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0075\Desktop\Excel_フィルタシミュレータ2\リクウェイ_ファイル交換\"/>
    </mc:Choice>
  </mc:AlternateContent>
  <xr:revisionPtr revIDLastSave="0" documentId="13_ncr:1_{AA68AAC9-9B4D-4AE9-962B-40FD576FDA07}" xr6:coauthVersionLast="47" xr6:coauthVersionMax="47" xr10:uidLastSave="{00000000-0000-0000-0000-000000000000}"/>
  <bookViews>
    <workbookView xWindow="-108" yWindow="-108" windowWidth="23256" windowHeight="12576" xr2:uid="{6E07EBDF-411D-44AB-8E74-3BBB1FCE4E3A}"/>
  </bookViews>
  <sheets>
    <sheet name="設定部" sheetId="3" r:id="rId1"/>
    <sheet name="E系列丸め" sheetId="6" r:id="rId2"/>
    <sheet name="演算処理" sheetId="5" r:id="rId3"/>
    <sheet name="設計定数表" sheetId="7" r:id="rId4"/>
  </sheets>
  <externalReferences>
    <externalReference r:id="rId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3" i="7" l="1"/>
  <c r="F73" i="7" s="1"/>
  <c r="G73" i="7" s="1"/>
  <c r="E72" i="7"/>
  <c r="F72" i="7" s="1"/>
  <c r="G72" i="7" s="1"/>
  <c r="E71" i="7"/>
  <c r="F71" i="7" s="1"/>
  <c r="G71" i="7" s="1"/>
  <c r="E70" i="7"/>
  <c r="F70" i="7" s="1"/>
  <c r="G70" i="7" s="1"/>
  <c r="F69" i="7"/>
  <c r="G69" i="7" s="1"/>
  <c r="E69" i="7"/>
  <c r="F68" i="7"/>
  <c r="G68" i="7" s="1"/>
  <c r="E68" i="7"/>
  <c r="H67" i="7"/>
  <c r="G67" i="7"/>
  <c r="I67" i="7" s="1"/>
  <c r="F67" i="7"/>
  <c r="E67" i="7"/>
  <c r="E66" i="7"/>
  <c r="F66" i="7" s="1"/>
  <c r="G66" i="7" s="1"/>
  <c r="E65" i="7"/>
  <c r="F65" i="7" s="1"/>
  <c r="G65" i="7" s="1"/>
  <c r="G64" i="7"/>
  <c r="I64" i="7" s="1"/>
  <c r="F64" i="7"/>
  <c r="E64" i="7"/>
  <c r="E63" i="7"/>
  <c r="F63" i="7" s="1"/>
  <c r="G63" i="7" s="1"/>
  <c r="E62" i="7"/>
  <c r="F62" i="7" s="1"/>
  <c r="G62" i="7" s="1"/>
  <c r="F61" i="7"/>
  <c r="G61" i="7" s="1"/>
  <c r="E61" i="7"/>
  <c r="F60" i="7"/>
  <c r="G60" i="7" s="1"/>
  <c r="E60" i="7"/>
  <c r="H59" i="7"/>
  <c r="G59" i="7"/>
  <c r="I59" i="7" s="1"/>
  <c r="F59" i="7"/>
  <c r="E59" i="7"/>
  <c r="E58" i="7"/>
  <c r="F58" i="7" s="1"/>
  <c r="G58" i="7" s="1"/>
  <c r="E57" i="7"/>
  <c r="F57" i="7" s="1"/>
  <c r="G57" i="7" s="1"/>
  <c r="E56" i="7"/>
  <c r="F56" i="7" s="1"/>
  <c r="G56" i="7" s="1"/>
  <c r="E55" i="7"/>
  <c r="F55" i="7" s="1"/>
  <c r="G55" i="7" s="1"/>
  <c r="E54" i="7"/>
  <c r="F54" i="7" s="1"/>
  <c r="G54" i="7" s="1"/>
  <c r="F53" i="7"/>
  <c r="G53" i="7" s="1"/>
  <c r="E53" i="7"/>
  <c r="F52" i="7"/>
  <c r="G52" i="7" s="1"/>
  <c r="E52" i="7"/>
  <c r="F51" i="7"/>
  <c r="G51" i="7" s="1"/>
  <c r="E51" i="7"/>
  <c r="E50" i="7"/>
  <c r="F50" i="7" s="1"/>
  <c r="G50" i="7" s="1"/>
  <c r="E49" i="7"/>
  <c r="F49" i="7" s="1"/>
  <c r="G49" i="7" s="1"/>
  <c r="L13" i="6"/>
  <c r="J13" i="6"/>
  <c r="H13" i="6"/>
  <c r="F13" i="6"/>
  <c r="L9" i="3"/>
  <c r="J9" i="3"/>
  <c r="H9" i="3"/>
  <c r="F9" i="3"/>
  <c r="D9" i="3"/>
  <c r="D13" i="6"/>
  <c r="I56" i="7" l="1"/>
  <c r="H56" i="7"/>
  <c r="I60" i="7"/>
  <c r="H60" i="7"/>
  <c r="I65" i="7"/>
  <c r="H65" i="7"/>
  <c r="I49" i="7"/>
  <c r="H49" i="7"/>
  <c r="I69" i="7"/>
  <c r="H69" i="7"/>
  <c r="I50" i="7"/>
  <c r="H50" i="7"/>
  <c r="I68" i="7"/>
  <c r="H68" i="7"/>
  <c r="I57" i="7"/>
  <c r="H57" i="7"/>
  <c r="I58" i="7"/>
  <c r="H58" i="7"/>
  <c r="I61" i="7"/>
  <c r="H61" i="7"/>
  <c r="H70" i="7"/>
  <c r="I70" i="7"/>
  <c r="H54" i="7"/>
  <c r="I54" i="7"/>
  <c r="I55" i="7"/>
  <c r="H55" i="7"/>
  <c r="I51" i="7"/>
  <c r="H51" i="7"/>
  <c r="I66" i="7"/>
  <c r="H66" i="7"/>
  <c r="H52" i="7"/>
  <c r="I52" i="7"/>
  <c r="H62" i="7"/>
  <c r="I62" i="7"/>
  <c r="I71" i="7"/>
  <c r="H71" i="7"/>
  <c r="I53" i="7"/>
  <c r="H53" i="7"/>
  <c r="I63" i="7"/>
  <c r="H63" i="7"/>
  <c r="I72" i="7"/>
  <c r="H72" i="7"/>
  <c r="I73" i="7"/>
  <c r="H73" i="7"/>
  <c r="H64" i="7"/>
  <c r="C9" i="6"/>
  <c r="B9" i="6"/>
  <c r="L5" i="6"/>
  <c r="K5" i="6"/>
  <c r="J5" i="6"/>
  <c r="I5" i="6"/>
  <c r="H5" i="6"/>
  <c r="G5" i="6"/>
  <c r="F5" i="6"/>
  <c r="E5" i="6"/>
  <c r="D5" i="6"/>
  <c r="C18" i="6"/>
  <c r="B18" i="6"/>
  <c r="N5" i="6"/>
  <c r="M5" i="6"/>
  <c r="R71" i="3"/>
  <c r="S71" i="3" s="1"/>
  <c r="T71" i="3" s="1"/>
  <c r="R70" i="3"/>
  <c r="S70" i="3" s="1"/>
  <c r="T70" i="3" s="1"/>
  <c r="R69" i="3"/>
  <c r="S69" i="3" s="1"/>
  <c r="T69" i="3" s="1"/>
  <c r="R68" i="3"/>
  <c r="S68" i="3" s="1"/>
  <c r="T68" i="3" s="1"/>
  <c r="R67" i="3"/>
  <c r="S67" i="3" s="1"/>
  <c r="T67" i="3" s="1"/>
  <c r="R66" i="3"/>
  <c r="S66" i="3" s="1"/>
  <c r="T66" i="3" s="1"/>
  <c r="R65" i="3"/>
  <c r="S65" i="3" s="1"/>
  <c r="T65" i="3" s="1"/>
  <c r="R64" i="3"/>
  <c r="S64" i="3" s="1"/>
  <c r="T64" i="3" s="1"/>
  <c r="R63" i="3"/>
  <c r="S63" i="3" s="1"/>
  <c r="T63" i="3" s="1"/>
  <c r="R62" i="3"/>
  <c r="S62" i="3" s="1"/>
  <c r="T62" i="3" s="1"/>
  <c r="R61" i="3"/>
  <c r="S61" i="3" s="1"/>
  <c r="T61" i="3" s="1"/>
  <c r="R60" i="3"/>
  <c r="S60" i="3" s="1"/>
  <c r="T60" i="3" s="1"/>
  <c r="R59" i="3"/>
  <c r="S59" i="3" s="1"/>
  <c r="T59" i="3" s="1"/>
  <c r="R58" i="3"/>
  <c r="S58" i="3" s="1"/>
  <c r="T58" i="3" s="1"/>
  <c r="S57" i="3"/>
  <c r="T57" i="3" s="1"/>
  <c r="R57" i="3"/>
  <c r="S56" i="3"/>
  <c r="T56" i="3" s="1"/>
  <c r="R56" i="3"/>
  <c r="R55" i="3"/>
  <c r="S55" i="3" s="1"/>
  <c r="T55" i="3" s="1"/>
  <c r="R54" i="3"/>
  <c r="S54" i="3" s="1"/>
  <c r="T54" i="3" s="1"/>
  <c r="R53" i="3"/>
  <c r="S53" i="3" s="1"/>
  <c r="T53" i="3" s="1"/>
  <c r="R52" i="3"/>
  <c r="S52" i="3" s="1"/>
  <c r="T52" i="3" s="1"/>
  <c r="R51" i="3"/>
  <c r="S51" i="3" s="1"/>
  <c r="T51" i="3" s="1"/>
  <c r="R50" i="3"/>
  <c r="S50" i="3" s="1"/>
  <c r="T50" i="3" s="1"/>
  <c r="R49" i="3"/>
  <c r="S49" i="3" s="1"/>
  <c r="T49" i="3" s="1"/>
  <c r="R48" i="3"/>
  <c r="S48" i="3" s="1"/>
  <c r="T48" i="3" s="1"/>
  <c r="R47" i="3"/>
  <c r="S47" i="3" s="1"/>
  <c r="T47" i="3" s="1"/>
  <c r="E13" i="6" l="1"/>
  <c r="K13" i="6"/>
  <c r="I13" i="6"/>
  <c r="G13" i="6"/>
  <c r="V59" i="3"/>
  <c r="U59" i="3"/>
  <c r="V65" i="3"/>
  <c r="U65" i="3"/>
  <c r="U60" i="3"/>
  <c r="V60" i="3"/>
  <c r="V55" i="3"/>
  <c r="U55" i="3"/>
  <c r="V49" i="3"/>
  <c r="U49" i="3"/>
  <c r="V56" i="3"/>
  <c r="U56" i="3"/>
  <c r="V62" i="3"/>
  <c r="U62" i="3"/>
  <c r="V67" i="3"/>
  <c r="U67" i="3"/>
  <c r="V63" i="3"/>
  <c r="U63" i="3"/>
  <c r="V48" i="3"/>
  <c r="U48" i="3"/>
  <c r="V66" i="3"/>
  <c r="U66" i="3"/>
  <c r="V50" i="3"/>
  <c r="U50" i="3"/>
  <c r="U68" i="3"/>
  <c r="V68" i="3"/>
  <c r="V51" i="3"/>
  <c r="U51" i="3"/>
  <c r="V57" i="3"/>
  <c r="U57" i="3"/>
  <c r="V69" i="3"/>
  <c r="U69" i="3"/>
  <c r="V54" i="3"/>
  <c r="U54" i="3"/>
  <c r="V61" i="3"/>
  <c r="U61" i="3"/>
  <c r="U52" i="3"/>
  <c r="V52" i="3"/>
  <c r="V64" i="3"/>
  <c r="U64" i="3"/>
  <c r="V70" i="3"/>
  <c r="U70" i="3"/>
  <c r="V47" i="3"/>
  <c r="U47" i="3"/>
  <c r="V53" i="3"/>
  <c r="U53" i="3"/>
  <c r="V58" i="3"/>
  <c r="U58" i="3"/>
  <c r="V71" i="3"/>
  <c r="U71" i="3"/>
  <c r="D9" i="6" l="1"/>
  <c r="E9" i="3"/>
  <c r="E9" i="6" s="1"/>
  <c r="F9" i="6"/>
  <c r="G9" i="3"/>
  <c r="G9" i="6" s="1"/>
  <c r="H9" i="6"/>
  <c r="I9" i="3"/>
  <c r="I9" i="6" s="1"/>
  <c r="J9" i="6"/>
  <c r="O2599" i="5"/>
  <c r="N2599" i="5"/>
  <c r="O2591" i="5"/>
  <c r="N2591" i="5"/>
  <c r="O2583" i="5"/>
  <c r="N2583" i="5"/>
  <c r="O2575" i="5"/>
  <c r="N2575" i="5"/>
  <c r="O2567" i="5"/>
  <c r="N2567" i="5"/>
  <c r="O2559" i="5"/>
  <c r="N2559" i="5"/>
  <c r="O2551" i="5"/>
  <c r="N2551" i="5"/>
  <c r="O2543" i="5"/>
  <c r="N2543" i="5"/>
  <c r="O2535" i="5"/>
  <c r="N2535" i="5"/>
  <c r="O2527" i="5"/>
  <c r="N2527" i="5"/>
  <c r="O2519" i="5"/>
  <c r="N2519" i="5"/>
  <c r="O2511" i="5"/>
  <c r="N2511" i="5"/>
  <c r="O2503" i="5"/>
  <c r="N2503" i="5"/>
  <c r="O2495" i="5"/>
  <c r="N2495" i="5"/>
  <c r="O2487" i="5"/>
  <c r="N2487" i="5"/>
  <c r="O2479" i="5"/>
  <c r="N2479" i="5"/>
  <c r="O2471" i="5"/>
  <c r="N2471" i="5"/>
  <c r="O2463" i="5"/>
  <c r="N2463" i="5"/>
  <c r="O2455" i="5"/>
  <c r="N2455" i="5"/>
  <c r="O2447" i="5"/>
  <c r="N2447" i="5"/>
  <c r="O2439" i="5"/>
  <c r="N2439" i="5"/>
  <c r="O2431" i="5"/>
  <c r="N2431" i="5"/>
  <c r="O2423" i="5"/>
  <c r="N2423" i="5"/>
  <c r="O2415" i="5"/>
  <c r="N2415" i="5"/>
  <c r="O2407" i="5"/>
  <c r="N2407" i="5"/>
  <c r="O2399" i="5"/>
  <c r="N2399" i="5"/>
  <c r="O2391" i="5"/>
  <c r="N2391" i="5"/>
  <c r="O2383" i="5"/>
  <c r="N2383" i="5"/>
  <c r="O2375" i="5"/>
  <c r="N2375" i="5"/>
  <c r="O2367" i="5"/>
  <c r="N2367" i="5"/>
  <c r="O2359" i="5"/>
  <c r="N2359" i="5"/>
  <c r="O2351" i="5"/>
  <c r="N2351" i="5"/>
  <c r="O2343" i="5"/>
  <c r="N2343" i="5"/>
  <c r="O2335" i="5"/>
  <c r="N2335" i="5"/>
  <c r="O2327" i="5"/>
  <c r="N2327" i="5"/>
  <c r="O2319" i="5"/>
  <c r="N2319" i="5"/>
  <c r="O2311" i="5"/>
  <c r="N2311" i="5"/>
  <c r="O2303" i="5"/>
  <c r="N2303" i="5"/>
  <c r="O2295" i="5"/>
  <c r="N2295" i="5"/>
  <c r="O2287" i="5"/>
  <c r="N2287" i="5"/>
  <c r="O2279" i="5"/>
  <c r="N2279" i="5"/>
  <c r="O2271" i="5"/>
  <c r="N2271" i="5"/>
  <c r="O2263" i="5"/>
  <c r="N2263" i="5"/>
  <c r="O2255" i="5"/>
  <c r="N2255" i="5"/>
  <c r="O2247" i="5"/>
  <c r="N2247" i="5"/>
  <c r="O2239" i="5"/>
  <c r="N2239" i="5"/>
  <c r="O2231" i="5"/>
  <c r="N2231" i="5"/>
  <c r="O2223" i="5"/>
  <c r="N2223" i="5"/>
  <c r="O2215" i="5"/>
  <c r="N2215" i="5"/>
  <c r="O2207" i="5"/>
  <c r="N2207" i="5"/>
  <c r="O2199" i="5"/>
  <c r="N2199" i="5"/>
  <c r="O2191" i="5"/>
  <c r="N2191" i="5"/>
  <c r="O2183" i="5"/>
  <c r="N2183" i="5"/>
  <c r="O2175" i="5"/>
  <c r="N2175" i="5"/>
  <c r="O2167" i="5"/>
  <c r="N2167" i="5"/>
  <c r="O2159" i="5"/>
  <c r="N2159" i="5"/>
  <c r="O2151" i="5"/>
  <c r="N2151" i="5"/>
  <c r="O2143" i="5"/>
  <c r="N2143" i="5"/>
  <c r="O2135" i="5"/>
  <c r="N2135" i="5"/>
  <c r="O2127" i="5"/>
  <c r="N2127" i="5"/>
  <c r="O2119" i="5"/>
  <c r="N2119" i="5"/>
  <c r="O2111" i="5"/>
  <c r="N2111" i="5"/>
  <c r="O2103" i="5"/>
  <c r="N2103" i="5"/>
  <c r="O2095" i="5"/>
  <c r="N2095" i="5"/>
  <c r="O2087" i="5"/>
  <c r="N2087" i="5"/>
  <c r="O2079" i="5"/>
  <c r="N2079" i="5"/>
  <c r="O2071" i="5"/>
  <c r="N2071" i="5"/>
  <c r="O2063" i="5"/>
  <c r="N2063" i="5"/>
  <c r="O2055" i="5"/>
  <c r="N2055" i="5"/>
  <c r="O2047" i="5"/>
  <c r="N2047" i="5"/>
  <c r="O2039" i="5"/>
  <c r="N2039" i="5"/>
  <c r="O2031" i="5"/>
  <c r="N2031" i="5"/>
  <c r="O2023" i="5"/>
  <c r="N2023" i="5"/>
  <c r="O2015" i="5"/>
  <c r="N2015" i="5"/>
  <c r="O2007" i="5"/>
  <c r="N2007" i="5"/>
  <c r="O1999" i="5"/>
  <c r="N1999" i="5"/>
  <c r="O1991" i="5"/>
  <c r="N1991" i="5"/>
  <c r="O1983" i="5"/>
  <c r="N1983" i="5"/>
  <c r="O1975" i="5"/>
  <c r="N1975" i="5"/>
  <c r="O1967" i="5"/>
  <c r="N1967" i="5"/>
  <c r="O1959" i="5"/>
  <c r="N1959" i="5"/>
  <c r="O1951" i="5"/>
  <c r="N1951" i="5"/>
  <c r="O1943" i="5"/>
  <c r="N1943" i="5"/>
  <c r="O1935" i="5"/>
  <c r="N1935" i="5"/>
  <c r="O1927" i="5"/>
  <c r="N1927" i="5"/>
  <c r="O1919" i="5"/>
  <c r="N1919" i="5"/>
  <c r="O1911" i="5"/>
  <c r="N1911" i="5"/>
  <c r="O1903" i="5"/>
  <c r="N1903" i="5"/>
  <c r="O1895" i="5"/>
  <c r="N1895" i="5"/>
  <c r="O1887" i="5"/>
  <c r="N1887" i="5"/>
  <c r="O1879" i="5"/>
  <c r="N1879" i="5"/>
  <c r="O1871" i="5"/>
  <c r="N1871" i="5"/>
  <c r="O1863" i="5"/>
  <c r="N1863" i="5"/>
  <c r="O1855" i="5"/>
  <c r="N1855" i="5"/>
  <c r="O1847" i="5"/>
  <c r="N1847" i="5"/>
  <c r="O1839" i="5"/>
  <c r="N1839" i="5"/>
  <c r="O1831" i="5"/>
  <c r="N1831" i="5"/>
  <c r="O1823" i="5"/>
  <c r="N1823" i="5"/>
  <c r="O1815" i="5"/>
  <c r="N1815" i="5"/>
  <c r="O1807" i="5"/>
  <c r="N1807" i="5"/>
  <c r="O1799" i="5"/>
  <c r="N1799" i="5"/>
  <c r="O1791" i="5"/>
  <c r="N1791" i="5"/>
  <c r="O1783" i="5"/>
  <c r="N1783" i="5"/>
  <c r="O1775" i="5"/>
  <c r="N1775" i="5"/>
  <c r="O1767" i="5"/>
  <c r="N1767" i="5"/>
  <c r="O1759" i="5"/>
  <c r="N1759" i="5"/>
  <c r="O1751" i="5"/>
  <c r="N1751" i="5"/>
  <c r="O1743" i="5"/>
  <c r="N1743" i="5"/>
  <c r="O1735" i="5"/>
  <c r="N1735" i="5"/>
  <c r="O1727" i="5"/>
  <c r="N1727" i="5"/>
  <c r="O1719" i="5"/>
  <c r="N1719" i="5"/>
  <c r="O1711" i="5"/>
  <c r="N1711" i="5"/>
  <c r="O1703" i="5"/>
  <c r="N1703" i="5"/>
  <c r="O1695" i="5"/>
  <c r="N1695" i="5"/>
  <c r="O1687" i="5"/>
  <c r="N1687" i="5"/>
  <c r="O1679" i="5"/>
  <c r="N1679" i="5"/>
  <c r="O1671" i="5"/>
  <c r="N1671" i="5"/>
  <c r="O1663" i="5"/>
  <c r="N1663" i="5"/>
  <c r="O1655" i="5"/>
  <c r="N1655" i="5"/>
  <c r="O1647" i="5"/>
  <c r="N1647" i="5"/>
  <c r="O1639" i="5"/>
  <c r="N1639" i="5"/>
  <c r="O1631" i="5"/>
  <c r="N1631" i="5"/>
  <c r="O1623" i="5"/>
  <c r="N1623" i="5"/>
  <c r="O1615" i="5"/>
  <c r="N1615" i="5"/>
  <c r="O1607" i="5"/>
  <c r="N1607" i="5"/>
  <c r="O1599" i="5"/>
  <c r="N1599" i="5"/>
  <c r="O1591" i="5"/>
  <c r="N1591" i="5"/>
  <c r="O1583" i="5"/>
  <c r="N1583" i="5"/>
  <c r="O1575" i="5"/>
  <c r="N1575" i="5"/>
  <c r="O1567" i="5"/>
  <c r="N1567" i="5"/>
  <c r="O1559" i="5"/>
  <c r="N1559" i="5"/>
  <c r="O1551" i="5"/>
  <c r="N1551" i="5"/>
  <c r="O1543" i="5"/>
  <c r="N1543" i="5"/>
  <c r="O1535" i="5"/>
  <c r="N1535" i="5"/>
  <c r="O1527" i="5"/>
  <c r="N1527" i="5"/>
  <c r="O1519" i="5"/>
  <c r="N1519" i="5"/>
  <c r="O1511" i="5"/>
  <c r="N1511" i="5"/>
  <c r="O1503" i="5"/>
  <c r="N1503" i="5"/>
  <c r="O1495" i="5"/>
  <c r="N1495" i="5"/>
  <c r="O1487" i="5"/>
  <c r="N1487" i="5"/>
  <c r="O1479" i="5"/>
  <c r="N1479" i="5"/>
  <c r="O1471" i="5"/>
  <c r="N1471" i="5"/>
  <c r="O1463" i="5"/>
  <c r="N1463" i="5"/>
  <c r="O1455" i="5"/>
  <c r="N1455" i="5"/>
  <c r="O1447" i="5"/>
  <c r="N1447" i="5"/>
  <c r="O1439" i="5"/>
  <c r="N1439" i="5"/>
  <c r="O1431" i="5"/>
  <c r="N1431" i="5"/>
  <c r="O1423" i="5"/>
  <c r="N1423" i="5"/>
  <c r="O1415" i="5"/>
  <c r="N1415" i="5"/>
  <c r="O1407" i="5"/>
  <c r="N1407" i="5"/>
  <c r="O1399" i="5"/>
  <c r="N1399" i="5"/>
  <c r="O1391" i="5"/>
  <c r="N1391" i="5"/>
  <c r="O1383" i="5"/>
  <c r="N1383" i="5"/>
  <c r="O1375" i="5"/>
  <c r="N1375" i="5"/>
  <c r="O1367" i="5"/>
  <c r="N1367" i="5"/>
  <c r="O1359" i="5"/>
  <c r="N1359" i="5"/>
  <c r="O1351" i="5"/>
  <c r="N1351" i="5"/>
  <c r="O1343" i="5"/>
  <c r="N1343" i="5"/>
  <c r="O1335" i="5"/>
  <c r="N1335" i="5"/>
  <c r="O1327" i="5"/>
  <c r="N1327" i="5"/>
  <c r="O1319" i="5"/>
  <c r="N1319" i="5"/>
  <c r="O1311" i="5"/>
  <c r="N1311" i="5"/>
  <c r="O1303" i="5"/>
  <c r="N1303" i="5"/>
  <c r="O1295" i="5"/>
  <c r="N1295" i="5"/>
  <c r="O1287" i="5"/>
  <c r="N1287" i="5"/>
  <c r="O1279" i="5"/>
  <c r="N1279" i="5"/>
  <c r="O1271" i="5"/>
  <c r="N1271" i="5"/>
  <c r="O1263" i="5"/>
  <c r="N1263" i="5"/>
  <c r="O1255" i="5"/>
  <c r="N1255" i="5"/>
  <c r="O1247" i="5"/>
  <c r="N1247" i="5"/>
  <c r="O1239" i="5"/>
  <c r="N1239" i="5"/>
  <c r="O1231" i="5"/>
  <c r="N1231" i="5"/>
  <c r="O1223" i="5"/>
  <c r="N1223" i="5"/>
  <c r="O1215" i="5"/>
  <c r="N1215" i="5"/>
  <c r="O1207" i="5"/>
  <c r="N1207" i="5"/>
  <c r="O1199" i="5"/>
  <c r="N1199" i="5"/>
  <c r="O1191" i="5"/>
  <c r="N1191" i="5"/>
  <c r="O1183" i="5"/>
  <c r="N1183" i="5"/>
  <c r="O1175" i="5"/>
  <c r="N1175" i="5"/>
  <c r="O1167" i="5"/>
  <c r="N1167" i="5"/>
  <c r="O1159" i="5"/>
  <c r="N1159" i="5"/>
  <c r="O1151" i="5"/>
  <c r="N1151" i="5"/>
  <c r="O1143" i="5"/>
  <c r="N1143" i="5"/>
  <c r="O1135" i="5"/>
  <c r="N1135" i="5"/>
  <c r="O1127" i="5"/>
  <c r="N1127" i="5"/>
  <c r="O1119" i="5"/>
  <c r="N1119" i="5"/>
  <c r="O1111" i="5"/>
  <c r="N1111" i="5"/>
  <c r="O1103" i="5"/>
  <c r="N1103" i="5"/>
  <c r="O1095" i="5"/>
  <c r="N1095" i="5"/>
  <c r="O1087" i="5"/>
  <c r="N1087" i="5"/>
  <c r="O1079" i="5"/>
  <c r="N1079" i="5"/>
  <c r="O1071" i="5"/>
  <c r="N1071" i="5"/>
  <c r="O1063" i="5"/>
  <c r="N1063" i="5"/>
  <c r="O1055" i="5"/>
  <c r="N1055" i="5"/>
  <c r="O1047" i="5"/>
  <c r="N1047" i="5"/>
  <c r="O1039" i="5"/>
  <c r="N1039" i="5"/>
  <c r="O1031" i="5"/>
  <c r="N1031" i="5"/>
  <c r="O1023" i="5"/>
  <c r="N1023" i="5"/>
  <c r="O1015" i="5"/>
  <c r="N1015" i="5"/>
  <c r="O1007" i="5"/>
  <c r="N1007" i="5"/>
  <c r="O999" i="5"/>
  <c r="N999" i="5"/>
  <c r="O991" i="5"/>
  <c r="N991" i="5"/>
  <c r="O983" i="5"/>
  <c r="N983" i="5"/>
  <c r="O975" i="5"/>
  <c r="N975" i="5"/>
  <c r="O967" i="5"/>
  <c r="N967" i="5"/>
  <c r="O959" i="5"/>
  <c r="N959" i="5"/>
  <c r="O951" i="5"/>
  <c r="N951" i="5"/>
  <c r="O943" i="5"/>
  <c r="N943" i="5"/>
  <c r="O935" i="5"/>
  <c r="N935" i="5"/>
  <c r="O927" i="5"/>
  <c r="N927" i="5"/>
  <c r="O919" i="5"/>
  <c r="N919" i="5"/>
  <c r="O911" i="5"/>
  <c r="N911" i="5"/>
  <c r="O903" i="5"/>
  <c r="N903" i="5"/>
  <c r="O895" i="5"/>
  <c r="N895" i="5"/>
  <c r="O887" i="5"/>
  <c r="N887" i="5"/>
  <c r="O879" i="5"/>
  <c r="N879" i="5"/>
  <c r="O871" i="5"/>
  <c r="N871" i="5"/>
  <c r="O863" i="5"/>
  <c r="N863" i="5"/>
  <c r="O855" i="5"/>
  <c r="N855" i="5"/>
  <c r="O847" i="5"/>
  <c r="N847" i="5"/>
  <c r="O839" i="5"/>
  <c r="N839" i="5"/>
  <c r="O831" i="5"/>
  <c r="N831" i="5"/>
  <c r="O823" i="5"/>
  <c r="N823" i="5"/>
  <c r="O815" i="5"/>
  <c r="N815" i="5"/>
  <c r="O807" i="5"/>
  <c r="N807" i="5"/>
  <c r="O799" i="5"/>
  <c r="N799" i="5"/>
  <c r="O791" i="5"/>
  <c r="N791" i="5"/>
  <c r="O783" i="5"/>
  <c r="N783" i="5"/>
  <c r="O775" i="5"/>
  <c r="N775" i="5"/>
  <c r="O767" i="5"/>
  <c r="N767" i="5"/>
  <c r="O759" i="5"/>
  <c r="N759" i="5"/>
  <c r="O751" i="5"/>
  <c r="N751" i="5"/>
  <c r="O743" i="5"/>
  <c r="N743" i="5"/>
  <c r="O735" i="5"/>
  <c r="N735" i="5"/>
  <c r="O727" i="5"/>
  <c r="N727" i="5"/>
  <c r="O719" i="5"/>
  <c r="N719" i="5"/>
  <c r="O711" i="5"/>
  <c r="N711" i="5"/>
  <c r="O703" i="5"/>
  <c r="N703" i="5"/>
  <c r="O695" i="5"/>
  <c r="N695" i="5"/>
  <c r="O687" i="5"/>
  <c r="N687" i="5"/>
  <c r="O679" i="5"/>
  <c r="N679" i="5"/>
  <c r="O671" i="5"/>
  <c r="N671" i="5"/>
  <c r="O663" i="5"/>
  <c r="N663" i="5"/>
  <c r="O655" i="5"/>
  <c r="N655" i="5"/>
  <c r="O647" i="5"/>
  <c r="N647" i="5"/>
  <c r="O639" i="5"/>
  <c r="N639" i="5"/>
  <c r="O631" i="5"/>
  <c r="N631" i="5"/>
  <c r="O623" i="5"/>
  <c r="N623" i="5"/>
  <c r="O615" i="5"/>
  <c r="N615" i="5"/>
  <c r="O607" i="5"/>
  <c r="N607" i="5"/>
  <c r="O599" i="5"/>
  <c r="N599" i="5"/>
  <c r="O591" i="5"/>
  <c r="N591" i="5"/>
  <c r="O583" i="5"/>
  <c r="N583" i="5"/>
  <c r="O575" i="5"/>
  <c r="N575" i="5"/>
  <c r="O567" i="5"/>
  <c r="N567" i="5"/>
  <c r="O559" i="5"/>
  <c r="N559" i="5"/>
  <c r="O551" i="5"/>
  <c r="N551" i="5"/>
  <c r="O543" i="5"/>
  <c r="N543" i="5"/>
  <c r="O535" i="5"/>
  <c r="N535" i="5"/>
  <c r="O527" i="5"/>
  <c r="N527" i="5"/>
  <c r="O519" i="5"/>
  <c r="N519" i="5"/>
  <c r="O511" i="5"/>
  <c r="N511" i="5"/>
  <c r="O503" i="5"/>
  <c r="N503" i="5"/>
  <c r="O495" i="5"/>
  <c r="N495" i="5"/>
  <c r="O487" i="5"/>
  <c r="N487" i="5"/>
  <c r="O479" i="5"/>
  <c r="N479" i="5"/>
  <c r="O471" i="5"/>
  <c r="N471" i="5"/>
  <c r="O463" i="5"/>
  <c r="N463" i="5"/>
  <c r="O455" i="5"/>
  <c r="N455" i="5"/>
  <c r="O447" i="5"/>
  <c r="N447" i="5"/>
  <c r="O439" i="5"/>
  <c r="N439" i="5"/>
  <c r="O431" i="5"/>
  <c r="N431" i="5"/>
  <c r="O423" i="5"/>
  <c r="N423" i="5"/>
  <c r="O415" i="5"/>
  <c r="N415" i="5"/>
  <c r="O407" i="5"/>
  <c r="N407" i="5"/>
  <c r="O399" i="5"/>
  <c r="N399" i="5"/>
  <c r="O391" i="5"/>
  <c r="N391" i="5"/>
  <c r="O383" i="5"/>
  <c r="N383" i="5"/>
  <c r="O375" i="5"/>
  <c r="N375" i="5"/>
  <c r="O367" i="5"/>
  <c r="N367" i="5"/>
  <c r="O359" i="5"/>
  <c r="N359" i="5"/>
  <c r="O351" i="5"/>
  <c r="N351" i="5"/>
  <c r="O343" i="5"/>
  <c r="N343" i="5"/>
  <c r="O335" i="5"/>
  <c r="N335" i="5"/>
  <c r="O327" i="5"/>
  <c r="N327" i="5"/>
  <c r="O319" i="5"/>
  <c r="N319" i="5"/>
  <c r="O311" i="5"/>
  <c r="N311" i="5"/>
  <c r="O303" i="5"/>
  <c r="N303" i="5"/>
  <c r="O295" i="5"/>
  <c r="N295" i="5"/>
  <c r="O287" i="5"/>
  <c r="N287" i="5"/>
  <c r="O279" i="5"/>
  <c r="N279" i="5"/>
  <c r="O271" i="5"/>
  <c r="N271" i="5"/>
  <c r="O263" i="5"/>
  <c r="N263" i="5"/>
  <c r="O255" i="5"/>
  <c r="N255" i="5"/>
  <c r="O247" i="5"/>
  <c r="N247" i="5"/>
  <c r="O239" i="5"/>
  <c r="N239" i="5"/>
  <c r="O231" i="5"/>
  <c r="N231" i="5"/>
  <c r="O223" i="5"/>
  <c r="N223" i="5"/>
  <c r="O215" i="5"/>
  <c r="N215" i="5"/>
  <c r="O207" i="5"/>
  <c r="N207" i="5"/>
  <c r="O199" i="5"/>
  <c r="N199" i="5"/>
  <c r="O191" i="5"/>
  <c r="N191" i="5"/>
  <c r="O183" i="5"/>
  <c r="N183" i="5"/>
  <c r="O175" i="5"/>
  <c r="N175" i="5"/>
  <c r="O167" i="5"/>
  <c r="N167" i="5"/>
  <c r="O159" i="5"/>
  <c r="N159" i="5"/>
  <c r="O151" i="5"/>
  <c r="N151" i="5"/>
  <c r="O143" i="5"/>
  <c r="N143" i="5"/>
  <c r="O135" i="5"/>
  <c r="N135" i="5"/>
  <c r="O127" i="5"/>
  <c r="N127" i="5"/>
  <c r="O119" i="5"/>
  <c r="N119" i="5"/>
  <c r="O111" i="5"/>
  <c r="N111" i="5"/>
  <c r="O103" i="5"/>
  <c r="N103" i="5"/>
  <c r="O95" i="5"/>
  <c r="N95" i="5"/>
  <c r="O87" i="5"/>
  <c r="N87" i="5"/>
  <c r="O79" i="5"/>
  <c r="N79" i="5"/>
  <c r="O71" i="5"/>
  <c r="N71" i="5"/>
  <c r="O63" i="5"/>
  <c r="N63" i="5"/>
  <c r="O55" i="5"/>
  <c r="N55" i="5"/>
  <c r="O47" i="5"/>
  <c r="N47" i="5"/>
  <c r="O39" i="5"/>
  <c r="N39" i="5"/>
  <c r="O31" i="5"/>
  <c r="N31" i="5"/>
  <c r="O23" i="5" l="1"/>
  <c r="N23" i="5"/>
  <c r="O15" i="5" l="1"/>
  <c r="N15" i="5"/>
  <c r="L9" i="6"/>
  <c r="K9" i="3"/>
  <c r="K9" i="6" s="1"/>
  <c r="N5" i="3"/>
  <c r="F1" i="5" l="1"/>
  <c r="M9" i="3" l="1"/>
  <c r="CL4" i="5" l="1"/>
  <c r="BR4" i="5"/>
  <c r="BH4" i="5"/>
  <c r="AX4" i="5"/>
  <c r="AN4" i="5"/>
  <c r="AD4" i="5"/>
  <c r="T4" i="5"/>
  <c r="J4" i="5"/>
  <c r="E4" i="5"/>
  <c r="CB4" i="5"/>
  <c r="L2511" i="5" l="1"/>
  <c r="L2447" i="5"/>
  <c r="L2431" i="5"/>
  <c r="L2375" i="5"/>
  <c r="L2319" i="5"/>
  <c r="L2287" i="5"/>
  <c r="L2247" i="5"/>
  <c r="L2239" i="5"/>
  <c r="L2583" i="5"/>
  <c r="L2575" i="5"/>
  <c r="L2567" i="5"/>
  <c r="L2543" i="5"/>
  <c r="L2487" i="5"/>
  <c r="L2463" i="5"/>
  <c r="L2367" i="5"/>
  <c r="L2311" i="5"/>
  <c r="L2231" i="5"/>
  <c r="L2551" i="5"/>
  <c r="L2439" i="5"/>
  <c r="L2383" i="5"/>
  <c r="L2359" i="5"/>
  <c r="L2391" i="5"/>
  <c r="L2279" i="5"/>
  <c r="L2255" i="5"/>
  <c r="L2559" i="5"/>
  <c r="L2335" i="5"/>
  <c r="L2327" i="5"/>
  <c r="L2591" i="5"/>
  <c r="L2535" i="5"/>
  <c r="L2519" i="5"/>
  <c r="L2415" i="5"/>
  <c r="L2407" i="5"/>
  <c r="L2351" i="5"/>
  <c r="L2343" i="5"/>
  <c r="L2295" i="5"/>
  <c r="L2223" i="5"/>
  <c r="L2215" i="5"/>
  <c r="L2599" i="5"/>
  <c r="L2527" i="5"/>
  <c r="L2503" i="5"/>
  <c r="L2495" i="5"/>
  <c r="L2479" i="5"/>
  <c r="L2471" i="5"/>
  <c r="L2455" i="5"/>
  <c r="L2423" i="5"/>
  <c r="L2399" i="5"/>
  <c r="L2303" i="5"/>
  <c r="L2263" i="5"/>
  <c r="L2207" i="5"/>
  <c r="L2055" i="5"/>
  <c r="L1919" i="5"/>
  <c r="L1887" i="5"/>
  <c r="L1855" i="5"/>
  <c r="L2191" i="5"/>
  <c r="L2175" i="5"/>
  <c r="L2063" i="5"/>
  <c r="L1927" i="5"/>
  <c r="L2271" i="5"/>
  <c r="L2167" i="5"/>
  <c r="L1999" i="5"/>
  <c r="L1943" i="5"/>
  <c r="L1871" i="5"/>
  <c r="L1839" i="5"/>
  <c r="L2151" i="5"/>
  <c r="L2007" i="5"/>
  <c r="L1983" i="5"/>
  <c r="L1975" i="5"/>
  <c r="L1951" i="5"/>
  <c r="L1879" i="5"/>
  <c r="L2143" i="5"/>
  <c r="L2087" i="5"/>
  <c r="L2079" i="5"/>
  <c r="L2071" i="5"/>
  <c r="L2023" i="5"/>
  <c r="L1959" i="5"/>
  <c r="L1911" i="5"/>
  <c r="L1831" i="5"/>
  <c r="L2199" i="5"/>
  <c r="L2159" i="5"/>
  <c r="L2127" i="5"/>
  <c r="L2111" i="5"/>
  <c r="L2103" i="5"/>
  <c r="L2095" i="5"/>
  <c r="L1935" i="5"/>
  <c r="L1895" i="5"/>
  <c r="L2031" i="5"/>
  <c r="L1991" i="5"/>
  <c r="L1967" i="5"/>
  <c r="L1903" i="5"/>
  <c r="L1863" i="5"/>
  <c r="L2183" i="5"/>
  <c r="L1719" i="5"/>
  <c r="L1663" i="5"/>
  <c r="L1647" i="5"/>
  <c r="L1591" i="5"/>
  <c r="L1575" i="5"/>
  <c r="L1527" i="5"/>
  <c r="L1823" i="5"/>
  <c r="L1671" i="5"/>
  <c r="L1847" i="5"/>
  <c r="L1791" i="5"/>
  <c r="L1783" i="5"/>
  <c r="L1735" i="5"/>
  <c r="L1727" i="5"/>
  <c r="L1559" i="5"/>
  <c r="L2039" i="5"/>
  <c r="L1567" i="5"/>
  <c r="L1543" i="5"/>
  <c r="L1503" i="5"/>
  <c r="L1487" i="5"/>
  <c r="L1815" i="5"/>
  <c r="L1799" i="5"/>
  <c r="L1767" i="5"/>
  <c r="L1743" i="5"/>
  <c r="L1679" i="5"/>
  <c r="L1615" i="5"/>
  <c r="L1599" i="5"/>
  <c r="L1807" i="5"/>
  <c r="L1751" i="5"/>
  <c r="L1687" i="5"/>
  <c r="L1639" i="5"/>
  <c r="L1623" i="5"/>
  <c r="L1607" i="5"/>
  <c r="L1583" i="5"/>
  <c r="L1495" i="5"/>
  <c r="L2047" i="5"/>
  <c r="L1775" i="5"/>
  <c r="L1759" i="5"/>
  <c r="L1711" i="5"/>
  <c r="L1695" i="5"/>
  <c r="L1655" i="5"/>
  <c r="L1535" i="5"/>
  <c r="L1375" i="5"/>
  <c r="L1327" i="5"/>
  <c r="L1279" i="5"/>
  <c r="L1247" i="5"/>
  <c r="L1231" i="5"/>
  <c r="L1167" i="5"/>
  <c r="L2135" i="5"/>
  <c r="L1471" i="5"/>
  <c r="L1215" i="5"/>
  <c r="L1551" i="5"/>
  <c r="L1447" i="5"/>
  <c r="L1415" i="5"/>
  <c r="L1239" i="5"/>
  <c r="L1175" i="5"/>
  <c r="L1511" i="5"/>
  <c r="L1407" i="5"/>
  <c r="L1223" i="5"/>
  <c r="L2015" i="5"/>
  <c r="L1383" i="5"/>
  <c r="L1335" i="5"/>
  <c r="L1287" i="5"/>
  <c r="L1263" i="5"/>
  <c r="L1519" i="5"/>
  <c r="L1479" i="5"/>
  <c r="L1463" i="5"/>
  <c r="L1455" i="5"/>
  <c r="L1399" i="5"/>
  <c r="L1391" i="5"/>
  <c r="L1359" i="5"/>
  <c r="L1351" i="5"/>
  <c r="L1343" i="5"/>
  <c r="L1311" i="5"/>
  <c r="L1303" i="5"/>
  <c r="L1255" i="5"/>
  <c r="L1151" i="5"/>
  <c r="L2119" i="5"/>
  <c r="L1631" i="5"/>
  <c r="L1439" i="5"/>
  <c r="L1431" i="5"/>
  <c r="L1423" i="5"/>
  <c r="L1295" i="5"/>
  <c r="L1271" i="5"/>
  <c r="L1199" i="5"/>
  <c r="L1183" i="5"/>
  <c r="L1159" i="5"/>
  <c r="L1079" i="5"/>
  <c r="L1031" i="5"/>
  <c r="L1023" i="5"/>
  <c r="L999" i="5"/>
  <c r="L919" i="5"/>
  <c r="L1367" i="5"/>
  <c r="L1207" i="5"/>
  <c r="L1191" i="5"/>
  <c r="L1135" i="5"/>
  <c r="L1103" i="5"/>
  <c r="L967" i="5"/>
  <c r="L959" i="5"/>
  <c r="L815" i="5"/>
  <c r="L1111" i="5"/>
  <c r="L863" i="5"/>
  <c r="L799" i="5"/>
  <c r="L1119" i="5"/>
  <c r="L1087" i="5"/>
  <c r="L1055" i="5"/>
  <c r="L1047" i="5"/>
  <c r="L951" i="5"/>
  <c r="L887" i="5"/>
  <c r="L839" i="5"/>
  <c r="L783" i="5"/>
  <c r="L1143" i="5"/>
  <c r="L1063" i="5"/>
  <c r="L991" i="5"/>
  <c r="L983" i="5"/>
  <c r="L927" i="5"/>
  <c r="L871" i="5"/>
  <c r="L823" i="5"/>
  <c r="L1127" i="5"/>
  <c r="L1071" i="5"/>
  <c r="L1015" i="5"/>
  <c r="L1007" i="5"/>
  <c r="L975" i="5"/>
  <c r="L895" i="5"/>
  <c r="L847" i="5"/>
  <c r="L807" i="5"/>
  <c r="L1095" i="5"/>
  <c r="L935" i="5"/>
  <c r="L879" i="5"/>
  <c r="L831" i="5"/>
  <c r="L695" i="5"/>
  <c r="L559" i="5"/>
  <c r="L543" i="5"/>
  <c r="L511" i="5"/>
  <c r="L495" i="5"/>
  <c r="L423" i="5"/>
  <c r="L1039" i="5"/>
  <c r="L911" i="5"/>
  <c r="L655" i="5"/>
  <c r="L607" i="5"/>
  <c r="L535" i="5"/>
  <c r="L447" i="5"/>
  <c r="L415" i="5"/>
  <c r="L719" i="5"/>
  <c r="L583" i="5"/>
  <c r="L487" i="5"/>
  <c r="L471" i="5"/>
  <c r="L1319" i="5"/>
  <c r="L943" i="5"/>
  <c r="L855" i="5"/>
  <c r="L759" i="5"/>
  <c r="L703" i="5"/>
  <c r="L663" i="5"/>
  <c r="L615" i="5"/>
  <c r="L551" i="5"/>
  <c r="L503" i="5"/>
  <c r="L463" i="5"/>
  <c r="L431" i="5"/>
  <c r="L1703" i="5"/>
  <c r="L743" i="5"/>
  <c r="L527" i="5"/>
  <c r="L903" i="5"/>
  <c r="L727" i="5"/>
  <c r="L711" i="5"/>
  <c r="L671" i="5"/>
  <c r="L639" i="5"/>
  <c r="L623" i="5"/>
  <c r="L591" i="5"/>
  <c r="L479" i="5"/>
  <c r="L439" i="5"/>
  <c r="L791" i="5"/>
  <c r="L775" i="5"/>
  <c r="L735" i="5"/>
  <c r="L687" i="5"/>
  <c r="L679" i="5"/>
  <c r="L631" i="5"/>
  <c r="L599" i="5"/>
  <c r="L575" i="5"/>
  <c r="L519" i="5"/>
  <c r="L407" i="5"/>
  <c r="L751" i="5"/>
  <c r="L367" i="5"/>
  <c r="L327" i="5"/>
  <c r="L279" i="5"/>
  <c r="L151" i="5"/>
  <c r="L31" i="5"/>
  <c r="L767" i="5"/>
  <c r="L391" i="5"/>
  <c r="L311" i="5"/>
  <c r="L287" i="5"/>
  <c r="L223" i="5"/>
  <c r="L103" i="5"/>
  <c r="L351" i="5"/>
  <c r="L295" i="5"/>
  <c r="L263" i="5"/>
  <c r="L215" i="5"/>
  <c r="L135" i="5"/>
  <c r="L111" i="5"/>
  <c r="L55" i="5"/>
  <c r="L383" i="5"/>
  <c r="L335" i="5"/>
  <c r="L247" i="5"/>
  <c r="L183" i="5"/>
  <c r="L159" i="5"/>
  <c r="L119" i="5"/>
  <c r="L87" i="5"/>
  <c r="L63" i="5"/>
  <c r="L567" i="5"/>
  <c r="L647" i="5"/>
  <c r="L319" i="5"/>
  <c r="L271" i="5"/>
  <c r="L231" i="5"/>
  <c r="L199" i="5"/>
  <c r="L191" i="5"/>
  <c r="L167" i="5"/>
  <c r="L143" i="5"/>
  <c r="L71" i="5"/>
  <c r="L39" i="5"/>
  <c r="L399" i="5"/>
  <c r="L375" i="5"/>
  <c r="L303" i="5"/>
  <c r="L255" i="5"/>
  <c r="L239" i="5"/>
  <c r="L95" i="5"/>
  <c r="L455" i="5"/>
  <c r="L359" i="5"/>
  <c r="L343" i="5"/>
  <c r="L127" i="5"/>
  <c r="L47" i="5"/>
  <c r="L79" i="5"/>
  <c r="L175" i="5"/>
  <c r="L207" i="5"/>
  <c r="BH2594" i="5"/>
  <c r="BH2522" i="5"/>
  <c r="BH2498" i="5"/>
  <c r="BH2490" i="5"/>
  <c r="BH2474" i="5"/>
  <c r="BH2466" i="5"/>
  <c r="BH2450" i="5"/>
  <c r="BH2418" i="5"/>
  <c r="BH2394" i="5"/>
  <c r="BH2298" i="5"/>
  <c r="BH2258" i="5"/>
  <c r="BH2602" i="5"/>
  <c r="BH2266" i="5"/>
  <c r="BH2506" i="5"/>
  <c r="BH2442" i="5"/>
  <c r="BH2426" i="5"/>
  <c r="BH2370" i="5"/>
  <c r="BH2314" i="5"/>
  <c r="BH2282" i="5"/>
  <c r="BH2242" i="5"/>
  <c r="BH2234" i="5"/>
  <c r="BH2578" i="5"/>
  <c r="BH2570" i="5"/>
  <c r="BH2562" i="5"/>
  <c r="BH2538" i="5"/>
  <c r="BH2482" i="5"/>
  <c r="BH2458" i="5"/>
  <c r="BH2362" i="5"/>
  <c r="BH2306" i="5"/>
  <c r="BH2226" i="5"/>
  <c r="BH2546" i="5"/>
  <c r="BH2434" i="5"/>
  <c r="BH2378" i="5"/>
  <c r="BH2354" i="5"/>
  <c r="BH2386" i="5"/>
  <c r="BH2274" i="5"/>
  <c r="BH2250" i="5"/>
  <c r="BH2554" i="5"/>
  <c r="BH2330" i="5"/>
  <c r="BH2322" i="5"/>
  <c r="BH2290" i="5"/>
  <c r="BH2026" i="5"/>
  <c r="BH1986" i="5"/>
  <c r="BH1962" i="5"/>
  <c r="BH1898" i="5"/>
  <c r="BH1858" i="5"/>
  <c r="BH2410" i="5"/>
  <c r="BH2178" i="5"/>
  <c r="BH2130" i="5"/>
  <c r="BH2114" i="5"/>
  <c r="BH2042" i="5"/>
  <c r="BH2034" i="5"/>
  <c r="BH2010" i="5"/>
  <c r="BH1842" i="5"/>
  <c r="BH2338" i="5"/>
  <c r="BH2210" i="5"/>
  <c r="BH2202" i="5"/>
  <c r="BH2050" i="5"/>
  <c r="BH1914" i="5"/>
  <c r="BH1882" i="5"/>
  <c r="BH1850" i="5"/>
  <c r="BH2186" i="5"/>
  <c r="BH2170" i="5"/>
  <c r="BH2058" i="5"/>
  <c r="BH1922" i="5"/>
  <c r="BH2162" i="5"/>
  <c r="BH1994" i="5"/>
  <c r="BH1938" i="5"/>
  <c r="BH1866" i="5"/>
  <c r="BH1834" i="5"/>
  <c r="BH2530" i="5"/>
  <c r="BH2514" i="5"/>
  <c r="BH2402" i="5"/>
  <c r="BH2146" i="5"/>
  <c r="BH2002" i="5"/>
  <c r="BH1978" i="5"/>
  <c r="BH1970" i="5"/>
  <c r="BH1946" i="5"/>
  <c r="BH1874" i="5"/>
  <c r="BH2346" i="5"/>
  <c r="BH2218" i="5"/>
  <c r="BH2138" i="5"/>
  <c r="BH2082" i="5"/>
  <c r="BH2074" i="5"/>
  <c r="BH2066" i="5"/>
  <c r="BH2018" i="5"/>
  <c r="BH1954" i="5"/>
  <c r="BH1906" i="5"/>
  <c r="BH1698" i="5"/>
  <c r="BH1626" i="5"/>
  <c r="BH1514" i="5"/>
  <c r="BH1770" i="5"/>
  <c r="BH1754" i="5"/>
  <c r="BH1706" i="5"/>
  <c r="BH1690" i="5"/>
  <c r="BH1650" i="5"/>
  <c r="BH2194" i="5"/>
  <c r="BH2122" i="5"/>
  <c r="BH2106" i="5"/>
  <c r="BH2090" i="5"/>
  <c r="BH1826" i="5"/>
  <c r="BH1714" i="5"/>
  <c r="BH1658" i="5"/>
  <c r="BH1642" i="5"/>
  <c r="BH1586" i="5"/>
  <c r="BH1570" i="5"/>
  <c r="BH2154" i="5"/>
  <c r="BH1930" i="5"/>
  <c r="BH1818" i="5"/>
  <c r="BH1666" i="5"/>
  <c r="BH1546" i="5"/>
  <c r="BH2586" i="5"/>
  <c r="BH1786" i="5"/>
  <c r="BH1778" i="5"/>
  <c r="BH1730" i="5"/>
  <c r="BH1722" i="5"/>
  <c r="BH1554" i="5"/>
  <c r="BH1506" i="5"/>
  <c r="BH1890" i="5"/>
  <c r="BH1562" i="5"/>
  <c r="BH1538" i="5"/>
  <c r="BH1498" i="5"/>
  <c r="BH1482" i="5"/>
  <c r="BH1802" i="5"/>
  <c r="BH1746" i="5"/>
  <c r="BH1682" i="5"/>
  <c r="BH1634" i="5"/>
  <c r="BH1618" i="5"/>
  <c r="BH1602" i="5"/>
  <c r="BH1578" i="5"/>
  <c r="BH1490" i="5"/>
  <c r="BH1434" i="5"/>
  <c r="BH1426" i="5"/>
  <c r="BH1418" i="5"/>
  <c r="BH1290" i="5"/>
  <c r="BH1266" i="5"/>
  <c r="BH1194" i="5"/>
  <c r="BH1178" i="5"/>
  <c r="BH1154" i="5"/>
  <c r="BH1362" i="5"/>
  <c r="BH1314" i="5"/>
  <c r="BH1202" i="5"/>
  <c r="BH1186" i="5"/>
  <c r="BH1674" i="5"/>
  <c r="BH1370" i="5"/>
  <c r="BH1322" i="5"/>
  <c r="BH1274" i="5"/>
  <c r="BH1242" i="5"/>
  <c r="BH1226" i="5"/>
  <c r="BH1162" i="5"/>
  <c r="BH2098" i="5"/>
  <c r="BH1466" i="5"/>
  <c r="BH1210" i="5"/>
  <c r="BH1762" i="5"/>
  <c r="BH1442" i="5"/>
  <c r="BH1410" i="5"/>
  <c r="BH1234" i="5"/>
  <c r="BH1170" i="5"/>
  <c r="BH1402" i="5"/>
  <c r="BH1218" i="5"/>
  <c r="BH1810" i="5"/>
  <c r="BH1794" i="5"/>
  <c r="BH1738" i="5"/>
  <c r="BH1610" i="5"/>
  <c r="BH1594" i="5"/>
  <c r="BH1378" i="5"/>
  <c r="BH1330" i="5"/>
  <c r="BH1282" i="5"/>
  <c r="BH1258" i="5"/>
  <c r="BH1450" i="5"/>
  <c r="BH1090" i="5"/>
  <c r="BH930" i="5"/>
  <c r="BH874" i="5"/>
  <c r="BH826" i="5"/>
  <c r="BH1530" i="5"/>
  <c r="BH1346" i="5"/>
  <c r="BH1034" i="5"/>
  <c r="BH938" i="5"/>
  <c r="BH906" i="5"/>
  <c r="BH898" i="5"/>
  <c r="BH850" i="5"/>
  <c r="BH786" i="5"/>
  <c r="BH1074" i="5"/>
  <c r="BH1026" i="5"/>
  <c r="BH1018" i="5"/>
  <c r="BH994" i="5"/>
  <c r="BH914" i="5"/>
  <c r="BH1394" i="5"/>
  <c r="BH1306" i="5"/>
  <c r="BH1146" i="5"/>
  <c r="BH1130" i="5"/>
  <c r="BH1098" i="5"/>
  <c r="BH962" i="5"/>
  <c r="BH954" i="5"/>
  <c r="BH810" i="5"/>
  <c r="BH1522" i="5"/>
  <c r="BH1458" i="5"/>
  <c r="BH1106" i="5"/>
  <c r="BH858" i="5"/>
  <c r="BH794" i="5"/>
  <c r="BH1354" i="5"/>
  <c r="BH1338" i="5"/>
  <c r="BH1250" i="5"/>
  <c r="BH1114" i="5"/>
  <c r="BH1082" i="5"/>
  <c r="BH1050" i="5"/>
  <c r="BH1042" i="5"/>
  <c r="BH946" i="5"/>
  <c r="BH882" i="5"/>
  <c r="BH834" i="5"/>
  <c r="BH1474" i="5"/>
  <c r="BH1138" i="5"/>
  <c r="BH1058" i="5"/>
  <c r="BH986" i="5"/>
  <c r="BH978" i="5"/>
  <c r="BH922" i="5"/>
  <c r="BH866" i="5"/>
  <c r="BH818" i="5"/>
  <c r="BH1386" i="5"/>
  <c r="BH1298" i="5"/>
  <c r="BH802" i="5"/>
  <c r="BH762" i="5"/>
  <c r="BH746" i="5"/>
  <c r="BH642" i="5"/>
  <c r="BH562" i="5"/>
  <c r="BH450" i="5"/>
  <c r="BH890" i="5"/>
  <c r="BH770" i="5"/>
  <c r="BH730" i="5"/>
  <c r="BH682" i="5"/>
  <c r="BH674" i="5"/>
  <c r="BH626" i="5"/>
  <c r="BH594" i="5"/>
  <c r="BH570" i="5"/>
  <c r="BH514" i="5"/>
  <c r="BH1122" i="5"/>
  <c r="BH1066" i="5"/>
  <c r="BH690" i="5"/>
  <c r="BH554" i="5"/>
  <c r="BH538" i="5"/>
  <c r="BH506" i="5"/>
  <c r="BH490" i="5"/>
  <c r="BH418" i="5"/>
  <c r="BH1010" i="5"/>
  <c r="BH650" i="5"/>
  <c r="BH602" i="5"/>
  <c r="BH530" i="5"/>
  <c r="BH442" i="5"/>
  <c r="BH410" i="5"/>
  <c r="BH778" i="5"/>
  <c r="BH714" i="5"/>
  <c r="BH578" i="5"/>
  <c r="BH482" i="5"/>
  <c r="BH466" i="5"/>
  <c r="BH754" i="5"/>
  <c r="BH698" i="5"/>
  <c r="BH658" i="5"/>
  <c r="BH610" i="5"/>
  <c r="BH546" i="5"/>
  <c r="BH498" i="5"/>
  <c r="BH458" i="5"/>
  <c r="BH426" i="5"/>
  <c r="BH1002" i="5"/>
  <c r="BH842" i="5"/>
  <c r="BH722" i="5"/>
  <c r="BH706" i="5"/>
  <c r="BH666" i="5"/>
  <c r="BH634" i="5"/>
  <c r="BH618" i="5"/>
  <c r="BH586" i="5"/>
  <c r="BH474" i="5"/>
  <c r="BH434" i="5"/>
  <c r="BH522" i="5"/>
  <c r="BH354" i="5"/>
  <c r="BH338" i="5"/>
  <c r="BH122" i="5"/>
  <c r="BH42" i="5"/>
  <c r="BH970" i="5"/>
  <c r="BH378" i="5"/>
  <c r="BH202" i="5"/>
  <c r="BH170" i="5"/>
  <c r="BH74" i="5"/>
  <c r="BH402" i="5"/>
  <c r="BH362" i="5"/>
  <c r="BH322" i="5"/>
  <c r="BH274" i="5"/>
  <c r="BH146" i="5"/>
  <c r="BH386" i="5"/>
  <c r="BH306" i="5"/>
  <c r="BH282" i="5"/>
  <c r="BH218" i="5"/>
  <c r="BH98" i="5"/>
  <c r="BH738" i="5"/>
  <c r="BH346" i="5"/>
  <c r="BH290" i="5"/>
  <c r="BH258" i="5"/>
  <c r="BH210" i="5"/>
  <c r="BH130" i="5"/>
  <c r="BH106" i="5"/>
  <c r="BH50" i="5"/>
  <c r="BH330" i="5"/>
  <c r="BH242" i="5"/>
  <c r="BH178" i="5"/>
  <c r="BH154" i="5"/>
  <c r="BH114" i="5"/>
  <c r="BH82" i="5"/>
  <c r="BH58" i="5"/>
  <c r="BH370" i="5"/>
  <c r="BH298" i="5"/>
  <c r="BH314" i="5"/>
  <c r="BH266" i="5"/>
  <c r="BH226" i="5"/>
  <c r="BH194" i="5"/>
  <c r="BH186" i="5"/>
  <c r="BH162" i="5"/>
  <c r="BH138" i="5"/>
  <c r="BH66" i="5"/>
  <c r="BH34" i="5"/>
  <c r="BH394" i="5"/>
  <c r="BH250" i="5"/>
  <c r="BH234" i="5"/>
  <c r="BH90" i="5"/>
  <c r="T2554" i="5"/>
  <c r="T2330" i="5"/>
  <c r="T2586" i="5"/>
  <c r="T2530" i="5"/>
  <c r="T2514" i="5"/>
  <c r="T2410" i="5"/>
  <c r="T2338" i="5"/>
  <c r="T2322" i="5"/>
  <c r="T2210" i="5"/>
  <c r="T2594" i="5"/>
  <c r="T2522" i="5"/>
  <c r="T2498" i="5"/>
  <c r="T2490" i="5"/>
  <c r="T2474" i="5"/>
  <c r="T2466" i="5"/>
  <c r="T2418" i="5"/>
  <c r="T2402" i="5"/>
  <c r="T2394" i="5"/>
  <c r="T2346" i="5"/>
  <c r="T2298" i="5"/>
  <c r="T2290" i="5"/>
  <c r="T2258" i="5"/>
  <c r="T2218" i="5"/>
  <c r="T2602" i="5"/>
  <c r="T2450" i="5"/>
  <c r="T2266" i="5"/>
  <c r="T2506" i="5"/>
  <c r="T2426" i="5"/>
  <c r="T2370" i="5"/>
  <c r="T2282" i="5"/>
  <c r="T2242" i="5"/>
  <c r="T2234" i="5"/>
  <c r="T2578" i="5"/>
  <c r="T2570" i="5"/>
  <c r="T2562" i="5"/>
  <c r="T2538" i="5"/>
  <c r="T2482" i="5"/>
  <c r="T2458" i="5"/>
  <c r="T2362" i="5"/>
  <c r="T2314" i="5"/>
  <c r="T2306" i="5"/>
  <c r="T2226" i="5"/>
  <c r="T2546" i="5"/>
  <c r="T2442" i="5"/>
  <c r="T2434" i="5"/>
  <c r="T2378" i="5"/>
  <c r="T2354" i="5"/>
  <c r="T2146" i="5"/>
  <c r="T2138" i="5"/>
  <c r="T2082" i="5"/>
  <c r="T2074" i="5"/>
  <c r="T2066" i="5"/>
  <c r="T2018" i="5"/>
  <c r="T1954" i="5"/>
  <c r="T1906" i="5"/>
  <c r="T2194" i="5"/>
  <c r="T2154" i="5"/>
  <c r="T2106" i="5"/>
  <c r="T2098" i="5"/>
  <c r="T2090" i="5"/>
  <c r="T1890" i="5"/>
  <c r="T2250" i="5"/>
  <c r="T2122" i="5"/>
  <c r="T2026" i="5"/>
  <c r="T1986" i="5"/>
  <c r="T1962" i="5"/>
  <c r="T1898" i="5"/>
  <c r="T1858" i="5"/>
  <c r="T2130" i="5"/>
  <c r="T2114" i="5"/>
  <c r="T2042" i="5"/>
  <c r="T2034" i="5"/>
  <c r="T2010" i="5"/>
  <c r="T1842" i="5"/>
  <c r="T2202" i="5"/>
  <c r="T2178" i="5"/>
  <c r="T2050" i="5"/>
  <c r="T1930" i="5"/>
  <c r="T1914" i="5"/>
  <c r="T1850" i="5"/>
  <c r="T2386" i="5"/>
  <c r="T2186" i="5"/>
  <c r="T2170" i="5"/>
  <c r="T2058" i="5"/>
  <c r="T1922" i="5"/>
  <c r="T2162" i="5"/>
  <c r="T1994" i="5"/>
  <c r="T1938" i="5"/>
  <c r="T1866" i="5"/>
  <c r="T1882" i="5"/>
  <c r="T1810" i="5"/>
  <c r="T1794" i="5"/>
  <c r="T1762" i="5"/>
  <c r="T1738" i="5"/>
  <c r="T1674" i="5"/>
  <c r="T1594" i="5"/>
  <c r="T1970" i="5"/>
  <c r="T1802" i="5"/>
  <c r="T1746" i="5"/>
  <c r="T1682" i="5"/>
  <c r="T1618" i="5"/>
  <c r="T1602" i="5"/>
  <c r="T1578" i="5"/>
  <c r="T2274" i="5"/>
  <c r="T2002" i="5"/>
  <c r="T1698" i="5"/>
  <c r="T1626" i="5"/>
  <c r="T1610" i="5"/>
  <c r="T1770" i="5"/>
  <c r="T1754" i="5"/>
  <c r="T1706" i="5"/>
  <c r="T1690" i="5"/>
  <c r="T1650" i="5"/>
  <c r="T1634" i="5"/>
  <c r="T1946" i="5"/>
  <c r="T1874" i="5"/>
  <c r="T1826" i="5"/>
  <c r="T1714" i="5"/>
  <c r="T1658" i="5"/>
  <c r="T1642" i="5"/>
  <c r="T1586" i="5"/>
  <c r="T1570" i="5"/>
  <c r="T1530" i="5"/>
  <c r="T1522" i="5"/>
  <c r="T1978" i="5"/>
  <c r="T1818" i="5"/>
  <c r="T1666" i="5"/>
  <c r="T1546" i="5"/>
  <c r="T1562" i="5"/>
  <c r="T1538" i="5"/>
  <c r="T1498" i="5"/>
  <c r="T1410" i="5"/>
  <c r="T1378" i="5"/>
  <c r="T1330" i="5"/>
  <c r="T1282" i="5"/>
  <c r="T1258" i="5"/>
  <c r="T1474" i="5"/>
  <c r="T1458" i="5"/>
  <c r="T1450" i="5"/>
  <c r="T1402" i="5"/>
  <c r="T1354" i="5"/>
  <c r="T1306" i="5"/>
  <c r="T1146" i="5"/>
  <c r="T1786" i="5"/>
  <c r="T1730" i="5"/>
  <c r="T1418" i="5"/>
  <c r="T1394" i="5"/>
  <c r="T1386" i="5"/>
  <c r="T1346" i="5"/>
  <c r="T1338" i="5"/>
  <c r="T1298" i="5"/>
  <c r="T1290" i="5"/>
  <c r="T1266" i="5"/>
  <c r="T1250" i="5"/>
  <c r="T1194" i="5"/>
  <c r="T1178" i="5"/>
  <c r="T1154" i="5"/>
  <c r="T1434" i="5"/>
  <c r="T1362" i="5"/>
  <c r="T1314" i="5"/>
  <c r="T1202" i="5"/>
  <c r="T1834" i="5"/>
  <c r="T1506" i="5"/>
  <c r="T1482" i="5"/>
  <c r="T1370" i="5"/>
  <c r="T1322" i="5"/>
  <c r="T1274" i="5"/>
  <c r="T1226" i="5"/>
  <c r="T1186" i="5"/>
  <c r="T1162" i="5"/>
  <c r="T1490" i="5"/>
  <c r="T1466" i="5"/>
  <c r="T1426" i="5"/>
  <c r="T1210" i="5"/>
  <c r="T1778" i="5"/>
  <c r="T1722" i="5"/>
  <c r="T1554" i="5"/>
  <c r="T1442" i="5"/>
  <c r="T1242" i="5"/>
  <c r="T1234" i="5"/>
  <c r="T1170" i="5"/>
  <c r="T1138" i="5"/>
  <c r="T1058" i="5"/>
  <c r="T986" i="5"/>
  <c r="T922" i="5"/>
  <c r="T866" i="5"/>
  <c r="T818" i="5"/>
  <c r="T1122" i="5"/>
  <c r="T1066" i="5"/>
  <c r="T1010" i="5"/>
  <c r="T1002" i="5"/>
  <c r="T978" i="5"/>
  <c r="T970" i="5"/>
  <c r="T890" i="5"/>
  <c r="T842" i="5"/>
  <c r="T802" i="5"/>
  <c r="T1090" i="5"/>
  <c r="T930" i="5"/>
  <c r="T874" i="5"/>
  <c r="T826" i="5"/>
  <c r="T1218" i="5"/>
  <c r="T938" i="5"/>
  <c r="T906" i="5"/>
  <c r="T898" i="5"/>
  <c r="T850" i="5"/>
  <c r="T786" i="5"/>
  <c r="T1074" i="5"/>
  <c r="T1034" i="5"/>
  <c r="T1026" i="5"/>
  <c r="T1018" i="5"/>
  <c r="T994" i="5"/>
  <c r="T914" i="5"/>
  <c r="T1130" i="5"/>
  <c r="T1098" i="5"/>
  <c r="T962" i="5"/>
  <c r="T954" i="5"/>
  <c r="T810" i="5"/>
  <c r="T1106" i="5"/>
  <c r="T858" i="5"/>
  <c r="T794" i="5"/>
  <c r="T946" i="5"/>
  <c r="T738" i="5"/>
  <c r="T522" i="5"/>
  <c r="T722" i="5"/>
  <c r="T706" i="5"/>
  <c r="T666" i="5"/>
  <c r="T634" i="5"/>
  <c r="T618" i="5"/>
  <c r="T586" i="5"/>
  <c r="T474" i="5"/>
  <c r="T434" i="5"/>
  <c r="T1050" i="5"/>
  <c r="T762" i="5"/>
  <c r="T746" i="5"/>
  <c r="T642" i="5"/>
  <c r="T562" i="5"/>
  <c r="T450" i="5"/>
  <c r="T834" i="5"/>
  <c r="T770" i="5"/>
  <c r="T730" i="5"/>
  <c r="T682" i="5"/>
  <c r="T674" i="5"/>
  <c r="T626" i="5"/>
  <c r="T594" i="5"/>
  <c r="T570" i="5"/>
  <c r="T514" i="5"/>
  <c r="T1514" i="5"/>
  <c r="T1082" i="5"/>
  <c r="T690" i="5"/>
  <c r="T554" i="5"/>
  <c r="T538" i="5"/>
  <c r="T506" i="5"/>
  <c r="T882" i="5"/>
  <c r="T650" i="5"/>
  <c r="T602" i="5"/>
  <c r="T530" i="5"/>
  <c r="T490" i="5"/>
  <c r="T410" i="5"/>
  <c r="T754" i="5"/>
  <c r="T698" i="5"/>
  <c r="T658" i="5"/>
  <c r="T610" i="5"/>
  <c r="T546" i="5"/>
  <c r="T498" i="5"/>
  <c r="T458" i="5"/>
  <c r="T426" i="5"/>
  <c r="T482" i="5"/>
  <c r="T314" i="5"/>
  <c r="T266" i="5"/>
  <c r="T226" i="5"/>
  <c r="T194" i="5"/>
  <c r="T186" i="5"/>
  <c r="T162" i="5"/>
  <c r="T138" i="5"/>
  <c r="T66" i="5"/>
  <c r="T34" i="5"/>
  <c r="T578" i="5"/>
  <c r="T394" i="5"/>
  <c r="T370" i="5"/>
  <c r="T298" i="5"/>
  <c r="T250" i="5"/>
  <c r="T234" i="5"/>
  <c r="T90" i="5"/>
  <c r="T442" i="5"/>
  <c r="T354" i="5"/>
  <c r="T338" i="5"/>
  <c r="T122" i="5"/>
  <c r="T42" i="5"/>
  <c r="T418" i="5"/>
  <c r="T330" i="5"/>
  <c r="T1042" i="5"/>
  <c r="T778" i="5"/>
  <c r="T378" i="5"/>
  <c r="T202" i="5"/>
  <c r="T170" i="5"/>
  <c r="T74" i="5"/>
  <c r="T1114" i="5"/>
  <c r="T402" i="5"/>
  <c r="T362" i="5"/>
  <c r="T322" i="5"/>
  <c r="T274" i="5"/>
  <c r="T146" i="5"/>
  <c r="T466" i="5"/>
  <c r="T386" i="5"/>
  <c r="T306" i="5"/>
  <c r="T282" i="5"/>
  <c r="T98" i="5"/>
  <c r="T714" i="5"/>
  <c r="T346" i="5"/>
  <c r="T290" i="5"/>
  <c r="T258" i="5"/>
  <c r="T218" i="5"/>
  <c r="T210" i="5"/>
  <c r="T130" i="5"/>
  <c r="T106" i="5"/>
  <c r="T50" i="5"/>
  <c r="T58" i="5"/>
  <c r="T178" i="5"/>
  <c r="T242" i="5"/>
  <c r="T82" i="5"/>
  <c r="T154" i="5"/>
  <c r="T114" i="5"/>
  <c r="AZ2599" i="5"/>
  <c r="AZ2559" i="5"/>
  <c r="AZ2471" i="5"/>
  <c r="AZ2455" i="5"/>
  <c r="AZ2399" i="5"/>
  <c r="AZ2343" i="5"/>
  <c r="AZ2295" i="5"/>
  <c r="AZ2535" i="5"/>
  <c r="AZ2503" i="5"/>
  <c r="AZ2367" i="5"/>
  <c r="AZ2351" i="5"/>
  <c r="AZ2287" i="5"/>
  <c r="AZ2263" i="5"/>
  <c r="AZ2223" i="5"/>
  <c r="AZ2215" i="5"/>
  <c r="AZ2543" i="5"/>
  <c r="AZ2479" i="5"/>
  <c r="AZ2447" i="5"/>
  <c r="AZ2423" i="5"/>
  <c r="AZ2375" i="5"/>
  <c r="AZ2303" i="5"/>
  <c r="AZ2239" i="5"/>
  <c r="AZ2575" i="5"/>
  <c r="AZ2567" i="5"/>
  <c r="AZ2359" i="5"/>
  <c r="AZ2311" i="5"/>
  <c r="AZ2271" i="5"/>
  <c r="AZ2231" i="5"/>
  <c r="AZ2511" i="5"/>
  <c r="AZ2439" i="5"/>
  <c r="AZ2431" i="5"/>
  <c r="AZ2327" i="5"/>
  <c r="AZ2247" i="5"/>
  <c r="AZ2583" i="5"/>
  <c r="AZ2551" i="5"/>
  <c r="AZ2487" i="5"/>
  <c r="AZ2463" i="5"/>
  <c r="AZ2415" i="5"/>
  <c r="AZ2407" i="5"/>
  <c r="AZ2383" i="5"/>
  <c r="AZ2591" i="5"/>
  <c r="AZ2335" i="5"/>
  <c r="AZ2255" i="5"/>
  <c r="AZ2207" i="5"/>
  <c r="AZ2039" i="5"/>
  <c r="AZ2023" i="5"/>
  <c r="AZ1911" i="5"/>
  <c r="AZ1855" i="5"/>
  <c r="AZ2159" i="5"/>
  <c r="AZ2119" i="5"/>
  <c r="AZ2111" i="5"/>
  <c r="AZ2047" i="5"/>
  <c r="AZ2031" i="5"/>
  <c r="AZ1991" i="5"/>
  <c r="AZ1935" i="5"/>
  <c r="AZ1919" i="5"/>
  <c r="AZ1847" i="5"/>
  <c r="AZ2519" i="5"/>
  <c r="AZ2391" i="5"/>
  <c r="AZ2055" i="5"/>
  <c r="AZ1967" i="5"/>
  <c r="AZ1863" i="5"/>
  <c r="AZ2319" i="5"/>
  <c r="AZ2183" i="5"/>
  <c r="AZ2175" i="5"/>
  <c r="AZ2135" i="5"/>
  <c r="AZ2015" i="5"/>
  <c r="AZ1927" i="5"/>
  <c r="AZ1871" i="5"/>
  <c r="AZ2495" i="5"/>
  <c r="AZ2279" i="5"/>
  <c r="AZ2167" i="5"/>
  <c r="AZ2087" i="5"/>
  <c r="AZ2063" i="5"/>
  <c r="AZ1999" i="5"/>
  <c r="AZ1943" i="5"/>
  <c r="AZ1887" i="5"/>
  <c r="AZ2191" i="5"/>
  <c r="AZ1951" i="5"/>
  <c r="AZ2527" i="5"/>
  <c r="AZ2143" i="5"/>
  <c r="AZ2095" i="5"/>
  <c r="AZ2079" i="5"/>
  <c r="AZ1975" i="5"/>
  <c r="AZ1959" i="5"/>
  <c r="AZ1903" i="5"/>
  <c r="AZ1879" i="5"/>
  <c r="AZ1839" i="5"/>
  <c r="AZ1831" i="5"/>
  <c r="AZ1815" i="5"/>
  <c r="AZ1767" i="5"/>
  <c r="AZ1751" i="5"/>
  <c r="AZ1711" i="5"/>
  <c r="AZ1703" i="5"/>
  <c r="AZ1695" i="5"/>
  <c r="AZ1687" i="5"/>
  <c r="AZ1663" i="5"/>
  <c r="AZ1655" i="5"/>
  <c r="AZ1647" i="5"/>
  <c r="AZ1639" i="5"/>
  <c r="AZ1631" i="5"/>
  <c r="AZ1583" i="5"/>
  <c r="AZ1983" i="5"/>
  <c r="AZ1895" i="5"/>
  <c r="AZ1823" i="5"/>
  <c r="AZ1775" i="5"/>
  <c r="AZ1551" i="5"/>
  <c r="AZ2103" i="5"/>
  <c r="AZ2071" i="5"/>
  <c r="AZ1759" i="5"/>
  <c r="AZ1719" i="5"/>
  <c r="AZ1559" i="5"/>
  <c r="AZ1535" i="5"/>
  <c r="AZ1527" i="5"/>
  <c r="AZ1503" i="5"/>
  <c r="AZ2151" i="5"/>
  <c r="AZ1727" i="5"/>
  <c r="AZ1671" i="5"/>
  <c r="AZ1591" i="5"/>
  <c r="AZ1575" i="5"/>
  <c r="AZ1495" i="5"/>
  <c r="AZ1783" i="5"/>
  <c r="AZ1735" i="5"/>
  <c r="AZ1615" i="5"/>
  <c r="AZ1511" i="5"/>
  <c r="AZ2199" i="5"/>
  <c r="AZ2127" i="5"/>
  <c r="AZ2007" i="5"/>
  <c r="AZ1679" i="5"/>
  <c r="AZ1623" i="5"/>
  <c r="AZ1607" i="5"/>
  <c r="AZ1567" i="5"/>
  <c r="AZ1487" i="5"/>
  <c r="AZ1479" i="5"/>
  <c r="AZ1463" i="5"/>
  <c r="AZ1367" i="5"/>
  <c r="AZ1319" i="5"/>
  <c r="AZ1271" i="5"/>
  <c r="AZ1159" i="5"/>
  <c r="AZ1519" i="5"/>
  <c r="AZ1391" i="5"/>
  <c r="AZ1343" i="5"/>
  <c r="AZ1295" i="5"/>
  <c r="AZ1247" i="5"/>
  <c r="AZ1207" i="5"/>
  <c r="AZ1439" i="5"/>
  <c r="AZ1431" i="5"/>
  <c r="AZ1423" i="5"/>
  <c r="AZ1183" i="5"/>
  <c r="AZ1167" i="5"/>
  <c r="AZ1799" i="5"/>
  <c r="AZ1743" i="5"/>
  <c r="AZ1599" i="5"/>
  <c r="AZ1447" i="5"/>
  <c r="AZ1375" i="5"/>
  <c r="AZ1327" i="5"/>
  <c r="AZ1279" i="5"/>
  <c r="AZ1239" i="5"/>
  <c r="AZ1231" i="5"/>
  <c r="AZ1215" i="5"/>
  <c r="AZ1471" i="5"/>
  <c r="AZ1415" i="5"/>
  <c r="AZ1407" i="5"/>
  <c r="AZ1351" i="5"/>
  <c r="AZ1303" i="5"/>
  <c r="AZ1255" i="5"/>
  <c r="AZ1175" i="5"/>
  <c r="AZ1151" i="5"/>
  <c r="AZ1543" i="5"/>
  <c r="AZ1455" i="5"/>
  <c r="AZ1263" i="5"/>
  <c r="AZ1199" i="5"/>
  <c r="AZ1399" i="5"/>
  <c r="AZ1383" i="5"/>
  <c r="AZ1311" i="5"/>
  <c r="AZ1223" i="5"/>
  <c r="AZ1127" i="5"/>
  <c r="AZ1071" i="5"/>
  <c r="AZ999" i="5"/>
  <c r="AZ991" i="5"/>
  <c r="AZ911" i="5"/>
  <c r="AZ807" i="5"/>
  <c r="AZ1095" i="5"/>
  <c r="AZ935" i="5"/>
  <c r="AZ903" i="5"/>
  <c r="AZ895" i="5"/>
  <c r="AZ847" i="5"/>
  <c r="AZ1359" i="5"/>
  <c r="AZ1103" i="5"/>
  <c r="AZ1031" i="5"/>
  <c r="AZ1023" i="5"/>
  <c r="AZ879" i="5"/>
  <c r="AZ855" i="5"/>
  <c r="AZ831" i="5"/>
  <c r="AZ1111" i="5"/>
  <c r="AZ1079" i="5"/>
  <c r="AZ1039" i="5"/>
  <c r="AZ959" i="5"/>
  <c r="AZ951" i="5"/>
  <c r="AZ943" i="5"/>
  <c r="AZ919" i="5"/>
  <c r="AZ815" i="5"/>
  <c r="AZ791" i="5"/>
  <c r="AZ1791" i="5"/>
  <c r="AZ1287" i="5"/>
  <c r="AZ1055" i="5"/>
  <c r="AZ1047" i="5"/>
  <c r="AZ967" i="5"/>
  <c r="AZ863" i="5"/>
  <c r="AZ1135" i="5"/>
  <c r="AZ1063" i="5"/>
  <c r="AZ1335" i="5"/>
  <c r="AZ1191" i="5"/>
  <c r="AZ1119" i="5"/>
  <c r="AZ1007" i="5"/>
  <c r="AZ983" i="5"/>
  <c r="AZ887" i="5"/>
  <c r="AZ799" i="5"/>
  <c r="AZ1015" i="5"/>
  <c r="AZ927" i="5"/>
  <c r="AZ839" i="5"/>
  <c r="AZ783" i="5"/>
  <c r="AZ727" i="5"/>
  <c r="AZ687" i="5"/>
  <c r="AZ679" i="5"/>
  <c r="AZ671" i="5"/>
  <c r="AZ623" i="5"/>
  <c r="AZ527" i="5"/>
  <c r="AZ1143" i="5"/>
  <c r="AZ1087" i="5"/>
  <c r="AZ871" i="5"/>
  <c r="AZ711" i="5"/>
  <c r="AZ647" i="5"/>
  <c r="AZ599" i="5"/>
  <c r="AZ559" i="5"/>
  <c r="AZ479" i="5"/>
  <c r="AZ751" i="5"/>
  <c r="AZ567" i="5"/>
  <c r="AZ511" i="5"/>
  <c r="AZ455" i="5"/>
  <c r="AZ407" i="5"/>
  <c r="AZ975" i="5"/>
  <c r="AZ775" i="5"/>
  <c r="AZ735" i="5"/>
  <c r="AZ695" i="5"/>
  <c r="AZ575" i="5"/>
  <c r="AZ535" i="5"/>
  <c r="AZ519" i="5"/>
  <c r="AZ719" i="5"/>
  <c r="AZ655" i="5"/>
  <c r="AZ607" i="5"/>
  <c r="AZ543" i="5"/>
  <c r="AZ495" i="5"/>
  <c r="AZ487" i="5"/>
  <c r="AZ463" i="5"/>
  <c r="AZ447" i="5"/>
  <c r="AZ439" i="5"/>
  <c r="AZ415" i="5"/>
  <c r="AZ823" i="5"/>
  <c r="AZ767" i="5"/>
  <c r="AZ743" i="5"/>
  <c r="AZ663" i="5"/>
  <c r="AZ631" i="5"/>
  <c r="AZ615" i="5"/>
  <c r="AZ591" i="5"/>
  <c r="AZ551" i="5"/>
  <c r="AZ503" i="5"/>
  <c r="AZ319" i="5"/>
  <c r="AZ271" i="5"/>
  <c r="AZ143" i="5"/>
  <c r="AZ431" i="5"/>
  <c r="AZ399" i="5"/>
  <c r="AZ383" i="5"/>
  <c r="AZ359" i="5"/>
  <c r="AZ303" i="5"/>
  <c r="AZ279" i="5"/>
  <c r="AZ255" i="5"/>
  <c r="AZ207" i="5"/>
  <c r="AZ95" i="5"/>
  <c r="AZ759" i="5"/>
  <c r="AZ703" i="5"/>
  <c r="AZ343" i="5"/>
  <c r="AZ287" i="5"/>
  <c r="AZ127" i="5"/>
  <c r="AZ103" i="5"/>
  <c r="AZ47" i="5"/>
  <c r="AZ423" i="5"/>
  <c r="AZ327" i="5"/>
  <c r="AZ175" i="5"/>
  <c r="AZ151" i="5"/>
  <c r="AZ111" i="5"/>
  <c r="AZ79" i="5"/>
  <c r="AZ55" i="5"/>
  <c r="AZ375" i="5"/>
  <c r="AZ471" i="5"/>
  <c r="AZ367" i="5"/>
  <c r="AZ239" i="5"/>
  <c r="AZ191" i="5"/>
  <c r="AZ159" i="5"/>
  <c r="AZ63" i="5"/>
  <c r="AZ31" i="5"/>
  <c r="AZ639" i="5"/>
  <c r="AZ391" i="5"/>
  <c r="AZ335" i="5"/>
  <c r="AZ311" i="5"/>
  <c r="AZ295" i="5"/>
  <c r="AZ247" i="5"/>
  <c r="AZ231" i="5"/>
  <c r="AZ223" i="5"/>
  <c r="AZ215" i="5"/>
  <c r="AZ135" i="5"/>
  <c r="AZ1807" i="5"/>
  <c r="AZ583" i="5"/>
  <c r="AZ351" i="5"/>
  <c r="AZ263" i="5"/>
  <c r="AZ183" i="5"/>
  <c r="AZ119" i="5"/>
  <c r="AZ87" i="5"/>
  <c r="AZ199" i="5"/>
  <c r="AZ39" i="5"/>
  <c r="AZ71" i="5"/>
  <c r="AZ167" i="5"/>
  <c r="BT2535" i="5"/>
  <c r="BT2503" i="5"/>
  <c r="BT2367" i="5"/>
  <c r="BT2351" i="5"/>
  <c r="BT2287" i="5"/>
  <c r="BT2263" i="5"/>
  <c r="BT2223" i="5"/>
  <c r="BT2215" i="5"/>
  <c r="BT2543" i="5"/>
  <c r="BT2479" i="5"/>
  <c r="BT2447" i="5"/>
  <c r="BT2423" i="5"/>
  <c r="BT2375" i="5"/>
  <c r="BT2303" i="5"/>
  <c r="BT2239" i="5"/>
  <c r="BT2575" i="5"/>
  <c r="BT2567" i="5"/>
  <c r="BT2359" i="5"/>
  <c r="BT2311" i="5"/>
  <c r="BT2271" i="5"/>
  <c r="BT2231" i="5"/>
  <c r="BT2511" i="5"/>
  <c r="BT2439" i="5"/>
  <c r="BT2431" i="5"/>
  <c r="BT2327" i="5"/>
  <c r="BT2247" i="5"/>
  <c r="BT2583" i="5"/>
  <c r="BT2551" i="5"/>
  <c r="BT2487" i="5"/>
  <c r="BT2463" i="5"/>
  <c r="BT2415" i="5"/>
  <c r="BT2407" i="5"/>
  <c r="BT2383" i="5"/>
  <c r="BT2591" i="5"/>
  <c r="BT2335" i="5"/>
  <c r="BT2255" i="5"/>
  <c r="BT2207" i="5"/>
  <c r="BT2527" i="5"/>
  <c r="BT2519" i="5"/>
  <c r="BT2495" i="5"/>
  <c r="BT2391" i="5"/>
  <c r="BT2319" i="5"/>
  <c r="BT2279" i="5"/>
  <c r="BT2599" i="5"/>
  <c r="BT2559" i="5"/>
  <c r="BT2159" i="5"/>
  <c r="BT2119" i="5"/>
  <c r="BT2111" i="5"/>
  <c r="BT2047" i="5"/>
  <c r="BT2031" i="5"/>
  <c r="BT1991" i="5"/>
  <c r="BT1935" i="5"/>
  <c r="BT1919" i="5"/>
  <c r="BT1847" i="5"/>
  <c r="BT2055" i="5"/>
  <c r="BT1967" i="5"/>
  <c r="BT1863" i="5"/>
  <c r="BT2183" i="5"/>
  <c r="BT2175" i="5"/>
  <c r="BT2135" i="5"/>
  <c r="BT2015" i="5"/>
  <c r="BT1927" i="5"/>
  <c r="BT1871" i="5"/>
  <c r="BT2167" i="5"/>
  <c r="BT2087" i="5"/>
  <c r="BT2063" i="5"/>
  <c r="BT1999" i="5"/>
  <c r="BT1943" i="5"/>
  <c r="BT1887" i="5"/>
  <c r="BT2455" i="5"/>
  <c r="BT2191" i="5"/>
  <c r="BT1951" i="5"/>
  <c r="BT2295" i="5"/>
  <c r="BT2143" i="5"/>
  <c r="BT2095" i="5"/>
  <c r="BT2079" i="5"/>
  <c r="BT1975" i="5"/>
  <c r="BT1959" i="5"/>
  <c r="BT1903" i="5"/>
  <c r="BT1879" i="5"/>
  <c r="BT1839" i="5"/>
  <c r="BT1831" i="5"/>
  <c r="BT2471" i="5"/>
  <c r="BT2399" i="5"/>
  <c r="BT2199" i="5"/>
  <c r="BT2151" i="5"/>
  <c r="BT2127" i="5"/>
  <c r="BT2103" i="5"/>
  <c r="BT2071" i="5"/>
  <c r="BT2007" i="5"/>
  <c r="BT1983" i="5"/>
  <c r="BT1895" i="5"/>
  <c r="BT2039" i="5"/>
  <c r="BT2023" i="5"/>
  <c r="BT1687" i="5"/>
  <c r="BT1663" i="5"/>
  <c r="BT1655" i="5"/>
  <c r="BT1647" i="5"/>
  <c r="BT1639" i="5"/>
  <c r="BT1631" i="5"/>
  <c r="BT1583" i="5"/>
  <c r="BT1519" i="5"/>
  <c r="BT1823" i="5"/>
  <c r="BT1775" i="5"/>
  <c r="BT1551" i="5"/>
  <c r="BT1911" i="5"/>
  <c r="BT1759" i="5"/>
  <c r="BT1719" i="5"/>
  <c r="BT1559" i="5"/>
  <c r="BT1727" i="5"/>
  <c r="BT1671" i="5"/>
  <c r="BT1591" i="5"/>
  <c r="BT1575" i="5"/>
  <c r="BT1495" i="5"/>
  <c r="BT1855" i="5"/>
  <c r="BT1783" i="5"/>
  <c r="BT1735" i="5"/>
  <c r="BT1615" i="5"/>
  <c r="BT1511" i="5"/>
  <c r="BT1807" i="5"/>
  <c r="BT1799" i="5"/>
  <c r="BT1791" i="5"/>
  <c r="BT1743" i="5"/>
  <c r="BT1599" i="5"/>
  <c r="BT1815" i="5"/>
  <c r="BT1767" i="5"/>
  <c r="BT1751" i="5"/>
  <c r="BT1711" i="5"/>
  <c r="BT1703" i="5"/>
  <c r="BT1695" i="5"/>
  <c r="BT1391" i="5"/>
  <c r="BT1343" i="5"/>
  <c r="BT1295" i="5"/>
  <c r="BT1247" i="5"/>
  <c r="BT1207" i="5"/>
  <c r="BT1439" i="5"/>
  <c r="BT1431" i="5"/>
  <c r="BT1423" i="5"/>
  <c r="BT1183" i="5"/>
  <c r="BT1167" i="5"/>
  <c r="BT2343" i="5"/>
  <c r="BT1527" i="5"/>
  <c r="BT1447" i="5"/>
  <c r="BT1375" i="5"/>
  <c r="BT1327" i="5"/>
  <c r="BT1279" i="5"/>
  <c r="BT1239" i="5"/>
  <c r="BT1231" i="5"/>
  <c r="BT1215" i="5"/>
  <c r="BT1535" i="5"/>
  <c r="BT1471" i="5"/>
  <c r="BT1415" i="5"/>
  <c r="BT1407" i="5"/>
  <c r="BT1351" i="5"/>
  <c r="BT1303" i="5"/>
  <c r="BT1255" i="5"/>
  <c r="BT1175" i="5"/>
  <c r="BT1151" i="5"/>
  <c r="BT1543" i="5"/>
  <c r="BT1455" i="5"/>
  <c r="BT1263" i="5"/>
  <c r="BT1199" i="5"/>
  <c r="BT1503" i="5"/>
  <c r="BT1399" i="5"/>
  <c r="BT1383" i="5"/>
  <c r="BT1359" i="5"/>
  <c r="BT1335" i="5"/>
  <c r="BT1311" i="5"/>
  <c r="BT1287" i="5"/>
  <c r="BT1223" i="5"/>
  <c r="BT1191" i="5"/>
  <c r="BT1487" i="5"/>
  <c r="BT1095" i="5"/>
  <c r="BT935" i="5"/>
  <c r="BT903" i="5"/>
  <c r="BT895" i="5"/>
  <c r="BT847" i="5"/>
  <c r="BT1607" i="5"/>
  <c r="BT1463" i="5"/>
  <c r="BT1103" i="5"/>
  <c r="BT1031" i="5"/>
  <c r="BT1023" i="5"/>
  <c r="BT879" i="5"/>
  <c r="BT855" i="5"/>
  <c r="BT831" i="5"/>
  <c r="BT1271" i="5"/>
  <c r="BT1111" i="5"/>
  <c r="BT1079" i="5"/>
  <c r="BT1039" i="5"/>
  <c r="BT959" i="5"/>
  <c r="BT951" i="5"/>
  <c r="BT943" i="5"/>
  <c r="BT919" i="5"/>
  <c r="BT815" i="5"/>
  <c r="BT791" i="5"/>
  <c r="BT1479" i="5"/>
  <c r="BT1055" i="5"/>
  <c r="BT1047" i="5"/>
  <c r="BT967" i="5"/>
  <c r="BT863" i="5"/>
  <c r="BT1679" i="5"/>
  <c r="BT1623" i="5"/>
  <c r="BT1567" i="5"/>
  <c r="BT1319" i="5"/>
  <c r="BT1159" i="5"/>
  <c r="BT1135" i="5"/>
  <c r="BT1063" i="5"/>
  <c r="BT1119" i="5"/>
  <c r="BT1007" i="5"/>
  <c r="BT983" i="5"/>
  <c r="BT887" i="5"/>
  <c r="BT799" i="5"/>
  <c r="BT1367" i="5"/>
  <c r="BT1143" i="5"/>
  <c r="BT1087" i="5"/>
  <c r="BT1015" i="5"/>
  <c r="BT975" i="5"/>
  <c r="BT927" i="5"/>
  <c r="BT871" i="5"/>
  <c r="BT839" i="5"/>
  <c r="BT823" i="5"/>
  <c r="BT783" i="5"/>
  <c r="BT999" i="5"/>
  <c r="BT711" i="5"/>
  <c r="BT647" i="5"/>
  <c r="BT599" i="5"/>
  <c r="BT559" i="5"/>
  <c r="BT479" i="5"/>
  <c r="BT751" i="5"/>
  <c r="BT567" i="5"/>
  <c r="BT511" i="5"/>
  <c r="BT455" i="5"/>
  <c r="BT407" i="5"/>
  <c r="BT775" i="5"/>
  <c r="BT735" i="5"/>
  <c r="BT695" i="5"/>
  <c r="BT575" i="5"/>
  <c r="BT535" i="5"/>
  <c r="BT519" i="5"/>
  <c r="BT991" i="5"/>
  <c r="BT719" i="5"/>
  <c r="BT655" i="5"/>
  <c r="BT607" i="5"/>
  <c r="BT543" i="5"/>
  <c r="BT495" i="5"/>
  <c r="BT487" i="5"/>
  <c r="BT423" i="5"/>
  <c r="BT463" i="5"/>
  <c r="BT447" i="5"/>
  <c r="BT439" i="5"/>
  <c r="BT807" i="5"/>
  <c r="BT759" i="5"/>
  <c r="BT703" i="5"/>
  <c r="BT639" i="5"/>
  <c r="BT583" i="5"/>
  <c r="BT471" i="5"/>
  <c r="BT431" i="5"/>
  <c r="BT1127" i="5"/>
  <c r="BT1071" i="5"/>
  <c r="BT727" i="5"/>
  <c r="BT687" i="5"/>
  <c r="BT679" i="5"/>
  <c r="BT671" i="5"/>
  <c r="BT623" i="5"/>
  <c r="BT527" i="5"/>
  <c r="BT615" i="5"/>
  <c r="BT415" i="5"/>
  <c r="BT399" i="5"/>
  <c r="BT383" i="5"/>
  <c r="BT359" i="5"/>
  <c r="BT303" i="5"/>
  <c r="BT279" i="5"/>
  <c r="BT255" i="5"/>
  <c r="BT207" i="5"/>
  <c r="BT95" i="5"/>
  <c r="BT319" i="5"/>
  <c r="BT743" i="5"/>
  <c r="BT631" i="5"/>
  <c r="BT343" i="5"/>
  <c r="BT287" i="5"/>
  <c r="BT127" i="5"/>
  <c r="BT103" i="5"/>
  <c r="BT47" i="5"/>
  <c r="BT663" i="5"/>
  <c r="BT591" i="5"/>
  <c r="BT327" i="5"/>
  <c r="BT175" i="5"/>
  <c r="BT151" i="5"/>
  <c r="BT111" i="5"/>
  <c r="BT79" i="5"/>
  <c r="BT55" i="5"/>
  <c r="BT551" i="5"/>
  <c r="BT367" i="5"/>
  <c r="BT239" i="5"/>
  <c r="BT191" i="5"/>
  <c r="BT159" i="5"/>
  <c r="BT63" i="5"/>
  <c r="BT31" i="5"/>
  <c r="BT391" i="5"/>
  <c r="BT335" i="5"/>
  <c r="BT311" i="5"/>
  <c r="BT295" i="5"/>
  <c r="BT247" i="5"/>
  <c r="BT231" i="5"/>
  <c r="BT223" i="5"/>
  <c r="BT215" i="5"/>
  <c r="BT135" i="5"/>
  <c r="BT351" i="5"/>
  <c r="BT263" i="5"/>
  <c r="BT183" i="5"/>
  <c r="BT119" i="5"/>
  <c r="BT87" i="5"/>
  <c r="BT911" i="5"/>
  <c r="BT767" i="5"/>
  <c r="BT503" i="5"/>
  <c r="BT375" i="5"/>
  <c r="BT199" i="5"/>
  <c r="BT167" i="5"/>
  <c r="BT71" i="5"/>
  <c r="BT39" i="5"/>
  <c r="BT143" i="5"/>
  <c r="BT271" i="5"/>
  <c r="AF2527" i="5"/>
  <c r="AF2519" i="5"/>
  <c r="AF2495" i="5"/>
  <c r="AF2391" i="5"/>
  <c r="AF2319" i="5"/>
  <c r="AF2279" i="5"/>
  <c r="AF2599" i="5"/>
  <c r="AF2559" i="5"/>
  <c r="AF2471" i="5"/>
  <c r="AF2455" i="5"/>
  <c r="AF2399" i="5"/>
  <c r="AF2343" i="5"/>
  <c r="AF2295" i="5"/>
  <c r="AF2535" i="5"/>
  <c r="AF2503" i="5"/>
  <c r="AF2367" i="5"/>
  <c r="AF2351" i="5"/>
  <c r="AF2287" i="5"/>
  <c r="AF2263" i="5"/>
  <c r="AF2223" i="5"/>
  <c r="AF2215" i="5"/>
  <c r="AF2543" i="5"/>
  <c r="AF2479" i="5"/>
  <c r="AF2447" i="5"/>
  <c r="AF2423" i="5"/>
  <c r="AF2375" i="5"/>
  <c r="AF2303" i="5"/>
  <c r="AF2239" i="5"/>
  <c r="AF2575" i="5"/>
  <c r="AF2567" i="5"/>
  <c r="AF2359" i="5"/>
  <c r="AF2311" i="5"/>
  <c r="AF2271" i="5"/>
  <c r="AF2231" i="5"/>
  <c r="AF2511" i="5"/>
  <c r="AF2439" i="5"/>
  <c r="AF2431" i="5"/>
  <c r="AF2327" i="5"/>
  <c r="AF2247" i="5"/>
  <c r="AF2583" i="5"/>
  <c r="AF2551" i="5"/>
  <c r="AF2487" i="5"/>
  <c r="AF2463" i="5"/>
  <c r="AF2415" i="5"/>
  <c r="AF2407" i="5"/>
  <c r="AF2383" i="5"/>
  <c r="AF2199" i="5"/>
  <c r="AF2151" i="5"/>
  <c r="AF2127" i="5"/>
  <c r="AF2103" i="5"/>
  <c r="AF2071" i="5"/>
  <c r="AF2007" i="5"/>
  <c r="AF1983" i="5"/>
  <c r="AF1895" i="5"/>
  <c r="AF2039" i="5"/>
  <c r="AF2023" i="5"/>
  <c r="AF1911" i="5"/>
  <c r="AF1855" i="5"/>
  <c r="AF2159" i="5"/>
  <c r="AF2119" i="5"/>
  <c r="AF2111" i="5"/>
  <c r="AF2047" i="5"/>
  <c r="AF2031" i="5"/>
  <c r="AF1991" i="5"/>
  <c r="AF1935" i="5"/>
  <c r="AF1919" i="5"/>
  <c r="AF1847" i="5"/>
  <c r="AF2335" i="5"/>
  <c r="AF2207" i="5"/>
  <c r="AF2055" i="5"/>
  <c r="AF1967" i="5"/>
  <c r="AF1863" i="5"/>
  <c r="AF2591" i="5"/>
  <c r="AF2183" i="5"/>
  <c r="AF2175" i="5"/>
  <c r="AF2135" i="5"/>
  <c r="AF2015" i="5"/>
  <c r="AF1927" i="5"/>
  <c r="AF1871" i="5"/>
  <c r="AF2167" i="5"/>
  <c r="AF2087" i="5"/>
  <c r="AF2063" i="5"/>
  <c r="AF1999" i="5"/>
  <c r="AF1943" i="5"/>
  <c r="AF1887" i="5"/>
  <c r="AF2191" i="5"/>
  <c r="AF1951" i="5"/>
  <c r="AF2143" i="5"/>
  <c r="AF1679" i="5"/>
  <c r="AF1623" i="5"/>
  <c r="AF1607" i="5"/>
  <c r="AF1567" i="5"/>
  <c r="AF1879" i="5"/>
  <c r="AF1815" i="5"/>
  <c r="AF1767" i="5"/>
  <c r="AF1751" i="5"/>
  <c r="AF1711" i="5"/>
  <c r="AF1703" i="5"/>
  <c r="AF1695" i="5"/>
  <c r="AF1687" i="5"/>
  <c r="AF1663" i="5"/>
  <c r="AF1655" i="5"/>
  <c r="AF1647" i="5"/>
  <c r="AF1639" i="5"/>
  <c r="AF1631" i="5"/>
  <c r="AF1583" i="5"/>
  <c r="AF1839" i="5"/>
  <c r="AF1823" i="5"/>
  <c r="AF1775" i="5"/>
  <c r="AF1551" i="5"/>
  <c r="AF1759" i="5"/>
  <c r="AF1719" i="5"/>
  <c r="AF1559" i="5"/>
  <c r="AF1543" i="5"/>
  <c r="AF1535" i="5"/>
  <c r="AF1527" i="5"/>
  <c r="AF1503" i="5"/>
  <c r="AF1959" i="5"/>
  <c r="AF1727" i="5"/>
  <c r="AF1671" i="5"/>
  <c r="AF1591" i="5"/>
  <c r="AF1575" i="5"/>
  <c r="AF1495" i="5"/>
  <c r="AF2255" i="5"/>
  <c r="AF2095" i="5"/>
  <c r="AF2079" i="5"/>
  <c r="AF1831" i="5"/>
  <c r="AF1807" i="5"/>
  <c r="AF1799" i="5"/>
  <c r="AF1791" i="5"/>
  <c r="AF1743" i="5"/>
  <c r="AF1599" i="5"/>
  <c r="AF1511" i="5"/>
  <c r="AF1487" i="5"/>
  <c r="AF1399" i="5"/>
  <c r="AF1383" i="5"/>
  <c r="AF1359" i="5"/>
  <c r="AF1335" i="5"/>
  <c r="AF1311" i="5"/>
  <c r="AF1287" i="5"/>
  <c r="AF1223" i="5"/>
  <c r="AF1191" i="5"/>
  <c r="AF1903" i="5"/>
  <c r="AF1479" i="5"/>
  <c r="AF1463" i="5"/>
  <c r="AF1367" i="5"/>
  <c r="AF1319" i="5"/>
  <c r="AF1271" i="5"/>
  <c r="AF1159" i="5"/>
  <c r="AF1519" i="5"/>
  <c r="AF1391" i="5"/>
  <c r="AF1343" i="5"/>
  <c r="AF1295" i="5"/>
  <c r="AF1247" i="5"/>
  <c r="AF1207" i="5"/>
  <c r="AF1783" i="5"/>
  <c r="AF1615" i="5"/>
  <c r="AF1439" i="5"/>
  <c r="AF1431" i="5"/>
  <c r="AF1423" i="5"/>
  <c r="AF1183" i="5"/>
  <c r="AF1167" i="5"/>
  <c r="AF1447" i="5"/>
  <c r="AF1375" i="5"/>
  <c r="AF1327" i="5"/>
  <c r="AF1279" i="5"/>
  <c r="AF1239" i="5"/>
  <c r="AF1231" i="5"/>
  <c r="AF1215" i="5"/>
  <c r="AF1975" i="5"/>
  <c r="AF1471" i="5"/>
  <c r="AF1415" i="5"/>
  <c r="AF1407" i="5"/>
  <c r="AF1351" i="5"/>
  <c r="AF1303" i="5"/>
  <c r="AF1255" i="5"/>
  <c r="AF1175" i="5"/>
  <c r="AF1151" i="5"/>
  <c r="AF1143" i="5"/>
  <c r="AF1087" i="5"/>
  <c r="AF1015" i="5"/>
  <c r="AF975" i="5"/>
  <c r="AF927" i="5"/>
  <c r="AF871" i="5"/>
  <c r="AF839" i="5"/>
  <c r="AF823" i="5"/>
  <c r="AF783" i="5"/>
  <c r="AF1127" i="5"/>
  <c r="AF1071" i="5"/>
  <c r="AF999" i="5"/>
  <c r="AF991" i="5"/>
  <c r="AF911" i="5"/>
  <c r="AF807" i="5"/>
  <c r="AF1199" i="5"/>
  <c r="AF1095" i="5"/>
  <c r="AF935" i="5"/>
  <c r="AF903" i="5"/>
  <c r="AF895" i="5"/>
  <c r="AF847" i="5"/>
  <c r="AF1103" i="5"/>
  <c r="AF1031" i="5"/>
  <c r="AF1023" i="5"/>
  <c r="AF879" i="5"/>
  <c r="AF855" i="5"/>
  <c r="AF831" i="5"/>
  <c r="AF1735" i="5"/>
  <c r="AF1111" i="5"/>
  <c r="AF1079" i="5"/>
  <c r="AF1039" i="5"/>
  <c r="AF959" i="5"/>
  <c r="AF951" i="5"/>
  <c r="AF943" i="5"/>
  <c r="AF919" i="5"/>
  <c r="AF815" i="5"/>
  <c r="AF791" i="5"/>
  <c r="AF1455" i="5"/>
  <c r="AF1055" i="5"/>
  <c r="AF1047" i="5"/>
  <c r="AF967" i="5"/>
  <c r="AF863" i="5"/>
  <c r="AF1263" i="5"/>
  <c r="AF1135" i="5"/>
  <c r="AF1063" i="5"/>
  <c r="AF767" i="5"/>
  <c r="AF743" i="5"/>
  <c r="AF663" i="5"/>
  <c r="AF631" i="5"/>
  <c r="AF615" i="5"/>
  <c r="AF591" i="5"/>
  <c r="AF551" i="5"/>
  <c r="AF503" i="5"/>
  <c r="AF799" i="5"/>
  <c r="AF727" i="5"/>
  <c r="AF687" i="5"/>
  <c r="AF679" i="5"/>
  <c r="AF671" i="5"/>
  <c r="AF623" i="5"/>
  <c r="AF527" i="5"/>
  <c r="AF887" i="5"/>
  <c r="AF711" i="5"/>
  <c r="AF647" i="5"/>
  <c r="AF599" i="5"/>
  <c r="AF559" i="5"/>
  <c r="AF479" i="5"/>
  <c r="AF1119" i="5"/>
  <c r="AF751" i="5"/>
  <c r="AF567" i="5"/>
  <c r="AF511" i="5"/>
  <c r="AF455" i="5"/>
  <c r="AF407" i="5"/>
  <c r="AF1007" i="5"/>
  <c r="AF775" i="5"/>
  <c r="AF735" i="5"/>
  <c r="AF695" i="5"/>
  <c r="AF575" i="5"/>
  <c r="AF535" i="5"/>
  <c r="AF519" i="5"/>
  <c r="AF719" i="5"/>
  <c r="AF655" i="5"/>
  <c r="AF607" i="5"/>
  <c r="AF543" i="5"/>
  <c r="AF495" i="5"/>
  <c r="AF487" i="5"/>
  <c r="AF423" i="5"/>
  <c r="AF983" i="5"/>
  <c r="AF759" i="5"/>
  <c r="AF703" i="5"/>
  <c r="AF639" i="5"/>
  <c r="AF583" i="5"/>
  <c r="AF471" i="5"/>
  <c r="AF431" i="5"/>
  <c r="AF463" i="5"/>
  <c r="AF375" i="5"/>
  <c r="AF199" i="5"/>
  <c r="AF167" i="5"/>
  <c r="AF71" i="5"/>
  <c r="AF39" i="5"/>
  <c r="AF351" i="5"/>
  <c r="AF415" i="5"/>
  <c r="AF319" i="5"/>
  <c r="AF271" i="5"/>
  <c r="AF143" i="5"/>
  <c r="AF399" i="5"/>
  <c r="AF383" i="5"/>
  <c r="AF359" i="5"/>
  <c r="AF303" i="5"/>
  <c r="AF279" i="5"/>
  <c r="AF255" i="5"/>
  <c r="AF207" i="5"/>
  <c r="AF95" i="5"/>
  <c r="AF439" i="5"/>
  <c r="AF343" i="5"/>
  <c r="AF287" i="5"/>
  <c r="AF127" i="5"/>
  <c r="AF103" i="5"/>
  <c r="AF47" i="5"/>
  <c r="AF447" i="5"/>
  <c r="AF327" i="5"/>
  <c r="AF175" i="5"/>
  <c r="AF151" i="5"/>
  <c r="AF111" i="5"/>
  <c r="AF79" i="5"/>
  <c r="AF55" i="5"/>
  <c r="AF367" i="5"/>
  <c r="AF239" i="5"/>
  <c r="AF191" i="5"/>
  <c r="AF159" i="5"/>
  <c r="AF63" i="5"/>
  <c r="AF31" i="5"/>
  <c r="AF391" i="5"/>
  <c r="AF335" i="5"/>
  <c r="AF311" i="5"/>
  <c r="AF295" i="5"/>
  <c r="AF247" i="5"/>
  <c r="AF231" i="5"/>
  <c r="AF223" i="5"/>
  <c r="AF215" i="5"/>
  <c r="AF135" i="5"/>
  <c r="AF183" i="5"/>
  <c r="AF87" i="5"/>
  <c r="AF119" i="5"/>
  <c r="AF263" i="5"/>
  <c r="AN2586" i="5"/>
  <c r="AN2530" i="5"/>
  <c r="AN2514" i="5"/>
  <c r="AN2410" i="5"/>
  <c r="AN2402" i="5"/>
  <c r="AN2346" i="5"/>
  <c r="AN2338" i="5"/>
  <c r="AN2290" i="5"/>
  <c r="AN2218" i="5"/>
  <c r="AN2210" i="5"/>
  <c r="AN2594" i="5"/>
  <c r="AN2522" i="5"/>
  <c r="AN2498" i="5"/>
  <c r="AN2490" i="5"/>
  <c r="AN2474" i="5"/>
  <c r="AN2466" i="5"/>
  <c r="AN2450" i="5"/>
  <c r="AN2418" i="5"/>
  <c r="AN2394" i="5"/>
  <c r="AN2298" i="5"/>
  <c r="AN2258" i="5"/>
  <c r="AN2602" i="5"/>
  <c r="AN2266" i="5"/>
  <c r="AN2506" i="5"/>
  <c r="AN2442" i="5"/>
  <c r="AN2426" i="5"/>
  <c r="AN2370" i="5"/>
  <c r="AN2314" i="5"/>
  <c r="AN2282" i="5"/>
  <c r="AN2242" i="5"/>
  <c r="AN2234" i="5"/>
  <c r="AN2578" i="5"/>
  <c r="AN2570" i="5"/>
  <c r="AN2562" i="5"/>
  <c r="AN2538" i="5"/>
  <c r="AN2482" i="5"/>
  <c r="AN2458" i="5"/>
  <c r="AN2362" i="5"/>
  <c r="AN2306" i="5"/>
  <c r="AN2226" i="5"/>
  <c r="AN2546" i="5"/>
  <c r="AN2434" i="5"/>
  <c r="AN2378" i="5"/>
  <c r="AN2354" i="5"/>
  <c r="AN2386" i="5"/>
  <c r="AN2274" i="5"/>
  <c r="AN2250" i="5"/>
  <c r="AN2194" i="5"/>
  <c r="AN2154" i="5"/>
  <c r="AN2122" i="5"/>
  <c r="AN2106" i="5"/>
  <c r="AN2098" i="5"/>
  <c r="AN2090" i="5"/>
  <c r="AN1930" i="5"/>
  <c r="AN1890" i="5"/>
  <c r="AN2026" i="5"/>
  <c r="AN1986" i="5"/>
  <c r="AN1962" i="5"/>
  <c r="AN1898" i="5"/>
  <c r="AN1858" i="5"/>
  <c r="AN2322" i="5"/>
  <c r="AN2178" i="5"/>
  <c r="AN2130" i="5"/>
  <c r="AN2114" i="5"/>
  <c r="AN2042" i="5"/>
  <c r="AN2034" i="5"/>
  <c r="AN2010" i="5"/>
  <c r="AN1842" i="5"/>
  <c r="AN2554" i="5"/>
  <c r="AN2202" i="5"/>
  <c r="AN2050" i="5"/>
  <c r="AN1914" i="5"/>
  <c r="AN1882" i="5"/>
  <c r="AN1850" i="5"/>
  <c r="AN2186" i="5"/>
  <c r="AN2170" i="5"/>
  <c r="AN2058" i="5"/>
  <c r="AN1922" i="5"/>
  <c r="AN2162" i="5"/>
  <c r="AN1994" i="5"/>
  <c r="AN1938" i="5"/>
  <c r="AN1866" i="5"/>
  <c r="AN1834" i="5"/>
  <c r="AN2330" i="5"/>
  <c r="AN2146" i="5"/>
  <c r="AN2002" i="5"/>
  <c r="AN1978" i="5"/>
  <c r="AN1970" i="5"/>
  <c r="AN1946" i="5"/>
  <c r="AN1874" i="5"/>
  <c r="AN1954" i="5"/>
  <c r="AN1802" i="5"/>
  <c r="AN1746" i="5"/>
  <c r="AN1682" i="5"/>
  <c r="AN1634" i="5"/>
  <c r="AN1618" i="5"/>
  <c r="AN1602" i="5"/>
  <c r="AN1578" i="5"/>
  <c r="AN1698" i="5"/>
  <c r="AN1626" i="5"/>
  <c r="AN2074" i="5"/>
  <c r="AN1770" i="5"/>
  <c r="AN1754" i="5"/>
  <c r="AN1706" i="5"/>
  <c r="AN1690" i="5"/>
  <c r="AN1650" i="5"/>
  <c r="AN2138" i="5"/>
  <c r="AN2018" i="5"/>
  <c r="AN1826" i="5"/>
  <c r="AN1714" i="5"/>
  <c r="AN1658" i="5"/>
  <c r="AN1642" i="5"/>
  <c r="AN1586" i="5"/>
  <c r="AN1570" i="5"/>
  <c r="AN1522" i="5"/>
  <c r="AN1818" i="5"/>
  <c r="AN1666" i="5"/>
  <c r="AN1546" i="5"/>
  <c r="AN1906" i="5"/>
  <c r="AN1786" i="5"/>
  <c r="AN1778" i="5"/>
  <c r="AN1730" i="5"/>
  <c r="AN1722" i="5"/>
  <c r="AN1554" i="5"/>
  <c r="AN1506" i="5"/>
  <c r="AN1810" i="5"/>
  <c r="AN1794" i="5"/>
  <c r="AN1762" i="5"/>
  <c r="AN1738" i="5"/>
  <c r="AN1674" i="5"/>
  <c r="AN1610" i="5"/>
  <c r="AN1594" i="5"/>
  <c r="AN2082" i="5"/>
  <c r="AN1530" i="5"/>
  <c r="AN1474" i="5"/>
  <c r="AN1458" i="5"/>
  <c r="AN1450" i="5"/>
  <c r="AN1394" i="5"/>
  <c r="AN1386" i="5"/>
  <c r="AN1354" i="5"/>
  <c r="AN1346" i="5"/>
  <c r="AN1338" i="5"/>
  <c r="AN1306" i="5"/>
  <c r="AN1298" i="5"/>
  <c r="AN1250" i="5"/>
  <c r="AN1146" i="5"/>
  <c r="AN1434" i="5"/>
  <c r="AN1426" i="5"/>
  <c r="AN1418" i="5"/>
  <c r="AN1290" i="5"/>
  <c r="AN1266" i="5"/>
  <c r="AN1194" i="5"/>
  <c r="AN1178" i="5"/>
  <c r="AN1154" i="5"/>
  <c r="AN1562" i="5"/>
  <c r="AN1538" i="5"/>
  <c r="AN1498" i="5"/>
  <c r="AN1362" i="5"/>
  <c r="AN1314" i="5"/>
  <c r="AN1202" i="5"/>
  <c r="AN1186" i="5"/>
  <c r="AN1482" i="5"/>
  <c r="AN1370" i="5"/>
  <c r="AN1322" i="5"/>
  <c r="AN1274" i="5"/>
  <c r="AN1242" i="5"/>
  <c r="AN1226" i="5"/>
  <c r="AN1162" i="5"/>
  <c r="AN1490" i="5"/>
  <c r="AN1466" i="5"/>
  <c r="AN1210" i="5"/>
  <c r="AN2066" i="5"/>
  <c r="AN1442" i="5"/>
  <c r="AN1410" i="5"/>
  <c r="AN1234" i="5"/>
  <c r="AN1170" i="5"/>
  <c r="AN1514" i="5"/>
  <c r="AN1402" i="5"/>
  <c r="AN1218" i="5"/>
  <c r="AN1122" i="5"/>
  <c r="AN1066" i="5"/>
  <c r="AN1010" i="5"/>
  <c r="AN1002" i="5"/>
  <c r="AN970" i="5"/>
  <c r="AN890" i="5"/>
  <c r="AN842" i="5"/>
  <c r="AN802" i="5"/>
  <c r="AN1330" i="5"/>
  <c r="AN1258" i="5"/>
  <c r="AN1090" i="5"/>
  <c r="AN930" i="5"/>
  <c r="AN874" i="5"/>
  <c r="AN826" i="5"/>
  <c r="AN1034" i="5"/>
  <c r="AN938" i="5"/>
  <c r="AN906" i="5"/>
  <c r="AN898" i="5"/>
  <c r="AN850" i="5"/>
  <c r="AN786" i="5"/>
  <c r="AN1378" i="5"/>
  <c r="AN1074" i="5"/>
  <c r="AN1026" i="5"/>
  <c r="AN1018" i="5"/>
  <c r="AN994" i="5"/>
  <c r="AN914" i="5"/>
  <c r="AN1130" i="5"/>
  <c r="AN1098" i="5"/>
  <c r="AN962" i="5"/>
  <c r="AN954" i="5"/>
  <c r="AN810" i="5"/>
  <c r="AN1106" i="5"/>
  <c r="AN858" i="5"/>
  <c r="AN794" i="5"/>
  <c r="AN1114" i="5"/>
  <c r="AN1082" i="5"/>
  <c r="AN1050" i="5"/>
  <c r="AN1042" i="5"/>
  <c r="AN946" i="5"/>
  <c r="AN882" i="5"/>
  <c r="AN834" i="5"/>
  <c r="AN722" i="5"/>
  <c r="AN706" i="5"/>
  <c r="AN666" i="5"/>
  <c r="AN634" i="5"/>
  <c r="AN618" i="5"/>
  <c r="AN586" i="5"/>
  <c r="AN474" i="5"/>
  <c r="AN434" i="5"/>
  <c r="AN762" i="5"/>
  <c r="AN746" i="5"/>
  <c r="AN642" i="5"/>
  <c r="AN562" i="5"/>
  <c r="AN450" i="5"/>
  <c r="AN978" i="5"/>
  <c r="AN818" i="5"/>
  <c r="AN770" i="5"/>
  <c r="AN730" i="5"/>
  <c r="AN682" i="5"/>
  <c r="AN674" i="5"/>
  <c r="AN626" i="5"/>
  <c r="AN594" i="5"/>
  <c r="AN570" i="5"/>
  <c r="AN514" i="5"/>
  <c r="AN922" i="5"/>
  <c r="AN690" i="5"/>
  <c r="AN554" i="5"/>
  <c r="AN538" i="5"/>
  <c r="AN506" i="5"/>
  <c r="AN490" i="5"/>
  <c r="AN418" i="5"/>
  <c r="AN1138" i="5"/>
  <c r="AN866" i="5"/>
  <c r="AN650" i="5"/>
  <c r="AN602" i="5"/>
  <c r="AN530" i="5"/>
  <c r="AN442" i="5"/>
  <c r="AN1282" i="5"/>
  <c r="AN778" i="5"/>
  <c r="AN714" i="5"/>
  <c r="AN578" i="5"/>
  <c r="AN482" i="5"/>
  <c r="AN466" i="5"/>
  <c r="AN738" i="5"/>
  <c r="AN522" i="5"/>
  <c r="AN394" i="5"/>
  <c r="AN370" i="5"/>
  <c r="AN298" i="5"/>
  <c r="AN250" i="5"/>
  <c r="AN234" i="5"/>
  <c r="AN90" i="5"/>
  <c r="AN498" i="5"/>
  <c r="AN354" i="5"/>
  <c r="AN338" i="5"/>
  <c r="AN122" i="5"/>
  <c r="AN42" i="5"/>
  <c r="AN986" i="5"/>
  <c r="AN426" i="5"/>
  <c r="AN378" i="5"/>
  <c r="AN202" i="5"/>
  <c r="AN170" i="5"/>
  <c r="AN74" i="5"/>
  <c r="AN314" i="5"/>
  <c r="AN610" i="5"/>
  <c r="AN458" i="5"/>
  <c r="AN402" i="5"/>
  <c r="AN362" i="5"/>
  <c r="AN322" i="5"/>
  <c r="AN274" i="5"/>
  <c r="AN146" i="5"/>
  <c r="AN410" i="5"/>
  <c r="AN386" i="5"/>
  <c r="AN306" i="5"/>
  <c r="AN282" i="5"/>
  <c r="AN218" i="5"/>
  <c r="AN98" i="5"/>
  <c r="AN754" i="5"/>
  <c r="AN698" i="5"/>
  <c r="AN658" i="5"/>
  <c r="AN346" i="5"/>
  <c r="AN290" i="5"/>
  <c r="AN258" i="5"/>
  <c r="AN210" i="5"/>
  <c r="AN130" i="5"/>
  <c r="AN106" i="5"/>
  <c r="AN50" i="5"/>
  <c r="AN1058" i="5"/>
  <c r="AN546" i="5"/>
  <c r="AN330" i="5"/>
  <c r="AN242" i="5"/>
  <c r="AN178" i="5"/>
  <c r="AN154" i="5"/>
  <c r="AN114" i="5"/>
  <c r="AN82" i="5"/>
  <c r="AN58" i="5"/>
  <c r="AN162" i="5"/>
  <c r="AN34" i="5"/>
  <c r="AN266" i="5"/>
  <c r="AN194" i="5"/>
  <c r="AN138" i="5"/>
  <c r="AN66" i="5"/>
  <c r="AN226" i="5"/>
  <c r="AN186" i="5"/>
  <c r="CB2602" i="5"/>
  <c r="CB2266" i="5"/>
  <c r="CB2506" i="5"/>
  <c r="CB2442" i="5"/>
  <c r="CB2426" i="5"/>
  <c r="CB2370" i="5"/>
  <c r="CB2314" i="5"/>
  <c r="CB2282" i="5"/>
  <c r="CB2242" i="5"/>
  <c r="CB2234" i="5"/>
  <c r="CB2578" i="5"/>
  <c r="CB2570" i="5"/>
  <c r="CB2562" i="5"/>
  <c r="CB2538" i="5"/>
  <c r="CB2482" i="5"/>
  <c r="CB2458" i="5"/>
  <c r="CB2362" i="5"/>
  <c r="CB2306" i="5"/>
  <c r="CB2226" i="5"/>
  <c r="CB2546" i="5"/>
  <c r="CB2434" i="5"/>
  <c r="CB2378" i="5"/>
  <c r="CB2354" i="5"/>
  <c r="CB2386" i="5"/>
  <c r="CB2274" i="5"/>
  <c r="CB2250" i="5"/>
  <c r="CB2554" i="5"/>
  <c r="CB2330" i="5"/>
  <c r="CB2322" i="5"/>
  <c r="CB2586" i="5"/>
  <c r="CB2530" i="5"/>
  <c r="CB2514" i="5"/>
  <c r="CB2410" i="5"/>
  <c r="CB2402" i="5"/>
  <c r="CB2346" i="5"/>
  <c r="CB2338" i="5"/>
  <c r="CB2290" i="5"/>
  <c r="CB2218" i="5"/>
  <c r="CB2210" i="5"/>
  <c r="CB2178" i="5"/>
  <c r="CB2130" i="5"/>
  <c r="CB2114" i="5"/>
  <c r="CB2042" i="5"/>
  <c r="CB2034" i="5"/>
  <c r="CB2010" i="5"/>
  <c r="CB1842" i="5"/>
  <c r="CB2522" i="5"/>
  <c r="CB2466" i="5"/>
  <c r="CB2394" i="5"/>
  <c r="CB2202" i="5"/>
  <c r="CB2050" i="5"/>
  <c r="CB1914" i="5"/>
  <c r="CB1882" i="5"/>
  <c r="CB1850" i="5"/>
  <c r="CB2186" i="5"/>
  <c r="CB2170" i="5"/>
  <c r="CB2058" i="5"/>
  <c r="CB1922" i="5"/>
  <c r="CB2594" i="5"/>
  <c r="CB2498" i="5"/>
  <c r="CB2162" i="5"/>
  <c r="CB1994" i="5"/>
  <c r="CB1938" i="5"/>
  <c r="CB1866" i="5"/>
  <c r="CB1834" i="5"/>
  <c r="CB2298" i="5"/>
  <c r="CB2146" i="5"/>
  <c r="CB2002" i="5"/>
  <c r="CB1978" i="5"/>
  <c r="CB1970" i="5"/>
  <c r="CB1946" i="5"/>
  <c r="CB1874" i="5"/>
  <c r="CB2474" i="5"/>
  <c r="CB2418" i="5"/>
  <c r="CB2138" i="5"/>
  <c r="CB2082" i="5"/>
  <c r="CB2074" i="5"/>
  <c r="CB2066" i="5"/>
  <c r="CB2018" i="5"/>
  <c r="CB1954" i="5"/>
  <c r="CB1906" i="5"/>
  <c r="CB1826" i="5"/>
  <c r="CB2258" i="5"/>
  <c r="CB2194" i="5"/>
  <c r="CB2154" i="5"/>
  <c r="CB2122" i="5"/>
  <c r="CB2106" i="5"/>
  <c r="CB2098" i="5"/>
  <c r="CB2090" i="5"/>
  <c r="CB1930" i="5"/>
  <c r="CB1890" i="5"/>
  <c r="CB1770" i="5"/>
  <c r="CB1754" i="5"/>
  <c r="CB1706" i="5"/>
  <c r="CB1690" i="5"/>
  <c r="CB1650" i="5"/>
  <c r="CB1530" i="5"/>
  <c r="CB2450" i="5"/>
  <c r="CB1986" i="5"/>
  <c r="CB1898" i="5"/>
  <c r="CB1714" i="5"/>
  <c r="CB1658" i="5"/>
  <c r="CB1642" i="5"/>
  <c r="CB1586" i="5"/>
  <c r="CB1570" i="5"/>
  <c r="CB1818" i="5"/>
  <c r="CB1666" i="5"/>
  <c r="CB1858" i="5"/>
  <c r="CB1786" i="5"/>
  <c r="CB1778" i="5"/>
  <c r="CB1730" i="5"/>
  <c r="CB1722" i="5"/>
  <c r="CB1554" i="5"/>
  <c r="CB1506" i="5"/>
  <c r="CB1962" i="5"/>
  <c r="CB1562" i="5"/>
  <c r="CB1538" i="5"/>
  <c r="CB1498" i="5"/>
  <c r="CB1482" i="5"/>
  <c r="CB1810" i="5"/>
  <c r="CB1794" i="5"/>
  <c r="CB1762" i="5"/>
  <c r="CB1738" i="5"/>
  <c r="CB1674" i="5"/>
  <c r="CB1610" i="5"/>
  <c r="CB1594" i="5"/>
  <c r="CB2026" i="5"/>
  <c r="CB1698" i="5"/>
  <c r="CB1626" i="5"/>
  <c r="CB1514" i="5"/>
  <c r="CB1362" i="5"/>
  <c r="CB1314" i="5"/>
  <c r="CB1202" i="5"/>
  <c r="CB1186" i="5"/>
  <c r="CB1370" i="5"/>
  <c r="CB1322" i="5"/>
  <c r="CB1274" i="5"/>
  <c r="CB1242" i="5"/>
  <c r="CB1226" i="5"/>
  <c r="CB1162" i="5"/>
  <c r="CB1802" i="5"/>
  <c r="CB1746" i="5"/>
  <c r="CB1634" i="5"/>
  <c r="CB1618" i="5"/>
  <c r="CB1602" i="5"/>
  <c r="CB1466" i="5"/>
  <c r="CB1210" i="5"/>
  <c r="CB1546" i="5"/>
  <c r="CB1490" i="5"/>
  <c r="CB1442" i="5"/>
  <c r="CB1410" i="5"/>
  <c r="CB1234" i="5"/>
  <c r="CB1170" i="5"/>
  <c r="CB2490" i="5"/>
  <c r="CB1578" i="5"/>
  <c r="CB1402" i="5"/>
  <c r="CB1218" i="5"/>
  <c r="CB1378" i="5"/>
  <c r="CB1330" i="5"/>
  <c r="CB1282" i="5"/>
  <c r="CB1258" i="5"/>
  <c r="CB1682" i="5"/>
  <c r="CB1522" i="5"/>
  <c r="CB1474" i="5"/>
  <c r="CB1458" i="5"/>
  <c r="CB1450" i="5"/>
  <c r="CB1394" i="5"/>
  <c r="CB1386" i="5"/>
  <c r="CB1354" i="5"/>
  <c r="CB1346" i="5"/>
  <c r="CB1338" i="5"/>
  <c r="CB1306" i="5"/>
  <c r="CB1298" i="5"/>
  <c r="CB1250" i="5"/>
  <c r="CB1146" i="5"/>
  <c r="CB1034" i="5"/>
  <c r="CB938" i="5"/>
  <c r="CB906" i="5"/>
  <c r="CB898" i="5"/>
  <c r="CB850" i="5"/>
  <c r="CB786" i="5"/>
  <c r="CB1074" i="5"/>
  <c r="CB1026" i="5"/>
  <c r="CB1018" i="5"/>
  <c r="CB994" i="5"/>
  <c r="CB914" i="5"/>
  <c r="CB1130" i="5"/>
  <c r="CB1098" i="5"/>
  <c r="CB962" i="5"/>
  <c r="CB954" i="5"/>
  <c r="CB810" i="5"/>
  <c r="CB1426" i="5"/>
  <c r="CB1290" i="5"/>
  <c r="CB1106" i="5"/>
  <c r="CB858" i="5"/>
  <c r="CB794" i="5"/>
  <c r="CB1114" i="5"/>
  <c r="CB1082" i="5"/>
  <c r="CB1050" i="5"/>
  <c r="CB1042" i="5"/>
  <c r="CB946" i="5"/>
  <c r="CB882" i="5"/>
  <c r="CB834" i="5"/>
  <c r="CB1266" i="5"/>
  <c r="CB1194" i="5"/>
  <c r="CB1178" i="5"/>
  <c r="CB1138" i="5"/>
  <c r="CB1058" i="5"/>
  <c r="CB986" i="5"/>
  <c r="CB978" i="5"/>
  <c r="CB922" i="5"/>
  <c r="CB866" i="5"/>
  <c r="CB818" i="5"/>
  <c r="CB1122" i="5"/>
  <c r="CB1066" i="5"/>
  <c r="CB1010" i="5"/>
  <c r="CB1002" i="5"/>
  <c r="CB970" i="5"/>
  <c r="CB890" i="5"/>
  <c r="CB842" i="5"/>
  <c r="CB802" i="5"/>
  <c r="CB1090" i="5"/>
  <c r="CB874" i="5"/>
  <c r="CB770" i="5"/>
  <c r="CB730" i="5"/>
  <c r="CB682" i="5"/>
  <c r="CB674" i="5"/>
  <c r="CB626" i="5"/>
  <c r="CB594" i="5"/>
  <c r="CB570" i="5"/>
  <c r="CB514" i="5"/>
  <c r="CB1434" i="5"/>
  <c r="CB690" i="5"/>
  <c r="CB554" i="5"/>
  <c r="CB538" i="5"/>
  <c r="CB506" i="5"/>
  <c r="CB490" i="5"/>
  <c r="CB418" i="5"/>
  <c r="CB650" i="5"/>
  <c r="CB602" i="5"/>
  <c r="CB530" i="5"/>
  <c r="CB442" i="5"/>
  <c r="CB410" i="5"/>
  <c r="CB778" i="5"/>
  <c r="CB714" i="5"/>
  <c r="CB578" i="5"/>
  <c r="CB482" i="5"/>
  <c r="CB466" i="5"/>
  <c r="CB754" i="5"/>
  <c r="CB698" i="5"/>
  <c r="CB658" i="5"/>
  <c r="CB610" i="5"/>
  <c r="CB546" i="5"/>
  <c r="CB498" i="5"/>
  <c r="CB458" i="5"/>
  <c r="CB426" i="5"/>
  <c r="CB738" i="5"/>
  <c r="CB522" i="5"/>
  <c r="CB930" i="5"/>
  <c r="CB762" i="5"/>
  <c r="CB746" i="5"/>
  <c r="CB642" i="5"/>
  <c r="CB562" i="5"/>
  <c r="CB450" i="5"/>
  <c r="CB634" i="5"/>
  <c r="CB378" i="5"/>
  <c r="CB202" i="5"/>
  <c r="CB170" i="5"/>
  <c r="CB74" i="5"/>
  <c r="CB1418" i="5"/>
  <c r="CB706" i="5"/>
  <c r="CB666" i="5"/>
  <c r="CB402" i="5"/>
  <c r="CB362" i="5"/>
  <c r="CB322" i="5"/>
  <c r="CB274" i="5"/>
  <c r="CB146" i="5"/>
  <c r="CB722" i="5"/>
  <c r="CB386" i="5"/>
  <c r="CB306" i="5"/>
  <c r="CB282" i="5"/>
  <c r="CB218" i="5"/>
  <c r="CB98" i="5"/>
  <c r="CB354" i="5"/>
  <c r="CB474" i="5"/>
  <c r="CB346" i="5"/>
  <c r="CB290" i="5"/>
  <c r="CB258" i="5"/>
  <c r="CB210" i="5"/>
  <c r="CB130" i="5"/>
  <c r="CB106" i="5"/>
  <c r="CB50" i="5"/>
  <c r="CB618" i="5"/>
  <c r="CB1154" i="5"/>
  <c r="CB330" i="5"/>
  <c r="CB242" i="5"/>
  <c r="CB178" i="5"/>
  <c r="CB154" i="5"/>
  <c r="CB114" i="5"/>
  <c r="CB82" i="5"/>
  <c r="CB58" i="5"/>
  <c r="CB586" i="5"/>
  <c r="CB314" i="5"/>
  <c r="CB266" i="5"/>
  <c r="CB226" i="5"/>
  <c r="CB194" i="5"/>
  <c r="CB186" i="5"/>
  <c r="CB162" i="5"/>
  <c r="CB138" i="5"/>
  <c r="CB66" i="5"/>
  <c r="CB34" i="5"/>
  <c r="CB826" i="5"/>
  <c r="CB434" i="5"/>
  <c r="CB394" i="5"/>
  <c r="CB370" i="5"/>
  <c r="CB298" i="5"/>
  <c r="CB250" i="5"/>
  <c r="CB234" i="5"/>
  <c r="CB90" i="5"/>
  <c r="CB338" i="5"/>
  <c r="CB122" i="5"/>
  <c r="CB42" i="5"/>
  <c r="E2546" i="5"/>
  <c r="E2482" i="5"/>
  <c r="E2450" i="5"/>
  <c r="E2426" i="5"/>
  <c r="E2378" i="5"/>
  <c r="E2306" i="5"/>
  <c r="E2242" i="5"/>
  <c r="E2578" i="5"/>
  <c r="E2570" i="5"/>
  <c r="E2362" i="5"/>
  <c r="E2314" i="5"/>
  <c r="E2274" i="5"/>
  <c r="E2234" i="5"/>
  <c r="E2514" i="5"/>
  <c r="E2442" i="5"/>
  <c r="E2434" i="5"/>
  <c r="E2330" i="5"/>
  <c r="E2250" i="5"/>
  <c r="E2586" i="5"/>
  <c r="E2554" i="5"/>
  <c r="E2490" i="5"/>
  <c r="E2466" i="5"/>
  <c r="E2418" i="5"/>
  <c r="E2410" i="5"/>
  <c r="E2386" i="5"/>
  <c r="E2594" i="5"/>
  <c r="E2338" i="5"/>
  <c r="E2258" i="5"/>
  <c r="E2210" i="5"/>
  <c r="E2530" i="5"/>
  <c r="E2522" i="5"/>
  <c r="E2498" i="5"/>
  <c r="E2394" i="5"/>
  <c r="E2322" i="5"/>
  <c r="E2282" i="5"/>
  <c r="E2602" i="5"/>
  <c r="E2562" i="5"/>
  <c r="E2474" i="5"/>
  <c r="E2458" i="5"/>
  <c r="E2402" i="5"/>
  <c r="E2346" i="5"/>
  <c r="E2298" i="5"/>
  <c r="E2506" i="5"/>
  <c r="E2058" i="5"/>
  <c r="E1970" i="5"/>
  <c r="E1866" i="5"/>
  <c r="E2290" i="5"/>
  <c r="E2186" i="5"/>
  <c r="E2178" i="5"/>
  <c r="E2138" i="5"/>
  <c r="E2018" i="5"/>
  <c r="E1930" i="5"/>
  <c r="E1874" i="5"/>
  <c r="E2538" i="5"/>
  <c r="E2170" i="5"/>
  <c r="E2090" i="5"/>
  <c r="E2066" i="5"/>
  <c r="E2002" i="5"/>
  <c r="E1946" i="5"/>
  <c r="E1890" i="5"/>
  <c r="E2354" i="5"/>
  <c r="E2266" i="5"/>
  <c r="E2226" i="5"/>
  <c r="E2194" i="5"/>
  <c r="E1954" i="5"/>
  <c r="E2370" i="5"/>
  <c r="E2146" i="5"/>
  <c r="E2098" i="5"/>
  <c r="E2082" i="5"/>
  <c r="E1978" i="5"/>
  <c r="E1962" i="5"/>
  <c r="E1906" i="5"/>
  <c r="E1882" i="5"/>
  <c r="E1842" i="5"/>
  <c r="E1834" i="5"/>
  <c r="E2202" i="5"/>
  <c r="E2154" i="5"/>
  <c r="E2130" i="5"/>
  <c r="E2106" i="5"/>
  <c r="E2074" i="5"/>
  <c r="E2010" i="5"/>
  <c r="E1986" i="5"/>
  <c r="E1898" i="5"/>
  <c r="E2042" i="5"/>
  <c r="E2026" i="5"/>
  <c r="E1914" i="5"/>
  <c r="E1858" i="5"/>
  <c r="E2162" i="5"/>
  <c r="E1938" i="5"/>
  <c r="E1826" i="5"/>
  <c r="E1778" i="5"/>
  <c r="E1554" i="5"/>
  <c r="E1546" i="5"/>
  <c r="E1762" i="5"/>
  <c r="E1722" i="5"/>
  <c r="E1562" i="5"/>
  <c r="E2218" i="5"/>
  <c r="E1730" i="5"/>
  <c r="E1674" i="5"/>
  <c r="E1594" i="5"/>
  <c r="E1578" i="5"/>
  <c r="E2122" i="5"/>
  <c r="E1786" i="5"/>
  <c r="E1738" i="5"/>
  <c r="E1618" i="5"/>
  <c r="E1514" i="5"/>
  <c r="E2050" i="5"/>
  <c r="E2034" i="5"/>
  <c r="E1810" i="5"/>
  <c r="E1802" i="5"/>
  <c r="E1794" i="5"/>
  <c r="E1746" i="5"/>
  <c r="E1602" i="5"/>
  <c r="E1682" i="5"/>
  <c r="E1626" i="5"/>
  <c r="E1610" i="5"/>
  <c r="E1570" i="5"/>
  <c r="E1490" i="5"/>
  <c r="E1482" i="5"/>
  <c r="E2114" i="5"/>
  <c r="E1922" i="5"/>
  <c r="E1850" i="5"/>
  <c r="E1690" i="5"/>
  <c r="E1666" i="5"/>
  <c r="E1658" i="5"/>
  <c r="E1650" i="5"/>
  <c r="E1642" i="5"/>
  <c r="E1634" i="5"/>
  <c r="E1586" i="5"/>
  <c r="E1522" i="5"/>
  <c r="E1698" i="5"/>
  <c r="E1442" i="5"/>
  <c r="E1434" i="5"/>
  <c r="E1426" i="5"/>
  <c r="E1186" i="5"/>
  <c r="E1170" i="5"/>
  <c r="E1994" i="5"/>
  <c r="E1770" i="5"/>
  <c r="E1714" i="5"/>
  <c r="E1530" i="5"/>
  <c r="E1450" i="5"/>
  <c r="E1378" i="5"/>
  <c r="E1330" i="5"/>
  <c r="E1282" i="5"/>
  <c r="E1242" i="5"/>
  <c r="E1234" i="5"/>
  <c r="E1218" i="5"/>
  <c r="E1818" i="5"/>
  <c r="E1538" i="5"/>
  <c r="E1474" i="5"/>
  <c r="E1418" i="5"/>
  <c r="E1410" i="5"/>
  <c r="E1354" i="5"/>
  <c r="E1306" i="5"/>
  <c r="E1258" i="5"/>
  <c r="E1178" i="5"/>
  <c r="E1154" i="5"/>
  <c r="E1706" i="5"/>
  <c r="E1498" i="5"/>
  <c r="E1458" i="5"/>
  <c r="E1266" i="5"/>
  <c r="E1202" i="5"/>
  <c r="E1506" i="5"/>
  <c r="E1402" i="5"/>
  <c r="E1386" i="5"/>
  <c r="E1362" i="5"/>
  <c r="E1338" i="5"/>
  <c r="E1314" i="5"/>
  <c r="E1290" i="5"/>
  <c r="E1226" i="5"/>
  <c r="E1194" i="5"/>
  <c r="E1466" i="5"/>
  <c r="E1370" i="5"/>
  <c r="E1322" i="5"/>
  <c r="E1274" i="5"/>
  <c r="E1162" i="5"/>
  <c r="E1298" i="5"/>
  <c r="E1106" i="5"/>
  <c r="E1034" i="5"/>
  <c r="E1026" i="5"/>
  <c r="E882" i="5"/>
  <c r="E858" i="5"/>
  <c r="E834" i="5"/>
  <c r="E1114" i="5"/>
  <c r="E1082" i="5"/>
  <c r="E1042" i="5"/>
  <c r="E962" i="5"/>
  <c r="E954" i="5"/>
  <c r="E946" i="5"/>
  <c r="E922" i="5"/>
  <c r="E818" i="5"/>
  <c r="E794" i="5"/>
  <c r="E1346" i="5"/>
  <c r="E1058" i="5"/>
  <c r="E1050" i="5"/>
  <c r="E970" i="5"/>
  <c r="E866" i="5"/>
  <c r="E1138" i="5"/>
  <c r="E1066" i="5"/>
  <c r="E1394" i="5"/>
  <c r="E1122" i="5"/>
  <c r="E1010" i="5"/>
  <c r="E986" i="5"/>
  <c r="E890" i="5"/>
  <c r="E802" i="5"/>
  <c r="E1146" i="5"/>
  <c r="E1090" i="5"/>
  <c r="E1018" i="5"/>
  <c r="E978" i="5"/>
  <c r="E930" i="5"/>
  <c r="E874" i="5"/>
  <c r="E842" i="5"/>
  <c r="E826" i="5"/>
  <c r="E786" i="5"/>
  <c r="E1250" i="5"/>
  <c r="E1210" i="5"/>
  <c r="E1130" i="5"/>
  <c r="E1074" i="5"/>
  <c r="E1002" i="5"/>
  <c r="E994" i="5"/>
  <c r="E914" i="5"/>
  <c r="E810" i="5"/>
  <c r="E754" i="5"/>
  <c r="E570" i="5"/>
  <c r="E514" i="5"/>
  <c r="E458" i="5"/>
  <c r="E410" i="5"/>
  <c r="E778" i="5"/>
  <c r="E738" i="5"/>
  <c r="E698" i="5"/>
  <c r="E578" i="5"/>
  <c r="E538" i="5"/>
  <c r="E522" i="5"/>
  <c r="E906" i="5"/>
  <c r="E722" i="5"/>
  <c r="E658" i="5"/>
  <c r="E610" i="5"/>
  <c r="E546" i="5"/>
  <c r="E498" i="5"/>
  <c r="E490" i="5"/>
  <c r="E426" i="5"/>
  <c r="E466" i="5"/>
  <c r="E450" i="5"/>
  <c r="E442" i="5"/>
  <c r="E418" i="5"/>
  <c r="E938" i="5"/>
  <c r="E850" i="5"/>
  <c r="E762" i="5"/>
  <c r="E706" i="5"/>
  <c r="E642" i="5"/>
  <c r="E586" i="5"/>
  <c r="E474" i="5"/>
  <c r="E434" i="5"/>
  <c r="E1754" i="5"/>
  <c r="E1098" i="5"/>
  <c r="E770" i="5"/>
  <c r="E746" i="5"/>
  <c r="E666" i="5"/>
  <c r="E634" i="5"/>
  <c r="E618" i="5"/>
  <c r="E594" i="5"/>
  <c r="E554" i="5"/>
  <c r="E506" i="5"/>
  <c r="E714" i="5"/>
  <c r="E650" i="5"/>
  <c r="E602" i="5"/>
  <c r="E562" i="5"/>
  <c r="E482" i="5"/>
  <c r="E690" i="5"/>
  <c r="E346" i="5"/>
  <c r="E290" i="5"/>
  <c r="E130" i="5"/>
  <c r="E106" i="5"/>
  <c r="E50" i="5"/>
  <c r="E386" i="5"/>
  <c r="E330" i="5"/>
  <c r="E178" i="5"/>
  <c r="E154" i="5"/>
  <c r="E114" i="5"/>
  <c r="E82" i="5"/>
  <c r="E58" i="5"/>
  <c r="E370" i="5"/>
  <c r="E242" i="5"/>
  <c r="E194" i="5"/>
  <c r="E162" i="5"/>
  <c r="E66" i="5"/>
  <c r="E34" i="5"/>
  <c r="E898" i="5"/>
  <c r="E682" i="5"/>
  <c r="E394" i="5"/>
  <c r="E338" i="5"/>
  <c r="E314" i="5"/>
  <c r="E298" i="5"/>
  <c r="E250" i="5"/>
  <c r="E234" i="5"/>
  <c r="E226" i="5"/>
  <c r="E218" i="5"/>
  <c r="E138" i="5"/>
  <c r="E306" i="5"/>
  <c r="E626" i="5"/>
  <c r="E354" i="5"/>
  <c r="E266" i="5"/>
  <c r="E186" i="5"/>
  <c r="E122" i="5"/>
  <c r="E90" i="5"/>
  <c r="E530" i="5"/>
  <c r="E378" i="5"/>
  <c r="E202" i="5"/>
  <c r="E170" i="5"/>
  <c r="E74" i="5"/>
  <c r="E42" i="5"/>
  <c r="E730" i="5"/>
  <c r="E402" i="5"/>
  <c r="E674" i="5"/>
  <c r="E322" i="5"/>
  <c r="E274" i="5"/>
  <c r="E146" i="5"/>
  <c r="E362" i="5"/>
  <c r="E210" i="5"/>
  <c r="E282" i="5"/>
  <c r="E98" i="5"/>
  <c r="E258" i="5"/>
  <c r="CK2562" i="5"/>
  <c r="CK2530" i="5"/>
  <c r="CK2474" i="5"/>
  <c r="CK2426" i="5"/>
  <c r="CK2402" i="5"/>
  <c r="CK2386" i="5"/>
  <c r="CK2378" i="5"/>
  <c r="CK2338" i="5"/>
  <c r="CK2330" i="5"/>
  <c r="CK2306" i="5"/>
  <c r="CK2234" i="5"/>
  <c r="CK2210" i="5"/>
  <c r="CK2202" i="5"/>
  <c r="CK2130" i="5"/>
  <c r="CK1970" i="5"/>
  <c r="CK1882" i="5"/>
  <c r="CK1834" i="5"/>
  <c r="CK1666" i="5"/>
  <c r="CK1658" i="5"/>
  <c r="CK1650" i="5"/>
  <c r="CK1634" i="5"/>
  <c r="CK1514" i="5"/>
  <c r="CK1466" i="5"/>
  <c r="CK1410" i="5"/>
  <c r="CK1306" i="5"/>
  <c r="CK1210" i="5"/>
  <c r="CK1130" i="5"/>
  <c r="CK1082" i="5"/>
  <c r="CK994" i="5"/>
  <c r="CK970" i="5"/>
  <c r="CK842" i="5"/>
  <c r="CK810" i="5"/>
  <c r="CK722" i="5"/>
  <c r="CK674" i="5"/>
  <c r="CK554" i="5"/>
  <c r="CK522" i="5"/>
  <c r="CK490" i="5"/>
  <c r="CK394" i="5"/>
  <c r="CK338" i="5"/>
  <c r="CK194" i="5"/>
  <c r="CK66" i="5"/>
  <c r="CK58" i="5"/>
  <c r="CK50" i="5"/>
  <c r="CK2602" i="5"/>
  <c r="CK2594" i="5"/>
  <c r="CK2586" i="5"/>
  <c r="CK2466" i="5"/>
  <c r="CK2434" i="5"/>
  <c r="CK2362" i="5"/>
  <c r="CK2322" i="5"/>
  <c r="CK2250" i="5"/>
  <c r="CK2106" i="5"/>
  <c r="CK1986" i="5"/>
  <c r="CK1906" i="5"/>
  <c r="CK1858" i="5"/>
  <c r="CK1810" i="5"/>
  <c r="CK1770" i="5"/>
  <c r="CK1730" i="5"/>
  <c r="CK1714" i="5"/>
  <c r="CK1706" i="5"/>
  <c r="CK1698" i="5"/>
  <c r="CK1586" i="5"/>
  <c r="CK1522" i="5"/>
  <c r="CK1482" i="5"/>
  <c r="CK1434" i="5"/>
  <c r="CK1322" i="5"/>
  <c r="CK1314" i="5"/>
  <c r="CK1298" i="5"/>
  <c r="CK1218" i="5"/>
  <c r="CK1186" i="5"/>
  <c r="CK1178" i="5"/>
  <c r="CK946" i="5"/>
  <c r="CK882" i="5"/>
  <c r="CK850" i="5"/>
  <c r="CK786" i="5"/>
  <c r="CK730" i="5"/>
  <c r="CK698" i="5"/>
  <c r="CK586" i="5"/>
  <c r="CK418" i="5"/>
  <c r="CK314" i="5"/>
  <c r="CK242" i="5"/>
  <c r="CK186" i="5"/>
  <c r="CK178" i="5"/>
  <c r="CK114" i="5"/>
  <c r="CK106" i="5"/>
  <c r="CK98" i="5"/>
  <c r="CK2522" i="5"/>
  <c r="CK2514" i="5"/>
  <c r="CK2482" i="5"/>
  <c r="CK2394" i="5"/>
  <c r="CK2282" i="5"/>
  <c r="CK2226" i="5"/>
  <c r="CK2178" i="5"/>
  <c r="CK2146" i="5"/>
  <c r="CK2114" i="5"/>
  <c r="CK2098" i="5"/>
  <c r="CK1786" i="5"/>
  <c r="CK1746" i="5"/>
  <c r="CK1738" i="5"/>
  <c r="CK1722" i="5"/>
  <c r="CK1682" i="5"/>
  <c r="CK1674" i="5"/>
  <c r="CK1642" i="5"/>
  <c r="CK1626" i="5"/>
  <c r="CK1618" i="5"/>
  <c r="CK1610" i="5"/>
  <c r="CK1538" i="5"/>
  <c r="CK1490" i="5"/>
  <c r="CK1426" i="5"/>
  <c r="CK1402" i="5"/>
  <c r="CK1354" i="5"/>
  <c r="CK1282" i="5"/>
  <c r="CK1138" i="5"/>
  <c r="CK1090" i="5"/>
  <c r="CK1034" i="5"/>
  <c r="CK914" i="5"/>
  <c r="CK906" i="5"/>
  <c r="CK890" i="5"/>
  <c r="CK818" i="5"/>
  <c r="CK754" i="5"/>
  <c r="CK706" i="5"/>
  <c r="CK594" i="5"/>
  <c r="CK538" i="5"/>
  <c r="CK498" i="5"/>
  <c r="CK402" i="5"/>
  <c r="CK290" i="5"/>
  <c r="CK282" i="5"/>
  <c r="CK274" i="5"/>
  <c r="CK250" i="5"/>
  <c r="CK218" i="5"/>
  <c r="CK202" i="5"/>
  <c r="CK146" i="5"/>
  <c r="CK74" i="5"/>
  <c r="CK2546" i="5"/>
  <c r="CK2538" i="5"/>
  <c r="CK2450" i="5"/>
  <c r="CK2354" i="5"/>
  <c r="CK2266" i="5"/>
  <c r="CK2258" i="5"/>
  <c r="CK2186" i="5"/>
  <c r="CK2154" i="5"/>
  <c r="CK2090" i="5"/>
  <c r="CK2082" i="5"/>
  <c r="CK2058" i="5"/>
  <c r="CK2050" i="5"/>
  <c r="CK2042" i="5"/>
  <c r="CK2018" i="5"/>
  <c r="CK1954" i="5"/>
  <c r="CK1946" i="5"/>
  <c r="CK1938" i="5"/>
  <c r="CK1826" i="5"/>
  <c r="CK1802" i="5"/>
  <c r="CK1794" i="5"/>
  <c r="CK1778" i="5"/>
  <c r="CK1754" i="5"/>
  <c r="CK1690" i="5"/>
  <c r="CK1570" i="5"/>
  <c r="CK1474" i="5"/>
  <c r="CK1418" i="5"/>
  <c r="CK1370" i="5"/>
  <c r="CK1362" i="5"/>
  <c r="CK1346" i="5"/>
  <c r="CK1290" i="5"/>
  <c r="CK1242" i="5"/>
  <c r="CK1010" i="5"/>
  <c r="CK898" i="5"/>
  <c r="CK858" i="5"/>
  <c r="CK826" i="5"/>
  <c r="CK794" i="5"/>
  <c r="CK642" i="5"/>
  <c r="CK634" i="5"/>
  <c r="CK602" i="5"/>
  <c r="CK482" i="5"/>
  <c r="CK450" i="5"/>
  <c r="CK426" i="5"/>
  <c r="CK410" i="5"/>
  <c r="CK370" i="5"/>
  <c r="CK346" i="5"/>
  <c r="CK122" i="5"/>
  <c r="CK2554" i="5"/>
  <c r="CK2138" i="5"/>
  <c r="CK2074" i="5"/>
  <c r="CK2034" i="5"/>
  <c r="CK2026" i="5"/>
  <c r="CK2002" i="5"/>
  <c r="CK1994" i="5"/>
  <c r="CK1962" i="5"/>
  <c r="CK1922" i="5"/>
  <c r="CK1914" i="5"/>
  <c r="CK1898" i="5"/>
  <c r="CK1890" i="5"/>
  <c r="CK1874" i="5"/>
  <c r="CK1866" i="5"/>
  <c r="CK1850" i="5"/>
  <c r="CK1842" i="5"/>
  <c r="CK1602" i="5"/>
  <c r="CK1594" i="5"/>
  <c r="CK1442" i="5"/>
  <c r="CK1338" i="5"/>
  <c r="CK1330" i="5"/>
  <c r="CK1154" i="5"/>
  <c r="CK1146" i="5"/>
  <c r="CK1114" i="5"/>
  <c r="CK1106" i="5"/>
  <c r="CK1098" i="5"/>
  <c r="CK1066" i="5"/>
  <c r="CK1058" i="5"/>
  <c r="CK1050" i="5"/>
  <c r="CK1026" i="5"/>
  <c r="CK1002" i="5"/>
  <c r="CK866" i="5"/>
  <c r="CK770" i="5"/>
  <c r="CK762" i="5"/>
  <c r="CK610" i="5"/>
  <c r="CK546" i="5"/>
  <c r="CK530" i="5"/>
  <c r="CK514" i="5"/>
  <c r="CK434" i="5"/>
  <c r="CK378" i="5"/>
  <c r="CK322" i="5"/>
  <c r="CK298" i="5"/>
  <c r="CK234" i="5"/>
  <c r="CK226" i="5"/>
  <c r="CK210" i="5"/>
  <c r="CK162" i="5"/>
  <c r="CK154" i="5"/>
  <c r="CK34" i="5"/>
  <c r="CK2498" i="5"/>
  <c r="CK2458" i="5"/>
  <c r="CK2170" i="5"/>
  <c r="CK2066" i="5"/>
  <c r="CK1818" i="5"/>
  <c r="CK1506" i="5"/>
  <c r="CK1458" i="5"/>
  <c r="CK1394" i="5"/>
  <c r="CK1258" i="5"/>
  <c r="CK1226" i="5"/>
  <c r="CK1162" i="5"/>
  <c r="CK1122" i="5"/>
  <c r="CK1042" i="5"/>
  <c r="CK1018" i="5"/>
  <c r="CK986" i="5"/>
  <c r="CK962" i="5"/>
  <c r="CK922" i="5"/>
  <c r="CK874" i="5"/>
  <c r="CK802" i="5"/>
  <c r="CK738" i="5"/>
  <c r="CK650" i="5"/>
  <c r="CK618" i="5"/>
  <c r="CK570" i="5"/>
  <c r="CK562" i="5"/>
  <c r="CK466" i="5"/>
  <c r="CK386" i="5"/>
  <c r="CK82" i="5"/>
  <c r="CK42" i="5"/>
  <c r="CK2578" i="5"/>
  <c r="CK2506" i="5"/>
  <c r="CK2490" i="5"/>
  <c r="CK2442" i="5"/>
  <c r="CK2314" i="5"/>
  <c r="CK2298" i="5"/>
  <c r="CK2290" i="5"/>
  <c r="CK2274" i="5"/>
  <c r="CK2194" i="5"/>
  <c r="CK1450" i="5"/>
  <c r="CK1386" i="5"/>
  <c r="CK1378" i="5"/>
  <c r="CK1266" i="5"/>
  <c r="CK1234" i="5"/>
  <c r="CK1170" i="5"/>
  <c r="CK1074" i="5"/>
  <c r="CK978" i="5"/>
  <c r="CK954" i="5"/>
  <c r="CK938" i="5"/>
  <c r="CK930" i="5"/>
  <c r="CK778" i="5"/>
  <c r="CK746" i="5"/>
  <c r="CK714" i="5"/>
  <c r="CK658" i="5"/>
  <c r="CK626" i="5"/>
  <c r="CK506" i="5"/>
  <c r="CK354" i="5"/>
  <c r="CK330" i="5"/>
  <c r="CK258" i="5"/>
  <c r="CK170" i="5"/>
  <c r="CK130" i="5"/>
  <c r="CK90" i="5"/>
  <c r="CK2570" i="5"/>
  <c r="CK2418" i="5"/>
  <c r="CK2410" i="5"/>
  <c r="CK2370" i="5"/>
  <c r="CK2346" i="5"/>
  <c r="CK2242" i="5"/>
  <c r="CK2218" i="5"/>
  <c r="CK2162" i="5"/>
  <c r="CK2122" i="5"/>
  <c r="CK2010" i="5"/>
  <c r="CK1978" i="5"/>
  <c r="CK1930" i="5"/>
  <c r="CK1762" i="5"/>
  <c r="CK1578" i="5"/>
  <c r="CK1562" i="5"/>
  <c r="CK1554" i="5"/>
  <c r="CK1546" i="5"/>
  <c r="CK1530" i="5"/>
  <c r="CK1498" i="5"/>
  <c r="CK1274" i="5"/>
  <c r="CK1250" i="5"/>
  <c r="CK1202" i="5"/>
  <c r="CK1194" i="5"/>
  <c r="CK834" i="5"/>
  <c r="CK690" i="5"/>
  <c r="CK682" i="5"/>
  <c r="CK666" i="5"/>
  <c r="CK578" i="5"/>
  <c r="CK474" i="5"/>
  <c r="CK458" i="5"/>
  <c r="CK442" i="5"/>
  <c r="CK362" i="5"/>
  <c r="CK306" i="5"/>
  <c r="CK266" i="5"/>
  <c r="CK138" i="5"/>
  <c r="CK26" i="5"/>
  <c r="AF15" i="5"/>
  <c r="AF23" i="5"/>
  <c r="BH18" i="5"/>
  <c r="BH26" i="5"/>
  <c r="T18" i="5"/>
  <c r="T26" i="5"/>
  <c r="AZ15" i="5"/>
  <c r="AZ23" i="5"/>
  <c r="CB18" i="5"/>
  <c r="CB26" i="5"/>
  <c r="BT15" i="5"/>
  <c r="BT23" i="5"/>
  <c r="L15" i="5"/>
  <c r="P15" i="5" s="1"/>
  <c r="L23" i="5"/>
  <c r="AN18" i="5"/>
  <c r="AN26" i="5"/>
  <c r="E18" i="5"/>
  <c r="P18" i="5" s="1"/>
  <c r="E26" i="5"/>
  <c r="CK18" i="5"/>
  <c r="Q18" i="5" l="1"/>
  <c r="P258" i="5"/>
  <c r="N258" i="5"/>
  <c r="O258" i="5"/>
  <c r="Q15" i="5"/>
  <c r="N402" i="5"/>
  <c r="O402" i="5"/>
  <c r="P402" i="5"/>
  <c r="O90" i="5"/>
  <c r="N90" i="5"/>
  <c r="P90" i="5"/>
  <c r="P218" i="5"/>
  <c r="O218" i="5"/>
  <c r="N218" i="5"/>
  <c r="Q58" i="5"/>
  <c r="O58" i="5"/>
  <c r="P58" i="5"/>
  <c r="N58" i="5"/>
  <c r="Q106" i="5"/>
  <c r="O106" i="5"/>
  <c r="P106" i="5"/>
  <c r="N106" i="5"/>
  <c r="P650" i="5"/>
  <c r="O650" i="5"/>
  <c r="N650" i="5"/>
  <c r="O706" i="5"/>
  <c r="P706" i="5"/>
  <c r="N706" i="5"/>
  <c r="O426" i="5"/>
  <c r="N426" i="5"/>
  <c r="P426" i="5"/>
  <c r="P522" i="5"/>
  <c r="O522" i="5"/>
  <c r="N522" i="5"/>
  <c r="O1130" i="5"/>
  <c r="N1130" i="5"/>
  <c r="P1130" i="5"/>
  <c r="N978" i="5"/>
  <c r="P978" i="5"/>
  <c r="O978" i="5"/>
  <c r="P1122" i="5"/>
  <c r="O1122" i="5"/>
  <c r="N1122" i="5"/>
  <c r="N1082" i="5"/>
  <c r="P1082" i="5"/>
  <c r="O1082" i="5"/>
  <c r="P1298" i="5"/>
  <c r="O1298" i="5"/>
  <c r="N1298" i="5"/>
  <c r="O1266" i="5"/>
  <c r="P1266" i="5"/>
  <c r="N1266" i="5"/>
  <c r="N1242" i="5"/>
  <c r="P1242" i="5"/>
  <c r="O1242" i="5"/>
  <c r="P1602" i="5"/>
  <c r="N1602" i="5"/>
  <c r="O1602" i="5"/>
  <c r="O2570" i="5"/>
  <c r="N2570" i="5"/>
  <c r="P2570" i="5"/>
  <c r="O282" i="5"/>
  <c r="P282" i="5"/>
  <c r="N282" i="5"/>
  <c r="O730" i="5"/>
  <c r="N730" i="5"/>
  <c r="P730" i="5"/>
  <c r="P122" i="5"/>
  <c r="N122" i="5"/>
  <c r="O122" i="5"/>
  <c r="O226" i="5"/>
  <c r="N226" i="5"/>
  <c r="P226" i="5"/>
  <c r="P898" i="5"/>
  <c r="O898" i="5"/>
  <c r="N898" i="5"/>
  <c r="O82" i="5"/>
  <c r="N82" i="5"/>
  <c r="P82" i="5"/>
  <c r="O130" i="5"/>
  <c r="P130" i="5"/>
  <c r="N130" i="5"/>
  <c r="N714" i="5"/>
  <c r="O714" i="5"/>
  <c r="P714" i="5"/>
  <c r="P770" i="5"/>
  <c r="O770" i="5"/>
  <c r="N770" i="5"/>
  <c r="O762" i="5"/>
  <c r="N762" i="5"/>
  <c r="P762" i="5"/>
  <c r="O490" i="5"/>
  <c r="N490" i="5"/>
  <c r="P490" i="5"/>
  <c r="N538" i="5"/>
  <c r="O538" i="5"/>
  <c r="P538" i="5"/>
  <c r="P570" i="5"/>
  <c r="N570" i="5"/>
  <c r="O570" i="5"/>
  <c r="Q1210" i="5"/>
  <c r="N1210" i="5"/>
  <c r="P1210" i="5"/>
  <c r="O1210" i="5"/>
  <c r="O1018" i="5"/>
  <c r="N1018" i="5"/>
  <c r="P1018" i="5"/>
  <c r="P1394" i="5"/>
  <c r="O1394" i="5"/>
  <c r="N1394" i="5"/>
  <c r="N794" i="5"/>
  <c r="O794" i="5"/>
  <c r="P794" i="5"/>
  <c r="N1114" i="5"/>
  <c r="P1114" i="5"/>
  <c r="O1114" i="5"/>
  <c r="Q1162" i="5"/>
  <c r="N1162" i="5"/>
  <c r="O1162" i="5"/>
  <c r="P1162" i="5"/>
  <c r="O1314" i="5"/>
  <c r="P1314" i="5"/>
  <c r="N1314" i="5"/>
  <c r="O1458" i="5"/>
  <c r="N1458" i="5"/>
  <c r="P1458" i="5"/>
  <c r="P1410" i="5"/>
  <c r="O1410" i="5"/>
  <c r="N1410" i="5"/>
  <c r="N1282" i="5"/>
  <c r="O1282" i="5"/>
  <c r="P1282" i="5"/>
  <c r="P1170" i="5"/>
  <c r="O1170" i="5"/>
  <c r="N1170" i="5"/>
  <c r="P1634" i="5"/>
  <c r="O1634" i="5"/>
  <c r="N1634" i="5"/>
  <c r="O2114" i="5"/>
  <c r="P2114" i="5"/>
  <c r="N2114" i="5"/>
  <c r="N1746" i="5"/>
  <c r="P1746" i="5"/>
  <c r="O1746" i="5"/>
  <c r="N1738" i="5"/>
  <c r="P1738" i="5"/>
  <c r="O1738" i="5"/>
  <c r="N1562" i="5"/>
  <c r="P1562" i="5"/>
  <c r="O1562" i="5"/>
  <c r="N2162" i="5"/>
  <c r="P2162" i="5"/>
  <c r="O2162" i="5"/>
  <c r="P2074" i="5"/>
  <c r="O2074" i="5"/>
  <c r="N2074" i="5"/>
  <c r="P1906" i="5"/>
  <c r="O1906" i="5"/>
  <c r="N1906" i="5"/>
  <c r="P2194" i="5"/>
  <c r="O2194" i="5"/>
  <c r="N2194" i="5"/>
  <c r="O2090" i="5"/>
  <c r="N2090" i="5"/>
  <c r="P2090" i="5"/>
  <c r="N2186" i="5"/>
  <c r="P2186" i="5"/>
  <c r="O2186" i="5"/>
  <c r="O2402" i="5"/>
  <c r="P2402" i="5"/>
  <c r="N2402" i="5"/>
  <c r="O2498" i="5"/>
  <c r="P2498" i="5"/>
  <c r="N2498" i="5"/>
  <c r="P2410" i="5"/>
  <c r="O2410" i="5"/>
  <c r="N2410" i="5"/>
  <c r="O2434" i="5"/>
  <c r="N2434" i="5"/>
  <c r="P2434" i="5"/>
  <c r="N2578" i="5"/>
  <c r="P2578" i="5"/>
  <c r="O2578" i="5"/>
  <c r="Q79" i="5"/>
  <c r="Q82" i="5"/>
  <c r="P79" i="5"/>
  <c r="P255" i="5"/>
  <c r="Q255" i="5"/>
  <c r="Q258" i="5"/>
  <c r="Q191" i="5"/>
  <c r="P191" i="5"/>
  <c r="Q194" i="5"/>
  <c r="Q90" i="5"/>
  <c r="P87" i="5"/>
  <c r="Q87" i="5"/>
  <c r="X87" i="5" s="1"/>
  <c r="Q111" i="5"/>
  <c r="P111" i="5"/>
  <c r="Q114" i="5"/>
  <c r="Q287" i="5"/>
  <c r="P287" i="5"/>
  <c r="Q290" i="5"/>
  <c r="Q367" i="5"/>
  <c r="Q370" i="5"/>
  <c r="P367" i="5"/>
  <c r="Q687" i="5"/>
  <c r="P687" i="5"/>
  <c r="Q639" i="5"/>
  <c r="P639" i="5"/>
  <c r="Q431" i="5"/>
  <c r="P431" i="5"/>
  <c r="Q434" i="5"/>
  <c r="Q858" i="5"/>
  <c r="Q855" i="5"/>
  <c r="P855" i="5"/>
  <c r="Q450" i="5"/>
  <c r="Q447" i="5"/>
  <c r="P447" i="5"/>
  <c r="Q514" i="5"/>
  <c r="Q511" i="5"/>
  <c r="P511" i="5"/>
  <c r="Q810" i="5"/>
  <c r="Q807" i="5"/>
  <c r="P807" i="5"/>
  <c r="P823" i="5"/>
  <c r="Q823" i="5"/>
  <c r="Q826" i="5"/>
  <c r="Q839" i="5"/>
  <c r="Q842" i="5"/>
  <c r="P839" i="5"/>
  <c r="Q863" i="5"/>
  <c r="P863" i="5"/>
  <c r="Q866" i="5"/>
  <c r="Q1207" i="5"/>
  <c r="P1207" i="5"/>
  <c r="P1186" i="5"/>
  <c r="Q1186" i="5"/>
  <c r="Q1183" i="5"/>
  <c r="P1183" i="5"/>
  <c r="Q2122" i="5"/>
  <c r="Q2119" i="5"/>
  <c r="P2119" i="5"/>
  <c r="Q1391" i="5"/>
  <c r="Q1394" i="5"/>
  <c r="P1391" i="5"/>
  <c r="Q1338" i="5"/>
  <c r="P1335" i="5"/>
  <c r="Q1335" i="5"/>
  <c r="P1415" i="5"/>
  <c r="Q1418" i="5"/>
  <c r="Q1415" i="5"/>
  <c r="P1247" i="5"/>
  <c r="Q1250" i="5"/>
  <c r="Q1247" i="5"/>
  <c r="Q1759" i="5"/>
  <c r="P1759" i="5"/>
  <c r="Q1762" i="5"/>
  <c r="Q1690" i="5"/>
  <c r="Q1687" i="5"/>
  <c r="P1687" i="5"/>
  <c r="Q1799" i="5"/>
  <c r="P1799" i="5"/>
  <c r="Q1802" i="5"/>
  <c r="P1727" i="5"/>
  <c r="Q1730" i="5"/>
  <c r="Q1727" i="5"/>
  <c r="P1575" i="5"/>
  <c r="Q1578" i="5"/>
  <c r="Q1575" i="5"/>
  <c r="X1575" i="5" s="1"/>
  <c r="Q1967" i="5"/>
  <c r="Q1970" i="5"/>
  <c r="P1967" i="5"/>
  <c r="Q2127" i="5"/>
  <c r="P2127" i="5"/>
  <c r="Q2079" i="5"/>
  <c r="P2079" i="5"/>
  <c r="Q2082" i="5"/>
  <c r="Q2151" i="5"/>
  <c r="P2151" i="5"/>
  <c r="Q2154" i="5"/>
  <c r="P2063" i="5"/>
  <c r="Q2063" i="5"/>
  <c r="Q2066" i="5"/>
  <c r="Q2263" i="5"/>
  <c r="P2263" i="5"/>
  <c r="Q2266" i="5"/>
  <c r="Q2506" i="5"/>
  <c r="P2503" i="5"/>
  <c r="Q2503" i="5"/>
  <c r="Q2407" i="5"/>
  <c r="P2407" i="5"/>
  <c r="Q2410" i="5"/>
  <c r="P2255" i="5"/>
  <c r="Q2258" i="5"/>
  <c r="Q2255" i="5"/>
  <c r="X2255" i="5" s="1"/>
  <c r="Q2311" i="5"/>
  <c r="Q2314" i="5"/>
  <c r="P2311" i="5"/>
  <c r="Q2242" i="5"/>
  <c r="Q2239" i="5"/>
  <c r="P2239" i="5"/>
  <c r="O210" i="5"/>
  <c r="N210" i="5"/>
  <c r="P210" i="5"/>
  <c r="O42" i="5"/>
  <c r="N42" i="5"/>
  <c r="P42" i="5"/>
  <c r="O186" i="5"/>
  <c r="N186" i="5"/>
  <c r="P186" i="5"/>
  <c r="P234" i="5"/>
  <c r="O234" i="5"/>
  <c r="N234" i="5"/>
  <c r="O34" i="5"/>
  <c r="P34" i="5"/>
  <c r="N34" i="5"/>
  <c r="O114" i="5"/>
  <c r="P114" i="5"/>
  <c r="N114" i="5"/>
  <c r="P290" i="5"/>
  <c r="O290" i="5"/>
  <c r="N290" i="5"/>
  <c r="P506" i="5"/>
  <c r="O506" i="5"/>
  <c r="N506" i="5"/>
  <c r="P1098" i="5"/>
  <c r="N1098" i="5"/>
  <c r="O1098" i="5"/>
  <c r="P850" i="5"/>
  <c r="O850" i="5"/>
  <c r="N850" i="5"/>
  <c r="O498" i="5"/>
  <c r="N498" i="5"/>
  <c r="P498" i="5"/>
  <c r="P578" i="5"/>
  <c r="N578" i="5"/>
  <c r="O578" i="5"/>
  <c r="P754" i="5"/>
  <c r="N754" i="5"/>
  <c r="O754" i="5"/>
  <c r="P1250" i="5"/>
  <c r="O1250" i="5"/>
  <c r="N1250" i="5"/>
  <c r="O1090" i="5"/>
  <c r="N1090" i="5"/>
  <c r="P1090" i="5"/>
  <c r="N1066" i="5"/>
  <c r="P1066" i="5"/>
  <c r="O1066" i="5"/>
  <c r="N818" i="5"/>
  <c r="O818" i="5"/>
  <c r="P818" i="5"/>
  <c r="P834" i="5"/>
  <c r="N834" i="5"/>
  <c r="O834" i="5"/>
  <c r="P1274" i="5"/>
  <c r="N1274" i="5"/>
  <c r="O1274" i="5"/>
  <c r="O1338" i="5"/>
  <c r="P1338" i="5"/>
  <c r="N1338" i="5"/>
  <c r="P1498" i="5"/>
  <c r="N1498" i="5"/>
  <c r="O1498" i="5"/>
  <c r="N1418" i="5"/>
  <c r="P1418" i="5"/>
  <c r="O1418" i="5"/>
  <c r="N1330" i="5"/>
  <c r="O1330" i="5"/>
  <c r="P1330" i="5"/>
  <c r="O1186" i="5"/>
  <c r="N1186" i="5"/>
  <c r="O1642" i="5"/>
  <c r="N1642" i="5"/>
  <c r="P1642" i="5"/>
  <c r="O1482" i="5"/>
  <c r="N1482" i="5"/>
  <c r="P1482" i="5"/>
  <c r="P1794" i="5"/>
  <c r="O1794" i="5"/>
  <c r="N1794" i="5"/>
  <c r="P1786" i="5"/>
  <c r="O1786" i="5"/>
  <c r="N1786" i="5"/>
  <c r="N1722" i="5"/>
  <c r="O1722" i="5"/>
  <c r="P1722" i="5"/>
  <c r="P1858" i="5"/>
  <c r="O1858" i="5"/>
  <c r="N1858" i="5"/>
  <c r="P2106" i="5"/>
  <c r="O2106" i="5"/>
  <c r="N2106" i="5"/>
  <c r="P1962" i="5"/>
  <c r="O1962" i="5"/>
  <c r="N1962" i="5"/>
  <c r="N2226" i="5"/>
  <c r="O2226" i="5"/>
  <c r="P2226" i="5"/>
  <c r="O2170" i="5"/>
  <c r="N2170" i="5"/>
  <c r="P2170" i="5"/>
  <c r="P2290" i="5"/>
  <c r="O2290" i="5"/>
  <c r="N2290" i="5"/>
  <c r="O2458" i="5"/>
  <c r="N2458" i="5"/>
  <c r="P2458" i="5"/>
  <c r="O2522" i="5"/>
  <c r="P2522" i="5"/>
  <c r="N2522" i="5"/>
  <c r="O2418" i="5"/>
  <c r="N2418" i="5"/>
  <c r="P2418" i="5"/>
  <c r="O2442" i="5"/>
  <c r="P2442" i="5"/>
  <c r="N2442" i="5"/>
  <c r="P2242" i="5"/>
  <c r="O2242" i="5"/>
  <c r="N2242" i="5"/>
  <c r="Q47" i="5"/>
  <c r="Q50" i="5"/>
  <c r="P47" i="5"/>
  <c r="Q303" i="5"/>
  <c r="Q306" i="5"/>
  <c r="P303" i="5"/>
  <c r="Q202" i="5"/>
  <c r="P199" i="5"/>
  <c r="Q199" i="5"/>
  <c r="P119" i="5"/>
  <c r="Q119" i="5"/>
  <c r="Q122" i="5"/>
  <c r="Q138" i="5"/>
  <c r="P135" i="5"/>
  <c r="Q135" i="5"/>
  <c r="Q314" i="5"/>
  <c r="Q311" i="5"/>
  <c r="P311" i="5"/>
  <c r="Q751" i="5"/>
  <c r="Q754" i="5"/>
  <c r="P751" i="5"/>
  <c r="P735" i="5"/>
  <c r="Q738" i="5"/>
  <c r="Q735" i="5"/>
  <c r="Q671" i="5"/>
  <c r="P671" i="5"/>
  <c r="P463" i="5"/>
  <c r="Q466" i="5"/>
  <c r="Q463" i="5"/>
  <c r="AA463" i="5" s="1"/>
  <c r="P946" i="5"/>
  <c r="Q946" i="5"/>
  <c r="Q943" i="5"/>
  <c r="P943" i="5"/>
  <c r="Q538" i="5"/>
  <c r="Q535" i="5"/>
  <c r="P535" i="5"/>
  <c r="Q543" i="5"/>
  <c r="Q546" i="5"/>
  <c r="P543" i="5"/>
  <c r="Q847" i="5"/>
  <c r="Q850" i="5"/>
  <c r="P847" i="5"/>
  <c r="P871" i="5"/>
  <c r="Q871" i="5"/>
  <c r="Q874" i="5"/>
  <c r="P887" i="5"/>
  <c r="Q890" i="5"/>
  <c r="Q887" i="5"/>
  <c r="Q1111" i="5"/>
  <c r="P1111" i="5"/>
  <c r="Q1114" i="5"/>
  <c r="Q1367" i="5"/>
  <c r="P1367" i="5"/>
  <c r="Q1202" i="5"/>
  <c r="Q1199" i="5"/>
  <c r="P1199" i="5"/>
  <c r="Q1154" i="5"/>
  <c r="Q1151" i="5"/>
  <c r="P1151" i="5"/>
  <c r="Q1399" i="5"/>
  <c r="Q1402" i="5"/>
  <c r="P1399" i="5"/>
  <c r="Q1386" i="5"/>
  <c r="P1383" i="5"/>
  <c r="Q1383" i="5"/>
  <c r="Q1447" i="5"/>
  <c r="P1447" i="5"/>
  <c r="Q1450" i="5"/>
  <c r="Q1279" i="5"/>
  <c r="P1279" i="5"/>
  <c r="Q1282" i="5"/>
  <c r="P1778" i="5"/>
  <c r="Q1775" i="5"/>
  <c r="Q1778" i="5"/>
  <c r="P1775" i="5"/>
  <c r="Q1751" i="5"/>
  <c r="P1751" i="5"/>
  <c r="Q1754" i="5"/>
  <c r="Q1815" i="5"/>
  <c r="Q1818" i="5"/>
  <c r="P1815" i="5"/>
  <c r="Q1738" i="5"/>
  <c r="Q1735" i="5"/>
  <c r="P1735" i="5"/>
  <c r="P1594" i="5"/>
  <c r="Q1594" i="5"/>
  <c r="Q1591" i="5"/>
  <c r="P1591" i="5"/>
  <c r="P1991" i="5"/>
  <c r="Q1994" i="5"/>
  <c r="Q1991" i="5"/>
  <c r="Q2159" i="5"/>
  <c r="Q2162" i="5"/>
  <c r="P2159" i="5"/>
  <c r="Q2087" i="5"/>
  <c r="P2087" i="5"/>
  <c r="Q2090" i="5"/>
  <c r="Q1842" i="5"/>
  <c r="Q1839" i="5"/>
  <c r="P1839" i="5"/>
  <c r="Q2178" i="5"/>
  <c r="Q2175" i="5"/>
  <c r="P2175" i="5"/>
  <c r="P2303" i="5"/>
  <c r="Q2306" i="5"/>
  <c r="Q2303" i="5"/>
  <c r="Q2530" i="5"/>
  <c r="Q2527" i="5"/>
  <c r="P2527" i="5"/>
  <c r="Q2415" i="5"/>
  <c r="P2415" i="5"/>
  <c r="Q2418" i="5"/>
  <c r="Q2282" i="5"/>
  <c r="Q2279" i="5"/>
  <c r="P2279" i="5"/>
  <c r="Q2367" i="5"/>
  <c r="P2367" i="5"/>
  <c r="Q2370" i="5"/>
  <c r="Q2247" i="5"/>
  <c r="Q2250" i="5"/>
  <c r="P2247" i="5"/>
  <c r="P74" i="5"/>
  <c r="N74" i="5"/>
  <c r="O74" i="5"/>
  <c r="O266" i="5"/>
  <c r="N266" i="5"/>
  <c r="P266" i="5"/>
  <c r="N250" i="5"/>
  <c r="P250" i="5"/>
  <c r="O250" i="5"/>
  <c r="O66" i="5"/>
  <c r="P66" i="5"/>
  <c r="N66" i="5"/>
  <c r="Q154" i="5"/>
  <c r="O154" i="5"/>
  <c r="N154" i="5"/>
  <c r="P154" i="5"/>
  <c r="N346" i="5"/>
  <c r="O346" i="5"/>
  <c r="P346" i="5"/>
  <c r="O554" i="5"/>
  <c r="P554" i="5"/>
  <c r="N554" i="5"/>
  <c r="O1754" i="5"/>
  <c r="N1754" i="5"/>
  <c r="P1754" i="5"/>
  <c r="P938" i="5"/>
  <c r="O938" i="5"/>
  <c r="N938" i="5"/>
  <c r="P546" i="5"/>
  <c r="O546" i="5"/>
  <c r="N546" i="5"/>
  <c r="P698" i="5"/>
  <c r="O698" i="5"/>
  <c r="N698" i="5"/>
  <c r="P810" i="5"/>
  <c r="O810" i="5"/>
  <c r="N810" i="5"/>
  <c r="P786" i="5"/>
  <c r="N786" i="5"/>
  <c r="O786" i="5"/>
  <c r="N1146" i="5"/>
  <c r="O1146" i="5"/>
  <c r="P1146" i="5"/>
  <c r="O1138" i="5"/>
  <c r="N1138" i="5"/>
  <c r="P1138" i="5"/>
  <c r="O922" i="5"/>
  <c r="N922" i="5"/>
  <c r="P922" i="5"/>
  <c r="P858" i="5"/>
  <c r="O858" i="5"/>
  <c r="N858" i="5"/>
  <c r="Q1322" i="5"/>
  <c r="N1322" i="5"/>
  <c r="O1322" i="5"/>
  <c r="P1322" i="5"/>
  <c r="O1362" i="5"/>
  <c r="P1362" i="5"/>
  <c r="N1362" i="5"/>
  <c r="N1706" i="5"/>
  <c r="P1706" i="5"/>
  <c r="O1706" i="5"/>
  <c r="O1474" i="5"/>
  <c r="N1474" i="5"/>
  <c r="P1474" i="5"/>
  <c r="N1378" i="5"/>
  <c r="O1378" i="5"/>
  <c r="P1378" i="5"/>
  <c r="O1426" i="5"/>
  <c r="N1426" i="5"/>
  <c r="P1650" i="5"/>
  <c r="O1650" i="5"/>
  <c r="N1650" i="5"/>
  <c r="O1490" i="5"/>
  <c r="N1490" i="5"/>
  <c r="P1490" i="5"/>
  <c r="P1802" i="5"/>
  <c r="O1802" i="5"/>
  <c r="N1802" i="5"/>
  <c r="P2122" i="5"/>
  <c r="O2122" i="5"/>
  <c r="N2122" i="5"/>
  <c r="O1762" i="5"/>
  <c r="N1762" i="5"/>
  <c r="P1762" i="5"/>
  <c r="N1914" i="5"/>
  <c r="P1914" i="5"/>
  <c r="O1914" i="5"/>
  <c r="Q2130" i="5"/>
  <c r="N2130" i="5"/>
  <c r="P2130" i="5"/>
  <c r="O2130" i="5"/>
  <c r="P1978" i="5"/>
  <c r="O1978" i="5"/>
  <c r="N1978" i="5"/>
  <c r="P2266" i="5"/>
  <c r="O2266" i="5"/>
  <c r="N2266" i="5"/>
  <c r="N2538" i="5"/>
  <c r="O2538" i="5"/>
  <c r="P2538" i="5"/>
  <c r="N1866" i="5"/>
  <c r="O1866" i="5"/>
  <c r="P1866" i="5"/>
  <c r="O2474" i="5"/>
  <c r="N2474" i="5"/>
  <c r="P2530" i="5"/>
  <c r="O2530" i="5"/>
  <c r="N2530" i="5"/>
  <c r="O2466" i="5"/>
  <c r="N2466" i="5"/>
  <c r="P2466" i="5"/>
  <c r="O2514" i="5"/>
  <c r="P2514" i="5"/>
  <c r="N2514" i="5"/>
  <c r="O2306" i="5"/>
  <c r="P2306" i="5"/>
  <c r="N2306" i="5"/>
  <c r="Q127" i="5"/>
  <c r="Q130" i="5"/>
  <c r="P127" i="5"/>
  <c r="Q375" i="5"/>
  <c r="P375" i="5"/>
  <c r="P231" i="5"/>
  <c r="Q231" i="5"/>
  <c r="Q234" i="5"/>
  <c r="P159" i="5"/>
  <c r="Q159" i="5"/>
  <c r="Q162" i="5"/>
  <c r="Q215" i="5"/>
  <c r="Q218" i="5"/>
  <c r="P215" i="5"/>
  <c r="Q391" i="5"/>
  <c r="P391" i="5"/>
  <c r="Q394" i="5"/>
  <c r="Q410" i="5"/>
  <c r="P407" i="5"/>
  <c r="Q407" i="5"/>
  <c r="Q778" i="5"/>
  <c r="Q775" i="5"/>
  <c r="Y775" i="5" s="1"/>
  <c r="P775" i="5"/>
  <c r="Q714" i="5"/>
  <c r="P711" i="5"/>
  <c r="Q711" i="5"/>
  <c r="P503" i="5"/>
  <c r="Q506" i="5"/>
  <c r="Q503" i="5"/>
  <c r="Q1319" i="5"/>
  <c r="P1319" i="5"/>
  <c r="Q607" i="5"/>
  <c r="Q610" i="5"/>
  <c r="P607" i="5"/>
  <c r="Q562" i="5"/>
  <c r="Q559" i="5"/>
  <c r="P559" i="5"/>
  <c r="P895" i="5"/>
  <c r="Q898" i="5"/>
  <c r="X898" i="5" s="1"/>
  <c r="Q895" i="5"/>
  <c r="P927" i="5"/>
  <c r="Q927" i="5"/>
  <c r="Q930" i="5"/>
  <c r="P954" i="5"/>
  <c r="P951" i="5"/>
  <c r="Q954" i="5"/>
  <c r="Q951" i="5"/>
  <c r="Q815" i="5"/>
  <c r="P815" i="5"/>
  <c r="Q818" i="5"/>
  <c r="Q919" i="5"/>
  <c r="P919" i="5"/>
  <c r="Q922" i="5"/>
  <c r="Q1274" i="5"/>
  <c r="Q1271" i="5"/>
  <c r="P1271" i="5"/>
  <c r="Q1255" i="5"/>
  <c r="P1255" i="5"/>
  <c r="Q1458" i="5"/>
  <c r="Q1455" i="5"/>
  <c r="P1455" i="5"/>
  <c r="P2015" i="5"/>
  <c r="Q2015" i="5"/>
  <c r="Q2018" i="5"/>
  <c r="Q1551" i="5"/>
  <c r="P1551" i="5"/>
  <c r="Q1554" i="5"/>
  <c r="Q1327" i="5"/>
  <c r="P1327" i="5"/>
  <c r="Q1330" i="5"/>
  <c r="Q2047" i="5"/>
  <c r="P2047" i="5"/>
  <c r="Q1810" i="5"/>
  <c r="Q1807" i="5"/>
  <c r="P1807" i="5"/>
  <c r="Q1490" i="5"/>
  <c r="Q1487" i="5"/>
  <c r="P1487" i="5"/>
  <c r="Q1783" i="5"/>
  <c r="Q1786" i="5"/>
  <c r="P1783" i="5"/>
  <c r="Q1650" i="5"/>
  <c r="Q1647" i="5"/>
  <c r="P1647" i="5"/>
  <c r="Q2031" i="5"/>
  <c r="P2031" i="5"/>
  <c r="Q2034" i="5"/>
  <c r="Q2199" i="5"/>
  <c r="P2199" i="5"/>
  <c r="Q2202" i="5"/>
  <c r="Q2143" i="5"/>
  <c r="Q2146" i="5"/>
  <c r="P2143" i="5"/>
  <c r="Q1874" i="5"/>
  <c r="Q1871" i="5"/>
  <c r="P1871" i="5"/>
  <c r="Q2191" i="5"/>
  <c r="Q2194" i="5"/>
  <c r="P2191" i="5"/>
  <c r="Q2399" i="5"/>
  <c r="Q2402" i="5"/>
  <c r="P2399" i="5"/>
  <c r="Q2602" i="5"/>
  <c r="Q2599" i="5"/>
  <c r="P2599" i="5"/>
  <c r="Q2519" i="5"/>
  <c r="P2519" i="5"/>
  <c r="Q2522" i="5"/>
  <c r="Q2394" i="5"/>
  <c r="P2391" i="5"/>
  <c r="Q2391" i="5"/>
  <c r="Q2466" i="5"/>
  <c r="P2463" i="5"/>
  <c r="Q2463" i="5"/>
  <c r="Q2290" i="5"/>
  <c r="Q2287" i="5"/>
  <c r="P2287" i="5"/>
  <c r="O18" i="5"/>
  <c r="P170" i="5"/>
  <c r="N170" i="5"/>
  <c r="O170" i="5"/>
  <c r="P178" i="5"/>
  <c r="O178" i="5"/>
  <c r="N178" i="5"/>
  <c r="P418" i="5"/>
  <c r="O418" i="5"/>
  <c r="N418" i="5"/>
  <c r="N914" i="5"/>
  <c r="O914" i="5"/>
  <c r="P914" i="5"/>
  <c r="P866" i="5"/>
  <c r="N866" i="5"/>
  <c r="O866" i="5"/>
  <c r="Q1370" i="5"/>
  <c r="N1370" i="5"/>
  <c r="O1370" i="5"/>
  <c r="P1370" i="5"/>
  <c r="O1154" i="5"/>
  <c r="N1154" i="5"/>
  <c r="P1154" i="5"/>
  <c r="P1450" i="5"/>
  <c r="O1450" i="5"/>
  <c r="N1450" i="5"/>
  <c r="P1434" i="5"/>
  <c r="O1434" i="5"/>
  <c r="N1434" i="5"/>
  <c r="N1658" i="5"/>
  <c r="P1658" i="5"/>
  <c r="O1658" i="5"/>
  <c r="P1810" i="5"/>
  <c r="O1810" i="5"/>
  <c r="N1810" i="5"/>
  <c r="O1578" i="5"/>
  <c r="N1578" i="5"/>
  <c r="P1578" i="5"/>
  <c r="P1546" i="5"/>
  <c r="N1546" i="5"/>
  <c r="O1546" i="5"/>
  <c r="O2026" i="5"/>
  <c r="N2026" i="5"/>
  <c r="P2026" i="5"/>
  <c r="P2154" i="5"/>
  <c r="O2154" i="5"/>
  <c r="N2154" i="5"/>
  <c r="P2082" i="5"/>
  <c r="O2082" i="5"/>
  <c r="N2082" i="5"/>
  <c r="P2354" i="5"/>
  <c r="O2354" i="5"/>
  <c r="N2354" i="5"/>
  <c r="O1874" i="5"/>
  <c r="P1874" i="5"/>
  <c r="N1874" i="5"/>
  <c r="P1970" i="5"/>
  <c r="O1970" i="5"/>
  <c r="N1970" i="5"/>
  <c r="P2562" i="5"/>
  <c r="N2562" i="5"/>
  <c r="O2562" i="5"/>
  <c r="N2210" i="5"/>
  <c r="O2210" i="5"/>
  <c r="P2490" i="5"/>
  <c r="N2490" i="5"/>
  <c r="O2490" i="5"/>
  <c r="O2378" i="5"/>
  <c r="N2378" i="5"/>
  <c r="P2378" i="5"/>
  <c r="X1647" i="5"/>
  <c r="Q346" i="5"/>
  <c r="P343" i="5"/>
  <c r="Q343" i="5"/>
  <c r="Q399" i="5"/>
  <c r="Q402" i="5"/>
  <c r="P399" i="5"/>
  <c r="Q271" i="5"/>
  <c r="P271" i="5"/>
  <c r="Q274" i="5"/>
  <c r="Q183" i="5"/>
  <c r="P183" i="5"/>
  <c r="Q186" i="5"/>
  <c r="Q266" i="5"/>
  <c r="P263" i="5"/>
  <c r="Q263" i="5"/>
  <c r="Q767" i="5"/>
  <c r="P767" i="5"/>
  <c r="Q770" i="5"/>
  <c r="Q519" i="5"/>
  <c r="P519" i="5"/>
  <c r="Q522" i="5"/>
  <c r="Q791" i="5"/>
  <c r="P791" i="5"/>
  <c r="Q794" i="5"/>
  <c r="Q727" i="5"/>
  <c r="P727" i="5"/>
  <c r="Q730" i="5"/>
  <c r="Q554" i="5"/>
  <c r="Q551" i="5"/>
  <c r="P551" i="5"/>
  <c r="Q471" i="5"/>
  <c r="Q474" i="5"/>
  <c r="P471" i="5"/>
  <c r="Q655" i="5"/>
  <c r="Q658" i="5"/>
  <c r="P655" i="5"/>
  <c r="Q698" i="5"/>
  <c r="P695" i="5"/>
  <c r="Q695" i="5"/>
  <c r="Q975" i="5"/>
  <c r="Q978" i="5"/>
  <c r="P975" i="5"/>
  <c r="Q986" i="5"/>
  <c r="Q983" i="5"/>
  <c r="P983" i="5"/>
  <c r="Q1050" i="5"/>
  <c r="P1047" i="5"/>
  <c r="Q1047" i="5"/>
  <c r="X1047" i="5" s="1"/>
  <c r="Q959" i="5"/>
  <c r="P959" i="5"/>
  <c r="Q962" i="5"/>
  <c r="Q1002" i="5"/>
  <c r="Q999" i="5"/>
  <c r="P999" i="5"/>
  <c r="P1295" i="5"/>
  <c r="Q1298" i="5"/>
  <c r="Q1295" i="5"/>
  <c r="Q1303" i="5"/>
  <c r="P1303" i="5"/>
  <c r="P1463" i="5"/>
  <c r="Q1463" i="5"/>
  <c r="Q1466" i="5"/>
  <c r="Q1223" i="5"/>
  <c r="P1223" i="5"/>
  <c r="Q1226" i="5"/>
  <c r="P1215" i="5"/>
  <c r="Q1215" i="5"/>
  <c r="Q1218" i="5"/>
  <c r="Q1375" i="5"/>
  <c r="P1375" i="5"/>
  <c r="Q1378" i="5"/>
  <c r="Q1498" i="5"/>
  <c r="P1495" i="5"/>
  <c r="Q1495" i="5"/>
  <c r="Q1599" i="5"/>
  <c r="P1599" i="5"/>
  <c r="Q1602" i="5"/>
  <c r="Q1506" i="5"/>
  <c r="P1503" i="5"/>
  <c r="Q1503" i="5"/>
  <c r="Q1794" i="5"/>
  <c r="X1794" i="5" s="1"/>
  <c r="P1791" i="5"/>
  <c r="Q1791" i="5"/>
  <c r="Q1666" i="5"/>
  <c r="Q1663" i="5"/>
  <c r="P1663" i="5"/>
  <c r="Q1895" i="5"/>
  <c r="P1895" i="5"/>
  <c r="Q1898" i="5"/>
  <c r="Q1831" i="5"/>
  <c r="Q1834" i="5"/>
  <c r="P1831" i="5"/>
  <c r="Q1879" i="5"/>
  <c r="Q1882" i="5"/>
  <c r="P1879" i="5"/>
  <c r="Q1946" i="5"/>
  <c r="Q1943" i="5"/>
  <c r="P1943" i="5"/>
  <c r="Q1858" i="5"/>
  <c r="Q1855" i="5"/>
  <c r="P1855" i="5"/>
  <c r="Q2423" i="5"/>
  <c r="P2423" i="5"/>
  <c r="Q2426" i="5"/>
  <c r="Q2215" i="5"/>
  <c r="Q2218" i="5"/>
  <c r="P2215" i="5"/>
  <c r="Q2535" i="5"/>
  <c r="Q2538" i="5"/>
  <c r="P2535" i="5"/>
  <c r="Q2359" i="5"/>
  <c r="P2359" i="5"/>
  <c r="Q2362" i="5"/>
  <c r="P2487" i="5"/>
  <c r="Q2490" i="5"/>
  <c r="Q2487" i="5"/>
  <c r="Q2322" i="5"/>
  <c r="Q2319" i="5"/>
  <c r="P2319" i="5"/>
  <c r="O362" i="5"/>
  <c r="N362" i="5"/>
  <c r="P362" i="5"/>
  <c r="P146" i="5"/>
  <c r="O146" i="5"/>
  <c r="N146" i="5"/>
  <c r="O354" i="5"/>
  <c r="P354" i="5"/>
  <c r="N354" i="5"/>
  <c r="N298" i="5"/>
  <c r="P298" i="5"/>
  <c r="O298" i="5"/>
  <c r="O162" i="5"/>
  <c r="P162" i="5"/>
  <c r="N162" i="5"/>
  <c r="Q690" i="5"/>
  <c r="N690" i="5"/>
  <c r="O690" i="5"/>
  <c r="P690" i="5"/>
  <c r="N594" i="5"/>
  <c r="O594" i="5"/>
  <c r="P594" i="5"/>
  <c r="P434" i="5"/>
  <c r="O434" i="5"/>
  <c r="N434" i="5"/>
  <c r="O610" i="5"/>
  <c r="P610" i="5"/>
  <c r="N610" i="5"/>
  <c r="O738" i="5"/>
  <c r="P738" i="5"/>
  <c r="N738" i="5"/>
  <c r="P826" i="5"/>
  <c r="O826" i="5"/>
  <c r="N826" i="5"/>
  <c r="P802" i="5"/>
  <c r="O802" i="5"/>
  <c r="N802" i="5"/>
  <c r="O946" i="5"/>
  <c r="N946" i="5"/>
  <c r="P882" i="5"/>
  <c r="O882" i="5"/>
  <c r="N882" i="5"/>
  <c r="O1386" i="5"/>
  <c r="P1386" i="5"/>
  <c r="N1386" i="5"/>
  <c r="N1538" i="5"/>
  <c r="O1538" i="5"/>
  <c r="P1538" i="5"/>
  <c r="N1570" i="5"/>
  <c r="P1570" i="5"/>
  <c r="O1570" i="5"/>
  <c r="N2234" i="5"/>
  <c r="P2234" i="5"/>
  <c r="O2234" i="5"/>
  <c r="N18" i="5"/>
  <c r="O274" i="5"/>
  <c r="N274" i="5"/>
  <c r="P274" i="5"/>
  <c r="N202" i="5"/>
  <c r="O202" i="5"/>
  <c r="P202" i="5"/>
  <c r="P626" i="5"/>
  <c r="N626" i="5"/>
  <c r="O626" i="5"/>
  <c r="O314" i="5"/>
  <c r="N314" i="5"/>
  <c r="P314" i="5"/>
  <c r="N194" i="5"/>
  <c r="O194" i="5"/>
  <c r="P194" i="5"/>
  <c r="Q330" i="5"/>
  <c r="O330" i="5"/>
  <c r="P330" i="5"/>
  <c r="N330" i="5"/>
  <c r="P482" i="5"/>
  <c r="O482" i="5"/>
  <c r="N482" i="5"/>
  <c r="P618" i="5"/>
  <c r="O618" i="5"/>
  <c r="N618" i="5"/>
  <c r="P474" i="5"/>
  <c r="O474" i="5"/>
  <c r="N474" i="5"/>
  <c r="P442" i="5"/>
  <c r="O442" i="5"/>
  <c r="N442" i="5"/>
  <c r="O658" i="5"/>
  <c r="P658" i="5"/>
  <c r="N658" i="5"/>
  <c r="N778" i="5"/>
  <c r="O778" i="5"/>
  <c r="P778" i="5"/>
  <c r="O994" i="5"/>
  <c r="N994" i="5"/>
  <c r="P994" i="5"/>
  <c r="P842" i="5"/>
  <c r="O842" i="5"/>
  <c r="N842" i="5"/>
  <c r="O890" i="5"/>
  <c r="N890" i="5"/>
  <c r="P890" i="5"/>
  <c r="P970" i="5"/>
  <c r="O970" i="5"/>
  <c r="N970" i="5"/>
  <c r="N954" i="5"/>
  <c r="O954" i="5"/>
  <c r="N1026" i="5"/>
  <c r="P1026" i="5"/>
  <c r="O1026" i="5"/>
  <c r="N1466" i="5"/>
  <c r="P1466" i="5"/>
  <c r="O1466" i="5"/>
  <c r="O1402" i="5"/>
  <c r="P1402" i="5"/>
  <c r="N1402" i="5"/>
  <c r="O1178" i="5"/>
  <c r="N1178" i="5"/>
  <c r="P1178" i="5"/>
  <c r="P1818" i="5"/>
  <c r="O1818" i="5"/>
  <c r="N1818" i="5"/>
  <c r="N1530" i="5"/>
  <c r="O1530" i="5"/>
  <c r="P1530" i="5"/>
  <c r="P1442" i="5"/>
  <c r="O1442" i="5"/>
  <c r="N1442" i="5"/>
  <c r="P1666" i="5"/>
  <c r="N1666" i="5"/>
  <c r="O1666" i="5"/>
  <c r="N1610" i="5"/>
  <c r="P1610" i="5"/>
  <c r="O1610" i="5"/>
  <c r="P2034" i="5"/>
  <c r="O2034" i="5"/>
  <c r="N2034" i="5"/>
  <c r="O1594" i="5"/>
  <c r="N1594" i="5"/>
  <c r="P1554" i="5"/>
  <c r="O1554" i="5"/>
  <c r="N1554" i="5"/>
  <c r="P2042" i="5"/>
  <c r="N2042" i="5"/>
  <c r="O2042" i="5"/>
  <c r="O2202" i="5"/>
  <c r="P2202" i="5"/>
  <c r="N2202" i="5"/>
  <c r="Q2098" i="5"/>
  <c r="O2098" i="5"/>
  <c r="N2098" i="5"/>
  <c r="P2098" i="5"/>
  <c r="N1890" i="5"/>
  <c r="P1890" i="5"/>
  <c r="O1890" i="5"/>
  <c r="N1930" i="5"/>
  <c r="P1930" i="5"/>
  <c r="O1930" i="5"/>
  <c r="O2058" i="5"/>
  <c r="P2058" i="5"/>
  <c r="N2058" i="5"/>
  <c r="P2602" i="5"/>
  <c r="O2602" i="5"/>
  <c r="N2602" i="5"/>
  <c r="N2258" i="5"/>
  <c r="O2258" i="5"/>
  <c r="P2258" i="5"/>
  <c r="O2554" i="5"/>
  <c r="N2554" i="5"/>
  <c r="P2554" i="5"/>
  <c r="P2274" i="5"/>
  <c r="N2274" i="5"/>
  <c r="O2274" i="5"/>
  <c r="P2426" i="5"/>
  <c r="O2426" i="5"/>
  <c r="N2426" i="5"/>
  <c r="Y1255" i="5"/>
  <c r="Q362" i="5"/>
  <c r="P359" i="5"/>
  <c r="Q359" i="5"/>
  <c r="Q42" i="5"/>
  <c r="P39" i="5"/>
  <c r="Q39" i="5"/>
  <c r="Q319" i="5"/>
  <c r="Q322" i="5"/>
  <c r="P319" i="5"/>
  <c r="P247" i="5"/>
  <c r="Q247" i="5"/>
  <c r="Q250" i="5"/>
  <c r="Q295" i="5"/>
  <c r="P295" i="5"/>
  <c r="Q298" i="5"/>
  <c r="Q31" i="5"/>
  <c r="Q34" i="5"/>
  <c r="P31" i="5"/>
  <c r="Q575" i="5"/>
  <c r="Q578" i="5"/>
  <c r="P575" i="5"/>
  <c r="Q439" i="5"/>
  <c r="P439" i="5"/>
  <c r="Q442" i="5"/>
  <c r="Q903" i="5"/>
  <c r="Q906" i="5"/>
  <c r="P903" i="5"/>
  <c r="Q618" i="5"/>
  <c r="Q615" i="5"/>
  <c r="P615" i="5"/>
  <c r="P487" i="5"/>
  <c r="Q490" i="5"/>
  <c r="AA490" i="5" s="1"/>
  <c r="Q487" i="5"/>
  <c r="Q911" i="5"/>
  <c r="P911" i="5"/>
  <c r="Q914" i="5"/>
  <c r="Q831" i="5"/>
  <c r="Q834" i="5"/>
  <c r="P831" i="5"/>
  <c r="Q1007" i="5"/>
  <c r="P1007" i="5"/>
  <c r="Q1010" i="5"/>
  <c r="Q994" i="5"/>
  <c r="Q991" i="5"/>
  <c r="P991" i="5"/>
  <c r="P1055" i="5"/>
  <c r="Q1055" i="5"/>
  <c r="Q1058" i="5"/>
  <c r="Q967" i="5"/>
  <c r="P967" i="5"/>
  <c r="Q970" i="5"/>
  <c r="Q1023" i="5"/>
  <c r="Q1026" i="5"/>
  <c r="P1023" i="5"/>
  <c r="P1426" i="5"/>
  <c r="Q1426" i="5"/>
  <c r="P1423" i="5"/>
  <c r="Q1423" i="5"/>
  <c r="Q1314" i="5"/>
  <c r="Q1311" i="5"/>
  <c r="P1311" i="5"/>
  <c r="Q1479" i="5"/>
  <c r="P1479" i="5"/>
  <c r="Q1482" i="5"/>
  <c r="Q1410" i="5"/>
  <c r="P1407" i="5"/>
  <c r="Q1407" i="5"/>
  <c r="P1471" i="5"/>
  <c r="Q1474" i="5"/>
  <c r="Q1471" i="5"/>
  <c r="Q1538" i="5"/>
  <c r="Q1535" i="5"/>
  <c r="P1535" i="5"/>
  <c r="P1586" i="5"/>
  <c r="P1583" i="5"/>
  <c r="Q1586" i="5"/>
  <c r="Q1583" i="5"/>
  <c r="Q1618" i="5"/>
  <c r="Q1615" i="5"/>
  <c r="P1615" i="5"/>
  <c r="Y1615" i="5" s="1"/>
  <c r="P1543" i="5"/>
  <c r="Q1543" i="5"/>
  <c r="Q1546" i="5"/>
  <c r="Q1847" i="5"/>
  <c r="P1847" i="5"/>
  <c r="Q1850" i="5"/>
  <c r="P1719" i="5"/>
  <c r="Q1719" i="5"/>
  <c r="Q1722" i="5"/>
  <c r="Q1935" i="5"/>
  <c r="P1935" i="5"/>
  <c r="Q1938" i="5"/>
  <c r="Q1911" i="5"/>
  <c r="Q1914" i="5"/>
  <c r="P1911" i="5"/>
  <c r="P1951" i="5"/>
  <c r="Q1951" i="5"/>
  <c r="Q1954" i="5"/>
  <c r="Q2002" i="5"/>
  <c r="Q1999" i="5"/>
  <c r="P1999" i="5"/>
  <c r="Q1887" i="5"/>
  <c r="P1887" i="5"/>
  <c r="Q1890" i="5"/>
  <c r="Q2455" i="5"/>
  <c r="P2455" i="5"/>
  <c r="Q2458" i="5"/>
  <c r="Q2226" i="5"/>
  <c r="Q2223" i="5"/>
  <c r="P2223" i="5"/>
  <c r="Q2591" i="5"/>
  <c r="P2591" i="5"/>
  <c r="Q2386" i="5"/>
  <c r="P2383" i="5"/>
  <c r="Q2383" i="5"/>
  <c r="Q2546" i="5"/>
  <c r="Q2543" i="5"/>
  <c r="P2543" i="5"/>
  <c r="Q2378" i="5"/>
  <c r="Q2375" i="5"/>
  <c r="P2375" i="5"/>
  <c r="P322" i="5"/>
  <c r="O322" i="5"/>
  <c r="N322" i="5"/>
  <c r="Q378" i="5"/>
  <c r="O378" i="5"/>
  <c r="P378" i="5"/>
  <c r="N378" i="5"/>
  <c r="P306" i="5"/>
  <c r="N306" i="5"/>
  <c r="O306" i="5"/>
  <c r="O338" i="5"/>
  <c r="P338" i="5"/>
  <c r="N338" i="5"/>
  <c r="P242" i="5"/>
  <c r="O242" i="5"/>
  <c r="N242" i="5"/>
  <c r="O386" i="5"/>
  <c r="P386" i="5"/>
  <c r="N386" i="5"/>
  <c r="P562" i="5"/>
  <c r="O562" i="5"/>
  <c r="N562" i="5"/>
  <c r="P634" i="5"/>
  <c r="O634" i="5"/>
  <c r="N634" i="5"/>
  <c r="P586" i="5"/>
  <c r="O586" i="5"/>
  <c r="N586" i="5"/>
  <c r="O450" i="5"/>
  <c r="P450" i="5"/>
  <c r="N450" i="5"/>
  <c r="P722" i="5"/>
  <c r="O722" i="5"/>
  <c r="N722" i="5"/>
  <c r="N410" i="5"/>
  <c r="O410" i="5"/>
  <c r="P410" i="5"/>
  <c r="P1002" i="5"/>
  <c r="O1002" i="5"/>
  <c r="N1002" i="5"/>
  <c r="P874" i="5"/>
  <c r="O874" i="5"/>
  <c r="N874" i="5"/>
  <c r="P986" i="5"/>
  <c r="O986" i="5"/>
  <c r="N986" i="5"/>
  <c r="N1050" i="5"/>
  <c r="P1050" i="5"/>
  <c r="O1050" i="5"/>
  <c r="N962" i="5"/>
  <c r="P962" i="5"/>
  <c r="O962" i="5"/>
  <c r="P1034" i="5"/>
  <c r="O1034" i="5"/>
  <c r="N1034" i="5"/>
  <c r="P1194" i="5"/>
  <c r="O1194" i="5"/>
  <c r="N1194" i="5"/>
  <c r="N1506" i="5"/>
  <c r="O1506" i="5"/>
  <c r="P1506" i="5"/>
  <c r="Q1258" i="5"/>
  <c r="O1258" i="5"/>
  <c r="N1258" i="5"/>
  <c r="P1258" i="5"/>
  <c r="P1218" i="5"/>
  <c r="O1218" i="5"/>
  <c r="N1218" i="5"/>
  <c r="N1714" i="5"/>
  <c r="P1714" i="5"/>
  <c r="O1714" i="5"/>
  <c r="P1698" i="5"/>
  <c r="O1698" i="5"/>
  <c r="N1698" i="5"/>
  <c r="P1690" i="5"/>
  <c r="O1690" i="5"/>
  <c r="N1690" i="5"/>
  <c r="N1626" i="5"/>
  <c r="P1626" i="5"/>
  <c r="O1626" i="5"/>
  <c r="Q2050" i="5"/>
  <c r="P2050" i="5"/>
  <c r="N2050" i="5"/>
  <c r="O2050" i="5"/>
  <c r="O1674" i="5"/>
  <c r="P1674" i="5"/>
  <c r="N1674" i="5"/>
  <c r="O1778" i="5"/>
  <c r="N1778" i="5"/>
  <c r="O1898" i="5"/>
  <c r="P1898" i="5"/>
  <c r="N1898" i="5"/>
  <c r="P1834" i="5"/>
  <c r="O1834" i="5"/>
  <c r="N1834" i="5"/>
  <c r="O2146" i="5"/>
  <c r="P2146" i="5"/>
  <c r="N2146" i="5"/>
  <c r="O1946" i="5"/>
  <c r="P1946" i="5"/>
  <c r="N1946" i="5"/>
  <c r="O2018" i="5"/>
  <c r="P2018" i="5"/>
  <c r="N2018" i="5"/>
  <c r="O2506" i="5"/>
  <c r="N2506" i="5"/>
  <c r="P2506" i="5"/>
  <c r="O2282" i="5"/>
  <c r="N2282" i="5"/>
  <c r="P2282" i="5"/>
  <c r="O2338" i="5"/>
  <c r="P2338" i="5"/>
  <c r="N2338" i="5"/>
  <c r="N2586" i="5"/>
  <c r="P2586" i="5"/>
  <c r="O2586" i="5"/>
  <c r="O2314" i="5"/>
  <c r="N2314" i="5"/>
  <c r="P2314" i="5"/>
  <c r="P2450" i="5"/>
  <c r="O2450" i="5"/>
  <c r="N2450" i="5"/>
  <c r="Q455" i="5"/>
  <c r="Z455" i="5" s="1"/>
  <c r="Q458" i="5"/>
  <c r="P455" i="5"/>
  <c r="P71" i="5"/>
  <c r="Q71" i="5"/>
  <c r="Q74" i="5"/>
  <c r="Q650" i="5"/>
  <c r="P647" i="5"/>
  <c r="Q647" i="5"/>
  <c r="P335" i="5"/>
  <c r="Q335" i="5"/>
  <c r="Q338" i="5"/>
  <c r="Q351" i="5"/>
  <c r="Q354" i="5"/>
  <c r="P351" i="5"/>
  <c r="P151" i="5"/>
  <c r="Q151" i="5"/>
  <c r="Q599" i="5"/>
  <c r="P599" i="5"/>
  <c r="Q602" i="5"/>
  <c r="Q479" i="5"/>
  <c r="P479" i="5"/>
  <c r="Q482" i="5"/>
  <c r="P527" i="5"/>
  <c r="Q527" i="5"/>
  <c r="Q530" i="5"/>
  <c r="Q663" i="5"/>
  <c r="P663" i="5"/>
  <c r="Q666" i="5"/>
  <c r="Q586" i="5"/>
  <c r="Q583" i="5"/>
  <c r="P583" i="5"/>
  <c r="Q1042" i="5"/>
  <c r="P1039" i="5"/>
  <c r="Q1039" i="5"/>
  <c r="Q879" i="5"/>
  <c r="Q882" i="5"/>
  <c r="P879" i="5"/>
  <c r="Q1015" i="5"/>
  <c r="P1015" i="5"/>
  <c r="Q1018" i="5"/>
  <c r="Q1066" i="5"/>
  <c r="Q1063" i="5"/>
  <c r="P1063" i="5"/>
  <c r="Q1087" i="5"/>
  <c r="P1087" i="5"/>
  <c r="Q1090" i="5"/>
  <c r="Q1106" i="5"/>
  <c r="Q1103" i="5"/>
  <c r="P1103" i="5"/>
  <c r="Q1034" i="5"/>
  <c r="Q1031" i="5"/>
  <c r="P1031" i="5"/>
  <c r="Q1431" i="5"/>
  <c r="Q1434" i="5"/>
  <c r="P1431" i="5"/>
  <c r="Q1343" i="5"/>
  <c r="Q1346" i="5"/>
  <c r="P1343" i="5"/>
  <c r="P1519" i="5"/>
  <c r="Q1519" i="5"/>
  <c r="Q1522" i="5"/>
  <c r="Q1511" i="5"/>
  <c r="P1511" i="5"/>
  <c r="Q1514" i="5"/>
  <c r="Q2138" i="5"/>
  <c r="Q2135" i="5"/>
  <c r="P2135" i="5"/>
  <c r="Q1658" i="5"/>
  <c r="Q1655" i="5"/>
  <c r="P1655" i="5"/>
  <c r="Q1610" i="5"/>
  <c r="Q1607" i="5"/>
  <c r="P1607" i="5"/>
  <c r="Q1682" i="5"/>
  <c r="P1679" i="5"/>
  <c r="Q1679" i="5"/>
  <c r="Q1570" i="5"/>
  <c r="Q1567" i="5"/>
  <c r="P1567" i="5"/>
  <c r="P1671" i="5"/>
  <c r="Q1671" i="5"/>
  <c r="Q1674" i="5"/>
  <c r="P2183" i="5"/>
  <c r="Q2186" i="5"/>
  <c r="Q2183" i="5"/>
  <c r="Q2095" i="5"/>
  <c r="P2095" i="5"/>
  <c r="Q1962" i="5"/>
  <c r="Q1959" i="5"/>
  <c r="P1959" i="5"/>
  <c r="P1975" i="5"/>
  <c r="Q1978" i="5"/>
  <c r="Q1975" i="5"/>
  <c r="Q2170" i="5"/>
  <c r="Q2167" i="5"/>
  <c r="P2167" i="5"/>
  <c r="Q1922" i="5"/>
  <c r="Q1919" i="5"/>
  <c r="P1919" i="5"/>
  <c r="P2474" i="5"/>
  <c r="Q2471" i="5"/>
  <c r="Q2474" i="5"/>
  <c r="P2471" i="5"/>
  <c r="Q2298" i="5"/>
  <c r="P2295" i="5"/>
  <c r="Q2295" i="5"/>
  <c r="Q2327" i="5"/>
  <c r="P2327" i="5"/>
  <c r="Q2330" i="5"/>
  <c r="Q2439" i="5"/>
  <c r="Q2442" i="5"/>
  <c r="P2439" i="5"/>
  <c r="Q2567" i="5"/>
  <c r="Q2570" i="5"/>
  <c r="P2567" i="5"/>
  <c r="Q2434" i="5"/>
  <c r="Q2431" i="5"/>
  <c r="P2431" i="5"/>
  <c r="Q674" i="5"/>
  <c r="P674" i="5"/>
  <c r="N674" i="5"/>
  <c r="O674" i="5"/>
  <c r="P530" i="5"/>
  <c r="O530" i="5"/>
  <c r="N530" i="5"/>
  <c r="O138" i="5"/>
  <c r="N138" i="5"/>
  <c r="P138" i="5"/>
  <c r="N394" i="5"/>
  <c r="P394" i="5"/>
  <c r="O394" i="5"/>
  <c r="P370" i="5"/>
  <c r="N370" i="5"/>
  <c r="O370" i="5"/>
  <c r="P50" i="5"/>
  <c r="N50" i="5"/>
  <c r="O50" i="5"/>
  <c r="N602" i="5"/>
  <c r="O602" i="5"/>
  <c r="P602" i="5"/>
  <c r="P666" i="5"/>
  <c r="O666" i="5"/>
  <c r="N666" i="5"/>
  <c r="Q642" i="5"/>
  <c r="N642" i="5"/>
  <c r="P642" i="5"/>
  <c r="O642" i="5"/>
  <c r="P466" i="5"/>
  <c r="O466" i="5"/>
  <c r="N466" i="5"/>
  <c r="P906" i="5"/>
  <c r="O906" i="5"/>
  <c r="N906" i="5"/>
  <c r="O458" i="5"/>
  <c r="N458" i="5"/>
  <c r="P458" i="5"/>
  <c r="P1074" i="5"/>
  <c r="O1074" i="5"/>
  <c r="N1074" i="5"/>
  <c r="O930" i="5"/>
  <c r="P930" i="5"/>
  <c r="N930" i="5"/>
  <c r="O1010" i="5"/>
  <c r="N1010" i="5"/>
  <c r="P1010" i="5"/>
  <c r="N1058" i="5"/>
  <c r="P1058" i="5"/>
  <c r="O1058" i="5"/>
  <c r="O1042" i="5"/>
  <c r="N1042" i="5"/>
  <c r="P1042" i="5"/>
  <c r="N1106" i="5"/>
  <c r="O1106" i="5"/>
  <c r="P1106" i="5"/>
  <c r="O1226" i="5"/>
  <c r="P1226" i="5"/>
  <c r="N1226" i="5"/>
  <c r="O1202" i="5"/>
  <c r="N1202" i="5"/>
  <c r="P1202" i="5"/>
  <c r="Q1306" i="5"/>
  <c r="N1306" i="5"/>
  <c r="O1306" i="5"/>
  <c r="P1306" i="5"/>
  <c r="O1234" i="5"/>
  <c r="N1234" i="5"/>
  <c r="O1770" i="5"/>
  <c r="N1770" i="5"/>
  <c r="P1770" i="5"/>
  <c r="O1522" i="5"/>
  <c r="N1522" i="5"/>
  <c r="P1522" i="5"/>
  <c r="O1850" i="5"/>
  <c r="P1850" i="5"/>
  <c r="N1850" i="5"/>
  <c r="P1682" i="5"/>
  <c r="O1682" i="5"/>
  <c r="N1682" i="5"/>
  <c r="P1514" i="5"/>
  <c r="N1514" i="5"/>
  <c r="O1514" i="5"/>
  <c r="P1730" i="5"/>
  <c r="O1730" i="5"/>
  <c r="N1730" i="5"/>
  <c r="P1826" i="5"/>
  <c r="N1826" i="5"/>
  <c r="O1826" i="5"/>
  <c r="Q1986" i="5"/>
  <c r="O1986" i="5"/>
  <c r="N1986" i="5"/>
  <c r="P1986" i="5"/>
  <c r="P1842" i="5"/>
  <c r="O1842" i="5"/>
  <c r="N1842" i="5"/>
  <c r="O2370" i="5"/>
  <c r="P2370" i="5"/>
  <c r="N2370" i="5"/>
  <c r="P2002" i="5"/>
  <c r="N2002" i="5"/>
  <c r="O2002" i="5"/>
  <c r="P2138" i="5"/>
  <c r="O2138" i="5"/>
  <c r="N2138" i="5"/>
  <c r="P2298" i="5"/>
  <c r="O2298" i="5"/>
  <c r="N2298" i="5"/>
  <c r="P2322" i="5"/>
  <c r="O2322" i="5"/>
  <c r="N2322" i="5"/>
  <c r="Q2594" i="5"/>
  <c r="P2594" i="5"/>
  <c r="O2594" i="5"/>
  <c r="N2594" i="5"/>
  <c r="N2250" i="5"/>
  <c r="P2250" i="5"/>
  <c r="O2250" i="5"/>
  <c r="N2362" i="5"/>
  <c r="P2362" i="5"/>
  <c r="O2362" i="5"/>
  <c r="O2482" i="5"/>
  <c r="N2482" i="5"/>
  <c r="P2482" i="5"/>
  <c r="P207" i="5"/>
  <c r="Q207" i="5"/>
  <c r="Q210" i="5"/>
  <c r="Q95" i="5"/>
  <c r="Q98" i="5"/>
  <c r="P95" i="5"/>
  <c r="Q143" i="5"/>
  <c r="Q146" i="5"/>
  <c r="P143" i="5"/>
  <c r="Q567" i="5"/>
  <c r="Q570" i="5"/>
  <c r="P567" i="5"/>
  <c r="Q386" i="5"/>
  <c r="Q383" i="5"/>
  <c r="P383" i="5"/>
  <c r="Q103" i="5"/>
  <c r="P103" i="5"/>
  <c r="P279" i="5"/>
  <c r="Q279" i="5"/>
  <c r="Q282" i="5"/>
  <c r="Q634" i="5"/>
  <c r="Q631" i="5"/>
  <c r="P631" i="5"/>
  <c r="Q591" i="5"/>
  <c r="P591" i="5"/>
  <c r="Q594" i="5"/>
  <c r="Q746" i="5"/>
  <c r="Q743" i="5"/>
  <c r="P743" i="5"/>
  <c r="Q703" i="5"/>
  <c r="P703" i="5"/>
  <c r="Q706" i="5"/>
  <c r="P719" i="5"/>
  <c r="Q719" i="5"/>
  <c r="Q722" i="5"/>
  <c r="Q423" i="5"/>
  <c r="P423" i="5"/>
  <c r="Q426" i="5"/>
  <c r="AA426" i="5" s="1"/>
  <c r="Q938" i="5"/>
  <c r="P935" i="5"/>
  <c r="Q935" i="5"/>
  <c r="Q1071" i="5"/>
  <c r="P1071" i="5"/>
  <c r="Q1074" i="5"/>
  <c r="P1143" i="5"/>
  <c r="Q1143" i="5"/>
  <c r="Q1146" i="5"/>
  <c r="Q1119" i="5"/>
  <c r="P1119" i="5"/>
  <c r="Q1122" i="5"/>
  <c r="Y1122" i="5" s="1"/>
  <c r="Q1138" i="5"/>
  <c r="Q1135" i="5"/>
  <c r="P1135" i="5"/>
  <c r="Q1079" i="5"/>
  <c r="Q1082" i="5"/>
  <c r="P1079" i="5"/>
  <c r="P1439" i="5"/>
  <c r="Q1439" i="5"/>
  <c r="Q1442" i="5"/>
  <c r="Q1351" i="5"/>
  <c r="P1351" i="5"/>
  <c r="Q1266" i="5"/>
  <c r="Q1263" i="5"/>
  <c r="P1263" i="5"/>
  <c r="P1175" i="5"/>
  <c r="Q1178" i="5"/>
  <c r="Q1175" i="5"/>
  <c r="P1167" i="5"/>
  <c r="Q1167" i="5"/>
  <c r="Q1170" i="5"/>
  <c r="Q1698" i="5"/>
  <c r="Q1695" i="5"/>
  <c r="P1695" i="5"/>
  <c r="P1623" i="5"/>
  <c r="Q1623" i="5"/>
  <c r="Q1626" i="5"/>
  <c r="X1626" i="5" s="1"/>
  <c r="Q1743" i="5"/>
  <c r="P1743" i="5"/>
  <c r="Q1746" i="5"/>
  <c r="Q2039" i="5"/>
  <c r="P2039" i="5"/>
  <c r="Q2042" i="5"/>
  <c r="Q1826" i="5"/>
  <c r="Q1823" i="5"/>
  <c r="P1823" i="5"/>
  <c r="Q1863" i="5"/>
  <c r="P1863" i="5"/>
  <c r="Q1866" i="5"/>
  <c r="Y1866" i="5" s="1"/>
  <c r="Q2106" i="5"/>
  <c r="Q2103" i="5"/>
  <c r="P2103" i="5"/>
  <c r="Q2023" i="5"/>
  <c r="Q2026" i="5"/>
  <c r="P2023" i="5"/>
  <c r="Q1983" i="5"/>
  <c r="P1983" i="5"/>
  <c r="Q2274" i="5"/>
  <c r="Q2271" i="5"/>
  <c r="P2271" i="5"/>
  <c r="Q2058" i="5"/>
  <c r="Z2058" i="5" s="1"/>
  <c r="Q2055" i="5"/>
  <c r="P2055" i="5"/>
  <c r="P2479" i="5"/>
  <c r="Q2482" i="5"/>
  <c r="Q2479" i="5"/>
  <c r="Y2479" i="5" s="1"/>
  <c r="Q2346" i="5"/>
  <c r="P2343" i="5"/>
  <c r="Q2343" i="5"/>
  <c r="Q2338" i="5"/>
  <c r="Q2335" i="5"/>
  <c r="P2335" i="5"/>
  <c r="Q2554" i="5"/>
  <c r="P2551" i="5"/>
  <c r="Q2551" i="5"/>
  <c r="Q2575" i="5"/>
  <c r="P2575" i="5"/>
  <c r="Q2578" i="5"/>
  <c r="Q2450" i="5"/>
  <c r="Q2447" i="5"/>
  <c r="P2447" i="5"/>
  <c r="P98" i="5"/>
  <c r="O98" i="5"/>
  <c r="N98" i="5"/>
  <c r="O682" i="5"/>
  <c r="P682" i="5"/>
  <c r="N682" i="5"/>
  <c r="N746" i="5"/>
  <c r="P746" i="5"/>
  <c r="O746" i="5"/>
  <c r="P514" i="5"/>
  <c r="N514" i="5"/>
  <c r="O514" i="5"/>
  <c r="P1346" i="5"/>
  <c r="O1346" i="5"/>
  <c r="N1346" i="5"/>
  <c r="N1290" i="5"/>
  <c r="P1290" i="5"/>
  <c r="O1290" i="5"/>
  <c r="Q1354" i="5"/>
  <c r="N1354" i="5"/>
  <c r="P1354" i="5"/>
  <c r="O1354" i="5"/>
  <c r="P1994" i="5"/>
  <c r="O1994" i="5"/>
  <c r="N1994" i="5"/>
  <c r="O1586" i="5"/>
  <c r="N1586" i="5"/>
  <c r="O1922" i="5"/>
  <c r="P1922" i="5"/>
  <c r="N1922" i="5"/>
  <c r="N1618" i="5"/>
  <c r="O1618" i="5"/>
  <c r="P1618" i="5"/>
  <c r="P2218" i="5"/>
  <c r="O2218" i="5"/>
  <c r="N2218" i="5"/>
  <c r="P1938" i="5"/>
  <c r="N1938" i="5"/>
  <c r="O1938" i="5"/>
  <c r="P2010" i="5"/>
  <c r="O2010" i="5"/>
  <c r="N2010" i="5"/>
  <c r="P1882" i="5"/>
  <c r="O1882" i="5"/>
  <c r="N1882" i="5"/>
  <c r="P1954" i="5"/>
  <c r="O1954" i="5"/>
  <c r="N1954" i="5"/>
  <c r="O2066" i="5"/>
  <c r="N2066" i="5"/>
  <c r="P2066" i="5"/>
  <c r="N2178" i="5"/>
  <c r="P2178" i="5"/>
  <c r="O2178" i="5"/>
  <c r="P2346" i="5"/>
  <c r="O2346" i="5"/>
  <c r="N2346" i="5"/>
  <c r="O2394" i="5"/>
  <c r="N2394" i="5"/>
  <c r="P2394" i="5"/>
  <c r="P2386" i="5"/>
  <c r="O2386" i="5"/>
  <c r="N2386" i="5"/>
  <c r="N2330" i="5"/>
  <c r="O2330" i="5"/>
  <c r="P2330" i="5"/>
  <c r="O2546" i="5"/>
  <c r="P2546" i="5"/>
  <c r="N2546" i="5"/>
  <c r="Y2290" i="5"/>
  <c r="Q175" i="5"/>
  <c r="Q178" i="5"/>
  <c r="P175" i="5"/>
  <c r="Q239" i="5"/>
  <c r="P239" i="5"/>
  <c r="Q242" i="5"/>
  <c r="P167" i="5"/>
  <c r="Q167" i="5"/>
  <c r="Q170" i="5"/>
  <c r="Y170" i="5" s="1"/>
  <c r="P63" i="5"/>
  <c r="Q63" i="5"/>
  <c r="Q66" i="5"/>
  <c r="Q55" i="5"/>
  <c r="P55" i="5"/>
  <c r="Q226" i="5"/>
  <c r="Q223" i="5"/>
  <c r="P223" i="5"/>
  <c r="P327" i="5"/>
  <c r="Q327" i="5"/>
  <c r="Q682" i="5"/>
  <c r="Q679" i="5"/>
  <c r="P679" i="5"/>
  <c r="Q623" i="5"/>
  <c r="P623" i="5"/>
  <c r="Q626" i="5"/>
  <c r="Q1706" i="5"/>
  <c r="Q1703" i="5"/>
  <c r="P1703" i="5"/>
  <c r="Q759" i="5"/>
  <c r="Q762" i="5"/>
  <c r="P759" i="5"/>
  <c r="Q415" i="5"/>
  <c r="Q418" i="5"/>
  <c r="P415" i="5"/>
  <c r="Q498" i="5"/>
  <c r="Q495" i="5"/>
  <c r="P495" i="5"/>
  <c r="P1095" i="5"/>
  <c r="Q1095" i="5"/>
  <c r="Q1098" i="5"/>
  <c r="Q1130" i="5"/>
  <c r="P1127" i="5"/>
  <c r="Q1127" i="5"/>
  <c r="Q786" i="5"/>
  <c r="Q783" i="5"/>
  <c r="P783" i="5"/>
  <c r="Q799" i="5"/>
  <c r="Q802" i="5"/>
  <c r="P799" i="5"/>
  <c r="Q1194" i="5"/>
  <c r="Q1191" i="5"/>
  <c r="P1191" i="5"/>
  <c r="Q1159" i="5"/>
  <c r="P1159" i="5"/>
  <c r="Q1634" i="5"/>
  <c r="P1631" i="5"/>
  <c r="Q1631" i="5"/>
  <c r="Q1362" i="5"/>
  <c r="Q1359" i="5"/>
  <c r="P1359" i="5"/>
  <c r="Q1290" i="5"/>
  <c r="P1287" i="5"/>
  <c r="Q1287" i="5"/>
  <c r="Q1239" i="5"/>
  <c r="Q1242" i="5"/>
  <c r="P1239" i="5"/>
  <c r="P1234" i="5"/>
  <c r="Q1234" i="5"/>
  <c r="Q1231" i="5"/>
  <c r="P1231" i="5"/>
  <c r="Q1711" i="5"/>
  <c r="P1711" i="5"/>
  <c r="Q1714" i="5"/>
  <c r="Q1642" i="5"/>
  <c r="P1639" i="5"/>
  <c r="Q1639" i="5"/>
  <c r="Q1770" i="5"/>
  <c r="Q1767" i="5"/>
  <c r="P1767" i="5"/>
  <c r="Q1562" i="5"/>
  <c r="P1559" i="5"/>
  <c r="Q1559" i="5"/>
  <c r="Q1527" i="5"/>
  <c r="Q1530" i="5"/>
  <c r="P1527" i="5"/>
  <c r="Q1906" i="5"/>
  <c r="Q1903" i="5"/>
  <c r="P1903" i="5"/>
  <c r="Q2114" i="5"/>
  <c r="Q2111" i="5"/>
  <c r="P2111" i="5"/>
  <c r="Q2071" i="5"/>
  <c r="Q2074" i="5"/>
  <c r="Y2074" i="5" s="1"/>
  <c r="P2071" i="5"/>
  <c r="Q2010" i="5"/>
  <c r="P2007" i="5"/>
  <c r="Q2007" i="5"/>
  <c r="Q1930" i="5"/>
  <c r="Q1927" i="5"/>
  <c r="P1927" i="5"/>
  <c r="P2210" i="5"/>
  <c r="Q2210" i="5"/>
  <c r="Q2207" i="5"/>
  <c r="P2207" i="5"/>
  <c r="Q2495" i="5"/>
  <c r="Q2498" i="5"/>
  <c r="P2495" i="5"/>
  <c r="Q2354" i="5"/>
  <c r="Q2351" i="5"/>
  <c r="P2351" i="5"/>
  <c r="Q2562" i="5"/>
  <c r="Q2559" i="5"/>
  <c r="P2559" i="5"/>
  <c r="Q2234" i="5"/>
  <c r="Q2231" i="5"/>
  <c r="P2231" i="5"/>
  <c r="Q2583" i="5"/>
  <c r="Q2586" i="5"/>
  <c r="P2583" i="5"/>
  <c r="Q2514" i="5"/>
  <c r="Q2511" i="5"/>
  <c r="P2511" i="5"/>
  <c r="N26" i="5"/>
  <c r="O26" i="5"/>
  <c r="P26" i="5"/>
  <c r="Q26" i="5"/>
  <c r="P23" i="5"/>
  <c r="Q23" i="5"/>
  <c r="AA15" i="5"/>
  <c r="Z15" i="5"/>
  <c r="X15" i="5"/>
  <c r="Y15" i="5"/>
  <c r="AA503" i="5" l="1"/>
  <c r="Z122" i="5"/>
  <c r="Z2495" i="5"/>
  <c r="AA2007" i="5"/>
  <c r="X1714" i="5"/>
  <c r="Y2135" i="5"/>
  <c r="Y1063" i="5"/>
  <c r="AA671" i="5"/>
  <c r="AA2226" i="5"/>
  <c r="AA18" i="5"/>
  <c r="AA1679" i="5"/>
  <c r="AA2111" i="5"/>
  <c r="Z1618" i="5"/>
  <c r="X1695" i="5"/>
  <c r="Y103" i="5"/>
  <c r="Y2223" i="5"/>
  <c r="AA2586" i="5"/>
  <c r="Y183" i="5"/>
  <c r="Y1159" i="5"/>
  <c r="Z2250" i="5"/>
  <c r="X1055" i="5"/>
  <c r="AA1223" i="5"/>
  <c r="Z2210" i="5"/>
  <c r="Z55" i="5"/>
  <c r="X18" i="5"/>
  <c r="Y18" i="5"/>
  <c r="AA2474" i="5"/>
  <c r="Y2186" i="5"/>
  <c r="Z794" i="5"/>
  <c r="Z18" i="5"/>
  <c r="X2330" i="5"/>
  <c r="X2274" i="5"/>
  <c r="AA2303" i="5"/>
  <c r="AA538" i="5"/>
  <c r="X1722" i="5"/>
  <c r="Z642" i="5"/>
  <c r="X394" i="5"/>
  <c r="AA1322" i="5"/>
  <c r="Z199" i="5"/>
  <c r="AA255" i="5"/>
  <c r="Z194" i="5"/>
  <c r="Z1306" i="5"/>
  <c r="AA1103" i="5"/>
  <c r="Y2506" i="5"/>
  <c r="X618" i="5"/>
  <c r="AA578" i="5"/>
  <c r="AA890" i="5"/>
  <c r="AA1306" i="5"/>
  <c r="AA2383" i="5"/>
  <c r="AA359" i="5"/>
  <c r="Y514" i="5"/>
  <c r="AA2031" i="5"/>
  <c r="X602" i="5"/>
  <c r="Y191" i="5"/>
  <c r="Z1631" i="5"/>
  <c r="Z2207" i="5"/>
  <c r="Y2207" i="5"/>
  <c r="AA2207" i="5"/>
  <c r="X2007" i="5"/>
  <c r="Y2007" i="5"/>
  <c r="Z2007" i="5"/>
  <c r="AA1903" i="5"/>
  <c r="Z1903" i="5"/>
  <c r="X1903" i="5"/>
  <c r="Y1903" i="5"/>
  <c r="Z1711" i="5"/>
  <c r="Y1711" i="5"/>
  <c r="AA1711" i="5"/>
  <c r="X1711" i="5"/>
  <c r="X1631" i="5"/>
  <c r="AA1631" i="5"/>
  <c r="Y1631" i="5"/>
  <c r="Z623" i="5"/>
  <c r="X623" i="5"/>
  <c r="AA2330" i="5"/>
  <c r="Z2330" i="5"/>
  <c r="X1954" i="5"/>
  <c r="AA1954" i="5"/>
  <c r="Y1954" i="5"/>
  <c r="Z1954" i="5"/>
  <c r="Y1618" i="5"/>
  <c r="Z1290" i="5"/>
  <c r="Y1290" i="5"/>
  <c r="X1290" i="5"/>
  <c r="AA1290" i="5"/>
  <c r="Y2447" i="5"/>
  <c r="AA2447" i="5"/>
  <c r="Z2447" i="5"/>
  <c r="X2447" i="5"/>
  <c r="AA1983" i="5"/>
  <c r="Z1983" i="5"/>
  <c r="X1983" i="5"/>
  <c r="Y1983" i="5"/>
  <c r="AA1263" i="5"/>
  <c r="Z1263" i="5"/>
  <c r="Y1263" i="5"/>
  <c r="X1263" i="5"/>
  <c r="AA1079" i="5"/>
  <c r="Y1079" i="5"/>
  <c r="X1079" i="5"/>
  <c r="Z1079" i="5"/>
  <c r="AA935" i="5"/>
  <c r="Z935" i="5"/>
  <c r="Y935" i="5"/>
  <c r="X935" i="5"/>
  <c r="Z103" i="5"/>
  <c r="Y2250" i="5"/>
  <c r="X2250" i="5"/>
  <c r="X2298" i="5"/>
  <c r="AA2298" i="5"/>
  <c r="Z2298" i="5"/>
  <c r="AA1986" i="5"/>
  <c r="Y1986" i="5"/>
  <c r="X1986" i="5"/>
  <c r="AA1234" i="5"/>
  <c r="X1234" i="5"/>
  <c r="Y1234" i="5"/>
  <c r="Z1234" i="5"/>
  <c r="X1042" i="5"/>
  <c r="Y1042" i="5"/>
  <c r="AA1042" i="5"/>
  <c r="X930" i="5"/>
  <c r="AA930" i="5"/>
  <c r="Y930" i="5"/>
  <c r="Z602" i="5"/>
  <c r="AA602" i="5"/>
  <c r="Y602" i="5"/>
  <c r="AA674" i="5"/>
  <c r="X1959" i="5"/>
  <c r="AA1959" i="5"/>
  <c r="Z1959" i="5"/>
  <c r="Y1959" i="5"/>
  <c r="AA1682" i="5"/>
  <c r="Y1343" i="5"/>
  <c r="AA1343" i="5"/>
  <c r="Z1343" i="5"/>
  <c r="X1343" i="5"/>
  <c r="X599" i="5"/>
  <c r="Z599" i="5"/>
  <c r="AA599" i="5"/>
  <c r="Y599" i="5"/>
  <c r="AA455" i="5"/>
  <c r="Y455" i="5"/>
  <c r="X455" i="5"/>
  <c r="Y2314" i="5"/>
  <c r="Z2314" i="5"/>
  <c r="X2314" i="5"/>
  <c r="AA2314" i="5"/>
  <c r="AA1626" i="5"/>
  <c r="Z1626" i="5"/>
  <c r="Y1626" i="5"/>
  <c r="AA986" i="5"/>
  <c r="Y986" i="5"/>
  <c r="X986" i="5"/>
  <c r="X562" i="5"/>
  <c r="Y562" i="5"/>
  <c r="Z562" i="5"/>
  <c r="AA562" i="5"/>
  <c r="AA1887" i="5"/>
  <c r="Y1887" i="5"/>
  <c r="Z1887" i="5"/>
  <c r="AA1911" i="5"/>
  <c r="X1911" i="5"/>
  <c r="Z1911" i="5"/>
  <c r="Y1911" i="5"/>
  <c r="AA1719" i="5"/>
  <c r="Y1719" i="5"/>
  <c r="X1719" i="5"/>
  <c r="Z1719" i="5"/>
  <c r="AA1479" i="5"/>
  <c r="Z1479" i="5"/>
  <c r="Y1479" i="5"/>
  <c r="X1479" i="5"/>
  <c r="X831" i="5"/>
  <c r="Y831" i="5"/>
  <c r="AA831" i="5"/>
  <c r="Z831" i="5"/>
  <c r="AA487" i="5"/>
  <c r="X487" i="5"/>
  <c r="Z487" i="5"/>
  <c r="Y487" i="5"/>
  <c r="Z439" i="5"/>
  <c r="AA439" i="5"/>
  <c r="Y439" i="5"/>
  <c r="X439" i="5"/>
  <c r="Y2554" i="5"/>
  <c r="X2554" i="5"/>
  <c r="AA2554" i="5"/>
  <c r="Z2554" i="5"/>
  <c r="Y2058" i="5"/>
  <c r="X2058" i="5"/>
  <c r="X1890" i="5"/>
  <c r="AA1890" i="5"/>
  <c r="Y1890" i="5"/>
  <c r="Z1890" i="5"/>
  <c r="Z2042" i="5"/>
  <c r="X2034" i="5"/>
  <c r="Y2034" i="5"/>
  <c r="Z2034" i="5"/>
  <c r="Z970" i="5"/>
  <c r="X970" i="5"/>
  <c r="AA970" i="5"/>
  <c r="Y970" i="5"/>
  <c r="Y618" i="5"/>
  <c r="AA618" i="5"/>
  <c r="Z618" i="5"/>
  <c r="Z626" i="5"/>
  <c r="X1538" i="5"/>
  <c r="AA2319" i="5"/>
  <c r="Z2319" i="5"/>
  <c r="X2319" i="5"/>
  <c r="Y2319" i="5"/>
  <c r="Y2423" i="5"/>
  <c r="AA2423" i="5"/>
  <c r="X2423" i="5"/>
  <c r="Z2423" i="5"/>
  <c r="AA1879" i="5"/>
  <c r="Y1879" i="5"/>
  <c r="X1879" i="5"/>
  <c r="Z1879" i="5"/>
  <c r="Z1503" i="5"/>
  <c r="AA1503" i="5"/>
  <c r="X1503" i="5"/>
  <c r="Y1503" i="5"/>
  <c r="Z1295" i="5"/>
  <c r="Y1295" i="5"/>
  <c r="X1295" i="5"/>
  <c r="AA1295" i="5"/>
  <c r="Z1047" i="5"/>
  <c r="AA1047" i="5"/>
  <c r="Y1047" i="5"/>
  <c r="AA695" i="5"/>
  <c r="AA791" i="5"/>
  <c r="X791" i="5"/>
  <c r="Z791" i="5"/>
  <c r="Y791" i="5"/>
  <c r="Y2378" i="5"/>
  <c r="Z1658" i="5"/>
  <c r="Y1658" i="5"/>
  <c r="X1658" i="5"/>
  <c r="AA1658" i="5"/>
  <c r="AA1154" i="5"/>
  <c r="Z1154" i="5"/>
  <c r="Y1154" i="5"/>
  <c r="X1154" i="5"/>
  <c r="AA2519" i="5"/>
  <c r="Z2519" i="5"/>
  <c r="X2519" i="5"/>
  <c r="Y2519" i="5"/>
  <c r="Z2191" i="5"/>
  <c r="Y2191" i="5"/>
  <c r="X2191" i="5"/>
  <c r="AA2191" i="5"/>
  <c r="AA1807" i="5"/>
  <c r="Z1807" i="5"/>
  <c r="Y1807" i="5"/>
  <c r="X1807" i="5"/>
  <c r="Z930" i="5"/>
  <c r="Z503" i="5"/>
  <c r="X503" i="5"/>
  <c r="Y503" i="5"/>
  <c r="Y407" i="5"/>
  <c r="Z407" i="5"/>
  <c r="X407" i="5"/>
  <c r="X127" i="5"/>
  <c r="Z127" i="5"/>
  <c r="Y127" i="5"/>
  <c r="AA127" i="5"/>
  <c r="Y2474" i="5"/>
  <c r="Z2474" i="5"/>
  <c r="X2474" i="5"/>
  <c r="X2266" i="5"/>
  <c r="Y2266" i="5"/>
  <c r="AA2266" i="5"/>
  <c r="X2130" i="5"/>
  <c r="AA2130" i="5"/>
  <c r="Y2130" i="5"/>
  <c r="Z2122" i="5"/>
  <c r="AA2122" i="5"/>
  <c r="X2122" i="5"/>
  <c r="Y2122" i="5"/>
  <c r="AA1378" i="5"/>
  <c r="Y1378" i="5"/>
  <c r="X1378" i="5"/>
  <c r="Z698" i="5"/>
  <c r="X698" i="5"/>
  <c r="AA698" i="5"/>
  <c r="Y698" i="5"/>
  <c r="Z938" i="5"/>
  <c r="AA346" i="5"/>
  <c r="AA74" i="5"/>
  <c r="Y74" i="5"/>
  <c r="Z74" i="5"/>
  <c r="AA2279" i="5"/>
  <c r="Y2279" i="5"/>
  <c r="Z2279" i="5"/>
  <c r="X2279" i="5"/>
  <c r="X1991" i="5"/>
  <c r="Z1775" i="5"/>
  <c r="Y1775" i="5"/>
  <c r="AA1775" i="5"/>
  <c r="X1775" i="5"/>
  <c r="AA1447" i="5"/>
  <c r="Y1447" i="5"/>
  <c r="X1447" i="5"/>
  <c r="Z1447" i="5"/>
  <c r="X1151" i="5"/>
  <c r="Y1151" i="5"/>
  <c r="AA1151" i="5"/>
  <c r="Z1151" i="5"/>
  <c r="AA871" i="5"/>
  <c r="Y871" i="5"/>
  <c r="X871" i="5"/>
  <c r="Z463" i="5"/>
  <c r="Y463" i="5"/>
  <c r="X463" i="5"/>
  <c r="AA47" i="5"/>
  <c r="Y47" i="5"/>
  <c r="Z47" i="5"/>
  <c r="X47" i="5"/>
  <c r="AA2442" i="5"/>
  <c r="X2442" i="5"/>
  <c r="Z2442" i="5"/>
  <c r="Y2442" i="5"/>
  <c r="Z2170" i="5"/>
  <c r="Y2170" i="5"/>
  <c r="X2170" i="5"/>
  <c r="AA2106" i="5"/>
  <c r="X2106" i="5"/>
  <c r="Z2106" i="5"/>
  <c r="Z1722" i="5"/>
  <c r="Y1722" i="5"/>
  <c r="Z1482" i="5"/>
  <c r="X1482" i="5"/>
  <c r="Y1482" i="5"/>
  <c r="AA1482" i="5"/>
  <c r="AA1338" i="5"/>
  <c r="Y1338" i="5"/>
  <c r="Z1338" i="5"/>
  <c r="X1338" i="5"/>
  <c r="AA1090" i="5"/>
  <c r="Z1090" i="5"/>
  <c r="Y1090" i="5"/>
  <c r="X234" i="5"/>
  <c r="Y234" i="5"/>
  <c r="AA234" i="5"/>
  <c r="Z234" i="5"/>
  <c r="X2503" i="5"/>
  <c r="Z2063" i="5"/>
  <c r="Y2063" i="5"/>
  <c r="X2063" i="5"/>
  <c r="AA2063" i="5"/>
  <c r="Z1730" i="5"/>
  <c r="Y1415" i="5"/>
  <c r="AA1415" i="5"/>
  <c r="Z1415" i="5"/>
  <c r="X823" i="5"/>
  <c r="Z823" i="5"/>
  <c r="AA823" i="5"/>
  <c r="Y823" i="5"/>
  <c r="X639" i="5"/>
  <c r="Y639" i="5"/>
  <c r="Z639" i="5"/>
  <c r="AA639" i="5"/>
  <c r="X287" i="5"/>
  <c r="Y287" i="5"/>
  <c r="AA287" i="5"/>
  <c r="Z287" i="5"/>
  <c r="AA194" i="5"/>
  <c r="AA2410" i="5"/>
  <c r="Y2410" i="5"/>
  <c r="X2410" i="5"/>
  <c r="Z2410" i="5"/>
  <c r="Z1738" i="5"/>
  <c r="AA1738" i="5"/>
  <c r="Y1738" i="5"/>
  <c r="AA1410" i="5"/>
  <c r="Z1410" i="5"/>
  <c r="Y1410" i="5"/>
  <c r="X1410" i="5"/>
  <c r="Y226" i="5"/>
  <c r="X1602" i="5"/>
  <c r="Y1602" i="5"/>
  <c r="Z1602" i="5"/>
  <c r="X1298" i="5"/>
  <c r="Y1298" i="5"/>
  <c r="AA1298" i="5"/>
  <c r="Z1298" i="5"/>
  <c r="Z650" i="5"/>
  <c r="X650" i="5"/>
  <c r="AA650" i="5"/>
  <c r="Y650" i="5"/>
  <c r="X2583" i="5"/>
  <c r="AA2583" i="5"/>
  <c r="Y2583" i="5"/>
  <c r="Z2583" i="5"/>
  <c r="X2207" i="5"/>
  <c r="Y1767" i="5"/>
  <c r="X1767" i="5"/>
  <c r="AA1767" i="5"/>
  <c r="Z1767" i="5"/>
  <c r="Y759" i="5"/>
  <c r="X759" i="5"/>
  <c r="Z759" i="5"/>
  <c r="AA759" i="5"/>
  <c r="AA623" i="5"/>
  <c r="Z167" i="5"/>
  <c r="Y167" i="5"/>
  <c r="X167" i="5"/>
  <c r="AA167" i="5"/>
  <c r="AA2386" i="5"/>
  <c r="Y2386" i="5"/>
  <c r="X2386" i="5"/>
  <c r="Z2386" i="5"/>
  <c r="X1618" i="5"/>
  <c r="AA1618" i="5"/>
  <c r="X1346" i="5"/>
  <c r="Y1346" i="5"/>
  <c r="Z1346" i="5"/>
  <c r="AA1346" i="5"/>
  <c r="Z746" i="5"/>
  <c r="X746" i="5"/>
  <c r="Y746" i="5"/>
  <c r="AA746" i="5"/>
  <c r="Z2335" i="5"/>
  <c r="AA2335" i="5"/>
  <c r="Y2335" i="5"/>
  <c r="AA2479" i="5"/>
  <c r="Z2479" i="5"/>
  <c r="X2479" i="5"/>
  <c r="AA1863" i="5"/>
  <c r="Z1863" i="5"/>
  <c r="Y1863" i="5"/>
  <c r="X1863" i="5"/>
  <c r="Y703" i="5"/>
  <c r="X703" i="5"/>
  <c r="AA703" i="5"/>
  <c r="Z703" i="5"/>
  <c r="Z631" i="5"/>
  <c r="X631" i="5"/>
  <c r="Y631" i="5"/>
  <c r="AA631" i="5"/>
  <c r="X383" i="5"/>
  <c r="AA383" i="5"/>
  <c r="Y383" i="5"/>
  <c r="Z383" i="5"/>
  <c r="AA2482" i="5"/>
  <c r="Z2482" i="5"/>
  <c r="Y2482" i="5"/>
  <c r="X2482" i="5"/>
  <c r="X2594" i="5"/>
  <c r="AA2594" i="5"/>
  <c r="Z2594" i="5"/>
  <c r="Y2594" i="5"/>
  <c r="Z2370" i="5"/>
  <c r="X2370" i="5"/>
  <c r="Y2370" i="5"/>
  <c r="Z1226" i="5"/>
  <c r="Y1226" i="5"/>
  <c r="AA1226" i="5"/>
  <c r="X1226" i="5"/>
  <c r="AA906" i="5"/>
  <c r="Z906" i="5"/>
  <c r="Y906" i="5"/>
  <c r="X906" i="5"/>
  <c r="X642" i="5"/>
  <c r="AA642" i="5"/>
  <c r="Y394" i="5"/>
  <c r="Z394" i="5"/>
  <c r="Y674" i="5"/>
  <c r="X674" i="5"/>
  <c r="Z674" i="5"/>
  <c r="Z2295" i="5"/>
  <c r="X2295" i="5"/>
  <c r="Y2295" i="5"/>
  <c r="AA2295" i="5"/>
  <c r="AA1607" i="5"/>
  <c r="Z1607" i="5"/>
  <c r="Y1607" i="5"/>
  <c r="X1607" i="5"/>
  <c r="X1103" i="5"/>
  <c r="Y1103" i="5"/>
  <c r="Z1103" i="5"/>
  <c r="AA1039" i="5"/>
  <c r="Y1039" i="5"/>
  <c r="X1039" i="5"/>
  <c r="Z1039" i="5"/>
  <c r="X335" i="5"/>
  <c r="AA335" i="5"/>
  <c r="Y335" i="5"/>
  <c r="Z335" i="5"/>
  <c r="AA2282" i="5"/>
  <c r="Y2282" i="5"/>
  <c r="X2282" i="5"/>
  <c r="Z2282" i="5"/>
  <c r="AA1946" i="5"/>
  <c r="Z1946" i="5"/>
  <c r="X1946" i="5"/>
  <c r="Y1946" i="5"/>
  <c r="X1690" i="5"/>
  <c r="Z1690" i="5"/>
  <c r="AA1690" i="5"/>
  <c r="Z1714" i="5"/>
  <c r="AA1714" i="5"/>
  <c r="AI1714" i="5" s="1"/>
  <c r="Y1714" i="5"/>
  <c r="Z1506" i="5"/>
  <c r="AA338" i="5"/>
  <c r="Y338" i="5"/>
  <c r="X338" i="5"/>
  <c r="Z338" i="5"/>
  <c r="X2543" i="5"/>
  <c r="AA2543" i="5"/>
  <c r="Z2543" i="5"/>
  <c r="Y2543" i="5"/>
  <c r="X2223" i="5"/>
  <c r="AA2223" i="5"/>
  <c r="Z2223" i="5"/>
  <c r="X1887" i="5"/>
  <c r="Z1023" i="5"/>
  <c r="Y1023" i="5"/>
  <c r="X1023" i="5"/>
  <c r="AA1023" i="5"/>
  <c r="Y1055" i="5"/>
  <c r="AA1055" i="5"/>
  <c r="Z1055" i="5"/>
  <c r="Y615" i="5"/>
  <c r="X615" i="5"/>
  <c r="AA615" i="5"/>
  <c r="Z615" i="5"/>
  <c r="Z295" i="5"/>
  <c r="Y295" i="5"/>
  <c r="X295" i="5"/>
  <c r="AA295" i="5"/>
  <c r="AA39" i="5"/>
  <c r="Z2426" i="5"/>
  <c r="Y2426" i="5"/>
  <c r="AA2426" i="5"/>
  <c r="Y2098" i="5"/>
  <c r="Y2042" i="5"/>
  <c r="X2042" i="5"/>
  <c r="AA2042" i="5"/>
  <c r="AA1442" i="5"/>
  <c r="Z1442" i="5"/>
  <c r="Y1442" i="5"/>
  <c r="X1442" i="5"/>
  <c r="X994" i="5"/>
  <c r="AA626" i="5"/>
  <c r="X626" i="5"/>
  <c r="Y626" i="5"/>
  <c r="Z946" i="5"/>
  <c r="AA946" i="5"/>
  <c r="Y946" i="5"/>
  <c r="AA738" i="5"/>
  <c r="Y738" i="5"/>
  <c r="X738" i="5"/>
  <c r="Z738" i="5"/>
  <c r="AA162" i="5"/>
  <c r="Z162" i="5"/>
  <c r="Y162" i="5"/>
  <c r="X162" i="5"/>
  <c r="AA2535" i="5"/>
  <c r="X2535" i="5"/>
  <c r="Y2535" i="5"/>
  <c r="Z2535" i="5"/>
  <c r="Z1663" i="5"/>
  <c r="Y1663" i="5"/>
  <c r="AA1663" i="5"/>
  <c r="X1663" i="5"/>
  <c r="X1375" i="5"/>
  <c r="Z1375" i="5"/>
  <c r="Y1375" i="5"/>
  <c r="AA1375" i="5"/>
  <c r="Z999" i="5"/>
  <c r="X999" i="5"/>
  <c r="AA999" i="5"/>
  <c r="Y999" i="5"/>
  <c r="AH999" i="5" s="1"/>
  <c r="Y695" i="5"/>
  <c r="Z695" i="5"/>
  <c r="X695" i="5"/>
  <c r="AA551" i="5"/>
  <c r="Y551" i="5"/>
  <c r="X551" i="5"/>
  <c r="Z551" i="5"/>
  <c r="Y263" i="5"/>
  <c r="X263" i="5"/>
  <c r="AA263" i="5"/>
  <c r="Z263" i="5"/>
  <c r="X399" i="5"/>
  <c r="Y399" i="5"/>
  <c r="Z399" i="5"/>
  <c r="AA399" i="5"/>
  <c r="Z2378" i="5"/>
  <c r="AA2378" i="5"/>
  <c r="X2378" i="5"/>
  <c r="Y2562" i="5"/>
  <c r="X2562" i="5"/>
  <c r="AA2562" i="5"/>
  <c r="Z2562" i="5"/>
  <c r="Z2354" i="5"/>
  <c r="X2354" i="5"/>
  <c r="AA2354" i="5"/>
  <c r="Y2354" i="5"/>
  <c r="AA1578" i="5"/>
  <c r="Z1578" i="5"/>
  <c r="Y1578" i="5"/>
  <c r="X1578" i="5"/>
  <c r="Z1434" i="5"/>
  <c r="X1434" i="5"/>
  <c r="AA1434" i="5"/>
  <c r="X914" i="5"/>
  <c r="AA2463" i="5"/>
  <c r="Y1551" i="5"/>
  <c r="X1551" i="5"/>
  <c r="Z1551" i="5"/>
  <c r="AA1551" i="5"/>
  <c r="Z1255" i="5"/>
  <c r="AA1255" i="5"/>
  <c r="X1255" i="5"/>
  <c r="AA607" i="5"/>
  <c r="Y607" i="5"/>
  <c r="Z607" i="5"/>
  <c r="X607" i="5"/>
  <c r="Y711" i="5"/>
  <c r="AA1650" i="5"/>
  <c r="Z1650" i="5"/>
  <c r="X1650" i="5"/>
  <c r="Y1650" i="5"/>
  <c r="Z1146" i="5"/>
  <c r="Y1146" i="5"/>
  <c r="X1146" i="5"/>
  <c r="AA1146" i="5"/>
  <c r="Y346" i="5"/>
  <c r="Z346" i="5"/>
  <c r="Y250" i="5"/>
  <c r="Z1111" i="5"/>
  <c r="Y1111" i="5"/>
  <c r="AA1111" i="5"/>
  <c r="X1111" i="5"/>
  <c r="Y847" i="5"/>
  <c r="X847" i="5"/>
  <c r="Z847" i="5"/>
  <c r="AA847" i="5"/>
  <c r="X671" i="5"/>
  <c r="Y671" i="5"/>
  <c r="Z671" i="5"/>
  <c r="Y311" i="5"/>
  <c r="Z311" i="5"/>
  <c r="AA311" i="5"/>
  <c r="X311" i="5"/>
  <c r="Z119" i="5"/>
  <c r="Y119" i="5"/>
  <c r="AA119" i="5"/>
  <c r="X119" i="5"/>
  <c r="Y2106" i="5"/>
  <c r="Z1786" i="5"/>
  <c r="AA1786" i="5"/>
  <c r="Y1786" i="5"/>
  <c r="X1786" i="5"/>
  <c r="Z1330" i="5"/>
  <c r="Y1330" i="5"/>
  <c r="X1330" i="5"/>
  <c r="X578" i="5"/>
  <c r="Y578" i="5"/>
  <c r="Z578" i="5"/>
  <c r="AH578" i="5" s="1"/>
  <c r="Y2503" i="5"/>
  <c r="AA2503" i="5"/>
  <c r="Z2503" i="5"/>
  <c r="AA1967" i="5"/>
  <c r="Y1967" i="5"/>
  <c r="Z1967" i="5"/>
  <c r="X1967" i="5"/>
  <c r="AA1727" i="5"/>
  <c r="X1727" i="5"/>
  <c r="Y1727" i="5"/>
  <c r="Z1727" i="5"/>
  <c r="AA1759" i="5"/>
  <c r="Y1759" i="5"/>
  <c r="Z1759" i="5"/>
  <c r="X1759" i="5"/>
  <c r="AA1335" i="5"/>
  <c r="X863" i="5"/>
  <c r="AA863" i="5"/>
  <c r="Y863" i="5"/>
  <c r="Z863" i="5"/>
  <c r="Z807" i="5"/>
  <c r="AA807" i="5"/>
  <c r="X807" i="5"/>
  <c r="Y807" i="5"/>
  <c r="AA191" i="5"/>
  <c r="X191" i="5"/>
  <c r="Z191" i="5"/>
  <c r="Y2298" i="5"/>
  <c r="AA1746" i="5"/>
  <c r="AA770" i="5"/>
  <c r="Z770" i="5"/>
  <c r="Y770" i="5"/>
  <c r="X770" i="5"/>
  <c r="AA226" i="5"/>
  <c r="X226" i="5"/>
  <c r="Z226" i="5"/>
  <c r="AA282" i="5"/>
  <c r="Z282" i="5"/>
  <c r="Y282" i="5"/>
  <c r="X282" i="5"/>
  <c r="AA402" i="5"/>
  <c r="AA2351" i="5"/>
  <c r="Y2351" i="5"/>
  <c r="X2351" i="5"/>
  <c r="Z2351" i="5"/>
  <c r="AA2071" i="5"/>
  <c r="Z2071" i="5"/>
  <c r="X2071" i="5"/>
  <c r="Y2071" i="5"/>
  <c r="X1231" i="5"/>
  <c r="Y1231" i="5"/>
  <c r="Z1231" i="5"/>
  <c r="AA1231" i="5"/>
  <c r="X1287" i="5"/>
  <c r="Z1287" i="5"/>
  <c r="AA1287" i="5"/>
  <c r="Y1287" i="5"/>
  <c r="AA1159" i="5"/>
  <c r="Z1159" i="5"/>
  <c r="X1159" i="5"/>
  <c r="X783" i="5"/>
  <c r="Z783" i="5"/>
  <c r="AA783" i="5"/>
  <c r="Y783" i="5"/>
  <c r="Z1095" i="5"/>
  <c r="Y1095" i="5"/>
  <c r="X1095" i="5"/>
  <c r="AA1095" i="5"/>
  <c r="Z679" i="5"/>
  <c r="AA679" i="5"/>
  <c r="Y679" i="5"/>
  <c r="X679" i="5"/>
  <c r="AA55" i="5"/>
  <c r="X55" i="5"/>
  <c r="Y55" i="5"/>
  <c r="AA1938" i="5"/>
  <c r="Z1938" i="5"/>
  <c r="Y1938" i="5"/>
  <c r="X1938" i="5"/>
  <c r="AA1922" i="5"/>
  <c r="Z1922" i="5"/>
  <c r="Y1922" i="5"/>
  <c r="X1922" i="5"/>
  <c r="AA1354" i="5"/>
  <c r="Z682" i="5"/>
  <c r="Y682" i="5"/>
  <c r="AA682" i="5"/>
  <c r="X682" i="5"/>
  <c r="AA2055" i="5"/>
  <c r="Z2055" i="5"/>
  <c r="X2055" i="5"/>
  <c r="Y2055" i="5"/>
  <c r="Y2023" i="5"/>
  <c r="AA2023" i="5"/>
  <c r="Z2023" i="5"/>
  <c r="X2023" i="5"/>
  <c r="Y1743" i="5"/>
  <c r="X1743" i="5"/>
  <c r="AA1743" i="5"/>
  <c r="X95" i="5"/>
  <c r="Y95" i="5"/>
  <c r="Z95" i="5"/>
  <c r="AA95" i="5"/>
  <c r="X1514" i="5"/>
  <c r="AA1514" i="5"/>
  <c r="Z1514" i="5"/>
  <c r="Y1514" i="5"/>
  <c r="Z1058" i="5"/>
  <c r="X50" i="5"/>
  <c r="AA50" i="5"/>
  <c r="Y50" i="5"/>
  <c r="Z50" i="5"/>
  <c r="Y2439" i="5"/>
  <c r="Z2439" i="5"/>
  <c r="X2439" i="5"/>
  <c r="AA2439" i="5"/>
  <c r="AA2167" i="5"/>
  <c r="Z2167" i="5"/>
  <c r="Y2167" i="5"/>
  <c r="X2167" i="5"/>
  <c r="X1671" i="5"/>
  <c r="AA1671" i="5"/>
  <c r="Y1671" i="5"/>
  <c r="Z1671" i="5"/>
  <c r="Z1042" i="5"/>
  <c r="X647" i="5"/>
  <c r="AA1898" i="5"/>
  <c r="Z1898" i="5"/>
  <c r="Y1898" i="5"/>
  <c r="X1898" i="5"/>
  <c r="X2050" i="5"/>
  <c r="Z1218" i="5"/>
  <c r="X1218" i="5"/>
  <c r="Y1218" i="5"/>
  <c r="AA586" i="5"/>
  <c r="X586" i="5"/>
  <c r="Y586" i="5"/>
  <c r="Z586" i="5"/>
  <c r="Z1999" i="5"/>
  <c r="AA1999" i="5"/>
  <c r="Y1999" i="5"/>
  <c r="X1999" i="5"/>
  <c r="Z1847" i="5"/>
  <c r="AA1847" i="5"/>
  <c r="X1847" i="5"/>
  <c r="Y1847" i="5"/>
  <c r="Y1311" i="5"/>
  <c r="AA1311" i="5"/>
  <c r="X1311" i="5"/>
  <c r="Z1311" i="5"/>
  <c r="Z991" i="5"/>
  <c r="Y991" i="5"/>
  <c r="X991" i="5"/>
  <c r="AA991" i="5"/>
  <c r="Z575" i="5"/>
  <c r="X575" i="5"/>
  <c r="Y575" i="5"/>
  <c r="AA575" i="5"/>
  <c r="Z39" i="5"/>
  <c r="Y39" i="5"/>
  <c r="X39" i="5"/>
  <c r="AA2058" i="5"/>
  <c r="X2098" i="5"/>
  <c r="AA2098" i="5"/>
  <c r="Z2098" i="5"/>
  <c r="Y1466" i="5"/>
  <c r="X1466" i="5"/>
  <c r="AA1466" i="5"/>
  <c r="Z1466" i="5"/>
  <c r="Z994" i="5"/>
  <c r="Y994" i="5"/>
  <c r="AA994" i="5"/>
  <c r="AA442" i="5"/>
  <c r="Z442" i="5"/>
  <c r="X442" i="5"/>
  <c r="Y442" i="5"/>
  <c r="AA1538" i="5"/>
  <c r="Y1538" i="5"/>
  <c r="Z1538" i="5"/>
  <c r="Z594" i="5"/>
  <c r="Y146" i="5"/>
  <c r="AA146" i="5"/>
  <c r="Z146" i="5"/>
  <c r="X146" i="5"/>
  <c r="AA1855" i="5"/>
  <c r="Z1855" i="5"/>
  <c r="Y1855" i="5"/>
  <c r="X1855" i="5"/>
  <c r="Y983" i="5"/>
  <c r="AA983" i="5"/>
  <c r="Z983" i="5"/>
  <c r="X983" i="5"/>
  <c r="Y1434" i="5"/>
  <c r="Y2463" i="5"/>
  <c r="X2463" i="5"/>
  <c r="Z2463" i="5"/>
  <c r="Z2599" i="5"/>
  <c r="AA2599" i="5"/>
  <c r="Y2599" i="5"/>
  <c r="X2599" i="5"/>
  <c r="Z2199" i="5"/>
  <c r="AA2199" i="5"/>
  <c r="X2199" i="5"/>
  <c r="Y2199" i="5"/>
  <c r="AA1783" i="5"/>
  <c r="Y1783" i="5"/>
  <c r="X1783" i="5"/>
  <c r="Z1783" i="5"/>
  <c r="Z1810" i="5"/>
  <c r="X815" i="5"/>
  <c r="Z815" i="5"/>
  <c r="AA815" i="5"/>
  <c r="Y815" i="5"/>
  <c r="Y927" i="5"/>
  <c r="AA927" i="5"/>
  <c r="Z927" i="5"/>
  <c r="X927" i="5"/>
  <c r="X711" i="5"/>
  <c r="AA711" i="5"/>
  <c r="Z711" i="5"/>
  <c r="X159" i="5"/>
  <c r="Y159" i="5"/>
  <c r="AA159" i="5"/>
  <c r="Z159" i="5"/>
  <c r="Z1866" i="5"/>
  <c r="Y1914" i="5"/>
  <c r="AA1474" i="5"/>
  <c r="Z1474" i="5"/>
  <c r="X1474" i="5"/>
  <c r="Y1474" i="5"/>
  <c r="Z922" i="5"/>
  <c r="X922" i="5"/>
  <c r="AA922" i="5"/>
  <c r="Y922" i="5"/>
  <c r="AA1754" i="5"/>
  <c r="Y1754" i="5"/>
  <c r="Z1754" i="5"/>
  <c r="X1754" i="5"/>
  <c r="X250" i="5"/>
  <c r="Y2247" i="5"/>
  <c r="Z2247" i="5"/>
  <c r="X2247" i="5"/>
  <c r="AA2247" i="5"/>
  <c r="Z2306" i="5"/>
  <c r="Z1991" i="5"/>
  <c r="Y1991" i="5"/>
  <c r="AA1991" i="5"/>
  <c r="AA1815" i="5"/>
  <c r="Z1815" i="5"/>
  <c r="X1815" i="5"/>
  <c r="Y1815" i="5"/>
  <c r="AA943" i="5"/>
  <c r="Y943" i="5"/>
  <c r="X943" i="5"/>
  <c r="Z943" i="5"/>
  <c r="Z2458" i="5"/>
  <c r="X2458" i="5"/>
  <c r="AA2458" i="5"/>
  <c r="Y2458" i="5"/>
  <c r="X2226" i="5"/>
  <c r="X1642" i="5"/>
  <c r="Y1250" i="5"/>
  <c r="X1250" i="5"/>
  <c r="AA1250" i="5"/>
  <c r="Z1250" i="5"/>
  <c r="AA1098" i="5"/>
  <c r="Z1098" i="5"/>
  <c r="Y1098" i="5"/>
  <c r="X1098" i="5"/>
  <c r="AA114" i="5"/>
  <c r="Z114" i="5"/>
  <c r="Y114" i="5"/>
  <c r="X114" i="5"/>
  <c r="AA210" i="5"/>
  <c r="Z210" i="5"/>
  <c r="Y210" i="5"/>
  <c r="X210" i="5"/>
  <c r="X2151" i="5"/>
  <c r="Z2151" i="5"/>
  <c r="AA2151" i="5"/>
  <c r="Y2151" i="5"/>
  <c r="Y1335" i="5"/>
  <c r="Z1335" i="5"/>
  <c r="X1335" i="5"/>
  <c r="Z1183" i="5"/>
  <c r="AA1183" i="5"/>
  <c r="Y1183" i="5"/>
  <c r="X1183" i="5"/>
  <c r="Z855" i="5"/>
  <c r="Y855" i="5"/>
  <c r="AA855" i="5"/>
  <c r="X855" i="5"/>
  <c r="X687" i="5"/>
  <c r="AA687" i="5"/>
  <c r="Z687" i="5"/>
  <c r="Y687" i="5"/>
  <c r="AK687" i="5" s="1"/>
  <c r="X1906" i="5"/>
  <c r="Y1906" i="5"/>
  <c r="AA1906" i="5"/>
  <c r="Z1906" i="5"/>
  <c r="Y2162" i="5"/>
  <c r="X2162" i="5"/>
  <c r="AA2162" i="5"/>
  <c r="Z2162" i="5"/>
  <c r="AA1170" i="5"/>
  <c r="Y1170" i="5"/>
  <c r="X1170" i="5"/>
  <c r="Z1170" i="5"/>
  <c r="Y1162" i="5"/>
  <c r="AA794" i="5"/>
  <c r="X794" i="5"/>
  <c r="Y794" i="5"/>
  <c r="Z1210" i="5"/>
  <c r="Y538" i="5"/>
  <c r="Z538" i="5"/>
  <c r="X538" i="5"/>
  <c r="AA1527" i="5"/>
  <c r="Z1527" i="5"/>
  <c r="X1527" i="5"/>
  <c r="Y1527" i="5"/>
  <c r="X495" i="5"/>
  <c r="Y495" i="5"/>
  <c r="AA495" i="5"/>
  <c r="Z495" i="5"/>
  <c r="X239" i="5"/>
  <c r="AA239" i="5"/>
  <c r="Y239" i="5"/>
  <c r="Z239" i="5"/>
  <c r="AA2546" i="5"/>
  <c r="Z2546" i="5"/>
  <c r="Y2546" i="5"/>
  <c r="X2546" i="5"/>
  <c r="X1882" i="5"/>
  <c r="AA1882" i="5"/>
  <c r="Z1882" i="5"/>
  <c r="Y1882" i="5"/>
  <c r="Z1354" i="5"/>
  <c r="X1823" i="5"/>
  <c r="Y1823" i="5"/>
  <c r="Z1823" i="5"/>
  <c r="AA1823" i="5"/>
  <c r="Z1743" i="5"/>
  <c r="Z1351" i="5"/>
  <c r="AA1351" i="5"/>
  <c r="Y1351" i="5"/>
  <c r="X1351" i="5"/>
  <c r="Z1135" i="5"/>
  <c r="X1135" i="5"/>
  <c r="AA1135" i="5"/>
  <c r="Y1135" i="5"/>
  <c r="AA1143" i="5"/>
  <c r="Y1143" i="5"/>
  <c r="Z1143" i="5"/>
  <c r="X1143" i="5"/>
  <c r="X423" i="5"/>
  <c r="AA423" i="5"/>
  <c r="Y423" i="5"/>
  <c r="AA743" i="5"/>
  <c r="Y743" i="5"/>
  <c r="X743" i="5"/>
  <c r="Z743" i="5"/>
  <c r="Y2138" i="5"/>
  <c r="X2138" i="5"/>
  <c r="Z2138" i="5"/>
  <c r="AA2138" i="5"/>
  <c r="X1522" i="5"/>
  <c r="Y1522" i="5"/>
  <c r="Z1522" i="5"/>
  <c r="AA1522" i="5"/>
  <c r="Y1074" i="5"/>
  <c r="X1074" i="5"/>
  <c r="AA1074" i="5"/>
  <c r="Z1074" i="5"/>
  <c r="X666" i="5"/>
  <c r="AA666" i="5"/>
  <c r="Z666" i="5"/>
  <c r="Z138" i="5"/>
  <c r="X138" i="5"/>
  <c r="AA138" i="5"/>
  <c r="Y138" i="5"/>
  <c r="Z2471" i="5"/>
  <c r="X2471" i="5"/>
  <c r="AA2471" i="5"/>
  <c r="Y2471" i="5"/>
  <c r="Z2095" i="5"/>
  <c r="Y2095" i="5"/>
  <c r="AA2095" i="5"/>
  <c r="Z1567" i="5"/>
  <c r="X1567" i="5"/>
  <c r="Y1567" i="5"/>
  <c r="Y1511" i="5"/>
  <c r="Z1511" i="5"/>
  <c r="X1511" i="5"/>
  <c r="AA1511" i="5"/>
  <c r="AA1431" i="5"/>
  <c r="Y1431" i="5"/>
  <c r="X1431" i="5"/>
  <c r="Z1431" i="5"/>
  <c r="Y1015" i="5"/>
  <c r="X1015" i="5"/>
  <c r="AA1015" i="5"/>
  <c r="Z1015" i="5"/>
  <c r="AA583" i="5"/>
  <c r="Z583" i="5"/>
  <c r="Y583" i="5"/>
  <c r="X583" i="5"/>
  <c r="Z527" i="5"/>
  <c r="AA527" i="5"/>
  <c r="Y527" i="5"/>
  <c r="X527" i="5"/>
  <c r="AA151" i="5"/>
  <c r="Z151" i="5"/>
  <c r="X151" i="5"/>
  <c r="Y151" i="5"/>
  <c r="Y647" i="5"/>
  <c r="Z647" i="5"/>
  <c r="AA647" i="5"/>
  <c r="X2335" i="5"/>
  <c r="Z2586" i="5"/>
  <c r="Y2050" i="5"/>
  <c r="Z2050" i="5"/>
  <c r="AA2050" i="5"/>
  <c r="X1506" i="5"/>
  <c r="AA1506" i="5"/>
  <c r="Y1506" i="5"/>
  <c r="AA874" i="5"/>
  <c r="X874" i="5"/>
  <c r="Y874" i="5"/>
  <c r="Z410" i="5"/>
  <c r="X410" i="5"/>
  <c r="AA410" i="5"/>
  <c r="Y410" i="5"/>
  <c r="AA386" i="5"/>
  <c r="Y386" i="5"/>
  <c r="X386" i="5"/>
  <c r="Z386" i="5"/>
  <c r="X322" i="5"/>
  <c r="AA322" i="5"/>
  <c r="Y322" i="5"/>
  <c r="Z322" i="5"/>
  <c r="AA1586" i="5"/>
  <c r="X1471" i="5"/>
  <c r="AA1471" i="5"/>
  <c r="Z1471" i="5"/>
  <c r="Y1471" i="5"/>
  <c r="AH618" i="5"/>
  <c r="AK618" i="5"/>
  <c r="AJ618" i="5"/>
  <c r="Z1554" i="5"/>
  <c r="Y1554" i="5"/>
  <c r="X1554" i="5"/>
  <c r="AA1554" i="5"/>
  <c r="X1178" i="5"/>
  <c r="Z1178" i="5"/>
  <c r="Y1178" i="5"/>
  <c r="AA1178" i="5"/>
  <c r="AA482" i="5"/>
  <c r="Z482" i="5"/>
  <c r="Y482" i="5"/>
  <c r="X482" i="5"/>
  <c r="Z1386" i="5"/>
  <c r="AA1386" i="5"/>
  <c r="X1386" i="5"/>
  <c r="Y1386" i="5"/>
  <c r="X802" i="5"/>
  <c r="AA802" i="5"/>
  <c r="Z802" i="5"/>
  <c r="Y802" i="5"/>
  <c r="Z1831" i="5"/>
  <c r="AA1831" i="5"/>
  <c r="X1831" i="5"/>
  <c r="Y1831" i="5"/>
  <c r="X1599" i="5"/>
  <c r="AA1599" i="5"/>
  <c r="Y1599" i="5"/>
  <c r="Z1599" i="5"/>
  <c r="AA1218" i="5"/>
  <c r="Y1463" i="5"/>
  <c r="Z1463" i="5"/>
  <c r="X1463" i="5"/>
  <c r="AA1463" i="5"/>
  <c r="AA655" i="5"/>
  <c r="Z655" i="5"/>
  <c r="Y655" i="5"/>
  <c r="X655" i="5"/>
  <c r="Y519" i="5"/>
  <c r="X519" i="5"/>
  <c r="Z519" i="5"/>
  <c r="AA519" i="5"/>
  <c r="X1970" i="5"/>
  <c r="Z1970" i="5"/>
  <c r="Y1970" i="5"/>
  <c r="AA1970" i="5"/>
  <c r="X2026" i="5"/>
  <c r="AA2026" i="5"/>
  <c r="Y2026" i="5"/>
  <c r="Z2026" i="5"/>
  <c r="AA1810" i="5"/>
  <c r="Y1810" i="5"/>
  <c r="X1810" i="5"/>
  <c r="Y1370" i="5"/>
  <c r="Z914" i="5"/>
  <c r="AA914" i="5"/>
  <c r="Y914" i="5"/>
  <c r="AA170" i="5"/>
  <c r="Z170" i="5"/>
  <c r="X170" i="5"/>
  <c r="X1871" i="5"/>
  <c r="AA1871" i="5"/>
  <c r="Y1871" i="5"/>
  <c r="Z1871" i="5"/>
  <c r="Z2047" i="5"/>
  <c r="X2047" i="5"/>
  <c r="Y2047" i="5"/>
  <c r="AA2047" i="5"/>
  <c r="Z1271" i="5"/>
  <c r="X1271" i="5"/>
  <c r="AA1271" i="5"/>
  <c r="Y1271" i="5"/>
  <c r="Y895" i="5"/>
  <c r="Z391" i="5"/>
  <c r="X391" i="5"/>
  <c r="AA391" i="5"/>
  <c r="Y391" i="5"/>
  <c r="X2466" i="5"/>
  <c r="AA2466" i="5"/>
  <c r="Z2466" i="5"/>
  <c r="Y2466" i="5"/>
  <c r="Y1978" i="5"/>
  <c r="AA1978" i="5"/>
  <c r="X1978" i="5"/>
  <c r="Z1978" i="5"/>
  <c r="X1914" i="5"/>
  <c r="X1802" i="5"/>
  <c r="AA1802" i="5"/>
  <c r="Z1802" i="5"/>
  <c r="Y1802" i="5"/>
  <c r="Y1322" i="5"/>
  <c r="Y786" i="5"/>
  <c r="Z786" i="5"/>
  <c r="X786" i="5"/>
  <c r="AA786" i="5"/>
  <c r="Z546" i="5"/>
  <c r="X546" i="5"/>
  <c r="Y546" i="5"/>
  <c r="X154" i="5"/>
  <c r="AA154" i="5"/>
  <c r="Z154" i="5"/>
  <c r="Y154" i="5"/>
  <c r="AA250" i="5"/>
  <c r="Z250" i="5"/>
  <c r="Y2303" i="5"/>
  <c r="X2303" i="5"/>
  <c r="Z2303" i="5"/>
  <c r="X2087" i="5"/>
  <c r="Z2087" i="5"/>
  <c r="Y2087" i="5"/>
  <c r="AA2087" i="5"/>
  <c r="AA1591" i="5"/>
  <c r="Z1591" i="5"/>
  <c r="Y1591" i="5"/>
  <c r="X1591" i="5"/>
  <c r="X1383" i="5"/>
  <c r="Y1383" i="5"/>
  <c r="AA1383" i="5"/>
  <c r="Z1383" i="5"/>
  <c r="X1199" i="5"/>
  <c r="AA1199" i="5"/>
  <c r="Y1199" i="5"/>
  <c r="Z1199" i="5"/>
  <c r="AA887" i="5"/>
  <c r="Y314" i="5"/>
  <c r="X199" i="5"/>
  <c r="Y199" i="5"/>
  <c r="AA199" i="5"/>
  <c r="Y623" i="5"/>
  <c r="AA1858" i="5"/>
  <c r="Z1858" i="5"/>
  <c r="Y1858" i="5"/>
  <c r="X1858" i="5"/>
  <c r="Z1642" i="5"/>
  <c r="Y1642" i="5"/>
  <c r="AA1642" i="5"/>
  <c r="Z1274" i="5"/>
  <c r="X818" i="5"/>
  <c r="AA818" i="5"/>
  <c r="Z818" i="5"/>
  <c r="Y818" i="5"/>
  <c r="X186" i="5"/>
  <c r="Z2266" i="5"/>
  <c r="AA1799" i="5"/>
  <c r="X1799" i="5"/>
  <c r="Y1799" i="5"/>
  <c r="Z1799" i="5"/>
  <c r="AA839" i="5"/>
  <c r="Z839" i="5"/>
  <c r="X839" i="5"/>
  <c r="Y839" i="5"/>
  <c r="X111" i="5"/>
  <c r="Y111" i="5"/>
  <c r="AA111" i="5"/>
  <c r="Z111" i="5"/>
  <c r="AA2498" i="5"/>
  <c r="X2498" i="5"/>
  <c r="Z2498" i="5"/>
  <c r="Y2498" i="5"/>
  <c r="X2186" i="5"/>
  <c r="Z2186" i="5"/>
  <c r="AA2186" i="5"/>
  <c r="X1562" i="5"/>
  <c r="Z1746" i="5"/>
  <c r="X1746" i="5"/>
  <c r="Y1746" i="5"/>
  <c r="Z1458" i="5"/>
  <c r="AA1162" i="5"/>
  <c r="Z1162" i="5"/>
  <c r="X1162" i="5"/>
  <c r="X1394" i="5"/>
  <c r="Y1394" i="5"/>
  <c r="AA1394" i="5"/>
  <c r="Z1394" i="5"/>
  <c r="X1210" i="5"/>
  <c r="Y1210" i="5"/>
  <c r="AA1210" i="5"/>
  <c r="AA82" i="5"/>
  <c r="Z82" i="5"/>
  <c r="Y82" i="5"/>
  <c r="X82" i="5"/>
  <c r="AA122" i="5"/>
  <c r="Y978" i="5"/>
  <c r="AA978" i="5"/>
  <c r="Z978" i="5"/>
  <c r="X978" i="5"/>
  <c r="Z426" i="5"/>
  <c r="Y426" i="5"/>
  <c r="X426" i="5"/>
  <c r="AA106" i="5"/>
  <c r="Z106" i="5"/>
  <c r="Y106" i="5"/>
  <c r="X106" i="5"/>
  <c r="X218" i="5"/>
  <c r="Y218" i="5"/>
  <c r="Z402" i="5"/>
  <c r="X402" i="5"/>
  <c r="Y402" i="5"/>
  <c r="Y2231" i="5"/>
  <c r="X2231" i="5"/>
  <c r="AA2231" i="5"/>
  <c r="Z2231" i="5"/>
  <c r="X1927" i="5"/>
  <c r="Y1927" i="5"/>
  <c r="Z1927" i="5"/>
  <c r="AA1927" i="5"/>
  <c r="Y1359" i="5"/>
  <c r="AA1359" i="5"/>
  <c r="Z1359" i="5"/>
  <c r="X1359" i="5"/>
  <c r="AA1191" i="5"/>
  <c r="Z1191" i="5"/>
  <c r="Y1191" i="5"/>
  <c r="X1191" i="5"/>
  <c r="AA1703" i="5"/>
  <c r="Z1703" i="5"/>
  <c r="X1703" i="5"/>
  <c r="Y1703" i="5"/>
  <c r="Y2178" i="5"/>
  <c r="AA2178" i="5"/>
  <c r="Z2178" i="5"/>
  <c r="X2178" i="5"/>
  <c r="Z2218" i="5"/>
  <c r="AA2218" i="5"/>
  <c r="X2218" i="5"/>
  <c r="X1354" i="5"/>
  <c r="Y1354" i="5"/>
  <c r="AA2575" i="5"/>
  <c r="Z2575" i="5"/>
  <c r="X2575" i="5"/>
  <c r="Y2575" i="5"/>
  <c r="AI1626" i="5"/>
  <c r="AH1626" i="5"/>
  <c r="AJ1626" i="5"/>
  <c r="X1167" i="5"/>
  <c r="Z1167" i="5"/>
  <c r="AA1167" i="5"/>
  <c r="Y1167" i="5"/>
  <c r="Z423" i="5"/>
  <c r="X567" i="5"/>
  <c r="Z567" i="5"/>
  <c r="Y567" i="5"/>
  <c r="AA567" i="5"/>
  <c r="Z1842" i="5"/>
  <c r="Y1842" i="5"/>
  <c r="X1842" i="5"/>
  <c r="AA1842" i="5"/>
  <c r="Z1826" i="5"/>
  <c r="Y1826" i="5"/>
  <c r="X1826" i="5"/>
  <c r="Y1682" i="5"/>
  <c r="X1682" i="5"/>
  <c r="Z1682" i="5"/>
  <c r="X1306" i="5"/>
  <c r="Y1306" i="5"/>
  <c r="AA1106" i="5"/>
  <c r="Y1058" i="5"/>
  <c r="AA1058" i="5"/>
  <c r="AA466" i="5"/>
  <c r="Y466" i="5"/>
  <c r="Z466" i="5"/>
  <c r="X466" i="5"/>
  <c r="AA2431" i="5"/>
  <c r="Y2431" i="5"/>
  <c r="Z2431" i="5"/>
  <c r="X2431" i="5"/>
  <c r="X2095" i="5"/>
  <c r="AA1567" i="5"/>
  <c r="X1655" i="5"/>
  <c r="Y1655" i="5"/>
  <c r="AA1655" i="5"/>
  <c r="Z1655" i="5"/>
  <c r="X351" i="5"/>
  <c r="Y351" i="5"/>
  <c r="Z351" i="5"/>
  <c r="AA351" i="5"/>
  <c r="Y2450" i="5"/>
  <c r="AA2450" i="5"/>
  <c r="Z2450" i="5"/>
  <c r="X2450" i="5"/>
  <c r="X2586" i="5"/>
  <c r="Y2586" i="5"/>
  <c r="X2506" i="5"/>
  <c r="AA2506" i="5"/>
  <c r="Z2506" i="5"/>
  <c r="X2146" i="5"/>
  <c r="AA2146" i="5"/>
  <c r="Y2146" i="5"/>
  <c r="AA1698" i="5"/>
  <c r="X1698" i="5"/>
  <c r="Y1698" i="5"/>
  <c r="Z1698" i="5"/>
  <c r="AA1194" i="5"/>
  <c r="Z1194" i="5"/>
  <c r="Y1194" i="5"/>
  <c r="X1194" i="5"/>
  <c r="X962" i="5"/>
  <c r="Z962" i="5"/>
  <c r="Y962" i="5"/>
  <c r="Y722" i="5"/>
  <c r="X722" i="5"/>
  <c r="Z722" i="5"/>
  <c r="AA722" i="5"/>
  <c r="AA1935" i="5"/>
  <c r="Y1935" i="5"/>
  <c r="Z1935" i="5"/>
  <c r="Y1583" i="5"/>
  <c r="Z1583" i="5"/>
  <c r="X1583" i="5"/>
  <c r="AA1583" i="5"/>
  <c r="AA911" i="5"/>
  <c r="X911" i="5"/>
  <c r="Y911" i="5"/>
  <c r="Z911" i="5"/>
  <c r="Z903" i="5"/>
  <c r="X903" i="5"/>
  <c r="AA903" i="5"/>
  <c r="Y903" i="5"/>
  <c r="AA2274" i="5"/>
  <c r="AA2258" i="5"/>
  <c r="Z2258" i="5"/>
  <c r="Y2258" i="5"/>
  <c r="X2258" i="5"/>
  <c r="X890" i="5"/>
  <c r="Y890" i="5"/>
  <c r="Z890" i="5"/>
  <c r="Y194" i="5"/>
  <c r="X194" i="5"/>
  <c r="Y202" i="5"/>
  <c r="Y2234" i="5"/>
  <c r="X2234" i="5"/>
  <c r="Z2234" i="5"/>
  <c r="AA2234" i="5"/>
  <c r="X610" i="5"/>
  <c r="Y610" i="5"/>
  <c r="AA610" i="5"/>
  <c r="Z610" i="5"/>
  <c r="X594" i="5"/>
  <c r="AA594" i="5"/>
  <c r="Y594" i="5"/>
  <c r="X2215" i="5"/>
  <c r="Y2215" i="5"/>
  <c r="AA2215" i="5"/>
  <c r="Z2215" i="5"/>
  <c r="Z1303" i="5"/>
  <c r="AA1303" i="5"/>
  <c r="Y1303" i="5"/>
  <c r="X1303" i="5"/>
  <c r="AA962" i="5"/>
  <c r="Z986" i="5"/>
  <c r="X183" i="5"/>
  <c r="Z183" i="5"/>
  <c r="AA183" i="5"/>
  <c r="Y343" i="5"/>
  <c r="AA2490" i="5"/>
  <c r="Z2490" i="5"/>
  <c r="Y2490" i="5"/>
  <c r="X2490" i="5"/>
  <c r="AA2082" i="5"/>
  <c r="Y2082" i="5"/>
  <c r="X2082" i="5"/>
  <c r="X1450" i="5"/>
  <c r="AA1450" i="5"/>
  <c r="Z1450" i="5"/>
  <c r="Y1450" i="5"/>
  <c r="Z1370" i="5"/>
  <c r="X1370" i="5"/>
  <c r="AA1370" i="5"/>
  <c r="Y418" i="5"/>
  <c r="X418" i="5"/>
  <c r="AA418" i="5"/>
  <c r="AA2034" i="5"/>
  <c r="Z2015" i="5"/>
  <c r="Z1319" i="5"/>
  <c r="Y1319" i="5"/>
  <c r="X1319" i="5"/>
  <c r="AA1319" i="5"/>
  <c r="AA775" i="5"/>
  <c r="Z775" i="5"/>
  <c r="X775" i="5"/>
  <c r="Y2306" i="5"/>
  <c r="X2306" i="5"/>
  <c r="AA2306" i="5"/>
  <c r="AA1866" i="5"/>
  <c r="X1866" i="5"/>
  <c r="AA1914" i="5"/>
  <c r="Z1914" i="5"/>
  <c r="AA1426" i="5"/>
  <c r="Y1426" i="5"/>
  <c r="X1426" i="5"/>
  <c r="Z1426" i="5"/>
  <c r="Z1322" i="5"/>
  <c r="X1322" i="5"/>
  <c r="Z1138" i="5"/>
  <c r="AA554" i="5"/>
  <c r="Z554" i="5"/>
  <c r="Y554" i="5"/>
  <c r="X554" i="5"/>
  <c r="Y266" i="5"/>
  <c r="X2415" i="5"/>
  <c r="Y2415" i="5"/>
  <c r="AA2415" i="5"/>
  <c r="Z2415" i="5"/>
  <c r="AA2175" i="5"/>
  <c r="Y2175" i="5"/>
  <c r="X2175" i="5"/>
  <c r="Z2175" i="5"/>
  <c r="X543" i="5"/>
  <c r="Z543" i="5"/>
  <c r="Y543" i="5"/>
  <c r="AA543" i="5"/>
  <c r="X946" i="5"/>
  <c r="X135" i="5"/>
  <c r="AA2418" i="5"/>
  <c r="Z2418" i="5"/>
  <c r="Y2418" i="5"/>
  <c r="X2418" i="5"/>
  <c r="AA2290" i="5"/>
  <c r="Z2290" i="5"/>
  <c r="X2290" i="5"/>
  <c r="Y2226" i="5"/>
  <c r="Z2226" i="5"/>
  <c r="Z1794" i="5"/>
  <c r="Y1794" i="5"/>
  <c r="AA1794" i="5"/>
  <c r="AJ1794" i="5" s="1"/>
  <c r="Z1418" i="5"/>
  <c r="Y1418" i="5"/>
  <c r="X1418" i="5"/>
  <c r="AA1418" i="5"/>
  <c r="AA1274" i="5"/>
  <c r="X1274" i="5"/>
  <c r="Y1274" i="5"/>
  <c r="Z498" i="5"/>
  <c r="X498" i="5"/>
  <c r="Y498" i="5"/>
  <c r="AA498" i="5"/>
  <c r="X506" i="5"/>
  <c r="AA506" i="5"/>
  <c r="Z506" i="5"/>
  <c r="Y506" i="5"/>
  <c r="AA186" i="5"/>
  <c r="Z186" i="5"/>
  <c r="Y186" i="5"/>
  <c r="AA2239" i="5"/>
  <c r="Z2239" i="5"/>
  <c r="X2239" i="5"/>
  <c r="Y2239" i="5"/>
  <c r="AA2255" i="5"/>
  <c r="Z2255" i="5"/>
  <c r="Y2255" i="5"/>
  <c r="Z2263" i="5"/>
  <c r="Y2263" i="5"/>
  <c r="X2263" i="5"/>
  <c r="AA2263" i="5"/>
  <c r="Z2082" i="5"/>
  <c r="AA1391" i="5"/>
  <c r="Z1391" i="5"/>
  <c r="X1391" i="5"/>
  <c r="Y1391" i="5"/>
  <c r="AA842" i="5"/>
  <c r="Z511" i="5"/>
  <c r="Y511" i="5"/>
  <c r="X511" i="5"/>
  <c r="Y367" i="5"/>
  <c r="AA367" i="5"/>
  <c r="X367" i="5"/>
  <c r="Z367" i="5"/>
  <c r="AA2578" i="5"/>
  <c r="X2578" i="5"/>
  <c r="Y2578" i="5"/>
  <c r="Z2578" i="5"/>
  <c r="X2114" i="5"/>
  <c r="AA2114" i="5"/>
  <c r="Z2114" i="5"/>
  <c r="Y2114" i="5"/>
  <c r="X1458" i="5"/>
  <c r="Y1458" i="5"/>
  <c r="AA1458" i="5"/>
  <c r="Z490" i="5"/>
  <c r="X490" i="5"/>
  <c r="Y490" i="5"/>
  <c r="X122" i="5"/>
  <c r="Y122" i="5"/>
  <c r="AA1242" i="5"/>
  <c r="X1242" i="5"/>
  <c r="Z1242" i="5"/>
  <c r="Y1242" i="5"/>
  <c r="AA218" i="5"/>
  <c r="AA2495" i="5"/>
  <c r="Y2495" i="5"/>
  <c r="X2495" i="5"/>
  <c r="X2111" i="5"/>
  <c r="Z2111" i="5"/>
  <c r="Y2111" i="5"/>
  <c r="AA1639" i="5"/>
  <c r="X1639" i="5"/>
  <c r="Z1639" i="5"/>
  <c r="Y1639" i="5"/>
  <c r="X1127" i="5"/>
  <c r="X175" i="5"/>
  <c r="AA175" i="5"/>
  <c r="Y175" i="5"/>
  <c r="Z175" i="5"/>
  <c r="Z2394" i="5"/>
  <c r="X2394" i="5"/>
  <c r="AA2394" i="5"/>
  <c r="Y2394" i="5"/>
  <c r="X1586" i="5"/>
  <c r="Y1586" i="5"/>
  <c r="Z1586" i="5"/>
  <c r="X514" i="5"/>
  <c r="Z514" i="5"/>
  <c r="AA514" i="5"/>
  <c r="X98" i="5"/>
  <c r="Y98" i="5"/>
  <c r="AA98" i="5"/>
  <c r="Z98" i="5"/>
  <c r="X2343" i="5"/>
  <c r="Y2343" i="5"/>
  <c r="Z2343" i="5"/>
  <c r="AA2343" i="5"/>
  <c r="Z2271" i="5"/>
  <c r="Y2271" i="5"/>
  <c r="X2271" i="5"/>
  <c r="AA2271" i="5"/>
  <c r="AA2103" i="5"/>
  <c r="Y2103" i="5"/>
  <c r="Z2103" i="5"/>
  <c r="X2103" i="5"/>
  <c r="X1175" i="5"/>
  <c r="AA1071" i="5"/>
  <c r="X1071" i="5"/>
  <c r="Z1071" i="5"/>
  <c r="Y1071" i="5"/>
  <c r="X2362" i="5"/>
  <c r="AA2362" i="5"/>
  <c r="Z2362" i="5"/>
  <c r="Z2322" i="5"/>
  <c r="AA2322" i="5"/>
  <c r="X2322" i="5"/>
  <c r="Y2322" i="5"/>
  <c r="AA1826" i="5"/>
  <c r="X1770" i="5"/>
  <c r="X370" i="5"/>
  <c r="AA370" i="5"/>
  <c r="Z370" i="5"/>
  <c r="Y370" i="5"/>
  <c r="X530" i="5"/>
  <c r="Y530" i="5"/>
  <c r="AA530" i="5"/>
  <c r="Z530" i="5"/>
  <c r="Y2330" i="5"/>
  <c r="AA1087" i="5"/>
  <c r="Z1087" i="5"/>
  <c r="X1087" i="5"/>
  <c r="X879" i="5"/>
  <c r="Y879" i="5"/>
  <c r="Z879" i="5"/>
  <c r="AA879" i="5"/>
  <c r="AA479" i="5"/>
  <c r="X479" i="5"/>
  <c r="Y479" i="5"/>
  <c r="Z479" i="5"/>
  <c r="AA2338" i="5"/>
  <c r="Y2338" i="5"/>
  <c r="X2338" i="5"/>
  <c r="Z2338" i="5"/>
  <c r="Z2146" i="5"/>
  <c r="Z1778" i="5"/>
  <c r="AA1778" i="5"/>
  <c r="Y1778" i="5"/>
  <c r="X1778" i="5"/>
  <c r="AA1258" i="5"/>
  <c r="AA1050" i="5"/>
  <c r="Z634" i="5"/>
  <c r="Y634" i="5"/>
  <c r="X634" i="5"/>
  <c r="AA634" i="5"/>
  <c r="Y306" i="5"/>
  <c r="X306" i="5"/>
  <c r="Z306" i="5"/>
  <c r="AA306" i="5"/>
  <c r="X2383" i="5"/>
  <c r="Z2383" i="5"/>
  <c r="Y2383" i="5"/>
  <c r="Y2455" i="5"/>
  <c r="X2455" i="5"/>
  <c r="AA2455" i="5"/>
  <c r="Z2455" i="5"/>
  <c r="X1935" i="5"/>
  <c r="X1543" i="5"/>
  <c r="Z1407" i="5"/>
  <c r="X1407" i="5"/>
  <c r="AA1407" i="5"/>
  <c r="Y1407" i="5"/>
  <c r="Z967" i="5"/>
  <c r="X967" i="5"/>
  <c r="AA967" i="5"/>
  <c r="Y967" i="5"/>
  <c r="X31" i="5"/>
  <c r="Z31" i="5"/>
  <c r="AA31" i="5"/>
  <c r="Y31" i="5"/>
  <c r="Z247" i="5"/>
  <c r="X247" i="5"/>
  <c r="AA247" i="5"/>
  <c r="Y247" i="5"/>
  <c r="Z359" i="5"/>
  <c r="Y359" i="5"/>
  <c r="X359" i="5"/>
  <c r="Y2274" i="5"/>
  <c r="Z2274" i="5"/>
  <c r="Y2602" i="5"/>
  <c r="X2602" i="5"/>
  <c r="Z2602" i="5"/>
  <c r="X1930" i="5"/>
  <c r="AA1930" i="5"/>
  <c r="Z1930" i="5"/>
  <c r="Y1930" i="5"/>
  <c r="AA2202" i="5"/>
  <c r="X2202" i="5"/>
  <c r="Y2202" i="5"/>
  <c r="Z2202" i="5"/>
  <c r="AA1610" i="5"/>
  <c r="Y1610" i="5"/>
  <c r="Z1610" i="5"/>
  <c r="X1610" i="5"/>
  <c r="Y1402" i="5"/>
  <c r="AA1402" i="5"/>
  <c r="Z1402" i="5"/>
  <c r="X1402" i="5"/>
  <c r="AA1026" i="5"/>
  <c r="Z1026" i="5"/>
  <c r="X1026" i="5"/>
  <c r="Y1026" i="5"/>
  <c r="X474" i="5"/>
  <c r="Y474" i="5"/>
  <c r="AA474" i="5"/>
  <c r="AA202" i="5"/>
  <c r="X202" i="5"/>
  <c r="Z202" i="5"/>
  <c r="X690" i="5"/>
  <c r="X298" i="5"/>
  <c r="AA2487" i="5"/>
  <c r="Z2487" i="5"/>
  <c r="Y2487" i="5"/>
  <c r="X2487" i="5"/>
  <c r="Z1943" i="5"/>
  <c r="AA1943" i="5"/>
  <c r="X1943" i="5"/>
  <c r="Y1943" i="5"/>
  <c r="Y1791" i="5"/>
  <c r="X1791" i="5"/>
  <c r="AA1791" i="5"/>
  <c r="Z1791" i="5"/>
  <c r="X1215" i="5"/>
  <c r="AA1215" i="5"/>
  <c r="Y1215" i="5"/>
  <c r="Z1215" i="5"/>
  <c r="X959" i="5"/>
  <c r="AA959" i="5"/>
  <c r="Z959" i="5"/>
  <c r="Y959" i="5"/>
  <c r="AA975" i="5"/>
  <c r="Z975" i="5"/>
  <c r="Y975" i="5"/>
  <c r="X975" i="5"/>
  <c r="Z727" i="5"/>
  <c r="X727" i="5"/>
  <c r="Y727" i="5"/>
  <c r="AA727" i="5"/>
  <c r="X343" i="5"/>
  <c r="AA343" i="5"/>
  <c r="Z343" i="5"/>
  <c r="Y1546" i="5"/>
  <c r="AA2391" i="5"/>
  <c r="Z2391" i="5"/>
  <c r="Y2391" i="5"/>
  <c r="X2391" i="5"/>
  <c r="Y2399" i="5"/>
  <c r="X2399" i="5"/>
  <c r="AA2399" i="5"/>
  <c r="Z2399" i="5"/>
  <c r="X2031" i="5"/>
  <c r="Z2031" i="5"/>
  <c r="Y2031" i="5"/>
  <c r="AA1487" i="5"/>
  <c r="Z1487" i="5"/>
  <c r="Y1487" i="5"/>
  <c r="X1487" i="5"/>
  <c r="X2015" i="5"/>
  <c r="AA2015" i="5"/>
  <c r="Y2015" i="5"/>
  <c r="AA895" i="5"/>
  <c r="X895" i="5"/>
  <c r="Z895" i="5"/>
  <c r="AA215" i="5"/>
  <c r="Y215" i="5"/>
  <c r="X215" i="5"/>
  <c r="Z215" i="5"/>
  <c r="Z231" i="5"/>
  <c r="X231" i="5"/>
  <c r="AA231" i="5"/>
  <c r="Y231" i="5"/>
  <c r="X2530" i="5"/>
  <c r="AA2530" i="5"/>
  <c r="Y2530" i="5"/>
  <c r="Z2530" i="5"/>
  <c r="Z2538" i="5"/>
  <c r="AA1138" i="5"/>
  <c r="Y1138" i="5"/>
  <c r="X1138" i="5"/>
  <c r="AA810" i="5"/>
  <c r="Z810" i="5"/>
  <c r="Y810" i="5"/>
  <c r="X810" i="5"/>
  <c r="Z266" i="5"/>
  <c r="X266" i="5"/>
  <c r="AA266" i="5"/>
  <c r="AA2370" i="5"/>
  <c r="AA2159" i="5"/>
  <c r="Z2159" i="5"/>
  <c r="X2159" i="5"/>
  <c r="Y2159" i="5"/>
  <c r="X1279" i="5"/>
  <c r="Z1279" i="5"/>
  <c r="Y1279" i="5"/>
  <c r="AA1279" i="5"/>
  <c r="X1399" i="5"/>
  <c r="Y1399" i="5"/>
  <c r="Z1399" i="5"/>
  <c r="AA1399" i="5"/>
  <c r="Y887" i="5"/>
  <c r="Z887" i="5"/>
  <c r="X887" i="5"/>
  <c r="AA546" i="5"/>
  <c r="X735" i="5"/>
  <c r="Z735" i="5"/>
  <c r="AA735" i="5"/>
  <c r="Y735" i="5"/>
  <c r="Y135" i="5"/>
  <c r="AA135" i="5"/>
  <c r="Z135" i="5"/>
  <c r="X303" i="5"/>
  <c r="Z303" i="5"/>
  <c r="Y303" i="5"/>
  <c r="AA303" i="5"/>
  <c r="AA2242" i="5"/>
  <c r="Z2242" i="5"/>
  <c r="Y2242" i="5"/>
  <c r="X2242" i="5"/>
  <c r="Z1962" i="5"/>
  <c r="AA1962" i="5"/>
  <c r="Y1962" i="5"/>
  <c r="X1962" i="5"/>
  <c r="Y1186" i="5"/>
  <c r="Z1186" i="5"/>
  <c r="AA1186" i="5"/>
  <c r="X1498" i="5"/>
  <c r="Y1066" i="5"/>
  <c r="AA34" i="5"/>
  <c r="Z34" i="5"/>
  <c r="Y34" i="5"/>
  <c r="X34" i="5"/>
  <c r="AA2079" i="5"/>
  <c r="Y2079" i="5"/>
  <c r="X2079" i="5"/>
  <c r="AA1687" i="5"/>
  <c r="Z1687" i="5"/>
  <c r="Y1687" i="5"/>
  <c r="X1687" i="5"/>
  <c r="AA1247" i="5"/>
  <c r="Y1247" i="5"/>
  <c r="X1247" i="5"/>
  <c r="Z1247" i="5"/>
  <c r="X1186" i="5"/>
  <c r="AA511" i="5"/>
  <c r="Z255" i="5"/>
  <c r="X255" i="5"/>
  <c r="Y255" i="5"/>
  <c r="Y2434" i="5"/>
  <c r="AA2090" i="5"/>
  <c r="Z2090" i="5"/>
  <c r="Y2090" i="5"/>
  <c r="X2090" i="5"/>
  <c r="Z2074" i="5"/>
  <c r="AA2074" i="5"/>
  <c r="X2074" i="5"/>
  <c r="Y1562" i="5"/>
  <c r="Z1562" i="5"/>
  <c r="AA1562" i="5"/>
  <c r="AA1282" i="5"/>
  <c r="AA1114" i="5"/>
  <c r="Y898" i="5"/>
  <c r="Z898" i="5"/>
  <c r="AA898" i="5"/>
  <c r="Z2570" i="5"/>
  <c r="Y2570" i="5"/>
  <c r="X2570" i="5"/>
  <c r="AA1266" i="5"/>
  <c r="Z1266" i="5"/>
  <c r="Y1266" i="5"/>
  <c r="X1266" i="5"/>
  <c r="Z1082" i="5"/>
  <c r="Y1082" i="5"/>
  <c r="X1082" i="5"/>
  <c r="AA1082" i="5"/>
  <c r="Y1130" i="5"/>
  <c r="AA1130" i="5"/>
  <c r="Z1130" i="5"/>
  <c r="X1130" i="5"/>
  <c r="AA706" i="5"/>
  <c r="Z706" i="5"/>
  <c r="X706" i="5"/>
  <c r="Y706" i="5"/>
  <c r="Z218" i="5"/>
  <c r="AA2511" i="5"/>
  <c r="X2511" i="5"/>
  <c r="Y2511" i="5"/>
  <c r="Z2511" i="5"/>
  <c r="AA1239" i="5"/>
  <c r="Y1239" i="5"/>
  <c r="Z1239" i="5"/>
  <c r="X1239" i="5"/>
  <c r="AA1127" i="5"/>
  <c r="Y1127" i="5"/>
  <c r="Z1127" i="5"/>
  <c r="AA415" i="5"/>
  <c r="X415" i="5"/>
  <c r="Y415" i="5"/>
  <c r="Z415" i="5"/>
  <c r="AA327" i="5"/>
  <c r="Y327" i="5"/>
  <c r="X327" i="5"/>
  <c r="Z327" i="5"/>
  <c r="X63" i="5"/>
  <c r="Y63" i="5"/>
  <c r="Z63" i="5"/>
  <c r="AA63" i="5"/>
  <c r="Z2066" i="5"/>
  <c r="Y2066" i="5"/>
  <c r="X2066" i="5"/>
  <c r="AA2066" i="5"/>
  <c r="AA2010" i="5"/>
  <c r="X2010" i="5"/>
  <c r="Z2010" i="5"/>
  <c r="Y2010" i="5"/>
  <c r="Y2218" i="5"/>
  <c r="Y2551" i="5"/>
  <c r="AA2346" i="5"/>
  <c r="X1623" i="5"/>
  <c r="Y1623" i="5"/>
  <c r="AA1623" i="5"/>
  <c r="Z1623" i="5"/>
  <c r="AA279" i="5"/>
  <c r="Y279" i="5"/>
  <c r="Z279" i="5"/>
  <c r="X279" i="5"/>
  <c r="AA2250" i="5"/>
  <c r="Y1730" i="5"/>
  <c r="X1730" i="5"/>
  <c r="AA1730" i="5"/>
  <c r="Y1770" i="5"/>
  <c r="Z1770" i="5"/>
  <c r="AA1770" i="5"/>
  <c r="X1106" i="5"/>
  <c r="Y1106" i="5"/>
  <c r="Z1106" i="5"/>
  <c r="Y1010" i="5"/>
  <c r="X1010" i="5"/>
  <c r="AA1010" i="5"/>
  <c r="Z1010" i="5"/>
  <c r="AH602" i="5"/>
  <c r="AI602" i="5"/>
  <c r="AJ602" i="5"/>
  <c r="Z2327" i="5"/>
  <c r="Y2327" i="5"/>
  <c r="X2327" i="5"/>
  <c r="AA2327" i="5"/>
  <c r="Z1031" i="5"/>
  <c r="AA1031" i="5"/>
  <c r="Y1031" i="5"/>
  <c r="X1031" i="5"/>
  <c r="Y1087" i="5"/>
  <c r="Y666" i="5"/>
  <c r="X2018" i="5"/>
  <c r="AA2018" i="5"/>
  <c r="Z2018" i="5"/>
  <c r="Y2018" i="5"/>
  <c r="Y1258" i="5"/>
  <c r="X1258" i="5"/>
  <c r="Z1258" i="5"/>
  <c r="AA1002" i="5"/>
  <c r="X1002" i="5"/>
  <c r="Z1002" i="5"/>
  <c r="Y1002" i="5"/>
  <c r="Y242" i="5"/>
  <c r="AA242" i="5"/>
  <c r="Z242" i="5"/>
  <c r="X242" i="5"/>
  <c r="AA2375" i="5"/>
  <c r="Z2375" i="5"/>
  <c r="X2375" i="5"/>
  <c r="Y2375" i="5"/>
  <c r="Z1543" i="5"/>
  <c r="Y1543" i="5"/>
  <c r="AA1543" i="5"/>
  <c r="AA1535" i="5"/>
  <c r="Z1535" i="5"/>
  <c r="Y1535" i="5"/>
  <c r="X1535" i="5"/>
  <c r="AA1423" i="5"/>
  <c r="Y1423" i="5"/>
  <c r="X1423" i="5"/>
  <c r="Z1423" i="5"/>
  <c r="AA1007" i="5"/>
  <c r="X1007" i="5"/>
  <c r="Z1007" i="5"/>
  <c r="Y1007" i="5"/>
  <c r="Y319" i="5"/>
  <c r="Z319" i="5"/>
  <c r="X319" i="5"/>
  <c r="AA319" i="5"/>
  <c r="Y1594" i="5"/>
  <c r="X1594" i="5"/>
  <c r="AA1594" i="5"/>
  <c r="Z1594" i="5"/>
  <c r="AA1666" i="5"/>
  <c r="Z1530" i="5"/>
  <c r="X1530" i="5"/>
  <c r="AA1530" i="5"/>
  <c r="Y1530" i="5"/>
  <c r="Y842" i="5"/>
  <c r="Z842" i="5"/>
  <c r="X842" i="5"/>
  <c r="AA778" i="5"/>
  <c r="Y778" i="5"/>
  <c r="X778" i="5"/>
  <c r="Z778" i="5"/>
  <c r="AA330" i="5"/>
  <c r="Z330" i="5"/>
  <c r="Y330" i="5"/>
  <c r="X330" i="5"/>
  <c r="Z314" i="5"/>
  <c r="AA314" i="5"/>
  <c r="X314" i="5"/>
  <c r="AA882" i="5"/>
  <c r="Y882" i="5"/>
  <c r="X882" i="5"/>
  <c r="Z882" i="5"/>
  <c r="AA826" i="5"/>
  <c r="X826" i="5"/>
  <c r="Y826" i="5"/>
  <c r="AA298" i="5"/>
  <c r="Z298" i="5"/>
  <c r="Y298" i="5"/>
  <c r="Y362" i="5"/>
  <c r="Z362" i="5"/>
  <c r="X362" i="5"/>
  <c r="AA362" i="5"/>
  <c r="Y2362" i="5"/>
  <c r="Y1495" i="5"/>
  <c r="Z1495" i="5"/>
  <c r="X1495" i="5"/>
  <c r="AA1495" i="5"/>
  <c r="Y471" i="5"/>
  <c r="X471" i="5"/>
  <c r="Z471" i="5"/>
  <c r="AA471" i="5"/>
  <c r="X767" i="5"/>
  <c r="Y767" i="5"/>
  <c r="AA767" i="5"/>
  <c r="Z767" i="5"/>
  <c r="AA1874" i="5"/>
  <c r="Z1874" i="5"/>
  <c r="Y1874" i="5"/>
  <c r="X1874" i="5"/>
  <c r="Z1546" i="5"/>
  <c r="AA1546" i="5"/>
  <c r="X1546" i="5"/>
  <c r="Z418" i="5"/>
  <c r="Z2287" i="5"/>
  <c r="X2287" i="5"/>
  <c r="AA2287" i="5"/>
  <c r="Y2287" i="5"/>
  <c r="AA2143" i="5"/>
  <c r="Z2143" i="5"/>
  <c r="Y2143" i="5"/>
  <c r="X2143" i="5"/>
  <c r="X1327" i="5"/>
  <c r="Y1327" i="5"/>
  <c r="Z1327" i="5"/>
  <c r="AA1327" i="5"/>
  <c r="AA1455" i="5"/>
  <c r="X1455" i="5"/>
  <c r="Z1455" i="5"/>
  <c r="Y1455" i="5"/>
  <c r="Y951" i="5"/>
  <c r="Z951" i="5"/>
  <c r="X951" i="5"/>
  <c r="AA951" i="5"/>
  <c r="AA559" i="5"/>
  <c r="X559" i="5"/>
  <c r="Z559" i="5"/>
  <c r="Y559" i="5"/>
  <c r="AA375" i="5"/>
  <c r="Z375" i="5"/>
  <c r="X375" i="5"/>
  <c r="Y375" i="5"/>
  <c r="Y2538" i="5"/>
  <c r="Y1762" i="5"/>
  <c r="X1762" i="5"/>
  <c r="AA1762" i="5"/>
  <c r="Z1762" i="5"/>
  <c r="Z1378" i="5"/>
  <c r="AA1706" i="5"/>
  <c r="Z1706" i="5"/>
  <c r="X1706" i="5"/>
  <c r="Y1706" i="5"/>
  <c r="Z858" i="5"/>
  <c r="Y858" i="5"/>
  <c r="X858" i="5"/>
  <c r="AA858" i="5"/>
  <c r="AA938" i="5"/>
  <c r="X938" i="5"/>
  <c r="Y938" i="5"/>
  <c r="AA66" i="5"/>
  <c r="Z66" i="5"/>
  <c r="Y66" i="5"/>
  <c r="X66" i="5"/>
  <c r="Z2367" i="5"/>
  <c r="X2367" i="5"/>
  <c r="Y2367" i="5"/>
  <c r="AA2367" i="5"/>
  <c r="AA2527" i="5"/>
  <c r="Z2527" i="5"/>
  <c r="X2527" i="5"/>
  <c r="Y2527" i="5"/>
  <c r="X1751" i="5"/>
  <c r="AA1751" i="5"/>
  <c r="Y1751" i="5"/>
  <c r="Z1751" i="5"/>
  <c r="Z1367" i="5"/>
  <c r="Y1367" i="5"/>
  <c r="AA1367" i="5"/>
  <c r="X1367" i="5"/>
  <c r="Z874" i="5"/>
  <c r="X751" i="5"/>
  <c r="Z751" i="5"/>
  <c r="Y751" i="5"/>
  <c r="AA751" i="5"/>
  <c r="Z2522" i="5"/>
  <c r="Y2522" i="5"/>
  <c r="X2522" i="5"/>
  <c r="AA2522" i="5"/>
  <c r="AA1722" i="5"/>
  <c r="AH1722" i="5" s="1"/>
  <c r="Y1498" i="5"/>
  <c r="Z1498" i="5"/>
  <c r="AA1498" i="5"/>
  <c r="X1066" i="5"/>
  <c r="Z1066" i="5"/>
  <c r="AA1066" i="5"/>
  <c r="X754" i="5"/>
  <c r="AA754" i="5"/>
  <c r="Y754" i="5"/>
  <c r="Z754" i="5"/>
  <c r="AA850" i="5"/>
  <c r="Y850" i="5"/>
  <c r="X850" i="5"/>
  <c r="Z850" i="5"/>
  <c r="Y42" i="5"/>
  <c r="Y2407" i="5"/>
  <c r="Z2407" i="5"/>
  <c r="AA2407" i="5"/>
  <c r="X2407" i="5"/>
  <c r="Z2079" i="5"/>
  <c r="Y1575" i="5"/>
  <c r="AA1575" i="5"/>
  <c r="Z1575" i="5"/>
  <c r="X1415" i="5"/>
  <c r="X1207" i="5"/>
  <c r="Y1207" i="5"/>
  <c r="AA1207" i="5"/>
  <c r="Z1207" i="5"/>
  <c r="Z826" i="5"/>
  <c r="Y431" i="5"/>
  <c r="X431" i="5"/>
  <c r="Z431" i="5"/>
  <c r="AA431" i="5"/>
  <c r="Y87" i="5"/>
  <c r="Z87" i="5"/>
  <c r="AA87" i="5"/>
  <c r="X79" i="5"/>
  <c r="Z79" i="5"/>
  <c r="AA79" i="5"/>
  <c r="Y79" i="5"/>
  <c r="Z2434" i="5"/>
  <c r="AA2434" i="5"/>
  <c r="X2434" i="5"/>
  <c r="AA2402" i="5"/>
  <c r="Y2402" i="5"/>
  <c r="Z2402" i="5"/>
  <c r="X2402" i="5"/>
  <c r="AA1314" i="5"/>
  <c r="Z1314" i="5"/>
  <c r="Y1314" i="5"/>
  <c r="X1314" i="5"/>
  <c r="X1114" i="5"/>
  <c r="X570" i="5"/>
  <c r="AA570" i="5"/>
  <c r="Z570" i="5"/>
  <c r="Y570" i="5"/>
  <c r="AA714" i="5"/>
  <c r="Z714" i="5"/>
  <c r="Y714" i="5"/>
  <c r="X714" i="5"/>
  <c r="Y730" i="5"/>
  <c r="AA2570" i="5"/>
  <c r="AA1122" i="5"/>
  <c r="Z1122" i="5"/>
  <c r="X1122" i="5"/>
  <c r="Y258" i="5"/>
  <c r="Z258" i="5"/>
  <c r="X258" i="5"/>
  <c r="AA258" i="5"/>
  <c r="AA2559" i="5"/>
  <c r="Y2559" i="5"/>
  <c r="X2559" i="5"/>
  <c r="Z2559" i="5"/>
  <c r="X1559" i="5"/>
  <c r="AA1559" i="5"/>
  <c r="Z1559" i="5"/>
  <c r="Y1559" i="5"/>
  <c r="Z799" i="5"/>
  <c r="X799" i="5"/>
  <c r="AA799" i="5"/>
  <c r="Y799" i="5"/>
  <c r="X223" i="5"/>
  <c r="Y223" i="5"/>
  <c r="Z223" i="5"/>
  <c r="AA223" i="5"/>
  <c r="AJ2330" i="5"/>
  <c r="AI2330" i="5"/>
  <c r="AH2330" i="5"/>
  <c r="AK2330" i="5"/>
  <c r="Z2346" i="5"/>
  <c r="X2346" i="5"/>
  <c r="Y2346" i="5"/>
  <c r="Z1994" i="5"/>
  <c r="Y1994" i="5"/>
  <c r="AA1994" i="5"/>
  <c r="X1994" i="5"/>
  <c r="Z2551" i="5"/>
  <c r="X2551" i="5"/>
  <c r="AA2551" i="5"/>
  <c r="Z2039" i="5"/>
  <c r="Y2039" i="5"/>
  <c r="X2039" i="5"/>
  <c r="AA2039" i="5"/>
  <c r="AA1695" i="5"/>
  <c r="Z1695" i="5"/>
  <c r="Y1695" i="5"/>
  <c r="AA1175" i="5"/>
  <c r="Z1175" i="5"/>
  <c r="Y1175" i="5"/>
  <c r="X1439" i="5"/>
  <c r="Y1439" i="5"/>
  <c r="AA1439" i="5"/>
  <c r="Z1439" i="5"/>
  <c r="X1119" i="5"/>
  <c r="Y1119" i="5"/>
  <c r="AA1119" i="5"/>
  <c r="Z1119" i="5"/>
  <c r="Y719" i="5"/>
  <c r="AA719" i="5"/>
  <c r="Z719" i="5"/>
  <c r="X719" i="5"/>
  <c r="Z591" i="5"/>
  <c r="X591" i="5"/>
  <c r="Y591" i="5"/>
  <c r="AA591" i="5"/>
  <c r="AA103" i="5"/>
  <c r="X103" i="5"/>
  <c r="Z143" i="5"/>
  <c r="AA143" i="5"/>
  <c r="X143" i="5"/>
  <c r="Y143" i="5"/>
  <c r="Y207" i="5"/>
  <c r="X207" i="5"/>
  <c r="Z207" i="5"/>
  <c r="AA207" i="5"/>
  <c r="Z2002" i="5"/>
  <c r="AA2002" i="5"/>
  <c r="Y2002" i="5"/>
  <c r="X2002" i="5"/>
  <c r="Z1986" i="5"/>
  <c r="AA1850" i="5"/>
  <c r="Y1850" i="5"/>
  <c r="X1850" i="5"/>
  <c r="Z1850" i="5"/>
  <c r="Z1202" i="5"/>
  <c r="Y1202" i="5"/>
  <c r="X1202" i="5"/>
  <c r="AA1202" i="5"/>
  <c r="AA458" i="5"/>
  <c r="Z458" i="5"/>
  <c r="Y458" i="5"/>
  <c r="X458" i="5"/>
  <c r="Y642" i="5"/>
  <c r="AA394" i="5"/>
  <c r="Z2567" i="5"/>
  <c r="AA2567" i="5"/>
  <c r="X2567" i="5"/>
  <c r="Y2567" i="5"/>
  <c r="X1919" i="5"/>
  <c r="AA1919" i="5"/>
  <c r="Y1919" i="5"/>
  <c r="Z1919" i="5"/>
  <c r="Z1975" i="5"/>
  <c r="X1975" i="5"/>
  <c r="AA1975" i="5"/>
  <c r="Y1975" i="5"/>
  <c r="Y2183" i="5"/>
  <c r="X2183" i="5"/>
  <c r="AA2183" i="5"/>
  <c r="Z2183" i="5"/>
  <c r="X1679" i="5"/>
  <c r="Z1679" i="5"/>
  <c r="Y1679" i="5"/>
  <c r="Z2135" i="5"/>
  <c r="X2135" i="5"/>
  <c r="AA2135" i="5"/>
  <c r="X1519" i="5"/>
  <c r="AA1519" i="5"/>
  <c r="Z1519" i="5"/>
  <c r="Y1519" i="5"/>
  <c r="Z1063" i="5"/>
  <c r="X1063" i="5"/>
  <c r="AA1063" i="5"/>
  <c r="AA663" i="5"/>
  <c r="Y663" i="5"/>
  <c r="Z663" i="5"/>
  <c r="X663" i="5"/>
  <c r="Z71" i="5"/>
  <c r="Y71" i="5"/>
  <c r="X71" i="5"/>
  <c r="AA71" i="5"/>
  <c r="X1834" i="5"/>
  <c r="AA1834" i="5"/>
  <c r="Z1834" i="5"/>
  <c r="Y1834" i="5"/>
  <c r="Z1674" i="5"/>
  <c r="Y1674" i="5"/>
  <c r="AA1674" i="5"/>
  <c r="X1674" i="5"/>
  <c r="Y1034" i="5"/>
  <c r="Z1034" i="5"/>
  <c r="AA1034" i="5"/>
  <c r="X1034" i="5"/>
  <c r="Y1050" i="5"/>
  <c r="X1050" i="5"/>
  <c r="Z1050" i="5"/>
  <c r="AA450" i="5"/>
  <c r="Y450" i="5"/>
  <c r="X450" i="5"/>
  <c r="Z450" i="5"/>
  <c r="Z378" i="5"/>
  <c r="Y378" i="5"/>
  <c r="X378" i="5"/>
  <c r="AA378" i="5"/>
  <c r="X2591" i="5"/>
  <c r="Z2591" i="5"/>
  <c r="AA2591" i="5"/>
  <c r="Y2591" i="5"/>
  <c r="AA1951" i="5"/>
  <c r="X1951" i="5"/>
  <c r="Y1951" i="5"/>
  <c r="Z1951" i="5"/>
  <c r="Z1615" i="5"/>
  <c r="X1615" i="5"/>
  <c r="AA1615" i="5"/>
  <c r="X1058" i="5"/>
  <c r="AA2602" i="5"/>
  <c r="Y1666" i="5"/>
  <c r="Z1666" i="5"/>
  <c r="X1666" i="5"/>
  <c r="AA1818" i="5"/>
  <c r="Z1818" i="5"/>
  <c r="Y1818" i="5"/>
  <c r="X1818" i="5"/>
  <c r="Y954" i="5"/>
  <c r="X954" i="5"/>
  <c r="AA954" i="5"/>
  <c r="Z954" i="5"/>
  <c r="AA658" i="5"/>
  <c r="Y658" i="5"/>
  <c r="Z658" i="5"/>
  <c r="X658" i="5"/>
  <c r="X274" i="5"/>
  <c r="AA274" i="5"/>
  <c r="Z274" i="5"/>
  <c r="Y274" i="5"/>
  <c r="AA1570" i="5"/>
  <c r="Z1570" i="5"/>
  <c r="Y1570" i="5"/>
  <c r="X1570" i="5"/>
  <c r="Z434" i="5"/>
  <c r="Y434" i="5"/>
  <c r="AA434" i="5"/>
  <c r="X434" i="5"/>
  <c r="AA690" i="5"/>
  <c r="Y690" i="5"/>
  <c r="Z690" i="5"/>
  <c r="AA354" i="5"/>
  <c r="Z354" i="5"/>
  <c r="Y354" i="5"/>
  <c r="X354" i="5"/>
  <c r="Z2359" i="5"/>
  <c r="AA2359" i="5"/>
  <c r="Y2359" i="5"/>
  <c r="X2359" i="5"/>
  <c r="X2426" i="5"/>
  <c r="Z1895" i="5"/>
  <c r="AA1895" i="5"/>
  <c r="X1895" i="5"/>
  <c r="Y1895" i="5"/>
  <c r="Y1223" i="5"/>
  <c r="Z1223" i="5"/>
  <c r="X1223" i="5"/>
  <c r="Z474" i="5"/>
  <c r="X271" i="5"/>
  <c r="Y271" i="5"/>
  <c r="AA271" i="5"/>
  <c r="Z271" i="5"/>
  <c r="X2210" i="5"/>
  <c r="Y2210" i="5"/>
  <c r="AA2210" i="5"/>
  <c r="AA2154" i="5"/>
  <c r="Z2154" i="5"/>
  <c r="Y2154" i="5"/>
  <c r="X2154" i="5"/>
  <c r="Y866" i="5"/>
  <c r="X866" i="5"/>
  <c r="AA866" i="5"/>
  <c r="Z866" i="5"/>
  <c r="AA178" i="5"/>
  <c r="Z178" i="5"/>
  <c r="Y178" i="5"/>
  <c r="X178" i="5"/>
  <c r="AA1647" i="5"/>
  <c r="Z1647" i="5"/>
  <c r="Y1647" i="5"/>
  <c r="Z919" i="5"/>
  <c r="Y919" i="5"/>
  <c r="X919" i="5"/>
  <c r="AA919" i="5"/>
  <c r="AA407" i="5"/>
  <c r="Z2514" i="5"/>
  <c r="X2514" i="5"/>
  <c r="Y2514" i="5"/>
  <c r="AA2514" i="5"/>
  <c r="AA2538" i="5"/>
  <c r="X2538" i="5"/>
  <c r="Z2130" i="5"/>
  <c r="AA1490" i="5"/>
  <c r="Z1490" i="5"/>
  <c r="Y1490" i="5"/>
  <c r="X1490" i="5"/>
  <c r="X1362" i="5"/>
  <c r="AA1362" i="5"/>
  <c r="Z1362" i="5"/>
  <c r="Y1362" i="5"/>
  <c r="X346" i="5"/>
  <c r="X74" i="5"/>
  <c r="AA1839" i="5"/>
  <c r="X1839" i="5"/>
  <c r="Y1839" i="5"/>
  <c r="Z1839" i="5"/>
  <c r="Z1735" i="5"/>
  <c r="AA1735" i="5"/>
  <c r="Y1735" i="5"/>
  <c r="X1735" i="5"/>
  <c r="Z871" i="5"/>
  <c r="Z535" i="5"/>
  <c r="Y535" i="5"/>
  <c r="AA535" i="5"/>
  <c r="X535" i="5"/>
  <c r="AA2170" i="5"/>
  <c r="AA1330" i="5"/>
  <c r="Y834" i="5"/>
  <c r="X834" i="5"/>
  <c r="AA834" i="5"/>
  <c r="Z834" i="5"/>
  <c r="X1090" i="5"/>
  <c r="Z290" i="5"/>
  <c r="AA290" i="5"/>
  <c r="Y290" i="5"/>
  <c r="X290" i="5"/>
  <c r="X42" i="5"/>
  <c r="AA42" i="5"/>
  <c r="Z42" i="5"/>
  <c r="X2311" i="5"/>
  <c r="AA2311" i="5"/>
  <c r="Y2311" i="5"/>
  <c r="Z2311" i="5"/>
  <c r="X2127" i="5"/>
  <c r="Z2127" i="5"/>
  <c r="AA2127" i="5"/>
  <c r="Y2127" i="5"/>
  <c r="Y1690" i="5"/>
  <c r="X2119" i="5"/>
  <c r="AA2119" i="5"/>
  <c r="Z2119" i="5"/>
  <c r="Y2119" i="5"/>
  <c r="AA447" i="5"/>
  <c r="Z447" i="5"/>
  <c r="X447" i="5"/>
  <c r="Y447" i="5"/>
  <c r="Z2194" i="5"/>
  <c r="Y2194" i="5"/>
  <c r="AA2194" i="5"/>
  <c r="X2194" i="5"/>
  <c r="X1738" i="5"/>
  <c r="AA1634" i="5"/>
  <c r="Z1634" i="5"/>
  <c r="Y1634" i="5"/>
  <c r="X1634" i="5"/>
  <c r="Y1282" i="5"/>
  <c r="X1282" i="5"/>
  <c r="Z1282" i="5"/>
  <c r="Y1114" i="5"/>
  <c r="Z1114" i="5"/>
  <c r="Y1018" i="5"/>
  <c r="X1018" i="5"/>
  <c r="AA1018" i="5"/>
  <c r="Z1018" i="5"/>
  <c r="AA762" i="5"/>
  <c r="Z762" i="5"/>
  <c r="Y762" i="5"/>
  <c r="X762" i="5"/>
  <c r="AA130" i="5"/>
  <c r="Y130" i="5"/>
  <c r="X130" i="5"/>
  <c r="Z130" i="5"/>
  <c r="X730" i="5"/>
  <c r="AA730" i="5"/>
  <c r="Z730" i="5"/>
  <c r="AA1602" i="5"/>
  <c r="Z522" i="5"/>
  <c r="AA522" i="5"/>
  <c r="Y522" i="5"/>
  <c r="X522" i="5"/>
  <c r="Y58" i="5"/>
  <c r="X58" i="5"/>
  <c r="AA58" i="5"/>
  <c r="Z58" i="5"/>
  <c r="Y90" i="5"/>
  <c r="Z90" i="5"/>
  <c r="X90" i="5"/>
  <c r="AA90" i="5"/>
  <c r="X23" i="5"/>
  <c r="Y23" i="5"/>
  <c r="Z23" i="5"/>
  <c r="AA23" i="5"/>
  <c r="Z26" i="5"/>
  <c r="AA26" i="5"/>
  <c r="Y26" i="5"/>
  <c r="X26" i="5"/>
  <c r="AK15" i="5"/>
  <c r="AJ15" i="5"/>
  <c r="AI15" i="5"/>
  <c r="AH15" i="5"/>
  <c r="AK18" i="5"/>
  <c r="AI18" i="5"/>
  <c r="AJ18" i="5"/>
  <c r="AH18" i="5"/>
  <c r="AH87" i="5" l="1"/>
  <c r="AH1647" i="5"/>
  <c r="AK1794" i="5"/>
  <c r="AJ1714" i="5"/>
  <c r="AH79" i="5"/>
  <c r="AJ1647" i="5"/>
  <c r="AJ1423" i="5"/>
  <c r="AH898" i="5"/>
  <c r="AI2274" i="5"/>
  <c r="AJ2274" i="5"/>
  <c r="AH1794" i="5"/>
  <c r="AI1639" i="5"/>
  <c r="AK2255" i="5"/>
  <c r="AH615" i="5"/>
  <c r="AH1695" i="5"/>
  <c r="AI1114" i="5"/>
  <c r="AK87" i="5"/>
  <c r="AI1794" i="5"/>
  <c r="AI911" i="5"/>
  <c r="AK519" i="5"/>
  <c r="AK578" i="5"/>
  <c r="AH1047" i="5"/>
  <c r="AK1626" i="5"/>
  <c r="AK602" i="5"/>
  <c r="AU602" i="5" s="1"/>
  <c r="AJ1575" i="5"/>
  <c r="AK2274" i="5"/>
  <c r="AK898" i="5"/>
  <c r="AK1215" i="5"/>
  <c r="AH2114" i="5"/>
  <c r="AH2415" i="5"/>
  <c r="AJ1914" i="5"/>
  <c r="AH2543" i="5"/>
  <c r="AK1714" i="5"/>
  <c r="AK631" i="5"/>
  <c r="AK1575" i="5"/>
  <c r="AH2255" i="5"/>
  <c r="AJ567" i="5"/>
  <c r="AK914" i="5"/>
  <c r="AH239" i="5"/>
  <c r="AK2151" i="5"/>
  <c r="AI1618" i="5"/>
  <c r="AK23" i="5"/>
  <c r="AH1991" i="5"/>
  <c r="AJ730" i="5"/>
  <c r="AK2039" i="5"/>
  <c r="AJ751" i="5"/>
  <c r="AK1007" i="5"/>
  <c r="AH1623" i="5"/>
  <c r="AJ1562" i="5"/>
  <c r="AH879" i="5"/>
  <c r="AH1071" i="5"/>
  <c r="AI175" i="5"/>
  <c r="AK1242" i="5"/>
  <c r="AK2226" i="5"/>
  <c r="AJ1055" i="5"/>
  <c r="AH394" i="5"/>
  <c r="AJ1047" i="5"/>
  <c r="AJ1394" i="5"/>
  <c r="AK391" i="5"/>
  <c r="AJ1823" i="5"/>
  <c r="AI495" i="5"/>
  <c r="AK2119" i="5"/>
  <c r="AK1671" i="5"/>
  <c r="AK191" i="5"/>
  <c r="AK863" i="5"/>
  <c r="AJ1727" i="5"/>
  <c r="AK2503" i="5"/>
  <c r="AJ263" i="5"/>
  <c r="AK1055" i="5"/>
  <c r="AK1346" i="5"/>
  <c r="AK1298" i="5"/>
  <c r="AJ639" i="5"/>
  <c r="AH2442" i="5"/>
  <c r="AK127" i="5"/>
  <c r="AH447" i="5"/>
  <c r="AK447" i="5"/>
  <c r="AJ447" i="5"/>
  <c r="AI447" i="5"/>
  <c r="AK1839" i="5"/>
  <c r="AH1362" i="5"/>
  <c r="AK1362" i="5"/>
  <c r="AJ1362" i="5"/>
  <c r="AI1362" i="5"/>
  <c r="AI271" i="5"/>
  <c r="AJ954" i="5"/>
  <c r="AH954" i="5"/>
  <c r="AK954" i="5"/>
  <c r="AI954" i="5"/>
  <c r="AJ1951" i="5"/>
  <c r="AH1951" i="5"/>
  <c r="AI1951" i="5"/>
  <c r="AK1951" i="5"/>
  <c r="AK1975" i="5"/>
  <c r="AH1975" i="5"/>
  <c r="AI1975" i="5"/>
  <c r="AJ1975" i="5"/>
  <c r="AH1175" i="5"/>
  <c r="AI2559" i="5"/>
  <c r="AH2559" i="5"/>
  <c r="AK2559" i="5"/>
  <c r="AJ2559" i="5"/>
  <c r="AI1415" i="5"/>
  <c r="AH1415" i="5"/>
  <c r="AJ1415" i="5"/>
  <c r="AK1415" i="5"/>
  <c r="AI751" i="5"/>
  <c r="AH751" i="5"/>
  <c r="AK751" i="5"/>
  <c r="AH2367" i="5"/>
  <c r="AJ2367" i="5"/>
  <c r="AI2367" i="5"/>
  <c r="AH375" i="5"/>
  <c r="AK375" i="5"/>
  <c r="AJ375" i="5"/>
  <c r="AI375" i="5"/>
  <c r="AH951" i="5"/>
  <c r="AJ951" i="5"/>
  <c r="AI951" i="5"/>
  <c r="AK951" i="5"/>
  <c r="AJ2375" i="5"/>
  <c r="AH2375" i="5"/>
  <c r="AK2375" i="5"/>
  <c r="AI2375" i="5"/>
  <c r="AK2570" i="5"/>
  <c r="AJ2570" i="5"/>
  <c r="AI2570" i="5"/>
  <c r="AH2570" i="5"/>
  <c r="AJ87" i="5"/>
  <c r="AJ1687" i="5"/>
  <c r="AI1687" i="5"/>
  <c r="AH1687" i="5"/>
  <c r="AK1687" i="5"/>
  <c r="AK1962" i="5"/>
  <c r="AJ1962" i="5"/>
  <c r="AH1962" i="5"/>
  <c r="AI1962" i="5"/>
  <c r="AJ303" i="5"/>
  <c r="AK2159" i="5"/>
  <c r="AJ2159" i="5"/>
  <c r="AH2159" i="5"/>
  <c r="AI2159" i="5"/>
  <c r="AK215" i="5"/>
  <c r="AJ215" i="5"/>
  <c r="AI215" i="5"/>
  <c r="AH215" i="5"/>
  <c r="AH2015" i="5"/>
  <c r="AI2015" i="5"/>
  <c r="AJ2015" i="5"/>
  <c r="AI975" i="5"/>
  <c r="AK975" i="5"/>
  <c r="AJ975" i="5"/>
  <c r="AH975" i="5"/>
  <c r="AJ1215" i="5"/>
  <c r="AJ298" i="5"/>
  <c r="AI298" i="5"/>
  <c r="AK298" i="5"/>
  <c r="AH298" i="5"/>
  <c r="AK1610" i="5"/>
  <c r="AJ1610" i="5"/>
  <c r="AH1610" i="5"/>
  <c r="AI1610" i="5"/>
  <c r="AK31" i="5"/>
  <c r="AK2455" i="5"/>
  <c r="AJ2455" i="5"/>
  <c r="AH2455" i="5"/>
  <c r="AI2455" i="5"/>
  <c r="AH1087" i="5"/>
  <c r="AK1087" i="5"/>
  <c r="AI1087" i="5"/>
  <c r="AJ1087" i="5"/>
  <c r="AK1127" i="5"/>
  <c r="AI1127" i="5"/>
  <c r="AH1127" i="5"/>
  <c r="AJ1127" i="5"/>
  <c r="AI2495" i="5"/>
  <c r="AH2495" i="5"/>
  <c r="AK2495" i="5"/>
  <c r="AJ2495" i="5"/>
  <c r="AK2114" i="5"/>
  <c r="AK1274" i="5"/>
  <c r="AI1274" i="5"/>
  <c r="AH1274" i="5"/>
  <c r="AH1426" i="5"/>
  <c r="AK418" i="5"/>
  <c r="AJ418" i="5"/>
  <c r="AI418" i="5"/>
  <c r="AH418" i="5"/>
  <c r="AK1450" i="5"/>
  <c r="AJ1450" i="5"/>
  <c r="AI1450" i="5"/>
  <c r="AH1450" i="5"/>
  <c r="AJ594" i="5"/>
  <c r="AK594" i="5"/>
  <c r="AH594" i="5"/>
  <c r="AJ911" i="5"/>
  <c r="AH1698" i="5"/>
  <c r="AI1698" i="5"/>
  <c r="AK1698" i="5"/>
  <c r="AJ1698" i="5"/>
  <c r="AK2431" i="5"/>
  <c r="AJ2431" i="5"/>
  <c r="AI2431" i="5"/>
  <c r="AH2431" i="5"/>
  <c r="AH1826" i="5"/>
  <c r="AI1826" i="5"/>
  <c r="AK1826" i="5"/>
  <c r="AJ1826" i="5"/>
  <c r="AK567" i="5"/>
  <c r="AI1354" i="5"/>
  <c r="AH1354" i="5"/>
  <c r="AK1354" i="5"/>
  <c r="AJ1354" i="5"/>
  <c r="AH1359" i="5"/>
  <c r="AI1359" i="5"/>
  <c r="AK1359" i="5"/>
  <c r="AJ1359" i="5"/>
  <c r="AJ218" i="5"/>
  <c r="AK218" i="5"/>
  <c r="AH218" i="5"/>
  <c r="AH978" i="5"/>
  <c r="AK978" i="5"/>
  <c r="AJ978" i="5"/>
  <c r="AI978" i="5"/>
  <c r="AJ1162" i="5"/>
  <c r="AI1162" i="5"/>
  <c r="AK1162" i="5"/>
  <c r="AH1162" i="5"/>
  <c r="AK818" i="5"/>
  <c r="AI818" i="5"/>
  <c r="AH818" i="5"/>
  <c r="AJ818" i="5"/>
  <c r="AH2303" i="5"/>
  <c r="AK2303" i="5"/>
  <c r="AI2303" i="5"/>
  <c r="AJ2303" i="5"/>
  <c r="AK2047" i="5"/>
  <c r="AI2047" i="5"/>
  <c r="AH2047" i="5"/>
  <c r="AJ2047" i="5"/>
  <c r="AJ2026" i="5"/>
  <c r="AH519" i="5"/>
  <c r="AK1599" i="5"/>
  <c r="AJ1599" i="5"/>
  <c r="AI1599" i="5"/>
  <c r="AH1599" i="5"/>
  <c r="AH802" i="5"/>
  <c r="AK802" i="5"/>
  <c r="AJ802" i="5"/>
  <c r="AI802" i="5"/>
  <c r="AH647" i="5"/>
  <c r="AK1511" i="5"/>
  <c r="AI1511" i="5"/>
  <c r="AH1511" i="5"/>
  <c r="AJ1511" i="5"/>
  <c r="AJ495" i="5"/>
  <c r="AH495" i="5"/>
  <c r="AK495" i="5"/>
  <c r="AK1906" i="5"/>
  <c r="AJ1906" i="5"/>
  <c r="AI1906" i="5"/>
  <c r="AH1906" i="5"/>
  <c r="AI2151" i="5"/>
  <c r="AJ2226" i="5"/>
  <c r="AH2226" i="5"/>
  <c r="AI2226" i="5"/>
  <c r="AI711" i="5"/>
  <c r="AK815" i="5"/>
  <c r="AJ1855" i="5"/>
  <c r="AI1855" i="5"/>
  <c r="AH1855" i="5"/>
  <c r="AK1855" i="5"/>
  <c r="AH994" i="5"/>
  <c r="AK575" i="5"/>
  <c r="AJ575" i="5"/>
  <c r="AI575" i="5"/>
  <c r="AH575" i="5"/>
  <c r="AJ1671" i="5"/>
  <c r="AH95" i="5"/>
  <c r="AI95" i="5"/>
  <c r="AK95" i="5"/>
  <c r="AJ95" i="5"/>
  <c r="AK1159" i="5"/>
  <c r="AJ1159" i="5"/>
  <c r="AI1159" i="5"/>
  <c r="AH1159" i="5"/>
  <c r="AJ1231" i="5"/>
  <c r="AK2351" i="5"/>
  <c r="AI2351" i="5"/>
  <c r="AH2351" i="5"/>
  <c r="AJ2351" i="5"/>
  <c r="AK2562" i="5"/>
  <c r="AJ2562" i="5"/>
  <c r="AI2562" i="5"/>
  <c r="AH2562" i="5"/>
  <c r="AJ399" i="5"/>
  <c r="AH399" i="5"/>
  <c r="AI399" i="5"/>
  <c r="AK1375" i="5"/>
  <c r="AI626" i="5"/>
  <c r="AK626" i="5"/>
  <c r="AJ626" i="5"/>
  <c r="AJ2042" i="5"/>
  <c r="AH2042" i="5"/>
  <c r="AI2042" i="5"/>
  <c r="AK2042" i="5"/>
  <c r="AK295" i="5"/>
  <c r="AH295" i="5"/>
  <c r="AJ295" i="5"/>
  <c r="AH1690" i="5"/>
  <c r="AK1690" i="5"/>
  <c r="AJ1690" i="5"/>
  <c r="AI1690" i="5"/>
  <c r="AI394" i="5"/>
  <c r="AI703" i="5"/>
  <c r="AJ703" i="5"/>
  <c r="AH703" i="5"/>
  <c r="AK703" i="5"/>
  <c r="AJ1298" i="5"/>
  <c r="AK1410" i="5"/>
  <c r="AI1410" i="5"/>
  <c r="AH1410" i="5"/>
  <c r="AJ1410" i="5"/>
  <c r="AI2410" i="5"/>
  <c r="AH2410" i="5"/>
  <c r="AK2410" i="5"/>
  <c r="AJ2410" i="5"/>
  <c r="AI2503" i="5"/>
  <c r="AJ2503" i="5"/>
  <c r="AH2503" i="5"/>
  <c r="AJ1338" i="5"/>
  <c r="AI1338" i="5"/>
  <c r="AH1338" i="5"/>
  <c r="AK1338" i="5"/>
  <c r="AI1722" i="5"/>
  <c r="AI2442" i="5"/>
  <c r="AK463" i="5"/>
  <c r="AJ463" i="5"/>
  <c r="AI463" i="5"/>
  <c r="AH463" i="5"/>
  <c r="AI74" i="5"/>
  <c r="AK1378" i="5"/>
  <c r="AJ1378" i="5"/>
  <c r="AI1378" i="5"/>
  <c r="AH1378" i="5"/>
  <c r="AH503" i="5"/>
  <c r="AK503" i="5"/>
  <c r="AJ503" i="5"/>
  <c r="AI503" i="5"/>
  <c r="AJ2191" i="5"/>
  <c r="AI2191" i="5"/>
  <c r="AK2191" i="5"/>
  <c r="AH2191" i="5"/>
  <c r="AJ2319" i="5"/>
  <c r="AK986" i="5"/>
  <c r="AJ986" i="5"/>
  <c r="AI986" i="5"/>
  <c r="AH986" i="5"/>
  <c r="AH599" i="5"/>
  <c r="AI599" i="5"/>
  <c r="AK599" i="5"/>
  <c r="AJ599" i="5"/>
  <c r="AK1234" i="5"/>
  <c r="AJ1234" i="5"/>
  <c r="AI1234" i="5"/>
  <c r="AH1234" i="5"/>
  <c r="AJ2250" i="5"/>
  <c r="AI2250" i="5"/>
  <c r="AK2250" i="5"/>
  <c r="AH2250" i="5"/>
  <c r="AJ1079" i="5"/>
  <c r="AI1079" i="5"/>
  <c r="AH1079" i="5"/>
  <c r="AK1079" i="5"/>
  <c r="AK1983" i="5"/>
  <c r="AJ1983" i="5"/>
  <c r="AH1983" i="5"/>
  <c r="AI1983" i="5"/>
  <c r="AH1290" i="5"/>
  <c r="AK1290" i="5"/>
  <c r="AJ1290" i="5"/>
  <c r="AI1290" i="5"/>
  <c r="AI762" i="5"/>
  <c r="AK762" i="5"/>
  <c r="AJ762" i="5"/>
  <c r="AH762" i="5"/>
  <c r="AI1839" i="5"/>
  <c r="AJ1839" i="5"/>
  <c r="AH1490" i="5"/>
  <c r="AK1490" i="5"/>
  <c r="AI1490" i="5"/>
  <c r="AJ1490" i="5"/>
  <c r="AH271" i="5"/>
  <c r="AK271" i="5"/>
  <c r="AJ274" i="5"/>
  <c r="AK274" i="5"/>
  <c r="AI274" i="5"/>
  <c r="AH274" i="5"/>
  <c r="AK1034" i="5"/>
  <c r="AJ1034" i="5"/>
  <c r="AH1034" i="5"/>
  <c r="AI1034" i="5"/>
  <c r="AK663" i="5"/>
  <c r="AI663" i="5"/>
  <c r="AJ663" i="5"/>
  <c r="AH663" i="5"/>
  <c r="AK1679" i="5"/>
  <c r="AJ1679" i="5"/>
  <c r="AI1679" i="5"/>
  <c r="AH1679" i="5"/>
  <c r="AK1202" i="5"/>
  <c r="AJ1202" i="5"/>
  <c r="AI1202" i="5"/>
  <c r="AH1202" i="5"/>
  <c r="AJ2002" i="5"/>
  <c r="AI2002" i="5"/>
  <c r="AK2002" i="5"/>
  <c r="AH2002" i="5"/>
  <c r="AJ591" i="5"/>
  <c r="AI591" i="5"/>
  <c r="AH591" i="5"/>
  <c r="AK591" i="5"/>
  <c r="AK2402" i="5"/>
  <c r="AI2402" i="5"/>
  <c r="AH2402" i="5"/>
  <c r="AJ2402" i="5"/>
  <c r="AK431" i="5"/>
  <c r="AJ431" i="5"/>
  <c r="AI431" i="5"/>
  <c r="AH431" i="5"/>
  <c r="AI754" i="5"/>
  <c r="AH754" i="5"/>
  <c r="AK754" i="5"/>
  <c r="AJ754" i="5"/>
  <c r="AK1751" i="5"/>
  <c r="AI1751" i="5"/>
  <c r="AJ1751" i="5"/>
  <c r="AI2287" i="5"/>
  <c r="AJ2287" i="5"/>
  <c r="AH2287" i="5"/>
  <c r="AK2287" i="5"/>
  <c r="AH471" i="5"/>
  <c r="AK471" i="5"/>
  <c r="AJ471" i="5"/>
  <c r="AI471" i="5"/>
  <c r="AJ1002" i="5"/>
  <c r="AI1002" i="5"/>
  <c r="AH1002" i="5"/>
  <c r="AK1002" i="5"/>
  <c r="AH2018" i="5"/>
  <c r="AI2018" i="5"/>
  <c r="AK2018" i="5"/>
  <c r="AJ2018" i="5"/>
  <c r="AJ2327" i="5"/>
  <c r="AI2327" i="5"/>
  <c r="AH2327" i="5"/>
  <c r="AK2327" i="5"/>
  <c r="AK1010" i="5"/>
  <c r="AJ1010" i="5"/>
  <c r="AH1010" i="5"/>
  <c r="AI1010" i="5"/>
  <c r="AI706" i="5"/>
  <c r="AH706" i="5"/>
  <c r="AK706" i="5"/>
  <c r="AJ706" i="5"/>
  <c r="AK1082" i="5"/>
  <c r="AI1082" i="5"/>
  <c r="AH1082" i="5"/>
  <c r="AJ1082" i="5"/>
  <c r="AI1487" i="5"/>
  <c r="AH1487" i="5"/>
  <c r="AK1487" i="5"/>
  <c r="AJ1487" i="5"/>
  <c r="AK1943" i="5"/>
  <c r="AJ1943" i="5"/>
  <c r="AI1943" i="5"/>
  <c r="AH1943" i="5"/>
  <c r="AI690" i="5"/>
  <c r="AH690" i="5"/>
  <c r="AK1026" i="5"/>
  <c r="AJ1026" i="5"/>
  <c r="AI1026" i="5"/>
  <c r="AH1026" i="5"/>
  <c r="AH359" i="5"/>
  <c r="AK359" i="5"/>
  <c r="AJ359" i="5"/>
  <c r="AI359" i="5"/>
  <c r="AI1175" i="5"/>
  <c r="AJ1175" i="5"/>
  <c r="AK98" i="5"/>
  <c r="AJ98" i="5"/>
  <c r="AI98" i="5"/>
  <c r="AH98" i="5"/>
  <c r="AJ122" i="5"/>
  <c r="AH122" i="5"/>
  <c r="AI122" i="5"/>
  <c r="AK122" i="5"/>
  <c r="AJ367" i="5"/>
  <c r="AI367" i="5"/>
  <c r="AH367" i="5"/>
  <c r="AK367" i="5"/>
  <c r="AJ1391" i="5"/>
  <c r="AI1391" i="5"/>
  <c r="AH1391" i="5"/>
  <c r="AK1391" i="5"/>
  <c r="AI2239" i="5"/>
  <c r="AH2239" i="5"/>
  <c r="AK2239" i="5"/>
  <c r="AJ2239" i="5"/>
  <c r="AK2175" i="5"/>
  <c r="AJ2175" i="5"/>
  <c r="AI2175" i="5"/>
  <c r="AH2175" i="5"/>
  <c r="AJ554" i="5"/>
  <c r="AK554" i="5"/>
  <c r="AI554" i="5"/>
  <c r="AH554" i="5"/>
  <c r="AK1426" i="5"/>
  <c r="AJ1426" i="5"/>
  <c r="AI1426" i="5"/>
  <c r="AK2306" i="5"/>
  <c r="AJ2306" i="5"/>
  <c r="AI2306" i="5"/>
  <c r="AH2306" i="5"/>
  <c r="AJ2082" i="5"/>
  <c r="AI2082" i="5"/>
  <c r="AH2082" i="5"/>
  <c r="AK2082" i="5"/>
  <c r="AJ962" i="5"/>
  <c r="AH962" i="5"/>
  <c r="AI962" i="5"/>
  <c r="AK962" i="5"/>
  <c r="AH2586" i="5"/>
  <c r="AK2586" i="5"/>
  <c r="AJ2586" i="5"/>
  <c r="AI2586" i="5"/>
  <c r="AH351" i="5"/>
  <c r="AI351" i="5"/>
  <c r="AJ351" i="5"/>
  <c r="AK1058" i="5"/>
  <c r="AU1626" i="5"/>
  <c r="AS1626" i="5"/>
  <c r="AT1626" i="5"/>
  <c r="AR1626" i="5"/>
  <c r="AI2218" i="5"/>
  <c r="AH2218" i="5"/>
  <c r="AK2218" i="5"/>
  <c r="AJ2218" i="5"/>
  <c r="AK1703" i="5"/>
  <c r="AJ1703" i="5"/>
  <c r="AI1703" i="5"/>
  <c r="AH1703" i="5"/>
  <c r="AK106" i="5"/>
  <c r="AJ106" i="5"/>
  <c r="AI106" i="5"/>
  <c r="AH106" i="5"/>
  <c r="AK1799" i="5"/>
  <c r="AJ1799" i="5"/>
  <c r="AI1799" i="5"/>
  <c r="AH1799" i="5"/>
  <c r="AK546" i="5"/>
  <c r="AJ546" i="5"/>
  <c r="AI546" i="5"/>
  <c r="AH546" i="5"/>
  <c r="AH1463" i="5"/>
  <c r="AK1463" i="5"/>
  <c r="AJ1463" i="5"/>
  <c r="AI1463" i="5"/>
  <c r="AH1015" i="5"/>
  <c r="AI1015" i="5"/>
  <c r="AK1015" i="5"/>
  <c r="AJ1015" i="5"/>
  <c r="AI666" i="5"/>
  <c r="AK743" i="5"/>
  <c r="AI743" i="5"/>
  <c r="AJ743" i="5"/>
  <c r="AH743" i="5"/>
  <c r="AK1183" i="5"/>
  <c r="AI1183" i="5"/>
  <c r="AH1183" i="5"/>
  <c r="AJ1183" i="5"/>
  <c r="AJ2199" i="5"/>
  <c r="AI2199" i="5"/>
  <c r="AK2199" i="5"/>
  <c r="AH2199" i="5"/>
  <c r="AK2463" i="5"/>
  <c r="AJ2463" i="5"/>
  <c r="AI2463" i="5"/>
  <c r="AH2463" i="5"/>
  <c r="AJ2098" i="5"/>
  <c r="AK2098" i="5"/>
  <c r="AH2098" i="5"/>
  <c r="AK2050" i="5"/>
  <c r="AI2050" i="5"/>
  <c r="AH2050" i="5"/>
  <c r="AJ2439" i="5"/>
  <c r="AI2439" i="5"/>
  <c r="AH2439" i="5"/>
  <c r="AK2439" i="5"/>
  <c r="AI2055" i="5"/>
  <c r="AJ2055" i="5"/>
  <c r="AH2055" i="5"/>
  <c r="AK2055" i="5"/>
  <c r="AK1922" i="5"/>
  <c r="AJ1922" i="5"/>
  <c r="AI1922" i="5"/>
  <c r="AH1922" i="5"/>
  <c r="AJ1095" i="5"/>
  <c r="AI1095" i="5"/>
  <c r="AK1095" i="5"/>
  <c r="AH1095" i="5"/>
  <c r="AI226" i="5"/>
  <c r="AH226" i="5"/>
  <c r="AK226" i="5"/>
  <c r="AJ226" i="5"/>
  <c r="AJ671" i="5"/>
  <c r="AH671" i="5"/>
  <c r="AI671" i="5"/>
  <c r="AK671" i="5"/>
  <c r="AJ695" i="5"/>
  <c r="AK695" i="5"/>
  <c r="AI695" i="5"/>
  <c r="AH695" i="5"/>
  <c r="AH738" i="5"/>
  <c r="AK738" i="5"/>
  <c r="AJ738" i="5"/>
  <c r="AI738" i="5"/>
  <c r="AK2223" i="5"/>
  <c r="AJ2223" i="5"/>
  <c r="AI2223" i="5"/>
  <c r="AH2223" i="5"/>
  <c r="AK2594" i="5"/>
  <c r="AJ2594" i="5"/>
  <c r="AI2594" i="5"/>
  <c r="AH2594" i="5"/>
  <c r="AH383" i="5"/>
  <c r="AI383" i="5"/>
  <c r="AI2335" i="5"/>
  <c r="AJ759" i="5"/>
  <c r="AI759" i="5"/>
  <c r="AH759" i="5"/>
  <c r="AK759" i="5"/>
  <c r="AK1151" i="5"/>
  <c r="AJ1151" i="5"/>
  <c r="AI1151" i="5"/>
  <c r="AH1151" i="5"/>
  <c r="AJ2130" i="5"/>
  <c r="AI2130" i="5"/>
  <c r="AH2130" i="5"/>
  <c r="AK2130" i="5"/>
  <c r="AH1295" i="5"/>
  <c r="AK1295" i="5"/>
  <c r="AJ1295" i="5"/>
  <c r="AI1295" i="5"/>
  <c r="AH1879" i="5"/>
  <c r="AK1879" i="5"/>
  <c r="AJ1879" i="5"/>
  <c r="AI1879" i="5"/>
  <c r="AH2319" i="5"/>
  <c r="AK2319" i="5"/>
  <c r="AI2319" i="5"/>
  <c r="AI2554" i="5"/>
  <c r="AJ2554" i="5"/>
  <c r="AH2554" i="5"/>
  <c r="AK2554" i="5"/>
  <c r="AI831" i="5"/>
  <c r="AJ831" i="5"/>
  <c r="AK831" i="5"/>
  <c r="AH831" i="5"/>
  <c r="AI1887" i="5"/>
  <c r="AK1343" i="5"/>
  <c r="AJ1343" i="5"/>
  <c r="AH1343" i="5"/>
  <c r="AI1343" i="5"/>
  <c r="AI1959" i="5"/>
  <c r="AJ1959" i="5"/>
  <c r="AK1959" i="5"/>
  <c r="AH2007" i="5"/>
  <c r="AJ2007" i="5"/>
  <c r="AI2007" i="5"/>
  <c r="AI1738" i="5"/>
  <c r="AH1738" i="5"/>
  <c r="AK42" i="5"/>
  <c r="AJ42" i="5"/>
  <c r="AI42" i="5"/>
  <c r="AH42" i="5"/>
  <c r="AH834" i="5"/>
  <c r="AK834" i="5"/>
  <c r="AJ834" i="5"/>
  <c r="AI834" i="5"/>
  <c r="AK2514" i="5"/>
  <c r="AJ2514" i="5"/>
  <c r="AI2514" i="5"/>
  <c r="AH2514" i="5"/>
  <c r="AI866" i="5"/>
  <c r="AH866" i="5"/>
  <c r="AJ866" i="5"/>
  <c r="AK866" i="5"/>
  <c r="AK2210" i="5"/>
  <c r="AJ2210" i="5"/>
  <c r="AI2210" i="5"/>
  <c r="AH2210" i="5"/>
  <c r="AH2426" i="5"/>
  <c r="AJ2426" i="5"/>
  <c r="AI2426" i="5"/>
  <c r="AK2426" i="5"/>
  <c r="AI1570" i="5"/>
  <c r="AK1570" i="5"/>
  <c r="AJ1570" i="5"/>
  <c r="AH1570" i="5"/>
  <c r="AI658" i="5"/>
  <c r="AH658" i="5"/>
  <c r="AK658" i="5"/>
  <c r="AJ658" i="5"/>
  <c r="AH1818" i="5"/>
  <c r="AI1818" i="5"/>
  <c r="AK1818" i="5"/>
  <c r="AJ1818" i="5"/>
  <c r="AH1058" i="5"/>
  <c r="AJ1058" i="5"/>
  <c r="AI1058" i="5"/>
  <c r="AI2591" i="5"/>
  <c r="AJ1919" i="5"/>
  <c r="AK143" i="5"/>
  <c r="AJ143" i="5"/>
  <c r="AI143" i="5"/>
  <c r="AH143" i="5"/>
  <c r="AI1119" i="5"/>
  <c r="AH1119" i="5"/>
  <c r="AJ1119" i="5"/>
  <c r="AK1119" i="5"/>
  <c r="AJ1695" i="5"/>
  <c r="AK223" i="5"/>
  <c r="AI1066" i="5"/>
  <c r="AK2522" i="5"/>
  <c r="AJ2522" i="5"/>
  <c r="AI2522" i="5"/>
  <c r="AH2522" i="5"/>
  <c r="AI1367" i="5"/>
  <c r="AH1367" i="5"/>
  <c r="AK1367" i="5"/>
  <c r="AJ1367" i="5"/>
  <c r="AK66" i="5"/>
  <c r="AJ66" i="5"/>
  <c r="AI66" i="5"/>
  <c r="AH66" i="5"/>
  <c r="AK858" i="5"/>
  <c r="AJ858" i="5"/>
  <c r="AH858" i="5"/>
  <c r="AI858" i="5"/>
  <c r="AJ1327" i="5"/>
  <c r="AI1327" i="5"/>
  <c r="AH1327" i="5"/>
  <c r="AK1327" i="5"/>
  <c r="AT1794" i="5"/>
  <c r="AS1794" i="5"/>
  <c r="AR1794" i="5"/>
  <c r="AU1794" i="5"/>
  <c r="AK314" i="5"/>
  <c r="AJ314" i="5"/>
  <c r="AI314" i="5"/>
  <c r="AH314" i="5"/>
  <c r="AK778" i="5"/>
  <c r="AH778" i="5"/>
  <c r="AJ778" i="5"/>
  <c r="AI778" i="5"/>
  <c r="AK1530" i="5"/>
  <c r="AI1530" i="5"/>
  <c r="AH1530" i="5"/>
  <c r="AJ1530" i="5"/>
  <c r="AI319" i="5"/>
  <c r="AH319" i="5"/>
  <c r="AJ319" i="5"/>
  <c r="AK319" i="5"/>
  <c r="AK1423" i="5"/>
  <c r="AH1423" i="5"/>
  <c r="AI1423" i="5"/>
  <c r="AJ1730" i="5"/>
  <c r="AI1730" i="5"/>
  <c r="AH1730" i="5"/>
  <c r="AK1730" i="5"/>
  <c r="AK2010" i="5"/>
  <c r="AJ2010" i="5"/>
  <c r="AH2010" i="5"/>
  <c r="AI2010" i="5"/>
  <c r="AH415" i="5"/>
  <c r="AK415" i="5"/>
  <c r="AJ415" i="5"/>
  <c r="AI415" i="5"/>
  <c r="AK1562" i="5"/>
  <c r="AJ735" i="5"/>
  <c r="AI735" i="5"/>
  <c r="AK735" i="5"/>
  <c r="AH735" i="5"/>
  <c r="AJ1399" i="5"/>
  <c r="AI1399" i="5"/>
  <c r="AK1399" i="5"/>
  <c r="AH1399" i="5"/>
  <c r="AK2530" i="5"/>
  <c r="AJ2530" i="5"/>
  <c r="AI2530" i="5"/>
  <c r="AH2530" i="5"/>
  <c r="AJ2399" i="5"/>
  <c r="AK2399" i="5"/>
  <c r="AI2399" i="5"/>
  <c r="AH2399" i="5"/>
  <c r="AI202" i="5"/>
  <c r="AJ31" i="5"/>
  <c r="AK1407" i="5"/>
  <c r="AJ1407" i="5"/>
  <c r="AH1407" i="5"/>
  <c r="AI1407" i="5"/>
  <c r="AK634" i="5"/>
  <c r="AJ634" i="5"/>
  <c r="AI634" i="5"/>
  <c r="AH634" i="5"/>
  <c r="AI479" i="5"/>
  <c r="AH479" i="5"/>
  <c r="AJ479" i="5"/>
  <c r="AK479" i="5"/>
  <c r="AI2103" i="5"/>
  <c r="AH2103" i="5"/>
  <c r="AK2103" i="5"/>
  <c r="AJ2103" i="5"/>
  <c r="AK2394" i="5"/>
  <c r="AJ2394" i="5"/>
  <c r="AI2394" i="5"/>
  <c r="AH2394" i="5"/>
  <c r="AH1639" i="5"/>
  <c r="AH2263" i="5"/>
  <c r="AK2263" i="5"/>
  <c r="AI2263" i="5"/>
  <c r="AJ2263" i="5"/>
  <c r="AK506" i="5"/>
  <c r="AI506" i="5"/>
  <c r="AH506" i="5"/>
  <c r="AJ506" i="5"/>
  <c r="AH135" i="5"/>
  <c r="AI135" i="5"/>
  <c r="AJ135" i="5"/>
  <c r="AK183" i="5"/>
  <c r="AJ2215" i="5"/>
  <c r="AK194" i="5"/>
  <c r="AJ194" i="5"/>
  <c r="AI194" i="5"/>
  <c r="AH194" i="5"/>
  <c r="AK911" i="5"/>
  <c r="AH911" i="5"/>
  <c r="AK1194" i="5"/>
  <c r="AJ1194" i="5"/>
  <c r="AI1194" i="5"/>
  <c r="AH1194" i="5"/>
  <c r="AK2146" i="5"/>
  <c r="AJ2450" i="5"/>
  <c r="AK2450" i="5"/>
  <c r="AI2450" i="5"/>
  <c r="AH2450" i="5"/>
  <c r="AH1655" i="5"/>
  <c r="AI567" i="5"/>
  <c r="AH567" i="5"/>
  <c r="AK2231" i="5"/>
  <c r="AJ2231" i="5"/>
  <c r="AI2231" i="5"/>
  <c r="AH2231" i="5"/>
  <c r="AK2186" i="5"/>
  <c r="AI2186" i="5"/>
  <c r="AJ2186" i="5"/>
  <c r="AH2186" i="5"/>
  <c r="AK111" i="5"/>
  <c r="AJ111" i="5"/>
  <c r="AI111" i="5"/>
  <c r="AH111" i="5"/>
  <c r="AJ1642" i="5"/>
  <c r="AK1199" i="5"/>
  <c r="AJ1199" i="5"/>
  <c r="AI1199" i="5"/>
  <c r="AH1199" i="5"/>
  <c r="AI250" i="5"/>
  <c r="AK1871" i="5"/>
  <c r="AJ519" i="5"/>
  <c r="AI519" i="5"/>
  <c r="AJ1831" i="5"/>
  <c r="AI1831" i="5"/>
  <c r="AH1831" i="5"/>
  <c r="AK1831" i="5"/>
  <c r="AH1386" i="5"/>
  <c r="AK1386" i="5"/>
  <c r="AJ1386" i="5"/>
  <c r="AI1386" i="5"/>
  <c r="AI1506" i="5"/>
  <c r="AK1506" i="5"/>
  <c r="AJ1506" i="5"/>
  <c r="AH1506" i="5"/>
  <c r="AI1527" i="5"/>
  <c r="AK1527" i="5"/>
  <c r="AJ1527" i="5"/>
  <c r="AH1527" i="5"/>
  <c r="AK794" i="5"/>
  <c r="AJ794" i="5"/>
  <c r="AI794" i="5"/>
  <c r="AH794" i="5"/>
  <c r="AI687" i="5"/>
  <c r="AJ2151" i="5"/>
  <c r="AH1815" i="5"/>
  <c r="AI1815" i="5"/>
  <c r="AK1815" i="5"/>
  <c r="AJ1815" i="5"/>
  <c r="AJ2247" i="5"/>
  <c r="AI2247" i="5"/>
  <c r="AK2247" i="5"/>
  <c r="AH2247" i="5"/>
  <c r="AH711" i="5"/>
  <c r="AK711" i="5"/>
  <c r="AJ711" i="5"/>
  <c r="AI815" i="5"/>
  <c r="AH815" i="5"/>
  <c r="AJ1898" i="5"/>
  <c r="AI1898" i="5"/>
  <c r="AH1898" i="5"/>
  <c r="AK1898" i="5"/>
  <c r="AJ1743" i="5"/>
  <c r="AI1743" i="5"/>
  <c r="AK1743" i="5"/>
  <c r="AH1743" i="5"/>
  <c r="AH55" i="5"/>
  <c r="AI55" i="5"/>
  <c r="AK55" i="5"/>
  <c r="AJ55" i="5"/>
  <c r="AH1231" i="5"/>
  <c r="AK1231" i="5"/>
  <c r="AI1231" i="5"/>
  <c r="AJ191" i="5"/>
  <c r="AI191" i="5"/>
  <c r="AH191" i="5"/>
  <c r="AK1727" i="5"/>
  <c r="AJ1786" i="5"/>
  <c r="AI1786" i="5"/>
  <c r="AH1786" i="5"/>
  <c r="AK1786" i="5"/>
  <c r="AJ1650" i="5"/>
  <c r="AH1650" i="5"/>
  <c r="AK1650" i="5"/>
  <c r="AI1650" i="5"/>
  <c r="AJ1255" i="5"/>
  <c r="AI1255" i="5"/>
  <c r="AH1255" i="5"/>
  <c r="AK1255" i="5"/>
  <c r="AI914" i="5"/>
  <c r="AH914" i="5"/>
  <c r="AJ914" i="5"/>
  <c r="AI2378" i="5"/>
  <c r="AJ2378" i="5"/>
  <c r="AK2378" i="5"/>
  <c r="AH2378" i="5"/>
  <c r="AK2535" i="5"/>
  <c r="AJ2535" i="5"/>
  <c r="AI2535" i="5"/>
  <c r="AH2535" i="5"/>
  <c r="AI994" i="5"/>
  <c r="AJ994" i="5"/>
  <c r="AK994" i="5"/>
  <c r="AI2543" i="5"/>
  <c r="AI1946" i="5"/>
  <c r="AH1946" i="5"/>
  <c r="AK1946" i="5"/>
  <c r="AJ1946" i="5"/>
  <c r="AI2295" i="5"/>
  <c r="AJ2295" i="5"/>
  <c r="AH2295" i="5"/>
  <c r="AK2295" i="5"/>
  <c r="AI642" i="5"/>
  <c r="AJ642" i="5"/>
  <c r="AH642" i="5"/>
  <c r="AK642" i="5"/>
  <c r="AK2482" i="5"/>
  <c r="AJ2482" i="5"/>
  <c r="AI2482" i="5"/>
  <c r="AH2482" i="5"/>
  <c r="AK1863" i="5"/>
  <c r="AJ1863" i="5"/>
  <c r="AI1863" i="5"/>
  <c r="AH1863" i="5"/>
  <c r="AI639" i="5"/>
  <c r="AK2442" i="5"/>
  <c r="AJ2442" i="5"/>
  <c r="AK1991" i="5"/>
  <c r="AI1991" i="5"/>
  <c r="AJ1991" i="5"/>
  <c r="AK791" i="5"/>
  <c r="AI791" i="5"/>
  <c r="AJ791" i="5"/>
  <c r="AH791" i="5"/>
  <c r="AI1719" i="5"/>
  <c r="AK1719" i="5"/>
  <c r="AJ1719" i="5"/>
  <c r="AH1719" i="5"/>
  <c r="AK455" i="5"/>
  <c r="AJ455" i="5"/>
  <c r="AI455" i="5"/>
  <c r="AH455" i="5"/>
  <c r="AI930" i="5"/>
  <c r="AH930" i="5"/>
  <c r="AK930" i="5"/>
  <c r="AJ930" i="5"/>
  <c r="AH1986" i="5"/>
  <c r="AJ1986" i="5"/>
  <c r="AK1986" i="5"/>
  <c r="AI1986" i="5"/>
  <c r="AH623" i="5"/>
  <c r="AI623" i="5"/>
  <c r="AK623" i="5"/>
  <c r="AJ623" i="5"/>
  <c r="AK58" i="5"/>
  <c r="AJ58" i="5"/>
  <c r="AI58" i="5"/>
  <c r="AH58" i="5"/>
  <c r="AH2194" i="5"/>
  <c r="AK2194" i="5"/>
  <c r="AJ2194" i="5"/>
  <c r="AI2194" i="5"/>
  <c r="AJ2127" i="5"/>
  <c r="AI2127" i="5"/>
  <c r="AH2127" i="5"/>
  <c r="AK2127" i="5"/>
  <c r="AH290" i="5"/>
  <c r="AJ290" i="5"/>
  <c r="AK290" i="5"/>
  <c r="AI290" i="5"/>
  <c r="AK1735" i="5"/>
  <c r="AI1735" i="5"/>
  <c r="AH1735" i="5"/>
  <c r="AJ1735" i="5"/>
  <c r="AH74" i="5"/>
  <c r="AK74" i="5"/>
  <c r="AI1647" i="5"/>
  <c r="AK1223" i="5"/>
  <c r="AI1223" i="5"/>
  <c r="AH1223" i="5"/>
  <c r="AJ1223" i="5"/>
  <c r="AJ2359" i="5"/>
  <c r="AH2359" i="5"/>
  <c r="AI2359" i="5"/>
  <c r="AK2359" i="5"/>
  <c r="AJ690" i="5"/>
  <c r="AK450" i="5"/>
  <c r="AJ450" i="5"/>
  <c r="AH450" i="5"/>
  <c r="AI450" i="5"/>
  <c r="AJ1519" i="5"/>
  <c r="AI1519" i="5"/>
  <c r="AH1519" i="5"/>
  <c r="AK1519" i="5"/>
  <c r="AI1919" i="5"/>
  <c r="AK719" i="5"/>
  <c r="AJ719" i="5"/>
  <c r="AI719" i="5"/>
  <c r="AH719" i="5"/>
  <c r="AI2346" i="5"/>
  <c r="AH2346" i="5"/>
  <c r="AK2346" i="5"/>
  <c r="AJ2346" i="5"/>
  <c r="AJ1559" i="5"/>
  <c r="AJ570" i="5"/>
  <c r="AK570" i="5"/>
  <c r="AI570" i="5"/>
  <c r="AH570" i="5"/>
  <c r="AK79" i="5"/>
  <c r="AJ79" i="5"/>
  <c r="AI79" i="5"/>
  <c r="AJ850" i="5"/>
  <c r="AI850" i="5"/>
  <c r="AH850" i="5"/>
  <c r="AK850" i="5"/>
  <c r="AH1066" i="5"/>
  <c r="AK2527" i="5"/>
  <c r="AI2527" i="5"/>
  <c r="AH2527" i="5"/>
  <c r="AJ2527" i="5"/>
  <c r="AH2143" i="5"/>
  <c r="AK2143" i="5"/>
  <c r="AJ2143" i="5"/>
  <c r="AI2143" i="5"/>
  <c r="AH767" i="5"/>
  <c r="AH1495" i="5"/>
  <c r="AK242" i="5"/>
  <c r="AJ242" i="5"/>
  <c r="AI242" i="5"/>
  <c r="AH242" i="5"/>
  <c r="AH1106" i="5"/>
  <c r="AJ1623" i="5"/>
  <c r="AK63" i="5"/>
  <c r="AJ63" i="5"/>
  <c r="AI63" i="5"/>
  <c r="AH63" i="5"/>
  <c r="AI898" i="5"/>
  <c r="AK2074" i="5"/>
  <c r="AJ2074" i="5"/>
  <c r="AI2074" i="5"/>
  <c r="AH2074" i="5"/>
  <c r="AJ1186" i="5"/>
  <c r="AK1186" i="5"/>
  <c r="AH1186" i="5"/>
  <c r="AK303" i="5"/>
  <c r="AH303" i="5"/>
  <c r="AI303" i="5"/>
  <c r="AI1138" i="5"/>
  <c r="AH1138" i="5"/>
  <c r="AJ1138" i="5"/>
  <c r="AK1138" i="5"/>
  <c r="AH231" i="5"/>
  <c r="AH343" i="5"/>
  <c r="AJ343" i="5"/>
  <c r="AK343" i="5"/>
  <c r="AI343" i="5"/>
  <c r="AI1215" i="5"/>
  <c r="AH1215" i="5"/>
  <c r="AJ202" i="5"/>
  <c r="AH202" i="5"/>
  <c r="AK202" i="5"/>
  <c r="AH1930" i="5"/>
  <c r="AK1930" i="5"/>
  <c r="AJ1930" i="5"/>
  <c r="AI1930" i="5"/>
  <c r="AH31" i="5"/>
  <c r="AI31" i="5"/>
  <c r="AJ2383" i="5"/>
  <c r="AK370" i="5"/>
  <c r="AI370" i="5"/>
  <c r="AH370" i="5"/>
  <c r="AJ370" i="5"/>
  <c r="AJ1639" i="5"/>
  <c r="AK1639" i="5"/>
  <c r="AH490" i="5"/>
  <c r="AI490" i="5"/>
  <c r="AK490" i="5"/>
  <c r="AJ490" i="5"/>
  <c r="AJ2114" i="5"/>
  <c r="AI2114" i="5"/>
  <c r="AH1418" i="5"/>
  <c r="AK1418" i="5"/>
  <c r="AJ1418" i="5"/>
  <c r="AI1418" i="5"/>
  <c r="AJ2290" i="5"/>
  <c r="AK2290" i="5"/>
  <c r="AI2290" i="5"/>
  <c r="AH2290" i="5"/>
  <c r="AK946" i="5"/>
  <c r="AH946" i="5"/>
  <c r="AH775" i="5"/>
  <c r="AK775" i="5"/>
  <c r="AJ775" i="5"/>
  <c r="AI775" i="5"/>
  <c r="AJ898" i="5"/>
  <c r="AJ1370" i="5"/>
  <c r="AI1370" i="5"/>
  <c r="AH1370" i="5"/>
  <c r="AK1370" i="5"/>
  <c r="AJ183" i="5"/>
  <c r="AI183" i="5"/>
  <c r="AH183" i="5"/>
  <c r="AK1306" i="5"/>
  <c r="AH1210" i="5"/>
  <c r="AK1210" i="5"/>
  <c r="AJ1210" i="5"/>
  <c r="AI1210" i="5"/>
  <c r="AK1802" i="5"/>
  <c r="AI1802" i="5"/>
  <c r="AJ1802" i="5"/>
  <c r="AH1802" i="5"/>
  <c r="AK2026" i="5"/>
  <c r="AI2026" i="5"/>
  <c r="AH2026" i="5"/>
  <c r="AK410" i="5"/>
  <c r="AJ410" i="5"/>
  <c r="AI410" i="5"/>
  <c r="AH410" i="5"/>
  <c r="AJ2050" i="5"/>
  <c r="AJ583" i="5"/>
  <c r="AK583" i="5"/>
  <c r="AI583" i="5"/>
  <c r="AH583" i="5"/>
  <c r="AK2471" i="5"/>
  <c r="AJ2471" i="5"/>
  <c r="AI2471" i="5"/>
  <c r="AH2471" i="5"/>
  <c r="AH666" i="5"/>
  <c r="AJ666" i="5"/>
  <c r="AK666" i="5"/>
  <c r="AK1522" i="5"/>
  <c r="AJ1522" i="5"/>
  <c r="AI1522" i="5"/>
  <c r="AH1522" i="5"/>
  <c r="AI1135" i="5"/>
  <c r="AK2162" i="5"/>
  <c r="AJ2162" i="5"/>
  <c r="AI2162" i="5"/>
  <c r="AH2162" i="5"/>
  <c r="AH2151" i="5"/>
  <c r="AK114" i="5"/>
  <c r="AI114" i="5"/>
  <c r="AH114" i="5"/>
  <c r="AJ114" i="5"/>
  <c r="AH2458" i="5"/>
  <c r="AK2458" i="5"/>
  <c r="AJ2458" i="5"/>
  <c r="AI2458" i="5"/>
  <c r="AJ927" i="5"/>
  <c r="AH927" i="5"/>
  <c r="AK927" i="5"/>
  <c r="AI927" i="5"/>
  <c r="AI39" i="5"/>
  <c r="AH39" i="5"/>
  <c r="AK39" i="5"/>
  <c r="AJ39" i="5"/>
  <c r="AI991" i="5"/>
  <c r="AH991" i="5"/>
  <c r="AK991" i="5"/>
  <c r="AJ991" i="5"/>
  <c r="AI1847" i="5"/>
  <c r="AH1847" i="5"/>
  <c r="AK1847" i="5"/>
  <c r="AJ1847" i="5"/>
  <c r="AH1671" i="5"/>
  <c r="AI1671" i="5"/>
  <c r="AK770" i="5"/>
  <c r="AI770" i="5"/>
  <c r="AJ770" i="5"/>
  <c r="AH770" i="5"/>
  <c r="AJ863" i="5"/>
  <c r="AH863" i="5"/>
  <c r="AI863" i="5"/>
  <c r="AH1727" i="5"/>
  <c r="AI1727" i="5"/>
  <c r="AK311" i="5"/>
  <c r="AI311" i="5"/>
  <c r="AH311" i="5"/>
  <c r="AJ311" i="5"/>
  <c r="AI263" i="5"/>
  <c r="AK263" i="5"/>
  <c r="AH263" i="5"/>
  <c r="AI1375" i="5"/>
  <c r="AH1375" i="5"/>
  <c r="AJ1375" i="5"/>
  <c r="AI1442" i="5"/>
  <c r="AH1442" i="5"/>
  <c r="AK1442" i="5"/>
  <c r="AJ1442" i="5"/>
  <c r="AK1023" i="5"/>
  <c r="AJ1023" i="5"/>
  <c r="AI1023" i="5"/>
  <c r="AH1023" i="5"/>
  <c r="AK1103" i="5"/>
  <c r="AJ1103" i="5"/>
  <c r="AI1103" i="5"/>
  <c r="AH1103" i="5"/>
  <c r="AK906" i="5"/>
  <c r="AI906" i="5"/>
  <c r="AJ906" i="5"/>
  <c r="AH906" i="5"/>
  <c r="AH2335" i="5"/>
  <c r="AI1346" i="5"/>
  <c r="AH1346" i="5"/>
  <c r="AJ1346" i="5"/>
  <c r="AJ167" i="5"/>
  <c r="AI167" i="5"/>
  <c r="AH167" i="5"/>
  <c r="AK167" i="5"/>
  <c r="AJ2583" i="5"/>
  <c r="AI2583" i="5"/>
  <c r="AH2583" i="5"/>
  <c r="AK2583" i="5"/>
  <c r="AH1298" i="5"/>
  <c r="AI1298" i="5"/>
  <c r="AH639" i="5"/>
  <c r="AK639" i="5"/>
  <c r="AJ2106" i="5"/>
  <c r="AH2106" i="5"/>
  <c r="AK2106" i="5"/>
  <c r="AI2106" i="5"/>
  <c r="AJ871" i="5"/>
  <c r="AI871" i="5"/>
  <c r="AH871" i="5"/>
  <c r="AK871" i="5"/>
  <c r="AK1447" i="5"/>
  <c r="AJ1447" i="5"/>
  <c r="AI1447" i="5"/>
  <c r="AH1447" i="5"/>
  <c r="AH2279" i="5"/>
  <c r="AK2279" i="5"/>
  <c r="AJ2279" i="5"/>
  <c r="AI2279" i="5"/>
  <c r="AH127" i="5"/>
  <c r="AI127" i="5"/>
  <c r="AJ127" i="5"/>
  <c r="AJ1807" i="5"/>
  <c r="AI1807" i="5"/>
  <c r="AH1807" i="5"/>
  <c r="AK1807" i="5"/>
  <c r="AI970" i="5"/>
  <c r="AH970" i="5"/>
  <c r="AK970" i="5"/>
  <c r="AJ970" i="5"/>
  <c r="AI1055" i="5"/>
  <c r="AI935" i="5"/>
  <c r="AH935" i="5"/>
  <c r="AK935" i="5"/>
  <c r="AJ935" i="5"/>
  <c r="AJ1263" i="5"/>
  <c r="AI1263" i="5"/>
  <c r="AH1263" i="5"/>
  <c r="AK1263" i="5"/>
  <c r="AJ2447" i="5"/>
  <c r="AI2447" i="5"/>
  <c r="AK2447" i="5"/>
  <c r="AH2447" i="5"/>
  <c r="AI2207" i="5"/>
  <c r="AK730" i="5"/>
  <c r="AI730" i="5"/>
  <c r="AH730" i="5"/>
  <c r="AH1282" i="5"/>
  <c r="AK1282" i="5"/>
  <c r="AJ1282" i="5"/>
  <c r="AI1282" i="5"/>
  <c r="AJ2119" i="5"/>
  <c r="AH346" i="5"/>
  <c r="AK346" i="5"/>
  <c r="AJ346" i="5"/>
  <c r="AI346" i="5"/>
  <c r="AH178" i="5"/>
  <c r="AK178" i="5"/>
  <c r="AJ178" i="5"/>
  <c r="AI178" i="5"/>
  <c r="AK2154" i="5"/>
  <c r="AJ2154" i="5"/>
  <c r="AI2154" i="5"/>
  <c r="AH2154" i="5"/>
  <c r="AK690" i="5"/>
  <c r="AJ1615" i="5"/>
  <c r="AH1615" i="5"/>
  <c r="AK1615" i="5"/>
  <c r="AI1615" i="5"/>
  <c r="AK2591" i="5"/>
  <c r="AI1834" i="5"/>
  <c r="AH1834" i="5"/>
  <c r="AJ1834" i="5"/>
  <c r="AK1834" i="5"/>
  <c r="AH2183" i="5"/>
  <c r="AJ2183" i="5"/>
  <c r="AI2183" i="5"/>
  <c r="AK2183" i="5"/>
  <c r="AK458" i="5"/>
  <c r="AI458" i="5"/>
  <c r="AH458" i="5"/>
  <c r="AJ458" i="5"/>
  <c r="AH2551" i="5"/>
  <c r="AK2551" i="5"/>
  <c r="AJ2551" i="5"/>
  <c r="AI2551" i="5"/>
  <c r="AI223" i="5"/>
  <c r="AJ223" i="5"/>
  <c r="AH223" i="5"/>
  <c r="AH1559" i="5"/>
  <c r="AK258" i="5"/>
  <c r="AJ258" i="5"/>
  <c r="AI258" i="5"/>
  <c r="AH258" i="5"/>
  <c r="AJ714" i="5"/>
  <c r="AH714" i="5"/>
  <c r="AK714" i="5"/>
  <c r="AI714" i="5"/>
  <c r="AH1114" i="5"/>
  <c r="AK1114" i="5"/>
  <c r="AJ1114" i="5"/>
  <c r="AJ1207" i="5"/>
  <c r="AJ1066" i="5"/>
  <c r="AK1066" i="5"/>
  <c r="AH1762" i="5"/>
  <c r="AJ1762" i="5"/>
  <c r="AK1762" i="5"/>
  <c r="AI1762" i="5"/>
  <c r="AJ1546" i="5"/>
  <c r="AI1546" i="5"/>
  <c r="AH1546" i="5"/>
  <c r="AK1546" i="5"/>
  <c r="AK1495" i="5"/>
  <c r="AJ1495" i="5"/>
  <c r="AI1495" i="5"/>
  <c r="AK826" i="5"/>
  <c r="AI826" i="5"/>
  <c r="AH826" i="5"/>
  <c r="AJ826" i="5"/>
  <c r="AK1722" i="5"/>
  <c r="AH1258" i="5"/>
  <c r="AJ1258" i="5"/>
  <c r="AK1258" i="5"/>
  <c r="AI1258" i="5"/>
  <c r="AJ1031" i="5"/>
  <c r="AH1031" i="5"/>
  <c r="AI1031" i="5"/>
  <c r="AK1031" i="5"/>
  <c r="AK1623" i="5"/>
  <c r="AI1623" i="5"/>
  <c r="AK1130" i="5"/>
  <c r="AJ1130" i="5"/>
  <c r="AI1130" i="5"/>
  <c r="AH1130" i="5"/>
  <c r="AI1266" i="5"/>
  <c r="AK1266" i="5"/>
  <c r="AJ1266" i="5"/>
  <c r="AH1266" i="5"/>
  <c r="AK255" i="5"/>
  <c r="AI255" i="5"/>
  <c r="AJ255" i="5"/>
  <c r="AH255" i="5"/>
  <c r="AI2079" i="5"/>
  <c r="AH2079" i="5"/>
  <c r="AK2079" i="5"/>
  <c r="AJ2079" i="5"/>
  <c r="AI1498" i="5"/>
  <c r="AK1498" i="5"/>
  <c r="AH1498" i="5"/>
  <c r="AK2242" i="5"/>
  <c r="AJ2242" i="5"/>
  <c r="AI2242" i="5"/>
  <c r="AH2242" i="5"/>
  <c r="AK135" i="5"/>
  <c r="AK887" i="5"/>
  <c r="AI887" i="5"/>
  <c r="AH887" i="5"/>
  <c r="AJ887" i="5"/>
  <c r="AK895" i="5"/>
  <c r="AJ895" i="5"/>
  <c r="AH895" i="5"/>
  <c r="AI895" i="5"/>
  <c r="AH2391" i="5"/>
  <c r="AJ2391" i="5"/>
  <c r="AI2391" i="5"/>
  <c r="AK2391" i="5"/>
  <c r="AK959" i="5"/>
  <c r="AI2487" i="5"/>
  <c r="AH2487" i="5"/>
  <c r="AK2487" i="5"/>
  <c r="AJ2487" i="5"/>
  <c r="AI1402" i="5"/>
  <c r="AH1402" i="5"/>
  <c r="AK1402" i="5"/>
  <c r="AJ1402" i="5"/>
  <c r="AH1543" i="5"/>
  <c r="AI1543" i="5"/>
  <c r="AK1543" i="5"/>
  <c r="AJ1543" i="5"/>
  <c r="AI2383" i="5"/>
  <c r="AH2383" i="5"/>
  <c r="AK2383" i="5"/>
  <c r="AK1770" i="5"/>
  <c r="AI1770" i="5"/>
  <c r="AH1770" i="5"/>
  <c r="AI2362" i="5"/>
  <c r="AH2362" i="5"/>
  <c r="AK2362" i="5"/>
  <c r="AJ2362" i="5"/>
  <c r="AH514" i="5"/>
  <c r="AK514" i="5"/>
  <c r="AJ514" i="5"/>
  <c r="AI514" i="5"/>
  <c r="AH175" i="5"/>
  <c r="AK511" i="5"/>
  <c r="AJ511" i="5"/>
  <c r="AI511" i="5"/>
  <c r="AH511" i="5"/>
  <c r="AH1575" i="5"/>
  <c r="AI1914" i="5"/>
  <c r="AJ2490" i="5"/>
  <c r="AI2490" i="5"/>
  <c r="AH2490" i="5"/>
  <c r="AK2490" i="5"/>
  <c r="AK2215" i="5"/>
  <c r="AK610" i="5"/>
  <c r="AJ610" i="5"/>
  <c r="AI610" i="5"/>
  <c r="AH610" i="5"/>
  <c r="AH2146" i="5"/>
  <c r="AI2146" i="5"/>
  <c r="AJ2146" i="5"/>
  <c r="AI1655" i="5"/>
  <c r="AK466" i="5"/>
  <c r="AJ466" i="5"/>
  <c r="AI466" i="5"/>
  <c r="AH466" i="5"/>
  <c r="AI1306" i="5"/>
  <c r="AH1306" i="5"/>
  <c r="AJ1306" i="5"/>
  <c r="AJ1842" i="5"/>
  <c r="AH1842" i="5"/>
  <c r="AI1842" i="5"/>
  <c r="AK1842" i="5"/>
  <c r="AK2575" i="5"/>
  <c r="AJ2575" i="5"/>
  <c r="AI2575" i="5"/>
  <c r="AH2575" i="5"/>
  <c r="AI2178" i="5"/>
  <c r="AK2178" i="5"/>
  <c r="AH2178" i="5"/>
  <c r="AJ2178" i="5"/>
  <c r="AH1191" i="5"/>
  <c r="AK1191" i="5"/>
  <c r="AJ1191" i="5"/>
  <c r="AI1191" i="5"/>
  <c r="AK1394" i="5"/>
  <c r="AK839" i="5"/>
  <c r="AI839" i="5"/>
  <c r="AH839" i="5"/>
  <c r="AJ839" i="5"/>
  <c r="AH186" i="5"/>
  <c r="AK186" i="5"/>
  <c r="AJ186" i="5"/>
  <c r="AI186" i="5"/>
  <c r="AH199" i="5"/>
  <c r="AK199" i="5"/>
  <c r="AJ199" i="5"/>
  <c r="AI199" i="5"/>
  <c r="AI786" i="5"/>
  <c r="AH786" i="5"/>
  <c r="AK786" i="5"/>
  <c r="AJ786" i="5"/>
  <c r="AH1914" i="5"/>
  <c r="AK1914" i="5"/>
  <c r="AK2466" i="5"/>
  <c r="AJ2466" i="5"/>
  <c r="AI2466" i="5"/>
  <c r="AH2466" i="5"/>
  <c r="AJ1271" i="5"/>
  <c r="AI1271" i="5"/>
  <c r="AH1271" i="5"/>
  <c r="AK1271" i="5"/>
  <c r="AJ655" i="5"/>
  <c r="AH655" i="5"/>
  <c r="AK655" i="5"/>
  <c r="AI655" i="5"/>
  <c r="AK1178" i="5"/>
  <c r="AJ1178" i="5"/>
  <c r="AI1178" i="5"/>
  <c r="AH1178" i="5"/>
  <c r="AJ322" i="5"/>
  <c r="AI322" i="5"/>
  <c r="AK322" i="5"/>
  <c r="AH322" i="5"/>
  <c r="AJ151" i="5"/>
  <c r="AI151" i="5"/>
  <c r="AH151" i="5"/>
  <c r="AK151" i="5"/>
  <c r="AK1431" i="5"/>
  <c r="AI1431" i="5"/>
  <c r="AJ1431" i="5"/>
  <c r="AH1431" i="5"/>
  <c r="AH1567" i="5"/>
  <c r="AK1567" i="5"/>
  <c r="AJ1567" i="5"/>
  <c r="AI1567" i="5"/>
  <c r="AI423" i="5"/>
  <c r="AK1882" i="5"/>
  <c r="AJ1882" i="5"/>
  <c r="AH1882" i="5"/>
  <c r="AI1882" i="5"/>
  <c r="AK239" i="5"/>
  <c r="AJ239" i="5"/>
  <c r="AI239" i="5"/>
  <c r="AJ687" i="5"/>
  <c r="AH687" i="5"/>
  <c r="AJ2255" i="5"/>
  <c r="AH922" i="5"/>
  <c r="AK922" i="5"/>
  <c r="AJ922" i="5"/>
  <c r="AI922" i="5"/>
  <c r="AH2599" i="5"/>
  <c r="AI2599" i="5"/>
  <c r="AK2599" i="5"/>
  <c r="AJ2599" i="5"/>
  <c r="AK983" i="5"/>
  <c r="AJ983" i="5"/>
  <c r="AH983" i="5"/>
  <c r="AI983" i="5"/>
  <c r="AJ146" i="5"/>
  <c r="AI146" i="5"/>
  <c r="AH146" i="5"/>
  <c r="AK146" i="5"/>
  <c r="AK586" i="5"/>
  <c r="AJ586" i="5"/>
  <c r="AI586" i="5"/>
  <c r="AH586" i="5"/>
  <c r="AJ2167" i="5"/>
  <c r="AI2167" i="5"/>
  <c r="AH2167" i="5"/>
  <c r="AK2167" i="5"/>
  <c r="AI1514" i="5"/>
  <c r="AH1514" i="5"/>
  <c r="AK1514" i="5"/>
  <c r="AJ1514" i="5"/>
  <c r="AK2023" i="5"/>
  <c r="AJ2023" i="5"/>
  <c r="AI2023" i="5"/>
  <c r="AH2023" i="5"/>
  <c r="AI682" i="5"/>
  <c r="AJ682" i="5"/>
  <c r="AH682" i="5"/>
  <c r="AK682" i="5"/>
  <c r="AK679" i="5"/>
  <c r="AJ679" i="5"/>
  <c r="AI679" i="5"/>
  <c r="AH679" i="5"/>
  <c r="AK783" i="5"/>
  <c r="AJ2071" i="5"/>
  <c r="AK2071" i="5"/>
  <c r="AI2071" i="5"/>
  <c r="AH2071" i="5"/>
  <c r="AI282" i="5"/>
  <c r="AH282" i="5"/>
  <c r="AJ282" i="5"/>
  <c r="AK282" i="5"/>
  <c r="AJ847" i="5"/>
  <c r="AI847" i="5"/>
  <c r="AK847" i="5"/>
  <c r="AH847" i="5"/>
  <c r="AK1434" i="5"/>
  <c r="AJ1434" i="5"/>
  <c r="AI1434" i="5"/>
  <c r="AH1434" i="5"/>
  <c r="AJ2354" i="5"/>
  <c r="AI2354" i="5"/>
  <c r="AH2354" i="5"/>
  <c r="AK2354" i="5"/>
  <c r="AI1663" i="5"/>
  <c r="AH1663" i="5"/>
  <c r="AJ1663" i="5"/>
  <c r="AK1663" i="5"/>
  <c r="AK162" i="5"/>
  <c r="AJ162" i="5"/>
  <c r="AI162" i="5"/>
  <c r="AH162" i="5"/>
  <c r="AI946" i="5"/>
  <c r="AI335" i="5"/>
  <c r="AH335" i="5"/>
  <c r="AJ335" i="5"/>
  <c r="AK335" i="5"/>
  <c r="AH1607" i="5"/>
  <c r="AK1607" i="5"/>
  <c r="AJ1607" i="5"/>
  <c r="AI1607" i="5"/>
  <c r="AI2370" i="5"/>
  <c r="AH2370" i="5"/>
  <c r="AJ2370" i="5"/>
  <c r="AK2370" i="5"/>
  <c r="AH631" i="5"/>
  <c r="AJ631" i="5"/>
  <c r="AI631" i="5"/>
  <c r="AJ1602" i="5"/>
  <c r="AK1738" i="5"/>
  <c r="AK234" i="5"/>
  <c r="AJ234" i="5"/>
  <c r="AI234" i="5"/>
  <c r="AH234" i="5"/>
  <c r="AJ47" i="5"/>
  <c r="AI47" i="5"/>
  <c r="AH47" i="5"/>
  <c r="AK47" i="5"/>
  <c r="AH2122" i="5"/>
  <c r="AK2122" i="5"/>
  <c r="AI2122" i="5"/>
  <c r="AJ2122" i="5"/>
  <c r="AK2266" i="5"/>
  <c r="AJ2266" i="5"/>
  <c r="AI2266" i="5"/>
  <c r="AH2266" i="5"/>
  <c r="AK407" i="5"/>
  <c r="AJ407" i="5"/>
  <c r="AI407" i="5"/>
  <c r="AH407" i="5"/>
  <c r="AK2519" i="5"/>
  <c r="AJ2519" i="5"/>
  <c r="AI2519" i="5"/>
  <c r="AH2519" i="5"/>
  <c r="AH1658" i="5"/>
  <c r="AI1658" i="5"/>
  <c r="AK1658" i="5"/>
  <c r="AJ1658" i="5"/>
  <c r="AK1538" i="5"/>
  <c r="AJ1538" i="5"/>
  <c r="AI1538" i="5"/>
  <c r="AH1538" i="5"/>
  <c r="AJ1890" i="5"/>
  <c r="AI1890" i="5"/>
  <c r="AH1890" i="5"/>
  <c r="AK1890" i="5"/>
  <c r="AK1047" i="5"/>
  <c r="AI487" i="5"/>
  <c r="AH487" i="5"/>
  <c r="AK487" i="5"/>
  <c r="AJ487" i="5"/>
  <c r="AK394" i="5"/>
  <c r="AH1903" i="5"/>
  <c r="AK1903" i="5"/>
  <c r="AJ1903" i="5"/>
  <c r="AI1903" i="5"/>
  <c r="AH2207" i="5"/>
  <c r="AI522" i="5"/>
  <c r="AH522" i="5"/>
  <c r="AK522" i="5"/>
  <c r="AJ522" i="5"/>
  <c r="AK1647" i="5"/>
  <c r="AH2591" i="5"/>
  <c r="AJ2591" i="5"/>
  <c r="AJ1674" i="5"/>
  <c r="AI1674" i="5"/>
  <c r="AH1674" i="5"/>
  <c r="AK1674" i="5"/>
  <c r="AK2135" i="5"/>
  <c r="AJ2135" i="5"/>
  <c r="AI2135" i="5"/>
  <c r="AH2135" i="5"/>
  <c r="AK1919" i="5"/>
  <c r="AH1919" i="5"/>
  <c r="AJ1850" i="5"/>
  <c r="AI1850" i="5"/>
  <c r="AH1850" i="5"/>
  <c r="AK1850" i="5"/>
  <c r="AH103" i="5"/>
  <c r="AI103" i="5"/>
  <c r="AK103" i="5"/>
  <c r="AJ103" i="5"/>
  <c r="AI1314" i="5"/>
  <c r="AH1314" i="5"/>
  <c r="AK1314" i="5"/>
  <c r="AJ1314" i="5"/>
  <c r="AJ2434" i="5"/>
  <c r="AH2434" i="5"/>
  <c r="AK2434" i="5"/>
  <c r="AI2434" i="5"/>
  <c r="AI2407" i="5"/>
  <c r="AK2407" i="5"/>
  <c r="AJ2407" i="5"/>
  <c r="AH2407" i="5"/>
  <c r="AK559" i="5"/>
  <c r="AJ559" i="5"/>
  <c r="AI559" i="5"/>
  <c r="AH559" i="5"/>
  <c r="AK1455" i="5"/>
  <c r="AI1455" i="5"/>
  <c r="AH1455" i="5"/>
  <c r="AJ1455" i="5"/>
  <c r="AK362" i="5"/>
  <c r="AJ362" i="5"/>
  <c r="AI362" i="5"/>
  <c r="AH362" i="5"/>
  <c r="AJ330" i="5"/>
  <c r="AI330" i="5"/>
  <c r="AK330" i="5"/>
  <c r="AH330" i="5"/>
  <c r="AJ842" i="5"/>
  <c r="AI842" i="5"/>
  <c r="AH842" i="5"/>
  <c r="AK842" i="5"/>
  <c r="AI1535" i="5"/>
  <c r="AH1535" i="5"/>
  <c r="AK1535" i="5"/>
  <c r="AJ1535" i="5"/>
  <c r="AJ1722" i="5"/>
  <c r="AR1722" i="5" s="1"/>
  <c r="AJ1106" i="5"/>
  <c r="AK1106" i="5"/>
  <c r="AI1106" i="5"/>
  <c r="AH279" i="5"/>
  <c r="AK279" i="5"/>
  <c r="AJ279" i="5"/>
  <c r="AI279" i="5"/>
  <c r="AH2066" i="5"/>
  <c r="AK2066" i="5"/>
  <c r="AJ2066" i="5"/>
  <c r="AI2066" i="5"/>
  <c r="AJ327" i="5"/>
  <c r="AI327" i="5"/>
  <c r="AH327" i="5"/>
  <c r="AK327" i="5"/>
  <c r="AI2511" i="5"/>
  <c r="AH2511" i="5"/>
  <c r="AK2511" i="5"/>
  <c r="AJ2511" i="5"/>
  <c r="AJ1247" i="5"/>
  <c r="AI1247" i="5"/>
  <c r="AH1247" i="5"/>
  <c r="AK1247" i="5"/>
  <c r="AI266" i="5"/>
  <c r="AH266" i="5"/>
  <c r="AK266" i="5"/>
  <c r="AJ266" i="5"/>
  <c r="AI231" i="5"/>
  <c r="AK231" i="5"/>
  <c r="AJ231" i="5"/>
  <c r="AJ2602" i="5"/>
  <c r="AI2602" i="5"/>
  <c r="AH2602" i="5"/>
  <c r="AK2602" i="5"/>
  <c r="AK1935" i="5"/>
  <c r="AJ1935" i="5"/>
  <c r="AI1935" i="5"/>
  <c r="AH1935" i="5"/>
  <c r="AH2338" i="5"/>
  <c r="AI2338" i="5"/>
  <c r="AK2338" i="5"/>
  <c r="AJ2338" i="5"/>
  <c r="AH2343" i="5"/>
  <c r="AI2343" i="5"/>
  <c r="AK2343" i="5"/>
  <c r="AJ2343" i="5"/>
  <c r="AI1575" i="5"/>
  <c r="AK498" i="5"/>
  <c r="AJ498" i="5"/>
  <c r="AI498" i="5"/>
  <c r="AH498" i="5"/>
  <c r="AH2215" i="5"/>
  <c r="AI2215" i="5"/>
  <c r="AK1583" i="5"/>
  <c r="AJ1583" i="5"/>
  <c r="AI1583" i="5"/>
  <c r="AH1583" i="5"/>
  <c r="AK722" i="5"/>
  <c r="AI722" i="5"/>
  <c r="AH722" i="5"/>
  <c r="AJ722" i="5"/>
  <c r="AJ1655" i="5"/>
  <c r="AK1655" i="5"/>
  <c r="AH402" i="5"/>
  <c r="AK402" i="5"/>
  <c r="AJ402" i="5"/>
  <c r="AI402" i="5"/>
  <c r="AH426" i="5"/>
  <c r="AJ426" i="5"/>
  <c r="AI426" i="5"/>
  <c r="AK426" i="5"/>
  <c r="AJ82" i="5"/>
  <c r="AH82" i="5"/>
  <c r="AK82" i="5"/>
  <c r="AI82" i="5"/>
  <c r="AI1746" i="5"/>
  <c r="AK1746" i="5"/>
  <c r="AJ1746" i="5"/>
  <c r="AH1746" i="5"/>
  <c r="AI2498" i="5"/>
  <c r="AH2498" i="5"/>
  <c r="AK2498" i="5"/>
  <c r="AJ2498" i="5"/>
  <c r="AJ1858" i="5"/>
  <c r="AI1858" i="5"/>
  <c r="AH1858" i="5"/>
  <c r="AK1858" i="5"/>
  <c r="AI1871" i="5"/>
  <c r="AH1871" i="5"/>
  <c r="AJ1871" i="5"/>
  <c r="AI1810" i="5"/>
  <c r="AK1810" i="5"/>
  <c r="AH1810" i="5"/>
  <c r="AJ1810" i="5"/>
  <c r="AK482" i="5"/>
  <c r="AJ482" i="5"/>
  <c r="AI482" i="5"/>
  <c r="AH482" i="5"/>
  <c r="AH1135" i="5"/>
  <c r="AK1135" i="5"/>
  <c r="AJ1135" i="5"/>
  <c r="AJ2546" i="5"/>
  <c r="AI2546" i="5"/>
  <c r="AH2546" i="5"/>
  <c r="AK2546" i="5"/>
  <c r="AK538" i="5"/>
  <c r="AI538" i="5"/>
  <c r="AH538" i="5"/>
  <c r="AJ538" i="5"/>
  <c r="AK855" i="5"/>
  <c r="AI855" i="5"/>
  <c r="AJ855" i="5"/>
  <c r="AH855" i="5"/>
  <c r="AK1335" i="5"/>
  <c r="AJ1335" i="5"/>
  <c r="AI1335" i="5"/>
  <c r="AH1335" i="5"/>
  <c r="AI2255" i="5"/>
  <c r="AJ1250" i="5"/>
  <c r="AI1250" i="5"/>
  <c r="AH1250" i="5"/>
  <c r="AK1250" i="5"/>
  <c r="AT1991" i="5"/>
  <c r="AH250" i="5"/>
  <c r="AJ250" i="5"/>
  <c r="AK250" i="5"/>
  <c r="AJ1783" i="5"/>
  <c r="AI1783" i="5"/>
  <c r="AH1783" i="5"/>
  <c r="AK1783" i="5"/>
  <c r="AI442" i="5"/>
  <c r="AK442" i="5"/>
  <c r="AH442" i="5"/>
  <c r="AJ442" i="5"/>
  <c r="AI1466" i="5"/>
  <c r="AH1466" i="5"/>
  <c r="AK1466" i="5"/>
  <c r="AJ1466" i="5"/>
  <c r="AI1938" i="5"/>
  <c r="AH1938" i="5"/>
  <c r="AK1938" i="5"/>
  <c r="AJ1938" i="5"/>
  <c r="AH807" i="5"/>
  <c r="AK807" i="5"/>
  <c r="AJ807" i="5"/>
  <c r="AI807" i="5"/>
  <c r="AJ1759" i="5"/>
  <c r="AI1759" i="5"/>
  <c r="AH1759" i="5"/>
  <c r="AK1759" i="5"/>
  <c r="AK1967" i="5"/>
  <c r="AH1967" i="5"/>
  <c r="AJ1967" i="5"/>
  <c r="AI1967" i="5"/>
  <c r="AK399" i="5"/>
  <c r="AI615" i="5"/>
  <c r="AJ615" i="5"/>
  <c r="AK615" i="5"/>
  <c r="AJ2543" i="5"/>
  <c r="AK2543" i="5"/>
  <c r="AH1714" i="5"/>
  <c r="AH674" i="5"/>
  <c r="AJ674" i="5"/>
  <c r="AK674" i="5"/>
  <c r="AI674" i="5"/>
  <c r="AH1618" i="5"/>
  <c r="AK1618" i="5"/>
  <c r="AJ1618" i="5"/>
  <c r="AI1767" i="5"/>
  <c r="AK1767" i="5"/>
  <c r="AJ1767" i="5"/>
  <c r="AH1767" i="5"/>
  <c r="AH2063" i="5"/>
  <c r="AJ2063" i="5"/>
  <c r="AI2063" i="5"/>
  <c r="AK2063" i="5"/>
  <c r="AK2170" i="5"/>
  <c r="AJ2170" i="5"/>
  <c r="AI2170" i="5"/>
  <c r="AH2170" i="5"/>
  <c r="AH2474" i="5"/>
  <c r="AI2474" i="5"/>
  <c r="AK2474" i="5"/>
  <c r="AJ2474" i="5"/>
  <c r="AK1503" i="5"/>
  <c r="AI1503" i="5"/>
  <c r="AH1503" i="5"/>
  <c r="AJ1503" i="5"/>
  <c r="AJ2423" i="5"/>
  <c r="AI2423" i="5"/>
  <c r="AH2423" i="5"/>
  <c r="AK2423" i="5"/>
  <c r="AK2058" i="5"/>
  <c r="AJ2058" i="5"/>
  <c r="AH2058" i="5"/>
  <c r="AI2058" i="5"/>
  <c r="AI1047" i="5"/>
  <c r="AU1047" i="5" s="1"/>
  <c r="AK1479" i="5"/>
  <c r="AJ1479" i="5"/>
  <c r="AH1479" i="5"/>
  <c r="AI1479" i="5"/>
  <c r="AJ1042" i="5"/>
  <c r="AK1042" i="5"/>
  <c r="AI1042" i="5"/>
  <c r="AH1042" i="5"/>
  <c r="AI1695" i="5"/>
  <c r="AI90" i="5"/>
  <c r="AH90" i="5"/>
  <c r="AK90" i="5"/>
  <c r="AJ90" i="5"/>
  <c r="AH130" i="5"/>
  <c r="AI130" i="5"/>
  <c r="AK130" i="5"/>
  <c r="AJ130" i="5"/>
  <c r="AJ1634" i="5"/>
  <c r="AI1634" i="5"/>
  <c r="AH1634" i="5"/>
  <c r="AK1634" i="5"/>
  <c r="AH2119" i="5"/>
  <c r="AI2119" i="5"/>
  <c r="AI535" i="5"/>
  <c r="AH535" i="5"/>
  <c r="AK535" i="5"/>
  <c r="AJ535" i="5"/>
  <c r="AI2538" i="5"/>
  <c r="AH2538" i="5"/>
  <c r="AK2538" i="5"/>
  <c r="AJ2538" i="5"/>
  <c r="AJ919" i="5"/>
  <c r="AI919" i="5"/>
  <c r="AH919" i="5"/>
  <c r="AK919" i="5"/>
  <c r="AJ271" i="5"/>
  <c r="AK434" i="5"/>
  <c r="AI434" i="5"/>
  <c r="AH434" i="5"/>
  <c r="AJ434" i="5"/>
  <c r="AK1666" i="5"/>
  <c r="AJ1666" i="5"/>
  <c r="AI1666" i="5"/>
  <c r="AH1666" i="5"/>
  <c r="AJ71" i="5"/>
  <c r="AI71" i="5"/>
  <c r="AH71" i="5"/>
  <c r="AK71" i="5"/>
  <c r="AI1063" i="5"/>
  <c r="AK1063" i="5"/>
  <c r="AJ1063" i="5"/>
  <c r="AH1063" i="5"/>
  <c r="AH207" i="5"/>
  <c r="AJ1439" i="5"/>
  <c r="AI1439" i="5"/>
  <c r="AH1439" i="5"/>
  <c r="AK1439" i="5"/>
  <c r="AH2039" i="5"/>
  <c r="AI2039" i="5"/>
  <c r="AJ2039" i="5"/>
  <c r="AK1994" i="5"/>
  <c r="AH1994" i="5"/>
  <c r="AJ1994" i="5"/>
  <c r="AI1994" i="5"/>
  <c r="AT2330" i="5"/>
  <c r="AS2330" i="5"/>
  <c r="AR2330" i="5"/>
  <c r="AU2330" i="5"/>
  <c r="AK1559" i="5"/>
  <c r="AI1559" i="5"/>
  <c r="AH1207" i="5"/>
  <c r="AJ1498" i="5"/>
  <c r="AH1706" i="5"/>
  <c r="AK1706" i="5"/>
  <c r="AJ1706" i="5"/>
  <c r="AI1706" i="5"/>
  <c r="AI767" i="5"/>
  <c r="AJ767" i="5"/>
  <c r="AK767" i="5"/>
  <c r="AS602" i="5"/>
  <c r="AK2090" i="5"/>
  <c r="AJ2090" i="5"/>
  <c r="AI2090" i="5"/>
  <c r="AH2090" i="5"/>
  <c r="AI87" i="5"/>
  <c r="AI1186" i="5"/>
  <c r="AK1279" i="5"/>
  <c r="AJ1279" i="5"/>
  <c r="AI1279" i="5"/>
  <c r="AH1279" i="5"/>
  <c r="AK2015" i="5"/>
  <c r="AI727" i="5"/>
  <c r="AH727" i="5"/>
  <c r="AK727" i="5"/>
  <c r="AJ727" i="5"/>
  <c r="AK1791" i="5"/>
  <c r="AJ1791" i="5"/>
  <c r="AI1791" i="5"/>
  <c r="AH1791" i="5"/>
  <c r="AJ2202" i="5"/>
  <c r="AH2202" i="5"/>
  <c r="AK2202" i="5"/>
  <c r="AI2202" i="5"/>
  <c r="AI247" i="5"/>
  <c r="AH247" i="5"/>
  <c r="AK247" i="5"/>
  <c r="AJ247" i="5"/>
  <c r="AJ967" i="5"/>
  <c r="AI967" i="5"/>
  <c r="AH967" i="5"/>
  <c r="AK967" i="5"/>
  <c r="AK879" i="5"/>
  <c r="AJ1242" i="5"/>
  <c r="AI1242" i="5"/>
  <c r="AH1242" i="5"/>
  <c r="AI2578" i="5"/>
  <c r="AH2578" i="5"/>
  <c r="AK2578" i="5"/>
  <c r="AJ2578" i="5"/>
  <c r="AH2418" i="5"/>
  <c r="AJ2418" i="5"/>
  <c r="AI2418" i="5"/>
  <c r="AK2418" i="5"/>
  <c r="AJ1322" i="5"/>
  <c r="AI1322" i="5"/>
  <c r="AH1322" i="5"/>
  <c r="AK1322" i="5"/>
  <c r="AH1866" i="5"/>
  <c r="AK1866" i="5"/>
  <c r="AJ1866" i="5"/>
  <c r="AI1866" i="5"/>
  <c r="AH1303" i="5"/>
  <c r="AK1303" i="5"/>
  <c r="AJ1303" i="5"/>
  <c r="AI1303" i="5"/>
  <c r="AJ890" i="5"/>
  <c r="AI890" i="5"/>
  <c r="AH890" i="5"/>
  <c r="AK890" i="5"/>
  <c r="AK903" i="5"/>
  <c r="AJ903" i="5"/>
  <c r="AI903" i="5"/>
  <c r="AH903" i="5"/>
  <c r="AH1682" i="5"/>
  <c r="AK1682" i="5"/>
  <c r="AJ1682" i="5"/>
  <c r="AI1682" i="5"/>
  <c r="AK1167" i="5"/>
  <c r="AJ1383" i="5"/>
  <c r="AK1383" i="5"/>
  <c r="AI1383" i="5"/>
  <c r="AH1383" i="5"/>
  <c r="AK2087" i="5"/>
  <c r="AJ2087" i="5"/>
  <c r="AH2087" i="5"/>
  <c r="AI2087" i="5"/>
  <c r="AJ1978" i="5"/>
  <c r="AI1978" i="5"/>
  <c r="AK1978" i="5"/>
  <c r="AH1978" i="5"/>
  <c r="AJ170" i="5"/>
  <c r="AI170" i="5"/>
  <c r="AH170" i="5"/>
  <c r="AK170" i="5"/>
  <c r="AK1554" i="5"/>
  <c r="AI1554" i="5"/>
  <c r="AH1554" i="5"/>
  <c r="AJ1554" i="5"/>
  <c r="AK386" i="5"/>
  <c r="AJ386" i="5"/>
  <c r="AI386" i="5"/>
  <c r="AH386" i="5"/>
  <c r="AJ874" i="5"/>
  <c r="AI874" i="5"/>
  <c r="AK874" i="5"/>
  <c r="AH874" i="5"/>
  <c r="AJ1074" i="5"/>
  <c r="AI1074" i="5"/>
  <c r="AH1074" i="5"/>
  <c r="AK1074" i="5"/>
  <c r="AK2138" i="5"/>
  <c r="AJ2138" i="5"/>
  <c r="AH2138" i="5"/>
  <c r="AI2138" i="5"/>
  <c r="AJ423" i="5"/>
  <c r="AK423" i="5"/>
  <c r="AH423" i="5"/>
  <c r="AK1823" i="5"/>
  <c r="AH1170" i="5"/>
  <c r="AK1170" i="5"/>
  <c r="AJ1170" i="5"/>
  <c r="AI1170" i="5"/>
  <c r="AJ943" i="5"/>
  <c r="AI943" i="5"/>
  <c r="AH943" i="5"/>
  <c r="AK943" i="5"/>
  <c r="AK1754" i="5"/>
  <c r="AJ1754" i="5"/>
  <c r="AI1754" i="5"/>
  <c r="AH1754" i="5"/>
  <c r="AJ1999" i="5"/>
  <c r="AI1999" i="5"/>
  <c r="AK1999" i="5"/>
  <c r="AH1999" i="5"/>
  <c r="AI647" i="5"/>
  <c r="AK647" i="5"/>
  <c r="AJ647" i="5"/>
  <c r="AJ783" i="5"/>
  <c r="AJ1287" i="5"/>
  <c r="AI1287" i="5"/>
  <c r="AH1287" i="5"/>
  <c r="AK1287" i="5"/>
  <c r="AI578" i="5"/>
  <c r="AJ578" i="5"/>
  <c r="AK1111" i="5"/>
  <c r="AJ1111" i="5"/>
  <c r="AI1111" i="5"/>
  <c r="AH1111" i="5"/>
  <c r="AK1146" i="5"/>
  <c r="AI1146" i="5"/>
  <c r="AH1146" i="5"/>
  <c r="AJ1146" i="5"/>
  <c r="AJ607" i="5"/>
  <c r="AK607" i="5"/>
  <c r="AI607" i="5"/>
  <c r="AH607" i="5"/>
  <c r="AK1578" i="5"/>
  <c r="AJ1578" i="5"/>
  <c r="AI1578" i="5"/>
  <c r="AH1578" i="5"/>
  <c r="AK551" i="5"/>
  <c r="AJ551" i="5"/>
  <c r="AI551" i="5"/>
  <c r="AH551" i="5"/>
  <c r="AJ999" i="5"/>
  <c r="AI999" i="5"/>
  <c r="AK999" i="5"/>
  <c r="AJ946" i="5"/>
  <c r="AK1887" i="5"/>
  <c r="AH1887" i="5"/>
  <c r="AJ1887" i="5"/>
  <c r="AI2282" i="5"/>
  <c r="AH2282" i="5"/>
  <c r="AK2282" i="5"/>
  <c r="AJ2282" i="5"/>
  <c r="AK1039" i="5"/>
  <c r="AJ1039" i="5"/>
  <c r="AI1039" i="5"/>
  <c r="AH1039" i="5"/>
  <c r="AJ383" i="5"/>
  <c r="AH2479" i="5"/>
  <c r="AK2479" i="5"/>
  <c r="AJ2479" i="5"/>
  <c r="AI2479" i="5"/>
  <c r="AK746" i="5"/>
  <c r="AJ746" i="5"/>
  <c r="AI746" i="5"/>
  <c r="AH746" i="5"/>
  <c r="AK650" i="5"/>
  <c r="AJ650" i="5"/>
  <c r="AH650" i="5"/>
  <c r="AI650" i="5"/>
  <c r="AH1602" i="5"/>
  <c r="AI1602" i="5"/>
  <c r="AK1602" i="5"/>
  <c r="AJ1738" i="5"/>
  <c r="AK1482" i="5"/>
  <c r="AJ1482" i="5"/>
  <c r="AI1482" i="5"/>
  <c r="AH1482" i="5"/>
  <c r="AH1775" i="5"/>
  <c r="AK1775" i="5"/>
  <c r="AJ1775" i="5"/>
  <c r="AI1775" i="5"/>
  <c r="AK698" i="5"/>
  <c r="AJ698" i="5"/>
  <c r="AI698" i="5"/>
  <c r="AH698" i="5"/>
  <c r="AJ439" i="5"/>
  <c r="AI439" i="5"/>
  <c r="AK439" i="5"/>
  <c r="AH439" i="5"/>
  <c r="AK1631" i="5"/>
  <c r="AJ1631" i="5"/>
  <c r="AH1631" i="5"/>
  <c r="AI1631" i="5"/>
  <c r="AK1695" i="5"/>
  <c r="AI1018" i="5"/>
  <c r="AH1018" i="5"/>
  <c r="AK1018" i="5"/>
  <c r="AJ1018" i="5"/>
  <c r="AH2311" i="5"/>
  <c r="AI2311" i="5"/>
  <c r="AJ2311" i="5"/>
  <c r="AK2311" i="5"/>
  <c r="AJ1090" i="5"/>
  <c r="AI1090" i="5"/>
  <c r="AH1090" i="5"/>
  <c r="AK1090" i="5"/>
  <c r="AH1839" i="5"/>
  <c r="AI1895" i="5"/>
  <c r="AH1895" i="5"/>
  <c r="AK1895" i="5"/>
  <c r="AJ1895" i="5"/>
  <c r="AH354" i="5"/>
  <c r="AK354" i="5"/>
  <c r="AJ354" i="5"/>
  <c r="AI354" i="5"/>
  <c r="AI378" i="5"/>
  <c r="AH378" i="5"/>
  <c r="AK378" i="5"/>
  <c r="AJ378" i="5"/>
  <c r="AK1050" i="5"/>
  <c r="AJ1050" i="5"/>
  <c r="AI1050" i="5"/>
  <c r="AH1050" i="5"/>
  <c r="AK2567" i="5"/>
  <c r="AJ2567" i="5"/>
  <c r="AI2567" i="5"/>
  <c r="AH2567" i="5"/>
  <c r="AJ207" i="5"/>
  <c r="AK207" i="5"/>
  <c r="AI207" i="5"/>
  <c r="AK1175" i="5"/>
  <c r="AJ799" i="5"/>
  <c r="AI799" i="5"/>
  <c r="AK799" i="5"/>
  <c r="AH799" i="5"/>
  <c r="AK1122" i="5"/>
  <c r="AJ1122" i="5"/>
  <c r="AI1122" i="5"/>
  <c r="AH1122" i="5"/>
  <c r="AI1207" i="5"/>
  <c r="AK1207" i="5"/>
  <c r="AH1751" i="5"/>
  <c r="AK2367" i="5"/>
  <c r="AH938" i="5"/>
  <c r="AK938" i="5"/>
  <c r="AJ938" i="5"/>
  <c r="AI938" i="5"/>
  <c r="AK1874" i="5"/>
  <c r="AJ1874" i="5"/>
  <c r="AI1874" i="5"/>
  <c r="AH1874" i="5"/>
  <c r="AH882" i="5"/>
  <c r="AK882" i="5"/>
  <c r="AJ882" i="5"/>
  <c r="AI882" i="5"/>
  <c r="AJ1594" i="5"/>
  <c r="AH1594" i="5"/>
  <c r="AK1594" i="5"/>
  <c r="AI1594" i="5"/>
  <c r="AJ1007" i="5"/>
  <c r="AI1007" i="5"/>
  <c r="AH1007" i="5"/>
  <c r="AJ1770" i="5"/>
  <c r="AK1239" i="5"/>
  <c r="AJ1239" i="5"/>
  <c r="AH1239" i="5"/>
  <c r="AI1239" i="5"/>
  <c r="AK34" i="5"/>
  <c r="AJ34" i="5"/>
  <c r="AI34" i="5"/>
  <c r="AH34" i="5"/>
  <c r="AI810" i="5"/>
  <c r="AH810" i="5"/>
  <c r="AJ810" i="5"/>
  <c r="AK810" i="5"/>
  <c r="AJ2031" i="5"/>
  <c r="AH2031" i="5"/>
  <c r="AI2031" i="5"/>
  <c r="AK2031" i="5"/>
  <c r="AH959" i="5"/>
  <c r="AI959" i="5"/>
  <c r="AJ959" i="5"/>
  <c r="AI474" i="5"/>
  <c r="AH474" i="5"/>
  <c r="AK474" i="5"/>
  <c r="AJ474" i="5"/>
  <c r="AH2274" i="5"/>
  <c r="AH306" i="5"/>
  <c r="AK306" i="5"/>
  <c r="AJ306" i="5"/>
  <c r="AI306" i="5"/>
  <c r="AI1778" i="5"/>
  <c r="AH1778" i="5"/>
  <c r="AK1778" i="5"/>
  <c r="AJ1778" i="5"/>
  <c r="AJ879" i="5"/>
  <c r="AI879" i="5"/>
  <c r="AT879" i="5" s="1"/>
  <c r="AI530" i="5"/>
  <c r="AK530" i="5"/>
  <c r="AJ530" i="5"/>
  <c r="AH530" i="5"/>
  <c r="AK2322" i="5"/>
  <c r="AJ2322" i="5"/>
  <c r="AH2322" i="5"/>
  <c r="AI2322" i="5"/>
  <c r="AK1071" i="5"/>
  <c r="AI1071" i="5"/>
  <c r="AJ1071" i="5"/>
  <c r="AH2271" i="5"/>
  <c r="AK2271" i="5"/>
  <c r="AJ2271" i="5"/>
  <c r="AI2271" i="5"/>
  <c r="AJ1586" i="5"/>
  <c r="AI1586" i="5"/>
  <c r="AH1586" i="5"/>
  <c r="AK1586" i="5"/>
  <c r="AJ175" i="5"/>
  <c r="AK175" i="5"/>
  <c r="AK2111" i="5"/>
  <c r="AJ2111" i="5"/>
  <c r="AI2111" i="5"/>
  <c r="AH2111" i="5"/>
  <c r="AK1458" i="5"/>
  <c r="AJ1458" i="5"/>
  <c r="AH1458" i="5"/>
  <c r="AI1458" i="5"/>
  <c r="AJ1274" i="5"/>
  <c r="AJ543" i="5"/>
  <c r="AI543" i="5"/>
  <c r="AH543" i="5"/>
  <c r="AK543" i="5"/>
  <c r="AI2415" i="5"/>
  <c r="AK2415" i="5"/>
  <c r="AJ2415" i="5"/>
  <c r="AI1319" i="5"/>
  <c r="AH1319" i="5"/>
  <c r="AK1319" i="5"/>
  <c r="AJ1319" i="5"/>
  <c r="AI594" i="5"/>
  <c r="AJ2234" i="5"/>
  <c r="AK2234" i="5"/>
  <c r="AH2234" i="5"/>
  <c r="AI2234" i="5"/>
  <c r="AI2258" i="5"/>
  <c r="AH2258" i="5"/>
  <c r="AK2258" i="5"/>
  <c r="AJ2258" i="5"/>
  <c r="AI2506" i="5"/>
  <c r="AH2506" i="5"/>
  <c r="AK2506" i="5"/>
  <c r="AJ2506" i="5"/>
  <c r="AK351" i="5"/>
  <c r="AH2095" i="5"/>
  <c r="AJ2095" i="5"/>
  <c r="AI2095" i="5"/>
  <c r="AI1167" i="5"/>
  <c r="AH1167" i="5"/>
  <c r="AJ1167" i="5"/>
  <c r="AH1927" i="5"/>
  <c r="AK1927" i="5"/>
  <c r="AJ1927" i="5"/>
  <c r="AI1927" i="5"/>
  <c r="AI218" i="5"/>
  <c r="AH1394" i="5"/>
  <c r="AI1394" i="5"/>
  <c r="AI1562" i="5"/>
  <c r="AH1562" i="5"/>
  <c r="AI1591" i="5"/>
  <c r="AH1591" i="5"/>
  <c r="AK1591" i="5"/>
  <c r="AJ1591" i="5"/>
  <c r="AK154" i="5"/>
  <c r="AJ154" i="5"/>
  <c r="AI154" i="5"/>
  <c r="AH154" i="5"/>
  <c r="AH391" i="5"/>
  <c r="AJ391" i="5"/>
  <c r="AI391" i="5"/>
  <c r="AK1970" i="5"/>
  <c r="AI1970" i="5"/>
  <c r="AH1970" i="5"/>
  <c r="AJ1970" i="5"/>
  <c r="AK1471" i="5"/>
  <c r="AJ1471" i="5"/>
  <c r="AI1471" i="5"/>
  <c r="AH1471" i="5"/>
  <c r="AK2335" i="5"/>
  <c r="AJ2335" i="5"/>
  <c r="AK527" i="5"/>
  <c r="AI527" i="5"/>
  <c r="AH527" i="5"/>
  <c r="AJ527" i="5"/>
  <c r="AK2095" i="5"/>
  <c r="AK138" i="5"/>
  <c r="AJ138" i="5"/>
  <c r="AI138" i="5"/>
  <c r="AH138" i="5"/>
  <c r="AH1143" i="5"/>
  <c r="AK1143" i="5"/>
  <c r="AJ1143" i="5"/>
  <c r="AI1143" i="5"/>
  <c r="AI1351" i="5"/>
  <c r="AH1351" i="5"/>
  <c r="AK1351" i="5"/>
  <c r="AJ1351" i="5"/>
  <c r="AI1823" i="5"/>
  <c r="AH1823" i="5"/>
  <c r="AJ210" i="5"/>
  <c r="AI210" i="5"/>
  <c r="AH210" i="5"/>
  <c r="AK210" i="5"/>
  <c r="AK1098" i="5"/>
  <c r="AI1098" i="5"/>
  <c r="AH1098" i="5"/>
  <c r="AJ1098" i="5"/>
  <c r="AI1642" i="5"/>
  <c r="AK1642" i="5"/>
  <c r="AH1642" i="5"/>
  <c r="AK1474" i="5"/>
  <c r="AJ1474" i="5"/>
  <c r="AI1474" i="5"/>
  <c r="AH1474" i="5"/>
  <c r="AH159" i="5"/>
  <c r="AK159" i="5"/>
  <c r="AI159" i="5"/>
  <c r="AJ159" i="5"/>
  <c r="AJ815" i="5"/>
  <c r="AI2098" i="5"/>
  <c r="AK1311" i="5"/>
  <c r="AJ1311" i="5"/>
  <c r="AI1311" i="5"/>
  <c r="AH1311" i="5"/>
  <c r="AK1218" i="5"/>
  <c r="AJ1218" i="5"/>
  <c r="AI1218" i="5"/>
  <c r="AH1218" i="5"/>
  <c r="AK50" i="5"/>
  <c r="AJ50" i="5"/>
  <c r="AI50" i="5"/>
  <c r="AH50" i="5"/>
  <c r="AH783" i="5"/>
  <c r="AI783" i="5"/>
  <c r="AJ1330" i="5"/>
  <c r="AI1330" i="5"/>
  <c r="AH1330" i="5"/>
  <c r="AK1330" i="5"/>
  <c r="AH119" i="5"/>
  <c r="AK119" i="5"/>
  <c r="AJ119" i="5"/>
  <c r="AI119" i="5"/>
  <c r="AH1551" i="5"/>
  <c r="AI1551" i="5"/>
  <c r="AK1551" i="5"/>
  <c r="AJ1551" i="5"/>
  <c r="AH626" i="5"/>
  <c r="AI295" i="5"/>
  <c r="AH1055" i="5"/>
  <c r="AK338" i="5"/>
  <c r="AI338" i="5"/>
  <c r="AH338" i="5"/>
  <c r="AJ338" i="5"/>
  <c r="AJ394" i="5"/>
  <c r="AT394" i="5" s="1"/>
  <c r="AJ1226" i="5"/>
  <c r="AH1226" i="5"/>
  <c r="AI1226" i="5"/>
  <c r="AK1226" i="5"/>
  <c r="AK383" i="5"/>
  <c r="AH2386" i="5"/>
  <c r="AI2386" i="5"/>
  <c r="AK2386" i="5"/>
  <c r="AJ2386" i="5"/>
  <c r="AJ2207" i="5"/>
  <c r="AK2207" i="5"/>
  <c r="AU2207" i="5" s="1"/>
  <c r="AJ287" i="5"/>
  <c r="AI287" i="5"/>
  <c r="AH287" i="5"/>
  <c r="AK287" i="5"/>
  <c r="AJ823" i="5"/>
  <c r="AI823" i="5"/>
  <c r="AH823" i="5"/>
  <c r="AK823" i="5"/>
  <c r="AJ74" i="5"/>
  <c r="AK1154" i="5"/>
  <c r="AI1154" i="5"/>
  <c r="AH1154" i="5"/>
  <c r="AJ1154" i="5"/>
  <c r="AI618" i="5"/>
  <c r="AU618" i="5" s="1"/>
  <c r="AJ2034" i="5"/>
  <c r="AH2034" i="5"/>
  <c r="AI2034" i="5"/>
  <c r="AK2034" i="5"/>
  <c r="AI1911" i="5"/>
  <c r="AH1911" i="5"/>
  <c r="AK1911" i="5"/>
  <c r="AJ1911" i="5"/>
  <c r="AI562" i="5"/>
  <c r="AH562" i="5"/>
  <c r="AK562" i="5"/>
  <c r="AJ562" i="5"/>
  <c r="AJ2314" i="5"/>
  <c r="AH2314" i="5"/>
  <c r="AI2314" i="5"/>
  <c r="AK2314" i="5"/>
  <c r="AH1959" i="5"/>
  <c r="AR1959" i="5" s="1"/>
  <c r="AK2298" i="5"/>
  <c r="AJ2298" i="5"/>
  <c r="AH2298" i="5"/>
  <c r="AI2298" i="5"/>
  <c r="AJ1954" i="5"/>
  <c r="AI1954" i="5"/>
  <c r="AH1954" i="5"/>
  <c r="AK1954" i="5"/>
  <c r="AK1711" i="5"/>
  <c r="AJ1711" i="5"/>
  <c r="AI1711" i="5"/>
  <c r="AH1711" i="5"/>
  <c r="AK2007" i="5"/>
  <c r="AI23" i="5"/>
  <c r="AH23" i="5"/>
  <c r="AJ23" i="5"/>
  <c r="AK26" i="5"/>
  <c r="AJ26" i="5"/>
  <c r="AI26" i="5"/>
  <c r="AH26" i="5"/>
  <c r="AU18" i="5"/>
  <c r="AT18" i="5"/>
  <c r="AR18" i="5"/>
  <c r="AS18" i="5"/>
  <c r="AU15" i="5"/>
  <c r="AT15" i="5"/>
  <c r="AS15" i="5"/>
  <c r="AR15" i="5"/>
  <c r="AR602" i="5" l="1"/>
  <c r="AU578" i="5"/>
  <c r="AT602" i="5"/>
  <c r="AU87" i="5"/>
  <c r="AU1135" i="5"/>
  <c r="AS615" i="5"/>
  <c r="AU1991" i="5"/>
  <c r="AS2415" i="5"/>
  <c r="AU2415" i="5"/>
  <c r="AS207" i="5"/>
  <c r="AT898" i="5"/>
  <c r="AS239" i="5"/>
  <c r="AS127" i="5"/>
  <c r="AU1207" i="5"/>
  <c r="AT615" i="5"/>
  <c r="AT2255" i="5"/>
  <c r="AS1047" i="5"/>
  <c r="AS1695" i="5"/>
  <c r="AT1623" i="5"/>
  <c r="AS394" i="5"/>
  <c r="AU23" i="5"/>
  <c r="AR879" i="5"/>
  <c r="AS578" i="5"/>
  <c r="AR1991" i="5"/>
  <c r="AT2114" i="5"/>
  <c r="AT303" i="5"/>
  <c r="AU2442" i="5"/>
  <c r="AU711" i="5"/>
  <c r="AU519" i="5"/>
  <c r="AS1058" i="5"/>
  <c r="AT87" i="5"/>
  <c r="AS2543" i="5"/>
  <c r="AT175" i="5"/>
  <c r="AT999" i="5"/>
  <c r="AU767" i="5"/>
  <c r="AU1559" i="5"/>
  <c r="AS898" i="5"/>
  <c r="AS1722" i="5"/>
  <c r="AR239" i="5"/>
  <c r="AU1114" i="5"/>
  <c r="AS79" i="5"/>
  <c r="AR1047" i="5"/>
  <c r="AS1991" i="5"/>
  <c r="AU2255" i="5"/>
  <c r="AT1655" i="5"/>
  <c r="AT79" i="5"/>
  <c r="AR1695" i="5"/>
  <c r="AT1047" i="5"/>
  <c r="AS1647" i="5"/>
  <c r="AR1711" i="5"/>
  <c r="AU1711" i="5"/>
  <c r="AT1711" i="5"/>
  <c r="AS1711" i="5"/>
  <c r="AS287" i="5"/>
  <c r="AR287" i="5"/>
  <c r="AU287" i="5"/>
  <c r="AT287" i="5"/>
  <c r="AU2386" i="5"/>
  <c r="AT2386" i="5"/>
  <c r="AS2386" i="5"/>
  <c r="AR2386" i="5"/>
  <c r="AS338" i="5"/>
  <c r="AR338" i="5"/>
  <c r="AU338" i="5"/>
  <c r="AT338" i="5"/>
  <c r="AT1218" i="5"/>
  <c r="AS1218" i="5"/>
  <c r="AR1218" i="5"/>
  <c r="AU1218" i="5"/>
  <c r="AU1394" i="5"/>
  <c r="AT1394" i="5"/>
  <c r="AS1394" i="5"/>
  <c r="AR1394" i="5"/>
  <c r="AR1071" i="5"/>
  <c r="AT474" i="5"/>
  <c r="AS474" i="5"/>
  <c r="AU474" i="5"/>
  <c r="AR474" i="5"/>
  <c r="AS882" i="5"/>
  <c r="AU882" i="5"/>
  <c r="AT882" i="5"/>
  <c r="AR882" i="5"/>
  <c r="AU938" i="5"/>
  <c r="AS938" i="5"/>
  <c r="AT938" i="5"/>
  <c r="AR938" i="5"/>
  <c r="AT207" i="5"/>
  <c r="AU354" i="5"/>
  <c r="AT354" i="5"/>
  <c r="AR354" i="5"/>
  <c r="AS354" i="5"/>
  <c r="AU1018" i="5"/>
  <c r="AT1018" i="5"/>
  <c r="AS1018" i="5"/>
  <c r="AR1018" i="5"/>
  <c r="AR1039" i="5"/>
  <c r="AU1039" i="5"/>
  <c r="AT1039" i="5"/>
  <c r="AS1039" i="5"/>
  <c r="AT247" i="5"/>
  <c r="AS247" i="5"/>
  <c r="AR247" i="5"/>
  <c r="AU247" i="5"/>
  <c r="AU1063" i="5"/>
  <c r="AT1063" i="5"/>
  <c r="AS1063" i="5"/>
  <c r="AR1063" i="5"/>
  <c r="AU1666" i="5"/>
  <c r="AT1666" i="5"/>
  <c r="AS1666" i="5"/>
  <c r="AR1666" i="5"/>
  <c r="AU1634" i="5"/>
  <c r="AS1634" i="5"/>
  <c r="AT1634" i="5"/>
  <c r="AR1634" i="5"/>
  <c r="AU2170" i="5"/>
  <c r="AT2170" i="5"/>
  <c r="AS2170" i="5"/>
  <c r="AR2170" i="5"/>
  <c r="AU1767" i="5"/>
  <c r="AS1767" i="5"/>
  <c r="AR1767" i="5"/>
  <c r="AT1767" i="5"/>
  <c r="AT1938" i="5"/>
  <c r="AS1938" i="5"/>
  <c r="AR1938" i="5"/>
  <c r="AU1938" i="5"/>
  <c r="AT250" i="5"/>
  <c r="AS250" i="5"/>
  <c r="AR250" i="5"/>
  <c r="AU250" i="5"/>
  <c r="AT1746" i="5"/>
  <c r="AR1746" i="5"/>
  <c r="AU1746" i="5"/>
  <c r="AS1746" i="5"/>
  <c r="AT1071" i="5"/>
  <c r="AU2338" i="5"/>
  <c r="AS2338" i="5"/>
  <c r="AR2338" i="5"/>
  <c r="AT2338" i="5"/>
  <c r="AS330" i="5"/>
  <c r="AR330" i="5"/>
  <c r="AU330" i="5"/>
  <c r="AT330" i="5"/>
  <c r="AT2407" i="5"/>
  <c r="AS2407" i="5"/>
  <c r="AR2407" i="5"/>
  <c r="AU2407" i="5"/>
  <c r="AR407" i="5"/>
  <c r="AU407" i="5"/>
  <c r="AT407" i="5"/>
  <c r="AS407" i="5"/>
  <c r="AU234" i="5"/>
  <c r="AT234" i="5"/>
  <c r="AS234" i="5"/>
  <c r="AR234" i="5"/>
  <c r="AR631" i="5"/>
  <c r="AU631" i="5"/>
  <c r="AT631" i="5"/>
  <c r="AS631" i="5"/>
  <c r="AU1607" i="5"/>
  <c r="AS1607" i="5"/>
  <c r="AT1607" i="5"/>
  <c r="AR1607" i="5"/>
  <c r="AT847" i="5"/>
  <c r="AS847" i="5"/>
  <c r="AR847" i="5"/>
  <c r="AU847" i="5"/>
  <c r="AR679" i="5"/>
  <c r="AT679" i="5"/>
  <c r="AU679" i="5"/>
  <c r="AS679" i="5"/>
  <c r="AT2023" i="5"/>
  <c r="AU2023" i="5"/>
  <c r="AS2023" i="5"/>
  <c r="AR2023" i="5"/>
  <c r="AR186" i="5"/>
  <c r="AU186" i="5"/>
  <c r="AT186" i="5"/>
  <c r="AS186" i="5"/>
  <c r="AS2146" i="5"/>
  <c r="AR2146" i="5"/>
  <c r="AU2146" i="5"/>
  <c r="AT2146" i="5"/>
  <c r="AS175" i="5"/>
  <c r="AR175" i="5"/>
  <c r="AU175" i="5"/>
  <c r="AU1266" i="5"/>
  <c r="AT1266" i="5"/>
  <c r="AS1266" i="5"/>
  <c r="AR1266" i="5"/>
  <c r="AS1623" i="5"/>
  <c r="AT1495" i="5"/>
  <c r="AR1559" i="5"/>
  <c r="AS1559" i="5"/>
  <c r="AT1559" i="5"/>
  <c r="AS871" i="5"/>
  <c r="AR871" i="5"/>
  <c r="AT871" i="5"/>
  <c r="AU871" i="5"/>
  <c r="AU639" i="5"/>
  <c r="AS639" i="5"/>
  <c r="AR639" i="5"/>
  <c r="AU167" i="5"/>
  <c r="AT167" i="5"/>
  <c r="AS167" i="5"/>
  <c r="AR167" i="5"/>
  <c r="AU2543" i="5"/>
  <c r="AR615" i="5"/>
  <c r="AU263" i="5"/>
  <c r="AT263" i="5"/>
  <c r="AS263" i="5"/>
  <c r="AR263" i="5"/>
  <c r="AS1727" i="5"/>
  <c r="AU1727" i="5"/>
  <c r="AT1727" i="5"/>
  <c r="AR1727" i="5"/>
  <c r="AU991" i="5"/>
  <c r="AT991" i="5"/>
  <c r="AS991" i="5"/>
  <c r="AR991" i="5"/>
  <c r="AT927" i="5"/>
  <c r="AS927" i="5"/>
  <c r="AR927" i="5"/>
  <c r="AU927" i="5"/>
  <c r="AT1522" i="5"/>
  <c r="AS1522" i="5"/>
  <c r="AR1522" i="5"/>
  <c r="AU1522" i="5"/>
  <c r="AT410" i="5"/>
  <c r="AS410" i="5"/>
  <c r="AR410" i="5"/>
  <c r="AU410" i="5"/>
  <c r="AR2026" i="5"/>
  <c r="AT2026" i="5"/>
  <c r="AS2026" i="5"/>
  <c r="AU2026" i="5"/>
  <c r="AR1370" i="5"/>
  <c r="AT1370" i="5"/>
  <c r="AS1370" i="5"/>
  <c r="AU1370" i="5"/>
  <c r="AT946" i="5"/>
  <c r="AS946" i="5"/>
  <c r="AR946" i="5"/>
  <c r="AU946" i="5"/>
  <c r="AS1639" i="5"/>
  <c r="AT31" i="5"/>
  <c r="AS31" i="5"/>
  <c r="AR31" i="5"/>
  <c r="AU31" i="5"/>
  <c r="AT1215" i="5"/>
  <c r="AS1215" i="5"/>
  <c r="AU1215" i="5"/>
  <c r="AR1215" i="5"/>
  <c r="AR1495" i="5"/>
  <c r="AS1495" i="5"/>
  <c r="AT1719" i="5"/>
  <c r="AU1719" i="5"/>
  <c r="AS1719" i="5"/>
  <c r="AR1719" i="5"/>
  <c r="AT1946" i="5"/>
  <c r="AR1946" i="5"/>
  <c r="AU1946" i="5"/>
  <c r="AS1946" i="5"/>
  <c r="AU1743" i="5"/>
  <c r="AT1743" i="5"/>
  <c r="AS1743" i="5"/>
  <c r="AR1743" i="5"/>
  <c r="AU815" i="5"/>
  <c r="AS815" i="5"/>
  <c r="AR815" i="5"/>
  <c r="AT815" i="5"/>
  <c r="AU1831" i="5"/>
  <c r="AT1831" i="5"/>
  <c r="AR1831" i="5"/>
  <c r="AS1831" i="5"/>
  <c r="AS2186" i="5"/>
  <c r="AU2186" i="5"/>
  <c r="AT2186" i="5"/>
  <c r="AR2186" i="5"/>
  <c r="AU567" i="5"/>
  <c r="AT567" i="5"/>
  <c r="AS567" i="5"/>
  <c r="AR567" i="5"/>
  <c r="AS1194" i="5"/>
  <c r="AR1194" i="5"/>
  <c r="AU1194" i="5"/>
  <c r="AT1194" i="5"/>
  <c r="AR506" i="5"/>
  <c r="AU506" i="5"/>
  <c r="AT506" i="5"/>
  <c r="AS506" i="5"/>
  <c r="AU2394" i="5"/>
  <c r="AT2394" i="5"/>
  <c r="AS2394" i="5"/>
  <c r="AR2394" i="5"/>
  <c r="AU1730" i="5"/>
  <c r="AT1730" i="5"/>
  <c r="AS1730" i="5"/>
  <c r="AR1730" i="5"/>
  <c r="AS319" i="5"/>
  <c r="AR319" i="5"/>
  <c r="AU319" i="5"/>
  <c r="AT319" i="5"/>
  <c r="AS778" i="5"/>
  <c r="AR778" i="5"/>
  <c r="AT778" i="5"/>
  <c r="AU778" i="5"/>
  <c r="AU1367" i="5"/>
  <c r="AT1367" i="5"/>
  <c r="AS1367" i="5"/>
  <c r="AR1367" i="5"/>
  <c r="AT1959" i="5"/>
  <c r="AU2223" i="5"/>
  <c r="AT2223" i="5"/>
  <c r="AS2223" i="5"/>
  <c r="AR2223" i="5"/>
  <c r="AR695" i="5"/>
  <c r="AS695" i="5"/>
  <c r="AU695" i="5"/>
  <c r="AT695" i="5"/>
  <c r="AT1922" i="5"/>
  <c r="AS1922" i="5"/>
  <c r="AU1922" i="5"/>
  <c r="AR1922" i="5"/>
  <c r="AT239" i="5"/>
  <c r="AS2239" i="5"/>
  <c r="AT2239" i="5"/>
  <c r="AR2239" i="5"/>
  <c r="AU2239" i="5"/>
  <c r="AT98" i="5"/>
  <c r="AS98" i="5"/>
  <c r="AU98" i="5"/>
  <c r="AR98" i="5"/>
  <c r="AU1943" i="5"/>
  <c r="AT1943" i="5"/>
  <c r="AS1943" i="5"/>
  <c r="AR1943" i="5"/>
  <c r="AR1623" i="5"/>
  <c r="AR2327" i="5"/>
  <c r="AU2327" i="5"/>
  <c r="AT2327" i="5"/>
  <c r="AS2327" i="5"/>
  <c r="AS1002" i="5"/>
  <c r="AR1002" i="5"/>
  <c r="AU1002" i="5"/>
  <c r="AT1002" i="5"/>
  <c r="AU2287" i="5"/>
  <c r="AT2287" i="5"/>
  <c r="AS2287" i="5"/>
  <c r="AR2287" i="5"/>
  <c r="AR754" i="5"/>
  <c r="AS754" i="5"/>
  <c r="AU754" i="5"/>
  <c r="AT754" i="5"/>
  <c r="AR79" i="5"/>
  <c r="AT1202" i="5"/>
  <c r="AS1202" i="5"/>
  <c r="AU1202" i="5"/>
  <c r="AR1202" i="5"/>
  <c r="AU663" i="5"/>
  <c r="AT663" i="5"/>
  <c r="AS663" i="5"/>
  <c r="AR663" i="5"/>
  <c r="AS274" i="5"/>
  <c r="AU274" i="5"/>
  <c r="AT274" i="5"/>
  <c r="AR274" i="5"/>
  <c r="AR1234" i="5"/>
  <c r="AS1234" i="5"/>
  <c r="AU1234" i="5"/>
  <c r="AT1234" i="5"/>
  <c r="AR986" i="5"/>
  <c r="AT986" i="5"/>
  <c r="AU986" i="5"/>
  <c r="AS986" i="5"/>
  <c r="AU1690" i="5"/>
  <c r="AT1690" i="5"/>
  <c r="AS1690" i="5"/>
  <c r="AR1690" i="5"/>
  <c r="AU1159" i="5"/>
  <c r="AS1159" i="5"/>
  <c r="AR1159" i="5"/>
  <c r="AT1159" i="5"/>
  <c r="AU1906" i="5"/>
  <c r="AT1906" i="5"/>
  <c r="AS1906" i="5"/>
  <c r="AR1906" i="5"/>
  <c r="AU1511" i="5"/>
  <c r="AT1511" i="5"/>
  <c r="AR1511" i="5"/>
  <c r="AS1511" i="5"/>
  <c r="AU1599" i="5"/>
  <c r="AS1599" i="5"/>
  <c r="AT1599" i="5"/>
  <c r="AR1599" i="5"/>
  <c r="AT1359" i="5"/>
  <c r="AR1359" i="5"/>
  <c r="AU1359" i="5"/>
  <c r="AS1359" i="5"/>
  <c r="AU1127" i="5"/>
  <c r="AT1127" i="5"/>
  <c r="AS1127" i="5"/>
  <c r="AR1127" i="5"/>
  <c r="AT2455" i="5"/>
  <c r="AU2455" i="5"/>
  <c r="AS2455" i="5"/>
  <c r="AR2455" i="5"/>
  <c r="AT298" i="5"/>
  <c r="AS298" i="5"/>
  <c r="AR298" i="5"/>
  <c r="AU298" i="5"/>
  <c r="AU2367" i="5"/>
  <c r="AT2367" i="5"/>
  <c r="AS2367" i="5"/>
  <c r="AR2367" i="5"/>
  <c r="AT1695" i="5"/>
  <c r="AT1722" i="5"/>
  <c r="AR87" i="5"/>
  <c r="AS2298" i="5"/>
  <c r="AR2298" i="5"/>
  <c r="AU2298" i="5"/>
  <c r="AT2298" i="5"/>
  <c r="AU1551" i="5"/>
  <c r="AT1551" i="5"/>
  <c r="AS1551" i="5"/>
  <c r="AR1551" i="5"/>
  <c r="AU1351" i="5"/>
  <c r="AT1351" i="5"/>
  <c r="AS1351" i="5"/>
  <c r="AR1351" i="5"/>
  <c r="AU1586" i="5"/>
  <c r="AS1586" i="5"/>
  <c r="AT1586" i="5"/>
  <c r="AR1586" i="5"/>
  <c r="AS1071" i="5"/>
  <c r="AU1874" i="5"/>
  <c r="AT1874" i="5"/>
  <c r="AS1874" i="5"/>
  <c r="AR1874" i="5"/>
  <c r="AU799" i="5"/>
  <c r="AT799" i="5"/>
  <c r="AS799" i="5"/>
  <c r="AR799" i="5"/>
  <c r="AU2567" i="5"/>
  <c r="AT2567" i="5"/>
  <c r="AS2567" i="5"/>
  <c r="AR2567" i="5"/>
  <c r="AT1887" i="5"/>
  <c r="AS1887" i="5"/>
  <c r="AU1887" i="5"/>
  <c r="AR1887" i="5"/>
  <c r="AS1754" i="5"/>
  <c r="AR1754" i="5"/>
  <c r="AU1754" i="5"/>
  <c r="AT1754" i="5"/>
  <c r="AT874" i="5"/>
  <c r="AS874" i="5"/>
  <c r="AR874" i="5"/>
  <c r="AU874" i="5"/>
  <c r="AR1978" i="5"/>
  <c r="AU1978" i="5"/>
  <c r="AT1978" i="5"/>
  <c r="AS1978" i="5"/>
  <c r="AU1383" i="5"/>
  <c r="AT1383" i="5"/>
  <c r="AS1383" i="5"/>
  <c r="AR1383" i="5"/>
  <c r="AS1682" i="5"/>
  <c r="AR1682" i="5"/>
  <c r="AU1682" i="5"/>
  <c r="AT1682" i="5"/>
  <c r="AU1866" i="5"/>
  <c r="AT1866" i="5"/>
  <c r="AS1866" i="5"/>
  <c r="AR1866" i="5"/>
  <c r="AT2418" i="5"/>
  <c r="AS2418" i="5"/>
  <c r="AU2418" i="5"/>
  <c r="AR2418" i="5"/>
  <c r="BE602" i="5"/>
  <c r="BB602" i="5"/>
  <c r="BC602" i="5"/>
  <c r="BD602" i="5"/>
  <c r="BE2330" i="5"/>
  <c r="BD2330" i="5"/>
  <c r="BC2330" i="5"/>
  <c r="BB2330" i="5"/>
  <c r="AU2039" i="5"/>
  <c r="AT90" i="5"/>
  <c r="AS90" i="5"/>
  <c r="AR90" i="5"/>
  <c r="AU90" i="5"/>
  <c r="AU1479" i="5"/>
  <c r="AT1479" i="5"/>
  <c r="AS1479" i="5"/>
  <c r="AR1479" i="5"/>
  <c r="BC1047" i="5"/>
  <c r="BE1047" i="5"/>
  <c r="BB1047" i="5"/>
  <c r="BD1047" i="5"/>
  <c r="AU1858" i="5"/>
  <c r="AT1858" i="5"/>
  <c r="AS1858" i="5"/>
  <c r="AR1858" i="5"/>
  <c r="AU1071" i="5"/>
  <c r="AU1935" i="5"/>
  <c r="AT1935" i="5"/>
  <c r="AS1935" i="5"/>
  <c r="AR1935" i="5"/>
  <c r="AU1247" i="5"/>
  <c r="AT1247" i="5"/>
  <c r="AS1247" i="5"/>
  <c r="AR1247" i="5"/>
  <c r="AT327" i="5"/>
  <c r="AU327" i="5"/>
  <c r="AS327" i="5"/>
  <c r="AR327" i="5"/>
  <c r="AU1455" i="5"/>
  <c r="AT1455" i="5"/>
  <c r="AS1455" i="5"/>
  <c r="AR1455" i="5"/>
  <c r="AT1850" i="5"/>
  <c r="AS1850" i="5"/>
  <c r="AU1850" i="5"/>
  <c r="AR1850" i="5"/>
  <c r="AS1903" i="5"/>
  <c r="AR1903" i="5"/>
  <c r="AU1903" i="5"/>
  <c r="AT1903" i="5"/>
  <c r="AT1890" i="5"/>
  <c r="AS1890" i="5"/>
  <c r="AR1890" i="5"/>
  <c r="AU1890" i="5"/>
  <c r="AU2354" i="5"/>
  <c r="AT2354" i="5"/>
  <c r="AS2354" i="5"/>
  <c r="AR2354" i="5"/>
  <c r="AR282" i="5"/>
  <c r="AU282" i="5"/>
  <c r="AT282" i="5"/>
  <c r="AS282" i="5"/>
  <c r="AS2167" i="5"/>
  <c r="AR2167" i="5"/>
  <c r="AU2167" i="5"/>
  <c r="AT2167" i="5"/>
  <c r="AT146" i="5"/>
  <c r="AS146" i="5"/>
  <c r="AU146" i="5"/>
  <c r="AR146" i="5"/>
  <c r="AT687" i="5"/>
  <c r="AR687" i="5"/>
  <c r="AU687" i="5"/>
  <c r="AS687" i="5"/>
  <c r="AT655" i="5"/>
  <c r="AR655" i="5"/>
  <c r="AS655" i="5"/>
  <c r="AU655" i="5"/>
  <c r="AU1191" i="5"/>
  <c r="AT1191" i="5"/>
  <c r="AS1191" i="5"/>
  <c r="AR1191" i="5"/>
  <c r="AU466" i="5"/>
  <c r="AT466" i="5"/>
  <c r="AS466" i="5"/>
  <c r="AR466" i="5"/>
  <c r="AT610" i="5"/>
  <c r="AS610" i="5"/>
  <c r="AR610" i="5"/>
  <c r="AU610" i="5"/>
  <c r="AT1770" i="5"/>
  <c r="AS1770" i="5"/>
  <c r="AR1770" i="5"/>
  <c r="AU1770" i="5"/>
  <c r="AT2487" i="5"/>
  <c r="AS2487" i="5"/>
  <c r="AR2487" i="5"/>
  <c r="AU2487" i="5"/>
  <c r="AU895" i="5"/>
  <c r="AT895" i="5"/>
  <c r="AS895" i="5"/>
  <c r="AR895" i="5"/>
  <c r="AT2242" i="5"/>
  <c r="AS2242" i="5"/>
  <c r="AR2242" i="5"/>
  <c r="AU2242" i="5"/>
  <c r="AT1258" i="5"/>
  <c r="AS1258" i="5"/>
  <c r="AR1258" i="5"/>
  <c r="AU1258" i="5"/>
  <c r="AU1762" i="5"/>
  <c r="AT1762" i="5"/>
  <c r="AS1762" i="5"/>
  <c r="AR1762" i="5"/>
  <c r="AT223" i="5"/>
  <c r="AS223" i="5"/>
  <c r="AU223" i="5"/>
  <c r="AR223" i="5"/>
  <c r="AS458" i="5"/>
  <c r="AR458" i="5"/>
  <c r="AU458" i="5"/>
  <c r="AT458" i="5"/>
  <c r="AT178" i="5"/>
  <c r="AS178" i="5"/>
  <c r="AR178" i="5"/>
  <c r="AU178" i="5"/>
  <c r="AU935" i="5"/>
  <c r="AT935" i="5"/>
  <c r="AS935" i="5"/>
  <c r="AR935" i="5"/>
  <c r="AU1807" i="5"/>
  <c r="AS1807" i="5"/>
  <c r="AT1807" i="5"/>
  <c r="AR1807" i="5"/>
  <c r="AU1298" i="5"/>
  <c r="AR2543" i="5"/>
  <c r="AT1671" i="5"/>
  <c r="AS1671" i="5"/>
  <c r="AR1671" i="5"/>
  <c r="AU1671" i="5"/>
  <c r="AR1418" i="5"/>
  <c r="AT1418" i="5"/>
  <c r="AS1418" i="5"/>
  <c r="AU1418" i="5"/>
  <c r="AR1138" i="5"/>
  <c r="AU1138" i="5"/>
  <c r="AS1138" i="5"/>
  <c r="AT1138" i="5"/>
  <c r="AU2074" i="5"/>
  <c r="AT2074" i="5"/>
  <c r="AS2074" i="5"/>
  <c r="AR2074" i="5"/>
  <c r="AR767" i="5"/>
  <c r="AS767" i="5"/>
  <c r="AT767" i="5"/>
  <c r="AU2346" i="5"/>
  <c r="AT2346" i="5"/>
  <c r="AS2346" i="5"/>
  <c r="AR2346" i="5"/>
  <c r="AU1519" i="5"/>
  <c r="AT1519" i="5"/>
  <c r="AS1519" i="5"/>
  <c r="AR1519" i="5"/>
  <c r="AR1407" i="5"/>
  <c r="AS1407" i="5"/>
  <c r="AU1407" i="5"/>
  <c r="AT1407" i="5"/>
  <c r="AU1818" i="5"/>
  <c r="AS1818" i="5"/>
  <c r="AR1818" i="5"/>
  <c r="AT1818" i="5"/>
  <c r="AS1959" i="5"/>
  <c r="AT2319" i="5"/>
  <c r="AS2319" i="5"/>
  <c r="AU2319" i="5"/>
  <c r="AS1295" i="5"/>
  <c r="AR1295" i="5"/>
  <c r="AU1295" i="5"/>
  <c r="AT1295" i="5"/>
  <c r="AR2439" i="5"/>
  <c r="AS2439" i="5"/>
  <c r="AU2439" i="5"/>
  <c r="AT2439" i="5"/>
  <c r="AU239" i="5"/>
  <c r="AS2218" i="5"/>
  <c r="AR2218" i="5"/>
  <c r="AU2218" i="5"/>
  <c r="AT2218" i="5"/>
  <c r="AT962" i="5"/>
  <c r="AS962" i="5"/>
  <c r="AR962" i="5"/>
  <c r="AU962" i="5"/>
  <c r="AR359" i="5"/>
  <c r="AU359" i="5"/>
  <c r="AT359" i="5"/>
  <c r="AS359" i="5"/>
  <c r="AR1082" i="5"/>
  <c r="AT1082" i="5"/>
  <c r="AS1082" i="5"/>
  <c r="AU1082" i="5"/>
  <c r="AU1623" i="5"/>
  <c r="AU591" i="5"/>
  <c r="AT591" i="5"/>
  <c r="AS591" i="5"/>
  <c r="AR591" i="5"/>
  <c r="AT1490" i="5"/>
  <c r="AS1490" i="5"/>
  <c r="AU1490" i="5"/>
  <c r="AR1490" i="5"/>
  <c r="AT1079" i="5"/>
  <c r="AS1079" i="5"/>
  <c r="AR1079" i="5"/>
  <c r="AU1079" i="5"/>
  <c r="AT1338" i="5"/>
  <c r="AS1338" i="5"/>
  <c r="AR1338" i="5"/>
  <c r="AU1338" i="5"/>
  <c r="AR2410" i="5"/>
  <c r="AU2410" i="5"/>
  <c r="AS2410" i="5"/>
  <c r="AT2410" i="5"/>
  <c r="AT703" i="5"/>
  <c r="AS703" i="5"/>
  <c r="AR703" i="5"/>
  <c r="AU703" i="5"/>
  <c r="AR575" i="5"/>
  <c r="AT575" i="5"/>
  <c r="AS575" i="5"/>
  <c r="AU575" i="5"/>
  <c r="AR978" i="5"/>
  <c r="AU978" i="5"/>
  <c r="AT978" i="5"/>
  <c r="AS978" i="5"/>
  <c r="AU1826" i="5"/>
  <c r="AT1826" i="5"/>
  <c r="AS1826" i="5"/>
  <c r="AR1826" i="5"/>
  <c r="AS1698" i="5"/>
  <c r="AR1698" i="5"/>
  <c r="AU1698" i="5"/>
  <c r="AT1698" i="5"/>
  <c r="AU2159" i="5"/>
  <c r="AT2159" i="5"/>
  <c r="AS2159" i="5"/>
  <c r="AR2159" i="5"/>
  <c r="AU951" i="5"/>
  <c r="AR951" i="5"/>
  <c r="AT951" i="5"/>
  <c r="AS951" i="5"/>
  <c r="AU1695" i="5"/>
  <c r="AU1722" i="5"/>
  <c r="AS87" i="5"/>
  <c r="AR1642" i="5"/>
  <c r="AT1642" i="5"/>
  <c r="AS1642" i="5"/>
  <c r="AU1642" i="5"/>
  <c r="AR210" i="5"/>
  <c r="AU210" i="5"/>
  <c r="AT210" i="5"/>
  <c r="AS210" i="5"/>
  <c r="AS1471" i="5"/>
  <c r="AR1471" i="5"/>
  <c r="AU1471" i="5"/>
  <c r="AT1471" i="5"/>
  <c r="AT543" i="5"/>
  <c r="AS543" i="5"/>
  <c r="AR543" i="5"/>
  <c r="AU543" i="5"/>
  <c r="AS2111" i="5"/>
  <c r="AR2111" i="5"/>
  <c r="AT2111" i="5"/>
  <c r="AU2111" i="5"/>
  <c r="AR1239" i="5"/>
  <c r="AU1239" i="5"/>
  <c r="AT1239" i="5"/>
  <c r="AS1239" i="5"/>
  <c r="AT1751" i="5"/>
  <c r="AU1751" i="5"/>
  <c r="AT1775" i="5"/>
  <c r="AS1775" i="5"/>
  <c r="AR1775" i="5"/>
  <c r="AU1775" i="5"/>
  <c r="AT1602" i="5"/>
  <c r="AS1602" i="5"/>
  <c r="AR1602" i="5"/>
  <c r="AU1602" i="5"/>
  <c r="AT647" i="5"/>
  <c r="AU2138" i="5"/>
  <c r="AS2138" i="5"/>
  <c r="AR2138" i="5"/>
  <c r="AT2138" i="5"/>
  <c r="AT1554" i="5"/>
  <c r="AS1554" i="5"/>
  <c r="AR1554" i="5"/>
  <c r="AU1554" i="5"/>
  <c r="AT903" i="5"/>
  <c r="AR903" i="5"/>
  <c r="AU903" i="5"/>
  <c r="AS903" i="5"/>
  <c r="AT2039" i="5"/>
  <c r="AR2039" i="5"/>
  <c r="AS2039" i="5"/>
  <c r="AU919" i="5"/>
  <c r="AT919" i="5"/>
  <c r="AR919" i="5"/>
  <c r="AS919" i="5"/>
  <c r="AU2423" i="5"/>
  <c r="AT2423" i="5"/>
  <c r="AS2423" i="5"/>
  <c r="AR2423" i="5"/>
  <c r="AT674" i="5"/>
  <c r="AU674" i="5"/>
  <c r="AS674" i="5"/>
  <c r="AR674" i="5"/>
  <c r="AR1335" i="5"/>
  <c r="AU1335" i="5"/>
  <c r="AT1335" i="5"/>
  <c r="AS1335" i="5"/>
  <c r="AU1810" i="5"/>
  <c r="AT1810" i="5"/>
  <c r="AS1810" i="5"/>
  <c r="AR1810" i="5"/>
  <c r="AU2215" i="5"/>
  <c r="AU879" i="5"/>
  <c r="AS1535" i="5"/>
  <c r="AR1535" i="5"/>
  <c r="AU1535" i="5"/>
  <c r="AT1535" i="5"/>
  <c r="AU1314" i="5"/>
  <c r="AT1314" i="5"/>
  <c r="AS1314" i="5"/>
  <c r="AR1314" i="5"/>
  <c r="AR839" i="5"/>
  <c r="AU839" i="5"/>
  <c r="AT839" i="5"/>
  <c r="AS839" i="5"/>
  <c r="AU1543" i="5"/>
  <c r="AS1543" i="5"/>
  <c r="AR1543" i="5"/>
  <c r="AS2079" i="5"/>
  <c r="AU2079" i="5"/>
  <c r="AT2079" i="5"/>
  <c r="AR2079" i="5"/>
  <c r="AU1066" i="5"/>
  <c r="AR714" i="5"/>
  <c r="AU714" i="5"/>
  <c r="AS714" i="5"/>
  <c r="AT714" i="5"/>
  <c r="AS1834" i="5"/>
  <c r="AR1834" i="5"/>
  <c r="AU1834" i="5"/>
  <c r="AT1834" i="5"/>
  <c r="AR2154" i="5"/>
  <c r="AU2154" i="5"/>
  <c r="AT2154" i="5"/>
  <c r="AS2154" i="5"/>
  <c r="AS1282" i="5"/>
  <c r="AR1282" i="5"/>
  <c r="AU1282" i="5"/>
  <c r="AT1282" i="5"/>
  <c r="AR2279" i="5"/>
  <c r="AU2279" i="5"/>
  <c r="AS2279" i="5"/>
  <c r="AT2279" i="5"/>
  <c r="AS1298" i="5"/>
  <c r="AR1298" i="5"/>
  <c r="AT1298" i="5"/>
  <c r="AR1023" i="5"/>
  <c r="AU1023" i="5"/>
  <c r="AT1023" i="5"/>
  <c r="AS1023" i="5"/>
  <c r="AT863" i="5"/>
  <c r="AR863" i="5"/>
  <c r="AS863" i="5"/>
  <c r="AU863" i="5"/>
  <c r="AU2151" i="5"/>
  <c r="AT2151" i="5"/>
  <c r="AS2151" i="5"/>
  <c r="AR2151" i="5"/>
  <c r="AU1210" i="5"/>
  <c r="AT1210" i="5"/>
  <c r="AS1210" i="5"/>
  <c r="AR1210" i="5"/>
  <c r="AU2290" i="5"/>
  <c r="AS2290" i="5"/>
  <c r="AR2290" i="5"/>
  <c r="AT2290" i="5"/>
  <c r="AU2114" i="5"/>
  <c r="AS1066" i="5"/>
  <c r="AR1066" i="5"/>
  <c r="AT1066" i="5"/>
  <c r="AR570" i="5"/>
  <c r="AU570" i="5"/>
  <c r="AT570" i="5"/>
  <c r="AS570" i="5"/>
  <c r="AS930" i="5"/>
  <c r="AR930" i="5"/>
  <c r="AU930" i="5"/>
  <c r="AT930" i="5"/>
  <c r="AT2482" i="5"/>
  <c r="AS2482" i="5"/>
  <c r="AR2482" i="5"/>
  <c r="AU2482" i="5"/>
  <c r="AU2378" i="5"/>
  <c r="AS2378" i="5"/>
  <c r="AR2378" i="5"/>
  <c r="AT2378" i="5"/>
  <c r="AT1255" i="5"/>
  <c r="AS1255" i="5"/>
  <c r="AR1255" i="5"/>
  <c r="AU1255" i="5"/>
  <c r="AU1786" i="5"/>
  <c r="AS1786" i="5"/>
  <c r="AR1786" i="5"/>
  <c r="AT1786" i="5"/>
  <c r="AU1655" i="5"/>
  <c r="AR1655" i="5"/>
  <c r="AS1655" i="5"/>
  <c r="AR479" i="5"/>
  <c r="AU479" i="5"/>
  <c r="AT479" i="5"/>
  <c r="AS479" i="5"/>
  <c r="AT2530" i="5"/>
  <c r="AR2530" i="5"/>
  <c r="AU2530" i="5"/>
  <c r="AS2530" i="5"/>
  <c r="AS735" i="5"/>
  <c r="AU735" i="5"/>
  <c r="AR735" i="5"/>
  <c r="AT735" i="5"/>
  <c r="AU415" i="5"/>
  <c r="AT415" i="5"/>
  <c r="AS415" i="5"/>
  <c r="AR415" i="5"/>
  <c r="AS314" i="5"/>
  <c r="AR314" i="5"/>
  <c r="AU314" i="5"/>
  <c r="AT314" i="5"/>
  <c r="AT66" i="5"/>
  <c r="AS66" i="5"/>
  <c r="AU66" i="5"/>
  <c r="AR66" i="5"/>
  <c r="AT2522" i="5"/>
  <c r="AS2522" i="5"/>
  <c r="AR2522" i="5"/>
  <c r="AU2522" i="5"/>
  <c r="AT1738" i="5"/>
  <c r="AS1738" i="5"/>
  <c r="AU1738" i="5"/>
  <c r="AR1738" i="5"/>
  <c r="AT2442" i="5"/>
  <c r="AT226" i="5"/>
  <c r="AU226" i="5"/>
  <c r="AS226" i="5"/>
  <c r="AR226" i="5"/>
  <c r="AR2463" i="5"/>
  <c r="AU2463" i="5"/>
  <c r="AT2463" i="5"/>
  <c r="AS2463" i="5"/>
  <c r="AR743" i="5"/>
  <c r="AU743" i="5"/>
  <c r="AT743" i="5"/>
  <c r="AS743" i="5"/>
  <c r="AT1015" i="5"/>
  <c r="AR1015" i="5"/>
  <c r="AS1015" i="5"/>
  <c r="AU1015" i="5"/>
  <c r="AT351" i="5"/>
  <c r="AS351" i="5"/>
  <c r="AR351" i="5"/>
  <c r="AU351" i="5"/>
  <c r="AR2175" i="5"/>
  <c r="AT2175" i="5"/>
  <c r="AS2175" i="5"/>
  <c r="AU2175" i="5"/>
  <c r="AS2114" i="5"/>
  <c r="AR1026" i="5"/>
  <c r="AU1026" i="5"/>
  <c r="AT1026" i="5"/>
  <c r="AS1026" i="5"/>
  <c r="AS431" i="5"/>
  <c r="AR431" i="5"/>
  <c r="AU431" i="5"/>
  <c r="AT431" i="5"/>
  <c r="AT1839" i="5"/>
  <c r="AU463" i="5"/>
  <c r="AS463" i="5"/>
  <c r="AR463" i="5"/>
  <c r="AT463" i="5"/>
  <c r="AS295" i="5"/>
  <c r="AR295" i="5"/>
  <c r="AT295" i="5"/>
  <c r="AU295" i="5"/>
  <c r="AR1162" i="5"/>
  <c r="AU1162" i="5"/>
  <c r="AT1162" i="5"/>
  <c r="AS1162" i="5"/>
  <c r="AT218" i="5"/>
  <c r="AS218" i="5"/>
  <c r="AR218" i="5"/>
  <c r="AU218" i="5"/>
  <c r="AT2431" i="5"/>
  <c r="AS2431" i="5"/>
  <c r="AU2431" i="5"/>
  <c r="AR2431" i="5"/>
  <c r="AT418" i="5"/>
  <c r="AU418" i="5"/>
  <c r="AS418" i="5"/>
  <c r="AR418" i="5"/>
  <c r="AU1687" i="5"/>
  <c r="AT1687" i="5"/>
  <c r="AS1687" i="5"/>
  <c r="AR1687" i="5"/>
  <c r="AT751" i="5"/>
  <c r="AU751" i="5"/>
  <c r="AS751" i="5"/>
  <c r="AR751" i="5"/>
  <c r="AU2559" i="5"/>
  <c r="AT2559" i="5"/>
  <c r="AS2559" i="5"/>
  <c r="AR2559" i="5"/>
  <c r="AU447" i="5"/>
  <c r="AR447" i="5"/>
  <c r="AT447" i="5"/>
  <c r="AS447" i="5"/>
  <c r="AU562" i="5"/>
  <c r="AT562" i="5"/>
  <c r="AS562" i="5"/>
  <c r="AR562" i="5"/>
  <c r="AU2034" i="5"/>
  <c r="AS2034" i="5"/>
  <c r="AT2034" i="5"/>
  <c r="AR2034" i="5"/>
  <c r="AR1055" i="5"/>
  <c r="AU1055" i="5"/>
  <c r="AT1055" i="5"/>
  <c r="AS1055" i="5"/>
  <c r="AS783" i="5"/>
  <c r="AU783" i="5"/>
  <c r="AR783" i="5"/>
  <c r="AT783" i="5"/>
  <c r="AU1591" i="5"/>
  <c r="AT1591" i="5"/>
  <c r="AS1591" i="5"/>
  <c r="AR1591" i="5"/>
  <c r="AR2095" i="5"/>
  <c r="AU2095" i="5"/>
  <c r="AT2095" i="5"/>
  <c r="AS2095" i="5"/>
  <c r="AR2258" i="5"/>
  <c r="AU2258" i="5"/>
  <c r="AS2258" i="5"/>
  <c r="AT2258" i="5"/>
  <c r="AS810" i="5"/>
  <c r="AR810" i="5"/>
  <c r="AU810" i="5"/>
  <c r="AT810" i="5"/>
  <c r="AR1594" i="5"/>
  <c r="AT1594" i="5"/>
  <c r="AS1594" i="5"/>
  <c r="AU1594" i="5"/>
  <c r="AR378" i="5"/>
  <c r="AU378" i="5"/>
  <c r="AT378" i="5"/>
  <c r="AS378" i="5"/>
  <c r="AU1895" i="5"/>
  <c r="AT1895" i="5"/>
  <c r="AS1895" i="5"/>
  <c r="AR1895" i="5"/>
  <c r="AT698" i="5"/>
  <c r="AS698" i="5"/>
  <c r="AR698" i="5"/>
  <c r="AU698" i="5"/>
  <c r="AU1482" i="5"/>
  <c r="AS1482" i="5"/>
  <c r="AR1482" i="5"/>
  <c r="AT1482" i="5"/>
  <c r="AR1578" i="5"/>
  <c r="AU1578" i="5"/>
  <c r="AT1578" i="5"/>
  <c r="AS1578" i="5"/>
  <c r="AR1322" i="5"/>
  <c r="AU1322" i="5"/>
  <c r="AT1322" i="5"/>
  <c r="AS1322" i="5"/>
  <c r="AT967" i="5"/>
  <c r="AR967" i="5"/>
  <c r="AS967" i="5"/>
  <c r="AU967" i="5"/>
  <c r="AR1706" i="5"/>
  <c r="AU1706" i="5"/>
  <c r="AT1706" i="5"/>
  <c r="AS1706" i="5"/>
  <c r="AR535" i="5"/>
  <c r="AU535" i="5"/>
  <c r="AT535" i="5"/>
  <c r="AS535" i="5"/>
  <c r="AT1714" i="5"/>
  <c r="AR1714" i="5"/>
  <c r="AS1714" i="5"/>
  <c r="AU1783" i="5"/>
  <c r="AT1783" i="5"/>
  <c r="AS1783" i="5"/>
  <c r="AR1783" i="5"/>
  <c r="AU538" i="5"/>
  <c r="AT538" i="5"/>
  <c r="AR538" i="5"/>
  <c r="AS538" i="5"/>
  <c r="AU426" i="5"/>
  <c r="AT426" i="5"/>
  <c r="AR426" i="5"/>
  <c r="AS426" i="5"/>
  <c r="AU722" i="5"/>
  <c r="AT722" i="5"/>
  <c r="AS722" i="5"/>
  <c r="AR722" i="5"/>
  <c r="AT2215" i="5"/>
  <c r="AS2215" i="5"/>
  <c r="AR2215" i="5"/>
  <c r="AS879" i="5"/>
  <c r="BD879" i="5" s="1"/>
  <c r="AU279" i="5"/>
  <c r="AS279" i="5"/>
  <c r="AR279" i="5"/>
  <c r="AT279" i="5"/>
  <c r="AT1674" i="5"/>
  <c r="AS1674" i="5"/>
  <c r="AR1674" i="5"/>
  <c r="AU1674" i="5"/>
  <c r="AU522" i="5"/>
  <c r="AT522" i="5"/>
  <c r="AS522" i="5"/>
  <c r="AR522" i="5"/>
  <c r="AU1658" i="5"/>
  <c r="AT1658" i="5"/>
  <c r="AS1658" i="5"/>
  <c r="AR1658" i="5"/>
  <c r="AT2122" i="5"/>
  <c r="AS2122" i="5"/>
  <c r="AR2122" i="5"/>
  <c r="AU2122" i="5"/>
  <c r="AT2370" i="5"/>
  <c r="AS2370" i="5"/>
  <c r="AR2370" i="5"/>
  <c r="AU2370" i="5"/>
  <c r="AS335" i="5"/>
  <c r="AR335" i="5"/>
  <c r="AU335" i="5"/>
  <c r="AT335" i="5"/>
  <c r="AT2071" i="5"/>
  <c r="AS2071" i="5"/>
  <c r="AR2071" i="5"/>
  <c r="AU2071" i="5"/>
  <c r="AT2599" i="5"/>
  <c r="AS2599" i="5"/>
  <c r="AR2599" i="5"/>
  <c r="AU2599" i="5"/>
  <c r="AR1178" i="5"/>
  <c r="AT1178" i="5"/>
  <c r="AS1178" i="5"/>
  <c r="AU1178" i="5"/>
  <c r="AU2178" i="5"/>
  <c r="AR2178" i="5"/>
  <c r="AT2178" i="5"/>
  <c r="AS2178" i="5"/>
  <c r="AT1575" i="5"/>
  <c r="AR1575" i="5"/>
  <c r="AS1575" i="5"/>
  <c r="AU1575" i="5"/>
  <c r="AT1546" i="5"/>
  <c r="AU1546" i="5"/>
  <c r="AS1546" i="5"/>
  <c r="AR1546" i="5"/>
  <c r="AS730" i="5"/>
  <c r="AR730" i="5"/>
  <c r="AU730" i="5"/>
  <c r="AT730" i="5"/>
  <c r="AS1447" i="5"/>
  <c r="AR1447" i="5"/>
  <c r="AU1447" i="5"/>
  <c r="AT1447" i="5"/>
  <c r="AS1103" i="5"/>
  <c r="AR1103" i="5"/>
  <c r="AT1103" i="5"/>
  <c r="AU1103" i="5"/>
  <c r="AT1442" i="5"/>
  <c r="AR1442" i="5"/>
  <c r="AS1442" i="5"/>
  <c r="AU1442" i="5"/>
  <c r="AU2162" i="5"/>
  <c r="AS2162" i="5"/>
  <c r="AR2162" i="5"/>
  <c r="AT2162" i="5"/>
  <c r="AU583" i="5"/>
  <c r="AR583" i="5"/>
  <c r="AT583" i="5"/>
  <c r="AS583" i="5"/>
  <c r="AU1802" i="5"/>
  <c r="AT1802" i="5"/>
  <c r="AS1802" i="5"/>
  <c r="AR1802" i="5"/>
  <c r="AU370" i="5"/>
  <c r="AT370" i="5"/>
  <c r="AS370" i="5"/>
  <c r="AR370" i="5"/>
  <c r="AT1106" i="5"/>
  <c r="AS1106" i="5"/>
  <c r="AU719" i="5"/>
  <c r="AT719" i="5"/>
  <c r="AS719" i="5"/>
  <c r="AR719" i="5"/>
  <c r="AR2359" i="5"/>
  <c r="AU2359" i="5"/>
  <c r="AT2359" i="5"/>
  <c r="AS2359" i="5"/>
  <c r="AT74" i="5"/>
  <c r="AS74" i="5"/>
  <c r="AR74" i="5"/>
  <c r="AU74" i="5"/>
  <c r="AU290" i="5"/>
  <c r="AT290" i="5"/>
  <c r="AS290" i="5"/>
  <c r="AR290" i="5"/>
  <c r="AS2194" i="5"/>
  <c r="AU2194" i="5"/>
  <c r="AT2194" i="5"/>
  <c r="AR2194" i="5"/>
  <c r="AU623" i="5"/>
  <c r="AT623" i="5"/>
  <c r="AS623" i="5"/>
  <c r="AR623" i="5"/>
  <c r="AU2295" i="5"/>
  <c r="AR2295" i="5"/>
  <c r="AS2295" i="5"/>
  <c r="AT2295" i="5"/>
  <c r="AU1231" i="5"/>
  <c r="AT1231" i="5"/>
  <c r="AR1231" i="5"/>
  <c r="AS1231" i="5"/>
  <c r="AU1527" i="5"/>
  <c r="AT1527" i="5"/>
  <c r="AS1527" i="5"/>
  <c r="AR1527" i="5"/>
  <c r="AS2450" i="5"/>
  <c r="AR2450" i="5"/>
  <c r="AU2450" i="5"/>
  <c r="AT2450" i="5"/>
  <c r="AT1530" i="5"/>
  <c r="AU1530" i="5"/>
  <c r="AS1530" i="5"/>
  <c r="AR1530" i="5"/>
  <c r="AT1327" i="5"/>
  <c r="AS1327" i="5"/>
  <c r="AR1327" i="5"/>
  <c r="AU1327" i="5"/>
  <c r="AS1119" i="5"/>
  <c r="AT1119" i="5"/>
  <c r="AR1119" i="5"/>
  <c r="AU1119" i="5"/>
  <c r="AU1343" i="5"/>
  <c r="AT1343" i="5"/>
  <c r="AS1343" i="5"/>
  <c r="AR1343" i="5"/>
  <c r="AU2130" i="5"/>
  <c r="AT2130" i="5"/>
  <c r="AS2130" i="5"/>
  <c r="AR2130" i="5"/>
  <c r="AS2442" i="5"/>
  <c r="AR383" i="5"/>
  <c r="AU383" i="5"/>
  <c r="AT383" i="5"/>
  <c r="AS383" i="5"/>
  <c r="AU1183" i="5"/>
  <c r="AT1183" i="5"/>
  <c r="AS1183" i="5"/>
  <c r="AR1183" i="5"/>
  <c r="AT1799" i="5"/>
  <c r="AU1799" i="5"/>
  <c r="AR1799" i="5"/>
  <c r="AS1799" i="5"/>
  <c r="AU1703" i="5"/>
  <c r="AT1703" i="5"/>
  <c r="AS1703" i="5"/>
  <c r="AR1703" i="5"/>
  <c r="BD1626" i="5"/>
  <c r="BC1626" i="5"/>
  <c r="BE1626" i="5"/>
  <c r="BB1626" i="5"/>
  <c r="AR1391" i="5"/>
  <c r="AU1391" i="5"/>
  <c r="AT1391" i="5"/>
  <c r="AS1391" i="5"/>
  <c r="AR2114" i="5"/>
  <c r="AR1751" i="5"/>
  <c r="AU2402" i="5"/>
  <c r="AT2402" i="5"/>
  <c r="AS2402" i="5"/>
  <c r="AR2402" i="5"/>
  <c r="AS1839" i="5"/>
  <c r="AT1290" i="5"/>
  <c r="AS1290" i="5"/>
  <c r="AR1290" i="5"/>
  <c r="AU1290" i="5"/>
  <c r="AS647" i="5"/>
  <c r="AR647" i="5"/>
  <c r="AS1354" i="5"/>
  <c r="AR1354" i="5"/>
  <c r="AU1354" i="5"/>
  <c r="AT1354" i="5"/>
  <c r="AS594" i="5"/>
  <c r="AR594" i="5"/>
  <c r="AU594" i="5"/>
  <c r="AT594" i="5"/>
  <c r="AR2015" i="5"/>
  <c r="AS2015" i="5"/>
  <c r="AU2015" i="5"/>
  <c r="AT2015" i="5"/>
  <c r="AT1951" i="5"/>
  <c r="AS1951" i="5"/>
  <c r="AR1951" i="5"/>
  <c r="AU1951" i="5"/>
  <c r="AS2255" i="5"/>
  <c r="AR898" i="5"/>
  <c r="AU823" i="5"/>
  <c r="AS823" i="5"/>
  <c r="AR823" i="5"/>
  <c r="AT823" i="5"/>
  <c r="AR1226" i="5"/>
  <c r="AU1226" i="5"/>
  <c r="AT1226" i="5"/>
  <c r="AS1226" i="5"/>
  <c r="AU50" i="5"/>
  <c r="AT50" i="5"/>
  <c r="AS50" i="5"/>
  <c r="AR50" i="5"/>
  <c r="AU1311" i="5"/>
  <c r="AT1311" i="5"/>
  <c r="AS1311" i="5"/>
  <c r="AR1311" i="5"/>
  <c r="AS391" i="5"/>
  <c r="AU391" i="5"/>
  <c r="AT391" i="5"/>
  <c r="AR391" i="5"/>
  <c r="AU1319" i="5"/>
  <c r="AT1319" i="5"/>
  <c r="AS1319" i="5"/>
  <c r="AR1319" i="5"/>
  <c r="AU2322" i="5"/>
  <c r="AT2322" i="5"/>
  <c r="AS2322" i="5"/>
  <c r="AR2322" i="5"/>
  <c r="AU306" i="5"/>
  <c r="AT306" i="5"/>
  <c r="AS306" i="5"/>
  <c r="AR306" i="5"/>
  <c r="AT959" i="5"/>
  <c r="AR959" i="5"/>
  <c r="AS959" i="5"/>
  <c r="AU959" i="5"/>
  <c r="AU1631" i="5"/>
  <c r="AT1631" i="5"/>
  <c r="AS1631" i="5"/>
  <c r="AR1631" i="5"/>
  <c r="AS650" i="5"/>
  <c r="AR650" i="5"/>
  <c r="AU650" i="5"/>
  <c r="AT650" i="5"/>
  <c r="AR999" i="5"/>
  <c r="AR1146" i="5"/>
  <c r="AU1146" i="5"/>
  <c r="AS1146" i="5"/>
  <c r="AT1146" i="5"/>
  <c r="AU647" i="5"/>
  <c r="AU1170" i="5"/>
  <c r="AT1170" i="5"/>
  <c r="AS1170" i="5"/>
  <c r="AR1170" i="5"/>
  <c r="AU2578" i="5"/>
  <c r="AT2578" i="5"/>
  <c r="AS2578" i="5"/>
  <c r="AR2578" i="5"/>
  <c r="AS2202" i="5"/>
  <c r="AU2202" i="5"/>
  <c r="AR2202" i="5"/>
  <c r="AT2202" i="5"/>
  <c r="AU727" i="5"/>
  <c r="AS727" i="5"/>
  <c r="AT727" i="5"/>
  <c r="AR727" i="5"/>
  <c r="AU1439" i="5"/>
  <c r="AT1439" i="5"/>
  <c r="AS1439" i="5"/>
  <c r="AR1439" i="5"/>
  <c r="AU1042" i="5"/>
  <c r="AR1042" i="5"/>
  <c r="AT1042" i="5"/>
  <c r="AS1042" i="5"/>
  <c r="AR1967" i="5"/>
  <c r="AU1967" i="5"/>
  <c r="AT1967" i="5"/>
  <c r="AS1967" i="5"/>
  <c r="AU1466" i="5"/>
  <c r="AT1466" i="5"/>
  <c r="AS1466" i="5"/>
  <c r="AR1466" i="5"/>
  <c r="BC1991" i="5"/>
  <c r="BB1991" i="5"/>
  <c r="BD1991" i="5"/>
  <c r="BE1991" i="5"/>
  <c r="AT1135" i="5"/>
  <c r="AR1135" i="5"/>
  <c r="AS1135" i="5"/>
  <c r="AT2415" i="5"/>
  <c r="AU1106" i="5"/>
  <c r="AU362" i="5"/>
  <c r="AS362" i="5"/>
  <c r="AR362" i="5"/>
  <c r="AT362" i="5"/>
  <c r="AU559" i="5"/>
  <c r="AT559" i="5"/>
  <c r="AS559" i="5"/>
  <c r="AR559" i="5"/>
  <c r="AR1919" i="5"/>
  <c r="AU1919" i="5"/>
  <c r="AT1919" i="5"/>
  <c r="AS1919" i="5"/>
  <c r="AT1538" i="5"/>
  <c r="AS1538" i="5"/>
  <c r="AU1538" i="5"/>
  <c r="AR1538" i="5"/>
  <c r="AU2519" i="5"/>
  <c r="AT2519" i="5"/>
  <c r="AS2519" i="5"/>
  <c r="AR2519" i="5"/>
  <c r="AT2266" i="5"/>
  <c r="AS2266" i="5"/>
  <c r="AR2266" i="5"/>
  <c r="AU2266" i="5"/>
  <c r="AU1663" i="5"/>
  <c r="AT1663" i="5"/>
  <c r="AS1663" i="5"/>
  <c r="AR1663" i="5"/>
  <c r="AU1434" i="5"/>
  <c r="AT1434" i="5"/>
  <c r="AS1434" i="5"/>
  <c r="AR1434" i="5"/>
  <c r="AR578" i="5"/>
  <c r="AT586" i="5"/>
  <c r="AS586" i="5"/>
  <c r="AU586" i="5"/>
  <c r="AR586" i="5"/>
  <c r="AU151" i="5"/>
  <c r="AT151" i="5"/>
  <c r="AS151" i="5"/>
  <c r="AR151" i="5"/>
  <c r="AU1271" i="5"/>
  <c r="AT1271" i="5"/>
  <c r="AR1271" i="5"/>
  <c r="AS1271" i="5"/>
  <c r="AR1914" i="5"/>
  <c r="AU1914" i="5"/>
  <c r="AT1914" i="5"/>
  <c r="AS1914" i="5"/>
  <c r="AU199" i="5"/>
  <c r="AT199" i="5"/>
  <c r="AS199" i="5"/>
  <c r="AR199" i="5"/>
  <c r="AS1842" i="5"/>
  <c r="AR1842" i="5"/>
  <c r="AU1842" i="5"/>
  <c r="AT1842" i="5"/>
  <c r="AS511" i="5"/>
  <c r="AR511" i="5"/>
  <c r="AT511" i="5"/>
  <c r="AU511" i="5"/>
  <c r="AS514" i="5"/>
  <c r="AR514" i="5"/>
  <c r="AU514" i="5"/>
  <c r="AT514" i="5"/>
  <c r="AS255" i="5"/>
  <c r="AU255" i="5"/>
  <c r="AT255" i="5"/>
  <c r="AR255" i="5"/>
  <c r="AR1130" i="5"/>
  <c r="AU1130" i="5"/>
  <c r="AS1130" i="5"/>
  <c r="AT1130" i="5"/>
  <c r="AU1031" i="5"/>
  <c r="AT1031" i="5"/>
  <c r="AS1031" i="5"/>
  <c r="AR1031" i="5"/>
  <c r="AU826" i="5"/>
  <c r="AT826" i="5"/>
  <c r="AS826" i="5"/>
  <c r="AR826" i="5"/>
  <c r="AT258" i="5"/>
  <c r="AR258" i="5"/>
  <c r="AU258" i="5"/>
  <c r="AS258" i="5"/>
  <c r="AT1263" i="5"/>
  <c r="AR1263" i="5"/>
  <c r="AU1263" i="5"/>
  <c r="AS1263" i="5"/>
  <c r="AT127" i="5"/>
  <c r="AU2583" i="5"/>
  <c r="AT2583" i="5"/>
  <c r="AS2583" i="5"/>
  <c r="AR2583" i="5"/>
  <c r="AS1346" i="5"/>
  <c r="AR1346" i="5"/>
  <c r="AU1346" i="5"/>
  <c r="AT1346" i="5"/>
  <c r="AR311" i="5"/>
  <c r="AU311" i="5"/>
  <c r="AT311" i="5"/>
  <c r="AS311" i="5"/>
  <c r="AR770" i="5"/>
  <c r="AU770" i="5"/>
  <c r="AT770" i="5"/>
  <c r="AS770" i="5"/>
  <c r="AU1847" i="5"/>
  <c r="AT1847" i="5"/>
  <c r="AS1847" i="5"/>
  <c r="AR1847" i="5"/>
  <c r="AU39" i="5"/>
  <c r="AR39" i="5"/>
  <c r="AS39" i="5"/>
  <c r="AT39" i="5"/>
  <c r="AS618" i="5"/>
  <c r="AT183" i="5"/>
  <c r="AS183" i="5"/>
  <c r="AU183" i="5"/>
  <c r="AR183" i="5"/>
  <c r="AS1930" i="5"/>
  <c r="AR1930" i="5"/>
  <c r="AT1930" i="5"/>
  <c r="AU1930" i="5"/>
  <c r="AU303" i="5"/>
  <c r="AR303" i="5"/>
  <c r="AS303" i="5"/>
  <c r="AU242" i="5"/>
  <c r="AT242" i="5"/>
  <c r="AS242" i="5"/>
  <c r="AR242" i="5"/>
  <c r="AU850" i="5"/>
  <c r="AT850" i="5"/>
  <c r="AR850" i="5"/>
  <c r="AS850" i="5"/>
  <c r="AS58" i="5"/>
  <c r="AR58" i="5"/>
  <c r="AT58" i="5"/>
  <c r="AU58" i="5"/>
  <c r="AU455" i="5"/>
  <c r="AT455" i="5"/>
  <c r="AS455" i="5"/>
  <c r="AR455" i="5"/>
  <c r="AR791" i="5"/>
  <c r="AU791" i="5"/>
  <c r="AT791" i="5"/>
  <c r="AS791" i="5"/>
  <c r="AT994" i="5"/>
  <c r="AS711" i="5"/>
  <c r="AR711" i="5"/>
  <c r="AT711" i="5"/>
  <c r="AT1815" i="5"/>
  <c r="AS1815" i="5"/>
  <c r="AR1815" i="5"/>
  <c r="AU1815" i="5"/>
  <c r="AU111" i="5"/>
  <c r="AT111" i="5"/>
  <c r="AS111" i="5"/>
  <c r="AR111" i="5"/>
  <c r="AR2231" i="5"/>
  <c r="AU2231" i="5"/>
  <c r="AS2231" i="5"/>
  <c r="AT2231" i="5"/>
  <c r="AT911" i="5"/>
  <c r="AR911" i="5"/>
  <c r="AU911" i="5"/>
  <c r="AS911" i="5"/>
  <c r="AT135" i="5"/>
  <c r="AU634" i="5"/>
  <c r="AT634" i="5"/>
  <c r="AS634" i="5"/>
  <c r="AR634" i="5"/>
  <c r="AR2010" i="5"/>
  <c r="AU2010" i="5"/>
  <c r="AT2010" i="5"/>
  <c r="AS2010" i="5"/>
  <c r="AU1423" i="5"/>
  <c r="AT1423" i="5"/>
  <c r="AS1423" i="5"/>
  <c r="AR1423" i="5"/>
  <c r="AR1058" i="5"/>
  <c r="AU658" i="5"/>
  <c r="AS658" i="5"/>
  <c r="AR658" i="5"/>
  <c r="AT658" i="5"/>
  <c r="AU866" i="5"/>
  <c r="AT866" i="5"/>
  <c r="AR866" i="5"/>
  <c r="AS866" i="5"/>
  <c r="AR2007" i="5"/>
  <c r="AU2554" i="5"/>
  <c r="AT2554" i="5"/>
  <c r="AS2554" i="5"/>
  <c r="AR2554" i="5"/>
  <c r="AR2442" i="5"/>
  <c r="AR2594" i="5"/>
  <c r="AU2594" i="5"/>
  <c r="AT2594" i="5"/>
  <c r="AS2594" i="5"/>
  <c r="AR1095" i="5"/>
  <c r="AU1095" i="5"/>
  <c r="AT1095" i="5"/>
  <c r="AS1095" i="5"/>
  <c r="AU2050" i="5"/>
  <c r="AS2050" i="5"/>
  <c r="AR2050" i="5"/>
  <c r="AT2050" i="5"/>
  <c r="AS2082" i="5"/>
  <c r="AT2082" i="5"/>
  <c r="AR2082" i="5"/>
  <c r="AU2082" i="5"/>
  <c r="AR1175" i="5"/>
  <c r="AS1010" i="5"/>
  <c r="AR1010" i="5"/>
  <c r="AU1010" i="5"/>
  <c r="AT1010" i="5"/>
  <c r="AS1751" i="5"/>
  <c r="AT2002" i="5"/>
  <c r="AR2002" i="5"/>
  <c r="AS2002" i="5"/>
  <c r="AU2002" i="5"/>
  <c r="AR1679" i="5"/>
  <c r="AU1679" i="5"/>
  <c r="AT1679" i="5"/>
  <c r="AS1679" i="5"/>
  <c r="AS762" i="5"/>
  <c r="AR762" i="5"/>
  <c r="AU762" i="5"/>
  <c r="AT762" i="5"/>
  <c r="AR2250" i="5"/>
  <c r="AT2250" i="5"/>
  <c r="AS2250" i="5"/>
  <c r="AU2250" i="5"/>
  <c r="AU503" i="5"/>
  <c r="AT503" i="5"/>
  <c r="AS503" i="5"/>
  <c r="AR503" i="5"/>
  <c r="AS2503" i="5"/>
  <c r="AR2503" i="5"/>
  <c r="AU2503" i="5"/>
  <c r="AT2503" i="5"/>
  <c r="AU1410" i="5"/>
  <c r="AS1410" i="5"/>
  <c r="AR1410" i="5"/>
  <c r="AT1410" i="5"/>
  <c r="AR2351" i="5"/>
  <c r="AU2351" i="5"/>
  <c r="AT2351" i="5"/>
  <c r="AS2351" i="5"/>
  <c r="AS519" i="5"/>
  <c r="AT519" i="5"/>
  <c r="AR519" i="5"/>
  <c r="AU215" i="5"/>
  <c r="AT215" i="5"/>
  <c r="AS215" i="5"/>
  <c r="AR215" i="5"/>
  <c r="AR2375" i="5"/>
  <c r="AT2375" i="5"/>
  <c r="AS2375" i="5"/>
  <c r="AU2375" i="5"/>
  <c r="AT1175" i="5"/>
  <c r="AS1175" i="5"/>
  <c r="AR2255" i="5"/>
  <c r="AU898" i="5"/>
  <c r="AU394" i="5"/>
  <c r="AT1647" i="5"/>
  <c r="AU1954" i="5"/>
  <c r="AT1954" i="5"/>
  <c r="AR1954" i="5"/>
  <c r="AS1954" i="5"/>
  <c r="AU626" i="5"/>
  <c r="AS626" i="5"/>
  <c r="AT626" i="5"/>
  <c r="AR626" i="5"/>
  <c r="AU119" i="5"/>
  <c r="AT119" i="5"/>
  <c r="AS119" i="5"/>
  <c r="AR119" i="5"/>
  <c r="AU159" i="5"/>
  <c r="AT159" i="5"/>
  <c r="AR159" i="5"/>
  <c r="AS159" i="5"/>
  <c r="AR1823" i="5"/>
  <c r="AU1823" i="5"/>
  <c r="AT1823" i="5"/>
  <c r="AS1823" i="5"/>
  <c r="AR527" i="5"/>
  <c r="AU527" i="5"/>
  <c r="AT527" i="5"/>
  <c r="AS527" i="5"/>
  <c r="AS154" i="5"/>
  <c r="AT154" i="5"/>
  <c r="AU154" i="5"/>
  <c r="AR154" i="5"/>
  <c r="AU1562" i="5"/>
  <c r="AT1562" i="5"/>
  <c r="AS1562" i="5"/>
  <c r="AR1562" i="5"/>
  <c r="AS1927" i="5"/>
  <c r="AU1927" i="5"/>
  <c r="AT1927" i="5"/>
  <c r="AR1927" i="5"/>
  <c r="AU2274" i="5"/>
  <c r="AS2274" i="5"/>
  <c r="AT2274" i="5"/>
  <c r="AS34" i="5"/>
  <c r="AR34" i="5"/>
  <c r="AU34" i="5"/>
  <c r="AT34" i="5"/>
  <c r="AT1122" i="5"/>
  <c r="AS1122" i="5"/>
  <c r="AR1122" i="5"/>
  <c r="AU1122" i="5"/>
  <c r="AR1050" i="5"/>
  <c r="AU1050" i="5"/>
  <c r="AT1050" i="5"/>
  <c r="AS1050" i="5"/>
  <c r="AU1839" i="5"/>
  <c r="AR1839" i="5"/>
  <c r="AR2311" i="5"/>
  <c r="AT2311" i="5"/>
  <c r="AS2311" i="5"/>
  <c r="AU2311" i="5"/>
  <c r="AU999" i="5"/>
  <c r="AU1999" i="5"/>
  <c r="AR1999" i="5"/>
  <c r="AT1999" i="5"/>
  <c r="AS1999" i="5"/>
  <c r="AS386" i="5"/>
  <c r="AR386" i="5"/>
  <c r="AU386" i="5"/>
  <c r="AT386" i="5"/>
  <c r="AU1303" i="5"/>
  <c r="AT1303" i="5"/>
  <c r="AS1303" i="5"/>
  <c r="AR1303" i="5"/>
  <c r="AT2090" i="5"/>
  <c r="AS2090" i="5"/>
  <c r="AU2090" i="5"/>
  <c r="AR2090" i="5"/>
  <c r="AR1207" i="5"/>
  <c r="AT1207" i="5"/>
  <c r="AS1207" i="5"/>
  <c r="AT71" i="5"/>
  <c r="AU71" i="5"/>
  <c r="AS71" i="5"/>
  <c r="AR71" i="5"/>
  <c r="AT434" i="5"/>
  <c r="AS434" i="5"/>
  <c r="AU434" i="5"/>
  <c r="AR434" i="5"/>
  <c r="AR807" i="5"/>
  <c r="AU807" i="5"/>
  <c r="AT807" i="5"/>
  <c r="AS807" i="5"/>
  <c r="AR482" i="5"/>
  <c r="AT482" i="5"/>
  <c r="AS482" i="5"/>
  <c r="AU482" i="5"/>
  <c r="AT842" i="5"/>
  <c r="AU842" i="5"/>
  <c r="AS842" i="5"/>
  <c r="AR842" i="5"/>
  <c r="AR2207" i="5"/>
  <c r="AS2207" i="5"/>
  <c r="AT2207" i="5"/>
  <c r="AU487" i="5"/>
  <c r="AT487" i="5"/>
  <c r="AS487" i="5"/>
  <c r="AR487" i="5"/>
  <c r="AT47" i="5"/>
  <c r="AS47" i="5"/>
  <c r="AR47" i="5"/>
  <c r="AU47" i="5"/>
  <c r="AU682" i="5"/>
  <c r="AT682" i="5"/>
  <c r="AS682" i="5"/>
  <c r="AR682" i="5"/>
  <c r="AU983" i="5"/>
  <c r="AT983" i="5"/>
  <c r="AS983" i="5"/>
  <c r="AR983" i="5"/>
  <c r="AU2383" i="5"/>
  <c r="AS2383" i="5"/>
  <c r="AR2383" i="5"/>
  <c r="AT2383" i="5"/>
  <c r="AT1402" i="5"/>
  <c r="AS1402" i="5"/>
  <c r="AR1402" i="5"/>
  <c r="AU1402" i="5"/>
  <c r="AR887" i="5"/>
  <c r="AU887" i="5"/>
  <c r="AT887" i="5"/>
  <c r="AS887" i="5"/>
  <c r="AU1498" i="5"/>
  <c r="AT1498" i="5"/>
  <c r="AR1498" i="5"/>
  <c r="AS1498" i="5"/>
  <c r="AU346" i="5"/>
  <c r="AT346" i="5"/>
  <c r="AS346" i="5"/>
  <c r="AR346" i="5"/>
  <c r="AS2106" i="5"/>
  <c r="AU2106" i="5"/>
  <c r="AT2106" i="5"/>
  <c r="AR2106" i="5"/>
  <c r="AS2458" i="5"/>
  <c r="AR2458" i="5"/>
  <c r="AU2458" i="5"/>
  <c r="AT2458" i="5"/>
  <c r="AR618" i="5"/>
  <c r="AU343" i="5"/>
  <c r="AS343" i="5"/>
  <c r="AR343" i="5"/>
  <c r="AT343" i="5"/>
  <c r="AU2143" i="5"/>
  <c r="AT2143" i="5"/>
  <c r="AR2143" i="5"/>
  <c r="AS2143" i="5"/>
  <c r="AS450" i="5"/>
  <c r="AR450" i="5"/>
  <c r="AT450" i="5"/>
  <c r="AU450" i="5"/>
  <c r="AU1735" i="5"/>
  <c r="AT1735" i="5"/>
  <c r="AR1735" i="5"/>
  <c r="AS1735" i="5"/>
  <c r="AS2127" i="5"/>
  <c r="AR2127" i="5"/>
  <c r="AU2127" i="5"/>
  <c r="AT2127" i="5"/>
  <c r="AR1898" i="5"/>
  <c r="AU1898" i="5"/>
  <c r="AT1898" i="5"/>
  <c r="AS1898" i="5"/>
  <c r="AU2247" i="5"/>
  <c r="AS2247" i="5"/>
  <c r="AT2247" i="5"/>
  <c r="AR2247" i="5"/>
  <c r="AR143" i="5"/>
  <c r="AU143" i="5"/>
  <c r="AT143" i="5"/>
  <c r="AS143" i="5"/>
  <c r="AT1058" i="5"/>
  <c r="AU1058" i="5"/>
  <c r="AU2426" i="5"/>
  <c r="AT2426" i="5"/>
  <c r="AS2426" i="5"/>
  <c r="AR2426" i="5"/>
  <c r="AU834" i="5"/>
  <c r="AT834" i="5"/>
  <c r="AS834" i="5"/>
  <c r="AR834" i="5"/>
  <c r="AS1879" i="5"/>
  <c r="AR1879" i="5"/>
  <c r="AU1879" i="5"/>
  <c r="AT1879" i="5"/>
  <c r="AT2055" i="5"/>
  <c r="AS2055" i="5"/>
  <c r="AU2055" i="5"/>
  <c r="AR2055" i="5"/>
  <c r="AU1175" i="5"/>
  <c r="AU1034" i="5"/>
  <c r="AS1034" i="5"/>
  <c r="AR1034" i="5"/>
  <c r="AT1034" i="5"/>
  <c r="AU271" i="5"/>
  <c r="AT271" i="5"/>
  <c r="AS271" i="5"/>
  <c r="AR271" i="5"/>
  <c r="AT1983" i="5"/>
  <c r="AS1983" i="5"/>
  <c r="AU1983" i="5"/>
  <c r="AR1983" i="5"/>
  <c r="AU2191" i="5"/>
  <c r="AS2191" i="5"/>
  <c r="AT2191" i="5"/>
  <c r="AR2191" i="5"/>
  <c r="AU1378" i="5"/>
  <c r="AT1378" i="5"/>
  <c r="AS1378" i="5"/>
  <c r="AR1378" i="5"/>
  <c r="AT399" i="5"/>
  <c r="AS399" i="5"/>
  <c r="AU399" i="5"/>
  <c r="AR399" i="5"/>
  <c r="AU994" i="5"/>
  <c r="AR994" i="5"/>
  <c r="AS994" i="5"/>
  <c r="AU2226" i="5"/>
  <c r="AT2226" i="5"/>
  <c r="AS2226" i="5"/>
  <c r="AR2226" i="5"/>
  <c r="AU495" i="5"/>
  <c r="AT495" i="5"/>
  <c r="AS495" i="5"/>
  <c r="AR495" i="5"/>
  <c r="AS2303" i="5"/>
  <c r="AU2303" i="5"/>
  <c r="AT2303" i="5"/>
  <c r="AR2303" i="5"/>
  <c r="AR2495" i="5"/>
  <c r="AU2495" i="5"/>
  <c r="AT2495" i="5"/>
  <c r="AS2495" i="5"/>
  <c r="AU1610" i="5"/>
  <c r="AT1610" i="5"/>
  <c r="AS1610" i="5"/>
  <c r="AR1610" i="5"/>
  <c r="AS975" i="5"/>
  <c r="AR975" i="5"/>
  <c r="AT975" i="5"/>
  <c r="AU975" i="5"/>
  <c r="AU375" i="5"/>
  <c r="AS375" i="5"/>
  <c r="AR375" i="5"/>
  <c r="AT375" i="5"/>
  <c r="AU1362" i="5"/>
  <c r="AT1362" i="5"/>
  <c r="AS1362" i="5"/>
  <c r="AR1362" i="5"/>
  <c r="AR394" i="5"/>
  <c r="AU1647" i="5"/>
  <c r="AU1474" i="5"/>
  <c r="AS1474" i="5"/>
  <c r="AR1474" i="5"/>
  <c r="AT1474" i="5"/>
  <c r="AU1098" i="5"/>
  <c r="AT1098" i="5"/>
  <c r="AR1098" i="5"/>
  <c r="AS1098" i="5"/>
  <c r="AU1143" i="5"/>
  <c r="AT1143" i="5"/>
  <c r="AS1143" i="5"/>
  <c r="AR1143" i="5"/>
  <c r="AS2234" i="5"/>
  <c r="AT2234" i="5"/>
  <c r="AR2234" i="5"/>
  <c r="AU2234" i="5"/>
  <c r="AT1007" i="5"/>
  <c r="AS1007" i="5"/>
  <c r="AR1007" i="5"/>
  <c r="AU1007" i="5"/>
  <c r="AU2479" i="5"/>
  <c r="AT2479" i="5"/>
  <c r="AS2479" i="5"/>
  <c r="AR2479" i="5"/>
  <c r="AT2282" i="5"/>
  <c r="AU2282" i="5"/>
  <c r="AR2282" i="5"/>
  <c r="AS2282" i="5"/>
  <c r="AS1287" i="5"/>
  <c r="AR1287" i="5"/>
  <c r="AU1287" i="5"/>
  <c r="AT1287" i="5"/>
  <c r="AT943" i="5"/>
  <c r="AS943" i="5"/>
  <c r="AR943" i="5"/>
  <c r="AU943" i="5"/>
  <c r="AT423" i="5"/>
  <c r="AS423" i="5"/>
  <c r="AU423" i="5"/>
  <c r="AR423" i="5"/>
  <c r="AS1074" i="5"/>
  <c r="AR1074" i="5"/>
  <c r="AU1074" i="5"/>
  <c r="AT1074" i="5"/>
  <c r="AU170" i="5"/>
  <c r="AT170" i="5"/>
  <c r="AS170" i="5"/>
  <c r="AR170" i="5"/>
  <c r="AU2087" i="5"/>
  <c r="AT2087" i="5"/>
  <c r="AS2087" i="5"/>
  <c r="AR2087" i="5"/>
  <c r="AT1242" i="5"/>
  <c r="AU1242" i="5"/>
  <c r="AS1242" i="5"/>
  <c r="AR1242" i="5"/>
  <c r="AS1791" i="5"/>
  <c r="AR1791" i="5"/>
  <c r="AU1791" i="5"/>
  <c r="AT1791" i="5"/>
  <c r="AT1994" i="5"/>
  <c r="AS1994" i="5"/>
  <c r="AU1994" i="5"/>
  <c r="AR1994" i="5"/>
  <c r="AR2119" i="5"/>
  <c r="AU2119" i="5"/>
  <c r="AT2119" i="5"/>
  <c r="AS2119" i="5"/>
  <c r="AT130" i="5"/>
  <c r="AS130" i="5"/>
  <c r="AU130" i="5"/>
  <c r="AR130" i="5"/>
  <c r="AR2058" i="5"/>
  <c r="AU2058" i="5"/>
  <c r="AT2058" i="5"/>
  <c r="AS2058" i="5"/>
  <c r="AT1503" i="5"/>
  <c r="AS1503" i="5"/>
  <c r="AR1503" i="5"/>
  <c r="AU1503" i="5"/>
  <c r="AU1618" i="5"/>
  <c r="AS1618" i="5"/>
  <c r="AR1618" i="5"/>
  <c r="AT1618" i="5"/>
  <c r="AT1250" i="5"/>
  <c r="AS1250" i="5"/>
  <c r="AR1250" i="5"/>
  <c r="AU1250" i="5"/>
  <c r="AT855" i="5"/>
  <c r="AS855" i="5"/>
  <c r="AR855" i="5"/>
  <c r="AU855" i="5"/>
  <c r="AT1871" i="5"/>
  <c r="AS1871" i="5"/>
  <c r="AR1871" i="5"/>
  <c r="AU1871" i="5"/>
  <c r="AU2498" i="5"/>
  <c r="AT2498" i="5"/>
  <c r="AS2498" i="5"/>
  <c r="AR2498" i="5"/>
  <c r="AT82" i="5"/>
  <c r="AS82" i="5"/>
  <c r="AR82" i="5"/>
  <c r="AU82" i="5"/>
  <c r="AR1583" i="5"/>
  <c r="AU1583" i="5"/>
  <c r="AT1583" i="5"/>
  <c r="AS1583" i="5"/>
  <c r="AR2415" i="5"/>
  <c r="AU2602" i="5"/>
  <c r="AT2602" i="5"/>
  <c r="AS2602" i="5"/>
  <c r="AR2602" i="5"/>
  <c r="AR266" i="5"/>
  <c r="AS266" i="5"/>
  <c r="AU266" i="5"/>
  <c r="AT266" i="5"/>
  <c r="AR2511" i="5"/>
  <c r="AU2511" i="5"/>
  <c r="AT2511" i="5"/>
  <c r="AS2511" i="5"/>
  <c r="AR1106" i="5"/>
  <c r="AU2434" i="5"/>
  <c r="AT2434" i="5"/>
  <c r="AS2434" i="5"/>
  <c r="AR2434" i="5"/>
  <c r="AT2135" i="5"/>
  <c r="AS2135" i="5"/>
  <c r="AR2135" i="5"/>
  <c r="AU2135" i="5"/>
  <c r="AR162" i="5"/>
  <c r="AS162" i="5"/>
  <c r="AU162" i="5"/>
  <c r="AT162" i="5"/>
  <c r="AT578" i="5"/>
  <c r="AU1514" i="5"/>
  <c r="AT1514" i="5"/>
  <c r="AS1514" i="5"/>
  <c r="AR1514" i="5"/>
  <c r="AU1567" i="5"/>
  <c r="AT1567" i="5"/>
  <c r="AS1567" i="5"/>
  <c r="AR1567" i="5"/>
  <c r="AU2575" i="5"/>
  <c r="AT2575" i="5"/>
  <c r="AS2575" i="5"/>
  <c r="AR2575" i="5"/>
  <c r="AU970" i="5"/>
  <c r="AT970" i="5"/>
  <c r="AS970" i="5"/>
  <c r="AR970" i="5"/>
  <c r="AU127" i="5"/>
  <c r="AR127" i="5"/>
  <c r="AS2335" i="5"/>
  <c r="AR2335" i="5"/>
  <c r="AU2335" i="5"/>
  <c r="AT2335" i="5"/>
  <c r="AT1375" i="5"/>
  <c r="AS1375" i="5"/>
  <c r="AR1375" i="5"/>
  <c r="AU1375" i="5"/>
  <c r="AU666" i="5"/>
  <c r="AS666" i="5"/>
  <c r="AT666" i="5"/>
  <c r="AR666" i="5"/>
  <c r="AT618" i="5"/>
  <c r="AR202" i="5"/>
  <c r="AU202" i="5"/>
  <c r="AS202" i="5"/>
  <c r="AT202" i="5"/>
  <c r="AS231" i="5"/>
  <c r="AR231" i="5"/>
  <c r="AU231" i="5"/>
  <c r="AT231" i="5"/>
  <c r="AU1186" i="5"/>
  <c r="AT1186" i="5"/>
  <c r="AR1186" i="5"/>
  <c r="AS1186" i="5"/>
  <c r="AT63" i="5"/>
  <c r="AS63" i="5"/>
  <c r="AR63" i="5"/>
  <c r="AU63" i="5"/>
  <c r="AU1223" i="5"/>
  <c r="AT1223" i="5"/>
  <c r="AS1223" i="5"/>
  <c r="AR1223" i="5"/>
  <c r="AU1863" i="5"/>
  <c r="AT1863" i="5"/>
  <c r="AS1863" i="5"/>
  <c r="AR1863" i="5"/>
  <c r="AS2535" i="5"/>
  <c r="AR2535" i="5"/>
  <c r="AU2535" i="5"/>
  <c r="AT2535" i="5"/>
  <c r="AU191" i="5"/>
  <c r="AS191" i="5"/>
  <c r="AR191" i="5"/>
  <c r="AT191" i="5"/>
  <c r="AU1386" i="5"/>
  <c r="AT1386" i="5"/>
  <c r="AS1386" i="5"/>
  <c r="AR1386" i="5"/>
  <c r="AU194" i="5"/>
  <c r="AT194" i="5"/>
  <c r="AR194" i="5"/>
  <c r="AS194" i="5"/>
  <c r="AR135" i="5"/>
  <c r="AS135" i="5"/>
  <c r="AU135" i="5"/>
  <c r="AU2263" i="5"/>
  <c r="AT2263" i="5"/>
  <c r="AS2263" i="5"/>
  <c r="AR2263" i="5"/>
  <c r="AU2103" i="5"/>
  <c r="AT2103" i="5"/>
  <c r="AS2103" i="5"/>
  <c r="AR2103" i="5"/>
  <c r="AT2399" i="5"/>
  <c r="AU2399" i="5"/>
  <c r="AS2399" i="5"/>
  <c r="AR2399" i="5"/>
  <c r="AS1399" i="5"/>
  <c r="AR1399" i="5"/>
  <c r="AU1399" i="5"/>
  <c r="AT1399" i="5"/>
  <c r="AS1570" i="5"/>
  <c r="AR1570" i="5"/>
  <c r="AU1570" i="5"/>
  <c r="AT1570" i="5"/>
  <c r="AS2210" i="5"/>
  <c r="AR2210" i="5"/>
  <c r="AU2210" i="5"/>
  <c r="AT2210" i="5"/>
  <c r="AU2514" i="5"/>
  <c r="AT2514" i="5"/>
  <c r="AS2514" i="5"/>
  <c r="AR2514" i="5"/>
  <c r="AU42" i="5"/>
  <c r="AT42" i="5"/>
  <c r="AS42" i="5"/>
  <c r="AR42" i="5"/>
  <c r="AU2007" i="5"/>
  <c r="AS2007" i="5"/>
  <c r="AT2007" i="5"/>
  <c r="AR1151" i="5"/>
  <c r="AU1151" i="5"/>
  <c r="AT1151" i="5"/>
  <c r="AS1151" i="5"/>
  <c r="AR759" i="5"/>
  <c r="AU759" i="5"/>
  <c r="AS759" i="5"/>
  <c r="AT759" i="5"/>
  <c r="AU671" i="5"/>
  <c r="AT671" i="5"/>
  <c r="AS671" i="5"/>
  <c r="AR671" i="5"/>
  <c r="AS2199" i="5"/>
  <c r="AR2199" i="5"/>
  <c r="AU2199" i="5"/>
  <c r="AT2199" i="5"/>
  <c r="AU1463" i="5"/>
  <c r="AT1463" i="5"/>
  <c r="AS1463" i="5"/>
  <c r="AR1463" i="5"/>
  <c r="AT2586" i="5"/>
  <c r="AS2586" i="5"/>
  <c r="AR2586" i="5"/>
  <c r="AU2586" i="5"/>
  <c r="AU554" i="5"/>
  <c r="AT554" i="5"/>
  <c r="AS554" i="5"/>
  <c r="AR554" i="5"/>
  <c r="AS122" i="5"/>
  <c r="AU122" i="5"/>
  <c r="AT122" i="5"/>
  <c r="AR122" i="5"/>
  <c r="AU690" i="5"/>
  <c r="AT690" i="5"/>
  <c r="AS690" i="5"/>
  <c r="AR690" i="5"/>
  <c r="AU1487" i="5"/>
  <c r="AT1487" i="5"/>
  <c r="AS1487" i="5"/>
  <c r="AR1487" i="5"/>
  <c r="AU706" i="5"/>
  <c r="AS706" i="5"/>
  <c r="AT706" i="5"/>
  <c r="AR706" i="5"/>
  <c r="AR2018" i="5"/>
  <c r="AS2018" i="5"/>
  <c r="AT2018" i="5"/>
  <c r="AU2018" i="5"/>
  <c r="AT471" i="5"/>
  <c r="AS471" i="5"/>
  <c r="AR471" i="5"/>
  <c r="AU471" i="5"/>
  <c r="AU79" i="5"/>
  <c r="AU1714" i="5"/>
  <c r="AT2042" i="5"/>
  <c r="AS2042" i="5"/>
  <c r="AU2042" i="5"/>
  <c r="AR2042" i="5"/>
  <c r="AT1450" i="5"/>
  <c r="AR1450" i="5"/>
  <c r="AU1450" i="5"/>
  <c r="AS1450" i="5"/>
  <c r="AR1426" i="5"/>
  <c r="AS1426" i="5"/>
  <c r="AU1426" i="5"/>
  <c r="AT1426" i="5"/>
  <c r="AU1087" i="5"/>
  <c r="AS1087" i="5"/>
  <c r="AR1087" i="5"/>
  <c r="AT1087" i="5"/>
  <c r="AR1962" i="5"/>
  <c r="AU1962" i="5"/>
  <c r="AS1962" i="5"/>
  <c r="AT1962" i="5"/>
  <c r="AR2570" i="5"/>
  <c r="AU2570" i="5"/>
  <c r="AT2570" i="5"/>
  <c r="AS2570" i="5"/>
  <c r="AS1415" i="5"/>
  <c r="AR1415" i="5"/>
  <c r="AT1415" i="5"/>
  <c r="AU1415" i="5"/>
  <c r="AR1647" i="5"/>
  <c r="AU2314" i="5"/>
  <c r="AT2314" i="5"/>
  <c r="AS2314" i="5"/>
  <c r="AR2314" i="5"/>
  <c r="AR1911" i="5"/>
  <c r="AU1911" i="5"/>
  <c r="AT1911" i="5"/>
  <c r="AS1911" i="5"/>
  <c r="AU1154" i="5"/>
  <c r="AT1154" i="5"/>
  <c r="AS1154" i="5"/>
  <c r="AR1154" i="5"/>
  <c r="AT1330" i="5"/>
  <c r="AS1330" i="5"/>
  <c r="AR1330" i="5"/>
  <c r="AU1330" i="5"/>
  <c r="AR138" i="5"/>
  <c r="AU138" i="5"/>
  <c r="AT138" i="5"/>
  <c r="AS138" i="5"/>
  <c r="AS1970" i="5"/>
  <c r="AU1970" i="5"/>
  <c r="AT1970" i="5"/>
  <c r="AR1970" i="5"/>
  <c r="AT1167" i="5"/>
  <c r="AS1167" i="5"/>
  <c r="AR1167" i="5"/>
  <c r="AU1167" i="5"/>
  <c r="AU2506" i="5"/>
  <c r="AT2506" i="5"/>
  <c r="AS2506" i="5"/>
  <c r="AR2506" i="5"/>
  <c r="AS1458" i="5"/>
  <c r="AR1458" i="5"/>
  <c r="AU1458" i="5"/>
  <c r="AT1458" i="5"/>
  <c r="AU2271" i="5"/>
  <c r="AT2271" i="5"/>
  <c r="AS2271" i="5"/>
  <c r="AR2271" i="5"/>
  <c r="AU530" i="5"/>
  <c r="AS530" i="5"/>
  <c r="AR530" i="5"/>
  <c r="AT530" i="5"/>
  <c r="AS1778" i="5"/>
  <c r="AR1778" i="5"/>
  <c r="AU1778" i="5"/>
  <c r="AT1778" i="5"/>
  <c r="AT2031" i="5"/>
  <c r="AR2031" i="5"/>
  <c r="AS2031" i="5"/>
  <c r="AU2031" i="5"/>
  <c r="AT1090" i="5"/>
  <c r="AU1090" i="5"/>
  <c r="AS1090" i="5"/>
  <c r="AR1090" i="5"/>
  <c r="AU439" i="5"/>
  <c r="AS439" i="5"/>
  <c r="AR439" i="5"/>
  <c r="AT439" i="5"/>
  <c r="AT746" i="5"/>
  <c r="AU746" i="5"/>
  <c r="AS746" i="5"/>
  <c r="AR746" i="5"/>
  <c r="AU551" i="5"/>
  <c r="AS551" i="5"/>
  <c r="AR551" i="5"/>
  <c r="AT551" i="5"/>
  <c r="AT607" i="5"/>
  <c r="AS607" i="5"/>
  <c r="AR607" i="5"/>
  <c r="AU607" i="5"/>
  <c r="AU1111" i="5"/>
  <c r="AS1111" i="5"/>
  <c r="AR1111" i="5"/>
  <c r="AT1111" i="5"/>
  <c r="AU890" i="5"/>
  <c r="AS890" i="5"/>
  <c r="AT890" i="5"/>
  <c r="AR890" i="5"/>
  <c r="AU1279" i="5"/>
  <c r="AT1279" i="5"/>
  <c r="AS1279" i="5"/>
  <c r="AR1279" i="5"/>
  <c r="AU207" i="5"/>
  <c r="AR207" i="5"/>
  <c r="AT2538" i="5"/>
  <c r="AS2538" i="5"/>
  <c r="AR2538" i="5"/>
  <c r="AU2538" i="5"/>
  <c r="AU2474" i="5"/>
  <c r="AS2474" i="5"/>
  <c r="AT2474" i="5"/>
  <c r="AR2474" i="5"/>
  <c r="AU2063" i="5"/>
  <c r="AT2063" i="5"/>
  <c r="AR2063" i="5"/>
  <c r="AS2063" i="5"/>
  <c r="AU615" i="5"/>
  <c r="AT1759" i="5"/>
  <c r="AS1759" i="5"/>
  <c r="AR1759" i="5"/>
  <c r="AU1759" i="5"/>
  <c r="AU442" i="5"/>
  <c r="AT442" i="5"/>
  <c r="AR442" i="5"/>
  <c r="AS442" i="5"/>
  <c r="AU2546" i="5"/>
  <c r="AT2546" i="5"/>
  <c r="AS2546" i="5"/>
  <c r="AR2546" i="5"/>
  <c r="AU402" i="5"/>
  <c r="AT402" i="5"/>
  <c r="AR402" i="5"/>
  <c r="AS402" i="5"/>
  <c r="AR498" i="5"/>
  <c r="AU498" i="5"/>
  <c r="AT498" i="5"/>
  <c r="AS498" i="5"/>
  <c r="AU2343" i="5"/>
  <c r="AT2343" i="5"/>
  <c r="AS2343" i="5"/>
  <c r="AR2343" i="5"/>
  <c r="AS2066" i="5"/>
  <c r="AR2066" i="5"/>
  <c r="AU2066" i="5"/>
  <c r="AT2066" i="5"/>
  <c r="AT103" i="5"/>
  <c r="AS103" i="5"/>
  <c r="AR103" i="5"/>
  <c r="AU103" i="5"/>
  <c r="AS2591" i="5"/>
  <c r="AR2591" i="5"/>
  <c r="AT2591" i="5"/>
  <c r="AU2591" i="5"/>
  <c r="AS999" i="5"/>
  <c r="BE999" i="5" s="1"/>
  <c r="AT922" i="5"/>
  <c r="AU922" i="5"/>
  <c r="AS922" i="5"/>
  <c r="AR922" i="5"/>
  <c r="AU1882" i="5"/>
  <c r="AT1882" i="5"/>
  <c r="AS1882" i="5"/>
  <c r="AR1882" i="5"/>
  <c r="AU1431" i="5"/>
  <c r="AT1431" i="5"/>
  <c r="AS1431" i="5"/>
  <c r="AR1431" i="5"/>
  <c r="AT322" i="5"/>
  <c r="AR322" i="5"/>
  <c r="AS322" i="5"/>
  <c r="AU322" i="5"/>
  <c r="AU2466" i="5"/>
  <c r="AS2466" i="5"/>
  <c r="AR2466" i="5"/>
  <c r="AT2466" i="5"/>
  <c r="AR786" i="5"/>
  <c r="AU786" i="5"/>
  <c r="AT786" i="5"/>
  <c r="AS786" i="5"/>
  <c r="AT1306" i="5"/>
  <c r="AS1306" i="5"/>
  <c r="AR1306" i="5"/>
  <c r="AU1306" i="5"/>
  <c r="AR2490" i="5"/>
  <c r="AT2490" i="5"/>
  <c r="AS2490" i="5"/>
  <c r="AU2490" i="5"/>
  <c r="AU2362" i="5"/>
  <c r="AS2362" i="5"/>
  <c r="AT2362" i="5"/>
  <c r="AR2362" i="5"/>
  <c r="AT1543" i="5"/>
  <c r="AU2391" i="5"/>
  <c r="AT2391" i="5"/>
  <c r="AR2391" i="5"/>
  <c r="AS2391" i="5"/>
  <c r="AU1495" i="5"/>
  <c r="AS1114" i="5"/>
  <c r="AR1114" i="5"/>
  <c r="AT1114" i="5"/>
  <c r="AR2551" i="5"/>
  <c r="AU2551" i="5"/>
  <c r="AT2551" i="5"/>
  <c r="AS2551" i="5"/>
  <c r="AT2183" i="5"/>
  <c r="AS2183" i="5"/>
  <c r="AU2183" i="5"/>
  <c r="AR2183" i="5"/>
  <c r="AU1615" i="5"/>
  <c r="AT1615" i="5"/>
  <c r="AR1615" i="5"/>
  <c r="AS1615" i="5"/>
  <c r="AT2447" i="5"/>
  <c r="AU2447" i="5"/>
  <c r="AS2447" i="5"/>
  <c r="AR2447" i="5"/>
  <c r="AT639" i="5"/>
  <c r="AS906" i="5"/>
  <c r="AR906" i="5"/>
  <c r="AU906" i="5"/>
  <c r="AT906" i="5"/>
  <c r="AT2543" i="5"/>
  <c r="AT114" i="5"/>
  <c r="AR114" i="5"/>
  <c r="AU114" i="5"/>
  <c r="AS114" i="5"/>
  <c r="AU2471" i="5"/>
  <c r="AT2471" i="5"/>
  <c r="AS2471" i="5"/>
  <c r="AR2471" i="5"/>
  <c r="AS775" i="5"/>
  <c r="AT775" i="5"/>
  <c r="AR775" i="5"/>
  <c r="AU775" i="5"/>
  <c r="AS490" i="5"/>
  <c r="AU490" i="5"/>
  <c r="AT490" i="5"/>
  <c r="AR490" i="5"/>
  <c r="AS2527" i="5"/>
  <c r="AR2527" i="5"/>
  <c r="AU2527" i="5"/>
  <c r="AT2527" i="5"/>
  <c r="AU1986" i="5"/>
  <c r="AS1986" i="5"/>
  <c r="AR1986" i="5"/>
  <c r="AT1986" i="5"/>
  <c r="AU642" i="5"/>
  <c r="AT642" i="5"/>
  <c r="AS642" i="5"/>
  <c r="AR642" i="5"/>
  <c r="AS914" i="5"/>
  <c r="AR914" i="5"/>
  <c r="AU914" i="5"/>
  <c r="AT914" i="5"/>
  <c r="AS1650" i="5"/>
  <c r="AR1650" i="5"/>
  <c r="AU1650" i="5"/>
  <c r="AT1650" i="5"/>
  <c r="AR55" i="5"/>
  <c r="AU55" i="5"/>
  <c r="AT55" i="5"/>
  <c r="AS55" i="5"/>
  <c r="AT794" i="5"/>
  <c r="AS794" i="5"/>
  <c r="AR794" i="5"/>
  <c r="AU794" i="5"/>
  <c r="AU1506" i="5"/>
  <c r="AT1506" i="5"/>
  <c r="AS1506" i="5"/>
  <c r="AR1506" i="5"/>
  <c r="AR1199" i="5"/>
  <c r="AU1199" i="5"/>
  <c r="AT1199" i="5"/>
  <c r="AS1199" i="5"/>
  <c r="AT1639" i="5"/>
  <c r="AR1639" i="5"/>
  <c r="AU1639" i="5"/>
  <c r="BE1794" i="5"/>
  <c r="BD1794" i="5"/>
  <c r="BC1794" i="5"/>
  <c r="BB1794" i="5"/>
  <c r="AS858" i="5"/>
  <c r="AR858" i="5"/>
  <c r="AU858" i="5"/>
  <c r="AT858" i="5"/>
  <c r="AU1959" i="5"/>
  <c r="BE1959" i="5" s="1"/>
  <c r="AR831" i="5"/>
  <c r="AT831" i="5"/>
  <c r="AS831" i="5"/>
  <c r="AU831" i="5"/>
  <c r="AR2319" i="5"/>
  <c r="AR738" i="5"/>
  <c r="AU738" i="5"/>
  <c r="AT738" i="5"/>
  <c r="AS738" i="5"/>
  <c r="AU2098" i="5"/>
  <c r="AT2098" i="5"/>
  <c r="AS2098" i="5"/>
  <c r="AR2098" i="5"/>
  <c r="AT546" i="5"/>
  <c r="AS546" i="5"/>
  <c r="AR546" i="5"/>
  <c r="AU546" i="5"/>
  <c r="AT106" i="5"/>
  <c r="AS106" i="5"/>
  <c r="AR106" i="5"/>
  <c r="AU106" i="5"/>
  <c r="AS2306" i="5"/>
  <c r="AU2306" i="5"/>
  <c r="AR2306" i="5"/>
  <c r="AT2306" i="5"/>
  <c r="AS367" i="5"/>
  <c r="AR367" i="5"/>
  <c r="AU367" i="5"/>
  <c r="AT367" i="5"/>
  <c r="AR2274" i="5"/>
  <c r="AU599" i="5"/>
  <c r="AT599" i="5"/>
  <c r="AS599" i="5"/>
  <c r="AR599" i="5"/>
  <c r="AT2562" i="5"/>
  <c r="AS2562" i="5"/>
  <c r="AR2562" i="5"/>
  <c r="AU2562" i="5"/>
  <c r="AS95" i="5"/>
  <c r="AU95" i="5"/>
  <c r="AT95" i="5"/>
  <c r="AR95" i="5"/>
  <c r="AU1855" i="5"/>
  <c r="AT1855" i="5"/>
  <c r="AS1855" i="5"/>
  <c r="AR1855" i="5"/>
  <c r="AS802" i="5"/>
  <c r="AU802" i="5"/>
  <c r="AT802" i="5"/>
  <c r="AR802" i="5"/>
  <c r="AT2047" i="5"/>
  <c r="AS2047" i="5"/>
  <c r="AU2047" i="5"/>
  <c r="AR2047" i="5"/>
  <c r="AU818" i="5"/>
  <c r="AT818" i="5"/>
  <c r="AR818" i="5"/>
  <c r="AS818" i="5"/>
  <c r="AS1274" i="5"/>
  <c r="AR1274" i="5"/>
  <c r="AU1274" i="5"/>
  <c r="AT1274" i="5"/>
  <c r="AS1975" i="5"/>
  <c r="AR1975" i="5"/>
  <c r="AT1975" i="5"/>
  <c r="AU1975" i="5"/>
  <c r="AR954" i="5"/>
  <c r="AU954" i="5"/>
  <c r="AT954" i="5"/>
  <c r="AS954" i="5"/>
  <c r="AR23" i="5"/>
  <c r="AS23" i="5"/>
  <c r="AT23" i="5"/>
  <c r="AT26" i="5"/>
  <c r="AS26" i="5"/>
  <c r="AR26" i="5"/>
  <c r="AU26" i="5"/>
  <c r="BE18" i="5"/>
  <c r="BD18" i="5"/>
  <c r="BC18" i="5"/>
  <c r="BB18" i="5"/>
  <c r="BD1695" i="5" l="1"/>
  <c r="BE1722" i="5"/>
  <c r="BD615" i="5"/>
  <c r="BE2007" i="5"/>
  <c r="BD898" i="5"/>
  <c r="BE2039" i="5"/>
  <c r="BB239" i="5"/>
  <c r="BD999" i="5"/>
  <c r="BE1274" i="5"/>
  <c r="BD1274" i="5"/>
  <c r="BC1274" i="5"/>
  <c r="BB1274" i="5"/>
  <c r="BE367" i="5"/>
  <c r="BD367" i="5"/>
  <c r="BC367" i="5"/>
  <c r="BB367" i="5"/>
  <c r="BE802" i="5"/>
  <c r="BD802" i="5"/>
  <c r="BC802" i="5"/>
  <c r="BB802" i="5"/>
  <c r="BD95" i="5"/>
  <c r="BC95" i="5"/>
  <c r="BB95" i="5"/>
  <c r="BE95" i="5"/>
  <c r="BE599" i="5"/>
  <c r="BD599" i="5"/>
  <c r="BC599" i="5"/>
  <c r="BB599" i="5"/>
  <c r="BD1650" i="5"/>
  <c r="BC1650" i="5"/>
  <c r="BB1650" i="5"/>
  <c r="BE1650" i="5"/>
  <c r="BE2527" i="5"/>
  <c r="BD2527" i="5"/>
  <c r="BC2527" i="5"/>
  <c r="BB2527" i="5"/>
  <c r="BE114" i="5"/>
  <c r="BD114" i="5"/>
  <c r="BC114" i="5"/>
  <c r="BB114" i="5"/>
  <c r="BE2447" i="5"/>
  <c r="BD2447" i="5"/>
  <c r="BC2447" i="5"/>
  <c r="BB2447" i="5"/>
  <c r="BE2183" i="5"/>
  <c r="BD2183" i="5"/>
  <c r="BC2183" i="5"/>
  <c r="BB2183" i="5"/>
  <c r="BD1114" i="5"/>
  <c r="BB2490" i="5"/>
  <c r="BE2490" i="5"/>
  <c r="BD2490" i="5"/>
  <c r="BC2490" i="5"/>
  <c r="BC786" i="5"/>
  <c r="BE786" i="5"/>
  <c r="BD786" i="5"/>
  <c r="BB786" i="5"/>
  <c r="BD2591" i="5"/>
  <c r="BC2591" i="5"/>
  <c r="BB2591" i="5"/>
  <c r="BE2591" i="5"/>
  <c r="BC2066" i="5"/>
  <c r="BD2066" i="5"/>
  <c r="BB2066" i="5"/>
  <c r="BE2066" i="5"/>
  <c r="BE1911" i="5"/>
  <c r="BD1911" i="5"/>
  <c r="BC1911" i="5"/>
  <c r="BB1911" i="5"/>
  <c r="BE1415" i="5"/>
  <c r="BC1415" i="5"/>
  <c r="BB1415" i="5"/>
  <c r="BD1415" i="5"/>
  <c r="BC1487" i="5"/>
  <c r="BD1487" i="5"/>
  <c r="BE1487" i="5"/>
  <c r="BB1487" i="5"/>
  <c r="BE122" i="5"/>
  <c r="BD122" i="5"/>
  <c r="BC122" i="5"/>
  <c r="BB122" i="5"/>
  <c r="BD2007" i="5"/>
  <c r="BB231" i="5"/>
  <c r="BD231" i="5"/>
  <c r="BE231" i="5"/>
  <c r="BC231" i="5"/>
  <c r="BE2498" i="5"/>
  <c r="BD2498" i="5"/>
  <c r="BC2498" i="5"/>
  <c r="BB2498" i="5"/>
  <c r="BE2087" i="5"/>
  <c r="BC2087" i="5"/>
  <c r="BD2087" i="5"/>
  <c r="BB2087" i="5"/>
  <c r="BC1143" i="5"/>
  <c r="BD1143" i="5"/>
  <c r="BB1143" i="5"/>
  <c r="BE1143" i="5"/>
  <c r="BE975" i="5"/>
  <c r="BD975" i="5"/>
  <c r="BC975" i="5"/>
  <c r="BB975" i="5"/>
  <c r="BE1879" i="5"/>
  <c r="BD1879" i="5"/>
  <c r="BC1879" i="5"/>
  <c r="BB1879" i="5"/>
  <c r="BD2247" i="5"/>
  <c r="BC2247" i="5"/>
  <c r="BE2247" i="5"/>
  <c r="BB2247" i="5"/>
  <c r="BE887" i="5"/>
  <c r="BC887" i="5"/>
  <c r="BB887" i="5"/>
  <c r="BD887" i="5"/>
  <c r="BB434" i="5"/>
  <c r="BE434" i="5"/>
  <c r="BD434" i="5"/>
  <c r="BC434" i="5"/>
  <c r="BD1839" i="5"/>
  <c r="BC1839" i="5"/>
  <c r="BB1839" i="5"/>
  <c r="BE1839" i="5"/>
  <c r="BE527" i="5"/>
  <c r="BD527" i="5"/>
  <c r="BC527" i="5"/>
  <c r="BB527" i="5"/>
  <c r="BD2255" i="5"/>
  <c r="BC2255" i="5"/>
  <c r="BB2255" i="5"/>
  <c r="BE2255" i="5"/>
  <c r="BC2503" i="5"/>
  <c r="BE2503" i="5"/>
  <c r="BD2503" i="5"/>
  <c r="BB2503" i="5"/>
  <c r="BB111" i="5"/>
  <c r="BD111" i="5"/>
  <c r="BE111" i="5"/>
  <c r="BC111" i="5"/>
  <c r="BB455" i="5"/>
  <c r="BE455" i="5"/>
  <c r="BD455" i="5"/>
  <c r="BC455" i="5"/>
  <c r="BD1847" i="5"/>
  <c r="BC1847" i="5"/>
  <c r="BB1847" i="5"/>
  <c r="BE1847" i="5"/>
  <c r="BC2583" i="5"/>
  <c r="BE2583" i="5"/>
  <c r="BB2583" i="5"/>
  <c r="BD2583" i="5"/>
  <c r="BE1130" i="5"/>
  <c r="BD1130" i="5"/>
  <c r="BC1130" i="5"/>
  <c r="BB1130" i="5"/>
  <c r="BB1914" i="5"/>
  <c r="BE1914" i="5"/>
  <c r="BD1914" i="5"/>
  <c r="BC1914" i="5"/>
  <c r="BB1135" i="5"/>
  <c r="BE1951" i="5"/>
  <c r="BC1951" i="5"/>
  <c r="BB1951" i="5"/>
  <c r="BD1951" i="5"/>
  <c r="BO1626" i="5"/>
  <c r="BL1626" i="5"/>
  <c r="BN1626" i="5"/>
  <c r="BM1626" i="5"/>
  <c r="BE2162" i="5"/>
  <c r="BD2162" i="5"/>
  <c r="BC2162" i="5"/>
  <c r="BB2162" i="5"/>
  <c r="BC2071" i="5"/>
  <c r="BB2071" i="5"/>
  <c r="BD2071" i="5"/>
  <c r="BE2071" i="5"/>
  <c r="BC2370" i="5"/>
  <c r="BB2370" i="5"/>
  <c r="BE2370" i="5"/>
  <c r="BD2370" i="5"/>
  <c r="BE1674" i="5"/>
  <c r="BD1674" i="5"/>
  <c r="BC1674" i="5"/>
  <c r="BB1674" i="5"/>
  <c r="BE2215" i="5"/>
  <c r="BC2215" i="5"/>
  <c r="BB2215" i="5"/>
  <c r="BD2215" i="5"/>
  <c r="BE426" i="5"/>
  <c r="BB426" i="5"/>
  <c r="BD426" i="5"/>
  <c r="BC426" i="5"/>
  <c r="BD967" i="5"/>
  <c r="BC967" i="5"/>
  <c r="BB967" i="5"/>
  <c r="BE967" i="5"/>
  <c r="BD810" i="5"/>
  <c r="BC810" i="5"/>
  <c r="BB810" i="5"/>
  <c r="BE810" i="5"/>
  <c r="BB447" i="5"/>
  <c r="BE447" i="5"/>
  <c r="BD447" i="5"/>
  <c r="BC447" i="5"/>
  <c r="BE295" i="5"/>
  <c r="BD295" i="5"/>
  <c r="BC295" i="5"/>
  <c r="BB295" i="5"/>
  <c r="BE479" i="5"/>
  <c r="BD479" i="5"/>
  <c r="BB479" i="5"/>
  <c r="BC479" i="5"/>
  <c r="BC2151" i="5"/>
  <c r="BB2151" i="5"/>
  <c r="BE2151" i="5"/>
  <c r="BD2151" i="5"/>
  <c r="BC1543" i="5"/>
  <c r="BE1543" i="5"/>
  <c r="BB1543" i="5"/>
  <c r="BD1543" i="5"/>
  <c r="BC1335" i="5"/>
  <c r="BB1335" i="5"/>
  <c r="BE1335" i="5"/>
  <c r="BD1335" i="5"/>
  <c r="BC543" i="5"/>
  <c r="BD543" i="5"/>
  <c r="BB543" i="5"/>
  <c r="BE543" i="5"/>
  <c r="BB1519" i="5"/>
  <c r="BE1519" i="5"/>
  <c r="BD1519" i="5"/>
  <c r="BC1519" i="5"/>
  <c r="BE1671" i="5"/>
  <c r="BD1671" i="5"/>
  <c r="BC1671" i="5"/>
  <c r="BB1671" i="5"/>
  <c r="BD282" i="5"/>
  <c r="BC282" i="5"/>
  <c r="BB282" i="5"/>
  <c r="BE282" i="5"/>
  <c r="BD874" i="5"/>
  <c r="BC874" i="5"/>
  <c r="BE874" i="5"/>
  <c r="BB874" i="5"/>
  <c r="BE1586" i="5"/>
  <c r="BC1586" i="5"/>
  <c r="BD1586" i="5"/>
  <c r="BB1586" i="5"/>
  <c r="BD1551" i="5"/>
  <c r="BC1551" i="5"/>
  <c r="BB1551" i="5"/>
  <c r="BE1551" i="5"/>
  <c r="BE87" i="5"/>
  <c r="BD87" i="5"/>
  <c r="BC87" i="5"/>
  <c r="BB87" i="5"/>
  <c r="BB298" i="5"/>
  <c r="BD298" i="5"/>
  <c r="BC298" i="5"/>
  <c r="BE298" i="5"/>
  <c r="BE1623" i="5"/>
  <c r="BC1623" i="5"/>
  <c r="BB1623" i="5"/>
  <c r="BD1623" i="5"/>
  <c r="BE1831" i="5"/>
  <c r="BC1831" i="5"/>
  <c r="BB1831" i="5"/>
  <c r="BD1831" i="5"/>
  <c r="BB639" i="5"/>
  <c r="BE639" i="5"/>
  <c r="BD639" i="5"/>
  <c r="BC639" i="5"/>
  <c r="BC2407" i="5"/>
  <c r="BB2407" i="5"/>
  <c r="BD2407" i="5"/>
  <c r="BE2407" i="5"/>
  <c r="BD2338" i="5"/>
  <c r="BC2338" i="5"/>
  <c r="BB2338" i="5"/>
  <c r="BE2338" i="5"/>
  <c r="BE1634" i="5"/>
  <c r="BD1634" i="5"/>
  <c r="BB1634" i="5"/>
  <c r="BC1634" i="5"/>
  <c r="BD1063" i="5"/>
  <c r="BE1063" i="5"/>
  <c r="BB1063" i="5"/>
  <c r="BC1063" i="5"/>
  <c r="BC239" i="5"/>
  <c r="BC831" i="5"/>
  <c r="BE831" i="5"/>
  <c r="BD831" i="5"/>
  <c r="BB831" i="5"/>
  <c r="BB1199" i="5"/>
  <c r="BE1199" i="5"/>
  <c r="BD1199" i="5"/>
  <c r="BC1199" i="5"/>
  <c r="BE1114" i="5"/>
  <c r="BB1114" i="5"/>
  <c r="BC1114" i="5"/>
  <c r="BB2362" i="5"/>
  <c r="BD2362" i="5"/>
  <c r="BE2362" i="5"/>
  <c r="BC2362" i="5"/>
  <c r="BB1431" i="5"/>
  <c r="BE1431" i="5"/>
  <c r="BD1431" i="5"/>
  <c r="BC1431" i="5"/>
  <c r="BE922" i="5"/>
  <c r="BC922" i="5"/>
  <c r="BD922" i="5"/>
  <c r="BB922" i="5"/>
  <c r="BC498" i="5"/>
  <c r="BB498" i="5"/>
  <c r="BE498" i="5"/>
  <c r="BD498" i="5"/>
  <c r="BE1279" i="5"/>
  <c r="BD1279" i="5"/>
  <c r="BC1279" i="5"/>
  <c r="BB1279" i="5"/>
  <c r="BE1154" i="5"/>
  <c r="BD1154" i="5"/>
  <c r="BC1154" i="5"/>
  <c r="BB1154" i="5"/>
  <c r="BD2314" i="5"/>
  <c r="BC2314" i="5"/>
  <c r="BB2314" i="5"/>
  <c r="BE2314" i="5"/>
  <c r="BD1962" i="5"/>
  <c r="BE1962" i="5"/>
  <c r="BC1962" i="5"/>
  <c r="BB1962" i="5"/>
  <c r="BB1426" i="5"/>
  <c r="BC1426" i="5"/>
  <c r="BE1426" i="5"/>
  <c r="BD1426" i="5"/>
  <c r="BD2586" i="5"/>
  <c r="BB2586" i="5"/>
  <c r="BE2586" i="5"/>
  <c r="BC2586" i="5"/>
  <c r="BC1570" i="5"/>
  <c r="BB1570" i="5"/>
  <c r="BE1570" i="5"/>
  <c r="BD1570" i="5"/>
  <c r="BD2335" i="5"/>
  <c r="BC2335" i="5"/>
  <c r="BB2335" i="5"/>
  <c r="BE2335" i="5"/>
  <c r="BC2575" i="5"/>
  <c r="BB2575" i="5"/>
  <c r="BE2575" i="5"/>
  <c r="BD2575" i="5"/>
  <c r="BE1514" i="5"/>
  <c r="BC1514" i="5"/>
  <c r="BB1514" i="5"/>
  <c r="BD1514" i="5"/>
  <c r="BE162" i="5"/>
  <c r="BD162" i="5"/>
  <c r="BC162" i="5"/>
  <c r="BB162" i="5"/>
  <c r="BE855" i="5"/>
  <c r="BD855" i="5"/>
  <c r="BB855" i="5"/>
  <c r="BC855" i="5"/>
  <c r="BE1618" i="5"/>
  <c r="BC1618" i="5"/>
  <c r="BD1618" i="5"/>
  <c r="BB1618" i="5"/>
  <c r="BE943" i="5"/>
  <c r="BC943" i="5"/>
  <c r="BD943" i="5"/>
  <c r="BB943" i="5"/>
  <c r="BE2282" i="5"/>
  <c r="BC2282" i="5"/>
  <c r="BB2282" i="5"/>
  <c r="BD2282" i="5"/>
  <c r="BB1007" i="5"/>
  <c r="BD1007" i="5"/>
  <c r="BC1007" i="5"/>
  <c r="BE1007" i="5"/>
  <c r="BC1474" i="5"/>
  <c r="BE1474" i="5"/>
  <c r="BB1474" i="5"/>
  <c r="BD1474" i="5"/>
  <c r="BC2495" i="5"/>
  <c r="BB2495" i="5"/>
  <c r="BD2495" i="5"/>
  <c r="BE2495" i="5"/>
  <c r="BD399" i="5"/>
  <c r="BC399" i="5"/>
  <c r="BB399" i="5"/>
  <c r="BE399" i="5"/>
  <c r="BC2191" i="5"/>
  <c r="BD2191" i="5"/>
  <c r="BE2191" i="5"/>
  <c r="BB2191" i="5"/>
  <c r="BC271" i="5"/>
  <c r="BD271" i="5"/>
  <c r="BB271" i="5"/>
  <c r="BE271" i="5"/>
  <c r="BC343" i="5"/>
  <c r="BB343" i="5"/>
  <c r="BE343" i="5"/>
  <c r="BD343" i="5"/>
  <c r="BE2106" i="5"/>
  <c r="BD2106" i="5"/>
  <c r="BC2106" i="5"/>
  <c r="BB2106" i="5"/>
  <c r="BE983" i="5"/>
  <c r="BD983" i="5"/>
  <c r="BC983" i="5"/>
  <c r="BB983" i="5"/>
  <c r="BC1999" i="5"/>
  <c r="BE1999" i="5"/>
  <c r="BD1999" i="5"/>
  <c r="BB1999" i="5"/>
  <c r="BB1927" i="5"/>
  <c r="BD1927" i="5"/>
  <c r="BC1927" i="5"/>
  <c r="BE1927" i="5"/>
  <c r="BE154" i="5"/>
  <c r="BD154" i="5"/>
  <c r="BC154" i="5"/>
  <c r="BB154" i="5"/>
  <c r="BB119" i="5"/>
  <c r="BE119" i="5"/>
  <c r="BD119" i="5"/>
  <c r="BC119" i="5"/>
  <c r="BE1175" i="5"/>
  <c r="BE2351" i="5"/>
  <c r="BD2351" i="5"/>
  <c r="BC2351" i="5"/>
  <c r="BB2351" i="5"/>
  <c r="BD2250" i="5"/>
  <c r="BC2250" i="5"/>
  <c r="BB2250" i="5"/>
  <c r="BE2250" i="5"/>
  <c r="BE1679" i="5"/>
  <c r="BD1679" i="5"/>
  <c r="BB1679" i="5"/>
  <c r="BC1679" i="5"/>
  <c r="BD1010" i="5"/>
  <c r="BC1010" i="5"/>
  <c r="BB1010" i="5"/>
  <c r="BE1010" i="5"/>
  <c r="BC2050" i="5"/>
  <c r="BB2050" i="5"/>
  <c r="BE2050" i="5"/>
  <c r="BD2050" i="5"/>
  <c r="BB2007" i="5"/>
  <c r="BC2007" i="5"/>
  <c r="BD711" i="5"/>
  <c r="BE711" i="5"/>
  <c r="BC711" i="5"/>
  <c r="BB711" i="5"/>
  <c r="BB850" i="5"/>
  <c r="BE850" i="5"/>
  <c r="BD850" i="5"/>
  <c r="BC850" i="5"/>
  <c r="BB303" i="5"/>
  <c r="BE303" i="5"/>
  <c r="BD303" i="5"/>
  <c r="BC303" i="5"/>
  <c r="BE1031" i="5"/>
  <c r="BD1031" i="5"/>
  <c r="BC1031" i="5"/>
  <c r="BB1031" i="5"/>
  <c r="BE255" i="5"/>
  <c r="BD255" i="5"/>
  <c r="BC255" i="5"/>
  <c r="BB255" i="5"/>
  <c r="BB199" i="5"/>
  <c r="BE199" i="5"/>
  <c r="BD199" i="5"/>
  <c r="BC199" i="5"/>
  <c r="BD586" i="5"/>
  <c r="BC586" i="5"/>
  <c r="BB586" i="5"/>
  <c r="BE586" i="5"/>
  <c r="BC1135" i="5"/>
  <c r="BD1135" i="5"/>
  <c r="BE1135" i="5"/>
  <c r="BD1042" i="5"/>
  <c r="BC1042" i="5"/>
  <c r="BB1042" i="5"/>
  <c r="BE1042" i="5"/>
  <c r="BE1631" i="5"/>
  <c r="BC1631" i="5"/>
  <c r="BD1631" i="5"/>
  <c r="BB1631" i="5"/>
  <c r="BE306" i="5"/>
  <c r="BD306" i="5"/>
  <c r="BB306" i="5"/>
  <c r="BC306" i="5"/>
  <c r="BE1319" i="5"/>
  <c r="BD1319" i="5"/>
  <c r="BC1319" i="5"/>
  <c r="BB1319" i="5"/>
  <c r="BC1311" i="5"/>
  <c r="BB1311" i="5"/>
  <c r="BE1311" i="5"/>
  <c r="BD1311" i="5"/>
  <c r="BC1959" i="5"/>
  <c r="BE594" i="5"/>
  <c r="BD594" i="5"/>
  <c r="BC594" i="5"/>
  <c r="BB594" i="5"/>
  <c r="BE1799" i="5"/>
  <c r="BC1799" i="5"/>
  <c r="BB1799" i="5"/>
  <c r="BD1799" i="5"/>
  <c r="BE1343" i="5"/>
  <c r="BD1343" i="5"/>
  <c r="BC1343" i="5"/>
  <c r="BB1343" i="5"/>
  <c r="BB623" i="5"/>
  <c r="BD623" i="5"/>
  <c r="BE623" i="5"/>
  <c r="BC623" i="5"/>
  <c r="BE290" i="5"/>
  <c r="BD290" i="5"/>
  <c r="BB290" i="5"/>
  <c r="BC290" i="5"/>
  <c r="BC1106" i="5"/>
  <c r="BD1103" i="5"/>
  <c r="BC1103" i="5"/>
  <c r="BB1103" i="5"/>
  <c r="BE1103" i="5"/>
  <c r="BD730" i="5"/>
  <c r="BC730" i="5"/>
  <c r="BB730" i="5"/>
  <c r="BE730" i="5"/>
  <c r="BC1575" i="5"/>
  <c r="BB1575" i="5"/>
  <c r="BE1575" i="5"/>
  <c r="BD1575" i="5"/>
  <c r="BD535" i="5"/>
  <c r="BC535" i="5"/>
  <c r="BB535" i="5"/>
  <c r="BE535" i="5"/>
  <c r="BD1578" i="5"/>
  <c r="BE1578" i="5"/>
  <c r="BC1578" i="5"/>
  <c r="BB1578" i="5"/>
  <c r="BD378" i="5"/>
  <c r="BC378" i="5"/>
  <c r="BB378" i="5"/>
  <c r="BE378" i="5"/>
  <c r="BD2095" i="5"/>
  <c r="BE2095" i="5"/>
  <c r="BC2095" i="5"/>
  <c r="BB2095" i="5"/>
  <c r="BB431" i="5"/>
  <c r="BE431" i="5"/>
  <c r="BC431" i="5"/>
  <c r="BD431" i="5"/>
  <c r="BE1738" i="5"/>
  <c r="BD1738" i="5"/>
  <c r="BC1738" i="5"/>
  <c r="BB1738" i="5"/>
  <c r="BE66" i="5"/>
  <c r="BB66" i="5"/>
  <c r="BD66" i="5"/>
  <c r="BC66" i="5"/>
  <c r="BB415" i="5"/>
  <c r="BE415" i="5"/>
  <c r="BD415" i="5"/>
  <c r="BC415" i="5"/>
  <c r="BE1255" i="5"/>
  <c r="BC1255" i="5"/>
  <c r="BB1255" i="5"/>
  <c r="BD1255" i="5"/>
  <c r="BB2482" i="5"/>
  <c r="BE2482" i="5"/>
  <c r="BC2482" i="5"/>
  <c r="BD2482" i="5"/>
  <c r="BD2290" i="5"/>
  <c r="BC2290" i="5"/>
  <c r="BE2290" i="5"/>
  <c r="BB2290" i="5"/>
  <c r="BD1810" i="5"/>
  <c r="BE1810" i="5"/>
  <c r="BB1810" i="5"/>
  <c r="BC1810" i="5"/>
  <c r="BD674" i="5"/>
  <c r="BB674" i="5"/>
  <c r="BE674" i="5"/>
  <c r="BC674" i="5"/>
  <c r="BE2138" i="5"/>
  <c r="BD2138" i="5"/>
  <c r="BC2138" i="5"/>
  <c r="BB2138" i="5"/>
  <c r="BB575" i="5"/>
  <c r="BE575" i="5"/>
  <c r="BD575" i="5"/>
  <c r="BC575" i="5"/>
  <c r="BB2410" i="5"/>
  <c r="BE2410" i="5"/>
  <c r="BD2410" i="5"/>
  <c r="BC2410" i="5"/>
  <c r="BC2218" i="5"/>
  <c r="BB2218" i="5"/>
  <c r="BD2218" i="5"/>
  <c r="BE2218" i="5"/>
  <c r="BD1818" i="5"/>
  <c r="BC1818" i="5"/>
  <c r="BB1818" i="5"/>
  <c r="BE1818" i="5"/>
  <c r="BB935" i="5"/>
  <c r="BE935" i="5"/>
  <c r="BC935" i="5"/>
  <c r="BD935" i="5"/>
  <c r="BE1762" i="5"/>
  <c r="BD1762" i="5"/>
  <c r="BC1762" i="5"/>
  <c r="BB1762" i="5"/>
  <c r="BE1191" i="5"/>
  <c r="BD1191" i="5"/>
  <c r="BB1191" i="5"/>
  <c r="BC1191" i="5"/>
  <c r="BB2354" i="5"/>
  <c r="BC2354" i="5"/>
  <c r="BE2354" i="5"/>
  <c r="BD2354" i="5"/>
  <c r="BB1455" i="5"/>
  <c r="BE1455" i="5"/>
  <c r="BD1455" i="5"/>
  <c r="BC1455" i="5"/>
  <c r="BE1247" i="5"/>
  <c r="BD1247" i="5"/>
  <c r="BC1247" i="5"/>
  <c r="BB1247" i="5"/>
  <c r="BL602" i="5"/>
  <c r="BO602" i="5"/>
  <c r="BN602" i="5"/>
  <c r="BM602" i="5"/>
  <c r="BB1943" i="5"/>
  <c r="BE1943" i="5"/>
  <c r="BD1943" i="5"/>
  <c r="BC1943" i="5"/>
  <c r="BE778" i="5"/>
  <c r="BD778" i="5"/>
  <c r="BB778" i="5"/>
  <c r="BC778" i="5"/>
  <c r="BE2026" i="5"/>
  <c r="BC2026" i="5"/>
  <c r="BB2026" i="5"/>
  <c r="BD2026" i="5"/>
  <c r="BD1559" i="5"/>
  <c r="BB1559" i="5"/>
  <c r="BE1559" i="5"/>
  <c r="BC1559" i="5"/>
  <c r="BE175" i="5"/>
  <c r="BD175" i="5"/>
  <c r="BC175" i="5"/>
  <c r="BB175" i="5"/>
  <c r="BE250" i="5"/>
  <c r="BD250" i="5"/>
  <c r="BC250" i="5"/>
  <c r="BB250" i="5"/>
  <c r="BE1767" i="5"/>
  <c r="BD1767" i="5"/>
  <c r="BC1767" i="5"/>
  <c r="BB1767" i="5"/>
  <c r="BB354" i="5"/>
  <c r="BE354" i="5"/>
  <c r="BD354" i="5"/>
  <c r="BC354" i="5"/>
  <c r="BD882" i="5"/>
  <c r="BB882" i="5"/>
  <c r="BC882" i="5"/>
  <c r="BE882" i="5"/>
  <c r="BB1071" i="5"/>
  <c r="BD1071" i="5"/>
  <c r="BC1071" i="5"/>
  <c r="BB1711" i="5"/>
  <c r="BE1711" i="5"/>
  <c r="BD1711" i="5"/>
  <c r="BC1711" i="5"/>
  <c r="BD239" i="5"/>
  <c r="BE898" i="5"/>
  <c r="BC818" i="5"/>
  <c r="BB818" i="5"/>
  <c r="BE818" i="5"/>
  <c r="BD818" i="5"/>
  <c r="BB1975" i="5"/>
  <c r="BE1975" i="5"/>
  <c r="BD1975" i="5"/>
  <c r="BC1975" i="5"/>
  <c r="BB2306" i="5"/>
  <c r="BE2306" i="5"/>
  <c r="BD2306" i="5"/>
  <c r="BC2306" i="5"/>
  <c r="BE546" i="5"/>
  <c r="BD546" i="5"/>
  <c r="BC546" i="5"/>
  <c r="BB546" i="5"/>
  <c r="BD1506" i="5"/>
  <c r="BC1506" i="5"/>
  <c r="BB1506" i="5"/>
  <c r="BE1506" i="5"/>
  <c r="BD490" i="5"/>
  <c r="BC490" i="5"/>
  <c r="BB490" i="5"/>
  <c r="BE490" i="5"/>
  <c r="BE2471" i="5"/>
  <c r="BD2471" i="5"/>
  <c r="BC2471" i="5"/>
  <c r="BB2471" i="5"/>
  <c r="BE1306" i="5"/>
  <c r="BD1306" i="5"/>
  <c r="BC1306" i="5"/>
  <c r="BB1306" i="5"/>
  <c r="BD2466" i="5"/>
  <c r="BC2466" i="5"/>
  <c r="BB2466" i="5"/>
  <c r="BE2466" i="5"/>
  <c r="BE2343" i="5"/>
  <c r="BD2343" i="5"/>
  <c r="BC2343" i="5"/>
  <c r="BB2343" i="5"/>
  <c r="BC1111" i="5"/>
  <c r="BE1111" i="5"/>
  <c r="BD1111" i="5"/>
  <c r="BB1111" i="5"/>
  <c r="BE551" i="5"/>
  <c r="BD551" i="5"/>
  <c r="BC551" i="5"/>
  <c r="BB551" i="5"/>
  <c r="BD439" i="5"/>
  <c r="BC439" i="5"/>
  <c r="BE439" i="5"/>
  <c r="BB439" i="5"/>
  <c r="BD530" i="5"/>
  <c r="BC530" i="5"/>
  <c r="BB530" i="5"/>
  <c r="BE530" i="5"/>
  <c r="BE1167" i="5"/>
  <c r="BD1167" i="5"/>
  <c r="BC1167" i="5"/>
  <c r="BB1167" i="5"/>
  <c r="BC2199" i="5"/>
  <c r="BE2199" i="5"/>
  <c r="BD2199" i="5"/>
  <c r="BB2199" i="5"/>
  <c r="BE1386" i="5"/>
  <c r="BC1386" i="5"/>
  <c r="BB1386" i="5"/>
  <c r="BD1386" i="5"/>
  <c r="BE1223" i="5"/>
  <c r="BD1223" i="5"/>
  <c r="BC1223" i="5"/>
  <c r="BB1223" i="5"/>
  <c r="BB1106" i="5"/>
  <c r="BE1106" i="5"/>
  <c r="BB266" i="5"/>
  <c r="BE266" i="5"/>
  <c r="BD266" i="5"/>
  <c r="BC266" i="5"/>
  <c r="BD1791" i="5"/>
  <c r="BC1791" i="5"/>
  <c r="BB1791" i="5"/>
  <c r="BE1791" i="5"/>
  <c r="BD1074" i="5"/>
  <c r="BE1074" i="5"/>
  <c r="BC1074" i="5"/>
  <c r="BB1074" i="5"/>
  <c r="BE1610" i="5"/>
  <c r="BC1610" i="5"/>
  <c r="BD1610" i="5"/>
  <c r="BB1610" i="5"/>
  <c r="BE2303" i="5"/>
  <c r="BC2303" i="5"/>
  <c r="BD2303" i="5"/>
  <c r="BB2303" i="5"/>
  <c r="BE2226" i="5"/>
  <c r="BD2226" i="5"/>
  <c r="BC2226" i="5"/>
  <c r="BB2226" i="5"/>
  <c r="BE2055" i="5"/>
  <c r="BB2055" i="5"/>
  <c r="BD2055" i="5"/>
  <c r="BC2055" i="5"/>
  <c r="BB834" i="5"/>
  <c r="BC834" i="5"/>
  <c r="BE834" i="5"/>
  <c r="BD834" i="5"/>
  <c r="BB1058" i="5"/>
  <c r="BE2127" i="5"/>
  <c r="BD2127" i="5"/>
  <c r="BC2127" i="5"/>
  <c r="BB2127" i="5"/>
  <c r="BE450" i="5"/>
  <c r="BD450" i="5"/>
  <c r="BC450" i="5"/>
  <c r="BB450" i="5"/>
  <c r="BE1498" i="5"/>
  <c r="BB1498" i="5"/>
  <c r="BD1498" i="5"/>
  <c r="BC1498" i="5"/>
  <c r="BE1402" i="5"/>
  <c r="BD1402" i="5"/>
  <c r="BC1402" i="5"/>
  <c r="BB1402" i="5"/>
  <c r="BE47" i="5"/>
  <c r="BC47" i="5"/>
  <c r="BB47" i="5"/>
  <c r="BD47" i="5"/>
  <c r="BE1207" i="5"/>
  <c r="BD1207" i="5"/>
  <c r="BC1207" i="5"/>
  <c r="BB1207" i="5"/>
  <c r="BD1954" i="5"/>
  <c r="BC1954" i="5"/>
  <c r="BB1954" i="5"/>
  <c r="BE1954" i="5"/>
  <c r="BD1175" i="5"/>
  <c r="BB503" i="5"/>
  <c r="BE503" i="5"/>
  <c r="BD503" i="5"/>
  <c r="BC503" i="5"/>
  <c r="BD1058" i="5"/>
  <c r="BE1058" i="5"/>
  <c r="BC1058" i="5"/>
  <c r="BM1058" i="5" s="1"/>
  <c r="BD2010" i="5"/>
  <c r="BB2010" i="5"/>
  <c r="BE2010" i="5"/>
  <c r="BC2010" i="5"/>
  <c r="BB911" i="5"/>
  <c r="BE911" i="5"/>
  <c r="BD911" i="5"/>
  <c r="BC911" i="5"/>
  <c r="BC1271" i="5"/>
  <c r="BE1271" i="5"/>
  <c r="BD1271" i="5"/>
  <c r="BB1271" i="5"/>
  <c r="BE1663" i="5"/>
  <c r="BD1663" i="5"/>
  <c r="BC1663" i="5"/>
  <c r="BB1663" i="5"/>
  <c r="BC2519" i="5"/>
  <c r="BB2519" i="5"/>
  <c r="BE2519" i="5"/>
  <c r="BD2519" i="5"/>
  <c r="BB1959" i="5"/>
  <c r="BE1290" i="5"/>
  <c r="BD1290" i="5"/>
  <c r="BC1290" i="5"/>
  <c r="BB1290" i="5"/>
  <c r="BB1751" i="5"/>
  <c r="BC1751" i="5"/>
  <c r="BD1751" i="5"/>
  <c r="BE1327" i="5"/>
  <c r="BD1327" i="5"/>
  <c r="BC1327" i="5"/>
  <c r="BB1327" i="5"/>
  <c r="BD1231" i="5"/>
  <c r="BC1231" i="5"/>
  <c r="BE1231" i="5"/>
  <c r="BB1231" i="5"/>
  <c r="BD1106" i="5"/>
  <c r="BC1178" i="5"/>
  <c r="BB1178" i="5"/>
  <c r="BE1178" i="5"/>
  <c r="BD1178" i="5"/>
  <c r="BD1895" i="5"/>
  <c r="BC1895" i="5"/>
  <c r="BB1895" i="5"/>
  <c r="BE1895" i="5"/>
  <c r="BE1591" i="5"/>
  <c r="BC1591" i="5"/>
  <c r="BB1591" i="5"/>
  <c r="BD1591" i="5"/>
  <c r="BB562" i="5"/>
  <c r="BE562" i="5"/>
  <c r="BD562" i="5"/>
  <c r="BC562" i="5"/>
  <c r="BD2559" i="5"/>
  <c r="BC2559" i="5"/>
  <c r="BB2559" i="5"/>
  <c r="BE2559" i="5"/>
  <c r="BE1687" i="5"/>
  <c r="BD1687" i="5"/>
  <c r="BC1687" i="5"/>
  <c r="BB1687" i="5"/>
  <c r="BB2431" i="5"/>
  <c r="BE2431" i="5"/>
  <c r="BD2431" i="5"/>
  <c r="BC2431" i="5"/>
  <c r="BB1015" i="5"/>
  <c r="BE1015" i="5"/>
  <c r="BD1015" i="5"/>
  <c r="BC1015" i="5"/>
  <c r="BC1655" i="5"/>
  <c r="BB1655" i="5"/>
  <c r="BE1655" i="5"/>
  <c r="BD1655" i="5"/>
  <c r="BE2279" i="5"/>
  <c r="BC2279" i="5"/>
  <c r="BB2279" i="5"/>
  <c r="BD2279" i="5"/>
  <c r="BD2154" i="5"/>
  <c r="BC2154" i="5"/>
  <c r="BE2154" i="5"/>
  <c r="BB2154" i="5"/>
  <c r="BD714" i="5"/>
  <c r="BC714" i="5"/>
  <c r="BB714" i="5"/>
  <c r="BE714" i="5"/>
  <c r="BD919" i="5"/>
  <c r="BC919" i="5"/>
  <c r="BE919" i="5"/>
  <c r="BB919" i="5"/>
  <c r="BE903" i="5"/>
  <c r="BB903" i="5"/>
  <c r="BD903" i="5"/>
  <c r="BC903" i="5"/>
  <c r="BD1775" i="5"/>
  <c r="BC1775" i="5"/>
  <c r="BB1775" i="5"/>
  <c r="BE1775" i="5"/>
  <c r="BB1239" i="5"/>
  <c r="BE1239" i="5"/>
  <c r="BD1239" i="5"/>
  <c r="BC1239" i="5"/>
  <c r="BD210" i="5"/>
  <c r="BE210" i="5"/>
  <c r="BB210" i="5"/>
  <c r="BC210" i="5"/>
  <c r="BE1490" i="5"/>
  <c r="BD1490" i="5"/>
  <c r="BC1490" i="5"/>
  <c r="BB1490" i="5"/>
  <c r="BC359" i="5"/>
  <c r="BE359" i="5"/>
  <c r="BD359" i="5"/>
  <c r="BB359" i="5"/>
  <c r="BD1295" i="5"/>
  <c r="BC1295" i="5"/>
  <c r="BB1295" i="5"/>
  <c r="BE1295" i="5"/>
  <c r="BC767" i="5"/>
  <c r="BB767" i="5"/>
  <c r="BE767" i="5"/>
  <c r="BD767" i="5"/>
  <c r="BE1138" i="5"/>
  <c r="BD1138" i="5"/>
  <c r="BB1138" i="5"/>
  <c r="BC1138" i="5"/>
  <c r="BB2242" i="5"/>
  <c r="BE2242" i="5"/>
  <c r="BD2242" i="5"/>
  <c r="BC2242" i="5"/>
  <c r="BD2487" i="5"/>
  <c r="BC2487" i="5"/>
  <c r="BB2487" i="5"/>
  <c r="BE2487" i="5"/>
  <c r="BE610" i="5"/>
  <c r="BD610" i="5"/>
  <c r="BC610" i="5"/>
  <c r="BB610" i="5"/>
  <c r="BE1858" i="5"/>
  <c r="BB1858" i="5"/>
  <c r="BD1858" i="5"/>
  <c r="BC1858" i="5"/>
  <c r="BB1479" i="5"/>
  <c r="BD1479" i="5"/>
  <c r="BE1479" i="5"/>
  <c r="BC1479" i="5"/>
  <c r="BE1234" i="5"/>
  <c r="BD1234" i="5"/>
  <c r="BC1234" i="5"/>
  <c r="BB1234" i="5"/>
  <c r="BD1002" i="5"/>
  <c r="BC1002" i="5"/>
  <c r="BE1002" i="5"/>
  <c r="BB1002" i="5"/>
  <c r="BC2239" i="5"/>
  <c r="BB2239" i="5"/>
  <c r="BE2239" i="5"/>
  <c r="BD2239" i="5"/>
  <c r="BE506" i="5"/>
  <c r="BD506" i="5"/>
  <c r="BB506" i="5"/>
  <c r="BC506" i="5"/>
  <c r="BE31" i="5"/>
  <c r="BD31" i="5"/>
  <c r="BC31" i="5"/>
  <c r="BB31" i="5"/>
  <c r="BB1727" i="5"/>
  <c r="BE1727" i="5"/>
  <c r="BC1727" i="5"/>
  <c r="BD1727" i="5"/>
  <c r="BC615" i="5"/>
  <c r="BB615" i="5"/>
  <c r="BB186" i="5"/>
  <c r="BE186" i="5"/>
  <c r="BD186" i="5"/>
  <c r="BC186" i="5"/>
  <c r="BE679" i="5"/>
  <c r="BC679" i="5"/>
  <c r="BD679" i="5"/>
  <c r="BB679" i="5"/>
  <c r="BE1394" i="5"/>
  <c r="BD1394" i="5"/>
  <c r="BC1394" i="5"/>
  <c r="BB1394" i="5"/>
  <c r="BE1695" i="5"/>
  <c r="BE239" i="5"/>
  <c r="BE1986" i="5"/>
  <c r="BD1986" i="5"/>
  <c r="BB1986" i="5"/>
  <c r="BC1986" i="5"/>
  <c r="BE103" i="5"/>
  <c r="BD103" i="5"/>
  <c r="BC103" i="5"/>
  <c r="BB103" i="5"/>
  <c r="BE402" i="5"/>
  <c r="BD402" i="5"/>
  <c r="BC402" i="5"/>
  <c r="BB402" i="5"/>
  <c r="BB442" i="5"/>
  <c r="BE442" i="5"/>
  <c r="BD442" i="5"/>
  <c r="BC442" i="5"/>
  <c r="BC2031" i="5"/>
  <c r="BB2031" i="5"/>
  <c r="BE2031" i="5"/>
  <c r="BD2031" i="5"/>
  <c r="BC1458" i="5"/>
  <c r="BB1458" i="5"/>
  <c r="BE1458" i="5"/>
  <c r="BD1458" i="5"/>
  <c r="BE1087" i="5"/>
  <c r="BD1087" i="5"/>
  <c r="BC1087" i="5"/>
  <c r="BB1087" i="5"/>
  <c r="BC2018" i="5"/>
  <c r="BB2018" i="5"/>
  <c r="BE2018" i="5"/>
  <c r="BD2018" i="5"/>
  <c r="BD759" i="5"/>
  <c r="BC759" i="5"/>
  <c r="BB759" i="5"/>
  <c r="BE759" i="5"/>
  <c r="BC42" i="5"/>
  <c r="BB42" i="5"/>
  <c r="BD42" i="5"/>
  <c r="BE42" i="5"/>
  <c r="BE2103" i="5"/>
  <c r="BD2103" i="5"/>
  <c r="BC2103" i="5"/>
  <c r="BB2103" i="5"/>
  <c r="BE1186" i="5"/>
  <c r="BD1186" i="5"/>
  <c r="BC1186" i="5"/>
  <c r="BB1186" i="5"/>
  <c r="BD127" i="5"/>
  <c r="BC127" i="5"/>
  <c r="BB127" i="5"/>
  <c r="BE127" i="5"/>
  <c r="BE2135" i="5"/>
  <c r="BD2135" i="5"/>
  <c r="BC2135" i="5"/>
  <c r="BB2135" i="5"/>
  <c r="BB2602" i="5"/>
  <c r="BE2602" i="5"/>
  <c r="BD2602" i="5"/>
  <c r="BC2602" i="5"/>
  <c r="BE1583" i="5"/>
  <c r="BD1583" i="5"/>
  <c r="BC1583" i="5"/>
  <c r="BB1583" i="5"/>
  <c r="BB2058" i="5"/>
  <c r="BD2058" i="5"/>
  <c r="BC2058" i="5"/>
  <c r="BE2058" i="5"/>
  <c r="BE2119" i="5"/>
  <c r="BC2119" i="5"/>
  <c r="BB2119" i="5"/>
  <c r="BD2119" i="5"/>
  <c r="BE375" i="5"/>
  <c r="BD375" i="5"/>
  <c r="BC375" i="5"/>
  <c r="BB375" i="5"/>
  <c r="BE2207" i="5"/>
  <c r="BD2207" i="5"/>
  <c r="BC2207" i="5"/>
  <c r="BB2207" i="5"/>
  <c r="BD482" i="5"/>
  <c r="BC482" i="5"/>
  <c r="BB482" i="5"/>
  <c r="BE482" i="5"/>
  <c r="BD2090" i="5"/>
  <c r="BC2090" i="5"/>
  <c r="BB2090" i="5"/>
  <c r="BE2090" i="5"/>
  <c r="BB519" i="5"/>
  <c r="BE519" i="5"/>
  <c r="BC519" i="5"/>
  <c r="BD519" i="5"/>
  <c r="BB1410" i="5"/>
  <c r="BE1410" i="5"/>
  <c r="BD1410" i="5"/>
  <c r="BC1410" i="5"/>
  <c r="BC1175" i="5"/>
  <c r="BB1175" i="5"/>
  <c r="BD2594" i="5"/>
  <c r="BC2594" i="5"/>
  <c r="BB2594" i="5"/>
  <c r="BE2594" i="5"/>
  <c r="BE866" i="5"/>
  <c r="BC866" i="5"/>
  <c r="BB866" i="5"/>
  <c r="BD866" i="5"/>
  <c r="BD1423" i="5"/>
  <c r="BB1423" i="5"/>
  <c r="BC1423" i="5"/>
  <c r="BE1423" i="5"/>
  <c r="BB634" i="5"/>
  <c r="BE634" i="5"/>
  <c r="BD634" i="5"/>
  <c r="BC634" i="5"/>
  <c r="BE311" i="5"/>
  <c r="BD311" i="5"/>
  <c r="BB311" i="5"/>
  <c r="BC311" i="5"/>
  <c r="BD258" i="5"/>
  <c r="BB258" i="5"/>
  <c r="BE258" i="5"/>
  <c r="BC258" i="5"/>
  <c r="BE511" i="5"/>
  <c r="BD511" i="5"/>
  <c r="BC511" i="5"/>
  <c r="BB511" i="5"/>
  <c r="BE362" i="5"/>
  <c r="BD362" i="5"/>
  <c r="BC362" i="5"/>
  <c r="BB362" i="5"/>
  <c r="BD1439" i="5"/>
  <c r="BC1439" i="5"/>
  <c r="BB1439" i="5"/>
  <c r="BE1439" i="5"/>
  <c r="BE1170" i="5"/>
  <c r="BD1170" i="5"/>
  <c r="BB1170" i="5"/>
  <c r="BC1170" i="5"/>
  <c r="BE1146" i="5"/>
  <c r="BD1146" i="5"/>
  <c r="BC1146" i="5"/>
  <c r="BB1146" i="5"/>
  <c r="BD1959" i="5"/>
  <c r="BD2114" i="5"/>
  <c r="BC2114" i="5"/>
  <c r="BE2114" i="5"/>
  <c r="BB2114" i="5"/>
  <c r="BE383" i="5"/>
  <c r="BC383" i="5"/>
  <c r="BB383" i="5"/>
  <c r="BD383" i="5"/>
  <c r="BC2450" i="5"/>
  <c r="BE2450" i="5"/>
  <c r="BD2450" i="5"/>
  <c r="BB2450" i="5"/>
  <c r="BC370" i="5"/>
  <c r="BB370" i="5"/>
  <c r="BE370" i="5"/>
  <c r="BD370" i="5"/>
  <c r="BE1546" i="5"/>
  <c r="BD1546" i="5"/>
  <c r="BC1546" i="5"/>
  <c r="BB1546" i="5"/>
  <c r="BE522" i="5"/>
  <c r="BD522" i="5"/>
  <c r="BC522" i="5"/>
  <c r="BB522" i="5"/>
  <c r="BD722" i="5"/>
  <c r="BC722" i="5"/>
  <c r="BB722" i="5"/>
  <c r="BE722" i="5"/>
  <c r="BB1714" i="5"/>
  <c r="BB1482" i="5"/>
  <c r="BE1482" i="5"/>
  <c r="BD1482" i="5"/>
  <c r="BC1482" i="5"/>
  <c r="BC463" i="5"/>
  <c r="BB463" i="5"/>
  <c r="BE463" i="5"/>
  <c r="BD463" i="5"/>
  <c r="BE2175" i="5"/>
  <c r="BC2175" i="5"/>
  <c r="BB2175" i="5"/>
  <c r="BD2175" i="5"/>
  <c r="BE2463" i="5"/>
  <c r="BC2463" i="5"/>
  <c r="BB2463" i="5"/>
  <c r="BD2463" i="5"/>
  <c r="BC2530" i="5"/>
  <c r="BB2530" i="5"/>
  <c r="BE2530" i="5"/>
  <c r="BD2530" i="5"/>
  <c r="BC570" i="5"/>
  <c r="BD570" i="5"/>
  <c r="BE570" i="5"/>
  <c r="BB570" i="5"/>
  <c r="BD1023" i="5"/>
  <c r="BC1023" i="5"/>
  <c r="BE1023" i="5"/>
  <c r="BB1023" i="5"/>
  <c r="BB703" i="5"/>
  <c r="BE703" i="5"/>
  <c r="BC703" i="5"/>
  <c r="BD703" i="5"/>
  <c r="BB1338" i="5"/>
  <c r="BE1338" i="5"/>
  <c r="BD1338" i="5"/>
  <c r="BC1338" i="5"/>
  <c r="BE2074" i="5"/>
  <c r="BB2074" i="5"/>
  <c r="BD2074" i="5"/>
  <c r="BC2074" i="5"/>
  <c r="BE2543" i="5"/>
  <c r="BD2543" i="5"/>
  <c r="BC2543" i="5"/>
  <c r="BB2543" i="5"/>
  <c r="BB458" i="5"/>
  <c r="BD458" i="5"/>
  <c r="BE458" i="5"/>
  <c r="BC458" i="5"/>
  <c r="BD687" i="5"/>
  <c r="BC687" i="5"/>
  <c r="BE687" i="5"/>
  <c r="BB687" i="5"/>
  <c r="BE2167" i="5"/>
  <c r="BB2167" i="5"/>
  <c r="BD2167" i="5"/>
  <c r="BC2167" i="5"/>
  <c r="BB1903" i="5"/>
  <c r="BE1903" i="5"/>
  <c r="BD1903" i="5"/>
  <c r="BC1903" i="5"/>
  <c r="BL2330" i="5"/>
  <c r="BO2330" i="5"/>
  <c r="BN2330" i="5"/>
  <c r="BM2330" i="5"/>
  <c r="BE2418" i="5"/>
  <c r="BD2418" i="5"/>
  <c r="BC2418" i="5"/>
  <c r="BB2418" i="5"/>
  <c r="BD2567" i="5"/>
  <c r="BC2567" i="5"/>
  <c r="BB2567" i="5"/>
  <c r="BE2567" i="5"/>
  <c r="BE1874" i="5"/>
  <c r="BD1874" i="5"/>
  <c r="BB1874" i="5"/>
  <c r="BC1874" i="5"/>
  <c r="BC2367" i="5"/>
  <c r="BD2367" i="5"/>
  <c r="BB2367" i="5"/>
  <c r="BE2367" i="5"/>
  <c r="BB2455" i="5"/>
  <c r="BE2455" i="5"/>
  <c r="BD2455" i="5"/>
  <c r="BC2455" i="5"/>
  <c r="BE274" i="5"/>
  <c r="BD274" i="5"/>
  <c r="BC274" i="5"/>
  <c r="BB274" i="5"/>
  <c r="BE1202" i="5"/>
  <c r="BD1202" i="5"/>
  <c r="BC1202" i="5"/>
  <c r="BB1202" i="5"/>
  <c r="BE754" i="5"/>
  <c r="BD754" i="5"/>
  <c r="BB754" i="5"/>
  <c r="BC754" i="5"/>
  <c r="BE1367" i="5"/>
  <c r="BD1367" i="5"/>
  <c r="BC1367" i="5"/>
  <c r="BB1367" i="5"/>
  <c r="BC2394" i="5"/>
  <c r="BB2394" i="5"/>
  <c r="BE2394" i="5"/>
  <c r="BD2394" i="5"/>
  <c r="BE2186" i="5"/>
  <c r="BD2186" i="5"/>
  <c r="BB2186" i="5"/>
  <c r="BC2186" i="5"/>
  <c r="BC410" i="5"/>
  <c r="BB410" i="5"/>
  <c r="BE410" i="5"/>
  <c r="BD410" i="5"/>
  <c r="BE927" i="5"/>
  <c r="BD927" i="5"/>
  <c r="BC927" i="5"/>
  <c r="BB927" i="5"/>
  <c r="BE2023" i="5"/>
  <c r="BD2023" i="5"/>
  <c r="BC2023" i="5"/>
  <c r="BB2023" i="5"/>
  <c r="BE1071" i="5"/>
  <c r="BE1039" i="5"/>
  <c r="BC1039" i="5"/>
  <c r="BB1039" i="5"/>
  <c r="BD1039" i="5"/>
  <c r="BB1695" i="5"/>
  <c r="BE2047" i="5"/>
  <c r="BC2047" i="5"/>
  <c r="BB2047" i="5"/>
  <c r="BD2047" i="5"/>
  <c r="BD1855" i="5"/>
  <c r="BC1855" i="5"/>
  <c r="BE1855" i="5"/>
  <c r="BB1855" i="5"/>
  <c r="BC2274" i="5"/>
  <c r="BB2274" i="5"/>
  <c r="BE738" i="5"/>
  <c r="BD738" i="5"/>
  <c r="BB738" i="5"/>
  <c r="BC738" i="5"/>
  <c r="BC1639" i="5"/>
  <c r="BD1639" i="5"/>
  <c r="BB1639" i="5"/>
  <c r="BE1639" i="5"/>
  <c r="BE914" i="5"/>
  <c r="BC914" i="5"/>
  <c r="BB914" i="5"/>
  <c r="BD914" i="5"/>
  <c r="BE2063" i="5"/>
  <c r="BD2063" i="5"/>
  <c r="BC2063" i="5"/>
  <c r="BB2063" i="5"/>
  <c r="BD2538" i="5"/>
  <c r="BB2538" i="5"/>
  <c r="BC2538" i="5"/>
  <c r="BE2538" i="5"/>
  <c r="BC138" i="5"/>
  <c r="BB138" i="5"/>
  <c r="BD138" i="5"/>
  <c r="BE138" i="5"/>
  <c r="BD1450" i="5"/>
  <c r="BC1450" i="5"/>
  <c r="BE1450" i="5"/>
  <c r="BB1450" i="5"/>
  <c r="BE706" i="5"/>
  <c r="BD706" i="5"/>
  <c r="BC706" i="5"/>
  <c r="BB706" i="5"/>
  <c r="BE690" i="5"/>
  <c r="BC690" i="5"/>
  <c r="BD690" i="5"/>
  <c r="BB690" i="5"/>
  <c r="BC554" i="5"/>
  <c r="BB554" i="5"/>
  <c r="BE554" i="5"/>
  <c r="BD554" i="5"/>
  <c r="BE1463" i="5"/>
  <c r="BD1463" i="5"/>
  <c r="BC1463" i="5"/>
  <c r="BB1463" i="5"/>
  <c r="BB671" i="5"/>
  <c r="BE671" i="5"/>
  <c r="BC671" i="5"/>
  <c r="BD671" i="5"/>
  <c r="BE2535" i="5"/>
  <c r="BD2535" i="5"/>
  <c r="BC2535" i="5"/>
  <c r="BB2535" i="5"/>
  <c r="BB1375" i="5"/>
  <c r="BE1375" i="5"/>
  <c r="BD1375" i="5"/>
  <c r="BC1375" i="5"/>
  <c r="BE130" i="5"/>
  <c r="BD130" i="5"/>
  <c r="BC130" i="5"/>
  <c r="BB130" i="5"/>
  <c r="BC1994" i="5"/>
  <c r="BB1994" i="5"/>
  <c r="BE1994" i="5"/>
  <c r="BD1994" i="5"/>
  <c r="BC1242" i="5"/>
  <c r="BB1242" i="5"/>
  <c r="BE1242" i="5"/>
  <c r="BD1242" i="5"/>
  <c r="BB170" i="5"/>
  <c r="BE170" i="5"/>
  <c r="BD170" i="5"/>
  <c r="BC170" i="5"/>
  <c r="BD423" i="5"/>
  <c r="BE423" i="5"/>
  <c r="BC423" i="5"/>
  <c r="BB423" i="5"/>
  <c r="BE2479" i="5"/>
  <c r="BD2479" i="5"/>
  <c r="BC2479" i="5"/>
  <c r="BB2479" i="5"/>
  <c r="BB618" i="5"/>
  <c r="BE618" i="5"/>
  <c r="BD618" i="5"/>
  <c r="BC618" i="5"/>
  <c r="BC842" i="5"/>
  <c r="BB842" i="5"/>
  <c r="BE842" i="5"/>
  <c r="BD842" i="5"/>
  <c r="BB71" i="5"/>
  <c r="BD71" i="5"/>
  <c r="BE71" i="5"/>
  <c r="BC71" i="5"/>
  <c r="BE34" i="5"/>
  <c r="BD34" i="5"/>
  <c r="BC34" i="5"/>
  <c r="BB34" i="5"/>
  <c r="BB1823" i="5"/>
  <c r="BE1823" i="5"/>
  <c r="BC1823" i="5"/>
  <c r="BD1823" i="5"/>
  <c r="BD762" i="5"/>
  <c r="BC762" i="5"/>
  <c r="BB762" i="5"/>
  <c r="BE762" i="5"/>
  <c r="BB2002" i="5"/>
  <c r="BC2002" i="5"/>
  <c r="BE2002" i="5"/>
  <c r="BD2002" i="5"/>
  <c r="BE2442" i="5"/>
  <c r="BC2442" i="5"/>
  <c r="BB2442" i="5"/>
  <c r="BD2442" i="5"/>
  <c r="BD242" i="5"/>
  <c r="BC242" i="5"/>
  <c r="BB242" i="5"/>
  <c r="BE242" i="5"/>
  <c r="BC2202" i="5"/>
  <c r="BE2202" i="5"/>
  <c r="BD2202" i="5"/>
  <c r="BB2202" i="5"/>
  <c r="BB999" i="5"/>
  <c r="BC999" i="5"/>
  <c r="BC1226" i="5"/>
  <c r="BB1226" i="5"/>
  <c r="BE1226" i="5"/>
  <c r="BD1226" i="5"/>
  <c r="BE1703" i="5"/>
  <c r="BD1703" i="5"/>
  <c r="BC1703" i="5"/>
  <c r="BB1703" i="5"/>
  <c r="BD1183" i="5"/>
  <c r="BC1183" i="5"/>
  <c r="BB1183" i="5"/>
  <c r="BE1183" i="5"/>
  <c r="BE2359" i="5"/>
  <c r="BD2359" i="5"/>
  <c r="BC2359" i="5"/>
  <c r="BB2359" i="5"/>
  <c r="BE2599" i="5"/>
  <c r="BD2599" i="5"/>
  <c r="BC2599" i="5"/>
  <c r="BB2599" i="5"/>
  <c r="BD2122" i="5"/>
  <c r="BC2122" i="5"/>
  <c r="BB2122" i="5"/>
  <c r="BE2122" i="5"/>
  <c r="BB279" i="5"/>
  <c r="BE279" i="5"/>
  <c r="BD279" i="5"/>
  <c r="BC279" i="5"/>
  <c r="BB538" i="5"/>
  <c r="BE538" i="5"/>
  <c r="BD538" i="5"/>
  <c r="BC538" i="5"/>
  <c r="BC1714" i="5"/>
  <c r="BE1714" i="5"/>
  <c r="BD1714" i="5"/>
  <c r="BE226" i="5"/>
  <c r="BD226" i="5"/>
  <c r="BC226" i="5"/>
  <c r="BB226" i="5"/>
  <c r="BC1210" i="5"/>
  <c r="BB1210" i="5"/>
  <c r="BD1210" i="5"/>
  <c r="BE1210" i="5"/>
  <c r="BC1298" i="5"/>
  <c r="BD2079" i="5"/>
  <c r="BC2079" i="5"/>
  <c r="BB2079" i="5"/>
  <c r="BE2079" i="5"/>
  <c r="BB951" i="5"/>
  <c r="BD951" i="5"/>
  <c r="BC951" i="5"/>
  <c r="BE951" i="5"/>
  <c r="BE1698" i="5"/>
  <c r="BD1698" i="5"/>
  <c r="BC1698" i="5"/>
  <c r="BB1698" i="5"/>
  <c r="BE962" i="5"/>
  <c r="BD962" i="5"/>
  <c r="BC962" i="5"/>
  <c r="BB962" i="5"/>
  <c r="BC2346" i="5"/>
  <c r="BB2346" i="5"/>
  <c r="BE2346" i="5"/>
  <c r="BD2346" i="5"/>
  <c r="BB1351" i="5"/>
  <c r="BE1351" i="5"/>
  <c r="BD1351" i="5"/>
  <c r="BC1351" i="5"/>
  <c r="BE1511" i="5"/>
  <c r="BC1511" i="5"/>
  <c r="BB1511" i="5"/>
  <c r="BD1511" i="5"/>
  <c r="BE1159" i="5"/>
  <c r="BC1159" i="5"/>
  <c r="BB1159" i="5"/>
  <c r="BD1159" i="5"/>
  <c r="BE2287" i="5"/>
  <c r="BC2287" i="5"/>
  <c r="BB2287" i="5"/>
  <c r="BD2287" i="5"/>
  <c r="BB815" i="5"/>
  <c r="BE815" i="5"/>
  <c r="BD815" i="5"/>
  <c r="BC815" i="5"/>
  <c r="BD1495" i="5"/>
  <c r="BC1495" i="5"/>
  <c r="BE1495" i="5"/>
  <c r="BB1495" i="5"/>
  <c r="BE167" i="5"/>
  <c r="BD167" i="5"/>
  <c r="BB167" i="5"/>
  <c r="BC167" i="5"/>
  <c r="BE1266" i="5"/>
  <c r="BC1266" i="5"/>
  <c r="BD1266" i="5"/>
  <c r="BB1266" i="5"/>
  <c r="BD847" i="5"/>
  <c r="BC847" i="5"/>
  <c r="BE847" i="5"/>
  <c r="BB847" i="5"/>
  <c r="BB2170" i="5"/>
  <c r="BE2170" i="5"/>
  <c r="BD2170" i="5"/>
  <c r="BC2170" i="5"/>
  <c r="BE1666" i="5"/>
  <c r="BD1666" i="5"/>
  <c r="BC1666" i="5"/>
  <c r="BB1666" i="5"/>
  <c r="BE1018" i="5"/>
  <c r="BC1018" i="5"/>
  <c r="BB1018" i="5"/>
  <c r="BD1018" i="5"/>
  <c r="BD338" i="5"/>
  <c r="BB338" i="5"/>
  <c r="BC338" i="5"/>
  <c r="BE338" i="5"/>
  <c r="BC287" i="5"/>
  <c r="BB287" i="5"/>
  <c r="BE287" i="5"/>
  <c r="BD287" i="5"/>
  <c r="BC1695" i="5"/>
  <c r="BB1722" i="5"/>
  <c r="BE879" i="5"/>
  <c r="BC2562" i="5"/>
  <c r="BB2562" i="5"/>
  <c r="BE2562" i="5"/>
  <c r="BD2562" i="5"/>
  <c r="BE2098" i="5"/>
  <c r="BD2098" i="5"/>
  <c r="BC2098" i="5"/>
  <c r="BB2098" i="5"/>
  <c r="BD2319" i="5"/>
  <c r="BC2319" i="5"/>
  <c r="BB2319" i="5"/>
  <c r="BE858" i="5"/>
  <c r="BD858" i="5"/>
  <c r="BC858" i="5"/>
  <c r="BB858" i="5"/>
  <c r="BE55" i="5"/>
  <c r="BD55" i="5"/>
  <c r="BC55" i="5"/>
  <c r="BB55" i="5"/>
  <c r="BB906" i="5"/>
  <c r="BE906" i="5"/>
  <c r="BC906" i="5"/>
  <c r="BD906" i="5"/>
  <c r="BC1615" i="5"/>
  <c r="BB1615" i="5"/>
  <c r="BE1615" i="5"/>
  <c r="BD1615" i="5"/>
  <c r="BE2391" i="5"/>
  <c r="BD2391" i="5"/>
  <c r="BC2391" i="5"/>
  <c r="BB2391" i="5"/>
  <c r="BB1882" i="5"/>
  <c r="BE1882" i="5"/>
  <c r="BD1882" i="5"/>
  <c r="BC1882" i="5"/>
  <c r="BB890" i="5"/>
  <c r="BE890" i="5"/>
  <c r="BD890" i="5"/>
  <c r="BC890" i="5"/>
  <c r="BD746" i="5"/>
  <c r="BC746" i="5"/>
  <c r="BB746" i="5"/>
  <c r="BE746" i="5"/>
  <c r="BB1090" i="5"/>
  <c r="BD1090" i="5"/>
  <c r="BC1090" i="5"/>
  <c r="BE1090" i="5"/>
  <c r="BD2271" i="5"/>
  <c r="BB2271" i="5"/>
  <c r="BC2271" i="5"/>
  <c r="BE2271" i="5"/>
  <c r="BB2506" i="5"/>
  <c r="BE2506" i="5"/>
  <c r="BD2506" i="5"/>
  <c r="BC2506" i="5"/>
  <c r="BC1970" i="5"/>
  <c r="BD1970" i="5"/>
  <c r="BB1970" i="5"/>
  <c r="BE1970" i="5"/>
  <c r="BC1647" i="5"/>
  <c r="BE1647" i="5"/>
  <c r="BD1647" i="5"/>
  <c r="BB1647" i="5"/>
  <c r="BE2570" i="5"/>
  <c r="BD2570" i="5"/>
  <c r="BC2570" i="5"/>
  <c r="BB2570" i="5"/>
  <c r="BD471" i="5"/>
  <c r="BB471" i="5"/>
  <c r="BE471" i="5"/>
  <c r="BC471" i="5"/>
  <c r="BE2210" i="5"/>
  <c r="BB2210" i="5"/>
  <c r="BD2210" i="5"/>
  <c r="BC2210" i="5"/>
  <c r="BB1399" i="5"/>
  <c r="BE1399" i="5"/>
  <c r="BD1399" i="5"/>
  <c r="BC1399" i="5"/>
  <c r="BE135" i="5"/>
  <c r="BD135" i="5"/>
  <c r="BC135" i="5"/>
  <c r="BB135" i="5"/>
  <c r="BB202" i="5"/>
  <c r="BE202" i="5"/>
  <c r="BD202" i="5"/>
  <c r="BC202" i="5"/>
  <c r="BE970" i="5"/>
  <c r="BC970" i="5"/>
  <c r="BB970" i="5"/>
  <c r="BD970" i="5"/>
  <c r="BE1567" i="5"/>
  <c r="BD1567" i="5"/>
  <c r="BC1567" i="5"/>
  <c r="BB1567" i="5"/>
  <c r="BE82" i="5"/>
  <c r="BC82" i="5"/>
  <c r="BD82" i="5"/>
  <c r="BB82" i="5"/>
  <c r="BD1871" i="5"/>
  <c r="BC1871" i="5"/>
  <c r="BB1871" i="5"/>
  <c r="BE1871" i="5"/>
  <c r="BE1250" i="5"/>
  <c r="BD1250" i="5"/>
  <c r="BC1250" i="5"/>
  <c r="BB1250" i="5"/>
  <c r="BE1503" i="5"/>
  <c r="BD1503" i="5"/>
  <c r="BC1503" i="5"/>
  <c r="BB1503" i="5"/>
  <c r="BB2234" i="5"/>
  <c r="BE2234" i="5"/>
  <c r="BD2234" i="5"/>
  <c r="BC2234" i="5"/>
  <c r="BB1098" i="5"/>
  <c r="BE1098" i="5"/>
  <c r="BC1098" i="5"/>
  <c r="BD1098" i="5"/>
  <c r="BB394" i="5"/>
  <c r="BE394" i="5"/>
  <c r="BD394" i="5"/>
  <c r="BC394" i="5"/>
  <c r="BE1378" i="5"/>
  <c r="BD1378" i="5"/>
  <c r="BC1378" i="5"/>
  <c r="BB1378" i="5"/>
  <c r="BB1983" i="5"/>
  <c r="BE1983" i="5"/>
  <c r="BD1983" i="5"/>
  <c r="BC1983" i="5"/>
  <c r="BD1735" i="5"/>
  <c r="BC1735" i="5"/>
  <c r="BB1735" i="5"/>
  <c r="BE1735" i="5"/>
  <c r="BC2143" i="5"/>
  <c r="BB2143" i="5"/>
  <c r="BE2143" i="5"/>
  <c r="BD2143" i="5"/>
  <c r="BE346" i="5"/>
  <c r="BD346" i="5"/>
  <c r="BC346" i="5"/>
  <c r="BB346" i="5"/>
  <c r="BC682" i="5"/>
  <c r="BB682" i="5"/>
  <c r="BD682" i="5"/>
  <c r="BE682" i="5"/>
  <c r="BB487" i="5"/>
  <c r="BE487" i="5"/>
  <c r="BD487" i="5"/>
  <c r="BC487" i="5"/>
  <c r="BE386" i="5"/>
  <c r="BD386" i="5"/>
  <c r="BB386" i="5"/>
  <c r="BC386" i="5"/>
  <c r="BC1050" i="5"/>
  <c r="BD1050" i="5"/>
  <c r="BB1050" i="5"/>
  <c r="BE1050" i="5"/>
  <c r="BE1562" i="5"/>
  <c r="BD1562" i="5"/>
  <c r="BC1562" i="5"/>
  <c r="BB1562" i="5"/>
  <c r="BE626" i="5"/>
  <c r="BD626" i="5"/>
  <c r="BC626" i="5"/>
  <c r="BB626" i="5"/>
  <c r="BB2082" i="5"/>
  <c r="BE2082" i="5"/>
  <c r="BD2082" i="5"/>
  <c r="BC2082" i="5"/>
  <c r="BB2554" i="5"/>
  <c r="BE2554" i="5"/>
  <c r="BD2554" i="5"/>
  <c r="BC2554" i="5"/>
  <c r="BD1815" i="5"/>
  <c r="BC1815" i="5"/>
  <c r="BB1815" i="5"/>
  <c r="BE1815" i="5"/>
  <c r="BB1930" i="5"/>
  <c r="BE1930" i="5"/>
  <c r="BD1930" i="5"/>
  <c r="BC1930" i="5"/>
  <c r="BD826" i="5"/>
  <c r="BE826" i="5"/>
  <c r="BC826" i="5"/>
  <c r="BB826" i="5"/>
  <c r="BE151" i="5"/>
  <c r="BD151" i="5"/>
  <c r="BB151" i="5"/>
  <c r="BC151" i="5"/>
  <c r="BD578" i="5"/>
  <c r="BB578" i="5"/>
  <c r="BC578" i="5"/>
  <c r="BE578" i="5"/>
  <c r="BD1919" i="5"/>
  <c r="BC1919" i="5"/>
  <c r="BE1919" i="5"/>
  <c r="BB1919" i="5"/>
  <c r="BL1991" i="5"/>
  <c r="BM1991" i="5"/>
  <c r="BO1991" i="5"/>
  <c r="BN1991" i="5"/>
  <c r="BC2322" i="5"/>
  <c r="BB2322" i="5"/>
  <c r="BD2322" i="5"/>
  <c r="BE2322" i="5"/>
  <c r="BE391" i="5"/>
  <c r="BD391" i="5"/>
  <c r="BB391" i="5"/>
  <c r="BC391" i="5"/>
  <c r="BB50" i="5"/>
  <c r="BE50" i="5"/>
  <c r="BD50" i="5"/>
  <c r="BC50" i="5"/>
  <c r="BC898" i="5"/>
  <c r="BB898" i="5"/>
  <c r="BE1354" i="5"/>
  <c r="BD1354" i="5"/>
  <c r="BC1354" i="5"/>
  <c r="BB1354" i="5"/>
  <c r="BE2130" i="5"/>
  <c r="BD2130" i="5"/>
  <c r="BC2130" i="5"/>
  <c r="BB2130" i="5"/>
  <c r="BB1530" i="5"/>
  <c r="BD1530" i="5"/>
  <c r="BC1530" i="5"/>
  <c r="BE1530" i="5"/>
  <c r="BC1527" i="5"/>
  <c r="BB1527" i="5"/>
  <c r="BE1527" i="5"/>
  <c r="BD1527" i="5"/>
  <c r="BE2194" i="5"/>
  <c r="BC2194" i="5"/>
  <c r="BB2194" i="5"/>
  <c r="BD2194" i="5"/>
  <c r="BC719" i="5"/>
  <c r="BB719" i="5"/>
  <c r="BE719" i="5"/>
  <c r="BD719" i="5"/>
  <c r="BB583" i="5"/>
  <c r="BE583" i="5"/>
  <c r="BD583" i="5"/>
  <c r="BC583" i="5"/>
  <c r="BD1442" i="5"/>
  <c r="BC1442" i="5"/>
  <c r="BB1442" i="5"/>
  <c r="BE1442" i="5"/>
  <c r="BE1447" i="5"/>
  <c r="BD1447" i="5"/>
  <c r="BC1447" i="5"/>
  <c r="BB1447" i="5"/>
  <c r="BC2178" i="5"/>
  <c r="BB2178" i="5"/>
  <c r="BE2178" i="5"/>
  <c r="BD2178" i="5"/>
  <c r="BE335" i="5"/>
  <c r="BD335" i="5"/>
  <c r="BC335" i="5"/>
  <c r="BB335" i="5"/>
  <c r="BE1706" i="5"/>
  <c r="BD1706" i="5"/>
  <c r="BC1706" i="5"/>
  <c r="BB1706" i="5"/>
  <c r="BE1322" i="5"/>
  <c r="BD1322" i="5"/>
  <c r="BC1322" i="5"/>
  <c r="BB1322" i="5"/>
  <c r="BD1594" i="5"/>
  <c r="BC1594" i="5"/>
  <c r="BE1594" i="5"/>
  <c r="BB1594" i="5"/>
  <c r="BC2258" i="5"/>
  <c r="BB2258" i="5"/>
  <c r="BE2258" i="5"/>
  <c r="BD2258" i="5"/>
  <c r="BC1055" i="5"/>
  <c r="BD1055" i="5"/>
  <c r="BB1055" i="5"/>
  <c r="BE1055" i="5"/>
  <c r="BC1162" i="5"/>
  <c r="BB1162" i="5"/>
  <c r="BD1162" i="5"/>
  <c r="BE1162" i="5"/>
  <c r="BD351" i="5"/>
  <c r="BC351" i="5"/>
  <c r="BB351" i="5"/>
  <c r="BE351" i="5"/>
  <c r="BE1786" i="5"/>
  <c r="BD1786" i="5"/>
  <c r="BC1786" i="5"/>
  <c r="BB1786" i="5"/>
  <c r="BE2378" i="5"/>
  <c r="BD2378" i="5"/>
  <c r="BC2378" i="5"/>
  <c r="BB2378" i="5"/>
  <c r="BB1066" i="5"/>
  <c r="BD1066" i="5"/>
  <c r="BE1066" i="5"/>
  <c r="BC1066" i="5"/>
  <c r="BD1298" i="5"/>
  <c r="BB1298" i="5"/>
  <c r="BE1298" i="5"/>
  <c r="BD1282" i="5"/>
  <c r="BB1282" i="5"/>
  <c r="BE1282" i="5"/>
  <c r="BC1282" i="5"/>
  <c r="BE1834" i="5"/>
  <c r="BD1834" i="5"/>
  <c r="BC1834" i="5"/>
  <c r="BB1834" i="5"/>
  <c r="BE1535" i="5"/>
  <c r="BC1535" i="5"/>
  <c r="BB1535" i="5"/>
  <c r="BD1535" i="5"/>
  <c r="BE2423" i="5"/>
  <c r="BD2423" i="5"/>
  <c r="BC2423" i="5"/>
  <c r="BB2423" i="5"/>
  <c r="BC1554" i="5"/>
  <c r="BB1554" i="5"/>
  <c r="BD1554" i="5"/>
  <c r="BE1554" i="5"/>
  <c r="BC2111" i="5"/>
  <c r="BE2111" i="5"/>
  <c r="BD2111" i="5"/>
  <c r="BB2111" i="5"/>
  <c r="BD1471" i="5"/>
  <c r="BC1471" i="5"/>
  <c r="BB1471" i="5"/>
  <c r="BE1471" i="5"/>
  <c r="BD978" i="5"/>
  <c r="BC978" i="5"/>
  <c r="BE978" i="5"/>
  <c r="BB978" i="5"/>
  <c r="BE2319" i="5"/>
  <c r="BE1807" i="5"/>
  <c r="BD1807" i="5"/>
  <c r="BC1807" i="5"/>
  <c r="BB1807" i="5"/>
  <c r="BC223" i="5"/>
  <c r="BB223" i="5"/>
  <c r="BE223" i="5"/>
  <c r="BD223" i="5"/>
  <c r="BE895" i="5"/>
  <c r="BC895" i="5"/>
  <c r="BB895" i="5"/>
  <c r="BD895" i="5"/>
  <c r="BB466" i="5"/>
  <c r="BE466" i="5"/>
  <c r="BD466" i="5"/>
  <c r="BC466" i="5"/>
  <c r="BC146" i="5"/>
  <c r="BB146" i="5"/>
  <c r="BE146" i="5"/>
  <c r="BD146" i="5"/>
  <c r="BE1850" i="5"/>
  <c r="BD1850" i="5"/>
  <c r="BC1850" i="5"/>
  <c r="BB1850" i="5"/>
  <c r="BE327" i="5"/>
  <c r="BD327" i="5"/>
  <c r="BB327" i="5"/>
  <c r="BC327" i="5"/>
  <c r="BB1935" i="5"/>
  <c r="BE1935" i="5"/>
  <c r="BD1935" i="5"/>
  <c r="BC1935" i="5"/>
  <c r="BC1682" i="5"/>
  <c r="BB1682" i="5"/>
  <c r="BE1682" i="5"/>
  <c r="BD1682" i="5"/>
  <c r="BD1754" i="5"/>
  <c r="BE1754" i="5"/>
  <c r="BC1754" i="5"/>
  <c r="BB1754" i="5"/>
  <c r="BB1359" i="5"/>
  <c r="BE1359" i="5"/>
  <c r="BD1359" i="5"/>
  <c r="BC1359" i="5"/>
  <c r="BE98" i="5"/>
  <c r="BD98" i="5"/>
  <c r="BB98" i="5"/>
  <c r="BC98" i="5"/>
  <c r="BE695" i="5"/>
  <c r="BD695" i="5"/>
  <c r="BC695" i="5"/>
  <c r="BB695" i="5"/>
  <c r="BB319" i="5"/>
  <c r="BE319" i="5"/>
  <c r="BD319" i="5"/>
  <c r="BC319" i="5"/>
  <c r="BE1194" i="5"/>
  <c r="BD1194" i="5"/>
  <c r="BC1194" i="5"/>
  <c r="BB1194" i="5"/>
  <c r="BD1946" i="5"/>
  <c r="BC1946" i="5"/>
  <c r="BB1946" i="5"/>
  <c r="BE1946" i="5"/>
  <c r="BD1215" i="5"/>
  <c r="BC1215" i="5"/>
  <c r="BB1215" i="5"/>
  <c r="BE1215" i="5"/>
  <c r="BC1370" i="5"/>
  <c r="BB1370" i="5"/>
  <c r="BE1370" i="5"/>
  <c r="BD1370" i="5"/>
  <c r="BD871" i="5"/>
  <c r="BC871" i="5"/>
  <c r="BB871" i="5"/>
  <c r="BE871" i="5"/>
  <c r="BE2146" i="5"/>
  <c r="BC2146" i="5"/>
  <c r="BB2146" i="5"/>
  <c r="BD2146" i="5"/>
  <c r="BD330" i="5"/>
  <c r="BC330" i="5"/>
  <c r="BB330" i="5"/>
  <c r="BE330" i="5"/>
  <c r="BC1938" i="5"/>
  <c r="BB1938" i="5"/>
  <c r="BE1938" i="5"/>
  <c r="BD1938" i="5"/>
  <c r="BB247" i="5"/>
  <c r="BE247" i="5"/>
  <c r="BD247" i="5"/>
  <c r="BC247" i="5"/>
  <c r="BB938" i="5"/>
  <c r="BE938" i="5"/>
  <c r="BD938" i="5"/>
  <c r="BC938" i="5"/>
  <c r="BE474" i="5"/>
  <c r="BD474" i="5"/>
  <c r="BB474" i="5"/>
  <c r="BC474" i="5"/>
  <c r="BC1722" i="5"/>
  <c r="BB879" i="5"/>
  <c r="BE106" i="5"/>
  <c r="BD106" i="5"/>
  <c r="BB106" i="5"/>
  <c r="BC106" i="5"/>
  <c r="BE642" i="5"/>
  <c r="BC642" i="5"/>
  <c r="BD642" i="5"/>
  <c r="BB642" i="5"/>
  <c r="BD2546" i="5"/>
  <c r="BC2546" i="5"/>
  <c r="BB2546" i="5"/>
  <c r="BE2546" i="5"/>
  <c r="BB607" i="5"/>
  <c r="BE607" i="5"/>
  <c r="BC607" i="5"/>
  <c r="BD607" i="5"/>
  <c r="BE1330" i="5"/>
  <c r="BD1330" i="5"/>
  <c r="BC1330" i="5"/>
  <c r="BB1330" i="5"/>
  <c r="BE2042" i="5"/>
  <c r="BC2042" i="5"/>
  <c r="BD2042" i="5"/>
  <c r="BB2042" i="5"/>
  <c r="BD1863" i="5"/>
  <c r="BB1863" i="5"/>
  <c r="BE1863" i="5"/>
  <c r="BC1863" i="5"/>
  <c r="BC2434" i="5"/>
  <c r="BB2434" i="5"/>
  <c r="BE2434" i="5"/>
  <c r="BD2434" i="5"/>
  <c r="BD2511" i="5"/>
  <c r="BC2511" i="5"/>
  <c r="BB2511" i="5"/>
  <c r="BE2511" i="5"/>
  <c r="BD1287" i="5"/>
  <c r="BC1287" i="5"/>
  <c r="BE1287" i="5"/>
  <c r="BB1287" i="5"/>
  <c r="BE1362" i="5"/>
  <c r="BD1362" i="5"/>
  <c r="BC1362" i="5"/>
  <c r="BB1362" i="5"/>
  <c r="BE495" i="5"/>
  <c r="BB495" i="5"/>
  <c r="BD495" i="5"/>
  <c r="BC495" i="5"/>
  <c r="BB1034" i="5"/>
  <c r="BE1034" i="5"/>
  <c r="BD1034" i="5"/>
  <c r="BC1034" i="5"/>
  <c r="BE2426" i="5"/>
  <c r="BD2426" i="5"/>
  <c r="BC2426" i="5"/>
  <c r="BB2426" i="5"/>
  <c r="BE2383" i="5"/>
  <c r="BD2383" i="5"/>
  <c r="BC2383" i="5"/>
  <c r="BB2383" i="5"/>
  <c r="BD2274" i="5"/>
  <c r="BC159" i="5"/>
  <c r="BB159" i="5"/>
  <c r="BE159" i="5"/>
  <c r="BD159" i="5"/>
  <c r="BE2375" i="5"/>
  <c r="BD2375" i="5"/>
  <c r="BC2375" i="5"/>
  <c r="BB2375" i="5"/>
  <c r="BB58" i="5"/>
  <c r="BE58" i="5"/>
  <c r="BD58" i="5"/>
  <c r="BC58" i="5"/>
  <c r="BB39" i="5"/>
  <c r="BC39" i="5"/>
  <c r="BE39" i="5"/>
  <c r="BD39" i="5"/>
  <c r="BB1346" i="5"/>
  <c r="BD1346" i="5"/>
  <c r="BC1346" i="5"/>
  <c r="BE1346" i="5"/>
  <c r="BE1434" i="5"/>
  <c r="BD1434" i="5"/>
  <c r="BC1434" i="5"/>
  <c r="BB1434" i="5"/>
  <c r="BC1538" i="5"/>
  <c r="BB1538" i="5"/>
  <c r="BE1538" i="5"/>
  <c r="BD1538" i="5"/>
  <c r="BB559" i="5"/>
  <c r="BE559" i="5"/>
  <c r="BD559" i="5"/>
  <c r="BC559" i="5"/>
  <c r="BE1967" i="5"/>
  <c r="BD1967" i="5"/>
  <c r="BC1967" i="5"/>
  <c r="BB1967" i="5"/>
  <c r="BB823" i="5"/>
  <c r="BE823" i="5"/>
  <c r="BD823" i="5"/>
  <c r="BC823" i="5"/>
  <c r="BE2015" i="5"/>
  <c r="BC2015" i="5"/>
  <c r="BB2015" i="5"/>
  <c r="BD2015" i="5"/>
  <c r="BC2402" i="5"/>
  <c r="BB2402" i="5"/>
  <c r="BE2402" i="5"/>
  <c r="BD2402" i="5"/>
  <c r="BE1119" i="5"/>
  <c r="BD1119" i="5"/>
  <c r="BC1119" i="5"/>
  <c r="BB1119" i="5"/>
  <c r="BD74" i="5"/>
  <c r="BB74" i="5"/>
  <c r="BE74" i="5"/>
  <c r="BC74" i="5"/>
  <c r="BE2034" i="5"/>
  <c r="BC2034" i="5"/>
  <c r="BD2034" i="5"/>
  <c r="BB2034" i="5"/>
  <c r="BD751" i="5"/>
  <c r="BC751" i="5"/>
  <c r="BE751" i="5"/>
  <c r="BB751" i="5"/>
  <c r="BB418" i="5"/>
  <c r="BE418" i="5"/>
  <c r="BD418" i="5"/>
  <c r="BC418" i="5"/>
  <c r="BD1026" i="5"/>
  <c r="BC1026" i="5"/>
  <c r="BE1026" i="5"/>
  <c r="BB1026" i="5"/>
  <c r="BC2522" i="5"/>
  <c r="BB2522" i="5"/>
  <c r="BE2522" i="5"/>
  <c r="BD2522" i="5"/>
  <c r="BE735" i="5"/>
  <c r="BC735" i="5"/>
  <c r="BB735" i="5"/>
  <c r="BD735" i="5"/>
  <c r="BD930" i="5"/>
  <c r="BC930" i="5"/>
  <c r="BE930" i="5"/>
  <c r="BB930" i="5"/>
  <c r="BB863" i="5"/>
  <c r="BE863" i="5"/>
  <c r="BD863" i="5"/>
  <c r="BC863" i="5"/>
  <c r="BD839" i="5"/>
  <c r="BE839" i="5"/>
  <c r="BC839" i="5"/>
  <c r="BB839" i="5"/>
  <c r="BD2039" i="5"/>
  <c r="BC2039" i="5"/>
  <c r="BB2039" i="5"/>
  <c r="BE1602" i="5"/>
  <c r="BC1602" i="5"/>
  <c r="BB1602" i="5"/>
  <c r="BD1602" i="5"/>
  <c r="BE1751" i="5"/>
  <c r="BB1642" i="5"/>
  <c r="BE1642" i="5"/>
  <c r="BD1642" i="5"/>
  <c r="BC1642" i="5"/>
  <c r="BC2159" i="5"/>
  <c r="BB2159" i="5"/>
  <c r="BE2159" i="5"/>
  <c r="BD2159" i="5"/>
  <c r="BE1826" i="5"/>
  <c r="BD1826" i="5"/>
  <c r="BC1826" i="5"/>
  <c r="BB1826" i="5"/>
  <c r="BE591" i="5"/>
  <c r="BD591" i="5"/>
  <c r="BC591" i="5"/>
  <c r="BB591" i="5"/>
  <c r="BE1082" i="5"/>
  <c r="BC1082" i="5"/>
  <c r="BD1082" i="5"/>
  <c r="BB1082" i="5"/>
  <c r="BB1418" i="5"/>
  <c r="BE1418" i="5"/>
  <c r="BD1418" i="5"/>
  <c r="BC1418" i="5"/>
  <c r="BE178" i="5"/>
  <c r="BB178" i="5"/>
  <c r="BD178" i="5"/>
  <c r="BC178" i="5"/>
  <c r="BE1258" i="5"/>
  <c r="BD1258" i="5"/>
  <c r="BC1258" i="5"/>
  <c r="BB1258" i="5"/>
  <c r="BD1770" i="5"/>
  <c r="BC1770" i="5"/>
  <c r="BB1770" i="5"/>
  <c r="BE1770" i="5"/>
  <c r="BD1890" i="5"/>
  <c r="BC1890" i="5"/>
  <c r="BB1890" i="5"/>
  <c r="BE1890" i="5"/>
  <c r="BE1978" i="5"/>
  <c r="BB1978" i="5"/>
  <c r="BD1978" i="5"/>
  <c r="BC1978" i="5"/>
  <c r="BE2298" i="5"/>
  <c r="BB2298" i="5"/>
  <c r="BD2298" i="5"/>
  <c r="BC2298" i="5"/>
  <c r="BE986" i="5"/>
  <c r="BD986" i="5"/>
  <c r="BC986" i="5"/>
  <c r="BB986" i="5"/>
  <c r="BD1922" i="5"/>
  <c r="BC1922" i="5"/>
  <c r="BB1922" i="5"/>
  <c r="BE1922" i="5"/>
  <c r="BC2223" i="5"/>
  <c r="BE2223" i="5"/>
  <c r="BB2223" i="5"/>
  <c r="BD2223" i="5"/>
  <c r="BC991" i="5"/>
  <c r="BD991" i="5"/>
  <c r="BE991" i="5"/>
  <c r="BB991" i="5"/>
  <c r="BC263" i="5"/>
  <c r="BD263" i="5"/>
  <c r="BB263" i="5"/>
  <c r="BE263" i="5"/>
  <c r="BD631" i="5"/>
  <c r="BB631" i="5"/>
  <c r="BE631" i="5"/>
  <c r="BC631" i="5"/>
  <c r="BE407" i="5"/>
  <c r="BD407" i="5"/>
  <c r="BB407" i="5"/>
  <c r="BC407" i="5"/>
  <c r="BE1746" i="5"/>
  <c r="BD1746" i="5"/>
  <c r="BC1746" i="5"/>
  <c r="BB1746" i="5"/>
  <c r="BE2386" i="5"/>
  <c r="BD2386" i="5"/>
  <c r="BC2386" i="5"/>
  <c r="BB2386" i="5"/>
  <c r="BE615" i="5"/>
  <c r="BD1722" i="5"/>
  <c r="BC879" i="5"/>
  <c r="BB954" i="5"/>
  <c r="BE954" i="5"/>
  <c r="BD954" i="5"/>
  <c r="BC954" i="5"/>
  <c r="BO1794" i="5"/>
  <c r="BM1794" i="5"/>
  <c r="BN1794" i="5"/>
  <c r="BL1794" i="5"/>
  <c r="BC794" i="5"/>
  <c r="BB794" i="5"/>
  <c r="BE794" i="5"/>
  <c r="BD794" i="5"/>
  <c r="BE775" i="5"/>
  <c r="BB775" i="5"/>
  <c r="BD775" i="5"/>
  <c r="BC775" i="5"/>
  <c r="BD2551" i="5"/>
  <c r="BC2551" i="5"/>
  <c r="BB2551" i="5"/>
  <c r="BE2551" i="5"/>
  <c r="BE322" i="5"/>
  <c r="BD322" i="5"/>
  <c r="BC322" i="5"/>
  <c r="BB322" i="5"/>
  <c r="BE1759" i="5"/>
  <c r="BD1759" i="5"/>
  <c r="BC1759" i="5"/>
  <c r="BB1759" i="5"/>
  <c r="BB2474" i="5"/>
  <c r="BE2474" i="5"/>
  <c r="BD2474" i="5"/>
  <c r="BC2474" i="5"/>
  <c r="BC207" i="5"/>
  <c r="BB207" i="5"/>
  <c r="BE207" i="5"/>
  <c r="BD207" i="5"/>
  <c r="BC1778" i="5"/>
  <c r="BB1778" i="5"/>
  <c r="BE1778" i="5"/>
  <c r="BD1778" i="5"/>
  <c r="BD1151" i="5"/>
  <c r="BC1151" i="5"/>
  <c r="BB1151" i="5"/>
  <c r="BE1151" i="5"/>
  <c r="BE2514" i="5"/>
  <c r="BB2514" i="5"/>
  <c r="BD2514" i="5"/>
  <c r="BC2514" i="5"/>
  <c r="BB2399" i="5"/>
  <c r="BE2399" i="5"/>
  <c r="BD2399" i="5"/>
  <c r="BC2399" i="5"/>
  <c r="BD2263" i="5"/>
  <c r="BC2263" i="5"/>
  <c r="BE2263" i="5"/>
  <c r="BB2263" i="5"/>
  <c r="BE194" i="5"/>
  <c r="BD194" i="5"/>
  <c r="BC194" i="5"/>
  <c r="BB194" i="5"/>
  <c r="BB191" i="5"/>
  <c r="BE191" i="5"/>
  <c r="BD191" i="5"/>
  <c r="BC191" i="5"/>
  <c r="BE63" i="5"/>
  <c r="BD63" i="5"/>
  <c r="BC63" i="5"/>
  <c r="BB63" i="5"/>
  <c r="BD666" i="5"/>
  <c r="BC666" i="5"/>
  <c r="BB666" i="5"/>
  <c r="BE666" i="5"/>
  <c r="BD2415" i="5"/>
  <c r="BB2415" i="5"/>
  <c r="BB994" i="5"/>
  <c r="BE994" i="5"/>
  <c r="BD994" i="5"/>
  <c r="BC994" i="5"/>
  <c r="BD143" i="5"/>
  <c r="BC143" i="5"/>
  <c r="BB143" i="5"/>
  <c r="BE143" i="5"/>
  <c r="BB1898" i="5"/>
  <c r="BE1898" i="5"/>
  <c r="BC1898" i="5"/>
  <c r="BD1898" i="5"/>
  <c r="BB2458" i="5"/>
  <c r="BC2458" i="5"/>
  <c r="BE2458" i="5"/>
  <c r="BD2458" i="5"/>
  <c r="BE807" i="5"/>
  <c r="BD807" i="5"/>
  <c r="BC807" i="5"/>
  <c r="BB807" i="5"/>
  <c r="BE1303" i="5"/>
  <c r="BD1303" i="5"/>
  <c r="BC1303" i="5"/>
  <c r="BB1303" i="5"/>
  <c r="BC2311" i="5"/>
  <c r="BE2311" i="5"/>
  <c r="BD2311" i="5"/>
  <c r="BB2311" i="5"/>
  <c r="BB1122" i="5"/>
  <c r="BC1122" i="5"/>
  <c r="BD1122" i="5"/>
  <c r="BE1122" i="5"/>
  <c r="BE2274" i="5"/>
  <c r="BD215" i="5"/>
  <c r="BB215" i="5"/>
  <c r="BC215" i="5"/>
  <c r="BE215" i="5"/>
  <c r="BC1095" i="5"/>
  <c r="BE1095" i="5"/>
  <c r="BD1095" i="5"/>
  <c r="BB1095" i="5"/>
  <c r="BE658" i="5"/>
  <c r="BB658" i="5"/>
  <c r="BC658" i="5"/>
  <c r="BD658" i="5"/>
  <c r="BD2231" i="5"/>
  <c r="BC2231" i="5"/>
  <c r="BB2231" i="5"/>
  <c r="BE2231" i="5"/>
  <c r="BE791" i="5"/>
  <c r="BD791" i="5"/>
  <c r="BB791" i="5"/>
  <c r="BC791" i="5"/>
  <c r="BD183" i="5"/>
  <c r="BB183" i="5"/>
  <c r="BE183" i="5"/>
  <c r="BC183" i="5"/>
  <c r="BB770" i="5"/>
  <c r="BD770" i="5"/>
  <c r="BC770" i="5"/>
  <c r="BE770" i="5"/>
  <c r="BC1263" i="5"/>
  <c r="BB1263" i="5"/>
  <c r="BE1263" i="5"/>
  <c r="BD1263" i="5"/>
  <c r="BC514" i="5"/>
  <c r="BB514" i="5"/>
  <c r="BD514" i="5"/>
  <c r="BE514" i="5"/>
  <c r="BC1842" i="5"/>
  <c r="BB1842" i="5"/>
  <c r="BE1842" i="5"/>
  <c r="BD1842" i="5"/>
  <c r="BB2266" i="5"/>
  <c r="BD2266" i="5"/>
  <c r="BE2266" i="5"/>
  <c r="BC2266" i="5"/>
  <c r="BE2415" i="5"/>
  <c r="BB1466" i="5"/>
  <c r="BE1466" i="5"/>
  <c r="BD1466" i="5"/>
  <c r="BC1466" i="5"/>
  <c r="BE727" i="5"/>
  <c r="BD727" i="5"/>
  <c r="BC727" i="5"/>
  <c r="BB727" i="5"/>
  <c r="BB2578" i="5"/>
  <c r="BE2578" i="5"/>
  <c r="BD2578" i="5"/>
  <c r="BC2578" i="5"/>
  <c r="BD650" i="5"/>
  <c r="BB650" i="5"/>
  <c r="BE650" i="5"/>
  <c r="BC650" i="5"/>
  <c r="BE959" i="5"/>
  <c r="BD959" i="5"/>
  <c r="BC959" i="5"/>
  <c r="BB959" i="5"/>
  <c r="BE647" i="5"/>
  <c r="BD647" i="5"/>
  <c r="BC647" i="5"/>
  <c r="BB647" i="5"/>
  <c r="BE1391" i="5"/>
  <c r="BD1391" i="5"/>
  <c r="BC1391" i="5"/>
  <c r="BB1391" i="5"/>
  <c r="BE2295" i="5"/>
  <c r="BC2295" i="5"/>
  <c r="BB2295" i="5"/>
  <c r="BD2295" i="5"/>
  <c r="BC1802" i="5"/>
  <c r="BB1802" i="5"/>
  <c r="BE1802" i="5"/>
  <c r="BD1802" i="5"/>
  <c r="BD1658" i="5"/>
  <c r="BE1658" i="5"/>
  <c r="BC1658" i="5"/>
  <c r="BB1658" i="5"/>
  <c r="BB1783" i="5"/>
  <c r="BE1783" i="5"/>
  <c r="BD1783" i="5"/>
  <c r="BC1783" i="5"/>
  <c r="BE698" i="5"/>
  <c r="BC698" i="5"/>
  <c r="BD698" i="5"/>
  <c r="BB698" i="5"/>
  <c r="BD783" i="5"/>
  <c r="BC783" i="5"/>
  <c r="BE783" i="5"/>
  <c r="BB783" i="5"/>
  <c r="BE218" i="5"/>
  <c r="BD218" i="5"/>
  <c r="BC218" i="5"/>
  <c r="BB218" i="5"/>
  <c r="BB743" i="5"/>
  <c r="BD743" i="5"/>
  <c r="BC743" i="5"/>
  <c r="BE743" i="5"/>
  <c r="BE314" i="5"/>
  <c r="BC314" i="5"/>
  <c r="BB314" i="5"/>
  <c r="BD314" i="5"/>
  <c r="BE1314" i="5"/>
  <c r="BD1314" i="5"/>
  <c r="BB1314" i="5"/>
  <c r="BC1314" i="5"/>
  <c r="BB1079" i="5"/>
  <c r="BE1079" i="5"/>
  <c r="BC1079" i="5"/>
  <c r="BD1079" i="5"/>
  <c r="BE2439" i="5"/>
  <c r="BD2439" i="5"/>
  <c r="BB2439" i="5"/>
  <c r="BC2439" i="5"/>
  <c r="BE1407" i="5"/>
  <c r="BD1407" i="5"/>
  <c r="BC1407" i="5"/>
  <c r="BB1407" i="5"/>
  <c r="BB655" i="5"/>
  <c r="BE655" i="5"/>
  <c r="BD655" i="5"/>
  <c r="BC655" i="5"/>
  <c r="BN1047" i="5"/>
  <c r="BM1047" i="5"/>
  <c r="BL1047" i="5"/>
  <c r="BO1047" i="5"/>
  <c r="BC90" i="5"/>
  <c r="BB90" i="5"/>
  <c r="BD90" i="5"/>
  <c r="BE90" i="5"/>
  <c r="BD1866" i="5"/>
  <c r="BC1866" i="5"/>
  <c r="BB1866" i="5"/>
  <c r="BE1866" i="5"/>
  <c r="BB1383" i="5"/>
  <c r="BE1383" i="5"/>
  <c r="BD1383" i="5"/>
  <c r="BC1383" i="5"/>
  <c r="BE1887" i="5"/>
  <c r="BD1887" i="5"/>
  <c r="BC1887" i="5"/>
  <c r="BB1887" i="5"/>
  <c r="BD799" i="5"/>
  <c r="BE799" i="5"/>
  <c r="BC799" i="5"/>
  <c r="BB799" i="5"/>
  <c r="BC1127" i="5"/>
  <c r="BB1127" i="5"/>
  <c r="BE1127" i="5"/>
  <c r="BD1127" i="5"/>
  <c r="BC1599" i="5"/>
  <c r="BE1599" i="5"/>
  <c r="BB1599" i="5"/>
  <c r="BD1599" i="5"/>
  <c r="BE1906" i="5"/>
  <c r="BD1906" i="5"/>
  <c r="BC1906" i="5"/>
  <c r="BB1906" i="5"/>
  <c r="BE1690" i="5"/>
  <c r="BD1690" i="5"/>
  <c r="BC1690" i="5"/>
  <c r="BB1690" i="5"/>
  <c r="BC663" i="5"/>
  <c r="BD663" i="5"/>
  <c r="BB663" i="5"/>
  <c r="BE663" i="5"/>
  <c r="BB79" i="5"/>
  <c r="BE79" i="5"/>
  <c r="BD79" i="5"/>
  <c r="BC79" i="5"/>
  <c r="BE2327" i="5"/>
  <c r="BD2327" i="5"/>
  <c r="BC2327" i="5"/>
  <c r="BB2327" i="5"/>
  <c r="BD1730" i="5"/>
  <c r="BB1730" i="5"/>
  <c r="BE1730" i="5"/>
  <c r="BC1730" i="5"/>
  <c r="BE567" i="5"/>
  <c r="BD567" i="5"/>
  <c r="BB567" i="5"/>
  <c r="BC567" i="5"/>
  <c r="BC1743" i="5"/>
  <c r="BE1743" i="5"/>
  <c r="BB1743" i="5"/>
  <c r="BD1743" i="5"/>
  <c r="BC1719" i="5"/>
  <c r="BB1719" i="5"/>
  <c r="BE1719" i="5"/>
  <c r="BD1719" i="5"/>
  <c r="BE946" i="5"/>
  <c r="BD946" i="5"/>
  <c r="BB946" i="5"/>
  <c r="BC946" i="5"/>
  <c r="BD1522" i="5"/>
  <c r="BC1522" i="5"/>
  <c r="BE1522" i="5"/>
  <c r="BB1522" i="5"/>
  <c r="BD1607" i="5"/>
  <c r="BC1607" i="5"/>
  <c r="BB1607" i="5"/>
  <c r="BE1607" i="5"/>
  <c r="BC234" i="5"/>
  <c r="BE234" i="5"/>
  <c r="BB234" i="5"/>
  <c r="BD234" i="5"/>
  <c r="BE1218" i="5"/>
  <c r="BD1218" i="5"/>
  <c r="BB1218" i="5"/>
  <c r="BC1218" i="5"/>
  <c r="BC2415" i="5"/>
  <c r="BC26" i="5"/>
  <c r="BB26" i="5"/>
  <c r="BE26" i="5"/>
  <c r="BD26" i="5"/>
  <c r="BE23" i="5"/>
  <c r="BD23" i="5"/>
  <c r="BC23" i="5"/>
  <c r="BB23" i="5"/>
  <c r="DD238" i="5"/>
  <c r="DD237" i="5"/>
  <c r="DD236" i="5"/>
  <c r="DD235" i="5"/>
  <c r="DD234" i="5"/>
  <c r="DD233" i="5"/>
  <c r="DD232" i="5"/>
  <c r="DD231" i="5"/>
  <c r="DD230" i="5"/>
  <c r="DD229" i="5"/>
  <c r="DD228" i="5"/>
  <c r="DD227" i="5"/>
  <c r="DD226" i="5"/>
  <c r="DD225" i="5"/>
  <c r="CY345" i="5"/>
  <c r="CY344" i="5"/>
  <c r="CY343" i="5"/>
  <c r="CY342" i="5"/>
  <c r="CY341" i="5"/>
  <c r="CY340" i="5"/>
  <c r="CY339" i="5"/>
  <c r="CY338" i="5"/>
  <c r="CY337" i="5"/>
  <c r="CY336" i="5"/>
  <c r="CY335" i="5"/>
  <c r="CY334" i="5"/>
  <c r="CY333" i="5"/>
  <c r="CY332" i="5"/>
  <c r="CY331" i="5"/>
  <c r="CY330" i="5"/>
  <c r="CY329" i="5"/>
  <c r="CY328" i="5"/>
  <c r="CY327" i="5"/>
  <c r="CY326" i="5"/>
  <c r="CY325" i="5"/>
  <c r="CY324" i="5"/>
  <c r="CY323" i="5"/>
  <c r="CY322" i="5"/>
  <c r="CY321" i="5"/>
  <c r="CY320" i="5"/>
  <c r="CY319" i="5"/>
  <c r="CY318" i="5"/>
  <c r="CY317" i="5"/>
  <c r="CY316" i="5"/>
  <c r="CY315" i="5"/>
  <c r="CY314" i="5"/>
  <c r="CY313" i="5"/>
  <c r="CY312" i="5"/>
  <c r="CY311" i="5"/>
  <c r="CY310" i="5"/>
  <c r="CY309" i="5"/>
  <c r="CY308" i="5"/>
  <c r="CY307" i="5"/>
  <c r="CY306" i="5"/>
  <c r="CY305" i="5"/>
  <c r="CY304" i="5"/>
  <c r="CY303" i="5"/>
  <c r="CY302" i="5"/>
  <c r="CY301" i="5"/>
  <c r="CY300" i="5"/>
  <c r="CY299" i="5"/>
  <c r="CY298" i="5"/>
  <c r="CY297" i="5"/>
  <c r="CY296" i="5"/>
  <c r="CY295" i="5"/>
  <c r="CY294" i="5"/>
  <c r="CY293" i="5"/>
  <c r="CY292" i="5"/>
  <c r="CY291" i="5"/>
  <c r="CY290" i="5"/>
  <c r="CY289" i="5"/>
  <c r="CY288" i="5"/>
  <c r="CY287" i="5"/>
  <c r="CY286" i="5"/>
  <c r="CY285" i="5"/>
  <c r="CY284" i="5"/>
  <c r="CY283" i="5"/>
  <c r="CY282" i="5"/>
  <c r="CY281" i="5"/>
  <c r="CY280" i="5"/>
  <c r="CY279" i="5"/>
  <c r="CY278" i="5"/>
  <c r="CY277" i="5"/>
  <c r="CY276" i="5"/>
  <c r="CY275" i="5"/>
  <c r="CY274" i="5"/>
  <c r="CY273" i="5"/>
  <c r="CY272" i="5"/>
  <c r="CY271" i="5"/>
  <c r="CY270" i="5"/>
  <c r="CY269" i="5"/>
  <c r="CY268" i="5"/>
  <c r="CY267" i="5"/>
  <c r="CY266" i="5"/>
  <c r="CY265" i="5"/>
  <c r="CY264" i="5"/>
  <c r="CY263" i="5"/>
  <c r="CY262" i="5"/>
  <c r="CY261" i="5"/>
  <c r="CY260" i="5"/>
  <c r="CY259" i="5"/>
  <c r="CY258" i="5"/>
  <c r="CY257" i="5"/>
  <c r="CY256" i="5"/>
  <c r="CY255" i="5"/>
  <c r="CY254" i="5"/>
  <c r="CY253" i="5"/>
  <c r="CY252" i="5"/>
  <c r="CY251" i="5"/>
  <c r="CY250" i="5"/>
  <c r="CY249" i="5"/>
  <c r="CY248" i="5"/>
  <c r="CY247" i="5"/>
  <c r="CY246" i="5"/>
  <c r="CY245" i="5"/>
  <c r="CY244" i="5"/>
  <c r="CY243" i="5"/>
  <c r="CY242" i="5"/>
  <c r="CY241" i="5"/>
  <c r="CY240" i="5"/>
  <c r="CY239" i="5"/>
  <c r="CY238" i="5"/>
  <c r="CY237" i="5"/>
  <c r="CY236" i="5"/>
  <c r="CY235" i="5"/>
  <c r="CY234" i="5"/>
  <c r="CY233" i="5"/>
  <c r="CY232" i="5"/>
  <c r="CY231" i="5"/>
  <c r="CY230" i="5"/>
  <c r="CY229" i="5"/>
  <c r="CY228" i="5"/>
  <c r="CY227" i="5"/>
  <c r="CY226" i="5"/>
  <c r="CY225" i="5"/>
  <c r="CY224" i="5"/>
  <c r="CY223" i="5"/>
  <c r="CY222" i="5"/>
  <c r="CY221" i="5"/>
  <c r="CY220" i="5"/>
  <c r="CY219" i="5"/>
  <c r="CY218" i="5"/>
  <c r="CY217" i="5"/>
  <c r="CY216" i="5"/>
  <c r="CY215" i="5"/>
  <c r="CY214" i="5"/>
  <c r="CY213" i="5"/>
  <c r="CY212" i="5"/>
  <c r="CY211" i="5"/>
  <c r="CY210" i="5"/>
  <c r="CY209" i="5"/>
  <c r="CY208" i="5"/>
  <c r="CY207" i="5"/>
  <c r="CY206" i="5"/>
  <c r="CY205" i="5"/>
  <c r="CY204" i="5"/>
  <c r="CY203" i="5"/>
  <c r="CY202" i="5"/>
  <c r="CY201" i="5"/>
  <c r="CY200" i="5"/>
  <c r="CY199" i="5"/>
  <c r="CY198" i="5"/>
  <c r="CY197" i="5"/>
  <c r="CY196" i="5"/>
  <c r="CY195" i="5"/>
  <c r="CY194" i="5"/>
  <c r="CY193" i="5"/>
  <c r="CY192" i="5"/>
  <c r="CY191" i="5"/>
  <c r="CY190" i="5"/>
  <c r="CY189" i="5"/>
  <c r="CY188" i="5"/>
  <c r="CY187" i="5"/>
  <c r="CY186" i="5"/>
  <c r="CY185" i="5"/>
  <c r="CY184" i="5"/>
  <c r="CY183" i="5"/>
  <c r="CY182" i="5"/>
  <c r="CY181" i="5"/>
  <c r="CY180" i="5"/>
  <c r="CY179" i="5"/>
  <c r="CY178" i="5"/>
  <c r="CY177" i="5"/>
  <c r="CY176" i="5"/>
  <c r="CY175" i="5"/>
  <c r="CY174" i="5"/>
  <c r="CY173" i="5"/>
  <c r="CY172" i="5"/>
  <c r="CY171" i="5"/>
  <c r="CY170" i="5"/>
  <c r="CY169" i="5"/>
  <c r="CY168" i="5"/>
  <c r="CY167" i="5"/>
  <c r="CY166" i="5"/>
  <c r="CY165" i="5"/>
  <c r="CY164" i="5"/>
  <c r="CY163" i="5"/>
  <c r="CY162" i="5"/>
  <c r="CY161" i="5"/>
  <c r="CY160" i="5"/>
  <c r="CY159" i="5"/>
  <c r="CY158" i="5"/>
  <c r="CY157" i="5"/>
  <c r="CY156" i="5"/>
  <c r="CY155" i="5"/>
  <c r="CY154" i="5"/>
  <c r="CY153" i="5"/>
  <c r="CY152" i="5"/>
  <c r="CY151" i="5"/>
  <c r="CY150" i="5"/>
  <c r="CY149" i="5"/>
  <c r="CY148" i="5"/>
  <c r="CY147" i="5"/>
  <c r="CY146" i="5"/>
  <c r="CY145" i="5"/>
  <c r="CY144" i="5"/>
  <c r="CY143" i="5"/>
  <c r="CY142" i="5"/>
  <c r="CY141" i="5"/>
  <c r="CY140" i="5"/>
  <c r="CY139" i="5"/>
  <c r="CY138" i="5"/>
  <c r="CY137" i="5"/>
  <c r="CY136" i="5"/>
  <c r="CY135" i="5"/>
  <c r="CY134" i="5"/>
  <c r="CY133" i="5"/>
  <c r="CY132" i="5"/>
  <c r="CY131" i="5"/>
  <c r="CY130" i="5"/>
  <c r="CY129" i="5"/>
  <c r="CY128" i="5"/>
  <c r="CY127" i="5"/>
  <c r="CY126" i="5"/>
  <c r="CY125" i="5"/>
  <c r="CY124" i="5"/>
  <c r="CY123" i="5"/>
  <c r="CY122" i="5"/>
  <c r="CY121" i="5"/>
  <c r="CY120" i="5"/>
  <c r="CY119" i="5"/>
  <c r="CY118" i="5"/>
  <c r="CY117" i="5"/>
  <c r="CY116" i="5"/>
  <c r="CY115" i="5"/>
  <c r="CY114" i="5"/>
  <c r="CY113" i="5"/>
  <c r="CY112" i="5"/>
  <c r="CY111" i="5"/>
  <c r="CY110" i="5"/>
  <c r="CY109" i="5"/>
  <c r="CY108" i="5"/>
  <c r="CY107" i="5"/>
  <c r="CY106" i="5"/>
  <c r="CY105" i="5"/>
  <c r="CY104" i="5"/>
  <c r="CY103" i="5"/>
  <c r="CY102" i="5"/>
  <c r="CY101" i="5"/>
  <c r="CY100" i="5"/>
  <c r="CY99" i="5"/>
  <c r="CY98" i="5"/>
  <c r="CY97" i="5"/>
  <c r="CY96" i="5"/>
  <c r="CY95" i="5"/>
  <c r="CY94" i="5"/>
  <c r="CY93" i="5"/>
  <c r="CY92" i="5"/>
  <c r="CY91" i="5"/>
  <c r="CY90" i="5"/>
  <c r="CY89" i="5"/>
  <c r="CY88" i="5"/>
  <c r="CY87" i="5"/>
  <c r="CY86" i="5"/>
  <c r="CY85" i="5"/>
  <c r="CY84" i="5"/>
  <c r="CY83" i="5"/>
  <c r="CY82" i="5"/>
  <c r="CY81" i="5"/>
  <c r="CY80" i="5"/>
  <c r="CY79" i="5"/>
  <c r="CY78" i="5"/>
  <c r="CY77" i="5"/>
  <c r="CY76" i="5"/>
  <c r="CY75" i="5"/>
  <c r="CY74" i="5"/>
  <c r="CY73" i="5"/>
  <c r="CY72" i="5"/>
  <c r="CY71" i="5"/>
  <c r="CY70" i="5"/>
  <c r="CY69" i="5"/>
  <c r="CY68" i="5"/>
  <c r="CY67" i="5"/>
  <c r="CY66" i="5"/>
  <c r="CY65" i="5"/>
  <c r="CY64" i="5"/>
  <c r="CY63" i="5"/>
  <c r="CY62" i="5"/>
  <c r="CY61" i="5"/>
  <c r="CY60" i="5"/>
  <c r="CY59" i="5"/>
  <c r="CY58" i="5"/>
  <c r="CY57" i="5"/>
  <c r="CY56" i="5"/>
  <c r="CY55" i="5"/>
  <c r="CY54" i="5"/>
  <c r="CY53" i="5"/>
  <c r="CY52" i="5"/>
  <c r="CY51" i="5"/>
  <c r="CY50" i="5"/>
  <c r="CY49" i="5"/>
  <c r="CY48" i="5"/>
  <c r="CY47" i="5"/>
  <c r="CY46" i="5"/>
  <c r="CY45" i="5"/>
  <c r="CY44" i="5"/>
  <c r="CY43" i="5"/>
  <c r="CY42" i="5"/>
  <c r="CY41" i="5"/>
  <c r="CY40" i="5"/>
  <c r="CY39" i="5"/>
  <c r="CY38" i="5"/>
  <c r="CY37" i="5"/>
  <c r="CY36" i="5"/>
  <c r="CY35" i="5"/>
  <c r="CY34" i="5"/>
  <c r="CY33" i="5"/>
  <c r="CY32" i="5"/>
  <c r="CY31" i="5"/>
  <c r="CY30" i="5"/>
  <c r="CY29" i="5"/>
  <c r="CY28" i="5"/>
  <c r="CY27" i="5"/>
  <c r="CY26" i="5"/>
  <c r="CY25" i="5"/>
  <c r="CY24" i="5"/>
  <c r="CY23" i="5"/>
  <c r="BM1714" i="5" l="1"/>
  <c r="BO239" i="5"/>
  <c r="BL239" i="5"/>
  <c r="BO1690" i="5"/>
  <c r="BN1690" i="5"/>
  <c r="BL1690" i="5"/>
  <c r="BM1690" i="5"/>
  <c r="BM799" i="5"/>
  <c r="BL799" i="5"/>
  <c r="BO799" i="5"/>
  <c r="BN799" i="5"/>
  <c r="BM783" i="5"/>
  <c r="BN783" i="5"/>
  <c r="BL783" i="5"/>
  <c r="BO783" i="5"/>
  <c r="BM1391" i="5"/>
  <c r="BL1391" i="5"/>
  <c r="BO1391" i="5"/>
  <c r="BN1391" i="5"/>
  <c r="BO959" i="5"/>
  <c r="BN959" i="5"/>
  <c r="BM959" i="5"/>
  <c r="BL959" i="5"/>
  <c r="BL2266" i="5"/>
  <c r="BM2266" i="5"/>
  <c r="BO2266" i="5"/>
  <c r="BN2266" i="5"/>
  <c r="BO770" i="5"/>
  <c r="BL770" i="5"/>
  <c r="BN770" i="5"/>
  <c r="BM770" i="5"/>
  <c r="BO63" i="5"/>
  <c r="BN63" i="5"/>
  <c r="BM63" i="5"/>
  <c r="BL63" i="5"/>
  <c r="BM194" i="5"/>
  <c r="BO194" i="5"/>
  <c r="BN194" i="5"/>
  <c r="BL194" i="5"/>
  <c r="BM1759" i="5"/>
  <c r="BL1759" i="5"/>
  <c r="BN1759" i="5"/>
  <c r="BO1759" i="5"/>
  <c r="BO407" i="5"/>
  <c r="BN407" i="5"/>
  <c r="BM407" i="5"/>
  <c r="BL407" i="5"/>
  <c r="BN263" i="5"/>
  <c r="BL263" i="5"/>
  <c r="BO263" i="5"/>
  <c r="BM263" i="5"/>
  <c r="BM2223" i="5"/>
  <c r="BL2223" i="5"/>
  <c r="BO2223" i="5"/>
  <c r="BN2223" i="5"/>
  <c r="BM1770" i="5"/>
  <c r="BL1770" i="5"/>
  <c r="BO1770" i="5"/>
  <c r="BN1770" i="5"/>
  <c r="BO2039" i="5"/>
  <c r="BM2039" i="5"/>
  <c r="BL2039" i="5"/>
  <c r="BN2039" i="5"/>
  <c r="BN735" i="5"/>
  <c r="BO735" i="5"/>
  <c r="BM735" i="5"/>
  <c r="BL735" i="5"/>
  <c r="BL2383" i="5"/>
  <c r="BN2383" i="5"/>
  <c r="BO2383" i="5"/>
  <c r="BM2383" i="5"/>
  <c r="BL1362" i="5"/>
  <c r="BO1362" i="5"/>
  <c r="BN1362" i="5"/>
  <c r="BM1362" i="5"/>
  <c r="BM1330" i="5"/>
  <c r="BL1330" i="5"/>
  <c r="BO1330" i="5"/>
  <c r="BN1330" i="5"/>
  <c r="BO1682" i="5"/>
  <c r="BN1682" i="5"/>
  <c r="BM1682" i="5"/>
  <c r="BL1682" i="5"/>
  <c r="BO146" i="5"/>
  <c r="BN146" i="5"/>
  <c r="BM146" i="5"/>
  <c r="BL146" i="5"/>
  <c r="BO1471" i="5"/>
  <c r="BM1471" i="5"/>
  <c r="BN1471" i="5"/>
  <c r="BL1471" i="5"/>
  <c r="BL1535" i="5"/>
  <c r="BO1535" i="5"/>
  <c r="BN1535" i="5"/>
  <c r="BM1535" i="5"/>
  <c r="BM1162" i="5"/>
  <c r="BL1162" i="5"/>
  <c r="BO1162" i="5"/>
  <c r="BN1162" i="5"/>
  <c r="BN2258" i="5"/>
  <c r="BM2258" i="5"/>
  <c r="BL2258" i="5"/>
  <c r="BO2258" i="5"/>
  <c r="BL826" i="5"/>
  <c r="BO826" i="5"/>
  <c r="BN826" i="5"/>
  <c r="BM826" i="5"/>
  <c r="BM1562" i="5"/>
  <c r="BO1562" i="5"/>
  <c r="BN1562" i="5"/>
  <c r="BL1562" i="5"/>
  <c r="BN1250" i="5"/>
  <c r="BL1250" i="5"/>
  <c r="BO1250" i="5"/>
  <c r="BM1250" i="5"/>
  <c r="BO82" i="5"/>
  <c r="BN82" i="5"/>
  <c r="BM82" i="5"/>
  <c r="BL82" i="5"/>
  <c r="BO135" i="5"/>
  <c r="BN135" i="5"/>
  <c r="BM135" i="5"/>
  <c r="BL135" i="5"/>
  <c r="BN2570" i="5"/>
  <c r="BL2570" i="5"/>
  <c r="BO2570" i="5"/>
  <c r="BM2570" i="5"/>
  <c r="BM55" i="5"/>
  <c r="BL55" i="5"/>
  <c r="BO55" i="5"/>
  <c r="BN55" i="5"/>
  <c r="BO2319" i="5"/>
  <c r="BN2319" i="5"/>
  <c r="BM2319" i="5"/>
  <c r="BL2319" i="5"/>
  <c r="BN287" i="5"/>
  <c r="BM287" i="5"/>
  <c r="BL287" i="5"/>
  <c r="BO287" i="5"/>
  <c r="BO2346" i="5"/>
  <c r="BN2346" i="5"/>
  <c r="BM2346" i="5"/>
  <c r="BL2346" i="5"/>
  <c r="BN2202" i="5"/>
  <c r="BM2202" i="5"/>
  <c r="BL2202" i="5"/>
  <c r="BO2202" i="5"/>
  <c r="BM34" i="5"/>
  <c r="BL34" i="5"/>
  <c r="BO34" i="5"/>
  <c r="BN34" i="5"/>
  <c r="BL2479" i="5"/>
  <c r="BO2479" i="5"/>
  <c r="BN2479" i="5"/>
  <c r="BM2479" i="5"/>
  <c r="BO706" i="5"/>
  <c r="BN706" i="5"/>
  <c r="BM706" i="5"/>
  <c r="BL706" i="5"/>
  <c r="BL2063" i="5"/>
  <c r="BO2063" i="5"/>
  <c r="BN2063" i="5"/>
  <c r="BM2063" i="5"/>
  <c r="BL2274" i="5"/>
  <c r="BO2274" i="5"/>
  <c r="BN2274" i="5"/>
  <c r="BM2274" i="5"/>
  <c r="BL2023" i="5"/>
  <c r="BO2023" i="5"/>
  <c r="BN2023" i="5"/>
  <c r="BM2023" i="5"/>
  <c r="BM274" i="5"/>
  <c r="BN274" i="5"/>
  <c r="BL274" i="5"/>
  <c r="BO274" i="5"/>
  <c r="BO570" i="5"/>
  <c r="BN570" i="5"/>
  <c r="BM570" i="5"/>
  <c r="BL570" i="5"/>
  <c r="BL1714" i="5"/>
  <c r="BO1714" i="5"/>
  <c r="BM1423" i="5"/>
  <c r="BL1423" i="5"/>
  <c r="BO1423" i="5"/>
  <c r="BN1423" i="5"/>
  <c r="BO375" i="5"/>
  <c r="BN375" i="5"/>
  <c r="BM375" i="5"/>
  <c r="BL375" i="5"/>
  <c r="BN2103" i="5"/>
  <c r="BM2103" i="5"/>
  <c r="BL2103" i="5"/>
  <c r="BO2103" i="5"/>
  <c r="BM1087" i="5"/>
  <c r="BL1087" i="5"/>
  <c r="BO1087" i="5"/>
  <c r="BN1087" i="5"/>
  <c r="BO402" i="5"/>
  <c r="BN402" i="5"/>
  <c r="BM402" i="5"/>
  <c r="BL402" i="5"/>
  <c r="BO31" i="5"/>
  <c r="BN31" i="5"/>
  <c r="BM31" i="5"/>
  <c r="BL31" i="5"/>
  <c r="BL1234" i="5"/>
  <c r="BO1234" i="5"/>
  <c r="BM1234" i="5"/>
  <c r="BN1234" i="5"/>
  <c r="BN1490" i="5"/>
  <c r="BM1490" i="5"/>
  <c r="BL1490" i="5"/>
  <c r="BO1490" i="5"/>
  <c r="BL1687" i="5"/>
  <c r="BN1687" i="5"/>
  <c r="BM1687" i="5"/>
  <c r="BO1687" i="5"/>
  <c r="BO1959" i="5"/>
  <c r="BN1959" i="5"/>
  <c r="BM1959" i="5"/>
  <c r="BL1959" i="5"/>
  <c r="BO911" i="5"/>
  <c r="BM911" i="5"/>
  <c r="BL911" i="5"/>
  <c r="BN911" i="5"/>
  <c r="BM2055" i="5"/>
  <c r="BO2055" i="5"/>
  <c r="BN2055" i="5"/>
  <c r="BL2055" i="5"/>
  <c r="BN1167" i="5"/>
  <c r="BO1167" i="5"/>
  <c r="BM1167" i="5"/>
  <c r="BL1167" i="5"/>
  <c r="BM439" i="5"/>
  <c r="BL439" i="5"/>
  <c r="BO439" i="5"/>
  <c r="BN439" i="5"/>
  <c r="BN1111" i="5"/>
  <c r="BM1111" i="5"/>
  <c r="BL1111" i="5"/>
  <c r="BO1111" i="5"/>
  <c r="BN2471" i="5"/>
  <c r="BM2471" i="5"/>
  <c r="BL2471" i="5"/>
  <c r="BO2471" i="5"/>
  <c r="BO1943" i="5"/>
  <c r="BN1943" i="5"/>
  <c r="BM1943" i="5"/>
  <c r="BL1943" i="5"/>
  <c r="BO2354" i="5"/>
  <c r="BN2354" i="5"/>
  <c r="BM2354" i="5"/>
  <c r="BL2354" i="5"/>
  <c r="BO2410" i="5"/>
  <c r="BN2410" i="5"/>
  <c r="BM2410" i="5"/>
  <c r="BL2410" i="5"/>
  <c r="BO2482" i="5"/>
  <c r="BN2482" i="5"/>
  <c r="BM2482" i="5"/>
  <c r="BL2482" i="5"/>
  <c r="BO415" i="5"/>
  <c r="BN415" i="5"/>
  <c r="BM415" i="5"/>
  <c r="BL415" i="5"/>
  <c r="BM306" i="5"/>
  <c r="BL306" i="5"/>
  <c r="BO306" i="5"/>
  <c r="BN306" i="5"/>
  <c r="BN1042" i="5"/>
  <c r="BM1042" i="5"/>
  <c r="BL1042" i="5"/>
  <c r="BO1042" i="5"/>
  <c r="BO1426" i="5"/>
  <c r="BN1426" i="5"/>
  <c r="BM1426" i="5"/>
  <c r="BL1426" i="5"/>
  <c r="BO2362" i="5"/>
  <c r="BN2362" i="5"/>
  <c r="BM2362" i="5"/>
  <c r="BL2362" i="5"/>
  <c r="BM831" i="5"/>
  <c r="BL831" i="5"/>
  <c r="BN831" i="5"/>
  <c r="BO831" i="5"/>
  <c r="BM639" i="5"/>
  <c r="BL639" i="5"/>
  <c r="BO639" i="5"/>
  <c r="BN639" i="5"/>
  <c r="BO1519" i="5"/>
  <c r="BM1519" i="5"/>
  <c r="BL1519" i="5"/>
  <c r="BN1519" i="5"/>
  <c r="BN2591" i="5"/>
  <c r="BL2591" i="5"/>
  <c r="BO2591" i="5"/>
  <c r="BM2591" i="5"/>
  <c r="BO2447" i="5"/>
  <c r="BM2447" i="5"/>
  <c r="BL2447" i="5"/>
  <c r="BN2447" i="5"/>
  <c r="BO2527" i="5"/>
  <c r="BN2527" i="5"/>
  <c r="BL2527" i="5"/>
  <c r="BM2527" i="5"/>
  <c r="BN599" i="5"/>
  <c r="BM599" i="5"/>
  <c r="BL599" i="5"/>
  <c r="BO599" i="5"/>
  <c r="BO802" i="5"/>
  <c r="BM802" i="5"/>
  <c r="BL802" i="5"/>
  <c r="BN802" i="5"/>
  <c r="BL1274" i="5"/>
  <c r="BO1274" i="5"/>
  <c r="BN1274" i="5"/>
  <c r="BM1274" i="5"/>
  <c r="BO1218" i="5"/>
  <c r="BN1218" i="5"/>
  <c r="BM1218" i="5"/>
  <c r="BL1218" i="5"/>
  <c r="BO1607" i="5"/>
  <c r="BM1607" i="5"/>
  <c r="BL1607" i="5"/>
  <c r="BN1607" i="5"/>
  <c r="BO946" i="5"/>
  <c r="BN946" i="5"/>
  <c r="BL946" i="5"/>
  <c r="BM946" i="5"/>
  <c r="BM1743" i="5"/>
  <c r="BL1743" i="5"/>
  <c r="BO1743" i="5"/>
  <c r="BN1743" i="5"/>
  <c r="BO1599" i="5"/>
  <c r="BN1599" i="5"/>
  <c r="BM1599" i="5"/>
  <c r="BL1599" i="5"/>
  <c r="BO2439" i="5"/>
  <c r="BN2439" i="5"/>
  <c r="BM2439" i="5"/>
  <c r="BL2439" i="5"/>
  <c r="BO1314" i="5"/>
  <c r="BN1314" i="5"/>
  <c r="BM1314" i="5"/>
  <c r="BL1314" i="5"/>
  <c r="BO1095" i="5"/>
  <c r="BN1095" i="5"/>
  <c r="BM1095" i="5"/>
  <c r="BL1095" i="5"/>
  <c r="BN1898" i="5"/>
  <c r="BM1898" i="5"/>
  <c r="BL1898" i="5"/>
  <c r="BO1898" i="5"/>
  <c r="BM994" i="5"/>
  <c r="BL994" i="5"/>
  <c r="BO994" i="5"/>
  <c r="BN994" i="5"/>
  <c r="BN1151" i="5"/>
  <c r="BL1151" i="5"/>
  <c r="BO1151" i="5"/>
  <c r="BM1151" i="5"/>
  <c r="BL2551" i="5"/>
  <c r="BO2551" i="5"/>
  <c r="BN2551" i="5"/>
  <c r="BM2551" i="5"/>
  <c r="BL1978" i="5"/>
  <c r="BN1978" i="5"/>
  <c r="BO1978" i="5"/>
  <c r="BM1978" i="5"/>
  <c r="BO178" i="5"/>
  <c r="BN178" i="5"/>
  <c r="BM178" i="5"/>
  <c r="BL178" i="5"/>
  <c r="BL74" i="5"/>
  <c r="BM74" i="5"/>
  <c r="BO74" i="5"/>
  <c r="BN74" i="5"/>
  <c r="BN2402" i="5"/>
  <c r="BM2402" i="5"/>
  <c r="BL2402" i="5"/>
  <c r="BO2402" i="5"/>
  <c r="BN2511" i="5"/>
  <c r="BM2511" i="5"/>
  <c r="BL2511" i="5"/>
  <c r="BO2511" i="5"/>
  <c r="BO2546" i="5"/>
  <c r="BN2546" i="5"/>
  <c r="BM2546" i="5"/>
  <c r="BL2546" i="5"/>
  <c r="BO106" i="5"/>
  <c r="BN106" i="5"/>
  <c r="BM106" i="5"/>
  <c r="BL106" i="5"/>
  <c r="BL247" i="5"/>
  <c r="BO247" i="5"/>
  <c r="BM247" i="5"/>
  <c r="BN247" i="5"/>
  <c r="BL1359" i="5"/>
  <c r="BO1359" i="5"/>
  <c r="BN1359" i="5"/>
  <c r="BM1359" i="5"/>
  <c r="BO1554" i="5"/>
  <c r="BN1554" i="5"/>
  <c r="BM1554" i="5"/>
  <c r="BL1554" i="5"/>
  <c r="BO1282" i="5"/>
  <c r="BN1282" i="5"/>
  <c r="BM1282" i="5"/>
  <c r="BL1282" i="5"/>
  <c r="BM1066" i="5"/>
  <c r="BO1066" i="5"/>
  <c r="BN1066" i="5"/>
  <c r="BL1066" i="5"/>
  <c r="BO583" i="5"/>
  <c r="BN583" i="5"/>
  <c r="BL583" i="5"/>
  <c r="BM583" i="5"/>
  <c r="BO1530" i="5"/>
  <c r="BN1530" i="5"/>
  <c r="BM1530" i="5"/>
  <c r="BL1530" i="5"/>
  <c r="BL391" i="5"/>
  <c r="BM391" i="5"/>
  <c r="BO391" i="5"/>
  <c r="BN391" i="5"/>
  <c r="BM1815" i="5"/>
  <c r="BL1815" i="5"/>
  <c r="BO1815" i="5"/>
  <c r="BN1815" i="5"/>
  <c r="BN386" i="5"/>
  <c r="BM386" i="5"/>
  <c r="BL386" i="5"/>
  <c r="BO386" i="5"/>
  <c r="BL970" i="5"/>
  <c r="BO970" i="5"/>
  <c r="BN970" i="5"/>
  <c r="BM970" i="5"/>
  <c r="BN1970" i="5"/>
  <c r="BO1970" i="5"/>
  <c r="BM1970" i="5"/>
  <c r="BL1970" i="5"/>
  <c r="BM746" i="5"/>
  <c r="BL746" i="5"/>
  <c r="BN746" i="5"/>
  <c r="BO746" i="5"/>
  <c r="BO2562" i="5"/>
  <c r="BN2562" i="5"/>
  <c r="BM2562" i="5"/>
  <c r="BL2562" i="5"/>
  <c r="BN2170" i="5"/>
  <c r="BM2170" i="5"/>
  <c r="BO2170" i="5"/>
  <c r="BL2170" i="5"/>
  <c r="BO538" i="5"/>
  <c r="BN538" i="5"/>
  <c r="BM538" i="5"/>
  <c r="BL538" i="5"/>
  <c r="BO2442" i="5"/>
  <c r="BN2442" i="5"/>
  <c r="BM2442" i="5"/>
  <c r="BL2442" i="5"/>
  <c r="BO762" i="5"/>
  <c r="BM762" i="5"/>
  <c r="BL762" i="5"/>
  <c r="BN762" i="5"/>
  <c r="BN1639" i="5"/>
  <c r="BL1639" i="5"/>
  <c r="BO1639" i="5"/>
  <c r="BM1639" i="5"/>
  <c r="BO754" i="5"/>
  <c r="BN754" i="5"/>
  <c r="BM754" i="5"/>
  <c r="BL754" i="5"/>
  <c r="BM2367" i="5"/>
  <c r="BL2367" i="5"/>
  <c r="BO2367" i="5"/>
  <c r="BN2367" i="5"/>
  <c r="BO2567" i="5"/>
  <c r="BN2567" i="5"/>
  <c r="BM2567" i="5"/>
  <c r="BL2567" i="5"/>
  <c r="BL2463" i="5"/>
  <c r="BO2463" i="5"/>
  <c r="BN2463" i="5"/>
  <c r="BM2463" i="5"/>
  <c r="BM1546" i="5"/>
  <c r="BL1546" i="5"/>
  <c r="BO1546" i="5"/>
  <c r="BN1546" i="5"/>
  <c r="BO2450" i="5"/>
  <c r="BN2450" i="5"/>
  <c r="BM2450" i="5"/>
  <c r="BL2450" i="5"/>
  <c r="BO2114" i="5"/>
  <c r="BN2114" i="5"/>
  <c r="BM2114" i="5"/>
  <c r="BL2114" i="5"/>
  <c r="BO482" i="5"/>
  <c r="BN482" i="5"/>
  <c r="BM482" i="5"/>
  <c r="BL482" i="5"/>
  <c r="BM127" i="5"/>
  <c r="BL127" i="5"/>
  <c r="BO127" i="5"/>
  <c r="BN127" i="5"/>
  <c r="BO759" i="5"/>
  <c r="BN759" i="5"/>
  <c r="BM759" i="5"/>
  <c r="BL759" i="5"/>
  <c r="BO1986" i="5"/>
  <c r="BL1986" i="5"/>
  <c r="BN1986" i="5"/>
  <c r="BM1986" i="5"/>
  <c r="BO186" i="5"/>
  <c r="BM186" i="5"/>
  <c r="BL186" i="5"/>
  <c r="BN186" i="5"/>
  <c r="BN2487" i="5"/>
  <c r="BL2487" i="5"/>
  <c r="BM2487" i="5"/>
  <c r="BO2487" i="5"/>
  <c r="BN1138" i="5"/>
  <c r="BO1138" i="5"/>
  <c r="BM1138" i="5"/>
  <c r="BL1138" i="5"/>
  <c r="BM1295" i="5"/>
  <c r="BL1295" i="5"/>
  <c r="BO1295" i="5"/>
  <c r="BN1295" i="5"/>
  <c r="BO714" i="5"/>
  <c r="BM714" i="5"/>
  <c r="BN714" i="5"/>
  <c r="BL714" i="5"/>
  <c r="BO2279" i="5"/>
  <c r="BN2279" i="5"/>
  <c r="BL2279" i="5"/>
  <c r="BM2279" i="5"/>
  <c r="BO1895" i="5"/>
  <c r="BN1895" i="5"/>
  <c r="BL1895" i="5"/>
  <c r="BM1895" i="5"/>
  <c r="BL1231" i="5"/>
  <c r="BO1231" i="5"/>
  <c r="BN1231" i="5"/>
  <c r="BM1231" i="5"/>
  <c r="BN1271" i="5"/>
  <c r="BM1271" i="5"/>
  <c r="BL1271" i="5"/>
  <c r="BO1271" i="5"/>
  <c r="BN1207" i="5"/>
  <c r="BL1207" i="5"/>
  <c r="BO1207" i="5"/>
  <c r="BM1207" i="5"/>
  <c r="BN1402" i="5"/>
  <c r="BO1402" i="5"/>
  <c r="BM1402" i="5"/>
  <c r="BL1402" i="5"/>
  <c r="BN450" i="5"/>
  <c r="BO450" i="5"/>
  <c r="BM450" i="5"/>
  <c r="BL450" i="5"/>
  <c r="BO1058" i="5"/>
  <c r="BL1058" i="5"/>
  <c r="BO266" i="5"/>
  <c r="BM266" i="5"/>
  <c r="BL266" i="5"/>
  <c r="BN266" i="5"/>
  <c r="BO1386" i="5"/>
  <c r="BN1386" i="5"/>
  <c r="BM1386" i="5"/>
  <c r="BL1386" i="5"/>
  <c r="BO2466" i="5"/>
  <c r="BN2466" i="5"/>
  <c r="BM2466" i="5"/>
  <c r="BL2466" i="5"/>
  <c r="BM1506" i="5"/>
  <c r="BL1506" i="5"/>
  <c r="BO1506" i="5"/>
  <c r="BN1506" i="5"/>
  <c r="BO1711" i="5"/>
  <c r="BN1711" i="5"/>
  <c r="BL1711" i="5"/>
  <c r="BM1711" i="5"/>
  <c r="BM250" i="5"/>
  <c r="BL250" i="5"/>
  <c r="BO250" i="5"/>
  <c r="BN250" i="5"/>
  <c r="BM2290" i="5"/>
  <c r="BO2290" i="5"/>
  <c r="BN2290" i="5"/>
  <c r="BL2290" i="5"/>
  <c r="BO623" i="5"/>
  <c r="BN623" i="5"/>
  <c r="BM623" i="5"/>
  <c r="BL623" i="5"/>
  <c r="BO1311" i="5"/>
  <c r="BN1311" i="5"/>
  <c r="BM1311" i="5"/>
  <c r="BL1311" i="5"/>
  <c r="BO303" i="5"/>
  <c r="BM303" i="5"/>
  <c r="BN303" i="5"/>
  <c r="BL303" i="5"/>
  <c r="BO1010" i="5"/>
  <c r="BN1010" i="5"/>
  <c r="BM1010" i="5"/>
  <c r="BL1010" i="5"/>
  <c r="BM2250" i="5"/>
  <c r="BL2250" i="5"/>
  <c r="BO2250" i="5"/>
  <c r="BN2250" i="5"/>
  <c r="BM983" i="5"/>
  <c r="BO983" i="5"/>
  <c r="BL983" i="5"/>
  <c r="BN983" i="5"/>
  <c r="BO2191" i="5"/>
  <c r="BN2191" i="5"/>
  <c r="BM2191" i="5"/>
  <c r="BL2191" i="5"/>
  <c r="BL943" i="5"/>
  <c r="BO943" i="5"/>
  <c r="BN943" i="5"/>
  <c r="BM943" i="5"/>
  <c r="BO1962" i="5"/>
  <c r="BM1962" i="5"/>
  <c r="BL1962" i="5"/>
  <c r="BN1962" i="5"/>
  <c r="BM1154" i="5"/>
  <c r="BO1154" i="5"/>
  <c r="BN1154" i="5"/>
  <c r="BL1154" i="5"/>
  <c r="BL874" i="5"/>
  <c r="BO874" i="5"/>
  <c r="BN874" i="5"/>
  <c r="BM874" i="5"/>
  <c r="BN1671" i="5"/>
  <c r="BL1671" i="5"/>
  <c r="BO1671" i="5"/>
  <c r="BM1671" i="5"/>
  <c r="BL2162" i="5"/>
  <c r="BO2162" i="5"/>
  <c r="BN2162" i="5"/>
  <c r="BM2162" i="5"/>
  <c r="BL1914" i="5"/>
  <c r="BO1914" i="5"/>
  <c r="BN1914" i="5"/>
  <c r="BM1914" i="5"/>
  <c r="BO455" i="5"/>
  <c r="BN455" i="5"/>
  <c r="BM455" i="5"/>
  <c r="BL455" i="5"/>
  <c r="BN434" i="5"/>
  <c r="BM434" i="5"/>
  <c r="BO434" i="5"/>
  <c r="BL434" i="5"/>
  <c r="BO231" i="5"/>
  <c r="BN231" i="5"/>
  <c r="BM231" i="5"/>
  <c r="BL231" i="5"/>
  <c r="BL1730" i="5"/>
  <c r="BO1730" i="5"/>
  <c r="BN1730" i="5"/>
  <c r="BM1730" i="5"/>
  <c r="BO90" i="5"/>
  <c r="BN90" i="5"/>
  <c r="BM90" i="5"/>
  <c r="BL90" i="5"/>
  <c r="BN1802" i="5"/>
  <c r="BM1802" i="5"/>
  <c r="BO1802" i="5"/>
  <c r="BL1802" i="5"/>
  <c r="BO2231" i="5"/>
  <c r="BL2231" i="5"/>
  <c r="BN2231" i="5"/>
  <c r="BM2231" i="5"/>
  <c r="BO1303" i="5"/>
  <c r="BN1303" i="5"/>
  <c r="BM1303" i="5"/>
  <c r="BL1303" i="5"/>
  <c r="BN2415" i="5"/>
  <c r="BL2415" i="5"/>
  <c r="BM2415" i="5"/>
  <c r="BO2415" i="5"/>
  <c r="BN207" i="5"/>
  <c r="BM207" i="5"/>
  <c r="BO207" i="5"/>
  <c r="BL207" i="5"/>
  <c r="BM794" i="5"/>
  <c r="BL794" i="5"/>
  <c r="BN794" i="5"/>
  <c r="BO794" i="5"/>
  <c r="BM1642" i="5"/>
  <c r="BN1642" i="5"/>
  <c r="BL1642" i="5"/>
  <c r="BO1642" i="5"/>
  <c r="BO863" i="5"/>
  <c r="BN863" i="5"/>
  <c r="BM863" i="5"/>
  <c r="BL863" i="5"/>
  <c r="BM823" i="5"/>
  <c r="BL823" i="5"/>
  <c r="BO823" i="5"/>
  <c r="BN823" i="5"/>
  <c r="BO559" i="5"/>
  <c r="BN559" i="5"/>
  <c r="BM559" i="5"/>
  <c r="BL559" i="5"/>
  <c r="BO39" i="5"/>
  <c r="BN39" i="5"/>
  <c r="BM39" i="5"/>
  <c r="BL39" i="5"/>
  <c r="BN1863" i="5"/>
  <c r="BM1863" i="5"/>
  <c r="BL1863" i="5"/>
  <c r="BO1863" i="5"/>
  <c r="BO1754" i="5"/>
  <c r="BM1754" i="5"/>
  <c r="BL1754" i="5"/>
  <c r="BN1754" i="5"/>
  <c r="BN1850" i="5"/>
  <c r="BM1850" i="5"/>
  <c r="BL1850" i="5"/>
  <c r="BO1850" i="5"/>
  <c r="BO2378" i="5"/>
  <c r="BN2378" i="5"/>
  <c r="BL2378" i="5"/>
  <c r="BM2378" i="5"/>
  <c r="BN1594" i="5"/>
  <c r="BL1594" i="5"/>
  <c r="BM1594" i="5"/>
  <c r="BO1594" i="5"/>
  <c r="BM1706" i="5"/>
  <c r="BL1706" i="5"/>
  <c r="BO1706" i="5"/>
  <c r="BN1706" i="5"/>
  <c r="BO2130" i="5"/>
  <c r="BN2130" i="5"/>
  <c r="BL2130" i="5"/>
  <c r="BM2130" i="5"/>
  <c r="BO898" i="5"/>
  <c r="BM898" i="5"/>
  <c r="BN898" i="5"/>
  <c r="BL898" i="5"/>
  <c r="BM578" i="5"/>
  <c r="BN578" i="5"/>
  <c r="BL578" i="5"/>
  <c r="BO578" i="5"/>
  <c r="BO682" i="5"/>
  <c r="BN682" i="5"/>
  <c r="BL682" i="5"/>
  <c r="BM682" i="5"/>
  <c r="BO2143" i="5"/>
  <c r="BN2143" i="5"/>
  <c r="BM2143" i="5"/>
  <c r="BL2143" i="5"/>
  <c r="BL2210" i="5"/>
  <c r="BO2210" i="5"/>
  <c r="BN2210" i="5"/>
  <c r="BM2210" i="5"/>
  <c r="BO2271" i="5"/>
  <c r="BN2271" i="5"/>
  <c r="BM2271" i="5"/>
  <c r="BL2271" i="5"/>
  <c r="BM1615" i="5"/>
  <c r="BN1615" i="5"/>
  <c r="BL1615" i="5"/>
  <c r="BO1615" i="5"/>
  <c r="BL1666" i="5"/>
  <c r="BO1666" i="5"/>
  <c r="BN1666" i="5"/>
  <c r="BM1666" i="5"/>
  <c r="BN847" i="5"/>
  <c r="BM847" i="5"/>
  <c r="BL847" i="5"/>
  <c r="BO847" i="5"/>
  <c r="BM962" i="5"/>
  <c r="BN962" i="5"/>
  <c r="BL962" i="5"/>
  <c r="BO962" i="5"/>
  <c r="BN2599" i="5"/>
  <c r="BM2599" i="5"/>
  <c r="BL2599" i="5"/>
  <c r="BO2599" i="5"/>
  <c r="BN842" i="5"/>
  <c r="BM842" i="5"/>
  <c r="BL842" i="5"/>
  <c r="BO842" i="5"/>
  <c r="BN1994" i="5"/>
  <c r="BM1994" i="5"/>
  <c r="BO1994" i="5"/>
  <c r="BL1994" i="5"/>
  <c r="BM554" i="5"/>
  <c r="BL554" i="5"/>
  <c r="BO554" i="5"/>
  <c r="BN554" i="5"/>
  <c r="BL138" i="5"/>
  <c r="BO138" i="5"/>
  <c r="BN138" i="5"/>
  <c r="BM138" i="5"/>
  <c r="BO1855" i="5"/>
  <c r="BN1855" i="5"/>
  <c r="BM1855" i="5"/>
  <c r="BL1855" i="5"/>
  <c r="BO1695" i="5"/>
  <c r="BN1695" i="5"/>
  <c r="BM1695" i="5"/>
  <c r="BL1695" i="5"/>
  <c r="BM410" i="5"/>
  <c r="BO410" i="5"/>
  <c r="BL410" i="5"/>
  <c r="BN410" i="5"/>
  <c r="BM2394" i="5"/>
  <c r="BL2394" i="5"/>
  <c r="BO2394" i="5"/>
  <c r="BN2394" i="5"/>
  <c r="BO2167" i="5"/>
  <c r="BN2167" i="5"/>
  <c r="BL2167" i="5"/>
  <c r="BM2167" i="5"/>
  <c r="BN2074" i="5"/>
  <c r="BM2074" i="5"/>
  <c r="BL2074" i="5"/>
  <c r="BO2074" i="5"/>
  <c r="BO463" i="5"/>
  <c r="BN463" i="5"/>
  <c r="BM463" i="5"/>
  <c r="BL463" i="5"/>
  <c r="BL722" i="5"/>
  <c r="BN722" i="5"/>
  <c r="BM722" i="5"/>
  <c r="BO722" i="5"/>
  <c r="BO362" i="5"/>
  <c r="BM362" i="5"/>
  <c r="BL362" i="5"/>
  <c r="BN362" i="5"/>
  <c r="BO1175" i="5"/>
  <c r="BN1175" i="5"/>
  <c r="BL1175" i="5"/>
  <c r="BM1175" i="5"/>
  <c r="BO2031" i="5"/>
  <c r="BM2031" i="5"/>
  <c r="BN2031" i="5"/>
  <c r="BL2031" i="5"/>
  <c r="BO679" i="5"/>
  <c r="BN679" i="5"/>
  <c r="BM679" i="5"/>
  <c r="BL679" i="5"/>
  <c r="BO615" i="5"/>
  <c r="BM615" i="5"/>
  <c r="BL615" i="5"/>
  <c r="BN615" i="5"/>
  <c r="BL2239" i="5"/>
  <c r="BM2239" i="5"/>
  <c r="BO2239" i="5"/>
  <c r="BN2239" i="5"/>
  <c r="BL1858" i="5"/>
  <c r="BO1858" i="5"/>
  <c r="BM1858" i="5"/>
  <c r="BN1858" i="5"/>
  <c r="BO903" i="5"/>
  <c r="BN903" i="5"/>
  <c r="BM903" i="5"/>
  <c r="BL903" i="5"/>
  <c r="BM2226" i="5"/>
  <c r="BL2226" i="5"/>
  <c r="BO2226" i="5"/>
  <c r="BN2226" i="5"/>
  <c r="BL1610" i="5"/>
  <c r="BO1610" i="5"/>
  <c r="BN1610" i="5"/>
  <c r="BM1610" i="5"/>
  <c r="BO818" i="5"/>
  <c r="BL818" i="5"/>
  <c r="BN818" i="5"/>
  <c r="BM818" i="5"/>
  <c r="BM778" i="5"/>
  <c r="BL778" i="5"/>
  <c r="BO778" i="5"/>
  <c r="BN778" i="5"/>
  <c r="BO1191" i="5"/>
  <c r="BN1191" i="5"/>
  <c r="BM1191" i="5"/>
  <c r="BL1191" i="5"/>
  <c r="BO1255" i="5"/>
  <c r="BN1255" i="5"/>
  <c r="BM1255" i="5"/>
  <c r="BL1255" i="5"/>
  <c r="BN378" i="5"/>
  <c r="BM378" i="5"/>
  <c r="BL378" i="5"/>
  <c r="BO378" i="5"/>
  <c r="BO535" i="5"/>
  <c r="BN535" i="5"/>
  <c r="BM535" i="5"/>
  <c r="BL535" i="5"/>
  <c r="BL730" i="5"/>
  <c r="BO730" i="5"/>
  <c r="BN730" i="5"/>
  <c r="BM730" i="5"/>
  <c r="BN1343" i="5"/>
  <c r="BM1343" i="5"/>
  <c r="BL1343" i="5"/>
  <c r="BO1343" i="5"/>
  <c r="BM594" i="5"/>
  <c r="BL594" i="5"/>
  <c r="BO594" i="5"/>
  <c r="BN594" i="5"/>
  <c r="BN1031" i="5"/>
  <c r="BM1031" i="5"/>
  <c r="BO1031" i="5"/>
  <c r="BL1031" i="5"/>
  <c r="BO855" i="5"/>
  <c r="BN855" i="5"/>
  <c r="BM855" i="5"/>
  <c r="BL855" i="5"/>
  <c r="BN1514" i="5"/>
  <c r="BL1514" i="5"/>
  <c r="BM1514" i="5"/>
  <c r="BO1514" i="5"/>
  <c r="BO2335" i="5"/>
  <c r="BN2335" i="5"/>
  <c r="BM2335" i="5"/>
  <c r="BL2335" i="5"/>
  <c r="BO1114" i="5"/>
  <c r="BN1114" i="5"/>
  <c r="BM1114" i="5"/>
  <c r="BL1114" i="5"/>
  <c r="BO1634" i="5"/>
  <c r="BM1634" i="5"/>
  <c r="BN1634" i="5"/>
  <c r="BL1634" i="5"/>
  <c r="BN1831" i="5"/>
  <c r="BM1831" i="5"/>
  <c r="BL1831" i="5"/>
  <c r="BO1831" i="5"/>
  <c r="BN1551" i="5"/>
  <c r="BL1551" i="5"/>
  <c r="BO1551" i="5"/>
  <c r="BM1551" i="5"/>
  <c r="BL543" i="5"/>
  <c r="BO543" i="5"/>
  <c r="BN543" i="5"/>
  <c r="BM543" i="5"/>
  <c r="BO1543" i="5"/>
  <c r="BM1543" i="5"/>
  <c r="BL1543" i="5"/>
  <c r="BN1543" i="5"/>
  <c r="BL479" i="5"/>
  <c r="BM479" i="5"/>
  <c r="BO479" i="5"/>
  <c r="BN479" i="5"/>
  <c r="BO967" i="5"/>
  <c r="BM967" i="5"/>
  <c r="BL967" i="5"/>
  <c r="BN967" i="5"/>
  <c r="BO2215" i="5"/>
  <c r="BN2215" i="5"/>
  <c r="BM2215" i="5"/>
  <c r="BL2215" i="5"/>
  <c r="BL1951" i="5"/>
  <c r="BO1951" i="5"/>
  <c r="BN1951" i="5"/>
  <c r="BM1951" i="5"/>
  <c r="BO1130" i="5"/>
  <c r="BN1130" i="5"/>
  <c r="BM1130" i="5"/>
  <c r="BL1130" i="5"/>
  <c r="BL1879" i="5"/>
  <c r="BO1879" i="5"/>
  <c r="BN1879" i="5"/>
  <c r="BM1879" i="5"/>
  <c r="BN2498" i="5"/>
  <c r="BM2498" i="5"/>
  <c r="BL2498" i="5"/>
  <c r="BO2498" i="5"/>
  <c r="BO2490" i="5"/>
  <c r="BN2490" i="5"/>
  <c r="BM2490" i="5"/>
  <c r="BL2490" i="5"/>
  <c r="BN79" i="5"/>
  <c r="BM79" i="5"/>
  <c r="BL79" i="5"/>
  <c r="BO79" i="5"/>
  <c r="BN1383" i="5"/>
  <c r="BL1383" i="5"/>
  <c r="BM1383" i="5"/>
  <c r="BO1383" i="5"/>
  <c r="BO655" i="5"/>
  <c r="BM655" i="5"/>
  <c r="BN655" i="5"/>
  <c r="BL655" i="5"/>
  <c r="BN743" i="5"/>
  <c r="BL743" i="5"/>
  <c r="BO743" i="5"/>
  <c r="BM743" i="5"/>
  <c r="BN1783" i="5"/>
  <c r="BM1783" i="5"/>
  <c r="BL1783" i="5"/>
  <c r="BO1783" i="5"/>
  <c r="BN2578" i="5"/>
  <c r="BM2578" i="5"/>
  <c r="BL2578" i="5"/>
  <c r="BO2578" i="5"/>
  <c r="BN1466" i="5"/>
  <c r="BM1466" i="5"/>
  <c r="BL1466" i="5"/>
  <c r="BO1466" i="5"/>
  <c r="BM1842" i="5"/>
  <c r="BL1842" i="5"/>
  <c r="BO1842" i="5"/>
  <c r="BN1842" i="5"/>
  <c r="BO1263" i="5"/>
  <c r="BN1263" i="5"/>
  <c r="BM1263" i="5"/>
  <c r="BL1263" i="5"/>
  <c r="BM183" i="5"/>
  <c r="BO183" i="5"/>
  <c r="BN183" i="5"/>
  <c r="BL183" i="5"/>
  <c r="BM143" i="5"/>
  <c r="BL143" i="5"/>
  <c r="BO143" i="5"/>
  <c r="BN143" i="5"/>
  <c r="BO2399" i="5"/>
  <c r="BM2399" i="5"/>
  <c r="BN2399" i="5"/>
  <c r="BL2399" i="5"/>
  <c r="BO954" i="5"/>
  <c r="BN954" i="5"/>
  <c r="BL954" i="5"/>
  <c r="BM954" i="5"/>
  <c r="BM1746" i="5"/>
  <c r="BL1746" i="5"/>
  <c r="BO1746" i="5"/>
  <c r="BN1746" i="5"/>
  <c r="BL991" i="5"/>
  <c r="BO991" i="5"/>
  <c r="BN991" i="5"/>
  <c r="BM991" i="5"/>
  <c r="BO1258" i="5"/>
  <c r="BN1258" i="5"/>
  <c r="BL1258" i="5"/>
  <c r="BM1258" i="5"/>
  <c r="BO591" i="5"/>
  <c r="BN591" i="5"/>
  <c r="BM591" i="5"/>
  <c r="BL591" i="5"/>
  <c r="BL839" i="5"/>
  <c r="BM839" i="5"/>
  <c r="BO839" i="5"/>
  <c r="BN839" i="5"/>
  <c r="BO930" i="5"/>
  <c r="BN930" i="5"/>
  <c r="BM930" i="5"/>
  <c r="BL930" i="5"/>
  <c r="BL2034" i="5"/>
  <c r="BO2034" i="5"/>
  <c r="BN2034" i="5"/>
  <c r="BM2034" i="5"/>
  <c r="BN1119" i="5"/>
  <c r="BL1119" i="5"/>
  <c r="BO1119" i="5"/>
  <c r="BM1119" i="5"/>
  <c r="BL1967" i="5"/>
  <c r="BO1967" i="5"/>
  <c r="BN1967" i="5"/>
  <c r="BM1967" i="5"/>
  <c r="BM1034" i="5"/>
  <c r="BL1034" i="5"/>
  <c r="BO1034" i="5"/>
  <c r="BN1034" i="5"/>
  <c r="BN2146" i="5"/>
  <c r="BM2146" i="5"/>
  <c r="BL2146" i="5"/>
  <c r="BO2146" i="5"/>
  <c r="BN1946" i="5"/>
  <c r="BM1946" i="5"/>
  <c r="BL1946" i="5"/>
  <c r="BO1946" i="5"/>
  <c r="BO98" i="5"/>
  <c r="BN98" i="5"/>
  <c r="BM98" i="5"/>
  <c r="BL98" i="5"/>
  <c r="BO978" i="5"/>
  <c r="BN978" i="5"/>
  <c r="BM978" i="5"/>
  <c r="BL978" i="5"/>
  <c r="BM2111" i="5"/>
  <c r="BO2111" i="5"/>
  <c r="BN2111" i="5"/>
  <c r="BL2111" i="5"/>
  <c r="BO2423" i="5"/>
  <c r="BN2423" i="5"/>
  <c r="BM2423" i="5"/>
  <c r="BL2423" i="5"/>
  <c r="BN1834" i="5"/>
  <c r="BL1834" i="5"/>
  <c r="BM1834" i="5"/>
  <c r="BO1834" i="5"/>
  <c r="BO351" i="5"/>
  <c r="BN351" i="5"/>
  <c r="BM351" i="5"/>
  <c r="BL351" i="5"/>
  <c r="BN1055" i="5"/>
  <c r="BL1055" i="5"/>
  <c r="BO1055" i="5"/>
  <c r="BM1055" i="5"/>
  <c r="BO1442" i="5"/>
  <c r="BN1442" i="5"/>
  <c r="BM1442" i="5"/>
  <c r="BL1442" i="5"/>
  <c r="BX1991" i="5"/>
  <c r="BW1991" i="5"/>
  <c r="BY1991" i="5"/>
  <c r="BV1991" i="5"/>
  <c r="BL2082" i="5"/>
  <c r="BM2082" i="5"/>
  <c r="BO2082" i="5"/>
  <c r="BN2082" i="5"/>
  <c r="BN1983" i="5"/>
  <c r="BM1983" i="5"/>
  <c r="BO1983" i="5"/>
  <c r="BL1983" i="5"/>
  <c r="BM394" i="5"/>
  <c r="BL394" i="5"/>
  <c r="BO394" i="5"/>
  <c r="BN394" i="5"/>
  <c r="BO2234" i="5"/>
  <c r="BL2234" i="5"/>
  <c r="BM2234" i="5"/>
  <c r="BN2234" i="5"/>
  <c r="BO1882" i="5"/>
  <c r="BN1882" i="5"/>
  <c r="BM1882" i="5"/>
  <c r="BL1882" i="5"/>
  <c r="BO2098" i="5"/>
  <c r="BN2098" i="5"/>
  <c r="BM2098" i="5"/>
  <c r="BL2098" i="5"/>
  <c r="BO167" i="5"/>
  <c r="BN167" i="5"/>
  <c r="BM167" i="5"/>
  <c r="BL167" i="5"/>
  <c r="BO1159" i="5"/>
  <c r="BN1159" i="5"/>
  <c r="BL1159" i="5"/>
  <c r="BM1159" i="5"/>
  <c r="BN1714" i="5"/>
  <c r="BO1183" i="5"/>
  <c r="BN1183" i="5"/>
  <c r="BM1183" i="5"/>
  <c r="BL1183" i="5"/>
  <c r="BL170" i="5"/>
  <c r="BO170" i="5"/>
  <c r="BN170" i="5"/>
  <c r="BM170" i="5"/>
  <c r="BM1375" i="5"/>
  <c r="BL1375" i="5"/>
  <c r="BO1375" i="5"/>
  <c r="BN1375" i="5"/>
  <c r="BN671" i="5"/>
  <c r="BL671" i="5"/>
  <c r="BO671" i="5"/>
  <c r="BM671" i="5"/>
  <c r="BX2330" i="5"/>
  <c r="BW2330" i="5"/>
  <c r="BV2330" i="5"/>
  <c r="BY2330" i="5"/>
  <c r="BM458" i="5"/>
  <c r="BL458" i="5"/>
  <c r="BO458" i="5"/>
  <c r="BN458" i="5"/>
  <c r="BO703" i="5"/>
  <c r="BM703" i="5"/>
  <c r="BN703" i="5"/>
  <c r="BL703" i="5"/>
  <c r="BL1170" i="5"/>
  <c r="BO1170" i="5"/>
  <c r="BN1170" i="5"/>
  <c r="BM1170" i="5"/>
  <c r="BO866" i="5"/>
  <c r="BL866" i="5"/>
  <c r="BN866" i="5"/>
  <c r="BM866" i="5"/>
  <c r="BN519" i="5"/>
  <c r="BM519" i="5"/>
  <c r="BL519" i="5"/>
  <c r="BO519" i="5"/>
  <c r="BO2058" i="5"/>
  <c r="BN2058" i="5"/>
  <c r="BM2058" i="5"/>
  <c r="BL2058" i="5"/>
  <c r="BN2602" i="5"/>
  <c r="BL2602" i="5"/>
  <c r="BO2602" i="5"/>
  <c r="BM2602" i="5"/>
  <c r="BO1239" i="5"/>
  <c r="BN1239" i="5"/>
  <c r="BM1239" i="5"/>
  <c r="BL1239" i="5"/>
  <c r="BO1015" i="5"/>
  <c r="BN1015" i="5"/>
  <c r="BM1015" i="5"/>
  <c r="BL1015" i="5"/>
  <c r="BO562" i="5"/>
  <c r="BN562" i="5"/>
  <c r="BM562" i="5"/>
  <c r="BL562" i="5"/>
  <c r="BO1751" i="5"/>
  <c r="BN1751" i="5"/>
  <c r="BM1751" i="5"/>
  <c r="BL1751" i="5"/>
  <c r="BO2519" i="5"/>
  <c r="BN2519" i="5"/>
  <c r="BM2519" i="5"/>
  <c r="BL2519" i="5"/>
  <c r="BO2010" i="5"/>
  <c r="BM2010" i="5"/>
  <c r="BL2010" i="5"/>
  <c r="BN2010" i="5"/>
  <c r="BL503" i="5"/>
  <c r="BO503" i="5"/>
  <c r="BN503" i="5"/>
  <c r="BM503" i="5"/>
  <c r="BO1791" i="5"/>
  <c r="BM1791" i="5"/>
  <c r="BL1791" i="5"/>
  <c r="BN1791" i="5"/>
  <c r="BL1106" i="5"/>
  <c r="BM1106" i="5"/>
  <c r="BO1106" i="5"/>
  <c r="BN1106" i="5"/>
  <c r="BN2306" i="5"/>
  <c r="BL2306" i="5"/>
  <c r="BO2306" i="5"/>
  <c r="BM2306" i="5"/>
  <c r="BM1559" i="5"/>
  <c r="BL1559" i="5"/>
  <c r="BO1559" i="5"/>
  <c r="BN1559" i="5"/>
  <c r="BL2218" i="5"/>
  <c r="BO2218" i="5"/>
  <c r="BN2218" i="5"/>
  <c r="BM2218" i="5"/>
  <c r="BN674" i="5"/>
  <c r="BL674" i="5"/>
  <c r="BO674" i="5"/>
  <c r="BM674" i="5"/>
  <c r="BO66" i="5"/>
  <c r="BN66" i="5"/>
  <c r="BM66" i="5"/>
  <c r="BL66" i="5"/>
  <c r="BN290" i="5"/>
  <c r="BM290" i="5"/>
  <c r="BO290" i="5"/>
  <c r="BL290" i="5"/>
  <c r="BO1319" i="5"/>
  <c r="BN1319" i="5"/>
  <c r="BM1319" i="5"/>
  <c r="BL1319" i="5"/>
  <c r="BL1631" i="5"/>
  <c r="BN1631" i="5"/>
  <c r="BM1631" i="5"/>
  <c r="BO1631" i="5"/>
  <c r="BL1135" i="5"/>
  <c r="BM2007" i="5"/>
  <c r="BO2007" i="5"/>
  <c r="BN2007" i="5"/>
  <c r="BL2007" i="5"/>
  <c r="BO343" i="5"/>
  <c r="BN343" i="5"/>
  <c r="BL343" i="5"/>
  <c r="BM343" i="5"/>
  <c r="BM2495" i="5"/>
  <c r="BL2495" i="5"/>
  <c r="BO2495" i="5"/>
  <c r="BN2495" i="5"/>
  <c r="BM2586" i="5"/>
  <c r="BL2586" i="5"/>
  <c r="BO2586" i="5"/>
  <c r="BN2586" i="5"/>
  <c r="BM498" i="5"/>
  <c r="BL498" i="5"/>
  <c r="BN498" i="5"/>
  <c r="BO498" i="5"/>
  <c r="BO2407" i="5"/>
  <c r="BN2407" i="5"/>
  <c r="BL2407" i="5"/>
  <c r="BM2407" i="5"/>
  <c r="BN2370" i="5"/>
  <c r="BO2370" i="5"/>
  <c r="BM2370" i="5"/>
  <c r="BL2370" i="5"/>
  <c r="BO1847" i="5"/>
  <c r="BL1847" i="5"/>
  <c r="BN1847" i="5"/>
  <c r="BM1847" i="5"/>
  <c r="BL2255" i="5"/>
  <c r="BN2255" i="5"/>
  <c r="BO2255" i="5"/>
  <c r="BM2255" i="5"/>
  <c r="BO1839" i="5"/>
  <c r="BN1839" i="5"/>
  <c r="BL1839" i="5"/>
  <c r="BM1839" i="5"/>
  <c r="BM887" i="5"/>
  <c r="BO887" i="5"/>
  <c r="BN887" i="5"/>
  <c r="BL887" i="5"/>
  <c r="BO1143" i="5"/>
  <c r="BN1143" i="5"/>
  <c r="BM1143" i="5"/>
  <c r="BL1143" i="5"/>
  <c r="BL122" i="5"/>
  <c r="BM122" i="5"/>
  <c r="BO122" i="5"/>
  <c r="BN122" i="5"/>
  <c r="BM786" i="5"/>
  <c r="BL786" i="5"/>
  <c r="BO786" i="5"/>
  <c r="BN786" i="5"/>
  <c r="BL1522" i="5"/>
  <c r="BO1522" i="5"/>
  <c r="BN1522" i="5"/>
  <c r="BM1522" i="5"/>
  <c r="BO2327" i="5"/>
  <c r="BM2327" i="5"/>
  <c r="BN2327" i="5"/>
  <c r="BL2327" i="5"/>
  <c r="BL1906" i="5"/>
  <c r="BO1906" i="5"/>
  <c r="BN1906" i="5"/>
  <c r="BM1906" i="5"/>
  <c r="BN1887" i="5"/>
  <c r="BM1887" i="5"/>
  <c r="BL1887" i="5"/>
  <c r="BO1887" i="5"/>
  <c r="BO1407" i="5"/>
  <c r="BL1407" i="5"/>
  <c r="BN1407" i="5"/>
  <c r="BM1407" i="5"/>
  <c r="BM218" i="5"/>
  <c r="BL218" i="5"/>
  <c r="BO218" i="5"/>
  <c r="BN218" i="5"/>
  <c r="BM698" i="5"/>
  <c r="BL698" i="5"/>
  <c r="BO698" i="5"/>
  <c r="BN698" i="5"/>
  <c r="BN1658" i="5"/>
  <c r="BM1658" i="5"/>
  <c r="BL1658" i="5"/>
  <c r="BO1658" i="5"/>
  <c r="BO647" i="5"/>
  <c r="BM647" i="5"/>
  <c r="BN647" i="5"/>
  <c r="BL647" i="5"/>
  <c r="BO727" i="5"/>
  <c r="BL727" i="5"/>
  <c r="BN727" i="5"/>
  <c r="BM727" i="5"/>
  <c r="BO2263" i="5"/>
  <c r="BN2263" i="5"/>
  <c r="BM2263" i="5"/>
  <c r="BL2263" i="5"/>
  <c r="BO322" i="5"/>
  <c r="BN322" i="5"/>
  <c r="BM322" i="5"/>
  <c r="BL322" i="5"/>
  <c r="BV1794" i="5"/>
  <c r="BY1794" i="5"/>
  <c r="BX1794" i="5"/>
  <c r="BW1794" i="5"/>
  <c r="BO1922" i="5"/>
  <c r="BN1922" i="5"/>
  <c r="BM1922" i="5"/>
  <c r="BL1922" i="5"/>
  <c r="BO1890" i="5"/>
  <c r="BN1890" i="5"/>
  <c r="BM1890" i="5"/>
  <c r="BL1890" i="5"/>
  <c r="BO2015" i="5"/>
  <c r="BL2015" i="5"/>
  <c r="BN2015" i="5"/>
  <c r="BM2015" i="5"/>
  <c r="BL2426" i="5"/>
  <c r="BO2426" i="5"/>
  <c r="BM2426" i="5"/>
  <c r="BN2426" i="5"/>
  <c r="BO1287" i="5"/>
  <c r="BN1287" i="5"/>
  <c r="BM1287" i="5"/>
  <c r="BL1287" i="5"/>
  <c r="BO2042" i="5"/>
  <c r="BM2042" i="5"/>
  <c r="BN2042" i="5"/>
  <c r="BL2042" i="5"/>
  <c r="BO642" i="5"/>
  <c r="BN642" i="5"/>
  <c r="BL642" i="5"/>
  <c r="BM642" i="5"/>
  <c r="BN879" i="5"/>
  <c r="BM879" i="5"/>
  <c r="BL879" i="5"/>
  <c r="BO879" i="5"/>
  <c r="BL1938" i="5"/>
  <c r="BO1938" i="5"/>
  <c r="BN1938" i="5"/>
  <c r="BM1938" i="5"/>
  <c r="BL1370" i="5"/>
  <c r="BO1370" i="5"/>
  <c r="BN1370" i="5"/>
  <c r="BM1370" i="5"/>
  <c r="BL223" i="5"/>
  <c r="BO223" i="5"/>
  <c r="BN223" i="5"/>
  <c r="BM223" i="5"/>
  <c r="BO1298" i="5"/>
  <c r="BN1298" i="5"/>
  <c r="BM1298" i="5"/>
  <c r="BL1298" i="5"/>
  <c r="BM2178" i="5"/>
  <c r="BN2178" i="5"/>
  <c r="BL2178" i="5"/>
  <c r="BO2178" i="5"/>
  <c r="BN719" i="5"/>
  <c r="BM719" i="5"/>
  <c r="BL719" i="5"/>
  <c r="BO719" i="5"/>
  <c r="BM1527" i="5"/>
  <c r="BO1527" i="5"/>
  <c r="BL1527" i="5"/>
  <c r="BN1527" i="5"/>
  <c r="BO1919" i="5"/>
  <c r="BN1919" i="5"/>
  <c r="BM1919" i="5"/>
  <c r="BL1919" i="5"/>
  <c r="BO626" i="5"/>
  <c r="BM626" i="5"/>
  <c r="BL626" i="5"/>
  <c r="BN626" i="5"/>
  <c r="BL346" i="5"/>
  <c r="BO346" i="5"/>
  <c r="BN346" i="5"/>
  <c r="BM346" i="5"/>
  <c r="BO1378" i="5"/>
  <c r="BN1378" i="5"/>
  <c r="BL1378" i="5"/>
  <c r="BM1378" i="5"/>
  <c r="BM1503" i="5"/>
  <c r="BL1503" i="5"/>
  <c r="BO1503" i="5"/>
  <c r="BN1503" i="5"/>
  <c r="BO1567" i="5"/>
  <c r="BM1567" i="5"/>
  <c r="BN1567" i="5"/>
  <c r="BL1567" i="5"/>
  <c r="BO1647" i="5"/>
  <c r="BN1647" i="5"/>
  <c r="BM1647" i="5"/>
  <c r="BL1647" i="5"/>
  <c r="BO2391" i="5"/>
  <c r="BN2391" i="5"/>
  <c r="BM2391" i="5"/>
  <c r="BL2391" i="5"/>
  <c r="BO858" i="5"/>
  <c r="BM858" i="5"/>
  <c r="BL858" i="5"/>
  <c r="BN858" i="5"/>
  <c r="BL1722" i="5"/>
  <c r="BO1722" i="5"/>
  <c r="BN1722" i="5"/>
  <c r="BM1722" i="5"/>
  <c r="BN338" i="5"/>
  <c r="BM338" i="5"/>
  <c r="BO338" i="5"/>
  <c r="BL338" i="5"/>
  <c r="BN1226" i="5"/>
  <c r="BM1226" i="5"/>
  <c r="BL1226" i="5"/>
  <c r="BO1226" i="5"/>
  <c r="BL423" i="5"/>
  <c r="BO423" i="5"/>
  <c r="BN423" i="5"/>
  <c r="BM423" i="5"/>
  <c r="BO130" i="5"/>
  <c r="BN130" i="5"/>
  <c r="BM130" i="5"/>
  <c r="BL130" i="5"/>
  <c r="BO2535" i="5"/>
  <c r="BN2535" i="5"/>
  <c r="BM2535" i="5"/>
  <c r="BL2535" i="5"/>
  <c r="BL1463" i="5"/>
  <c r="BO1463" i="5"/>
  <c r="BM1463" i="5"/>
  <c r="BN1463" i="5"/>
  <c r="BL690" i="5"/>
  <c r="BO690" i="5"/>
  <c r="BN690" i="5"/>
  <c r="BM690" i="5"/>
  <c r="BO1450" i="5"/>
  <c r="BL1450" i="5"/>
  <c r="BN1450" i="5"/>
  <c r="BM1450" i="5"/>
  <c r="BL1039" i="5"/>
  <c r="BO1039" i="5"/>
  <c r="BN1039" i="5"/>
  <c r="BM1039" i="5"/>
  <c r="BL927" i="5"/>
  <c r="BN927" i="5"/>
  <c r="BO927" i="5"/>
  <c r="BM927" i="5"/>
  <c r="BN1367" i="5"/>
  <c r="BL1367" i="5"/>
  <c r="BO1367" i="5"/>
  <c r="BM1367" i="5"/>
  <c r="BN1202" i="5"/>
  <c r="BM1202" i="5"/>
  <c r="BO1202" i="5"/>
  <c r="BL1202" i="5"/>
  <c r="BL2418" i="5"/>
  <c r="BO2418" i="5"/>
  <c r="BN2418" i="5"/>
  <c r="BM2418" i="5"/>
  <c r="BM687" i="5"/>
  <c r="BL687" i="5"/>
  <c r="BO687" i="5"/>
  <c r="BN687" i="5"/>
  <c r="BO2543" i="5"/>
  <c r="BN2543" i="5"/>
  <c r="BM2543" i="5"/>
  <c r="BL2543" i="5"/>
  <c r="BO1023" i="5"/>
  <c r="BM1023" i="5"/>
  <c r="BL1023" i="5"/>
  <c r="BN1023" i="5"/>
  <c r="BO258" i="5"/>
  <c r="BN258" i="5"/>
  <c r="BM258" i="5"/>
  <c r="BL258" i="5"/>
  <c r="BN2207" i="5"/>
  <c r="BL2207" i="5"/>
  <c r="BM2207" i="5"/>
  <c r="BO2207" i="5"/>
  <c r="BO1583" i="5"/>
  <c r="BL1583" i="5"/>
  <c r="BN1583" i="5"/>
  <c r="BM1583" i="5"/>
  <c r="BN2135" i="5"/>
  <c r="BO2135" i="5"/>
  <c r="BL2135" i="5"/>
  <c r="BM2135" i="5"/>
  <c r="BO1186" i="5"/>
  <c r="BN1186" i="5"/>
  <c r="BL1186" i="5"/>
  <c r="BM1186" i="5"/>
  <c r="BM103" i="5"/>
  <c r="BL103" i="5"/>
  <c r="BO103" i="5"/>
  <c r="BN103" i="5"/>
  <c r="BN1002" i="5"/>
  <c r="BL1002" i="5"/>
  <c r="BM1002" i="5"/>
  <c r="BO1002" i="5"/>
  <c r="BN610" i="5"/>
  <c r="BM610" i="5"/>
  <c r="BL610" i="5"/>
  <c r="BO610" i="5"/>
  <c r="BO359" i="5"/>
  <c r="BN359" i="5"/>
  <c r="BM359" i="5"/>
  <c r="BL359" i="5"/>
  <c r="BO919" i="5"/>
  <c r="BM919" i="5"/>
  <c r="BN919" i="5"/>
  <c r="BL919" i="5"/>
  <c r="BL2154" i="5"/>
  <c r="BO2154" i="5"/>
  <c r="BN2154" i="5"/>
  <c r="BM2154" i="5"/>
  <c r="BO1290" i="5"/>
  <c r="BN1290" i="5"/>
  <c r="BM1290" i="5"/>
  <c r="BL1290" i="5"/>
  <c r="BO1223" i="5"/>
  <c r="BN1223" i="5"/>
  <c r="BL1223" i="5"/>
  <c r="BM1223" i="5"/>
  <c r="BM2199" i="5"/>
  <c r="BN2199" i="5"/>
  <c r="BO2199" i="5"/>
  <c r="BL2199" i="5"/>
  <c r="BO551" i="5"/>
  <c r="BN551" i="5"/>
  <c r="BM551" i="5"/>
  <c r="BL551" i="5"/>
  <c r="BN2343" i="5"/>
  <c r="BM2343" i="5"/>
  <c r="BL2343" i="5"/>
  <c r="BO2343" i="5"/>
  <c r="BO1306" i="5"/>
  <c r="BN1306" i="5"/>
  <c r="BM1306" i="5"/>
  <c r="BL1306" i="5"/>
  <c r="BM546" i="5"/>
  <c r="BL546" i="5"/>
  <c r="BO546" i="5"/>
  <c r="BN546" i="5"/>
  <c r="BO1071" i="5"/>
  <c r="BN1071" i="5"/>
  <c r="BM1071" i="5"/>
  <c r="BL1071" i="5"/>
  <c r="BO354" i="5"/>
  <c r="BN354" i="5"/>
  <c r="BM354" i="5"/>
  <c r="BL354" i="5"/>
  <c r="BV602" i="5"/>
  <c r="BY602" i="5"/>
  <c r="BX602" i="5"/>
  <c r="BW602" i="5"/>
  <c r="BN1455" i="5"/>
  <c r="BM1455" i="5"/>
  <c r="BL1455" i="5"/>
  <c r="BO1455" i="5"/>
  <c r="BN935" i="5"/>
  <c r="BM935" i="5"/>
  <c r="BO935" i="5"/>
  <c r="BL935" i="5"/>
  <c r="BL575" i="5"/>
  <c r="BN575" i="5"/>
  <c r="BM575" i="5"/>
  <c r="BO575" i="5"/>
  <c r="BL431" i="5"/>
  <c r="BO431" i="5"/>
  <c r="BN431" i="5"/>
  <c r="BM431" i="5"/>
  <c r="BO2351" i="5"/>
  <c r="BM2351" i="5"/>
  <c r="BN2351" i="5"/>
  <c r="BL2351" i="5"/>
  <c r="BO119" i="5"/>
  <c r="BN119" i="5"/>
  <c r="BM119" i="5"/>
  <c r="BL119" i="5"/>
  <c r="BN1927" i="5"/>
  <c r="BM1927" i="5"/>
  <c r="BL1927" i="5"/>
  <c r="BO1927" i="5"/>
  <c r="BN1007" i="5"/>
  <c r="BL1007" i="5"/>
  <c r="BO1007" i="5"/>
  <c r="BM1007" i="5"/>
  <c r="BM1431" i="5"/>
  <c r="BO1431" i="5"/>
  <c r="BN1431" i="5"/>
  <c r="BL1431" i="5"/>
  <c r="BL298" i="5"/>
  <c r="BO298" i="5"/>
  <c r="BN298" i="5"/>
  <c r="BM298" i="5"/>
  <c r="BL447" i="5"/>
  <c r="BO447" i="5"/>
  <c r="BN447" i="5"/>
  <c r="BM447" i="5"/>
  <c r="BL1415" i="5"/>
  <c r="BO1415" i="5"/>
  <c r="BM1415" i="5"/>
  <c r="BN1415" i="5"/>
  <c r="BO2066" i="5"/>
  <c r="BN2066" i="5"/>
  <c r="BM2066" i="5"/>
  <c r="BL2066" i="5"/>
  <c r="BO2183" i="5"/>
  <c r="BN2183" i="5"/>
  <c r="BM2183" i="5"/>
  <c r="BL2183" i="5"/>
  <c r="BL114" i="5"/>
  <c r="BO114" i="5"/>
  <c r="BN114" i="5"/>
  <c r="BM114" i="5"/>
  <c r="BM367" i="5"/>
  <c r="BL367" i="5"/>
  <c r="BO367" i="5"/>
  <c r="BN367" i="5"/>
  <c r="BM239" i="5"/>
  <c r="BO234" i="5"/>
  <c r="BL234" i="5"/>
  <c r="BM234" i="5"/>
  <c r="BN234" i="5"/>
  <c r="BM567" i="5"/>
  <c r="BL567" i="5"/>
  <c r="BO567" i="5"/>
  <c r="BN567" i="5"/>
  <c r="BM663" i="5"/>
  <c r="BN663" i="5"/>
  <c r="BO663" i="5"/>
  <c r="BL663" i="5"/>
  <c r="BO1866" i="5"/>
  <c r="BN1866" i="5"/>
  <c r="BM1866" i="5"/>
  <c r="BL1866" i="5"/>
  <c r="BX1047" i="5"/>
  <c r="BW1047" i="5"/>
  <c r="BV1047" i="5"/>
  <c r="BY1047" i="5"/>
  <c r="BO314" i="5"/>
  <c r="BM314" i="5"/>
  <c r="BL314" i="5"/>
  <c r="BN314" i="5"/>
  <c r="BM2295" i="5"/>
  <c r="BN2295" i="5"/>
  <c r="BL2295" i="5"/>
  <c r="BO2295" i="5"/>
  <c r="BO1122" i="5"/>
  <c r="BN1122" i="5"/>
  <c r="BM1122" i="5"/>
  <c r="BL1122" i="5"/>
  <c r="BM2458" i="5"/>
  <c r="BL2458" i="5"/>
  <c r="BO2458" i="5"/>
  <c r="BN2458" i="5"/>
  <c r="BL666" i="5"/>
  <c r="BN666" i="5"/>
  <c r="BO666" i="5"/>
  <c r="BM666" i="5"/>
  <c r="BN631" i="5"/>
  <c r="BM631" i="5"/>
  <c r="BL631" i="5"/>
  <c r="BO631" i="5"/>
  <c r="BM2298" i="5"/>
  <c r="BL2298" i="5"/>
  <c r="BO2298" i="5"/>
  <c r="BN2298" i="5"/>
  <c r="BO2159" i="5"/>
  <c r="BN2159" i="5"/>
  <c r="BM2159" i="5"/>
  <c r="BL2159" i="5"/>
  <c r="BO1602" i="5"/>
  <c r="BN1602" i="5"/>
  <c r="BL1602" i="5"/>
  <c r="BM1602" i="5"/>
  <c r="BO2522" i="5"/>
  <c r="BN2522" i="5"/>
  <c r="BM2522" i="5"/>
  <c r="BL2522" i="5"/>
  <c r="BN1538" i="5"/>
  <c r="BM1538" i="5"/>
  <c r="BL1538" i="5"/>
  <c r="BO1538" i="5"/>
  <c r="BM159" i="5"/>
  <c r="BO159" i="5"/>
  <c r="BN159" i="5"/>
  <c r="BL159" i="5"/>
  <c r="BO938" i="5"/>
  <c r="BN938" i="5"/>
  <c r="BM938" i="5"/>
  <c r="BL938" i="5"/>
  <c r="BM319" i="5"/>
  <c r="BL319" i="5"/>
  <c r="BO319" i="5"/>
  <c r="BN319" i="5"/>
  <c r="BL1935" i="5"/>
  <c r="BO1935" i="5"/>
  <c r="BM1935" i="5"/>
  <c r="BN1935" i="5"/>
  <c r="BM466" i="5"/>
  <c r="BL466" i="5"/>
  <c r="BO466" i="5"/>
  <c r="BN466" i="5"/>
  <c r="BO151" i="5"/>
  <c r="BL151" i="5"/>
  <c r="BN151" i="5"/>
  <c r="BM151" i="5"/>
  <c r="BO1050" i="5"/>
  <c r="BN1050" i="5"/>
  <c r="BM1050" i="5"/>
  <c r="BL1050" i="5"/>
  <c r="BM1735" i="5"/>
  <c r="BO1735" i="5"/>
  <c r="BN1735" i="5"/>
  <c r="BL1735" i="5"/>
  <c r="BO1871" i="5"/>
  <c r="BN1871" i="5"/>
  <c r="BM1871" i="5"/>
  <c r="BL1871" i="5"/>
  <c r="BO815" i="5"/>
  <c r="BN815" i="5"/>
  <c r="BM815" i="5"/>
  <c r="BL815" i="5"/>
  <c r="BO1351" i="5"/>
  <c r="BN1351" i="5"/>
  <c r="BL1351" i="5"/>
  <c r="BM1351" i="5"/>
  <c r="BN951" i="5"/>
  <c r="BM951" i="5"/>
  <c r="BL951" i="5"/>
  <c r="BO951" i="5"/>
  <c r="BL1210" i="5"/>
  <c r="BO1210" i="5"/>
  <c r="BN1210" i="5"/>
  <c r="BM1210" i="5"/>
  <c r="BO279" i="5"/>
  <c r="BN279" i="5"/>
  <c r="BM279" i="5"/>
  <c r="BL279" i="5"/>
  <c r="BM242" i="5"/>
  <c r="BO242" i="5"/>
  <c r="BN242" i="5"/>
  <c r="BL242" i="5"/>
  <c r="BL914" i="5"/>
  <c r="BO914" i="5"/>
  <c r="BN914" i="5"/>
  <c r="BM914" i="5"/>
  <c r="BL738" i="5"/>
  <c r="BO738" i="5"/>
  <c r="BN738" i="5"/>
  <c r="BM738" i="5"/>
  <c r="BL2186" i="5"/>
  <c r="BM2186" i="5"/>
  <c r="BO2186" i="5"/>
  <c r="BN2186" i="5"/>
  <c r="BO1874" i="5"/>
  <c r="BN1874" i="5"/>
  <c r="BM1874" i="5"/>
  <c r="BL1874" i="5"/>
  <c r="BO2175" i="5"/>
  <c r="BN2175" i="5"/>
  <c r="BL2175" i="5"/>
  <c r="BM2175" i="5"/>
  <c r="BL522" i="5"/>
  <c r="BN522" i="5"/>
  <c r="BO522" i="5"/>
  <c r="BM522" i="5"/>
  <c r="BL634" i="5"/>
  <c r="BO634" i="5"/>
  <c r="BM634" i="5"/>
  <c r="BN634" i="5"/>
  <c r="BN2090" i="5"/>
  <c r="BM2090" i="5"/>
  <c r="BO2090" i="5"/>
  <c r="BL2090" i="5"/>
  <c r="BN2119" i="5"/>
  <c r="BM2119" i="5"/>
  <c r="BL2119" i="5"/>
  <c r="BO2119" i="5"/>
  <c r="BN506" i="5"/>
  <c r="BM506" i="5"/>
  <c r="BL506" i="5"/>
  <c r="BO506" i="5"/>
  <c r="BO210" i="5"/>
  <c r="BN210" i="5"/>
  <c r="BM210" i="5"/>
  <c r="BL210" i="5"/>
  <c r="BO1775" i="5"/>
  <c r="BN1775" i="5"/>
  <c r="BM1775" i="5"/>
  <c r="BL1775" i="5"/>
  <c r="BN2559" i="5"/>
  <c r="BM2559" i="5"/>
  <c r="BL2559" i="5"/>
  <c r="BO2559" i="5"/>
  <c r="BM1591" i="5"/>
  <c r="BL1591" i="5"/>
  <c r="BO1591" i="5"/>
  <c r="BN1591" i="5"/>
  <c r="BO1327" i="5"/>
  <c r="BN1327" i="5"/>
  <c r="BM1327" i="5"/>
  <c r="BL1327" i="5"/>
  <c r="BO1663" i="5"/>
  <c r="BN1663" i="5"/>
  <c r="BM1663" i="5"/>
  <c r="BL1663" i="5"/>
  <c r="BM2127" i="5"/>
  <c r="BL2127" i="5"/>
  <c r="BO2127" i="5"/>
  <c r="BN2127" i="5"/>
  <c r="BM834" i="5"/>
  <c r="BL834" i="5"/>
  <c r="BO834" i="5"/>
  <c r="BN834" i="5"/>
  <c r="BL530" i="5"/>
  <c r="BO530" i="5"/>
  <c r="BN530" i="5"/>
  <c r="BM530" i="5"/>
  <c r="BN490" i="5"/>
  <c r="BL490" i="5"/>
  <c r="BO490" i="5"/>
  <c r="BM490" i="5"/>
  <c r="BL1767" i="5"/>
  <c r="BO1767" i="5"/>
  <c r="BN1767" i="5"/>
  <c r="BM1767" i="5"/>
  <c r="BL175" i="5"/>
  <c r="BO175" i="5"/>
  <c r="BN175" i="5"/>
  <c r="BM175" i="5"/>
  <c r="BM1247" i="5"/>
  <c r="BL1247" i="5"/>
  <c r="BO1247" i="5"/>
  <c r="BN1247" i="5"/>
  <c r="BN1762" i="5"/>
  <c r="BM1762" i="5"/>
  <c r="BL1762" i="5"/>
  <c r="BO1762" i="5"/>
  <c r="BO2138" i="5"/>
  <c r="BN2138" i="5"/>
  <c r="BM2138" i="5"/>
  <c r="BL2138" i="5"/>
  <c r="BM1738" i="5"/>
  <c r="BO1738" i="5"/>
  <c r="BN1738" i="5"/>
  <c r="BL1738" i="5"/>
  <c r="BL2095" i="5"/>
  <c r="BO2095" i="5"/>
  <c r="BN2095" i="5"/>
  <c r="BM2095" i="5"/>
  <c r="BN1578" i="5"/>
  <c r="BL1578" i="5"/>
  <c r="BM1578" i="5"/>
  <c r="BO1578" i="5"/>
  <c r="BO199" i="5"/>
  <c r="BN199" i="5"/>
  <c r="BM199" i="5"/>
  <c r="BL199" i="5"/>
  <c r="BO850" i="5"/>
  <c r="BN850" i="5"/>
  <c r="BM850" i="5"/>
  <c r="BL850" i="5"/>
  <c r="BO1679" i="5"/>
  <c r="BN1679" i="5"/>
  <c r="BM1679" i="5"/>
  <c r="BL1679" i="5"/>
  <c r="BO154" i="5"/>
  <c r="BN154" i="5"/>
  <c r="BM154" i="5"/>
  <c r="BL154" i="5"/>
  <c r="BM1999" i="5"/>
  <c r="BL1999" i="5"/>
  <c r="BO1999" i="5"/>
  <c r="BN1999" i="5"/>
  <c r="BL2106" i="5"/>
  <c r="BO2106" i="5"/>
  <c r="BN2106" i="5"/>
  <c r="BM2106" i="5"/>
  <c r="BO1618" i="5"/>
  <c r="BN1618" i="5"/>
  <c r="BM1618" i="5"/>
  <c r="BL1618" i="5"/>
  <c r="BN162" i="5"/>
  <c r="BM162" i="5"/>
  <c r="BL162" i="5"/>
  <c r="BO162" i="5"/>
  <c r="BO1279" i="5"/>
  <c r="BN1279" i="5"/>
  <c r="BL1279" i="5"/>
  <c r="BM1279" i="5"/>
  <c r="BM922" i="5"/>
  <c r="BO922" i="5"/>
  <c r="BN922" i="5"/>
  <c r="BL922" i="5"/>
  <c r="BO87" i="5"/>
  <c r="BN87" i="5"/>
  <c r="BM87" i="5"/>
  <c r="BL87" i="5"/>
  <c r="BM1586" i="5"/>
  <c r="BL1586" i="5"/>
  <c r="BO1586" i="5"/>
  <c r="BN1586" i="5"/>
  <c r="BO295" i="5"/>
  <c r="BN295" i="5"/>
  <c r="BL295" i="5"/>
  <c r="BM295" i="5"/>
  <c r="BM1674" i="5"/>
  <c r="BL1674" i="5"/>
  <c r="BO1674" i="5"/>
  <c r="BN1674" i="5"/>
  <c r="BO1135" i="5"/>
  <c r="BM1135" i="5"/>
  <c r="BN1135" i="5"/>
  <c r="BO111" i="5"/>
  <c r="BN111" i="5"/>
  <c r="BL111" i="5"/>
  <c r="BM111" i="5"/>
  <c r="BO1650" i="5"/>
  <c r="BN1650" i="5"/>
  <c r="BL1650" i="5"/>
  <c r="BM1650" i="5"/>
  <c r="BO95" i="5"/>
  <c r="BM95" i="5"/>
  <c r="BL95" i="5"/>
  <c r="BN95" i="5"/>
  <c r="BN239" i="5"/>
  <c r="BL1719" i="5"/>
  <c r="BO1719" i="5"/>
  <c r="BN1719" i="5"/>
  <c r="BM1719" i="5"/>
  <c r="BN1127" i="5"/>
  <c r="BL1127" i="5"/>
  <c r="BO1127" i="5"/>
  <c r="BM1127" i="5"/>
  <c r="BO650" i="5"/>
  <c r="BN650" i="5"/>
  <c r="BM650" i="5"/>
  <c r="BL650" i="5"/>
  <c r="BL791" i="5"/>
  <c r="BM791" i="5"/>
  <c r="BO791" i="5"/>
  <c r="BN791" i="5"/>
  <c r="BO2311" i="5"/>
  <c r="BM2311" i="5"/>
  <c r="BL2311" i="5"/>
  <c r="BN2311" i="5"/>
  <c r="BO807" i="5"/>
  <c r="BN807" i="5"/>
  <c r="BM807" i="5"/>
  <c r="BL807" i="5"/>
  <c r="BL2514" i="5"/>
  <c r="BO2514" i="5"/>
  <c r="BN2514" i="5"/>
  <c r="BM2514" i="5"/>
  <c r="BL1778" i="5"/>
  <c r="BO1778" i="5"/>
  <c r="BN1778" i="5"/>
  <c r="BM1778" i="5"/>
  <c r="BL775" i="5"/>
  <c r="BN775" i="5"/>
  <c r="BM775" i="5"/>
  <c r="BO775" i="5"/>
  <c r="BL1418" i="5"/>
  <c r="BO1418" i="5"/>
  <c r="BN1418" i="5"/>
  <c r="BM1418" i="5"/>
  <c r="BO418" i="5"/>
  <c r="BN418" i="5"/>
  <c r="BM418" i="5"/>
  <c r="BL418" i="5"/>
  <c r="BM1346" i="5"/>
  <c r="BL1346" i="5"/>
  <c r="BO1346" i="5"/>
  <c r="BN1346" i="5"/>
  <c r="BM58" i="5"/>
  <c r="BL58" i="5"/>
  <c r="BO58" i="5"/>
  <c r="BN58" i="5"/>
  <c r="BM495" i="5"/>
  <c r="BO495" i="5"/>
  <c r="BL495" i="5"/>
  <c r="BN495" i="5"/>
  <c r="BL2434" i="5"/>
  <c r="BO2434" i="5"/>
  <c r="BN2434" i="5"/>
  <c r="BM2434" i="5"/>
  <c r="BO1194" i="5"/>
  <c r="BM1194" i="5"/>
  <c r="BL1194" i="5"/>
  <c r="BN1194" i="5"/>
  <c r="BN695" i="5"/>
  <c r="BL695" i="5"/>
  <c r="BO695" i="5"/>
  <c r="BM695" i="5"/>
  <c r="BM1807" i="5"/>
  <c r="BL1807" i="5"/>
  <c r="BO1807" i="5"/>
  <c r="BN1807" i="5"/>
  <c r="BL1786" i="5"/>
  <c r="BM1786" i="5"/>
  <c r="BO1786" i="5"/>
  <c r="BN1786" i="5"/>
  <c r="BM1322" i="5"/>
  <c r="BO1322" i="5"/>
  <c r="BL1322" i="5"/>
  <c r="BN1322" i="5"/>
  <c r="BN335" i="5"/>
  <c r="BL335" i="5"/>
  <c r="BO335" i="5"/>
  <c r="BM335" i="5"/>
  <c r="BO1447" i="5"/>
  <c r="BN1447" i="5"/>
  <c r="BM1447" i="5"/>
  <c r="BL1447" i="5"/>
  <c r="BO1354" i="5"/>
  <c r="BN1354" i="5"/>
  <c r="BM1354" i="5"/>
  <c r="BL1354" i="5"/>
  <c r="BO2322" i="5"/>
  <c r="BN2322" i="5"/>
  <c r="BM2322" i="5"/>
  <c r="BL2322" i="5"/>
  <c r="BN471" i="5"/>
  <c r="BM471" i="5"/>
  <c r="BL471" i="5"/>
  <c r="BO471" i="5"/>
  <c r="BO1266" i="5"/>
  <c r="BN1266" i="5"/>
  <c r="BM1266" i="5"/>
  <c r="BL1266" i="5"/>
  <c r="BO1495" i="5"/>
  <c r="BN1495" i="5"/>
  <c r="BM1495" i="5"/>
  <c r="BL1495" i="5"/>
  <c r="BN1698" i="5"/>
  <c r="BM1698" i="5"/>
  <c r="BL1698" i="5"/>
  <c r="BO1698" i="5"/>
  <c r="BO2359" i="5"/>
  <c r="BM2359" i="5"/>
  <c r="BN2359" i="5"/>
  <c r="BL2359" i="5"/>
  <c r="BO1703" i="5"/>
  <c r="BN1703" i="5"/>
  <c r="BM1703" i="5"/>
  <c r="BL1703" i="5"/>
  <c r="BM1242" i="5"/>
  <c r="BL1242" i="5"/>
  <c r="BO1242" i="5"/>
  <c r="BN1242" i="5"/>
  <c r="BO2538" i="5"/>
  <c r="BN2538" i="5"/>
  <c r="BM2538" i="5"/>
  <c r="BL2538" i="5"/>
  <c r="BO2530" i="5"/>
  <c r="BM2530" i="5"/>
  <c r="BL2530" i="5"/>
  <c r="BN2530" i="5"/>
  <c r="BN383" i="5"/>
  <c r="BM383" i="5"/>
  <c r="BL383" i="5"/>
  <c r="BO383" i="5"/>
  <c r="BN1146" i="5"/>
  <c r="BL1146" i="5"/>
  <c r="BO1146" i="5"/>
  <c r="BM1146" i="5"/>
  <c r="BL511" i="5"/>
  <c r="BO511" i="5"/>
  <c r="BN511" i="5"/>
  <c r="BM511" i="5"/>
  <c r="BO42" i="5"/>
  <c r="BN42" i="5"/>
  <c r="BM42" i="5"/>
  <c r="BL42" i="5"/>
  <c r="BN2018" i="5"/>
  <c r="BL2018" i="5"/>
  <c r="BO2018" i="5"/>
  <c r="BM2018" i="5"/>
  <c r="BM1458" i="5"/>
  <c r="BL1458" i="5"/>
  <c r="BO1458" i="5"/>
  <c r="BN1458" i="5"/>
  <c r="BO1394" i="5"/>
  <c r="BN1394" i="5"/>
  <c r="BM1394" i="5"/>
  <c r="BL1394" i="5"/>
  <c r="BN767" i="5"/>
  <c r="BM767" i="5"/>
  <c r="BL767" i="5"/>
  <c r="BO767" i="5"/>
  <c r="BN1655" i="5"/>
  <c r="BM1655" i="5"/>
  <c r="BL1655" i="5"/>
  <c r="BO1655" i="5"/>
  <c r="BO1178" i="5"/>
  <c r="BN1178" i="5"/>
  <c r="BM1178" i="5"/>
  <c r="BL1178" i="5"/>
  <c r="BO1954" i="5"/>
  <c r="BN1954" i="5"/>
  <c r="BL1954" i="5"/>
  <c r="BM1954" i="5"/>
  <c r="BN47" i="5"/>
  <c r="BM47" i="5"/>
  <c r="BL47" i="5"/>
  <c r="BO47" i="5"/>
  <c r="BO2303" i="5"/>
  <c r="BN2303" i="5"/>
  <c r="BM2303" i="5"/>
  <c r="BL2303" i="5"/>
  <c r="BO1074" i="5"/>
  <c r="BM1074" i="5"/>
  <c r="BL1074" i="5"/>
  <c r="BN1074" i="5"/>
  <c r="BN2026" i="5"/>
  <c r="BL2026" i="5"/>
  <c r="BM2026" i="5"/>
  <c r="BO2026" i="5"/>
  <c r="BO1818" i="5"/>
  <c r="BN1818" i="5"/>
  <c r="BL1818" i="5"/>
  <c r="BM1818" i="5"/>
  <c r="BL1810" i="5"/>
  <c r="BN1810" i="5"/>
  <c r="BM1810" i="5"/>
  <c r="BO1810" i="5"/>
  <c r="BN1103" i="5"/>
  <c r="BM1103" i="5"/>
  <c r="BO1103" i="5"/>
  <c r="BL1103" i="5"/>
  <c r="BN255" i="5"/>
  <c r="BM255" i="5"/>
  <c r="BL255" i="5"/>
  <c r="BO255" i="5"/>
  <c r="BO711" i="5"/>
  <c r="BN711" i="5"/>
  <c r="BM711" i="5"/>
  <c r="BL711" i="5"/>
  <c r="BO2050" i="5"/>
  <c r="BN2050" i="5"/>
  <c r="BL2050" i="5"/>
  <c r="BM2050" i="5"/>
  <c r="BO271" i="5"/>
  <c r="BN271" i="5"/>
  <c r="BM271" i="5"/>
  <c r="BL271" i="5"/>
  <c r="BM399" i="5"/>
  <c r="BL399" i="5"/>
  <c r="BO399" i="5"/>
  <c r="BN399" i="5"/>
  <c r="BO1474" i="5"/>
  <c r="BN1474" i="5"/>
  <c r="BM1474" i="5"/>
  <c r="BL1474" i="5"/>
  <c r="BN2282" i="5"/>
  <c r="BO2282" i="5"/>
  <c r="BM2282" i="5"/>
  <c r="BL2282" i="5"/>
  <c r="BM2314" i="5"/>
  <c r="BO2314" i="5"/>
  <c r="BN2314" i="5"/>
  <c r="BL2314" i="5"/>
  <c r="BL1063" i="5"/>
  <c r="BM1063" i="5"/>
  <c r="BO1063" i="5"/>
  <c r="BN1063" i="5"/>
  <c r="BO2338" i="5"/>
  <c r="BN2338" i="5"/>
  <c r="BM2338" i="5"/>
  <c r="BL2338" i="5"/>
  <c r="BO1623" i="5"/>
  <c r="BM1623" i="5"/>
  <c r="BN1623" i="5"/>
  <c r="BL1623" i="5"/>
  <c r="BO282" i="5"/>
  <c r="BM282" i="5"/>
  <c r="BL282" i="5"/>
  <c r="BN282" i="5"/>
  <c r="BL810" i="5"/>
  <c r="BO810" i="5"/>
  <c r="BM810" i="5"/>
  <c r="BN810" i="5"/>
  <c r="BN2503" i="5"/>
  <c r="BM2503" i="5"/>
  <c r="BL2503" i="5"/>
  <c r="BO2503" i="5"/>
  <c r="BO527" i="5"/>
  <c r="BN527" i="5"/>
  <c r="BL527" i="5"/>
  <c r="BM527" i="5"/>
  <c r="BM2247" i="5"/>
  <c r="BL2247" i="5"/>
  <c r="BO2247" i="5"/>
  <c r="BN2247" i="5"/>
  <c r="BM975" i="5"/>
  <c r="BL975" i="5"/>
  <c r="BO975" i="5"/>
  <c r="BN975" i="5"/>
  <c r="BN2087" i="5"/>
  <c r="BM2087" i="5"/>
  <c r="BL2087" i="5"/>
  <c r="BO2087" i="5"/>
  <c r="BM1079" i="5"/>
  <c r="BN1079" i="5"/>
  <c r="BO1079" i="5"/>
  <c r="BL1079" i="5"/>
  <c r="BM514" i="5"/>
  <c r="BN514" i="5"/>
  <c r="BL514" i="5"/>
  <c r="BO514" i="5"/>
  <c r="BN658" i="5"/>
  <c r="BM658" i="5"/>
  <c r="BL658" i="5"/>
  <c r="BO658" i="5"/>
  <c r="BO215" i="5"/>
  <c r="BM215" i="5"/>
  <c r="BL215" i="5"/>
  <c r="BN215" i="5"/>
  <c r="BL191" i="5"/>
  <c r="BO191" i="5"/>
  <c r="BN191" i="5"/>
  <c r="BM191" i="5"/>
  <c r="BN2474" i="5"/>
  <c r="BM2474" i="5"/>
  <c r="BL2474" i="5"/>
  <c r="BO2474" i="5"/>
  <c r="BN2386" i="5"/>
  <c r="BM2386" i="5"/>
  <c r="BL2386" i="5"/>
  <c r="BO2386" i="5"/>
  <c r="BO986" i="5"/>
  <c r="BN986" i="5"/>
  <c r="BM986" i="5"/>
  <c r="BL986" i="5"/>
  <c r="BM1082" i="5"/>
  <c r="BL1082" i="5"/>
  <c r="BO1082" i="5"/>
  <c r="BN1082" i="5"/>
  <c r="BN1826" i="5"/>
  <c r="BM1826" i="5"/>
  <c r="BL1826" i="5"/>
  <c r="BO1826" i="5"/>
  <c r="BN1026" i="5"/>
  <c r="BL1026" i="5"/>
  <c r="BO1026" i="5"/>
  <c r="BM1026" i="5"/>
  <c r="BM751" i="5"/>
  <c r="BL751" i="5"/>
  <c r="BO751" i="5"/>
  <c r="BN751" i="5"/>
  <c r="BN1434" i="5"/>
  <c r="BM1434" i="5"/>
  <c r="BL1434" i="5"/>
  <c r="BO1434" i="5"/>
  <c r="BO2375" i="5"/>
  <c r="BM2375" i="5"/>
  <c r="BN2375" i="5"/>
  <c r="BL2375" i="5"/>
  <c r="BM607" i="5"/>
  <c r="BO607" i="5"/>
  <c r="BN607" i="5"/>
  <c r="BL607" i="5"/>
  <c r="BM474" i="5"/>
  <c r="BL474" i="5"/>
  <c r="BO474" i="5"/>
  <c r="BN474" i="5"/>
  <c r="BL330" i="5"/>
  <c r="BN330" i="5"/>
  <c r="BO330" i="5"/>
  <c r="BM330" i="5"/>
  <c r="BO871" i="5"/>
  <c r="BM871" i="5"/>
  <c r="BN871" i="5"/>
  <c r="BL871" i="5"/>
  <c r="BN1215" i="5"/>
  <c r="BM1215" i="5"/>
  <c r="BL1215" i="5"/>
  <c r="BO1215" i="5"/>
  <c r="BO327" i="5"/>
  <c r="BN327" i="5"/>
  <c r="BM327" i="5"/>
  <c r="BL327" i="5"/>
  <c r="BL895" i="5"/>
  <c r="BO895" i="5"/>
  <c r="BN895" i="5"/>
  <c r="BM895" i="5"/>
  <c r="BL2194" i="5"/>
  <c r="BN2194" i="5"/>
  <c r="BM2194" i="5"/>
  <c r="BO2194" i="5"/>
  <c r="BO50" i="5"/>
  <c r="BN50" i="5"/>
  <c r="BM50" i="5"/>
  <c r="BL50" i="5"/>
  <c r="BO1930" i="5"/>
  <c r="BN1930" i="5"/>
  <c r="BM1930" i="5"/>
  <c r="BL1930" i="5"/>
  <c r="BO2554" i="5"/>
  <c r="BN2554" i="5"/>
  <c r="BL2554" i="5"/>
  <c r="BM2554" i="5"/>
  <c r="BN487" i="5"/>
  <c r="BM487" i="5"/>
  <c r="BL487" i="5"/>
  <c r="BO487" i="5"/>
  <c r="BL1098" i="5"/>
  <c r="BO1098" i="5"/>
  <c r="BM1098" i="5"/>
  <c r="BN1098" i="5"/>
  <c r="BO202" i="5"/>
  <c r="BN202" i="5"/>
  <c r="BM202" i="5"/>
  <c r="BL202" i="5"/>
  <c r="BO1399" i="5"/>
  <c r="BM1399" i="5"/>
  <c r="BL1399" i="5"/>
  <c r="BN1399" i="5"/>
  <c r="BM2506" i="5"/>
  <c r="BL2506" i="5"/>
  <c r="BO2506" i="5"/>
  <c r="BN2506" i="5"/>
  <c r="BL1090" i="5"/>
  <c r="BO1090" i="5"/>
  <c r="BM1090" i="5"/>
  <c r="BN1090" i="5"/>
  <c r="BM890" i="5"/>
  <c r="BO890" i="5"/>
  <c r="BN890" i="5"/>
  <c r="BL890" i="5"/>
  <c r="BL906" i="5"/>
  <c r="BM906" i="5"/>
  <c r="BO906" i="5"/>
  <c r="BN906" i="5"/>
  <c r="BN1018" i="5"/>
  <c r="BM1018" i="5"/>
  <c r="BO1018" i="5"/>
  <c r="BL1018" i="5"/>
  <c r="BO2287" i="5"/>
  <c r="BM2287" i="5"/>
  <c r="BL2287" i="5"/>
  <c r="BN2287" i="5"/>
  <c r="BM1511" i="5"/>
  <c r="BO1511" i="5"/>
  <c r="BN1511" i="5"/>
  <c r="BL1511" i="5"/>
  <c r="BO2079" i="5"/>
  <c r="BN2079" i="5"/>
  <c r="BM2079" i="5"/>
  <c r="BL2079" i="5"/>
  <c r="BO226" i="5"/>
  <c r="BN226" i="5"/>
  <c r="BM226" i="5"/>
  <c r="BL226" i="5"/>
  <c r="BN2122" i="5"/>
  <c r="BM2122" i="5"/>
  <c r="BL2122" i="5"/>
  <c r="BO2122" i="5"/>
  <c r="BO999" i="5"/>
  <c r="BL999" i="5"/>
  <c r="BN999" i="5"/>
  <c r="BM999" i="5"/>
  <c r="BO2002" i="5"/>
  <c r="BN2002" i="5"/>
  <c r="BL2002" i="5"/>
  <c r="BM2002" i="5"/>
  <c r="BO1823" i="5"/>
  <c r="BN1823" i="5"/>
  <c r="BM1823" i="5"/>
  <c r="BL1823" i="5"/>
  <c r="BL71" i="5"/>
  <c r="BO71" i="5"/>
  <c r="BN71" i="5"/>
  <c r="BM71" i="5"/>
  <c r="BM618" i="5"/>
  <c r="BL618" i="5"/>
  <c r="BN618" i="5"/>
  <c r="BO618" i="5"/>
  <c r="BO2047" i="5"/>
  <c r="BM2047" i="5"/>
  <c r="BN2047" i="5"/>
  <c r="BL2047" i="5"/>
  <c r="BN2455" i="5"/>
  <c r="BM2455" i="5"/>
  <c r="BO2455" i="5"/>
  <c r="BL2455" i="5"/>
  <c r="BN1903" i="5"/>
  <c r="BL1903" i="5"/>
  <c r="BO1903" i="5"/>
  <c r="BM1903" i="5"/>
  <c r="BM1338" i="5"/>
  <c r="BL1338" i="5"/>
  <c r="BO1338" i="5"/>
  <c r="BN1338" i="5"/>
  <c r="BN1482" i="5"/>
  <c r="BL1482" i="5"/>
  <c r="BO1482" i="5"/>
  <c r="BM1482" i="5"/>
  <c r="BO370" i="5"/>
  <c r="BN370" i="5"/>
  <c r="BM370" i="5"/>
  <c r="BL370" i="5"/>
  <c r="BM1439" i="5"/>
  <c r="BO1439" i="5"/>
  <c r="BN1439" i="5"/>
  <c r="BL1439" i="5"/>
  <c r="BL311" i="5"/>
  <c r="BM311" i="5"/>
  <c r="BO311" i="5"/>
  <c r="BN311" i="5"/>
  <c r="BM2594" i="5"/>
  <c r="BL2594" i="5"/>
  <c r="BO2594" i="5"/>
  <c r="BN2594" i="5"/>
  <c r="BL1410" i="5"/>
  <c r="BO1410" i="5"/>
  <c r="BN1410" i="5"/>
  <c r="BM1410" i="5"/>
  <c r="BO442" i="5"/>
  <c r="BL442" i="5"/>
  <c r="BN442" i="5"/>
  <c r="BM442" i="5"/>
  <c r="BO1727" i="5"/>
  <c r="BL1727" i="5"/>
  <c r="BN1727" i="5"/>
  <c r="BM1727" i="5"/>
  <c r="BN1479" i="5"/>
  <c r="BM1479" i="5"/>
  <c r="BO1479" i="5"/>
  <c r="BL1479" i="5"/>
  <c r="BN2242" i="5"/>
  <c r="BM2242" i="5"/>
  <c r="BL2242" i="5"/>
  <c r="BO2242" i="5"/>
  <c r="BM2431" i="5"/>
  <c r="BL2431" i="5"/>
  <c r="BO2431" i="5"/>
  <c r="BN2431" i="5"/>
  <c r="BN1058" i="5"/>
  <c r="BO1498" i="5"/>
  <c r="BN1498" i="5"/>
  <c r="BL1498" i="5"/>
  <c r="BM1498" i="5"/>
  <c r="BO1975" i="5"/>
  <c r="BM1975" i="5"/>
  <c r="BL1975" i="5"/>
  <c r="BN1975" i="5"/>
  <c r="BO882" i="5"/>
  <c r="BN882" i="5"/>
  <c r="BM882" i="5"/>
  <c r="BL882" i="5"/>
  <c r="BO1575" i="5"/>
  <c r="BN1575" i="5"/>
  <c r="BM1575" i="5"/>
  <c r="BL1575" i="5"/>
  <c r="BN1799" i="5"/>
  <c r="BM1799" i="5"/>
  <c r="BL1799" i="5"/>
  <c r="BO1799" i="5"/>
  <c r="BM586" i="5"/>
  <c r="BL586" i="5"/>
  <c r="BO586" i="5"/>
  <c r="BN586" i="5"/>
  <c r="BO2575" i="5"/>
  <c r="BN2575" i="5"/>
  <c r="BM2575" i="5"/>
  <c r="BL2575" i="5"/>
  <c r="BL1570" i="5"/>
  <c r="BO1570" i="5"/>
  <c r="BN1570" i="5"/>
  <c r="BM1570" i="5"/>
  <c r="BO1199" i="5"/>
  <c r="BN1199" i="5"/>
  <c r="BM1199" i="5"/>
  <c r="BL1199" i="5"/>
  <c r="BO1335" i="5"/>
  <c r="BN1335" i="5"/>
  <c r="BM1335" i="5"/>
  <c r="BL1335" i="5"/>
  <c r="BO2151" i="5"/>
  <c r="BM2151" i="5"/>
  <c r="BL2151" i="5"/>
  <c r="BN2151" i="5"/>
  <c r="BO426" i="5"/>
  <c r="BN426" i="5"/>
  <c r="BM426" i="5"/>
  <c r="BL426" i="5"/>
  <c r="BM2071" i="5"/>
  <c r="BL2071" i="5"/>
  <c r="BN2071" i="5"/>
  <c r="BO2071" i="5"/>
  <c r="BY1626" i="5"/>
  <c r="BW1626" i="5"/>
  <c r="BX1626" i="5"/>
  <c r="BV1626" i="5"/>
  <c r="BO2583" i="5"/>
  <c r="BN2583" i="5"/>
  <c r="BM2583" i="5"/>
  <c r="BL2583" i="5"/>
  <c r="BL1487" i="5"/>
  <c r="BO1487" i="5"/>
  <c r="BN1487" i="5"/>
  <c r="BM1487" i="5"/>
  <c r="BL1911" i="5"/>
  <c r="BO1911" i="5"/>
  <c r="BN1911" i="5"/>
  <c r="BM1911" i="5"/>
  <c r="BL23" i="5"/>
  <c r="BO23" i="5"/>
  <c r="BN23" i="5"/>
  <c r="BM23" i="5"/>
  <c r="BM26" i="5"/>
  <c r="BL26" i="5"/>
  <c r="BO26" i="5"/>
  <c r="BN26" i="5"/>
  <c r="BD15" i="5"/>
  <c r="BC15" i="5"/>
  <c r="BE15" i="5"/>
  <c r="BB15" i="5"/>
  <c r="BX239" i="5" l="1"/>
  <c r="BY239" i="5"/>
  <c r="BY1199" i="5"/>
  <c r="BW1199" i="5"/>
  <c r="BV1199" i="5"/>
  <c r="BX1199" i="5"/>
  <c r="BX71" i="5"/>
  <c r="BW71" i="5"/>
  <c r="BY71" i="5"/>
  <c r="BV71" i="5"/>
  <c r="BW1090" i="5"/>
  <c r="BV1090" i="5"/>
  <c r="BY1090" i="5"/>
  <c r="BX1090" i="5"/>
  <c r="BX895" i="5"/>
  <c r="BV895" i="5"/>
  <c r="BY895" i="5"/>
  <c r="BW895" i="5"/>
  <c r="BV810" i="5"/>
  <c r="BY810" i="5"/>
  <c r="BX810" i="5"/>
  <c r="BW810" i="5"/>
  <c r="BV1063" i="5"/>
  <c r="BY1063" i="5"/>
  <c r="BW1063" i="5"/>
  <c r="BX1063" i="5"/>
  <c r="BV1810" i="5"/>
  <c r="BY1810" i="5"/>
  <c r="BX1810" i="5"/>
  <c r="BW1810" i="5"/>
  <c r="BV511" i="5"/>
  <c r="BY511" i="5"/>
  <c r="BX511" i="5"/>
  <c r="BW511" i="5"/>
  <c r="BX1418" i="5"/>
  <c r="BW1418" i="5"/>
  <c r="BV1418" i="5"/>
  <c r="BY1418" i="5"/>
  <c r="BW1778" i="5"/>
  <c r="BV1778" i="5"/>
  <c r="BY1778" i="5"/>
  <c r="BX1778" i="5"/>
  <c r="BY791" i="5"/>
  <c r="BX791" i="5"/>
  <c r="BW791" i="5"/>
  <c r="BV791" i="5"/>
  <c r="BV2106" i="5"/>
  <c r="BY2106" i="5"/>
  <c r="BX2106" i="5"/>
  <c r="BW2106" i="5"/>
  <c r="BV175" i="5"/>
  <c r="BW175" i="5"/>
  <c r="BY175" i="5"/>
  <c r="BX175" i="5"/>
  <c r="BY522" i="5"/>
  <c r="BX522" i="5"/>
  <c r="BW522" i="5"/>
  <c r="BV522" i="5"/>
  <c r="BY738" i="5"/>
  <c r="BW738" i="5"/>
  <c r="BX738" i="5"/>
  <c r="BV738" i="5"/>
  <c r="BY1210" i="5"/>
  <c r="BX1210" i="5"/>
  <c r="BW1210" i="5"/>
  <c r="BV1210" i="5"/>
  <c r="BY546" i="5"/>
  <c r="BX546" i="5"/>
  <c r="BW546" i="5"/>
  <c r="BV546" i="5"/>
  <c r="BY103" i="5"/>
  <c r="BX103" i="5"/>
  <c r="BW103" i="5"/>
  <c r="BV103" i="5"/>
  <c r="BY2207" i="5"/>
  <c r="BW2207" i="5"/>
  <c r="BX2207" i="5"/>
  <c r="BV2207" i="5"/>
  <c r="BW687" i="5"/>
  <c r="BY687" i="5"/>
  <c r="BX687" i="5"/>
  <c r="BV687" i="5"/>
  <c r="BW1450" i="5"/>
  <c r="BV1450" i="5"/>
  <c r="BY1450" i="5"/>
  <c r="BX1450" i="5"/>
  <c r="BX2015" i="5"/>
  <c r="BW2015" i="5"/>
  <c r="BY2015" i="5"/>
  <c r="BV2015" i="5"/>
  <c r="BY727" i="5"/>
  <c r="BV727" i="5"/>
  <c r="BX727" i="5"/>
  <c r="BW727" i="5"/>
  <c r="BX218" i="5"/>
  <c r="BY218" i="5"/>
  <c r="BW218" i="5"/>
  <c r="BV218" i="5"/>
  <c r="BW786" i="5"/>
  <c r="BV786" i="5"/>
  <c r="BY786" i="5"/>
  <c r="BX786" i="5"/>
  <c r="BX1847" i="5"/>
  <c r="BW1847" i="5"/>
  <c r="BV1847" i="5"/>
  <c r="BY1847" i="5"/>
  <c r="BY2586" i="5"/>
  <c r="BX2586" i="5"/>
  <c r="BW2586" i="5"/>
  <c r="BV2586" i="5"/>
  <c r="CH2330" i="5"/>
  <c r="CG2330" i="5"/>
  <c r="CF2330" i="5"/>
  <c r="CI2330" i="5"/>
  <c r="BY167" i="5"/>
  <c r="BX167" i="5"/>
  <c r="BW167" i="5"/>
  <c r="BV167" i="5"/>
  <c r="BY1882" i="5"/>
  <c r="BX1882" i="5"/>
  <c r="BW1882" i="5"/>
  <c r="BV1882" i="5"/>
  <c r="BV1442" i="5"/>
  <c r="BY1442" i="5"/>
  <c r="BW1442" i="5"/>
  <c r="BX1442" i="5"/>
  <c r="BV351" i="5"/>
  <c r="BY351" i="5"/>
  <c r="BX351" i="5"/>
  <c r="BW351" i="5"/>
  <c r="BV2423" i="5"/>
  <c r="BX2423" i="5"/>
  <c r="BW2423" i="5"/>
  <c r="BY2423" i="5"/>
  <c r="BV978" i="5"/>
  <c r="BY978" i="5"/>
  <c r="BX978" i="5"/>
  <c r="BW978" i="5"/>
  <c r="BX930" i="5"/>
  <c r="BV930" i="5"/>
  <c r="BW930" i="5"/>
  <c r="BY930" i="5"/>
  <c r="BY591" i="5"/>
  <c r="BX591" i="5"/>
  <c r="BW591" i="5"/>
  <c r="BV591" i="5"/>
  <c r="BW1263" i="5"/>
  <c r="BY1263" i="5"/>
  <c r="BX1263" i="5"/>
  <c r="BV1263" i="5"/>
  <c r="BY655" i="5"/>
  <c r="BX655" i="5"/>
  <c r="BW655" i="5"/>
  <c r="BV655" i="5"/>
  <c r="BY1130" i="5"/>
  <c r="BW1130" i="5"/>
  <c r="BX1130" i="5"/>
  <c r="BV1130" i="5"/>
  <c r="BW2215" i="5"/>
  <c r="BV2215" i="5"/>
  <c r="BX2215" i="5"/>
  <c r="BY2215" i="5"/>
  <c r="BY1114" i="5"/>
  <c r="BX1114" i="5"/>
  <c r="BW1114" i="5"/>
  <c r="BV1114" i="5"/>
  <c r="BY1031" i="5"/>
  <c r="BV1031" i="5"/>
  <c r="BX1031" i="5"/>
  <c r="BW1031" i="5"/>
  <c r="BY535" i="5"/>
  <c r="BX535" i="5"/>
  <c r="BW535" i="5"/>
  <c r="BV535" i="5"/>
  <c r="BX1255" i="5"/>
  <c r="BV1255" i="5"/>
  <c r="BY1255" i="5"/>
  <c r="BW1255" i="5"/>
  <c r="BV903" i="5"/>
  <c r="BW903" i="5"/>
  <c r="BY903" i="5"/>
  <c r="BX903" i="5"/>
  <c r="BV679" i="5"/>
  <c r="BX679" i="5"/>
  <c r="BY679" i="5"/>
  <c r="BW679" i="5"/>
  <c r="BY1695" i="5"/>
  <c r="BX1695" i="5"/>
  <c r="BV1695" i="5"/>
  <c r="BW1695" i="5"/>
  <c r="BY1994" i="5"/>
  <c r="BW1994" i="5"/>
  <c r="BV1994" i="5"/>
  <c r="BX1994" i="5"/>
  <c r="BW898" i="5"/>
  <c r="BV898" i="5"/>
  <c r="BY898" i="5"/>
  <c r="BX898" i="5"/>
  <c r="BY39" i="5"/>
  <c r="BX39" i="5"/>
  <c r="BW39" i="5"/>
  <c r="BV39" i="5"/>
  <c r="BY207" i="5"/>
  <c r="BX207" i="5"/>
  <c r="BW207" i="5"/>
  <c r="BV207" i="5"/>
  <c r="BY1303" i="5"/>
  <c r="BX1303" i="5"/>
  <c r="BW1303" i="5"/>
  <c r="BV1303" i="5"/>
  <c r="BY1802" i="5"/>
  <c r="BX1802" i="5"/>
  <c r="BW1802" i="5"/>
  <c r="BV1802" i="5"/>
  <c r="BY434" i="5"/>
  <c r="BV434" i="5"/>
  <c r="BX434" i="5"/>
  <c r="BW434" i="5"/>
  <c r="BY1154" i="5"/>
  <c r="BX1154" i="5"/>
  <c r="BW1154" i="5"/>
  <c r="BV1154" i="5"/>
  <c r="BY1010" i="5"/>
  <c r="BX1010" i="5"/>
  <c r="BW1010" i="5"/>
  <c r="BV1010" i="5"/>
  <c r="BY1311" i="5"/>
  <c r="BX1311" i="5"/>
  <c r="BW1311" i="5"/>
  <c r="BV1311" i="5"/>
  <c r="BX2290" i="5"/>
  <c r="BV2290" i="5"/>
  <c r="BY2290" i="5"/>
  <c r="BW2290" i="5"/>
  <c r="BY2466" i="5"/>
  <c r="BX2466" i="5"/>
  <c r="BW2466" i="5"/>
  <c r="BV2466" i="5"/>
  <c r="BV1207" i="5"/>
  <c r="BX1207" i="5"/>
  <c r="BW1207" i="5"/>
  <c r="BY1207" i="5"/>
  <c r="BV1295" i="5"/>
  <c r="BY1295" i="5"/>
  <c r="BX1295" i="5"/>
  <c r="BW1295" i="5"/>
  <c r="BY2487" i="5"/>
  <c r="BX2487" i="5"/>
  <c r="BW2487" i="5"/>
  <c r="BV2487" i="5"/>
  <c r="BV1986" i="5"/>
  <c r="BW1986" i="5"/>
  <c r="BY1986" i="5"/>
  <c r="BX1986" i="5"/>
  <c r="BV127" i="5"/>
  <c r="BY127" i="5"/>
  <c r="BW127" i="5"/>
  <c r="BX127" i="5"/>
  <c r="BW1546" i="5"/>
  <c r="BY1546" i="5"/>
  <c r="BX1546" i="5"/>
  <c r="BV1546" i="5"/>
  <c r="BV1151" i="5"/>
  <c r="BX1151" i="5"/>
  <c r="BY1151" i="5"/>
  <c r="BW1151" i="5"/>
  <c r="BX2591" i="5"/>
  <c r="BV2591" i="5"/>
  <c r="BY2591" i="5"/>
  <c r="BW2591" i="5"/>
  <c r="BV639" i="5"/>
  <c r="BY639" i="5"/>
  <c r="BW639" i="5"/>
  <c r="BX639" i="5"/>
  <c r="BY1423" i="5"/>
  <c r="BV1423" i="5"/>
  <c r="BX1423" i="5"/>
  <c r="BW1423" i="5"/>
  <c r="BX706" i="5"/>
  <c r="BV706" i="5"/>
  <c r="BY706" i="5"/>
  <c r="BW706" i="5"/>
  <c r="BV2346" i="5"/>
  <c r="BY2346" i="5"/>
  <c r="BX2346" i="5"/>
  <c r="BW2346" i="5"/>
  <c r="BY2319" i="5"/>
  <c r="BX2319" i="5"/>
  <c r="BV2319" i="5"/>
  <c r="BW2319" i="5"/>
  <c r="BY82" i="5"/>
  <c r="BX82" i="5"/>
  <c r="BW82" i="5"/>
  <c r="BV82" i="5"/>
  <c r="BX1562" i="5"/>
  <c r="BW1562" i="5"/>
  <c r="BV1562" i="5"/>
  <c r="BY1562" i="5"/>
  <c r="BX146" i="5"/>
  <c r="BW146" i="5"/>
  <c r="BV146" i="5"/>
  <c r="BY146" i="5"/>
  <c r="BV407" i="5"/>
  <c r="BY407" i="5"/>
  <c r="BX407" i="5"/>
  <c r="BW407" i="5"/>
  <c r="BX194" i="5"/>
  <c r="BW194" i="5"/>
  <c r="BY194" i="5"/>
  <c r="BV194" i="5"/>
  <c r="BW959" i="5"/>
  <c r="BY959" i="5"/>
  <c r="BX959" i="5"/>
  <c r="BV959" i="5"/>
  <c r="BW1098" i="5"/>
  <c r="BV1098" i="5"/>
  <c r="BY1098" i="5"/>
  <c r="BX1098" i="5"/>
  <c r="BV330" i="5"/>
  <c r="BY330" i="5"/>
  <c r="BX330" i="5"/>
  <c r="BW330" i="5"/>
  <c r="BW2151" i="5"/>
  <c r="BV2151" i="5"/>
  <c r="BY2151" i="5"/>
  <c r="BX2151" i="5"/>
  <c r="BY1799" i="5"/>
  <c r="BW1799" i="5"/>
  <c r="BX1799" i="5"/>
  <c r="BV1799" i="5"/>
  <c r="BY1498" i="5"/>
  <c r="BX1498" i="5"/>
  <c r="BW1498" i="5"/>
  <c r="BV1498" i="5"/>
  <c r="BX370" i="5"/>
  <c r="BW370" i="5"/>
  <c r="BV370" i="5"/>
  <c r="BY370" i="5"/>
  <c r="BV2455" i="5"/>
  <c r="BY2455" i="5"/>
  <c r="BX2455" i="5"/>
  <c r="BW2455" i="5"/>
  <c r="BY1823" i="5"/>
  <c r="BX1823" i="5"/>
  <c r="BW1823" i="5"/>
  <c r="BV1823" i="5"/>
  <c r="BW226" i="5"/>
  <c r="BY226" i="5"/>
  <c r="BX226" i="5"/>
  <c r="BV226" i="5"/>
  <c r="BW1511" i="5"/>
  <c r="BV1511" i="5"/>
  <c r="BY1511" i="5"/>
  <c r="BX1511" i="5"/>
  <c r="BY1018" i="5"/>
  <c r="BX1018" i="5"/>
  <c r="BW1018" i="5"/>
  <c r="BV1018" i="5"/>
  <c r="BY890" i="5"/>
  <c r="BX890" i="5"/>
  <c r="BV890" i="5"/>
  <c r="BW890" i="5"/>
  <c r="BV202" i="5"/>
  <c r="BY202" i="5"/>
  <c r="BX202" i="5"/>
  <c r="BW202" i="5"/>
  <c r="BY1930" i="5"/>
  <c r="BX1930" i="5"/>
  <c r="BW1930" i="5"/>
  <c r="BV1930" i="5"/>
  <c r="BV327" i="5"/>
  <c r="BY327" i="5"/>
  <c r="BX327" i="5"/>
  <c r="BW327" i="5"/>
  <c r="BY871" i="5"/>
  <c r="BV871" i="5"/>
  <c r="BX871" i="5"/>
  <c r="BW871" i="5"/>
  <c r="BX2375" i="5"/>
  <c r="BY2375" i="5"/>
  <c r="BW2375" i="5"/>
  <c r="BV2375" i="5"/>
  <c r="BW986" i="5"/>
  <c r="BY986" i="5"/>
  <c r="BX986" i="5"/>
  <c r="BV986" i="5"/>
  <c r="BY2338" i="5"/>
  <c r="BX2338" i="5"/>
  <c r="BV2338" i="5"/>
  <c r="BW2338" i="5"/>
  <c r="BW2314" i="5"/>
  <c r="BX2314" i="5"/>
  <c r="BY2314" i="5"/>
  <c r="BV2314" i="5"/>
  <c r="BY1474" i="5"/>
  <c r="BW1474" i="5"/>
  <c r="BX1474" i="5"/>
  <c r="BV1474" i="5"/>
  <c r="BV271" i="5"/>
  <c r="BX271" i="5"/>
  <c r="BY271" i="5"/>
  <c r="BW271" i="5"/>
  <c r="BX711" i="5"/>
  <c r="BW711" i="5"/>
  <c r="BY711" i="5"/>
  <c r="BV711" i="5"/>
  <c r="BY1103" i="5"/>
  <c r="BW1103" i="5"/>
  <c r="BX1103" i="5"/>
  <c r="BV1103" i="5"/>
  <c r="BY1178" i="5"/>
  <c r="BW1178" i="5"/>
  <c r="BV1178" i="5"/>
  <c r="BX1178" i="5"/>
  <c r="BY42" i="5"/>
  <c r="BX42" i="5"/>
  <c r="BW42" i="5"/>
  <c r="BV42" i="5"/>
  <c r="BY2359" i="5"/>
  <c r="BX2359" i="5"/>
  <c r="BV2359" i="5"/>
  <c r="BW2359" i="5"/>
  <c r="BW1495" i="5"/>
  <c r="BV1495" i="5"/>
  <c r="BY1495" i="5"/>
  <c r="BX1495" i="5"/>
  <c r="BV1354" i="5"/>
  <c r="BY1354" i="5"/>
  <c r="BX1354" i="5"/>
  <c r="BW1354" i="5"/>
  <c r="BY418" i="5"/>
  <c r="BX418" i="5"/>
  <c r="BV418" i="5"/>
  <c r="BW418" i="5"/>
  <c r="BV650" i="5"/>
  <c r="BX650" i="5"/>
  <c r="BY650" i="5"/>
  <c r="BW650" i="5"/>
  <c r="BW87" i="5"/>
  <c r="BV87" i="5"/>
  <c r="BY87" i="5"/>
  <c r="BX87" i="5"/>
  <c r="BY1618" i="5"/>
  <c r="BW1618" i="5"/>
  <c r="BX1618" i="5"/>
  <c r="BV1618" i="5"/>
  <c r="BY1679" i="5"/>
  <c r="BX1679" i="5"/>
  <c r="BW1679" i="5"/>
  <c r="BV1679" i="5"/>
  <c r="BX199" i="5"/>
  <c r="BV199" i="5"/>
  <c r="BW199" i="5"/>
  <c r="BY199" i="5"/>
  <c r="BX2138" i="5"/>
  <c r="BW2138" i="5"/>
  <c r="BV2138" i="5"/>
  <c r="BY2138" i="5"/>
  <c r="BV1327" i="5"/>
  <c r="BY1327" i="5"/>
  <c r="BX1327" i="5"/>
  <c r="BW1327" i="5"/>
  <c r="BX210" i="5"/>
  <c r="BW210" i="5"/>
  <c r="BV210" i="5"/>
  <c r="BY210" i="5"/>
  <c r="BY279" i="5"/>
  <c r="BW279" i="5"/>
  <c r="BX279" i="5"/>
  <c r="BV279" i="5"/>
  <c r="BY815" i="5"/>
  <c r="BW815" i="5"/>
  <c r="BX815" i="5"/>
  <c r="BV815" i="5"/>
  <c r="BY1735" i="5"/>
  <c r="BX1735" i="5"/>
  <c r="BW1735" i="5"/>
  <c r="BV1735" i="5"/>
  <c r="BY938" i="5"/>
  <c r="BX938" i="5"/>
  <c r="BV938" i="5"/>
  <c r="BW938" i="5"/>
  <c r="BY1122" i="5"/>
  <c r="BW1122" i="5"/>
  <c r="BV1122" i="5"/>
  <c r="BX1122" i="5"/>
  <c r="BY1866" i="5"/>
  <c r="BX1866" i="5"/>
  <c r="BW1866" i="5"/>
  <c r="BV1866" i="5"/>
  <c r="BY114" i="5"/>
  <c r="BX114" i="5"/>
  <c r="BW114" i="5"/>
  <c r="BV114" i="5"/>
  <c r="BY447" i="5"/>
  <c r="BV447" i="5"/>
  <c r="BX447" i="5"/>
  <c r="BW447" i="5"/>
  <c r="BX575" i="5"/>
  <c r="BW575" i="5"/>
  <c r="BV575" i="5"/>
  <c r="BY575" i="5"/>
  <c r="BV927" i="5"/>
  <c r="BY927" i="5"/>
  <c r="BX927" i="5"/>
  <c r="BW927" i="5"/>
  <c r="BY1463" i="5"/>
  <c r="BX1463" i="5"/>
  <c r="BW1463" i="5"/>
  <c r="BV1463" i="5"/>
  <c r="BW1722" i="5"/>
  <c r="BY1722" i="5"/>
  <c r="BX1722" i="5"/>
  <c r="BV1722" i="5"/>
  <c r="BW223" i="5"/>
  <c r="BV223" i="5"/>
  <c r="BY223" i="5"/>
  <c r="BX223" i="5"/>
  <c r="BW1938" i="5"/>
  <c r="BV1938" i="5"/>
  <c r="BY1938" i="5"/>
  <c r="BX1938" i="5"/>
  <c r="BY674" i="5"/>
  <c r="BX674" i="5"/>
  <c r="BV674" i="5"/>
  <c r="BW674" i="5"/>
  <c r="BY1559" i="5"/>
  <c r="BX1559" i="5"/>
  <c r="BW1559" i="5"/>
  <c r="BV1559" i="5"/>
  <c r="BY866" i="5"/>
  <c r="BX866" i="5"/>
  <c r="BW866" i="5"/>
  <c r="BV866" i="5"/>
  <c r="BV1375" i="5"/>
  <c r="BY1375" i="5"/>
  <c r="BX1375" i="5"/>
  <c r="BW1375" i="5"/>
  <c r="BY1946" i="5"/>
  <c r="BW1946" i="5"/>
  <c r="BX1946" i="5"/>
  <c r="BV1946" i="5"/>
  <c r="BW954" i="5"/>
  <c r="BV954" i="5"/>
  <c r="BY954" i="5"/>
  <c r="BX954" i="5"/>
  <c r="BX1466" i="5"/>
  <c r="BW1466" i="5"/>
  <c r="BV1466" i="5"/>
  <c r="BY1466" i="5"/>
  <c r="BX1783" i="5"/>
  <c r="BW1783" i="5"/>
  <c r="BV1783" i="5"/>
  <c r="BY1783" i="5"/>
  <c r="BV79" i="5"/>
  <c r="BY79" i="5"/>
  <c r="BX79" i="5"/>
  <c r="BW79" i="5"/>
  <c r="BY2498" i="5"/>
  <c r="BX2498" i="5"/>
  <c r="BW2498" i="5"/>
  <c r="BV2498" i="5"/>
  <c r="BV1831" i="5"/>
  <c r="BY1831" i="5"/>
  <c r="BX1831" i="5"/>
  <c r="BW1831" i="5"/>
  <c r="BY1343" i="5"/>
  <c r="BX1343" i="5"/>
  <c r="BW1343" i="5"/>
  <c r="BV1343" i="5"/>
  <c r="BV1175" i="5"/>
  <c r="BY1175" i="5"/>
  <c r="BX1175" i="5"/>
  <c r="BW1175" i="5"/>
  <c r="BV2074" i="5"/>
  <c r="BY2074" i="5"/>
  <c r="BX2074" i="5"/>
  <c r="BW2074" i="5"/>
  <c r="BY2599" i="5"/>
  <c r="BX2599" i="5"/>
  <c r="BW2599" i="5"/>
  <c r="BV2599" i="5"/>
  <c r="BY847" i="5"/>
  <c r="BX847" i="5"/>
  <c r="BW847" i="5"/>
  <c r="BV847" i="5"/>
  <c r="BW1615" i="5"/>
  <c r="BV1615" i="5"/>
  <c r="BY1615" i="5"/>
  <c r="BX1615" i="5"/>
  <c r="BX682" i="5"/>
  <c r="BW682" i="5"/>
  <c r="BV682" i="5"/>
  <c r="BY682" i="5"/>
  <c r="BX2378" i="5"/>
  <c r="BV2378" i="5"/>
  <c r="BY2378" i="5"/>
  <c r="BW2378" i="5"/>
  <c r="BV1754" i="5"/>
  <c r="BY1754" i="5"/>
  <c r="BX1754" i="5"/>
  <c r="BW1754" i="5"/>
  <c r="BX1642" i="5"/>
  <c r="BW1642" i="5"/>
  <c r="BV1642" i="5"/>
  <c r="BY1642" i="5"/>
  <c r="BY983" i="5"/>
  <c r="BX983" i="5"/>
  <c r="BW983" i="5"/>
  <c r="BV983" i="5"/>
  <c r="BV1711" i="5"/>
  <c r="BX1711" i="5"/>
  <c r="BW1711" i="5"/>
  <c r="BY1711" i="5"/>
  <c r="BY266" i="5"/>
  <c r="BW266" i="5"/>
  <c r="BX266" i="5"/>
  <c r="BV266" i="5"/>
  <c r="BY1231" i="5"/>
  <c r="BX1231" i="5"/>
  <c r="BW1231" i="5"/>
  <c r="BV1231" i="5"/>
  <c r="BX391" i="5"/>
  <c r="BW391" i="5"/>
  <c r="BV391" i="5"/>
  <c r="BY391" i="5"/>
  <c r="BY1359" i="5"/>
  <c r="BX1359" i="5"/>
  <c r="BW1359" i="5"/>
  <c r="BV1359" i="5"/>
  <c r="BY74" i="5"/>
  <c r="BX74" i="5"/>
  <c r="BW74" i="5"/>
  <c r="BV74" i="5"/>
  <c r="BX1978" i="5"/>
  <c r="BW1978" i="5"/>
  <c r="BY1978" i="5"/>
  <c r="BV1978" i="5"/>
  <c r="BX1687" i="5"/>
  <c r="BY1687" i="5"/>
  <c r="BW1687" i="5"/>
  <c r="BV1687" i="5"/>
  <c r="BY1234" i="5"/>
  <c r="BV1234" i="5"/>
  <c r="BX1234" i="5"/>
  <c r="BW1234" i="5"/>
  <c r="BX274" i="5"/>
  <c r="BW274" i="5"/>
  <c r="BY274" i="5"/>
  <c r="BV274" i="5"/>
  <c r="BY2258" i="5"/>
  <c r="BX2258" i="5"/>
  <c r="BV2258" i="5"/>
  <c r="BW2258" i="5"/>
  <c r="BX2039" i="5"/>
  <c r="BW2039" i="5"/>
  <c r="BV2039" i="5"/>
  <c r="BY2039" i="5"/>
  <c r="BV783" i="5"/>
  <c r="BY783" i="5"/>
  <c r="BX783" i="5"/>
  <c r="BW783" i="5"/>
  <c r="BX1690" i="5"/>
  <c r="BW1690" i="5"/>
  <c r="BV1690" i="5"/>
  <c r="BY1690" i="5"/>
  <c r="BW2583" i="5"/>
  <c r="BV2583" i="5"/>
  <c r="BY2583" i="5"/>
  <c r="BX2583" i="5"/>
  <c r="BV2575" i="5"/>
  <c r="BY2575" i="5"/>
  <c r="BX2575" i="5"/>
  <c r="BW2575" i="5"/>
  <c r="BW2071" i="5"/>
  <c r="BV2071" i="5"/>
  <c r="BY2071" i="5"/>
  <c r="BX2071" i="5"/>
  <c r="BW2242" i="5"/>
  <c r="BV2242" i="5"/>
  <c r="BY2242" i="5"/>
  <c r="BX2242" i="5"/>
  <c r="BV487" i="5"/>
  <c r="BY487" i="5"/>
  <c r="BX487" i="5"/>
  <c r="BW487" i="5"/>
  <c r="BY1826" i="5"/>
  <c r="BX1826" i="5"/>
  <c r="BW1826" i="5"/>
  <c r="BV1826" i="5"/>
  <c r="BV2474" i="5"/>
  <c r="BY2474" i="5"/>
  <c r="BX2474" i="5"/>
  <c r="BW2474" i="5"/>
  <c r="BY215" i="5"/>
  <c r="BX215" i="5"/>
  <c r="BW215" i="5"/>
  <c r="BV215" i="5"/>
  <c r="BX514" i="5"/>
  <c r="BW514" i="5"/>
  <c r="BV514" i="5"/>
  <c r="BY514" i="5"/>
  <c r="BV2087" i="5"/>
  <c r="BY2087" i="5"/>
  <c r="BX2087" i="5"/>
  <c r="BW2087" i="5"/>
  <c r="BV2503" i="5"/>
  <c r="BY2503" i="5"/>
  <c r="BX2503" i="5"/>
  <c r="BW2503" i="5"/>
  <c r="BV282" i="5"/>
  <c r="BY282" i="5"/>
  <c r="BX282" i="5"/>
  <c r="BW282" i="5"/>
  <c r="BY1818" i="5"/>
  <c r="BX1818" i="5"/>
  <c r="BV1818" i="5"/>
  <c r="BW1818" i="5"/>
  <c r="BY1074" i="5"/>
  <c r="BV1074" i="5"/>
  <c r="BX1074" i="5"/>
  <c r="BW1074" i="5"/>
  <c r="BV47" i="5"/>
  <c r="BY47" i="5"/>
  <c r="BX47" i="5"/>
  <c r="BW47" i="5"/>
  <c r="BV767" i="5"/>
  <c r="BX767" i="5"/>
  <c r="BY767" i="5"/>
  <c r="BW767" i="5"/>
  <c r="BY2530" i="5"/>
  <c r="BX2530" i="5"/>
  <c r="BW2530" i="5"/>
  <c r="BV2530" i="5"/>
  <c r="BW471" i="5"/>
  <c r="BV471" i="5"/>
  <c r="BY471" i="5"/>
  <c r="BX471" i="5"/>
  <c r="BV2311" i="5"/>
  <c r="BY2311" i="5"/>
  <c r="BW2311" i="5"/>
  <c r="BX2311" i="5"/>
  <c r="BX1135" i="5"/>
  <c r="BV295" i="5"/>
  <c r="BX295" i="5"/>
  <c r="BW295" i="5"/>
  <c r="BY295" i="5"/>
  <c r="BX1279" i="5"/>
  <c r="BW1279" i="5"/>
  <c r="BV1279" i="5"/>
  <c r="BY1279" i="5"/>
  <c r="BX2559" i="5"/>
  <c r="BW2559" i="5"/>
  <c r="BV2559" i="5"/>
  <c r="BY2559" i="5"/>
  <c r="BY2119" i="5"/>
  <c r="BX2119" i="5"/>
  <c r="BW2119" i="5"/>
  <c r="BV2119" i="5"/>
  <c r="BY2175" i="5"/>
  <c r="BV2175" i="5"/>
  <c r="BX2175" i="5"/>
  <c r="BW2175" i="5"/>
  <c r="BX951" i="5"/>
  <c r="BV951" i="5"/>
  <c r="BW951" i="5"/>
  <c r="BY951" i="5"/>
  <c r="BX1538" i="5"/>
  <c r="BW1538" i="5"/>
  <c r="BV1538" i="5"/>
  <c r="BY1538" i="5"/>
  <c r="BY1602" i="5"/>
  <c r="BX1602" i="5"/>
  <c r="BW1602" i="5"/>
  <c r="BV1602" i="5"/>
  <c r="BY314" i="5"/>
  <c r="BW314" i="5"/>
  <c r="BV314" i="5"/>
  <c r="BX314" i="5"/>
  <c r="BX2183" i="5"/>
  <c r="BV2183" i="5"/>
  <c r="BY2183" i="5"/>
  <c r="BW2183" i="5"/>
  <c r="BY119" i="5"/>
  <c r="BX119" i="5"/>
  <c r="BW119" i="5"/>
  <c r="BV119" i="5"/>
  <c r="BW935" i="5"/>
  <c r="BV935" i="5"/>
  <c r="BY935" i="5"/>
  <c r="BX935" i="5"/>
  <c r="BY1071" i="5"/>
  <c r="BX1071" i="5"/>
  <c r="BW1071" i="5"/>
  <c r="BV1071" i="5"/>
  <c r="BV1306" i="5"/>
  <c r="BY1306" i="5"/>
  <c r="BX1306" i="5"/>
  <c r="BW1306" i="5"/>
  <c r="BY551" i="5"/>
  <c r="BX551" i="5"/>
  <c r="BW551" i="5"/>
  <c r="BV551" i="5"/>
  <c r="BY359" i="5"/>
  <c r="BX359" i="5"/>
  <c r="BW359" i="5"/>
  <c r="BV359" i="5"/>
  <c r="BY258" i="5"/>
  <c r="BW258" i="5"/>
  <c r="BX258" i="5"/>
  <c r="BV258" i="5"/>
  <c r="BY2543" i="5"/>
  <c r="BX2543" i="5"/>
  <c r="BW2543" i="5"/>
  <c r="BV2543" i="5"/>
  <c r="BW2535" i="5"/>
  <c r="BV2535" i="5"/>
  <c r="BY2535" i="5"/>
  <c r="BX2535" i="5"/>
  <c r="BY338" i="5"/>
  <c r="BX338" i="5"/>
  <c r="BW338" i="5"/>
  <c r="BV338" i="5"/>
  <c r="BX1647" i="5"/>
  <c r="BV1647" i="5"/>
  <c r="BY1647" i="5"/>
  <c r="BW1647" i="5"/>
  <c r="BY1919" i="5"/>
  <c r="BX1919" i="5"/>
  <c r="BW1919" i="5"/>
  <c r="BV1919" i="5"/>
  <c r="BY1298" i="5"/>
  <c r="BX1298" i="5"/>
  <c r="BW1298" i="5"/>
  <c r="BV1298" i="5"/>
  <c r="BX2042" i="5"/>
  <c r="BW2042" i="5"/>
  <c r="BV2042" i="5"/>
  <c r="BY2042" i="5"/>
  <c r="BW1890" i="5"/>
  <c r="BV1890" i="5"/>
  <c r="BY1890" i="5"/>
  <c r="BX1890" i="5"/>
  <c r="BX2263" i="5"/>
  <c r="BW2263" i="5"/>
  <c r="BV2263" i="5"/>
  <c r="BY2263" i="5"/>
  <c r="BY647" i="5"/>
  <c r="BX647" i="5"/>
  <c r="BV647" i="5"/>
  <c r="BW647" i="5"/>
  <c r="BX887" i="5"/>
  <c r="BY887" i="5"/>
  <c r="BW887" i="5"/>
  <c r="BV887" i="5"/>
  <c r="BX2370" i="5"/>
  <c r="BW2370" i="5"/>
  <c r="BV2370" i="5"/>
  <c r="BY2370" i="5"/>
  <c r="BY2007" i="5"/>
  <c r="BX2007" i="5"/>
  <c r="BV2007" i="5"/>
  <c r="BW2007" i="5"/>
  <c r="BY1631" i="5"/>
  <c r="BX1631" i="5"/>
  <c r="BW1631" i="5"/>
  <c r="BV1631" i="5"/>
  <c r="BW1106" i="5"/>
  <c r="BV1106" i="5"/>
  <c r="BY1106" i="5"/>
  <c r="BX1106" i="5"/>
  <c r="BY503" i="5"/>
  <c r="BW503" i="5"/>
  <c r="BV503" i="5"/>
  <c r="BX503" i="5"/>
  <c r="BY394" i="5"/>
  <c r="BW394" i="5"/>
  <c r="BV394" i="5"/>
  <c r="BX394" i="5"/>
  <c r="BY1034" i="5"/>
  <c r="BX1034" i="5"/>
  <c r="BV1034" i="5"/>
  <c r="BW1034" i="5"/>
  <c r="BV1119" i="5"/>
  <c r="BY1119" i="5"/>
  <c r="BX1119" i="5"/>
  <c r="BW1119" i="5"/>
  <c r="BW143" i="5"/>
  <c r="BV143" i="5"/>
  <c r="BY143" i="5"/>
  <c r="BX143" i="5"/>
  <c r="BV1514" i="5"/>
  <c r="BY1514" i="5"/>
  <c r="BX1514" i="5"/>
  <c r="BW1514" i="5"/>
  <c r="BY778" i="5"/>
  <c r="BX778" i="5"/>
  <c r="BW778" i="5"/>
  <c r="BV778" i="5"/>
  <c r="BV2394" i="5"/>
  <c r="BX2394" i="5"/>
  <c r="BW2394" i="5"/>
  <c r="BY2394" i="5"/>
  <c r="BY1706" i="5"/>
  <c r="BX1706" i="5"/>
  <c r="BW1706" i="5"/>
  <c r="BV1706" i="5"/>
  <c r="BY823" i="5"/>
  <c r="BV823" i="5"/>
  <c r="BX823" i="5"/>
  <c r="BW823" i="5"/>
  <c r="BV1671" i="5"/>
  <c r="BY1671" i="5"/>
  <c r="BX1671" i="5"/>
  <c r="BW1671" i="5"/>
  <c r="BX1402" i="5"/>
  <c r="BW1402" i="5"/>
  <c r="BV1402" i="5"/>
  <c r="BY1402" i="5"/>
  <c r="BV714" i="5"/>
  <c r="BY714" i="5"/>
  <c r="BX714" i="5"/>
  <c r="BW714" i="5"/>
  <c r="BW1138" i="5"/>
  <c r="BY1138" i="5"/>
  <c r="BX1138" i="5"/>
  <c r="BV1138" i="5"/>
  <c r="BY759" i="5"/>
  <c r="BX759" i="5"/>
  <c r="BW759" i="5"/>
  <c r="BV759" i="5"/>
  <c r="BY482" i="5"/>
  <c r="BW482" i="5"/>
  <c r="BV482" i="5"/>
  <c r="BX482" i="5"/>
  <c r="BV2450" i="5"/>
  <c r="BX2450" i="5"/>
  <c r="BW2450" i="5"/>
  <c r="BY2450" i="5"/>
  <c r="BY2442" i="5"/>
  <c r="BX2442" i="5"/>
  <c r="BW2442" i="5"/>
  <c r="BV2442" i="5"/>
  <c r="BY2170" i="5"/>
  <c r="BX2170" i="5"/>
  <c r="BW2170" i="5"/>
  <c r="BV2170" i="5"/>
  <c r="BY1530" i="5"/>
  <c r="BX1530" i="5"/>
  <c r="BV1530" i="5"/>
  <c r="BW1530" i="5"/>
  <c r="BX1066" i="5"/>
  <c r="BW1066" i="5"/>
  <c r="BY1066" i="5"/>
  <c r="BV1066" i="5"/>
  <c r="BW1554" i="5"/>
  <c r="BV1554" i="5"/>
  <c r="BY1554" i="5"/>
  <c r="BX1554" i="5"/>
  <c r="BW2546" i="5"/>
  <c r="BV2546" i="5"/>
  <c r="BY2546" i="5"/>
  <c r="BX2546" i="5"/>
  <c r="BW178" i="5"/>
  <c r="BY178" i="5"/>
  <c r="BX178" i="5"/>
  <c r="BV178" i="5"/>
  <c r="BY1095" i="5"/>
  <c r="BW1095" i="5"/>
  <c r="BV1095" i="5"/>
  <c r="BX1095" i="5"/>
  <c r="BW2439" i="5"/>
  <c r="BV2439" i="5"/>
  <c r="BX2439" i="5"/>
  <c r="BY2439" i="5"/>
  <c r="BY1426" i="5"/>
  <c r="BX1426" i="5"/>
  <c r="BW1426" i="5"/>
  <c r="BV1426" i="5"/>
  <c r="BW2482" i="5"/>
  <c r="BV2482" i="5"/>
  <c r="BY2482" i="5"/>
  <c r="BX2482" i="5"/>
  <c r="BX2354" i="5"/>
  <c r="BY2354" i="5"/>
  <c r="BW2354" i="5"/>
  <c r="BV2354" i="5"/>
  <c r="BY2055" i="5"/>
  <c r="BX2055" i="5"/>
  <c r="BV2055" i="5"/>
  <c r="BW2055" i="5"/>
  <c r="BY1959" i="5"/>
  <c r="BX1959" i="5"/>
  <c r="BW1959" i="5"/>
  <c r="BV1959" i="5"/>
  <c r="BV31" i="5"/>
  <c r="BW31" i="5"/>
  <c r="BY31" i="5"/>
  <c r="BX31" i="5"/>
  <c r="BW375" i="5"/>
  <c r="BV375" i="5"/>
  <c r="BY375" i="5"/>
  <c r="BX375" i="5"/>
  <c r="BW34" i="5"/>
  <c r="BV34" i="5"/>
  <c r="BY34" i="5"/>
  <c r="BX34" i="5"/>
  <c r="BY2570" i="5"/>
  <c r="BX2570" i="5"/>
  <c r="BW2570" i="5"/>
  <c r="BV2570" i="5"/>
  <c r="BW1330" i="5"/>
  <c r="BV1330" i="5"/>
  <c r="BY1330" i="5"/>
  <c r="BX1330" i="5"/>
  <c r="BY2223" i="5"/>
  <c r="BX2223" i="5"/>
  <c r="BV2223" i="5"/>
  <c r="BW2223" i="5"/>
  <c r="BY770" i="5"/>
  <c r="BX770" i="5"/>
  <c r="BW770" i="5"/>
  <c r="BV770" i="5"/>
  <c r="BV882" i="5"/>
  <c r="BW882" i="5"/>
  <c r="BY882" i="5"/>
  <c r="BX882" i="5"/>
  <c r="BY906" i="5"/>
  <c r="BX906" i="5"/>
  <c r="BW906" i="5"/>
  <c r="BV906" i="5"/>
  <c r="BY191" i="5"/>
  <c r="BV191" i="5"/>
  <c r="BX191" i="5"/>
  <c r="BW191" i="5"/>
  <c r="BW1911" i="5"/>
  <c r="BV1911" i="5"/>
  <c r="BY1911" i="5"/>
  <c r="BX1911" i="5"/>
  <c r="BX1727" i="5"/>
  <c r="BW1727" i="5"/>
  <c r="BV1727" i="5"/>
  <c r="BY1727" i="5"/>
  <c r="BV1338" i="5"/>
  <c r="BY1338" i="5"/>
  <c r="BX1338" i="5"/>
  <c r="BW1338" i="5"/>
  <c r="BV618" i="5"/>
  <c r="BY618" i="5"/>
  <c r="BX618" i="5"/>
  <c r="BW618" i="5"/>
  <c r="BV999" i="5"/>
  <c r="BY999" i="5"/>
  <c r="BX999" i="5"/>
  <c r="BW999" i="5"/>
  <c r="BY2506" i="5"/>
  <c r="BX2506" i="5"/>
  <c r="BW2506" i="5"/>
  <c r="BV2506" i="5"/>
  <c r="BY474" i="5"/>
  <c r="BX474" i="5"/>
  <c r="BW474" i="5"/>
  <c r="BV474" i="5"/>
  <c r="BW751" i="5"/>
  <c r="BV751" i="5"/>
  <c r="BY751" i="5"/>
  <c r="BX751" i="5"/>
  <c r="BV2247" i="5"/>
  <c r="BY2247" i="5"/>
  <c r="BX2247" i="5"/>
  <c r="BW2247" i="5"/>
  <c r="BY1458" i="5"/>
  <c r="BX1458" i="5"/>
  <c r="BW1458" i="5"/>
  <c r="BV1458" i="5"/>
  <c r="BV1146" i="5"/>
  <c r="BY1146" i="5"/>
  <c r="BX1146" i="5"/>
  <c r="BW1146" i="5"/>
  <c r="BV1242" i="5"/>
  <c r="BY1242" i="5"/>
  <c r="BX1242" i="5"/>
  <c r="BW1242" i="5"/>
  <c r="BW335" i="5"/>
  <c r="BX335" i="5"/>
  <c r="BY335" i="5"/>
  <c r="BV335" i="5"/>
  <c r="BY695" i="5"/>
  <c r="BX695" i="5"/>
  <c r="BW695" i="5"/>
  <c r="BV695" i="5"/>
  <c r="BY58" i="5"/>
  <c r="BX58" i="5"/>
  <c r="BV58" i="5"/>
  <c r="BW58" i="5"/>
  <c r="BV1650" i="5"/>
  <c r="BY1650" i="5"/>
  <c r="BX1650" i="5"/>
  <c r="BW1650" i="5"/>
  <c r="BY1135" i="5"/>
  <c r="BX1999" i="5"/>
  <c r="BW1999" i="5"/>
  <c r="BY1999" i="5"/>
  <c r="BV1999" i="5"/>
  <c r="BX1247" i="5"/>
  <c r="BW1247" i="5"/>
  <c r="BV1247" i="5"/>
  <c r="BY1247" i="5"/>
  <c r="BV2127" i="5"/>
  <c r="BY2127" i="5"/>
  <c r="BX2127" i="5"/>
  <c r="BW2127" i="5"/>
  <c r="BY151" i="5"/>
  <c r="BX151" i="5"/>
  <c r="BW151" i="5"/>
  <c r="BV151" i="5"/>
  <c r="BX2298" i="5"/>
  <c r="BV2298" i="5"/>
  <c r="BY2298" i="5"/>
  <c r="BW2298" i="5"/>
  <c r="BX567" i="5"/>
  <c r="BY567" i="5"/>
  <c r="BW567" i="5"/>
  <c r="BV567" i="5"/>
  <c r="BW1223" i="5"/>
  <c r="BV1223" i="5"/>
  <c r="BY1223" i="5"/>
  <c r="BX1223" i="5"/>
  <c r="BY1186" i="5"/>
  <c r="BV1186" i="5"/>
  <c r="BX1186" i="5"/>
  <c r="BW1186" i="5"/>
  <c r="BV858" i="5"/>
  <c r="BY858" i="5"/>
  <c r="BX858" i="5"/>
  <c r="BW858" i="5"/>
  <c r="BY719" i="5"/>
  <c r="BW719" i="5"/>
  <c r="BX719" i="5"/>
  <c r="BV719" i="5"/>
  <c r="BV879" i="5"/>
  <c r="BY879" i="5"/>
  <c r="BX879" i="5"/>
  <c r="BW879" i="5"/>
  <c r="BX1319" i="5"/>
  <c r="BW1319" i="5"/>
  <c r="BV1319" i="5"/>
  <c r="BY1319" i="5"/>
  <c r="BY66" i="5"/>
  <c r="BX66" i="5"/>
  <c r="BW66" i="5"/>
  <c r="BV66" i="5"/>
  <c r="BW1751" i="5"/>
  <c r="BV1751" i="5"/>
  <c r="BY1751" i="5"/>
  <c r="BX1751" i="5"/>
  <c r="BX1015" i="5"/>
  <c r="BW1015" i="5"/>
  <c r="BV1015" i="5"/>
  <c r="BY1015" i="5"/>
  <c r="BY2082" i="5"/>
  <c r="BX2082" i="5"/>
  <c r="BW2082" i="5"/>
  <c r="BV2082" i="5"/>
  <c r="BY991" i="5"/>
  <c r="BX991" i="5"/>
  <c r="BW991" i="5"/>
  <c r="BV991" i="5"/>
  <c r="BW479" i="5"/>
  <c r="BV479" i="5"/>
  <c r="BY479" i="5"/>
  <c r="BX479" i="5"/>
  <c r="BV543" i="5"/>
  <c r="BY543" i="5"/>
  <c r="BX543" i="5"/>
  <c r="BW543" i="5"/>
  <c r="BX1610" i="5"/>
  <c r="BW1610" i="5"/>
  <c r="BV1610" i="5"/>
  <c r="BY1610" i="5"/>
  <c r="BW2239" i="5"/>
  <c r="BY2239" i="5"/>
  <c r="BX2239" i="5"/>
  <c r="BV2239" i="5"/>
  <c r="BX722" i="5"/>
  <c r="BW722" i="5"/>
  <c r="BV722" i="5"/>
  <c r="BY722" i="5"/>
  <c r="BY138" i="5"/>
  <c r="BX138" i="5"/>
  <c r="BW138" i="5"/>
  <c r="BV138" i="5"/>
  <c r="BY2210" i="5"/>
  <c r="BX2210" i="5"/>
  <c r="BW2210" i="5"/>
  <c r="BV2210" i="5"/>
  <c r="BY1730" i="5"/>
  <c r="BX1730" i="5"/>
  <c r="BW1730" i="5"/>
  <c r="BV1730" i="5"/>
  <c r="BW1914" i="5"/>
  <c r="BV1914" i="5"/>
  <c r="BY1914" i="5"/>
  <c r="BX1914" i="5"/>
  <c r="BX943" i="5"/>
  <c r="BW943" i="5"/>
  <c r="BV943" i="5"/>
  <c r="BY943" i="5"/>
  <c r="BV1271" i="5"/>
  <c r="BY1271" i="5"/>
  <c r="BX1271" i="5"/>
  <c r="BW1271" i="5"/>
  <c r="BY1895" i="5"/>
  <c r="BX1895" i="5"/>
  <c r="BW1895" i="5"/>
  <c r="BV1895" i="5"/>
  <c r="BY186" i="5"/>
  <c r="BX186" i="5"/>
  <c r="BW186" i="5"/>
  <c r="BV186" i="5"/>
  <c r="BX2402" i="5"/>
  <c r="BY2402" i="5"/>
  <c r="BW2402" i="5"/>
  <c r="BV2402" i="5"/>
  <c r="BW1607" i="5"/>
  <c r="BY1607" i="5"/>
  <c r="BX1607" i="5"/>
  <c r="BV1607" i="5"/>
  <c r="BV599" i="5"/>
  <c r="BY599" i="5"/>
  <c r="BX599" i="5"/>
  <c r="BW599" i="5"/>
  <c r="BX2447" i="5"/>
  <c r="BY2447" i="5"/>
  <c r="BW2447" i="5"/>
  <c r="BV2447" i="5"/>
  <c r="BY1519" i="5"/>
  <c r="BX1519" i="5"/>
  <c r="BW1519" i="5"/>
  <c r="BV1519" i="5"/>
  <c r="BY2471" i="5"/>
  <c r="BX2471" i="5"/>
  <c r="BW2471" i="5"/>
  <c r="BV2471" i="5"/>
  <c r="BX1490" i="5"/>
  <c r="BW1490" i="5"/>
  <c r="BV1490" i="5"/>
  <c r="BY1490" i="5"/>
  <c r="BY1714" i="5"/>
  <c r="BX1714" i="5"/>
  <c r="BW1714" i="5"/>
  <c r="BV1714" i="5"/>
  <c r="BY2274" i="5"/>
  <c r="BX2274" i="5"/>
  <c r="BV2274" i="5"/>
  <c r="BW2274" i="5"/>
  <c r="BY1535" i="5"/>
  <c r="BX1535" i="5"/>
  <c r="BW1535" i="5"/>
  <c r="BV1535" i="5"/>
  <c r="BY2383" i="5"/>
  <c r="BX2383" i="5"/>
  <c r="BV2383" i="5"/>
  <c r="BW2383" i="5"/>
  <c r="BY1335" i="5"/>
  <c r="BX1335" i="5"/>
  <c r="BW1335" i="5"/>
  <c r="BV1335" i="5"/>
  <c r="BY2194" i="5"/>
  <c r="BV2194" i="5"/>
  <c r="BX2194" i="5"/>
  <c r="BW2194" i="5"/>
  <c r="BX1786" i="5"/>
  <c r="BY1786" i="5"/>
  <c r="BW1786" i="5"/>
  <c r="BV1786" i="5"/>
  <c r="BV2434" i="5"/>
  <c r="BY2434" i="5"/>
  <c r="BX2434" i="5"/>
  <c r="BW2434" i="5"/>
  <c r="BV775" i="5"/>
  <c r="BX775" i="5"/>
  <c r="BW775" i="5"/>
  <c r="BY775" i="5"/>
  <c r="BW2514" i="5"/>
  <c r="BV2514" i="5"/>
  <c r="BY2514" i="5"/>
  <c r="BX2514" i="5"/>
  <c r="BX1719" i="5"/>
  <c r="BV1719" i="5"/>
  <c r="BW1719" i="5"/>
  <c r="BY1719" i="5"/>
  <c r="BV2095" i="5"/>
  <c r="BY2095" i="5"/>
  <c r="BX2095" i="5"/>
  <c r="BW2095" i="5"/>
  <c r="BX1767" i="5"/>
  <c r="BW1767" i="5"/>
  <c r="BY1767" i="5"/>
  <c r="BV1767" i="5"/>
  <c r="BW530" i="5"/>
  <c r="BV530" i="5"/>
  <c r="BX530" i="5"/>
  <c r="BY530" i="5"/>
  <c r="BY634" i="5"/>
  <c r="BX634" i="5"/>
  <c r="BW634" i="5"/>
  <c r="BV634" i="5"/>
  <c r="BW2186" i="5"/>
  <c r="BX2186" i="5"/>
  <c r="BV2186" i="5"/>
  <c r="BY2186" i="5"/>
  <c r="BY914" i="5"/>
  <c r="BX914" i="5"/>
  <c r="BW914" i="5"/>
  <c r="BV914" i="5"/>
  <c r="BY1935" i="5"/>
  <c r="BX1935" i="5"/>
  <c r="BW1935" i="5"/>
  <c r="BV1935" i="5"/>
  <c r="BX666" i="5"/>
  <c r="BV666" i="5"/>
  <c r="BY666" i="5"/>
  <c r="BW666" i="5"/>
  <c r="BY367" i="5"/>
  <c r="BW367" i="5"/>
  <c r="BV367" i="5"/>
  <c r="BX367" i="5"/>
  <c r="BY1007" i="5"/>
  <c r="BX1007" i="5"/>
  <c r="BV1007" i="5"/>
  <c r="BW1007" i="5"/>
  <c r="BV1002" i="5"/>
  <c r="BY1002" i="5"/>
  <c r="BX1002" i="5"/>
  <c r="BW1002" i="5"/>
  <c r="BX1583" i="5"/>
  <c r="BW1583" i="5"/>
  <c r="BV1583" i="5"/>
  <c r="BY1583" i="5"/>
  <c r="BY1367" i="5"/>
  <c r="BX1367" i="5"/>
  <c r="BW1367" i="5"/>
  <c r="BV1367" i="5"/>
  <c r="BX1503" i="5"/>
  <c r="BV1503" i="5"/>
  <c r="BW1503" i="5"/>
  <c r="BY1503" i="5"/>
  <c r="BV698" i="5"/>
  <c r="BX698" i="5"/>
  <c r="BY698" i="5"/>
  <c r="BW698" i="5"/>
  <c r="BX1407" i="5"/>
  <c r="BY1407" i="5"/>
  <c r="BW1407" i="5"/>
  <c r="BV1407" i="5"/>
  <c r="BW498" i="5"/>
  <c r="BV498" i="5"/>
  <c r="BY498" i="5"/>
  <c r="BX498" i="5"/>
  <c r="BY2495" i="5"/>
  <c r="BX2495" i="5"/>
  <c r="BW2495" i="5"/>
  <c r="BV2495" i="5"/>
  <c r="BV1791" i="5"/>
  <c r="BY1791" i="5"/>
  <c r="BX1791" i="5"/>
  <c r="BW1791" i="5"/>
  <c r="BV2010" i="5"/>
  <c r="BX2010" i="5"/>
  <c r="BY2010" i="5"/>
  <c r="BW2010" i="5"/>
  <c r="BW519" i="5"/>
  <c r="BV519" i="5"/>
  <c r="BY519" i="5"/>
  <c r="BX519" i="5"/>
  <c r="BY2098" i="5"/>
  <c r="BX2098" i="5"/>
  <c r="BW2098" i="5"/>
  <c r="BV2098" i="5"/>
  <c r="BV1983" i="5"/>
  <c r="BX1983" i="5"/>
  <c r="BY1983" i="5"/>
  <c r="BW1983" i="5"/>
  <c r="CI1991" i="5"/>
  <c r="CH1991" i="5"/>
  <c r="CF1991" i="5"/>
  <c r="CG1991" i="5"/>
  <c r="BX2111" i="5"/>
  <c r="BW2111" i="5"/>
  <c r="BV2111" i="5"/>
  <c r="BY2111" i="5"/>
  <c r="BX98" i="5"/>
  <c r="BW98" i="5"/>
  <c r="BV98" i="5"/>
  <c r="BY98" i="5"/>
  <c r="BV2399" i="5"/>
  <c r="BY2399" i="5"/>
  <c r="BX2399" i="5"/>
  <c r="BW2399" i="5"/>
  <c r="BY183" i="5"/>
  <c r="BX183" i="5"/>
  <c r="BW183" i="5"/>
  <c r="BV183" i="5"/>
  <c r="BY2490" i="5"/>
  <c r="BX2490" i="5"/>
  <c r="BW2490" i="5"/>
  <c r="BV2490" i="5"/>
  <c r="BW1634" i="5"/>
  <c r="BY1634" i="5"/>
  <c r="BX1634" i="5"/>
  <c r="BV1634" i="5"/>
  <c r="BX2335" i="5"/>
  <c r="BW2335" i="5"/>
  <c r="BV2335" i="5"/>
  <c r="BY2335" i="5"/>
  <c r="BY855" i="5"/>
  <c r="BX855" i="5"/>
  <c r="BV855" i="5"/>
  <c r="BW855" i="5"/>
  <c r="BY1191" i="5"/>
  <c r="BX1191" i="5"/>
  <c r="BV1191" i="5"/>
  <c r="BW1191" i="5"/>
  <c r="BY2031" i="5"/>
  <c r="BW2031" i="5"/>
  <c r="BX2031" i="5"/>
  <c r="BV2031" i="5"/>
  <c r="BV463" i="5"/>
  <c r="BY463" i="5"/>
  <c r="BX463" i="5"/>
  <c r="BW463" i="5"/>
  <c r="BX1855" i="5"/>
  <c r="BW1855" i="5"/>
  <c r="BV1855" i="5"/>
  <c r="BY1855" i="5"/>
  <c r="BV2271" i="5"/>
  <c r="BY2271" i="5"/>
  <c r="BX2271" i="5"/>
  <c r="BW2271" i="5"/>
  <c r="BY2143" i="5"/>
  <c r="BX2143" i="5"/>
  <c r="BW2143" i="5"/>
  <c r="BV2143" i="5"/>
  <c r="BV559" i="5"/>
  <c r="BX559" i="5"/>
  <c r="BW559" i="5"/>
  <c r="BY559" i="5"/>
  <c r="BY863" i="5"/>
  <c r="BW863" i="5"/>
  <c r="BV863" i="5"/>
  <c r="BX863" i="5"/>
  <c r="BW90" i="5"/>
  <c r="BV90" i="5"/>
  <c r="BY90" i="5"/>
  <c r="BX90" i="5"/>
  <c r="BY231" i="5"/>
  <c r="BV231" i="5"/>
  <c r="BX231" i="5"/>
  <c r="BW231" i="5"/>
  <c r="BY455" i="5"/>
  <c r="BW455" i="5"/>
  <c r="BV455" i="5"/>
  <c r="BX455" i="5"/>
  <c r="BV2191" i="5"/>
  <c r="BY2191" i="5"/>
  <c r="BX2191" i="5"/>
  <c r="BW2191" i="5"/>
  <c r="BX303" i="5"/>
  <c r="BW303" i="5"/>
  <c r="BV303" i="5"/>
  <c r="BY303" i="5"/>
  <c r="BV623" i="5"/>
  <c r="BY623" i="5"/>
  <c r="BX623" i="5"/>
  <c r="BW623" i="5"/>
  <c r="BV1386" i="5"/>
  <c r="BY1386" i="5"/>
  <c r="BX1386" i="5"/>
  <c r="BW1386" i="5"/>
  <c r="BV1058" i="5"/>
  <c r="BX1058" i="5"/>
  <c r="BY1058" i="5"/>
  <c r="BW1058" i="5"/>
  <c r="BV2367" i="5"/>
  <c r="BY2367" i="5"/>
  <c r="BX2367" i="5"/>
  <c r="BW2367" i="5"/>
  <c r="BW1639" i="5"/>
  <c r="BX1639" i="5"/>
  <c r="BV1639" i="5"/>
  <c r="BY1639" i="5"/>
  <c r="BV746" i="5"/>
  <c r="BY746" i="5"/>
  <c r="BW746" i="5"/>
  <c r="BX746" i="5"/>
  <c r="BX1815" i="5"/>
  <c r="BW1815" i="5"/>
  <c r="BV1815" i="5"/>
  <c r="BY1815" i="5"/>
  <c r="BY994" i="5"/>
  <c r="BX994" i="5"/>
  <c r="BW994" i="5"/>
  <c r="BV994" i="5"/>
  <c r="BW1743" i="5"/>
  <c r="BY1743" i="5"/>
  <c r="BX1743" i="5"/>
  <c r="BV1743" i="5"/>
  <c r="BV831" i="5"/>
  <c r="BY831" i="5"/>
  <c r="BX831" i="5"/>
  <c r="BW831" i="5"/>
  <c r="BY306" i="5"/>
  <c r="BX306" i="5"/>
  <c r="BW306" i="5"/>
  <c r="BV306" i="5"/>
  <c r="BY439" i="5"/>
  <c r="BV439" i="5"/>
  <c r="BX439" i="5"/>
  <c r="BW439" i="5"/>
  <c r="BX1087" i="5"/>
  <c r="BW1087" i="5"/>
  <c r="BY1087" i="5"/>
  <c r="BV1087" i="5"/>
  <c r="BV570" i="5"/>
  <c r="BY570" i="5"/>
  <c r="BX570" i="5"/>
  <c r="BW570" i="5"/>
  <c r="BY135" i="5"/>
  <c r="BX135" i="5"/>
  <c r="BW135" i="5"/>
  <c r="BV135" i="5"/>
  <c r="BY1471" i="5"/>
  <c r="BX1471" i="5"/>
  <c r="BW1471" i="5"/>
  <c r="BV1471" i="5"/>
  <c r="BW1682" i="5"/>
  <c r="BV1682" i="5"/>
  <c r="BY1682" i="5"/>
  <c r="BX1682" i="5"/>
  <c r="BV735" i="5"/>
  <c r="BY735" i="5"/>
  <c r="BX735" i="5"/>
  <c r="BW735" i="5"/>
  <c r="BW63" i="5"/>
  <c r="BV63" i="5"/>
  <c r="BX63" i="5"/>
  <c r="BY63" i="5"/>
  <c r="BW239" i="5"/>
  <c r="BV426" i="5"/>
  <c r="BW426" i="5"/>
  <c r="BY426" i="5"/>
  <c r="BX426" i="5"/>
  <c r="BY1575" i="5"/>
  <c r="BX1575" i="5"/>
  <c r="BW1575" i="5"/>
  <c r="BV1575" i="5"/>
  <c r="BX1975" i="5"/>
  <c r="BW1975" i="5"/>
  <c r="BY1975" i="5"/>
  <c r="BV1975" i="5"/>
  <c r="BY1479" i="5"/>
  <c r="BX1479" i="5"/>
  <c r="BW1479" i="5"/>
  <c r="BV1479" i="5"/>
  <c r="BW1439" i="5"/>
  <c r="BV1439" i="5"/>
  <c r="BY1439" i="5"/>
  <c r="BX1439" i="5"/>
  <c r="BX2047" i="5"/>
  <c r="BY2047" i="5"/>
  <c r="BW2047" i="5"/>
  <c r="BV2047" i="5"/>
  <c r="BX2079" i="5"/>
  <c r="BW2079" i="5"/>
  <c r="BV2079" i="5"/>
  <c r="BY2079" i="5"/>
  <c r="BX50" i="5"/>
  <c r="BW50" i="5"/>
  <c r="BV50" i="5"/>
  <c r="BY50" i="5"/>
  <c r="BW607" i="5"/>
  <c r="BV607" i="5"/>
  <c r="BY607" i="5"/>
  <c r="BX607" i="5"/>
  <c r="BY1079" i="5"/>
  <c r="BW1079" i="5"/>
  <c r="BV1079" i="5"/>
  <c r="BX1079" i="5"/>
  <c r="BY1623" i="5"/>
  <c r="BX1623" i="5"/>
  <c r="BV1623" i="5"/>
  <c r="BW1623" i="5"/>
  <c r="BV2282" i="5"/>
  <c r="BX2282" i="5"/>
  <c r="BW2282" i="5"/>
  <c r="BY2282" i="5"/>
  <c r="BW2303" i="5"/>
  <c r="BV2303" i="5"/>
  <c r="BY2303" i="5"/>
  <c r="BX2303" i="5"/>
  <c r="BV1394" i="5"/>
  <c r="BY1394" i="5"/>
  <c r="BX1394" i="5"/>
  <c r="BW1394" i="5"/>
  <c r="BY2538" i="5"/>
  <c r="BX2538" i="5"/>
  <c r="BW2538" i="5"/>
  <c r="BV2538" i="5"/>
  <c r="BY1703" i="5"/>
  <c r="BX1703" i="5"/>
  <c r="BW1703" i="5"/>
  <c r="BV1703" i="5"/>
  <c r="BY1266" i="5"/>
  <c r="BX1266" i="5"/>
  <c r="BW1266" i="5"/>
  <c r="BV1266" i="5"/>
  <c r="BY2322" i="5"/>
  <c r="BX2322" i="5"/>
  <c r="BW2322" i="5"/>
  <c r="BV2322" i="5"/>
  <c r="BY1447" i="5"/>
  <c r="BX1447" i="5"/>
  <c r="BW1447" i="5"/>
  <c r="BV1447" i="5"/>
  <c r="BY807" i="5"/>
  <c r="BW807" i="5"/>
  <c r="BV807" i="5"/>
  <c r="BX807" i="5"/>
  <c r="BV922" i="5"/>
  <c r="BY922" i="5"/>
  <c r="BX922" i="5"/>
  <c r="BW922" i="5"/>
  <c r="BV154" i="5"/>
  <c r="BW154" i="5"/>
  <c r="BY154" i="5"/>
  <c r="BX154" i="5"/>
  <c r="BX850" i="5"/>
  <c r="BW850" i="5"/>
  <c r="BY850" i="5"/>
  <c r="BV850" i="5"/>
  <c r="BY1738" i="5"/>
  <c r="BW1738" i="5"/>
  <c r="BV1738" i="5"/>
  <c r="BX1738" i="5"/>
  <c r="BX1663" i="5"/>
  <c r="BW1663" i="5"/>
  <c r="BY1663" i="5"/>
  <c r="BV1663" i="5"/>
  <c r="BY1775" i="5"/>
  <c r="BX1775" i="5"/>
  <c r="BV1775" i="5"/>
  <c r="BW1775" i="5"/>
  <c r="BY2090" i="5"/>
  <c r="BX2090" i="5"/>
  <c r="BW2090" i="5"/>
  <c r="BV2090" i="5"/>
  <c r="BY1874" i="5"/>
  <c r="BX1874" i="5"/>
  <c r="BW1874" i="5"/>
  <c r="BV1874" i="5"/>
  <c r="BY242" i="5"/>
  <c r="BX242" i="5"/>
  <c r="BW242" i="5"/>
  <c r="BV242" i="5"/>
  <c r="BY1871" i="5"/>
  <c r="BX1871" i="5"/>
  <c r="BW1871" i="5"/>
  <c r="BV1871" i="5"/>
  <c r="BW1050" i="5"/>
  <c r="BY1050" i="5"/>
  <c r="BV1050" i="5"/>
  <c r="BX1050" i="5"/>
  <c r="BX159" i="5"/>
  <c r="BW159" i="5"/>
  <c r="BV159" i="5"/>
  <c r="BY159" i="5"/>
  <c r="BY2522" i="5"/>
  <c r="BX2522" i="5"/>
  <c r="BV2522" i="5"/>
  <c r="BW2522" i="5"/>
  <c r="BY2159" i="5"/>
  <c r="BX2159" i="5"/>
  <c r="BW2159" i="5"/>
  <c r="BV2159" i="5"/>
  <c r="BY663" i="5"/>
  <c r="BX663" i="5"/>
  <c r="BW663" i="5"/>
  <c r="BV663" i="5"/>
  <c r="BV1415" i="5"/>
  <c r="BY1415" i="5"/>
  <c r="BX1415" i="5"/>
  <c r="BW1415" i="5"/>
  <c r="BY298" i="5"/>
  <c r="BW298" i="5"/>
  <c r="BV298" i="5"/>
  <c r="BX298" i="5"/>
  <c r="BW431" i="5"/>
  <c r="BV431" i="5"/>
  <c r="BY431" i="5"/>
  <c r="BX431" i="5"/>
  <c r="CI602" i="5"/>
  <c r="CH602" i="5"/>
  <c r="CG602" i="5"/>
  <c r="CF602" i="5"/>
  <c r="BX2154" i="5"/>
  <c r="BW2154" i="5"/>
  <c r="BV2154" i="5"/>
  <c r="BY2154" i="5"/>
  <c r="BV2418" i="5"/>
  <c r="BY2418" i="5"/>
  <c r="BX2418" i="5"/>
  <c r="BW2418" i="5"/>
  <c r="BY1039" i="5"/>
  <c r="BX1039" i="5"/>
  <c r="BW1039" i="5"/>
  <c r="BV1039" i="5"/>
  <c r="BX690" i="5"/>
  <c r="BW690" i="5"/>
  <c r="BV690" i="5"/>
  <c r="BY690" i="5"/>
  <c r="BV423" i="5"/>
  <c r="BY423" i="5"/>
  <c r="BX423" i="5"/>
  <c r="BW423" i="5"/>
  <c r="BV346" i="5"/>
  <c r="BX346" i="5"/>
  <c r="BY346" i="5"/>
  <c r="BW346" i="5"/>
  <c r="BW1370" i="5"/>
  <c r="BV1370" i="5"/>
  <c r="BY1370" i="5"/>
  <c r="BX1370" i="5"/>
  <c r="BW2426" i="5"/>
  <c r="BV2426" i="5"/>
  <c r="BY2426" i="5"/>
  <c r="BX2426" i="5"/>
  <c r="CG1794" i="5"/>
  <c r="CF1794" i="5"/>
  <c r="CI1794" i="5"/>
  <c r="CH1794" i="5"/>
  <c r="BY1906" i="5"/>
  <c r="BX1906" i="5"/>
  <c r="BW1906" i="5"/>
  <c r="BV1906" i="5"/>
  <c r="BV1522" i="5"/>
  <c r="BY1522" i="5"/>
  <c r="BX1522" i="5"/>
  <c r="BW1522" i="5"/>
  <c r="BY122" i="5"/>
  <c r="BX122" i="5"/>
  <c r="BW122" i="5"/>
  <c r="BV122" i="5"/>
  <c r="BY2255" i="5"/>
  <c r="BX2255" i="5"/>
  <c r="BV2255" i="5"/>
  <c r="BW2255" i="5"/>
  <c r="BV2306" i="5"/>
  <c r="BY2306" i="5"/>
  <c r="BX2306" i="5"/>
  <c r="BW2306" i="5"/>
  <c r="BV2602" i="5"/>
  <c r="BY2602" i="5"/>
  <c r="BX2602" i="5"/>
  <c r="BW2602" i="5"/>
  <c r="BW458" i="5"/>
  <c r="BV458" i="5"/>
  <c r="BY458" i="5"/>
  <c r="BX458" i="5"/>
  <c r="BV671" i="5"/>
  <c r="BX671" i="5"/>
  <c r="BY671" i="5"/>
  <c r="BW671" i="5"/>
  <c r="BW1159" i="5"/>
  <c r="BY1159" i="5"/>
  <c r="BV1159" i="5"/>
  <c r="BX1159" i="5"/>
  <c r="BX2146" i="5"/>
  <c r="BV2146" i="5"/>
  <c r="BY2146" i="5"/>
  <c r="BW2146" i="5"/>
  <c r="BV1258" i="5"/>
  <c r="BY1258" i="5"/>
  <c r="BX1258" i="5"/>
  <c r="BW1258" i="5"/>
  <c r="BY2578" i="5"/>
  <c r="BX2578" i="5"/>
  <c r="BW2578" i="5"/>
  <c r="BV2578" i="5"/>
  <c r="BY967" i="5"/>
  <c r="BX967" i="5"/>
  <c r="BV967" i="5"/>
  <c r="BW967" i="5"/>
  <c r="BX1543" i="5"/>
  <c r="BW1543" i="5"/>
  <c r="BV1543" i="5"/>
  <c r="BY1543" i="5"/>
  <c r="BV378" i="5"/>
  <c r="BY378" i="5"/>
  <c r="BX378" i="5"/>
  <c r="BW378" i="5"/>
  <c r="BX615" i="5"/>
  <c r="BW615" i="5"/>
  <c r="BV615" i="5"/>
  <c r="BY615" i="5"/>
  <c r="BY362" i="5"/>
  <c r="BX362" i="5"/>
  <c r="BW362" i="5"/>
  <c r="BV362" i="5"/>
  <c r="BX2167" i="5"/>
  <c r="BW2167" i="5"/>
  <c r="BV2167" i="5"/>
  <c r="BY2167" i="5"/>
  <c r="BY410" i="5"/>
  <c r="BX410" i="5"/>
  <c r="BW410" i="5"/>
  <c r="BV410" i="5"/>
  <c r="BY842" i="5"/>
  <c r="BW842" i="5"/>
  <c r="BX842" i="5"/>
  <c r="BV842" i="5"/>
  <c r="BX962" i="5"/>
  <c r="BV962" i="5"/>
  <c r="BY962" i="5"/>
  <c r="BW962" i="5"/>
  <c r="BY578" i="5"/>
  <c r="BX578" i="5"/>
  <c r="BW578" i="5"/>
  <c r="BV578" i="5"/>
  <c r="BX2130" i="5"/>
  <c r="BW2130" i="5"/>
  <c r="BV2130" i="5"/>
  <c r="BY2130" i="5"/>
  <c r="BY1850" i="5"/>
  <c r="BX1850" i="5"/>
  <c r="BW1850" i="5"/>
  <c r="BV1850" i="5"/>
  <c r="BV1863" i="5"/>
  <c r="BY1863" i="5"/>
  <c r="BX1863" i="5"/>
  <c r="BW1863" i="5"/>
  <c r="BV1962" i="5"/>
  <c r="BY1962" i="5"/>
  <c r="BX1962" i="5"/>
  <c r="BW1962" i="5"/>
  <c r="BY2463" i="5"/>
  <c r="BX2463" i="5"/>
  <c r="BW2463" i="5"/>
  <c r="BV2463" i="5"/>
  <c r="BX970" i="5"/>
  <c r="BW970" i="5"/>
  <c r="BV970" i="5"/>
  <c r="BY970" i="5"/>
  <c r="BY247" i="5"/>
  <c r="BX247" i="5"/>
  <c r="BW247" i="5"/>
  <c r="BV247" i="5"/>
  <c r="BW2551" i="5"/>
  <c r="BV2551" i="5"/>
  <c r="BY2551" i="5"/>
  <c r="BX2551" i="5"/>
  <c r="BY1274" i="5"/>
  <c r="BX1274" i="5"/>
  <c r="BW1274" i="5"/>
  <c r="BV1274" i="5"/>
  <c r="BY2202" i="5"/>
  <c r="BX2202" i="5"/>
  <c r="BV2202" i="5"/>
  <c r="BW2202" i="5"/>
  <c r="BW287" i="5"/>
  <c r="BV287" i="5"/>
  <c r="BX287" i="5"/>
  <c r="BY287" i="5"/>
  <c r="BY1410" i="5"/>
  <c r="BX1410" i="5"/>
  <c r="BV1410" i="5"/>
  <c r="BW1410" i="5"/>
  <c r="BX2002" i="5"/>
  <c r="BW2002" i="5"/>
  <c r="BV2002" i="5"/>
  <c r="BY2002" i="5"/>
  <c r="BV2122" i="5"/>
  <c r="BY2122" i="5"/>
  <c r="BX2122" i="5"/>
  <c r="BW2122" i="5"/>
  <c r="BX2287" i="5"/>
  <c r="BY2287" i="5"/>
  <c r="BW2287" i="5"/>
  <c r="BV2287" i="5"/>
  <c r="BY1399" i="5"/>
  <c r="BX1399" i="5"/>
  <c r="BW1399" i="5"/>
  <c r="BV1399" i="5"/>
  <c r="BX2554" i="5"/>
  <c r="BW2554" i="5"/>
  <c r="BV2554" i="5"/>
  <c r="BY2554" i="5"/>
  <c r="BV1215" i="5"/>
  <c r="BY1215" i="5"/>
  <c r="BX1215" i="5"/>
  <c r="BW1215" i="5"/>
  <c r="BX1434" i="5"/>
  <c r="BW1434" i="5"/>
  <c r="BV1434" i="5"/>
  <c r="BY1434" i="5"/>
  <c r="BV2386" i="5"/>
  <c r="BY2386" i="5"/>
  <c r="BX2386" i="5"/>
  <c r="BW2386" i="5"/>
  <c r="BY658" i="5"/>
  <c r="BW658" i="5"/>
  <c r="BX658" i="5"/>
  <c r="BV658" i="5"/>
  <c r="BY527" i="5"/>
  <c r="BX527" i="5"/>
  <c r="BW527" i="5"/>
  <c r="BV527" i="5"/>
  <c r="BX2050" i="5"/>
  <c r="BV2050" i="5"/>
  <c r="BY2050" i="5"/>
  <c r="BW2050" i="5"/>
  <c r="BW255" i="5"/>
  <c r="BY255" i="5"/>
  <c r="BX255" i="5"/>
  <c r="BV255" i="5"/>
  <c r="BX1954" i="5"/>
  <c r="BW1954" i="5"/>
  <c r="BY1954" i="5"/>
  <c r="BV1954" i="5"/>
  <c r="BY1655" i="5"/>
  <c r="BX1655" i="5"/>
  <c r="BV1655" i="5"/>
  <c r="BW1655" i="5"/>
  <c r="BW383" i="5"/>
  <c r="BY383" i="5"/>
  <c r="BX383" i="5"/>
  <c r="BV383" i="5"/>
  <c r="BV1698" i="5"/>
  <c r="BY1698" i="5"/>
  <c r="BX1698" i="5"/>
  <c r="BW1698" i="5"/>
  <c r="BY1322" i="5"/>
  <c r="BX1322" i="5"/>
  <c r="BW1322" i="5"/>
  <c r="BV1322" i="5"/>
  <c r="BV1194" i="5"/>
  <c r="BY1194" i="5"/>
  <c r="BX1194" i="5"/>
  <c r="BW1194" i="5"/>
  <c r="BY495" i="5"/>
  <c r="BX495" i="5"/>
  <c r="BW495" i="5"/>
  <c r="BV495" i="5"/>
  <c r="BY162" i="5"/>
  <c r="BX162" i="5"/>
  <c r="BW162" i="5"/>
  <c r="BV162" i="5"/>
  <c r="BY1762" i="5"/>
  <c r="BX1762" i="5"/>
  <c r="BW1762" i="5"/>
  <c r="BV1762" i="5"/>
  <c r="BY506" i="5"/>
  <c r="BX506" i="5"/>
  <c r="BW506" i="5"/>
  <c r="BV506" i="5"/>
  <c r="BW1351" i="5"/>
  <c r="BV1351" i="5"/>
  <c r="BY1351" i="5"/>
  <c r="BX1351" i="5"/>
  <c r="BV631" i="5"/>
  <c r="BX631" i="5"/>
  <c r="BY631" i="5"/>
  <c r="BW631" i="5"/>
  <c r="BW2295" i="5"/>
  <c r="BY2295" i="5"/>
  <c r="BX2295" i="5"/>
  <c r="BV2295" i="5"/>
  <c r="CG1047" i="5"/>
  <c r="CF1047" i="5"/>
  <c r="CI1047" i="5"/>
  <c r="CH1047" i="5"/>
  <c r="BX2066" i="5"/>
  <c r="BW2066" i="5"/>
  <c r="BV2066" i="5"/>
  <c r="BY2066" i="5"/>
  <c r="BY1431" i="5"/>
  <c r="BX1431" i="5"/>
  <c r="BW1431" i="5"/>
  <c r="BV1431" i="5"/>
  <c r="BY2351" i="5"/>
  <c r="BX2351" i="5"/>
  <c r="BW2351" i="5"/>
  <c r="BV2351" i="5"/>
  <c r="BY354" i="5"/>
  <c r="BX354" i="5"/>
  <c r="BW354" i="5"/>
  <c r="BV354" i="5"/>
  <c r="BX2199" i="5"/>
  <c r="BW2199" i="5"/>
  <c r="BY2199" i="5"/>
  <c r="BV2199" i="5"/>
  <c r="BY1290" i="5"/>
  <c r="BX1290" i="5"/>
  <c r="BW1290" i="5"/>
  <c r="BV1290" i="5"/>
  <c r="BW919" i="5"/>
  <c r="BV919" i="5"/>
  <c r="BY919" i="5"/>
  <c r="BX919" i="5"/>
  <c r="BY1202" i="5"/>
  <c r="BX1202" i="5"/>
  <c r="BW1202" i="5"/>
  <c r="BV1202" i="5"/>
  <c r="BY130" i="5"/>
  <c r="BX130" i="5"/>
  <c r="BW130" i="5"/>
  <c r="BV130" i="5"/>
  <c r="BY2391" i="5"/>
  <c r="BX2391" i="5"/>
  <c r="BW2391" i="5"/>
  <c r="BV2391" i="5"/>
  <c r="BW1567" i="5"/>
  <c r="BY1567" i="5"/>
  <c r="BX1567" i="5"/>
  <c r="BV1567" i="5"/>
  <c r="BW1287" i="5"/>
  <c r="BV1287" i="5"/>
  <c r="BY1287" i="5"/>
  <c r="BX1287" i="5"/>
  <c r="BW1922" i="5"/>
  <c r="BV1922" i="5"/>
  <c r="BY1922" i="5"/>
  <c r="BX1922" i="5"/>
  <c r="BX322" i="5"/>
  <c r="BW322" i="5"/>
  <c r="BY322" i="5"/>
  <c r="BV322" i="5"/>
  <c r="BY2327" i="5"/>
  <c r="BX2327" i="5"/>
  <c r="BW2327" i="5"/>
  <c r="BV2327" i="5"/>
  <c r="BY1143" i="5"/>
  <c r="BW1143" i="5"/>
  <c r="BV1143" i="5"/>
  <c r="BX1143" i="5"/>
  <c r="BV1135" i="5"/>
  <c r="BW1135" i="5"/>
  <c r="BV2218" i="5"/>
  <c r="BW2218" i="5"/>
  <c r="BY2218" i="5"/>
  <c r="BX2218" i="5"/>
  <c r="BW1170" i="5"/>
  <c r="BV1170" i="5"/>
  <c r="BY1170" i="5"/>
  <c r="BX1170" i="5"/>
  <c r="BV170" i="5"/>
  <c r="BY170" i="5"/>
  <c r="BX170" i="5"/>
  <c r="BW170" i="5"/>
  <c r="BV2234" i="5"/>
  <c r="BW2234" i="5"/>
  <c r="BY2234" i="5"/>
  <c r="BX2234" i="5"/>
  <c r="BW1055" i="5"/>
  <c r="BV1055" i="5"/>
  <c r="BY1055" i="5"/>
  <c r="BX1055" i="5"/>
  <c r="BX1834" i="5"/>
  <c r="BW1834" i="5"/>
  <c r="BV1834" i="5"/>
  <c r="BY1834" i="5"/>
  <c r="BX1746" i="5"/>
  <c r="BW1746" i="5"/>
  <c r="BY1746" i="5"/>
  <c r="BV1746" i="5"/>
  <c r="BV1842" i="5"/>
  <c r="BY1842" i="5"/>
  <c r="BX1842" i="5"/>
  <c r="BW1842" i="5"/>
  <c r="BY743" i="5"/>
  <c r="BX743" i="5"/>
  <c r="BW743" i="5"/>
  <c r="BV743" i="5"/>
  <c r="BY1383" i="5"/>
  <c r="BX1383" i="5"/>
  <c r="BW1383" i="5"/>
  <c r="BV1383" i="5"/>
  <c r="BY1551" i="5"/>
  <c r="BX1551" i="5"/>
  <c r="BW1551" i="5"/>
  <c r="BV1551" i="5"/>
  <c r="BX594" i="5"/>
  <c r="BW594" i="5"/>
  <c r="BV594" i="5"/>
  <c r="BY594" i="5"/>
  <c r="BW818" i="5"/>
  <c r="BV818" i="5"/>
  <c r="BY818" i="5"/>
  <c r="BX818" i="5"/>
  <c r="BY2226" i="5"/>
  <c r="BX2226" i="5"/>
  <c r="BW2226" i="5"/>
  <c r="BV2226" i="5"/>
  <c r="BV554" i="5"/>
  <c r="BY554" i="5"/>
  <c r="BX554" i="5"/>
  <c r="BW554" i="5"/>
  <c r="BW1594" i="5"/>
  <c r="BV1594" i="5"/>
  <c r="BY1594" i="5"/>
  <c r="BX1594" i="5"/>
  <c r="BX794" i="5"/>
  <c r="BV794" i="5"/>
  <c r="BY794" i="5"/>
  <c r="BW794" i="5"/>
  <c r="BW2415" i="5"/>
  <c r="BV2415" i="5"/>
  <c r="BY2415" i="5"/>
  <c r="BX2415" i="5"/>
  <c r="BY2231" i="5"/>
  <c r="BX2231" i="5"/>
  <c r="BW2231" i="5"/>
  <c r="BV2231" i="5"/>
  <c r="BV2250" i="5"/>
  <c r="BY2250" i="5"/>
  <c r="BX2250" i="5"/>
  <c r="BW2250" i="5"/>
  <c r="BW250" i="5"/>
  <c r="BV250" i="5"/>
  <c r="BY250" i="5"/>
  <c r="BX250" i="5"/>
  <c r="BY1506" i="5"/>
  <c r="BX1506" i="5"/>
  <c r="BW1506" i="5"/>
  <c r="BV1506" i="5"/>
  <c r="BW450" i="5"/>
  <c r="BV450" i="5"/>
  <c r="BY450" i="5"/>
  <c r="BX450" i="5"/>
  <c r="BY2114" i="5"/>
  <c r="BX2114" i="5"/>
  <c r="BV2114" i="5"/>
  <c r="BW2114" i="5"/>
  <c r="BY2567" i="5"/>
  <c r="BX2567" i="5"/>
  <c r="BW2567" i="5"/>
  <c r="BV2567" i="5"/>
  <c r="BX754" i="5"/>
  <c r="BW754" i="5"/>
  <c r="BY754" i="5"/>
  <c r="BV754" i="5"/>
  <c r="BY538" i="5"/>
  <c r="BX538" i="5"/>
  <c r="BW538" i="5"/>
  <c r="BV538" i="5"/>
  <c r="BV2562" i="5"/>
  <c r="BY2562" i="5"/>
  <c r="BX2562" i="5"/>
  <c r="BW2562" i="5"/>
  <c r="BY1970" i="5"/>
  <c r="BV1970" i="5"/>
  <c r="BX1970" i="5"/>
  <c r="BW1970" i="5"/>
  <c r="BY1282" i="5"/>
  <c r="BX1282" i="5"/>
  <c r="BW1282" i="5"/>
  <c r="BV1282" i="5"/>
  <c r="BV106" i="5"/>
  <c r="BW106" i="5"/>
  <c r="BY106" i="5"/>
  <c r="BX106" i="5"/>
  <c r="BY1314" i="5"/>
  <c r="BX1314" i="5"/>
  <c r="BW1314" i="5"/>
  <c r="BV1314" i="5"/>
  <c r="BX1599" i="5"/>
  <c r="BV1599" i="5"/>
  <c r="BY1599" i="5"/>
  <c r="BW1599" i="5"/>
  <c r="BY1218" i="5"/>
  <c r="BX1218" i="5"/>
  <c r="BW1218" i="5"/>
  <c r="BV1218" i="5"/>
  <c r="BY2362" i="5"/>
  <c r="BX2362" i="5"/>
  <c r="BV2362" i="5"/>
  <c r="BW2362" i="5"/>
  <c r="BY415" i="5"/>
  <c r="BX415" i="5"/>
  <c r="BW415" i="5"/>
  <c r="BV415" i="5"/>
  <c r="BX2410" i="5"/>
  <c r="BW2410" i="5"/>
  <c r="BV2410" i="5"/>
  <c r="BY2410" i="5"/>
  <c r="BY1943" i="5"/>
  <c r="BX1943" i="5"/>
  <c r="BW1943" i="5"/>
  <c r="BV1943" i="5"/>
  <c r="BV1167" i="5"/>
  <c r="BY1167" i="5"/>
  <c r="BX1167" i="5"/>
  <c r="BW1167" i="5"/>
  <c r="BW402" i="5"/>
  <c r="BV402" i="5"/>
  <c r="BY402" i="5"/>
  <c r="BX402" i="5"/>
  <c r="BY55" i="5"/>
  <c r="BX55" i="5"/>
  <c r="BW55" i="5"/>
  <c r="BV55" i="5"/>
  <c r="BX1250" i="5"/>
  <c r="BW1250" i="5"/>
  <c r="BY1250" i="5"/>
  <c r="BV1250" i="5"/>
  <c r="BY1162" i="5"/>
  <c r="BX1162" i="5"/>
  <c r="BW1162" i="5"/>
  <c r="BV1162" i="5"/>
  <c r="BX1770" i="5"/>
  <c r="BW1770" i="5"/>
  <c r="BY1770" i="5"/>
  <c r="BV1770" i="5"/>
  <c r="BY263" i="5"/>
  <c r="BX263" i="5"/>
  <c r="BW263" i="5"/>
  <c r="BV263" i="5"/>
  <c r="BY1759" i="5"/>
  <c r="BW1759" i="5"/>
  <c r="BV1759" i="5"/>
  <c r="BX1759" i="5"/>
  <c r="BW1391" i="5"/>
  <c r="BY1391" i="5"/>
  <c r="BV1391" i="5"/>
  <c r="BX1391" i="5"/>
  <c r="BW799" i="5"/>
  <c r="BV799" i="5"/>
  <c r="BY799" i="5"/>
  <c r="BX799" i="5"/>
  <c r="BV239" i="5"/>
  <c r="CF1626" i="5"/>
  <c r="CI1626" i="5"/>
  <c r="CG1626" i="5"/>
  <c r="CH1626" i="5"/>
  <c r="BY311" i="5"/>
  <c r="BX311" i="5"/>
  <c r="BW311" i="5"/>
  <c r="BV311" i="5"/>
  <c r="BY586" i="5"/>
  <c r="BX586" i="5"/>
  <c r="BW586" i="5"/>
  <c r="BV586" i="5"/>
  <c r="BY1487" i="5"/>
  <c r="BX1487" i="5"/>
  <c r="BW1487" i="5"/>
  <c r="BV1487" i="5"/>
  <c r="BV1570" i="5"/>
  <c r="BY1570" i="5"/>
  <c r="BX1570" i="5"/>
  <c r="BW1570" i="5"/>
  <c r="BX2431" i="5"/>
  <c r="BV2431" i="5"/>
  <c r="BY2431" i="5"/>
  <c r="BW2431" i="5"/>
  <c r="BY442" i="5"/>
  <c r="BX442" i="5"/>
  <c r="BW442" i="5"/>
  <c r="BV442" i="5"/>
  <c r="BY2594" i="5"/>
  <c r="BX2594" i="5"/>
  <c r="BW2594" i="5"/>
  <c r="BV2594" i="5"/>
  <c r="BY1482" i="5"/>
  <c r="BX1482" i="5"/>
  <c r="BV1482" i="5"/>
  <c r="BW1482" i="5"/>
  <c r="BY1903" i="5"/>
  <c r="BX1903" i="5"/>
  <c r="BW1903" i="5"/>
  <c r="BV1903" i="5"/>
  <c r="BX1026" i="5"/>
  <c r="BW1026" i="5"/>
  <c r="BV1026" i="5"/>
  <c r="BY1026" i="5"/>
  <c r="BY1082" i="5"/>
  <c r="BX1082" i="5"/>
  <c r="BW1082" i="5"/>
  <c r="BV1082" i="5"/>
  <c r="BY975" i="5"/>
  <c r="BX975" i="5"/>
  <c r="BW975" i="5"/>
  <c r="BV975" i="5"/>
  <c r="BV399" i="5"/>
  <c r="BY399" i="5"/>
  <c r="BX399" i="5"/>
  <c r="BW399" i="5"/>
  <c r="BW2026" i="5"/>
  <c r="BV2026" i="5"/>
  <c r="BX2026" i="5"/>
  <c r="BY2026" i="5"/>
  <c r="BV2018" i="5"/>
  <c r="BY2018" i="5"/>
  <c r="BX2018" i="5"/>
  <c r="BW2018" i="5"/>
  <c r="BX1807" i="5"/>
  <c r="BW1807" i="5"/>
  <c r="BY1807" i="5"/>
  <c r="BV1807" i="5"/>
  <c r="BV1346" i="5"/>
  <c r="BY1346" i="5"/>
  <c r="BX1346" i="5"/>
  <c r="BW1346" i="5"/>
  <c r="BW1127" i="5"/>
  <c r="BV1127" i="5"/>
  <c r="BY1127" i="5"/>
  <c r="BX1127" i="5"/>
  <c r="BY95" i="5"/>
  <c r="BX95" i="5"/>
  <c r="BW95" i="5"/>
  <c r="BV95" i="5"/>
  <c r="BY111" i="5"/>
  <c r="BX111" i="5"/>
  <c r="BW111" i="5"/>
  <c r="BV111" i="5"/>
  <c r="BY1674" i="5"/>
  <c r="BX1674" i="5"/>
  <c r="BW1674" i="5"/>
  <c r="BV1674" i="5"/>
  <c r="BY1586" i="5"/>
  <c r="BX1586" i="5"/>
  <c r="BV1586" i="5"/>
  <c r="BW1586" i="5"/>
  <c r="BW1578" i="5"/>
  <c r="BV1578" i="5"/>
  <c r="BY1578" i="5"/>
  <c r="BX1578" i="5"/>
  <c r="BW490" i="5"/>
  <c r="BV490" i="5"/>
  <c r="BY490" i="5"/>
  <c r="BX490" i="5"/>
  <c r="BY834" i="5"/>
  <c r="BV834" i="5"/>
  <c r="BW834" i="5"/>
  <c r="BX834" i="5"/>
  <c r="BY1591" i="5"/>
  <c r="BW1591" i="5"/>
  <c r="BX1591" i="5"/>
  <c r="BV1591" i="5"/>
  <c r="BW466" i="5"/>
  <c r="BY466" i="5"/>
  <c r="BX466" i="5"/>
  <c r="BV466" i="5"/>
  <c r="BY319" i="5"/>
  <c r="BW319" i="5"/>
  <c r="BV319" i="5"/>
  <c r="BX319" i="5"/>
  <c r="BY2458" i="5"/>
  <c r="BX2458" i="5"/>
  <c r="BV2458" i="5"/>
  <c r="BW2458" i="5"/>
  <c r="BY234" i="5"/>
  <c r="BX234" i="5"/>
  <c r="BW234" i="5"/>
  <c r="BV234" i="5"/>
  <c r="BV1927" i="5"/>
  <c r="BY1927" i="5"/>
  <c r="BX1927" i="5"/>
  <c r="BW1927" i="5"/>
  <c r="BY1455" i="5"/>
  <c r="BX1455" i="5"/>
  <c r="BW1455" i="5"/>
  <c r="BV1455" i="5"/>
  <c r="BW2343" i="5"/>
  <c r="BV2343" i="5"/>
  <c r="BY2343" i="5"/>
  <c r="BX2343" i="5"/>
  <c r="BX610" i="5"/>
  <c r="BV610" i="5"/>
  <c r="BY610" i="5"/>
  <c r="BW610" i="5"/>
  <c r="BY2135" i="5"/>
  <c r="BX2135" i="5"/>
  <c r="BV2135" i="5"/>
  <c r="BW2135" i="5"/>
  <c r="BV1023" i="5"/>
  <c r="BY1023" i="5"/>
  <c r="BX1023" i="5"/>
  <c r="BW1023" i="5"/>
  <c r="BY1226" i="5"/>
  <c r="BW1226" i="5"/>
  <c r="BV1226" i="5"/>
  <c r="BX1226" i="5"/>
  <c r="BX1378" i="5"/>
  <c r="BW1378" i="5"/>
  <c r="BV1378" i="5"/>
  <c r="BY1378" i="5"/>
  <c r="BW626" i="5"/>
  <c r="BY626" i="5"/>
  <c r="BX626" i="5"/>
  <c r="BV626" i="5"/>
  <c r="BY1527" i="5"/>
  <c r="BX1527" i="5"/>
  <c r="BW1527" i="5"/>
  <c r="BV1527" i="5"/>
  <c r="BW2178" i="5"/>
  <c r="BV2178" i="5"/>
  <c r="BX2178" i="5"/>
  <c r="BY2178" i="5"/>
  <c r="BX642" i="5"/>
  <c r="BW642" i="5"/>
  <c r="BV642" i="5"/>
  <c r="BY642" i="5"/>
  <c r="BW1658" i="5"/>
  <c r="BV1658" i="5"/>
  <c r="BY1658" i="5"/>
  <c r="BX1658" i="5"/>
  <c r="BV1887" i="5"/>
  <c r="BY1887" i="5"/>
  <c r="BX1887" i="5"/>
  <c r="BW1887" i="5"/>
  <c r="BY1839" i="5"/>
  <c r="BX1839" i="5"/>
  <c r="BV1839" i="5"/>
  <c r="BW1839" i="5"/>
  <c r="BY2407" i="5"/>
  <c r="BX2407" i="5"/>
  <c r="BW2407" i="5"/>
  <c r="BV2407" i="5"/>
  <c r="BX343" i="5"/>
  <c r="BW343" i="5"/>
  <c r="BV343" i="5"/>
  <c r="BY343" i="5"/>
  <c r="BY290" i="5"/>
  <c r="BX290" i="5"/>
  <c r="BW290" i="5"/>
  <c r="BV290" i="5"/>
  <c r="BY2519" i="5"/>
  <c r="BX2519" i="5"/>
  <c r="BW2519" i="5"/>
  <c r="BV2519" i="5"/>
  <c r="BV562" i="5"/>
  <c r="BY562" i="5"/>
  <c r="BX562" i="5"/>
  <c r="BW562" i="5"/>
  <c r="BY1239" i="5"/>
  <c r="BX1239" i="5"/>
  <c r="BW1239" i="5"/>
  <c r="BV1239" i="5"/>
  <c r="BX2058" i="5"/>
  <c r="BW2058" i="5"/>
  <c r="BV2058" i="5"/>
  <c r="BY2058" i="5"/>
  <c r="BY703" i="5"/>
  <c r="BX703" i="5"/>
  <c r="BW703" i="5"/>
  <c r="BV703" i="5"/>
  <c r="BY1183" i="5"/>
  <c r="BX1183" i="5"/>
  <c r="BW1183" i="5"/>
  <c r="BV1183" i="5"/>
  <c r="BY1967" i="5"/>
  <c r="BW1967" i="5"/>
  <c r="BV1967" i="5"/>
  <c r="BX1967" i="5"/>
  <c r="BX2034" i="5"/>
  <c r="BV2034" i="5"/>
  <c r="BY2034" i="5"/>
  <c r="BW2034" i="5"/>
  <c r="BY839" i="5"/>
  <c r="BX839" i="5"/>
  <c r="BW839" i="5"/>
  <c r="BV839" i="5"/>
  <c r="BY1879" i="5"/>
  <c r="BX1879" i="5"/>
  <c r="BW1879" i="5"/>
  <c r="BV1879" i="5"/>
  <c r="BV1951" i="5"/>
  <c r="BY1951" i="5"/>
  <c r="BX1951" i="5"/>
  <c r="BW1951" i="5"/>
  <c r="BW730" i="5"/>
  <c r="BV730" i="5"/>
  <c r="BY730" i="5"/>
  <c r="BX730" i="5"/>
  <c r="BV1858" i="5"/>
  <c r="BY1858" i="5"/>
  <c r="BX1858" i="5"/>
  <c r="BW1858" i="5"/>
  <c r="BY1666" i="5"/>
  <c r="BX1666" i="5"/>
  <c r="BW1666" i="5"/>
  <c r="BV1666" i="5"/>
  <c r="BY2162" i="5"/>
  <c r="BX2162" i="5"/>
  <c r="BV2162" i="5"/>
  <c r="BW2162" i="5"/>
  <c r="BV874" i="5"/>
  <c r="BY874" i="5"/>
  <c r="BX874" i="5"/>
  <c r="BW874" i="5"/>
  <c r="BV2279" i="5"/>
  <c r="BX2279" i="5"/>
  <c r="BW2279" i="5"/>
  <c r="BY2279" i="5"/>
  <c r="BV762" i="5"/>
  <c r="BY762" i="5"/>
  <c r="BX762" i="5"/>
  <c r="BW762" i="5"/>
  <c r="BY386" i="5"/>
  <c r="BX386" i="5"/>
  <c r="BW386" i="5"/>
  <c r="BV386" i="5"/>
  <c r="BY583" i="5"/>
  <c r="BX583" i="5"/>
  <c r="BW583" i="5"/>
  <c r="BV583" i="5"/>
  <c r="BY2511" i="5"/>
  <c r="BX2511" i="5"/>
  <c r="BW2511" i="5"/>
  <c r="BV2511" i="5"/>
  <c r="BV1898" i="5"/>
  <c r="BY1898" i="5"/>
  <c r="BX1898" i="5"/>
  <c r="BW1898" i="5"/>
  <c r="BY946" i="5"/>
  <c r="BX946" i="5"/>
  <c r="BW946" i="5"/>
  <c r="BV946" i="5"/>
  <c r="BX802" i="5"/>
  <c r="BW802" i="5"/>
  <c r="BV802" i="5"/>
  <c r="BY802" i="5"/>
  <c r="BX2527" i="5"/>
  <c r="BW2527" i="5"/>
  <c r="BV2527" i="5"/>
  <c r="BY2527" i="5"/>
  <c r="BW1042" i="5"/>
  <c r="BV1042" i="5"/>
  <c r="BY1042" i="5"/>
  <c r="BX1042" i="5"/>
  <c r="BW1111" i="5"/>
  <c r="BY1111" i="5"/>
  <c r="BX1111" i="5"/>
  <c r="BV1111" i="5"/>
  <c r="BY911" i="5"/>
  <c r="BX911" i="5"/>
  <c r="BV911" i="5"/>
  <c r="BW911" i="5"/>
  <c r="BV2103" i="5"/>
  <c r="BX2103" i="5"/>
  <c r="BY2103" i="5"/>
  <c r="BW2103" i="5"/>
  <c r="BX2023" i="5"/>
  <c r="BV2023" i="5"/>
  <c r="BY2023" i="5"/>
  <c r="BW2023" i="5"/>
  <c r="BV2063" i="5"/>
  <c r="BY2063" i="5"/>
  <c r="BX2063" i="5"/>
  <c r="BW2063" i="5"/>
  <c r="BV2479" i="5"/>
  <c r="BY2479" i="5"/>
  <c r="BX2479" i="5"/>
  <c r="BW2479" i="5"/>
  <c r="BX826" i="5"/>
  <c r="BW826" i="5"/>
  <c r="BV826" i="5"/>
  <c r="BY826" i="5"/>
  <c r="BW1362" i="5"/>
  <c r="BV1362" i="5"/>
  <c r="BY1362" i="5"/>
  <c r="BX1362" i="5"/>
  <c r="BY2266" i="5"/>
  <c r="BX2266" i="5"/>
  <c r="BW2266" i="5"/>
  <c r="BV2266" i="5"/>
  <c r="BY23" i="5"/>
  <c r="BX23" i="5"/>
  <c r="BW23" i="5"/>
  <c r="BV23" i="5"/>
  <c r="BY26" i="5"/>
  <c r="BX26" i="5"/>
  <c r="BW26" i="5"/>
  <c r="BV26" i="5"/>
  <c r="BO15" i="5"/>
  <c r="BN15" i="5"/>
  <c r="BL15" i="5"/>
  <c r="BM15" i="5"/>
  <c r="BN18" i="5"/>
  <c r="BM18" i="5"/>
  <c r="BO18" i="5"/>
  <c r="BL18" i="5"/>
  <c r="CG1362" i="5" l="1"/>
  <c r="CF1362" i="5"/>
  <c r="CI1362" i="5"/>
  <c r="CH1362" i="5"/>
  <c r="CF2023" i="5"/>
  <c r="CI2023" i="5"/>
  <c r="CH2023" i="5"/>
  <c r="CG2023" i="5"/>
  <c r="CI1042" i="5"/>
  <c r="CH1042" i="5"/>
  <c r="CG1042" i="5"/>
  <c r="CF1042" i="5"/>
  <c r="CF730" i="5"/>
  <c r="CG730" i="5"/>
  <c r="CI730" i="5"/>
  <c r="CH730" i="5"/>
  <c r="CI2034" i="5"/>
  <c r="CG2034" i="5"/>
  <c r="CH2034" i="5"/>
  <c r="CF2034" i="5"/>
  <c r="CG610" i="5"/>
  <c r="CF610" i="5"/>
  <c r="CI610" i="5"/>
  <c r="CH610" i="5"/>
  <c r="CI490" i="5"/>
  <c r="CH490" i="5"/>
  <c r="CG490" i="5"/>
  <c r="CF490" i="5"/>
  <c r="CI1127" i="5"/>
  <c r="CG1127" i="5"/>
  <c r="CF1127" i="5"/>
  <c r="CH1127" i="5"/>
  <c r="CI2026" i="5"/>
  <c r="CG2026" i="5"/>
  <c r="CH2026" i="5"/>
  <c r="CF2026" i="5"/>
  <c r="CG1391" i="5"/>
  <c r="CF1391" i="5"/>
  <c r="CI1391" i="5"/>
  <c r="CH1391" i="5"/>
  <c r="CF2410" i="5"/>
  <c r="CI2410" i="5"/>
  <c r="CH2410" i="5"/>
  <c r="CG2410" i="5"/>
  <c r="CI2362" i="5"/>
  <c r="CH2362" i="5"/>
  <c r="CG2362" i="5"/>
  <c r="CF2362" i="5"/>
  <c r="CI631" i="5"/>
  <c r="CH631" i="5"/>
  <c r="CF631" i="5"/>
  <c r="CG631" i="5"/>
  <c r="CI1194" i="5"/>
  <c r="CH1194" i="5"/>
  <c r="CG1194" i="5"/>
  <c r="CF1194" i="5"/>
  <c r="CG1698" i="5"/>
  <c r="CF1698" i="5"/>
  <c r="CI1698" i="5"/>
  <c r="CH1698" i="5"/>
  <c r="CI2386" i="5"/>
  <c r="CG2386" i="5"/>
  <c r="CF2386" i="5"/>
  <c r="CH2386" i="5"/>
  <c r="CI1215" i="5"/>
  <c r="CH1215" i="5"/>
  <c r="CG1215" i="5"/>
  <c r="CF1215" i="5"/>
  <c r="CI2122" i="5"/>
  <c r="CH2122" i="5"/>
  <c r="CG2122" i="5"/>
  <c r="CF2122" i="5"/>
  <c r="CI1962" i="5"/>
  <c r="CF1962" i="5"/>
  <c r="CH1962" i="5"/>
  <c r="CG1962" i="5"/>
  <c r="CH671" i="5"/>
  <c r="CF671" i="5"/>
  <c r="CI671" i="5"/>
  <c r="CG671" i="5"/>
  <c r="CH2602" i="5"/>
  <c r="CG2602" i="5"/>
  <c r="CF2602" i="5"/>
  <c r="CI2602" i="5"/>
  <c r="CF1522" i="5"/>
  <c r="CI1522" i="5"/>
  <c r="CH1522" i="5"/>
  <c r="CG1522" i="5"/>
  <c r="CG423" i="5"/>
  <c r="CI423" i="5"/>
  <c r="CH423" i="5"/>
  <c r="CF423" i="5"/>
  <c r="CI1415" i="5"/>
  <c r="CH1415" i="5"/>
  <c r="CF1415" i="5"/>
  <c r="CG1415" i="5"/>
  <c r="CG154" i="5"/>
  <c r="CF154" i="5"/>
  <c r="CI154" i="5"/>
  <c r="CH154" i="5"/>
  <c r="CG1394" i="5"/>
  <c r="CI1394" i="5"/>
  <c r="CH1394" i="5"/>
  <c r="CF1394" i="5"/>
  <c r="CG2282" i="5"/>
  <c r="CH2282" i="5"/>
  <c r="CI2282" i="5"/>
  <c r="CF2282" i="5"/>
  <c r="CH63" i="5"/>
  <c r="CF63" i="5"/>
  <c r="CG63" i="5"/>
  <c r="CI63" i="5"/>
  <c r="CG1682" i="5"/>
  <c r="CF1682" i="5"/>
  <c r="CI1682" i="5"/>
  <c r="CH1682" i="5"/>
  <c r="CG231" i="5"/>
  <c r="CI231" i="5"/>
  <c r="CH231" i="5"/>
  <c r="CF231" i="5"/>
  <c r="CH1503" i="5"/>
  <c r="CF1503" i="5"/>
  <c r="CI1503" i="5"/>
  <c r="CG1503" i="5"/>
  <c r="CI666" i="5"/>
  <c r="CH666" i="5"/>
  <c r="CG666" i="5"/>
  <c r="CF666" i="5"/>
  <c r="CI1719" i="5"/>
  <c r="CH1719" i="5"/>
  <c r="CG1719" i="5"/>
  <c r="CF1719" i="5"/>
  <c r="CH1914" i="5"/>
  <c r="CG1914" i="5"/>
  <c r="CF1914" i="5"/>
  <c r="CI1914" i="5"/>
  <c r="CI479" i="5"/>
  <c r="CH479" i="5"/>
  <c r="CG479" i="5"/>
  <c r="CF479" i="5"/>
  <c r="CH1751" i="5"/>
  <c r="CG1751" i="5"/>
  <c r="CI1751" i="5"/>
  <c r="CF1751" i="5"/>
  <c r="CG1186" i="5"/>
  <c r="CF1186" i="5"/>
  <c r="CI1186" i="5"/>
  <c r="CH1186" i="5"/>
  <c r="CF1727" i="5"/>
  <c r="CG1727" i="5"/>
  <c r="CI1727" i="5"/>
  <c r="CH1727" i="5"/>
  <c r="CG2223" i="5"/>
  <c r="CI2223" i="5"/>
  <c r="CH2223" i="5"/>
  <c r="CF2223" i="5"/>
  <c r="CF1095" i="5"/>
  <c r="CG1095" i="5"/>
  <c r="CI1095" i="5"/>
  <c r="CH1095" i="5"/>
  <c r="CG1034" i="5"/>
  <c r="CF1034" i="5"/>
  <c r="CI1034" i="5"/>
  <c r="CH1034" i="5"/>
  <c r="CI503" i="5"/>
  <c r="CH503" i="5"/>
  <c r="CG503" i="5"/>
  <c r="CF503" i="5"/>
  <c r="CH2370" i="5"/>
  <c r="CF2370" i="5"/>
  <c r="CG2370" i="5"/>
  <c r="CI2370" i="5"/>
  <c r="CH647" i="5"/>
  <c r="CG647" i="5"/>
  <c r="CF647" i="5"/>
  <c r="CI647" i="5"/>
  <c r="CI314" i="5"/>
  <c r="CH314" i="5"/>
  <c r="CG314" i="5"/>
  <c r="CF314" i="5"/>
  <c r="CF1538" i="5"/>
  <c r="CI1538" i="5"/>
  <c r="CH1538" i="5"/>
  <c r="CG1538" i="5"/>
  <c r="CI2559" i="5"/>
  <c r="CH2559" i="5"/>
  <c r="CG2559" i="5"/>
  <c r="CF2559" i="5"/>
  <c r="CI215" i="5"/>
  <c r="CH215" i="5"/>
  <c r="CG215" i="5"/>
  <c r="CF215" i="5"/>
  <c r="CI1826" i="5"/>
  <c r="CF1826" i="5"/>
  <c r="CH1826" i="5"/>
  <c r="CG1826" i="5"/>
  <c r="CH274" i="5"/>
  <c r="CG274" i="5"/>
  <c r="CF274" i="5"/>
  <c r="CI274" i="5"/>
  <c r="CI1687" i="5"/>
  <c r="CH1687" i="5"/>
  <c r="CG1687" i="5"/>
  <c r="CF1687" i="5"/>
  <c r="CI74" i="5"/>
  <c r="CH74" i="5"/>
  <c r="CG74" i="5"/>
  <c r="CF74" i="5"/>
  <c r="CI266" i="5"/>
  <c r="CH266" i="5"/>
  <c r="CG266" i="5"/>
  <c r="CF266" i="5"/>
  <c r="CH983" i="5"/>
  <c r="CG983" i="5"/>
  <c r="CF983" i="5"/>
  <c r="CI983" i="5"/>
  <c r="CI847" i="5"/>
  <c r="CG847" i="5"/>
  <c r="CF847" i="5"/>
  <c r="CH847" i="5"/>
  <c r="CG1343" i="5"/>
  <c r="CF1343" i="5"/>
  <c r="CI1343" i="5"/>
  <c r="CH1343" i="5"/>
  <c r="CI2498" i="5"/>
  <c r="CH2498" i="5"/>
  <c r="CG2498" i="5"/>
  <c r="CF2498" i="5"/>
  <c r="CI1559" i="5"/>
  <c r="CH1559" i="5"/>
  <c r="CG1559" i="5"/>
  <c r="CF1559" i="5"/>
  <c r="CH1722" i="5"/>
  <c r="CF1722" i="5"/>
  <c r="CI1722" i="5"/>
  <c r="CG1722" i="5"/>
  <c r="CG1866" i="5"/>
  <c r="CF1866" i="5"/>
  <c r="CI1866" i="5"/>
  <c r="CH1866" i="5"/>
  <c r="CH815" i="5"/>
  <c r="CG815" i="5"/>
  <c r="CF815" i="5"/>
  <c r="CI815" i="5"/>
  <c r="CG1679" i="5"/>
  <c r="CF1679" i="5"/>
  <c r="CI1679" i="5"/>
  <c r="CH1679" i="5"/>
  <c r="CF42" i="5"/>
  <c r="CI42" i="5"/>
  <c r="CH42" i="5"/>
  <c r="CG42" i="5"/>
  <c r="CF1103" i="5"/>
  <c r="CI1103" i="5"/>
  <c r="CH1103" i="5"/>
  <c r="CG1103" i="5"/>
  <c r="CI2314" i="5"/>
  <c r="CG2314" i="5"/>
  <c r="CF2314" i="5"/>
  <c r="CH2314" i="5"/>
  <c r="CI986" i="5"/>
  <c r="CH986" i="5"/>
  <c r="CG986" i="5"/>
  <c r="CF986" i="5"/>
  <c r="CI1930" i="5"/>
  <c r="CH1930" i="5"/>
  <c r="CG1930" i="5"/>
  <c r="CF1930" i="5"/>
  <c r="CI1823" i="5"/>
  <c r="CH1823" i="5"/>
  <c r="CF1823" i="5"/>
  <c r="CG1823" i="5"/>
  <c r="CF1799" i="5"/>
  <c r="CG1799" i="5"/>
  <c r="CH1799" i="5"/>
  <c r="CI1799" i="5"/>
  <c r="CI959" i="5"/>
  <c r="CH959" i="5"/>
  <c r="CG959" i="5"/>
  <c r="CF959" i="5"/>
  <c r="CG2487" i="5"/>
  <c r="CF2487" i="5"/>
  <c r="CI2487" i="5"/>
  <c r="CH2487" i="5"/>
  <c r="CI1010" i="5"/>
  <c r="CG1010" i="5"/>
  <c r="CF1010" i="5"/>
  <c r="CH1010" i="5"/>
  <c r="CH1303" i="5"/>
  <c r="CG1303" i="5"/>
  <c r="CF1303" i="5"/>
  <c r="CI1303" i="5"/>
  <c r="CI39" i="5"/>
  <c r="CF39" i="5"/>
  <c r="CH39" i="5"/>
  <c r="CG39" i="5"/>
  <c r="CF655" i="5"/>
  <c r="CH655" i="5"/>
  <c r="CI655" i="5"/>
  <c r="CG655" i="5"/>
  <c r="CI591" i="5"/>
  <c r="CH591" i="5"/>
  <c r="CG591" i="5"/>
  <c r="CF591" i="5"/>
  <c r="CF1882" i="5"/>
  <c r="CI1882" i="5"/>
  <c r="CH1882" i="5"/>
  <c r="CG1882" i="5"/>
  <c r="CI218" i="5"/>
  <c r="CH218" i="5"/>
  <c r="CG218" i="5"/>
  <c r="CF218" i="5"/>
  <c r="CH2015" i="5"/>
  <c r="CF2015" i="5"/>
  <c r="CI2015" i="5"/>
  <c r="CG2015" i="5"/>
  <c r="CI687" i="5"/>
  <c r="CH687" i="5"/>
  <c r="CG687" i="5"/>
  <c r="CF687" i="5"/>
  <c r="CH103" i="5"/>
  <c r="CF103" i="5"/>
  <c r="CG103" i="5"/>
  <c r="CI103" i="5"/>
  <c r="CI1210" i="5"/>
  <c r="CH1210" i="5"/>
  <c r="CF1210" i="5"/>
  <c r="CG1210" i="5"/>
  <c r="CH522" i="5"/>
  <c r="CG522" i="5"/>
  <c r="CF522" i="5"/>
  <c r="CI522" i="5"/>
  <c r="CI71" i="5"/>
  <c r="CH71" i="5"/>
  <c r="CG71" i="5"/>
  <c r="CF71" i="5"/>
  <c r="CI2479" i="5"/>
  <c r="CH2479" i="5"/>
  <c r="CG2479" i="5"/>
  <c r="CF2479" i="5"/>
  <c r="CI1898" i="5"/>
  <c r="CH1898" i="5"/>
  <c r="CG1898" i="5"/>
  <c r="CF1898" i="5"/>
  <c r="CF762" i="5"/>
  <c r="CI762" i="5"/>
  <c r="CG762" i="5"/>
  <c r="CH762" i="5"/>
  <c r="CI874" i="5"/>
  <c r="CH874" i="5"/>
  <c r="CF874" i="5"/>
  <c r="CG874" i="5"/>
  <c r="CG562" i="5"/>
  <c r="CF562" i="5"/>
  <c r="CI562" i="5"/>
  <c r="CH562" i="5"/>
  <c r="CI1887" i="5"/>
  <c r="CH1887" i="5"/>
  <c r="CG1887" i="5"/>
  <c r="CF1887" i="5"/>
  <c r="CI1023" i="5"/>
  <c r="CH1023" i="5"/>
  <c r="CG1023" i="5"/>
  <c r="CF1023" i="5"/>
  <c r="CH1570" i="5"/>
  <c r="CI1570" i="5"/>
  <c r="CG1570" i="5"/>
  <c r="CF1570" i="5"/>
  <c r="CS1626" i="5"/>
  <c r="CR1626" i="5"/>
  <c r="CP1626" i="5"/>
  <c r="CQ1626" i="5"/>
  <c r="CG1599" i="5"/>
  <c r="CF1599" i="5"/>
  <c r="CI1599" i="5"/>
  <c r="CH1599" i="5"/>
  <c r="CH1970" i="5"/>
  <c r="CG1970" i="5"/>
  <c r="CI1970" i="5"/>
  <c r="CF1970" i="5"/>
  <c r="CI450" i="5"/>
  <c r="CG450" i="5"/>
  <c r="CF450" i="5"/>
  <c r="CH450" i="5"/>
  <c r="CH250" i="5"/>
  <c r="CI250" i="5"/>
  <c r="CG250" i="5"/>
  <c r="CF250" i="5"/>
  <c r="CI794" i="5"/>
  <c r="CH794" i="5"/>
  <c r="CG794" i="5"/>
  <c r="CF794" i="5"/>
  <c r="CH818" i="5"/>
  <c r="CF818" i="5"/>
  <c r="CI818" i="5"/>
  <c r="CG818" i="5"/>
  <c r="CI1055" i="5"/>
  <c r="CH1055" i="5"/>
  <c r="CG1055" i="5"/>
  <c r="CF1055" i="5"/>
  <c r="CI2327" i="5"/>
  <c r="CH2327" i="5"/>
  <c r="CG2327" i="5"/>
  <c r="CF2327" i="5"/>
  <c r="CH1567" i="5"/>
  <c r="CG1567" i="5"/>
  <c r="CF1567" i="5"/>
  <c r="CI1567" i="5"/>
  <c r="CG130" i="5"/>
  <c r="CF130" i="5"/>
  <c r="CH130" i="5"/>
  <c r="CI130" i="5"/>
  <c r="CH2199" i="5"/>
  <c r="CI2199" i="5"/>
  <c r="CG2199" i="5"/>
  <c r="CF2199" i="5"/>
  <c r="CI2351" i="5"/>
  <c r="CH2351" i="5"/>
  <c r="CG2351" i="5"/>
  <c r="CF2351" i="5"/>
  <c r="CH2295" i="5"/>
  <c r="CF2295" i="5"/>
  <c r="CI2295" i="5"/>
  <c r="CG2295" i="5"/>
  <c r="CI1762" i="5"/>
  <c r="CF1762" i="5"/>
  <c r="CH1762" i="5"/>
  <c r="CG1762" i="5"/>
  <c r="CG495" i="5"/>
  <c r="CF495" i="5"/>
  <c r="CI495" i="5"/>
  <c r="CH495" i="5"/>
  <c r="CI1322" i="5"/>
  <c r="CH1322" i="5"/>
  <c r="CG1322" i="5"/>
  <c r="CF1322" i="5"/>
  <c r="CH383" i="5"/>
  <c r="CG383" i="5"/>
  <c r="CF383" i="5"/>
  <c r="CI383" i="5"/>
  <c r="CI1954" i="5"/>
  <c r="CH1954" i="5"/>
  <c r="CG1954" i="5"/>
  <c r="CF1954" i="5"/>
  <c r="CI658" i="5"/>
  <c r="CH658" i="5"/>
  <c r="CG658" i="5"/>
  <c r="CF658" i="5"/>
  <c r="CH2287" i="5"/>
  <c r="CG2287" i="5"/>
  <c r="CF2287" i="5"/>
  <c r="CI2287" i="5"/>
  <c r="CI1274" i="5"/>
  <c r="CH1274" i="5"/>
  <c r="CG1274" i="5"/>
  <c r="CF1274" i="5"/>
  <c r="CI247" i="5"/>
  <c r="CH247" i="5"/>
  <c r="CG247" i="5"/>
  <c r="CF247" i="5"/>
  <c r="CI2463" i="5"/>
  <c r="CH2463" i="5"/>
  <c r="CF2463" i="5"/>
  <c r="CG2463" i="5"/>
  <c r="CG410" i="5"/>
  <c r="CF410" i="5"/>
  <c r="CI410" i="5"/>
  <c r="CH410" i="5"/>
  <c r="CI362" i="5"/>
  <c r="CH362" i="5"/>
  <c r="CG362" i="5"/>
  <c r="CF362" i="5"/>
  <c r="CI122" i="5"/>
  <c r="CH122" i="5"/>
  <c r="CG122" i="5"/>
  <c r="CF122" i="5"/>
  <c r="CG1906" i="5"/>
  <c r="CF1906" i="5"/>
  <c r="CI1906" i="5"/>
  <c r="CH1906" i="5"/>
  <c r="CR602" i="5"/>
  <c r="CS602" i="5"/>
  <c r="CP602" i="5"/>
  <c r="CQ602" i="5"/>
  <c r="CH663" i="5"/>
  <c r="CF663" i="5"/>
  <c r="CI663" i="5"/>
  <c r="CG663" i="5"/>
  <c r="CH242" i="5"/>
  <c r="CI242" i="5"/>
  <c r="CG242" i="5"/>
  <c r="CF242" i="5"/>
  <c r="CI2090" i="5"/>
  <c r="CH2090" i="5"/>
  <c r="CG2090" i="5"/>
  <c r="CF2090" i="5"/>
  <c r="CI1663" i="5"/>
  <c r="CH1663" i="5"/>
  <c r="CG1663" i="5"/>
  <c r="CF1663" i="5"/>
  <c r="CI850" i="5"/>
  <c r="CH850" i="5"/>
  <c r="CG850" i="5"/>
  <c r="CF850" i="5"/>
  <c r="CF1447" i="5"/>
  <c r="CI1447" i="5"/>
  <c r="CH1447" i="5"/>
  <c r="CG1447" i="5"/>
  <c r="CI1266" i="5"/>
  <c r="CG1266" i="5"/>
  <c r="CH1266" i="5"/>
  <c r="CF1266" i="5"/>
  <c r="CH2538" i="5"/>
  <c r="CG2538" i="5"/>
  <c r="CF2538" i="5"/>
  <c r="CI2538" i="5"/>
  <c r="CI1975" i="5"/>
  <c r="CF1975" i="5"/>
  <c r="CH1975" i="5"/>
  <c r="CG1975" i="5"/>
  <c r="CI1058" i="5"/>
  <c r="CH1058" i="5"/>
  <c r="CG1058" i="5"/>
  <c r="CF1058" i="5"/>
  <c r="CH623" i="5"/>
  <c r="CF623" i="5"/>
  <c r="CI623" i="5"/>
  <c r="CG623" i="5"/>
  <c r="CH2191" i="5"/>
  <c r="CF2191" i="5"/>
  <c r="CG2191" i="5"/>
  <c r="CI2191" i="5"/>
  <c r="CI2010" i="5"/>
  <c r="CG2010" i="5"/>
  <c r="CF2010" i="5"/>
  <c r="CH2010" i="5"/>
  <c r="CI775" i="5"/>
  <c r="CH775" i="5"/>
  <c r="CG775" i="5"/>
  <c r="CF775" i="5"/>
  <c r="CI1271" i="5"/>
  <c r="CH1271" i="5"/>
  <c r="CG1271" i="5"/>
  <c r="CF1271" i="5"/>
  <c r="CI751" i="5"/>
  <c r="CG751" i="5"/>
  <c r="CH751" i="5"/>
  <c r="CF751" i="5"/>
  <c r="CI191" i="5"/>
  <c r="CH191" i="5"/>
  <c r="CG191" i="5"/>
  <c r="CF191" i="5"/>
  <c r="CH375" i="5"/>
  <c r="CG375" i="5"/>
  <c r="CF375" i="5"/>
  <c r="CI375" i="5"/>
  <c r="CF2546" i="5"/>
  <c r="CI2546" i="5"/>
  <c r="CH2546" i="5"/>
  <c r="CG2546" i="5"/>
  <c r="CI143" i="5"/>
  <c r="CH143" i="5"/>
  <c r="CG143" i="5"/>
  <c r="CF143" i="5"/>
  <c r="CI1890" i="5"/>
  <c r="CH1890" i="5"/>
  <c r="CG1890" i="5"/>
  <c r="CF1890" i="5"/>
  <c r="CH1647" i="5"/>
  <c r="CG1647" i="5"/>
  <c r="CF1647" i="5"/>
  <c r="CI1647" i="5"/>
  <c r="CI2535" i="5"/>
  <c r="CH2535" i="5"/>
  <c r="CG2535" i="5"/>
  <c r="CF2535" i="5"/>
  <c r="CF2175" i="5"/>
  <c r="CI2175" i="5"/>
  <c r="CH2175" i="5"/>
  <c r="CG2175" i="5"/>
  <c r="CI1690" i="5"/>
  <c r="CH1690" i="5"/>
  <c r="CG1690" i="5"/>
  <c r="CF1690" i="5"/>
  <c r="CG2039" i="5"/>
  <c r="CI2039" i="5"/>
  <c r="CH2039" i="5"/>
  <c r="CF2039" i="5"/>
  <c r="CI391" i="5"/>
  <c r="CH391" i="5"/>
  <c r="CG391" i="5"/>
  <c r="CF391" i="5"/>
  <c r="CF682" i="5"/>
  <c r="CH682" i="5"/>
  <c r="CI682" i="5"/>
  <c r="CG682" i="5"/>
  <c r="CG1783" i="5"/>
  <c r="CF1783" i="5"/>
  <c r="CI1783" i="5"/>
  <c r="CH1783" i="5"/>
  <c r="CI938" i="5"/>
  <c r="CH938" i="5"/>
  <c r="CG938" i="5"/>
  <c r="CF938" i="5"/>
  <c r="CF210" i="5"/>
  <c r="CI210" i="5"/>
  <c r="CH210" i="5"/>
  <c r="CG210" i="5"/>
  <c r="CI2138" i="5"/>
  <c r="CG2138" i="5"/>
  <c r="CF2138" i="5"/>
  <c r="CH2138" i="5"/>
  <c r="CG418" i="5"/>
  <c r="CF418" i="5"/>
  <c r="CI418" i="5"/>
  <c r="CH418" i="5"/>
  <c r="CI890" i="5"/>
  <c r="CH890" i="5"/>
  <c r="CG890" i="5"/>
  <c r="CF890" i="5"/>
  <c r="CH370" i="5"/>
  <c r="CG370" i="5"/>
  <c r="CF370" i="5"/>
  <c r="CI370" i="5"/>
  <c r="CF1562" i="5"/>
  <c r="CI1562" i="5"/>
  <c r="CH1562" i="5"/>
  <c r="CG1562" i="5"/>
  <c r="CI2319" i="5"/>
  <c r="CH2319" i="5"/>
  <c r="CF2319" i="5"/>
  <c r="CG2319" i="5"/>
  <c r="CH1994" i="5"/>
  <c r="CF1994" i="5"/>
  <c r="CG1994" i="5"/>
  <c r="CI1994" i="5"/>
  <c r="CS2330" i="5"/>
  <c r="CR2330" i="5"/>
  <c r="CP2330" i="5"/>
  <c r="CQ2330" i="5"/>
  <c r="CH1847" i="5"/>
  <c r="CG1847" i="5"/>
  <c r="CF1847" i="5"/>
  <c r="CI1847" i="5"/>
  <c r="CI2266" i="5"/>
  <c r="CH2266" i="5"/>
  <c r="CG2266" i="5"/>
  <c r="CF2266" i="5"/>
  <c r="CI1111" i="5"/>
  <c r="CH1111" i="5"/>
  <c r="CG1111" i="5"/>
  <c r="CF1111" i="5"/>
  <c r="CI946" i="5"/>
  <c r="CH946" i="5"/>
  <c r="CG946" i="5"/>
  <c r="CF946" i="5"/>
  <c r="CI2511" i="5"/>
  <c r="CH2511" i="5"/>
  <c r="CG2511" i="5"/>
  <c r="CF2511" i="5"/>
  <c r="CI386" i="5"/>
  <c r="CH386" i="5"/>
  <c r="CG386" i="5"/>
  <c r="CF386" i="5"/>
  <c r="CI839" i="5"/>
  <c r="CF839" i="5"/>
  <c r="CH839" i="5"/>
  <c r="CG839" i="5"/>
  <c r="CF703" i="5"/>
  <c r="CH703" i="5"/>
  <c r="CI703" i="5"/>
  <c r="CG703" i="5"/>
  <c r="CI1239" i="5"/>
  <c r="CH1239" i="5"/>
  <c r="CF1239" i="5"/>
  <c r="CG1239" i="5"/>
  <c r="CG2519" i="5"/>
  <c r="CF2519" i="5"/>
  <c r="CI2519" i="5"/>
  <c r="CH2519" i="5"/>
  <c r="CG626" i="5"/>
  <c r="CF626" i="5"/>
  <c r="CI626" i="5"/>
  <c r="CH626" i="5"/>
  <c r="CI466" i="5"/>
  <c r="CH466" i="5"/>
  <c r="CF466" i="5"/>
  <c r="CG466" i="5"/>
  <c r="CG1674" i="5"/>
  <c r="CF1674" i="5"/>
  <c r="CI1674" i="5"/>
  <c r="CH1674" i="5"/>
  <c r="CH95" i="5"/>
  <c r="CI95" i="5"/>
  <c r="CG95" i="5"/>
  <c r="CF95" i="5"/>
  <c r="CI1082" i="5"/>
  <c r="CF1082" i="5"/>
  <c r="CH1082" i="5"/>
  <c r="CG1082" i="5"/>
  <c r="CI1903" i="5"/>
  <c r="CH1903" i="5"/>
  <c r="CG1903" i="5"/>
  <c r="CF1903" i="5"/>
  <c r="CH2594" i="5"/>
  <c r="CG2594" i="5"/>
  <c r="CF2594" i="5"/>
  <c r="CI2594" i="5"/>
  <c r="CF1487" i="5"/>
  <c r="CG1487" i="5"/>
  <c r="CI1487" i="5"/>
  <c r="CH1487" i="5"/>
  <c r="CI311" i="5"/>
  <c r="CH311" i="5"/>
  <c r="CG311" i="5"/>
  <c r="CF311" i="5"/>
  <c r="CH239" i="5"/>
  <c r="CG239" i="5"/>
  <c r="CF239" i="5"/>
  <c r="CI239" i="5"/>
  <c r="CI1167" i="5"/>
  <c r="CH1167" i="5"/>
  <c r="CG1167" i="5"/>
  <c r="CF1167" i="5"/>
  <c r="CG106" i="5"/>
  <c r="CF106" i="5"/>
  <c r="CI106" i="5"/>
  <c r="CH106" i="5"/>
  <c r="CG554" i="5"/>
  <c r="CF554" i="5"/>
  <c r="CI554" i="5"/>
  <c r="CH554" i="5"/>
  <c r="CI170" i="5"/>
  <c r="CG170" i="5"/>
  <c r="CH170" i="5"/>
  <c r="CF170" i="5"/>
  <c r="CH2218" i="5"/>
  <c r="CG2218" i="5"/>
  <c r="CF2218" i="5"/>
  <c r="CI2218" i="5"/>
  <c r="CI2066" i="5"/>
  <c r="CH2066" i="5"/>
  <c r="CG2066" i="5"/>
  <c r="CF2066" i="5"/>
  <c r="CI1434" i="5"/>
  <c r="CH1434" i="5"/>
  <c r="CG1434" i="5"/>
  <c r="CF1434" i="5"/>
  <c r="CI2554" i="5"/>
  <c r="CH2554" i="5"/>
  <c r="CG2554" i="5"/>
  <c r="CF2554" i="5"/>
  <c r="CG2002" i="5"/>
  <c r="CF2002" i="5"/>
  <c r="CI2002" i="5"/>
  <c r="CH2002" i="5"/>
  <c r="CI2130" i="5"/>
  <c r="CH2130" i="5"/>
  <c r="CG2130" i="5"/>
  <c r="CF2130" i="5"/>
  <c r="CI967" i="5"/>
  <c r="CH967" i="5"/>
  <c r="CG967" i="5"/>
  <c r="CF967" i="5"/>
  <c r="CI1159" i="5"/>
  <c r="CH1159" i="5"/>
  <c r="CG1159" i="5"/>
  <c r="CF1159" i="5"/>
  <c r="CI690" i="5"/>
  <c r="CG690" i="5"/>
  <c r="CH690" i="5"/>
  <c r="CF690" i="5"/>
  <c r="CI298" i="5"/>
  <c r="CH298" i="5"/>
  <c r="CF298" i="5"/>
  <c r="CG298" i="5"/>
  <c r="CI2522" i="5"/>
  <c r="CH2522" i="5"/>
  <c r="CG2522" i="5"/>
  <c r="CF2522" i="5"/>
  <c r="CF1050" i="5"/>
  <c r="CI1050" i="5"/>
  <c r="CH1050" i="5"/>
  <c r="CG1050" i="5"/>
  <c r="CH1623" i="5"/>
  <c r="CF1623" i="5"/>
  <c r="CI1623" i="5"/>
  <c r="CG1623" i="5"/>
  <c r="CH2079" i="5"/>
  <c r="CG2079" i="5"/>
  <c r="CF2079" i="5"/>
  <c r="CI2079" i="5"/>
  <c r="CF1471" i="5"/>
  <c r="CI1471" i="5"/>
  <c r="CH1471" i="5"/>
  <c r="CG1471" i="5"/>
  <c r="CI994" i="5"/>
  <c r="CH994" i="5"/>
  <c r="CG994" i="5"/>
  <c r="CF994" i="5"/>
  <c r="CI2490" i="5"/>
  <c r="CH2490" i="5"/>
  <c r="CG2490" i="5"/>
  <c r="CF2490" i="5"/>
  <c r="CI1367" i="5"/>
  <c r="CH1367" i="5"/>
  <c r="CG1367" i="5"/>
  <c r="CF1367" i="5"/>
  <c r="CI1935" i="5"/>
  <c r="CH1935" i="5"/>
  <c r="CG1935" i="5"/>
  <c r="CF1935" i="5"/>
  <c r="CI1519" i="5"/>
  <c r="CH1519" i="5"/>
  <c r="CG1519" i="5"/>
  <c r="CF1519" i="5"/>
  <c r="CI2402" i="5"/>
  <c r="CH2402" i="5"/>
  <c r="CG2402" i="5"/>
  <c r="CF2402" i="5"/>
  <c r="CG1895" i="5"/>
  <c r="CF1895" i="5"/>
  <c r="CI1895" i="5"/>
  <c r="CH1895" i="5"/>
  <c r="CG1730" i="5"/>
  <c r="CF1730" i="5"/>
  <c r="CI1730" i="5"/>
  <c r="CH1730" i="5"/>
  <c r="CI138" i="5"/>
  <c r="CH138" i="5"/>
  <c r="CF138" i="5"/>
  <c r="CG138" i="5"/>
  <c r="CI2239" i="5"/>
  <c r="CH2239" i="5"/>
  <c r="CG2239" i="5"/>
  <c r="CF2239" i="5"/>
  <c r="CI991" i="5"/>
  <c r="CH991" i="5"/>
  <c r="CF991" i="5"/>
  <c r="CG991" i="5"/>
  <c r="CG66" i="5"/>
  <c r="CF66" i="5"/>
  <c r="CI66" i="5"/>
  <c r="CH66" i="5"/>
  <c r="CI1999" i="5"/>
  <c r="CG1999" i="5"/>
  <c r="CF1999" i="5"/>
  <c r="CH1999" i="5"/>
  <c r="CI1650" i="5"/>
  <c r="CG1650" i="5"/>
  <c r="CF1650" i="5"/>
  <c r="CH1650" i="5"/>
  <c r="CG1242" i="5"/>
  <c r="CI1242" i="5"/>
  <c r="CH1242" i="5"/>
  <c r="CF1242" i="5"/>
  <c r="CI618" i="5"/>
  <c r="CH618" i="5"/>
  <c r="CG618" i="5"/>
  <c r="CF618" i="5"/>
  <c r="CG882" i="5"/>
  <c r="CF882" i="5"/>
  <c r="CI882" i="5"/>
  <c r="CH882" i="5"/>
  <c r="CI2450" i="5"/>
  <c r="CH2450" i="5"/>
  <c r="CG2450" i="5"/>
  <c r="CF2450" i="5"/>
  <c r="CG714" i="5"/>
  <c r="CH714" i="5"/>
  <c r="CF714" i="5"/>
  <c r="CI714" i="5"/>
  <c r="CI1671" i="5"/>
  <c r="CH1671" i="5"/>
  <c r="CG1671" i="5"/>
  <c r="CF1671" i="5"/>
  <c r="CI295" i="5"/>
  <c r="CH295" i="5"/>
  <c r="CG295" i="5"/>
  <c r="CF295" i="5"/>
  <c r="CG471" i="5"/>
  <c r="CF471" i="5"/>
  <c r="CI471" i="5"/>
  <c r="CH471" i="5"/>
  <c r="CF1074" i="5"/>
  <c r="CI1074" i="5"/>
  <c r="CG1074" i="5"/>
  <c r="CH1074" i="5"/>
  <c r="CG2242" i="5"/>
  <c r="CF2242" i="5"/>
  <c r="CI2242" i="5"/>
  <c r="CH2242" i="5"/>
  <c r="CF954" i="5"/>
  <c r="CH954" i="5"/>
  <c r="CI954" i="5"/>
  <c r="CG954" i="5"/>
  <c r="CI1938" i="5"/>
  <c r="CH1938" i="5"/>
  <c r="CG1938" i="5"/>
  <c r="CF1938" i="5"/>
  <c r="CI447" i="5"/>
  <c r="CH447" i="5"/>
  <c r="CG447" i="5"/>
  <c r="CF447" i="5"/>
  <c r="CI87" i="5"/>
  <c r="CH87" i="5"/>
  <c r="CG87" i="5"/>
  <c r="CF87" i="5"/>
  <c r="CG1495" i="5"/>
  <c r="CF1495" i="5"/>
  <c r="CI1495" i="5"/>
  <c r="CH1495" i="5"/>
  <c r="CI871" i="5"/>
  <c r="CH871" i="5"/>
  <c r="CG871" i="5"/>
  <c r="CF871" i="5"/>
  <c r="CI1511" i="5"/>
  <c r="CH1511" i="5"/>
  <c r="CG1511" i="5"/>
  <c r="CF1511" i="5"/>
  <c r="CI706" i="5"/>
  <c r="CH706" i="5"/>
  <c r="CG706" i="5"/>
  <c r="CF706" i="5"/>
  <c r="CI2290" i="5"/>
  <c r="CH2290" i="5"/>
  <c r="CG2290" i="5"/>
  <c r="CF2290" i="5"/>
  <c r="CI434" i="5"/>
  <c r="CH434" i="5"/>
  <c r="CG434" i="5"/>
  <c r="CF434" i="5"/>
  <c r="CH1255" i="5"/>
  <c r="CG1255" i="5"/>
  <c r="CF1255" i="5"/>
  <c r="CI1255" i="5"/>
  <c r="CF1031" i="5"/>
  <c r="CI1031" i="5"/>
  <c r="CH1031" i="5"/>
  <c r="CG1031" i="5"/>
  <c r="CH2215" i="5"/>
  <c r="CG2215" i="5"/>
  <c r="CI2215" i="5"/>
  <c r="CF2215" i="5"/>
  <c r="CG1778" i="5"/>
  <c r="CF1778" i="5"/>
  <c r="CI1778" i="5"/>
  <c r="CH1778" i="5"/>
  <c r="CI895" i="5"/>
  <c r="CH895" i="5"/>
  <c r="CF895" i="5"/>
  <c r="CG895" i="5"/>
  <c r="CI826" i="5"/>
  <c r="CH826" i="5"/>
  <c r="CF826" i="5"/>
  <c r="CG826" i="5"/>
  <c r="CF2527" i="5"/>
  <c r="CI2527" i="5"/>
  <c r="CH2527" i="5"/>
  <c r="CG2527" i="5"/>
  <c r="CH2162" i="5"/>
  <c r="CG2162" i="5"/>
  <c r="CF2162" i="5"/>
  <c r="CI2162" i="5"/>
  <c r="CF1967" i="5"/>
  <c r="CH1967" i="5"/>
  <c r="CI1967" i="5"/>
  <c r="CG1967" i="5"/>
  <c r="CI343" i="5"/>
  <c r="CH343" i="5"/>
  <c r="CG343" i="5"/>
  <c r="CF343" i="5"/>
  <c r="CH1839" i="5"/>
  <c r="CG1839" i="5"/>
  <c r="CF1839" i="5"/>
  <c r="CI1839" i="5"/>
  <c r="CG1226" i="5"/>
  <c r="CF1226" i="5"/>
  <c r="CI1226" i="5"/>
  <c r="CH1226" i="5"/>
  <c r="CH2135" i="5"/>
  <c r="CG2135" i="5"/>
  <c r="CF2135" i="5"/>
  <c r="CI2135" i="5"/>
  <c r="CI2458" i="5"/>
  <c r="CH2458" i="5"/>
  <c r="CG2458" i="5"/>
  <c r="CF2458" i="5"/>
  <c r="CI1770" i="5"/>
  <c r="CH1770" i="5"/>
  <c r="CG1770" i="5"/>
  <c r="CF1770" i="5"/>
  <c r="CG1250" i="5"/>
  <c r="CF1250" i="5"/>
  <c r="CI1250" i="5"/>
  <c r="CH1250" i="5"/>
  <c r="CG1943" i="5"/>
  <c r="CF1943" i="5"/>
  <c r="CI1943" i="5"/>
  <c r="CH1943" i="5"/>
  <c r="CI415" i="5"/>
  <c r="CH415" i="5"/>
  <c r="CG415" i="5"/>
  <c r="CF415" i="5"/>
  <c r="CG1218" i="5"/>
  <c r="CF1218" i="5"/>
  <c r="CI1218" i="5"/>
  <c r="CH1218" i="5"/>
  <c r="CI1314" i="5"/>
  <c r="CH1314" i="5"/>
  <c r="CG1314" i="5"/>
  <c r="CF1314" i="5"/>
  <c r="CI1282" i="5"/>
  <c r="CH1282" i="5"/>
  <c r="CG1282" i="5"/>
  <c r="CF1282" i="5"/>
  <c r="CF754" i="5"/>
  <c r="CI754" i="5"/>
  <c r="CH754" i="5"/>
  <c r="CG754" i="5"/>
  <c r="CI1506" i="5"/>
  <c r="CG1506" i="5"/>
  <c r="CF1506" i="5"/>
  <c r="CH1506" i="5"/>
  <c r="CF2226" i="5"/>
  <c r="CG2226" i="5"/>
  <c r="CI2226" i="5"/>
  <c r="CH2226" i="5"/>
  <c r="CI1383" i="5"/>
  <c r="CH1383" i="5"/>
  <c r="CG1383" i="5"/>
  <c r="CF1383" i="5"/>
  <c r="CF1922" i="5"/>
  <c r="CI1922" i="5"/>
  <c r="CH1922" i="5"/>
  <c r="CG1922" i="5"/>
  <c r="CI919" i="5"/>
  <c r="CH919" i="5"/>
  <c r="CG919" i="5"/>
  <c r="CF919" i="5"/>
  <c r="CF1351" i="5"/>
  <c r="CI1351" i="5"/>
  <c r="CH1351" i="5"/>
  <c r="CG1351" i="5"/>
  <c r="CI2050" i="5"/>
  <c r="CH2050" i="5"/>
  <c r="CG2050" i="5"/>
  <c r="CF2050" i="5"/>
  <c r="CG287" i="5"/>
  <c r="CF287" i="5"/>
  <c r="CI287" i="5"/>
  <c r="CH287" i="5"/>
  <c r="CI962" i="5"/>
  <c r="CG962" i="5"/>
  <c r="CF962" i="5"/>
  <c r="CH962" i="5"/>
  <c r="CF458" i="5"/>
  <c r="CI458" i="5"/>
  <c r="CH458" i="5"/>
  <c r="CG458" i="5"/>
  <c r="CI2426" i="5"/>
  <c r="CH2426" i="5"/>
  <c r="CG2426" i="5"/>
  <c r="CF2426" i="5"/>
  <c r="CH2303" i="5"/>
  <c r="CF2303" i="5"/>
  <c r="CG2303" i="5"/>
  <c r="CI2303" i="5"/>
  <c r="CF607" i="5"/>
  <c r="CI607" i="5"/>
  <c r="CH607" i="5"/>
  <c r="CG607" i="5"/>
  <c r="CH1439" i="5"/>
  <c r="CI1439" i="5"/>
  <c r="CG1439" i="5"/>
  <c r="CF1439" i="5"/>
  <c r="CI303" i="5"/>
  <c r="CG303" i="5"/>
  <c r="CF303" i="5"/>
  <c r="CH303" i="5"/>
  <c r="CG455" i="5"/>
  <c r="CF455" i="5"/>
  <c r="CI455" i="5"/>
  <c r="CH455" i="5"/>
  <c r="CH1191" i="5"/>
  <c r="CG1191" i="5"/>
  <c r="CI1191" i="5"/>
  <c r="CF1191" i="5"/>
  <c r="CH2335" i="5"/>
  <c r="CG2335" i="5"/>
  <c r="CF2335" i="5"/>
  <c r="CI2335" i="5"/>
  <c r="CF2111" i="5"/>
  <c r="CI2111" i="5"/>
  <c r="CH2111" i="5"/>
  <c r="CG2111" i="5"/>
  <c r="CG367" i="5"/>
  <c r="CF367" i="5"/>
  <c r="CI367" i="5"/>
  <c r="CH367" i="5"/>
  <c r="CI2186" i="5"/>
  <c r="CG2186" i="5"/>
  <c r="CF2186" i="5"/>
  <c r="CH2186" i="5"/>
  <c r="CG2383" i="5"/>
  <c r="CF2383" i="5"/>
  <c r="CI2383" i="5"/>
  <c r="CH2383" i="5"/>
  <c r="CF2274" i="5"/>
  <c r="CH2274" i="5"/>
  <c r="CI2274" i="5"/>
  <c r="CG2274" i="5"/>
  <c r="CI1490" i="5"/>
  <c r="CH1490" i="5"/>
  <c r="CG1490" i="5"/>
  <c r="CF1490" i="5"/>
  <c r="CI943" i="5"/>
  <c r="CH943" i="5"/>
  <c r="CF943" i="5"/>
  <c r="CG943" i="5"/>
  <c r="CI1015" i="5"/>
  <c r="CH1015" i="5"/>
  <c r="CG1015" i="5"/>
  <c r="CF1015" i="5"/>
  <c r="CH335" i="5"/>
  <c r="CF335" i="5"/>
  <c r="CG335" i="5"/>
  <c r="CI335" i="5"/>
  <c r="CH474" i="5"/>
  <c r="CG474" i="5"/>
  <c r="CF474" i="5"/>
  <c r="CI474" i="5"/>
  <c r="CI906" i="5"/>
  <c r="CG906" i="5"/>
  <c r="CH906" i="5"/>
  <c r="CF906" i="5"/>
  <c r="CH770" i="5"/>
  <c r="CI770" i="5"/>
  <c r="CG770" i="5"/>
  <c r="CF770" i="5"/>
  <c r="CH178" i="5"/>
  <c r="CG178" i="5"/>
  <c r="CF178" i="5"/>
  <c r="CI178" i="5"/>
  <c r="CH2442" i="5"/>
  <c r="CG2442" i="5"/>
  <c r="CI2442" i="5"/>
  <c r="CF2442" i="5"/>
  <c r="CI1138" i="5"/>
  <c r="CH1138" i="5"/>
  <c r="CG1138" i="5"/>
  <c r="CF1138" i="5"/>
  <c r="CF887" i="5"/>
  <c r="CH887" i="5"/>
  <c r="CI887" i="5"/>
  <c r="CG887" i="5"/>
  <c r="CI1919" i="5"/>
  <c r="CH1919" i="5"/>
  <c r="CG1919" i="5"/>
  <c r="CF1919" i="5"/>
  <c r="CH338" i="5"/>
  <c r="CG338" i="5"/>
  <c r="CF338" i="5"/>
  <c r="CI338" i="5"/>
  <c r="CI2543" i="5"/>
  <c r="CH2543" i="5"/>
  <c r="CG2543" i="5"/>
  <c r="CF2543" i="5"/>
  <c r="CI359" i="5"/>
  <c r="CH359" i="5"/>
  <c r="CG359" i="5"/>
  <c r="CF359" i="5"/>
  <c r="CI1602" i="5"/>
  <c r="CG1602" i="5"/>
  <c r="CH1602" i="5"/>
  <c r="CF1602" i="5"/>
  <c r="CI2119" i="5"/>
  <c r="CH2119" i="5"/>
  <c r="CF2119" i="5"/>
  <c r="CG2119" i="5"/>
  <c r="CF767" i="5"/>
  <c r="CI767" i="5"/>
  <c r="CH767" i="5"/>
  <c r="CG767" i="5"/>
  <c r="CI282" i="5"/>
  <c r="CH282" i="5"/>
  <c r="CF282" i="5"/>
  <c r="CG282" i="5"/>
  <c r="CG2087" i="5"/>
  <c r="CI2087" i="5"/>
  <c r="CH2087" i="5"/>
  <c r="CF2087" i="5"/>
  <c r="CG2575" i="5"/>
  <c r="CF2575" i="5"/>
  <c r="CI2575" i="5"/>
  <c r="CH2575" i="5"/>
  <c r="CF1754" i="5"/>
  <c r="CI1754" i="5"/>
  <c r="CG1754" i="5"/>
  <c r="CH1754" i="5"/>
  <c r="CG2074" i="5"/>
  <c r="CF2074" i="5"/>
  <c r="CI2074" i="5"/>
  <c r="CH2074" i="5"/>
  <c r="CI1375" i="5"/>
  <c r="CH1375" i="5"/>
  <c r="CG1375" i="5"/>
  <c r="CF1375" i="5"/>
  <c r="CH927" i="5"/>
  <c r="CG927" i="5"/>
  <c r="CF927" i="5"/>
  <c r="CI927" i="5"/>
  <c r="CI271" i="5"/>
  <c r="CG271" i="5"/>
  <c r="CH271" i="5"/>
  <c r="CF271" i="5"/>
  <c r="CI330" i="5"/>
  <c r="CH330" i="5"/>
  <c r="CF330" i="5"/>
  <c r="CG330" i="5"/>
  <c r="CG407" i="5"/>
  <c r="CF407" i="5"/>
  <c r="CI407" i="5"/>
  <c r="CH407" i="5"/>
  <c r="CI639" i="5"/>
  <c r="CH639" i="5"/>
  <c r="CG639" i="5"/>
  <c r="CF639" i="5"/>
  <c r="CH1151" i="5"/>
  <c r="CF1151" i="5"/>
  <c r="CI1151" i="5"/>
  <c r="CG1151" i="5"/>
  <c r="CI127" i="5"/>
  <c r="CH127" i="5"/>
  <c r="CG127" i="5"/>
  <c r="CF127" i="5"/>
  <c r="CI1207" i="5"/>
  <c r="CH1207" i="5"/>
  <c r="CG1207" i="5"/>
  <c r="CF1207" i="5"/>
  <c r="CG679" i="5"/>
  <c r="CI679" i="5"/>
  <c r="CH679" i="5"/>
  <c r="CF679" i="5"/>
  <c r="CF978" i="5"/>
  <c r="CI978" i="5"/>
  <c r="CH978" i="5"/>
  <c r="CG978" i="5"/>
  <c r="CI351" i="5"/>
  <c r="CG351" i="5"/>
  <c r="CF351" i="5"/>
  <c r="CH351" i="5"/>
  <c r="CF2106" i="5"/>
  <c r="CH2106" i="5"/>
  <c r="CI2106" i="5"/>
  <c r="CG2106" i="5"/>
  <c r="CI511" i="5"/>
  <c r="CH511" i="5"/>
  <c r="CG511" i="5"/>
  <c r="CF511" i="5"/>
  <c r="CI1063" i="5"/>
  <c r="CG1063" i="5"/>
  <c r="CF1063" i="5"/>
  <c r="CH1063" i="5"/>
  <c r="CI1658" i="5"/>
  <c r="CG1658" i="5"/>
  <c r="CH1658" i="5"/>
  <c r="CF1658" i="5"/>
  <c r="CI2178" i="5"/>
  <c r="CH2178" i="5"/>
  <c r="CG2178" i="5"/>
  <c r="CF2178" i="5"/>
  <c r="CI2343" i="5"/>
  <c r="CH2343" i="5"/>
  <c r="CF2343" i="5"/>
  <c r="CG2343" i="5"/>
  <c r="CG834" i="5"/>
  <c r="CF834" i="5"/>
  <c r="CI834" i="5"/>
  <c r="CH834" i="5"/>
  <c r="CF1578" i="5"/>
  <c r="CI1578" i="5"/>
  <c r="CH1578" i="5"/>
  <c r="CG1578" i="5"/>
  <c r="CI2431" i="5"/>
  <c r="CH2431" i="5"/>
  <c r="CG2431" i="5"/>
  <c r="CF2431" i="5"/>
  <c r="CF1759" i="5"/>
  <c r="CI1759" i="5"/>
  <c r="CH1759" i="5"/>
  <c r="CG1759" i="5"/>
  <c r="CG2114" i="5"/>
  <c r="CF2114" i="5"/>
  <c r="CI2114" i="5"/>
  <c r="CH2114" i="5"/>
  <c r="CG594" i="5"/>
  <c r="CF594" i="5"/>
  <c r="CI594" i="5"/>
  <c r="CH594" i="5"/>
  <c r="CI1834" i="5"/>
  <c r="CH1834" i="5"/>
  <c r="CG1834" i="5"/>
  <c r="CF1834" i="5"/>
  <c r="CH1135" i="5"/>
  <c r="CF1135" i="5"/>
  <c r="CI1135" i="5"/>
  <c r="CG1135" i="5"/>
  <c r="CI1863" i="5"/>
  <c r="CH1863" i="5"/>
  <c r="CG1863" i="5"/>
  <c r="CF1863" i="5"/>
  <c r="CF378" i="5"/>
  <c r="CG378" i="5"/>
  <c r="CI378" i="5"/>
  <c r="CH378" i="5"/>
  <c r="CI1258" i="5"/>
  <c r="CG1258" i="5"/>
  <c r="CF1258" i="5"/>
  <c r="CH1258" i="5"/>
  <c r="CI2306" i="5"/>
  <c r="CH2306" i="5"/>
  <c r="CG2306" i="5"/>
  <c r="CF2306" i="5"/>
  <c r="CI346" i="5"/>
  <c r="CH346" i="5"/>
  <c r="CG346" i="5"/>
  <c r="CF346" i="5"/>
  <c r="CI2418" i="5"/>
  <c r="CH2418" i="5"/>
  <c r="CG2418" i="5"/>
  <c r="CF2418" i="5"/>
  <c r="CH922" i="5"/>
  <c r="CG922" i="5"/>
  <c r="CI922" i="5"/>
  <c r="CF922" i="5"/>
  <c r="CG426" i="5"/>
  <c r="CF426" i="5"/>
  <c r="CI426" i="5"/>
  <c r="CH426" i="5"/>
  <c r="CI439" i="5"/>
  <c r="CF439" i="5"/>
  <c r="CH439" i="5"/>
  <c r="CG439" i="5"/>
  <c r="CI90" i="5"/>
  <c r="CH90" i="5"/>
  <c r="CG90" i="5"/>
  <c r="CF90" i="5"/>
  <c r="CI519" i="5"/>
  <c r="CH519" i="5"/>
  <c r="CG519" i="5"/>
  <c r="CF519" i="5"/>
  <c r="CI498" i="5"/>
  <c r="CH498" i="5"/>
  <c r="CG498" i="5"/>
  <c r="CF498" i="5"/>
  <c r="CH530" i="5"/>
  <c r="CG530" i="5"/>
  <c r="CF530" i="5"/>
  <c r="CI530" i="5"/>
  <c r="CI2514" i="5"/>
  <c r="CH2514" i="5"/>
  <c r="CG2514" i="5"/>
  <c r="CF2514" i="5"/>
  <c r="CG2194" i="5"/>
  <c r="CH2194" i="5"/>
  <c r="CF2194" i="5"/>
  <c r="CI2194" i="5"/>
  <c r="CG1223" i="5"/>
  <c r="CF1223" i="5"/>
  <c r="CI1223" i="5"/>
  <c r="CH1223" i="5"/>
  <c r="CF2298" i="5"/>
  <c r="CH2298" i="5"/>
  <c r="CI2298" i="5"/>
  <c r="CG2298" i="5"/>
  <c r="CG58" i="5"/>
  <c r="CI58" i="5"/>
  <c r="CH58" i="5"/>
  <c r="CF58" i="5"/>
  <c r="CH2055" i="5"/>
  <c r="CF2055" i="5"/>
  <c r="CI2055" i="5"/>
  <c r="CG2055" i="5"/>
  <c r="CI1530" i="5"/>
  <c r="CH1530" i="5"/>
  <c r="CG1530" i="5"/>
  <c r="CF1530" i="5"/>
  <c r="CF482" i="5"/>
  <c r="CI482" i="5"/>
  <c r="CH482" i="5"/>
  <c r="CG482" i="5"/>
  <c r="CG1402" i="5"/>
  <c r="CF1402" i="5"/>
  <c r="CI1402" i="5"/>
  <c r="CH1402" i="5"/>
  <c r="CI394" i="5"/>
  <c r="CH394" i="5"/>
  <c r="CG394" i="5"/>
  <c r="CF394" i="5"/>
  <c r="CH2007" i="5"/>
  <c r="CG2007" i="5"/>
  <c r="CI2007" i="5"/>
  <c r="CF2007" i="5"/>
  <c r="CI2263" i="5"/>
  <c r="CG2263" i="5"/>
  <c r="CF2263" i="5"/>
  <c r="CH2263" i="5"/>
  <c r="CG2042" i="5"/>
  <c r="CI2042" i="5"/>
  <c r="CH2042" i="5"/>
  <c r="CF2042" i="5"/>
  <c r="CF1279" i="5"/>
  <c r="CI1279" i="5"/>
  <c r="CH1279" i="5"/>
  <c r="CG1279" i="5"/>
  <c r="CI2530" i="5"/>
  <c r="CH2530" i="5"/>
  <c r="CG2530" i="5"/>
  <c r="CF2530" i="5"/>
  <c r="CI1978" i="5"/>
  <c r="CH1978" i="5"/>
  <c r="CF1978" i="5"/>
  <c r="CG1978" i="5"/>
  <c r="CH1359" i="5"/>
  <c r="CG1359" i="5"/>
  <c r="CF1359" i="5"/>
  <c r="CI1359" i="5"/>
  <c r="CI1231" i="5"/>
  <c r="CG1231" i="5"/>
  <c r="CF1231" i="5"/>
  <c r="CH1231" i="5"/>
  <c r="CI2599" i="5"/>
  <c r="CH2599" i="5"/>
  <c r="CG2599" i="5"/>
  <c r="CF2599" i="5"/>
  <c r="CG1946" i="5"/>
  <c r="CF1946" i="5"/>
  <c r="CI1946" i="5"/>
  <c r="CH1946" i="5"/>
  <c r="CH866" i="5"/>
  <c r="CG866" i="5"/>
  <c r="CI866" i="5"/>
  <c r="CF866" i="5"/>
  <c r="CI1463" i="5"/>
  <c r="CH1463" i="5"/>
  <c r="CG1463" i="5"/>
  <c r="CF1463" i="5"/>
  <c r="CI114" i="5"/>
  <c r="CH114" i="5"/>
  <c r="CG114" i="5"/>
  <c r="CF114" i="5"/>
  <c r="CI1735" i="5"/>
  <c r="CH1735" i="5"/>
  <c r="CG1735" i="5"/>
  <c r="CF1735" i="5"/>
  <c r="CH279" i="5"/>
  <c r="CG279" i="5"/>
  <c r="CI279" i="5"/>
  <c r="CF279" i="5"/>
  <c r="CH1618" i="5"/>
  <c r="CG1618" i="5"/>
  <c r="CI1618" i="5"/>
  <c r="CF1618" i="5"/>
  <c r="CI711" i="5"/>
  <c r="CG711" i="5"/>
  <c r="CH711" i="5"/>
  <c r="CF711" i="5"/>
  <c r="CF1474" i="5"/>
  <c r="CI1474" i="5"/>
  <c r="CH1474" i="5"/>
  <c r="CG1474" i="5"/>
  <c r="CH2375" i="5"/>
  <c r="CG2375" i="5"/>
  <c r="CF2375" i="5"/>
  <c r="CI2375" i="5"/>
  <c r="CH1018" i="5"/>
  <c r="CG1018" i="5"/>
  <c r="CI1018" i="5"/>
  <c r="CF1018" i="5"/>
  <c r="CH226" i="5"/>
  <c r="CG226" i="5"/>
  <c r="CF226" i="5"/>
  <c r="CI226" i="5"/>
  <c r="CI1498" i="5"/>
  <c r="CH1498" i="5"/>
  <c r="CG1498" i="5"/>
  <c r="CF1498" i="5"/>
  <c r="CG194" i="5"/>
  <c r="CF194" i="5"/>
  <c r="CI194" i="5"/>
  <c r="CH194" i="5"/>
  <c r="CG82" i="5"/>
  <c r="CF82" i="5"/>
  <c r="CH82" i="5"/>
  <c r="CI82" i="5"/>
  <c r="CG1546" i="5"/>
  <c r="CF1546" i="5"/>
  <c r="CI1546" i="5"/>
  <c r="CH1546" i="5"/>
  <c r="CF2466" i="5"/>
  <c r="CI2466" i="5"/>
  <c r="CH2466" i="5"/>
  <c r="CG2466" i="5"/>
  <c r="CF1311" i="5"/>
  <c r="CI1311" i="5"/>
  <c r="CH1311" i="5"/>
  <c r="CG1311" i="5"/>
  <c r="CH1154" i="5"/>
  <c r="CG1154" i="5"/>
  <c r="CF1154" i="5"/>
  <c r="CI1154" i="5"/>
  <c r="CF1802" i="5"/>
  <c r="CG1802" i="5"/>
  <c r="CH1802" i="5"/>
  <c r="CI1802" i="5"/>
  <c r="CF207" i="5"/>
  <c r="CI207" i="5"/>
  <c r="CH207" i="5"/>
  <c r="CG207" i="5"/>
  <c r="CI535" i="5"/>
  <c r="CG535" i="5"/>
  <c r="CF535" i="5"/>
  <c r="CH535" i="5"/>
  <c r="CI1114" i="5"/>
  <c r="CG1114" i="5"/>
  <c r="CH1114" i="5"/>
  <c r="CF1114" i="5"/>
  <c r="CI1130" i="5"/>
  <c r="CH1130" i="5"/>
  <c r="CG1130" i="5"/>
  <c r="CF1130" i="5"/>
  <c r="CF1263" i="5"/>
  <c r="CI1263" i="5"/>
  <c r="CH1263" i="5"/>
  <c r="CG1263" i="5"/>
  <c r="CI167" i="5"/>
  <c r="CH167" i="5"/>
  <c r="CG167" i="5"/>
  <c r="CF167" i="5"/>
  <c r="CH2586" i="5"/>
  <c r="CG2586" i="5"/>
  <c r="CF2586" i="5"/>
  <c r="CI2586" i="5"/>
  <c r="CI2207" i="5"/>
  <c r="CF2207" i="5"/>
  <c r="CH2207" i="5"/>
  <c r="CG2207" i="5"/>
  <c r="CI546" i="5"/>
  <c r="CH546" i="5"/>
  <c r="CG546" i="5"/>
  <c r="CF546" i="5"/>
  <c r="CG738" i="5"/>
  <c r="CF738" i="5"/>
  <c r="CI738" i="5"/>
  <c r="CH738" i="5"/>
  <c r="CI791" i="5"/>
  <c r="CH791" i="5"/>
  <c r="CG791" i="5"/>
  <c r="CF791" i="5"/>
  <c r="CH2063" i="5"/>
  <c r="CG2063" i="5"/>
  <c r="CF2063" i="5"/>
  <c r="CI2063" i="5"/>
  <c r="CG2103" i="5"/>
  <c r="CF2103" i="5"/>
  <c r="CI2103" i="5"/>
  <c r="CH2103" i="5"/>
  <c r="CH2279" i="5"/>
  <c r="CF2279" i="5"/>
  <c r="CI2279" i="5"/>
  <c r="CG2279" i="5"/>
  <c r="CI1858" i="5"/>
  <c r="CH1858" i="5"/>
  <c r="CG1858" i="5"/>
  <c r="CF1858" i="5"/>
  <c r="CI1951" i="5"/>
  <c r="CG1951" i="5"/>
  <c r="CH1951" i="5"/>
  <c r="CF1951" i="5"/>
  <c r="CI1927" i="5"/>
  <c r="CH1927" i="5"/>
  <c r="CG1927" i="5"/>
  <c r="CF1927" i="5"/>
  <c r="CG1346" i="5"/>
  <c r="CF1346" i="5"/>
  <c r="CI1346" i="5"/>
  <c r="CH1346" i="5"/>
  <c r="CG2018" i="5"/>
  <c r="CF2018" i="5"/>
  <c r="CI2018" i="5"/>
  <c r="CH2018" i="5"/>
  <c r="CF399" i="5"/>
  <c r="CH399" i="5"/>
  <c r="CI399" i="5"/>
  <c r="CG399" i="5"/>
  <c r="CH799" i="5"/>
  <c r="CF799" i="5"/>
  <c r="CI799" i="5"/>
  <c r="CG799" i="5"/>
  <c r="CG402" i="5"/>
  <c r="CF402" i="5"/>
  <c r="CI402" i="5"/>
  <c r="CH402" i="5"/>
  <c r="CH2415" i="5"/>
  <c r="CF2415" i="5"/>
  <c r="CI2415" i="5"/>
  <c r="CG2415" i="5"/>
  <c r="CI1594" i="5"/>
  <c r="CG1594" i="5"/>
  <c r="CF1594" i="5"/>
  <c r="CH1594" i="5"/>
  <c r="CG1170" i="5"/>
  <c r="CF1170" i="5"/>
  <c r="CI1170" i="5"/>
  <c r="CH1170" i="5"/>
  <c r="CF322" i="5"/>
  <c r="CI322" i="5"/>
  <c r="CH322" i="5"/>
  <c r="CG322" i="5"/>
  <c r="CF2391" i="5"/>
  <c r="CI2391" i="5"/>
  <c r="CH2391" i="5"/>
  <c r="CG2391" i="5"/>
  <c r="CH1202" i="5"/>
  <c r="CG1202" i="5"/>
  <c r="CF1202" i="5"/>
  <c r="CI1202" i="5"/>
  <c r="CI1290" i="5"/>
  <c r="CH1290" i="5"/>
  <c r="CG1290" i="5"/>
  <c r="CF1290" i="5"/>
  <c r="CG354" i="5"/>
  <c r="CF354" i="5"/>
  <c r="CI354" i="5"/>
  <c r="CH354" i="5"/>
  <c r="CF1431" i="5"/>
  <c r="CI1431" i="5"/>
  <c r="CH1431" i="5"/>
  <c r="CG1431" i="5"/>
  <c r="CH506" i="5"/>
  <c r="CG506" i="5"/>
  <c r="CF506" i="5"/>
  <c r="CI506" i="5"/>
  <c r="CI162" i="5"/>
  <c r="CH162" i="5"/>
  <c r="CG162" i="5"/>
  <c r="CF162" i="5"/>
  <c r="CF255" i="5"/>
  <c r="CH255" i="5"/>
  <c r="CI255" i="5"/>
  <c r="CG255" i="5"/>
  <c r="CI527" i="5"/>
  <c r="CH527" i="5"/>
  <c r="CG527" i="5"/>
  <c r="CF527" i="5"/>
  <c r="CH1399" i="5"/>
  <c r="CG1399" i="5"/>
  <c r="CF1399" i="5"/>
  <c r="CI1399" i="5"/>
  <c r="CI1850" i="5"/>
  <c r="CH1850" i="5"/>
  <c r="CG1850" i="5"/>
  <c r="CF1850" i="5"/>
  <c r="CG578" i="5"/>
  <c r="CF578" i="5"/>
  <c r="CI578" i="5"/>
  <c r="CH578" i="5"/>
  <c r="CI842" i="5"/>
  <c r="CH842" i="5"/>
  <c r="CG842" i="5"/>
  <c r="CF842" i="5"/>
  <c r="CG2578" i="5"/>
  <c r="CF2578" i="5"/>
  <c r="CI2578" i="5"/>
  <c r="CH2578" i="5"/>
  <c r="CI1039" i="5"/>
  <c r="CH1039" i="5"/>
  <c r="CF1039" i="5"/>
  <c r="CG1039" i="5"/>
  <c r="CH2159" i="5"/>
  <c r="CG2159" i="5"/>
  <c r="CF2159" i="5"/>
  <c r="CI2159" i="5"/>
  <c r="CI1871" i="5"/>
  <c r="CH1871" i="5"/>
  <c r="CG1871" i="5"/>
  <c r="CF1871" i="5"/>
  <c r="CF1874" i="5"/>
  <c r="CI1874" i="5"/>
  <c r="CH1874" i="5"/>
  <c r="CG1874" i="5"/>
  <c r="CG2322" i="5"/>
  <c r="CF2322" i="5"/>
  <c r="CI2322" i="5"/>
  <c r="CH2322" i="5"/>
  <c r="CH1703" i="5"/>
  <c r="CG1703" i="5"/>
  <c r="CF1703" i="5"/>
  <c r="CI1703" i="5"/>
  <c r="CH2047" i="5"/>
  <c r="CG2047" i="5"/>
  <c r="CF2047" i="5"/>
  <c r="CI2047" i="5"/>
  <c r="CH1479" i="5"/>
  <c r="CF1479" i="5"/>
  <c r="CI1479" i="5"/>
  <c r="CG1479" i="5"/>
  <c r="CH1575" i="5"/>
  <c r="CG1575" i="5"/>
  <c r="CF1575" i="5"/>
  <c r="CI1575" i="5"/>
  <c r="CF735" i="5"/>
  <c r="CH735" i="5"/>
  <c r="CG735" i="5"/>
  <c r="CI735" i="5"/>
  <c r="CI570" i="5"/>
  <c r="CF570" i="5"/>
  <c r="CH570" i="5"/>
  <c r="CG570" i="5"/>
  <c r="CH831" i="5"/>
  <c r="CG831" i="5"/>
  <c r="CF831" i="5"/>
  <c r="CI831" i="5"/>
  <c r="CI746" i="5"/>
  <c r="CH746" i="5"/>
  <c r="CG746" i="5"/>
  <c r="CF746" i="5"/>
  <c r="CH2367" i="5"/>
  <c r="CI2367" i="5"/>
  <c r="CG2367" i="5"/>
  <c r="CF2367" i="5"/>
  <c r="CI1386" i="5"/>
  <c r="CH1386" i="5"/>
  <c r="CG1386" i="5"/>
  <c r="CF1386" i="5"/>
  <c r="CH559" i="5"/>
  <c r="CG559" i="5"/>
  <c r="CF559" i="5"/>
  <c r="CI559" i="5"/>
  <c r="CI2271" i="5"/>
  <c r="CF2271" i="5"/>
  <c r="CH2271" i="5"/>
  <c r="CG2271" i="5"/>
  <c r="CI463" i="5"/>
  <c r="CH463" i="5"/>
  <c r="CG463" i="5"/>
  <c r="CF463" i="5"/>
  <c r="CG2399" i="5"/>
  <c r="CI2399" i="5"/>
  <c r="CF2399" i="5"/>
  <c r="CH2399" i="5"/>
  <c r="CH1983" i="5"/>
  <c r="CG1983" i="5"/>
  <c r="CI1983" i="5"/>
  <c r="CF1983" i="5"/>
  <c r="CH1791" i="5"/>
  <c r="CI1791" i="5"/>
  <c r="CG1791" i="5"/>
  <c r="CF1791" i="5"/>
  <c r="CI698" i="5"/>
  <c r="CH698" i="5"/>
  <c r="CG698" i="5"/>
  <c r="CF698" i="5"/>
  <c r="CG1002" i="5"/>
  <c r="CF1002" i="5"/>
  <c r="CI1002" i="5"/>
  <c r="CH1002" i="5"/>
  <c r="CI2095" i="5"/>
  <c r="CH2095" i="5"/>
  <c r="CG2095" i="5"/>
  <c r="CF2095" i="5"/>
  <c r="CI2434" i="5"/>
  <c r="CG2434" i="5"/>
  <c r="CF2434" i="5"/>
  <c r="CH2434" i="5"/>
  <c r="CH599" i="5"/>
  <c r="CG599" i="5"/>
  <c r="CF599" i="5"/>
  <c r="CI599" i="5"/>
  <c r="CI543" i="5"/>
  <c r="CH543" i="5"/>
  <c r="CG543" i="5"/>
  <c r="CF543" i="5"/>
  <c r="CF879" i="5"/>
  <c r="CI879" i="5"/>
  <c r="CH879" i="5"/>
  <c r="CG879" i="5"/>
  <c r="CF858" i="5"/>
  <c r="CI858" i="5"/>
  <c r="CG858" i="5"/>
  <c r="CH858" i="5"/>
  <c r="CF2127" i="5"/>
  <c r="CI2127" i="5"/>
  <c r="CH2127" i="5"/>
  <c r="CG2127" i="5"/>
  <c r="CI1911" i="5"/>
  <c r="CH1911" i="5"/>
  <c r="CG1911" i="5"/>
  <c r="CF1911" i="5"/>
  <c r="CG1330" i="5"/>
  <c r="CF1330" i="5"/>
  <c r="CI1330" i="5"/>
  <c r="CH1330" i="5"/>
  <c r="CG34" i="5"/>
  <c r="CF34" i="5"/>
  <c r="CH34" i="5"/>
  <c r="CI34" i="5"/>
  <c r="CI2482" i="5"/>
  <c r="CH2482" i="5"/>
  <c r="CG2482" i="5"/>
  <c r="CF2482" i="5"/>
  <c r="CH2439" i="5"/>
  <c r="CG2439" i="5"/>
  <c r="CF2439" i="5"/>
  <c r="CI2439" i="5"/>
  <c r="CF1554" i="5"/>
  <c r="CI1554" i="5"/>
  <c r="CH1554" i="5"/>
  <c r="CG1554" i="5"/>
  <c r="CI823" i="5"/>
  <c r="CH823" i="5"/>
  <c r="CG823" i="5"/>
  <c r="CF823" i="5"/>
  <c r="CH1106" i="5"/>
  <c r="CF1106" i="5"/>
  <c r="CI1106" i="5"/>
  <c r="CG1106" i="5"/>
  <c r="CH935" i="5"/>
  <c r="CF935" i="5"/>
  <c r="CI935" i="5"/>
  <c r="CG935" i="5"/>
  <c r="CH2183" i="5"/>
  <c r="CI2183" i="5"/>
  <c r="CG2183" i="5"/>
  <c r="CF2183" i="5"/>
  <c r="CF951" i="5"/>
  <c r="CI951" i="5"/>
  <c r="CH951" i="5"/>
  <c r="CG951" i="5"/>
  <c r="CG1818" i="5"/>
  <c r="CF1818" i="5"/>
  <c r="CI1818" i="5"/>
  <c r="CH1818" i="5"/>
  <c r="CI514" i="5"/>
  <c r="CH514" i="5"/>
  <c r="CF514" i="5"/>
  <c r="CG514" i="5"/>
  <c r="CI2258" i="5"/>
  <c r="CG2258" i="5"/>
  <c r="CF2258" i="5"/>
  <c r="CH2258" i="5"/>
  <c r="CI1642" i="5"/>
  <c r="CH1642" i="5"/>
  <c r="CG1642" i="5"/>
  <c r="CF1642" i="5"/>
  <c r="CI1466" i="5"/>
  <c r="CF1466" i="5"/>
  <c r="CH1466" i="5"/>
  <c r="CG1466" i="5"/>
  <c r="CG674" i="5"/>
  <c r="CF674" i="5"/>
  <c r="CI674" i="5"/>
  <c r="CH674" i="5"/>
  <c r="CF575" i="5"/>
  <c r="CI575" i="5"/>
  <c r="CH575" i="5"/>
  <c r="CG575" i="5"/>
  <c r="CF1122" i="5"/>
  <c r="CI1122" i="5"/>
  <c r="CH1122" i="5"/>
  <c r="CG1122" i="5"/>
  <c r="CF2359" i="5"/>
  <c r="CH2359" i="5"/>
  <c r="CI2359" i="5"/>
  <c r="CG2359" i="5"/>
  <c r="CI1178" i="5"/>
  <c r="CH1178" i="5"/>
  <c r="CG1178" i="5"/>
  <c r="CF1178" i="5"/>
  <c r="CF2338" i="5"/>
  <c r="CI2338" i="5"/>
  <c r="CG2338" i="5"/>
  <c r="CH2338" i="5"/>
  <c r="CI146" i="5"/>
  <c r="CH146" i="5"/>
  <c r="CG146" i="5"/>
  <c r="CF146" i="5"/>
  <c r="CH1695" i="5"/>
  <c r="CG1695" i="5"/>
  <c r="CF1695" i="5"/>
  <c r="CI1695" i="5"/>
  <c r="CG1418" i="5"/>
  <c r="CI1418" i="5"/>
  <c r="CH1418" i="5"/>
  <c r="CF1418" i="5"/>
  <c r="CF1199" i="5"/>
  <c r="CI1199" i="5"/>
  <c r="CH1199" i="5"/>
  <c r="CG1199" i="5"/>
  <c r="CI583" i="5"/>
  <c r="CH583" i="5"/>
  <c r="CF583" i="5"/>
  <c r="CG583" i="5"/>
  <c r="CG1666" i="5"/>
  <c r="CF1666" i="5"/>
  <c r="CI1666" i="5"/>
  <c r="CH1666" i="5"/>
  <c r="CI1879" i="5"/>
  <c r="CH1879" i="5"/>
  <c r="CG1879" i="5"/>
  <c r="CF1879" i="5"/>
  <c r="CF1183" i="5"/>
  <c r="CH1183" i="5"/>
  <c r="CI1183" i="5"/>
  <c r="CG1183" i="5"/>
  <c r="CH290" i="5"/>
  <c r="CG290" i="5"/>
  <c r="CF290" i="5"/>
  <c r="CI290" i="5"/>
  <c r="CH2407" i="5"/>
  <c r="CG2407" i="5"/>
  <c r="CI2407" i="5"/>
  <c r="CF2407" i="5"/>
  <c r="CH1527" i="5"/>
  <c r="CG1527" i="5"/>
  <c r="CF1527" i="5"/>
  <c r="CI1527" i="5"/>
  <c r="CG1455" i="5"/>
  <c r="CF1455" i="5"/>
  <c r="CI1455" i="5"/>
  <c r="CH1455" i="5"/>
  <c r="CF234" i="5"/>
  <c r="CI234" i="5"/>
  <c r="CH234" i="5"/>
  <c r="CG234" i="5"/>
  <c r="CF1591" i="5"/>
  <c r="CG1591" i="5"/>
  <c r="CI1591" i="5"/>
  <c r="CH1591" i="5"/>
  <c r="CF111" i="5"/>
  <c r="CG111" i="5"/>
  <c r="CI111" i="5"/>
  <c r="CH111" i="5"/>
  <c r="CI1807" i="5"/>
  <c r="CH1807" i="5"/>
  <c r="CG1807" i="5"/>
  <c r="CF1807" i="5"/>
  <c r="CH975" i="5"/>
  <c r="CG975" i="5"/>
  <c r="CF975" i="5"/>
  <c r="CI975" i="5"/>
  <c r="CI442" i="5"/>
  <c r="CH442" i="5"/>
  <c r="CG442" i="5"/>
  <c r="CF442" i="5"/>
  <c r="CI586" i="5"/>
  <c r="CH586" i="5"/>
  <c r="CG586" i="5"/>
  <c r="CF586" i="5"/>
  <c r="CI2562" i="5"/>
  <c r="CH2562" i="5"/>
  <c r="CG2562" i="5"/>
  <c r="CF2562" i="5"/>
  <c r="CG2250" i="5"/>
  <c r="CF2250" i="5"/>
  <c r="CI2250" i="5"/>
  <c r="CH2250" i="5"/>
  <c r="CI1842" i="5"/>
  <c r="CH1842" i="5"/>
  <c r="CG1842" i="5"/>
  <c r="CF1842" i="5"/>
  <c r="CI2234" i="5"/>
  <c r="CH2234" i="5"/>
  <c r="CG2234" i="5"/>
  <c r="CF2234" i="5"/>
  <c r="CF1143" i="5"/>
  <c r="CG1143" i="5"/>
  <c r="CI1143" i="5"/>
  <c r="CH1143" i="5"/>
  <c r="CF1655" i="5"/>
  <c r="CI1655" i="5"/>
  <c r="CH1655" i="5"/>
  <c r="CG1655" i="5"/>
  <c r="CI1410" i="5"/>
  <c r="CG1410" i="5"/>
  <c r="CF1410" i="5"/>
  <c r="CH1410" i="5"/>
  <c r="CI2202" i="5"/>
  <c r="CF2202" i="5"/>
  <c r="CH2202" i="5"/>
  <c r="CG2202" i="5"/>
  <c r="CI970" i="5"/>
  <c r="CF970" i="5"/>
  <c r="CH970" i="5"/>
  <c r="CG970" i="5"/>
  <c r="CI2167" i="5"/>
  <c r="CH2167" i="5"/>
  <c r="CF2167" i="5"/>
  <c r="CG2167" i="5"/>
  <c r="CH615" i="5"/>
  <c r="CI615" i="5"/>
  <c r="CG615" i="5"/>
  <c r="CF615" i="5"/>
  <c r="CG1543" i="5"/>
  <c r="CF1543" i="5"/>
  <c r="CI1543" i="5"/>
  <c r="CH1543" i="5"/>
  <c r="CG2255" i="5"/>
  <c r="CI2255" i="5"/>
  <c r="CF2255" i="5"/>
  <c r="CH2255" i="5"/>
  <c r="CG2154" i="5"/>
  <c r="CF2154" i="5"/>
  <c r="CI2154" i="5"/>
  <c r="CH2154" i="5"/>
  <c r="CF159" i="5"/>
  <c r="CI159" i="5"/>
  <c r="CG159" i="5"/>
  <c r="CH159" i="5"/>
  <c r="CH1775" i="5"/>
  <c r="CG1775" i="5"/>
  <c r="CF1775" i="5"/>
  <c r="CI1775" i="5"/>
  <c r="CI1738" i="5"/>
  <c r="CH1738" i="5"/>
  <c r="CG1738" i="5"/>
  <c r="CF1738" i="5"/>
  <c r="CH807" i="5"/>
  <c r="CG807" i="5"/>
  <c r="CF807" i="5"/>
  <c r="CI807" i="5"/>
  <c r="CF1079" i="5"/>
  <c r="CI1079" i="5"/>
  <c r="CH1079" i="5"/>
  <c r="CG1079" i="5"/>
  <c r="CI50" i="5"/>
  <c r="CH50" i="5"/>
  <c r="CG50" i="5"/>
  <c r="CF50" i="5"/>
  <c r="CI135" i="5"/>
  <c r="CH135" i="5"/>
  <c r="CG135" i="5"/>
  <c r="CF135" i="5"/>
  <c r="CI1087" i="5"/>
  <c r="CH1087" i="5"/>
  <c r="CG1087" i="5"/>
  <c r="CF1087" i="5"/>
  <c r="CG306" i="5"/>
  <c r="CF306" i="5"/>
  <c r="CI306" i="5"/>
  <c r="CH306" i="5"/>
  <c r="CI1743" i="5"/>
  <c r="CG1743" i="5"/>
  <c r="CF1743" i="5"/>
  <c r="CH1743" i="5"/>
  <c r="CF2143" i="5"/>
  <c r="CI2143" i="5"/>
  <c r="CG2143" i="5"/>
  <c r="CH2143" i="5"/>
  <c r="CH2031" i="5"/>
  <c r="CG2031" i="5"/>
  <c r="CI2031" i="5"/>
  <c r="CF2031" i="5"/>
  <c r="CI1634" i="5"/>
  <c r="CH1634" i="5"/>
  <c r="CG1634" i="5"/>
  <c r="CF1634" i="5"/>
  <c r="CI183" i="5"/>
  <c r="CG183" i="5"/>
  <c r="CH183" i="5"/>
  <c r="CF183" i="5"/>
  <c r="CF2098" i="5"/>
  <c r="CI2098" i="5"/>
  <c r="CH2098" i="5"/>
  <c r="CG2098" i="5"/>
  <c r="CI2495" i="5"/>
  <c r="CF2495" i="5"/>
  <c r="CH2495" i="5"/>
  <c r="CG2495" i="5"/>
  <c r="CH1407" i="5"/>
  <c r="CG1407" i="5"/>
  <c r="CI1407" i="5"/>
  <c r="CF1407" i="5"/>
  <c r="CH914" i="5"/>
  <c r="CF914" i="5"/>
  <c r="CI914" i="5"/>
  <c r="CG914" i="5"/>
  <c r="CG634" i="5"/>
  <c r="CF634" i="5"/>
  <c r="CI634" i="5"/>
  <c r="CH634" i="5"/>
  <c r="CI1767" i="5"/>
  <c r="CH1767" i="5"/>
  <c r="CG1767" i="5"/>
  <c r="CF1767" i="5"/>
  <c r="CI1786" i="5"/>
  <c r="CH1786" i="5"/>
  <c r="CG1786" i="5"/>
  <c r="CF1786" i="5"/>
  <c r="CI1335" i="5"/>
  <c r="CH1335" i="5"/>
  <c r="CG1335" i="5"/>
  <c r="CF1335" i="5"/>
  <c r="CI1535" i="5"/>
  <c r="CH1535" i="5"/>
  <c r="CF1535" i="5"/>
  <c r="CG1535" i="5"/>
  <c r="CG1714" i="5"/>
  <c r="CI1714" i="5"/>
  <c r="CH1714" i="5"/>
  <c r="CF1714" i="5"/>
  <c r="CG2471" i="5"/>
  <c r="CF2471" i="5"/>
  <c r="CI2471" i="5"/>
  <c r="CH2471" i="5"/>
  <c r="CI2447" i="5"/>
  <c r="CF2447" i="5"/>
  <c r="CH2447" i="5"/>
  <c r="CG2447" i="5"/>
  <c r="CI1607" i="5"/>
  <c r="CH1607" i="5"/>
  <c r="CG1607" i="5"/>
  <c r="CF1607" i="5"/>
  <c r="CI186" i="5"/>
  <c r="CH186" i="5"/>
  <c r="CG186" i="5"/>
  <c r="CF186" i="5"/>
  <c r="CI2210" i="5"/>
  <c r="CH2210" i="5"/>
  <c r="CG2210" i="5"/>
  <c r="CF2210" i="5"/>
  <c r="CI2082" i="5"/>
  <c r="CH2082" i="5"/>
  <c r="CG2082" i="5"/>
  <c r="CF2082" i="5"/>
  <c r="CH719" i="5"/>
  <c r="CG719" i="5"/>
  <c r="CF719" i="5"/>
  <c r="CI719" i="5"/>
  <c r="CG567" i="5"/>
  <c r="CF567" i="5"/>
  <c r="CI567" i="5"/>
  <c r="CH567" i="5"/>
  <c r="CH151" i="5"/>
  <c r="CG151" i="5"/>
  <c r="CF151" i="5"/>
  <c r="CI151" i="5"/>
  <c r="CG1146" i="5"/>
  <c r="CF1146" i="5"/>
  <c r="CI1146" i="5"/>
  <c r="CH1146" i="5"/>
  <c r="CG2247" i="5"/>
  <c r="CF2247" i="5"/>
  <c r="CI2247" i="5"/>
  <c r="CH2247" i="5"/>
  <c r="CG999" i="5"/>
  <c r="CF999" i="5"/>
  <c r="CI999" i="5"/>
  <c r="CH999" i="5"/>
  <c r="CI1338" i="5"/>
  <c r="CH1338" i="5"/>
  <c r="CG1338" i="5"/>
  <c r="CF1338" i="5"/>
  <c r="CI31" i="5"/>
  <c r="CH31" i="5"/>
  <c r="CG31" i="5"/>
  <c r="CF31" i="5"/>
  <c r="CI2394" i="5"/>
  <c r="CH2394" i="5"/>
  <c r="CG2394" i="5"/>
  <c r="CF2394" i="5"/>
  <c r="CF1514" i="5"/>
  <c r="CI1514" i="5"/>
  <c r="CH1514" i="5"/>
  <c r="CG1514" i="5"/>
  <c r="CI1119" i="5"/>
  <c r="CH1119" i="5"/>
  <c r="CG1119" i="5"/>
  <c r="CF1119" i="5"/>
  <c r="CI1306" i="5"/>
  <c r="CH1306" i="5"/>
  <c r="CG1306" i="5"/>
  <c r="CF1306" i="5"/>
  <c r="CF2071" i="5"/>
  <c r="CI2071" i="5"/>
  <c r="CH2071" i="5"/>
  <c r="CG2071" i="5"/>
  <c r="CI2583" i="5"/>
  <c r="CH2583" i="5"/>
  <c r="CG2583" i="5"/>
  <c r="CF2583" i="5"/>
  <c r="CI1234" i="5"/>
  <c r="CH1234" i="5"/>
  <c r="CG1234" i="5"/>
  <c r="CF1234" i="5"/>
  <c r="CI2378" i="5"/>
  <c r="CH2378" i="5"/>
  <c r="CG2378" i="5"/>
  <c r="CF2378" i="5"/>
  <c r="CH1615" i="5"/>
  <c r="CG1615" i="5"/>
  <c r="CF1615" i="5"/>
  <c r="CI1615" i="5"/>
  <c r="CI223" i="5"/>
  <c r="CH223" i="5"/>
  <c r="CG223" i="5"/>
  <c r="CF223" i="5"/>
  <c r="CH199" i="5"/>
  <c r="CG199" i="5"/>
  <c r="CF199" i="5"/>
  <c r="CI199" i="5"/>
  <c r="CI2151" i="5"/>
  <c r="CH2151" i="5"/>
  <c r="CG2151" i="5"/>
  <c r="CF2151" i="5"/>
  <c r="CH1098" i="5"/>
  <c r="CG1098" i="5"/>
  <c r="CF1098" i="5"/>
  <c r="CI1098" i="5"/>
  <c r="CG1423" i="5"/>
  <c r="CF1423" i="5"/>
  <c r="CI1423" i="5"/>
  <c r="CH1423" i="5"/>
  <c r="CI2591" i="5"/>
  <c r="CH2591" i="5"/>
  <c r="CG2591" i="5"/>
  <c r="CF2591" i="5"/>
  <c r="CF898" i="5"/>
  <c r="CH898" i="5"/>
  <c r="CI898" i="5"/>
  <c r="CG898" i="5"/>
  <c r="CF930" i="5"/>
  <c r="CI930" i="5"/>
  <c r="CH930" i="5"/>
  <c r="CG930" i="5"/>
  <c r="CI786" i="5"/>
  <c r="CH786" i="5"/>
  <c r="CG786" i="5"/>
  <c r="CF786" i="5"/>
  <c r="CI727" i="5"/>
  <c r="CH727" i="5"/>
  <c r="CG727" i="5"/>
  <c r="CF727" i="5"/>
  <c r="CH1450" i="5"/>
  <c r="CG1450" i="5"/>
  <c r="CF1450" i="5"/>
  <c r="CI1450" i="5"/>
  <c r="CI1090" i="5"/>
  <c r="CH1090" i="5"/>
  <c r="CF1090" i="5"/>
  <c r="CG1090" i="5"/>
  <c r="CI911" i="5"/>
  <c r="CH911" i="5"/>
  <c r="CG911" i="5"/>
  <c r="CF911" i="5"/>
  <c r="CF802" i="5"/>
  <c r="CI802" i="5"/>
  <c r="CH802" i="5"/>
  <c r="CG802" i="5"/>
  <c r="CI2058" i="5"/>
  <c r="CG2058" i="5"/>
  <c r="CH2058" i="5"/>
  <c r="CF2058" i="5"/>
  <c r="CI642" i="5"/>
  <c r="CG642" i="5"/>
  <c r="CH642" i="5"/>
  <c r="CF642" i="5"/>
  <c r="CH1378" i="5"/>
  <c r="CG1378" i="5"/>
  <c r="CF1378" i="5"/>
  <c r="CI1378" i="5"/>
  <c r="CI319" i="5"/>
  <c r="CG319" i="5"/>
  <c r="CF319" i="5"/>
  <c r="CH319" i="5"/>
  <c r="CI1586" i="5"/>
  <c r="CH1586" i="5"/>
  <c r="CG1586" i="5"/>
  <c r="CF1586" i="5"/>
  <c r="CF1026" i="5"/>
  <c r="CI1026" i="5"/>
  <c r="CH1026" i="5"/>
  <c r="CG1026" i="5"/>
  <c r="CI1482" i="5"/>
  <c r="CH1482" i="5"/>
  <c r="CG1482" i="5"/>
  <c r="CF1482" i="5"/>
  <c r="CI263" i="5"/>
  <c r="CG263" i="5"/>
  <c r="CH263" i="5"/>
  <c r="CF263" i="5"/>
  <c r="CI1162" i="5"/>
  <c r="CH1162" i="5"/>
  <c r="CF1162" i="5"/>
  <c r="CG1162" i="5"/>
  <c r="CG55" i="5"/>
  <c r="CI55" i="5"/>
  <c r="CH55" i="5"/>
  <c r="CF55" i="5"/>
  <c r="CI538" i="5"/>
  <c r="CH538" i="5"/>
  <c r="CG538" i="5"/>
  <c r="CF538" i="5"/>
  <c r="CG2567" i="5"/>
  <c r="CF2567" i="5"/>
  <c r="CI2567" i="5"/>
  <c r="CH2567" i="5"/>
  <c r="CI2231" i="5"/>
  <c r="CH2231" i="5"/>
  <c r="CG2231" i="5"/>
  <c r="CF2231" i="5"/>
  <c r="CG1551" i="5"/>
  <c r="CH1551" i="5"/>
  <c r="CF1551" i="5"/>
  <c r="CI1551" i="5"/>
  <c r="CG743" i="5"/>
  <c r="CF743" i="5"/>
  <c r="CI743" i="5"/>
  <c r="CH743" i="5"/>
  <c r="CH1746" i="5"/>
  <c r="CI1746" i="5"/>
  <c r="CG1746" i="5"/>
  <c r="CF1746" i="5"/>
  <c r="CI1287" i="5"/>
  <c r="CH1287" i="5"/>
  <c r="CG1287" i="5"/>
  <c r="CF1287" i="5"/>
  <c r="CS1047" i="5"/>
  <c r="CR1047" i="5"/>
  <c r="CQ1047" i="5"/>
  <c r="CP1047" i="5"/>
  <c r="CI2551" i="5"/>
  <c r="CH2551" i="5"/>
  <c r="CG2551" i="5"/>
  <c r="CF2551" i="5"/>
  <c r="CI2146" i="5"/>
  <c r="CH2146" i="5"/>
  <c r="CG2146" i="5"/>
  <c r="CF2146" i="5"/>
  <c r="CR1794" i="5"/>
  <c r="CS1794" i="5"/>
  <c r="CQ1794" i="5"/>
  <c r="CP1794" i="5"/>
  <c r="CI1370" i="5"/>
  <c r="CH1370" i="5"/>
  <c r="CG1370" i="5"/>
  <c r="CF1370" i="5"/>
  <c r="CF431" i="5"/>
  <c r="CI431" i="5"/>
  <c r="CH431" i="5"/>
  <c r="CG431" i="5"/>
  <c r="CH1815" i="5"/>
  <c r="CG1815" i="5"/>
  <c r="CF1815" i="5"/>
  <c r="CI1815" i="5"/>
  <c r="CG1639" i="5"/>
  <c r="CI1639" i="5"/>
  <c r="CH1639" i="5"/>
  <c r="CF1639" i="5"/>
  <c r="CF863" i="5"/>
  <c r="CI863" i="5"/>
  <c r="CH863" i="5"/>
  <c r="CG863" i="5"/>
  <c r="CI1855" i="5"/>
  <c r="CH1855" i="5"/>
  <c r="CG1855" i="5"/>
  <c r="CF1855" i="5"/>
  <c r="CI855" i="5"/>
  <c r="CF855" i="5"/>
  <c r="CH855" i="5"/>
  <c r="CG855" i="5"/>
  <c r="CI98" i="5"/>
  <c r="CH98" i="5"/>
  <c r="CG98" i="5"/>
  <c r="CF98" i="5"/>
  <c r="CR1991" i="5"/>
  <c r="CS1991" i="5"/>
  <c r="CP1991" i="5"/>
  <c r="CQ1991" i="5"/>
  <c r="CH1583" i="5"/>
  <c r="CI1583" i="5"/>
  <c r="CG1583" i="5"/>
  <c r="CF1583" i="5"/>
  <c r="CG1007" i="5"/>
  <c r="CF1007" i="5"/>
  <c r="CI1007" i="5"/>
  <c r="CH1007" i="5"/>
  <c r="CH722" i="5"/>
  <c r="CI722" i="5"/>
  <c r="CG722" i="5"/>
  <c r="CF722" i="5"/>
  <c r="CI1610" i="5"/>
  <c r="CG1610" i="5"/>
  <c r="CH1610" i="5"/>
  <c r="CF1610" i="5"/>
  <c r="CI1319" i="5"/>
  <c r="CH1319" i="5"/>
  <c r="CG1319" i="5"/>
  <c r="CF1319" i="5"/>
  <c r="CI1247" i="5"/>
  <c r="CF1247" i="5"/>
  <c r="CH1247" i="5"/>
  <c r="CG1247" i="5"/>
  <c r="CH695" i="5"/>
  <c r="CG695" i="5"/>
  <c r="CF695" i="5"/>
  <c r="CI695" i="5"/>
  <c r="CI1458" i="5"/>
  <c r="CH1458" i="5"/>
  <c r="CG1458" i="5"/>
  <c r="CF1458" i="5"/>
  <c r="CI2506" i="5"/>
  <c r="CH2506" i="5"/>
  <c r="CG2506" i="5"/>
  <c r="CF2506" i="5"/>
  <c r="CI2570" i="5"/>
  <c r="CH2570" i="5"/>
  <c r="CG2570" i="5"/>
  <c r="CF2570" i="5"/>
  <c r="CI1959" i="5"/>
  <c r="CF1959" i="5"/>
  <c r="CH1959" i="5"/>
  <c r="CG1959" i="5"/>
  <c r="CG2354" i="5"/>
  <c r="CI2354" i="5"/>
  <c r="CH2354" i="5"/>
  <c r="CF2354" i="5"/>
  <c r="CG1426" i="5"/>
  <c r="CI1426" i="5"/>
  <c r="CH1426" i="5"/>
  <c r="CF1426" i="5"/>
  <c r="CH1066" i="5"/>
  <c r="CI1066" i="5"/>
  <c r="CG1066" i="5"/>
  <c r="CF1066" i="5"/>
  <c r="CF2170" i="5"/>
  <c r="CI2170" i="5"/>
  <c r="CH2170" i="5"/>
  <c r="CG2170" i="5"/>
  <c r="CH759" i="5"/>
  <c r="CG759" i="5"/>
  <c r="CI759" i="5"/>
  <c r="CF759" i="5"/>
  <c r="CI1706" i="5"/>
  <c r="CH1706" i="5"/>
  <c r="CG1706" i="5"/>
  <c r="CF1706" i="5"/>
  <c r="CI778" i="5"/>
  <c r="CH778" i="5"/>
  <c r="CF778" i="5"/>
  <c r="CG778" i="5"/>
  <c r="CH1631" i="5"/>
  <c r="CF1631" i="5"/>
  <c r="CI1631" i="5"/>
  <c r="CG1631" i="5"/>
  <c r="CF1298" i="5"/>
  <c r="CI1298" i="5"/>
  <c r="CH1298" i="5"/>
  <c r="CG1298" i="5"/>
  <c r="CH258" i="5"/>
  <c r="CG258" i="5"/>
  <c r="CF258" i="5"/>
  <c r="CI258" i="5"/>
  <c r="CF551" i="5"/>
  <c r="CI551" i="5"/>
  <c r="CH551" i="5"/>
  <c r="CG551" i="5"/>
  <c r="CF1071" i="5"/>
  <c r="CI1071" i="5"/>
  <c r="CH1071" i="5"/>
  <c r="CG1071" i="5"/>
  <c r="CI119" i="5"/>
  <c r="CH119" i="5"/>
  <c r="CG119" i="5"/>
  <c r="CF119" i="5"/>
  <c r="CF2311" i="5"/>
  <c r="CG2311" i="5"/>
  <c r="CI2311" i="5"/>
  <c r="CH2311" i="5"/>
  <c r="CI47" i="5"/>
  <c r="CH47" i="5"/>
  <c r="CG47" i="5"/>
  <c r="CF47" i="5"/>
  <c r="CI2503" i="5"/>
  <c r="CH2503" i="5"/>
  <c r="CG2503" i="5"/>
  <c r="CF2503" i="5"/>
  <c r="CI2474" i="5"/>
  <c r="CH2474" i="5"/>
  <c r="CG2474" i="5"/>
  <c r="CF2474" i="5"/>
  <c r="CI487" i="5"/>
  <c r="CG487" i="5"/>
  <c r="CF487" i="5"/>
  <c r="CH487" i="5"/>
  <c r="CG783" i="5"/>
  <c r="CF783" i="5"/>
  <c r="CI783" i="5"/>
  <c r="CH783" i="5"/>
  <c r="CG1711" i="5"/>
  <c r="CF1711" i="5"/>
  <c r="CI1711" i="5"/>
  <c r="CH1711" i="5"/>
  <c r="CI1175" i="5"/>
  <c r="CH1175" i="5"/>
  <c r="CG1175" i="5"/>
  <c r="CF1175" i="5"/>
  <c r="CI1831" i="5"/>
  <c r="CH1831" i="5"/>
  <c r="CG1831" i="5"/>
  <c r="CF1831" i="5"/>
  <c r="CG79" i="5"/>
  <c r="CF79" i="5"/>
  <c r="CI79" i="5"/>
  <c r="CH79" i="5"/>
  <c r="CI1327" i="5"/>
  <c r="CH1327" i="5"/>
  <c r="CG1327" i="5"/>
  <c r="CF1327" i="5"/>
  <c r="CH650" i="5"/>
  <c r="CF650" i="5"/>
  <c r="CI650" i="5"/>
  <c r="CG650" i="5"/>
  <c r="CG1354" i="5"/>
  <c r="CF1354" i="5"/>
  <c r="CI1354" i="5"/>
  <c r="CH1354" i="5"/>
  <c r="CI327" i="5"/>
  <c r="CF327" i="5"/>
  <c r="CH327" i="5"/>
  <c r="CG327" i="5"/>
  <c r="CG202" i="5"/>
  <c r="CF202" i="5"/>
  <c r="CH202" i="5"/>
  <c r="CI202" i="5"/>
  <c r="CI2455" i="5"/>
  <c r="CF2455" i="5"/>
  <c r="CH2455" i="5"/>
  <c r="CG2455" i="5"/>
  <c r="CI2346" i="5"/>
  <c r="CH2346" i="5"/>
  <c r="CG2346" i="5"/>
  <c r="CF2346" i="5"/>
  <c r="CI1986" i="5"/>
  <c r="CH1986" i="5"/>
  <c r="CG1986" i="5"/>
  <c r="CF1986" i="5"/>
  <c r="CG1295" i="5"/>
  <c r="CF1295" i="5"/>
  <c r="CI1295" i="5"/>
  <c r="CH1295" i="5"/>
  <c r="CG903" i="5"/>
  <c r="CF903" i="5"/>
  <c r="CI903" i="5"/>
  <c r="CH903" i="5"/>
  <c r="CF2423" i="5"/>
  <c r="CI2423" i="5"/>
  <c r="CH2423" i="5"/>
  <c r="CG2423" i="5"/>
  <c r="CF1442" i="5"/>
  <c r="CI1442" i="5"/>
  <c r="CH1442" i="5"/>
  <c r="CG1442" i="5"/>
  <c r="CI175" i="5"/>
  <c r="CH175" i="5"/>
  <c r="CG175" i="5"/>
  <c r="CF175" i="5"/>
  <c r="CI1810" i="5"/>
  <c r="CH1810" i="5"/>
  <c r="CF1810" i="5"/>
  <c r="CG1810" i="5"/>
  <c r="CH810" i="5"/>
  <c r="CG810" i="5"/>
  <c r="CF810" i="5"/>
  <c r="CI810" i="5"/>
  <c r="CI26" i="5"/>
  <c r="CH26" i="5"/>
  <c r="CG26" i="5"/>
  <c r="CF26" i="5"/>
  <c r="CG23" i="5"/>
  <c r="CF23" i="5"/>
  <c r="CH23" i="5"/>
  <c r="CI23" i="5"/>
  <c r="BX15" i="5"/>
  <c r="BW15" i="5"/>
  <c r="BV15" i="5"/>
  <c r="BY15" i="5"/>
  <c r="BX18" i="5"/>
  <c r="BW18" i="5"/>
  <c r="BV18" i="5"/>
  <c r="BY18" i="5"/>
  <c r="CU1050" i="5" l="1"/>
  <c r="CR1986" i="5"/>
  <c r="CS1986" i="5"/>
  <c r="CQ1986" i="5"/>
  <c r="CP1986" i="5"/>
  <c r="CS175" i="5"/>
  <c r="CR175" i="5"/>
  <c r="CQ175" i="5"/>
  <c r="CP175" i="5"/>
  <c r="CS2503" i="5"/>
  <c r="CR2503" i="5"/>
  <c r="CQ2503" i="5"/>
  <c r="CP2503" i="5"/>
  <c r="CS1706" i="5"/>
  <c r="CR1706" i="5"/>
  <c r="CP1706" i="5"/>
  <c r="CQ1706" i="5"/>
  <c r="CS1426" i="5"/>
  <c r="CR1426" i="5"/>
  <c r="CQ1426" i="5"/>
  <c r="CP1426" i="5"/>
  <c r="CS2506" i="5"/>
  <c r="CR2506" i="5"/>
  <c r="CP2506" i="5"/>
  <c r="CQ2506" i="5"/>
  <c r="CS1319" i="5"/>
  <c r="CR1319" i="5"/>
  <c r="CQ1319" i="5"/>
  <c r="CP1319" i="5"/>
  <c r="CS722" i="5"/>
  <c r="CR722" i="5"/>
  <c r="CP722" i="5"/>
  <c r="CQ722" i="5"/>
  <c r="CS1583" i="5"/>
  <c r="CR1583" i="5"/>
  <c r="CQ1583" i="5"/>
  <c r="CP1583" i="5"/>
  <c r="CS98" i="5"/>
  <c r="CR98" i="5"/>
  <c r="CQ98" i="5"/>
  <c r="CP98" i="5"/>
  <c r="CS1855" i="5"/>
  <c r="CR1855" i="5"/>
  <c r="CQ1855" i="5"/>
  <c r="CP1855" i="5"/>
  <c r="CS1639" i="5"/>
  <c r="CR1639" i="5"/>
  <c r="CQ1639" i="5"/>
  <c r="CP1639" i="5"/>
  <c r="CS2551" i="5"/>
  <c r="CR2551" i="5"/>
  <c r="CQ2551" i="5"/>
  <c r="CP2551" i="5"/>
  <c r="CR1287" i="5"/>
  <c r="CS1287" i="5"/>
  <c r="CQ1287" i="5"/>
  <c r="CP1287" i="5"/>
  <c r="CR2231" i="5"/>
  <c r="CS2231" i="5"/>
  <c r="CQ2231" i="5"/>
  <c r="CP2231" i="5"/>
  <c r="CS538" i="5"/>
  <c r="CR538" i="5"/>
  <c r="CQ538" i="5"/>
  <c r="CP538" i="5"/>
  <c r="CR1482" i="5"/>
  <c r="CS1482" i="5"/>
  <c r="CQ1482" i="5"/>
  <c r="CP1482" i="5"/>
  <c r="CR1586" i="5"/>
  <c r="CS1586" i="5"/>
  <c r="CP1586" i="5"/>
  <c r="CQ1586" i="5"/>
  <c r="CS2058" i="5"/>
  <c r="CR2058" i="5"/>
  <c r="CP2058" i="5"/>
  <c r="CQ2058" i="5"/>
  <c r="CR911" i="5"/>
  <c r="CS911" i="5"/>
  <c r="CP911" i="5"/>
  <c r="CQ911" i="5"/>
  <c r="CR786" i="5"/>
  <c r="CS786" i="5"/>
  <c r="CQ786" i="5"/>
  <c r="CP786" i="5"/>
  <c r="CS2151" i="5"/>
  <c r="CR2151" i="5"/>
  <c r="CP2151" i="5"/>
  <c r="CQ2151" i="5"/>
  <c r="CS223" i="5"/>
  <c r="CR223" i="5"/>
  <c r="CP223" i="5"/>
  <c r="CQ223" i="5"/>
  <c r="CS2378" i="5"/>
  <c r="CR2378" i="5"/>
  <c r="CQ2378" i="5"/>
  <c r="CP2378" i="5"/>
  <c r="CS2583" i="5"/>
  <c r="CR2583" i="5"/>
  <c r="CQ2583" i="5"/>
  <c r="CP2583" i="5"/>
  <c r="CR1306" i="5"/>
  <c r="CS1306" i="5"/>
  <c r="CQ1306" i="5"/>
  <c r="CP1306" i="5"/>
  <c r="CR31" i="5"/>
  <c r="CS31" i="5"/>
  <c r="CQ31" i="5"/>
  <c r="CP31" i="5"/>
  <c r="CR2082" i="5"/>
  <c r="CS2082" i="5"/>
  <c r="CQ2082" i="5"/>
  <c r="CP2082" i="5"/>
  <c r="CR186" i="5"/>
  <c r="CS186" i="5"/>
  <c r="CP186" i="5"/>
  <c r="CQ186" i="5"/>
  <c r="CS1714" i="5"/>
  <c r="CR1714" i="5"/>
  <c r="CQ1714" i="5"/>
  <c r="CP1714" i="5"/>
  <c r="CR1335" i="5"/>
  <c r="CS1335" i="5"/>
  <c r="CQ1335" i="5"/>
  <c r="CU1338" i="5" s="1"/>
  <c r="CP1335" i="5"/>
  <c r="CS1767" i="5"/>
  <c r="CR1767" i="5"/>
  <c r="CP1767" i="5"/>
  <c r="CQ1767" i="5"/>
  <c r="CR183" i="5"/>
  <c r="CS183" i="5"/>
  <c r="CQ183" i="5"/>
  <c r="CU186" i="5" s="1"/>
  <c r="CP183" i="5"/>
  <c r="CR2031" i="5"/>
  <c r="CS2031" i="5"/>
  <c r="CP2031" i="5"/>
  <c r="CQ2031" i="5"/>
  <c r="CS1087" i="5"/>
  <c r="CR1087" i="5"/>
  <c r="CQ1087" i="5"/>
  <c r="CU1090" i="5" s="1"/>
  <c r="CP1087" i="5"/>
  <c r="CS50" i="5"/>
  <c r="CR50" i="5"/>
  <c r="CQ50" i="5"/>
  <c r="CP50" i="5"/>
  <c r="CS2234" i="5"/>
  <c r="CR2234" i="5"/>
  <c r="CQ2234" i="5"/>
  <c r="CP2234" i="5"/>
  <c r="CS586" i="5"/>
  <c r="CR586" i="5"/>
  <c r="CQ586" i="5"/>
  <c r="CP586" i="5"/>
  <c r="CS1879" i="5"/>
  <c r="CR1879" i="5"/>
  <c r="CQ1879" i="5"/>
  <c r="CU1882" i="5" s="1"/>
  <c r="CP1879" i="5"/>
  <c r="CS1418" i="5"/>
  <c r="CR1418" i="5"/>
  <c r="CQ1418" i="5"/>
  <c r="CP1418" i="5"/>
  <c r="CS146" i="5"/>
  <c r="CR146" i="5"/>
  <c r="CQ146" i="5"/>
  <c r="CP146" i="5"/>
  <c r="CS1178" i="5"/>
  <c r="CR1178" i="5"/>
  <c r="CQ1178" i="5"/>
  <c r="CP1178" i="5"/>
  <c r="CS1642" i="5"/>
  <c r="CR1642" i="5"/>
  <c r="CP1642" i="5"/>
  <c r="CQ1642" i="5"/>
  <c r="CS823" i="5"/>
  <c r="CR823" i="5"/>
  <c r="CP823" i="5"/>
  <c r="CQ823" i="5"/>
  <c r="CS1911" i="5"/>
  <c r="CR1911" i="5"/>
  <c r="CP1911" i="5"/>
  <c r="CQ1911" i="5"/>
  <c r="CS543" i="5"/>
  <c r="CR543" i="5"/>
  <c r="CP543" i="5"/>
  <c r="CQ543" i="5"/>
  <c r="CS1791" i="5"/>
  <c r="CR1791" i="5"/>
  <c r="CP1791" i="5"/>
  <c r="CQ1791" i="5"/>
  <c r="CS1386" i="5"/>
  <c r="CR1386" i="5"/>
  <c r="CP1386" i="5"/>
  <c r="CQ1386" i="5"/>
  <c r="CS746" i="5"/>
  <c r="CR746" i="5"/>
  <c r="CP746" i="5"/>
  <c r="CQ746" i="5"/>
  <c r="CS1871" i="5"/>
  <c r="CR1871" i="5"/>
  <c r="CQ1871" i="5"/>
  <c r="CP1871" i="5"/>
  <c r="CS842" i="5"/>
  <c r="CR842" i="5"/>
  <c r="CQ842" i="5"/>
  <c r="CP842" i="5"/>
  <c r="CS1850" i="5"/>
  <c r="CR1850" i="5"/>
  <c r="CP1850" i="5"/>
  <c r="CQ1850" i="5"/>
  <c r="CS527" i="5"/>
  <c r="CR527" i="5"/>
  <c r="CQ527" i="5"/>
  <c r="CP527" i="5"/>
  <c r="CS162" i="5"/>
  <c r="CR162" i="5"/>
  <c r="CQ162" i="5"/>
  <c r="CP162" i="5"/>
  <c r="CS1290" i="5"/>
  <c r="CR1290" i="5"/>
  <c r="CP1290" i="5"/>
  <c r="CQ1290" i="5"/>
  <c r="CS1927" i="5"/>
  <c r="CR1927" i="5"/>
  <c r="CQ1927" i="5"/>
  <c r="CP1927" i="5"/>
  <c r="CS1858" i="5"/>
  <c r="CR1858" i="5"/>
  <c r="CP1858" i="5"/>
  <c r="CQ1858" i="5"/>
  <c r="CR791" i="5"/>
  <c r="CS791" i="5"/>
  <c r="CQ791" i="5"/>
  <c r="CP791" i="5"/>
  <c r="CS546" i="5"/>
  <c r="CR546" i="5"/>
  <c r="CP546" i="5"/>
  <c r="CQ546" i="5"/>
  <c r="CS1114" i="5"/>
  <c r="CR1114" i="5"/>
  <c r="CP1114" i="5"/>
  <c r="CQ1114" i="5"/>
  <c r="CS1498" i="5"/>
  <c r="CR1498" i="5"/>
  <c r="CQ1498" i="5"/>
  <c r="CP1498" i="5"/>
  <c r="CS1018" i="5"/>
  <c r="CR1018" i="5"/>
  <c r="CQ1018" i="5"/>
  <c r="CP1018" i="5"/>
  <c r="CR1618" i="5"/>
  <c r="CS1618" i="5"/>
  <c r="CQ1618" i="5"/>
  <c r="CP1618" i="5"/>
  <c r="CR1735" i="5"/>
  <c r="CS1735" i="5"/>
  <c r="CP1735" i="5"/>
  <c r="CQ1735" i="5"/>
  <c r="CS1463" i="5"/>
  <c r="CR1463" i="5"/>
  <c r="CP1463" i="5"/>
  <c r="CQ1463" i="5"/>
  <c r="CS394" i="5"/>
  <c r="CR394" i="5"/>
  <c r="CQ394" i="5"/>
  <c r="CP394" i="5"/>
  <c r="CS519" i="5"/>
  <c r="CR519" i="5"/>
  <c r="CP519" i="5"/>
  <c r="CQ519" i="5"/>
  <c r="CS922" i="5"/>
  <c r="CR922" i="5"/>
  <c r="CQ922" i="5"/>
  <c r="CP922" i="5"/>
  <c r="CS346" i="5"/>
  <c r="CR346" i="5"/>
  <c r="CQ346" i="5"/>
  <c r="CP346" i="5"/>
  <c r="CS1863" i="5"/>
  <c r="CR1863" i="5"/>
  <c r="CQ1863" i="5"/>
  <c r="CP1863" i="5"/>
  <c r="CS1834" i="5"/>
  <c r="CR1834" i="5"/>
  <c r="CQ1834" i="5"/>
  <c r="CP1834" i="5"/>
  <c r="CS2431" i="5"/>
  <c r="CR2431" i="5"/>
  <c r="CQ2431" i="5"/>
  <c r="CP2431" i="5"/>
  <c r="CS2178" i="5"/>
  <c r="CR2178" i="5"/>
  <c r="CQ2178" i="5"/>
  <c r="CP2178" i="5"/>
  <c r="CS1207" i="5"/>
  <c r="CR1207" i="5"/>
  <c r="CQ1207" i="5"/>
  <c r="CP1207" i="5"/>
  <c r="CS271" i="5"/>
  <c r="CR271" i="5"/>
  <c r="CP271" i="5"/>
  <c r="CQ271" i="5"/>
  <c r="CS1375" i="5"/>
  <c r="CR1375" i="5"/>
  <c r="CP1375" i="5"/>
  <c r="CQ1375" i="5"/>
  <c r="CS2087" i="5"/>
  <c r="CR2087" i="5"/>
  <c r="CQ2087" i="5"/>
  <c r="CP2087" i="5"/>
  <c r="CS1602" i="5"/>
  <c r="CR1602" i="5"/>
  <c r="CQ1602" i="5"/>
  <c r="CP1602" i="5"/>
  <c r="CS2543" i="5"/>
  <c r="CR2543" i="5"/>
  <c r="CQ2543" i="5"/>
  <c r="CP2543" i="5"/>
  <c r="CS1919" i="5"/>
  <c r="CR1919" i="5"/>
  <c r="CQ1919" i="5"/>
  <c r="CP1919" i="5"/>
  <c r="CS1138" i="5"/>
  <c r="CR1138" i="5"/>
  <c r="CP1138" i="5"/>
  <c r="CQ1138" i="5"/>
  <c r="CS906" i="5"/>
  <c r="CR906" i="5"/>
  <c r="CQ906" i="5"/>
  <c r="CP906" i="5"/>
  <c r="CS1191" i="5"/>
  <c r="CR1191" i="5"/>
  <c r="CP1191" i="5"/>
  <c r="CQ1191" i="5"/>
  <c r="CS2426" i="5"/>
  <c r="CR2426" i="5"/>
  <c r="CP2426" i="5"/>
  <c r="CQ2426" i="5"/>
  <c r="CR2050" i="5"/>
  <c r="CS2050" i="5"/>
  <c r="CQ2050" i="5"/>
  <c r="CP2050" i="5"/>
  <c r="CR919" i="5"/>
  <c r="CS919" i="5"/>
  <c r="CP919" i="5"/>
  <c r="CQ919" i="5"/>
  <c r="CR1383" i="5"/>
  <c r="CS1383" i="5"/>
  <c r="CQ1383" i="5"/>
  <c r="CP1383" i="5"/>
  <c r="CS1282" i="5"/>
  <c r="CR1282" i="5"/>
  <c r="CQ1282" i="5"/>
  <c r="CP1282" i="5"/>
  <c r="CS1770" i="5"/>
  <c r="CR1770" i="5"/>
  <c r="CP1770" i="5"/>
  <c r="CQ1770" i="5"/>
  <c r="CS2215" i="5"/>
  <c r="CR2215" i="5"/>
  <c r="CQ2215" i="5"/>
  <c r="CP2215" i="5"/>
  <c r="CR2290" i="5"/>
  <c r="CS2290" i="5"/>
  <c r="CP2290" i="5"/>
  <c r="CQ2290" i="5"/>
  <c r="CR1511" i="5"/>
  <c r="CS1511" i="5"/>
  <c r="CP1511" i="5"/>
  <c r="CQ1511" i="5"/>
  <c r="CS447" i="5"/>
  <c r="CR447" i="5"/>
  <c r="CP447" i="5"/>
  <c r="CQ447" i="5"/>
  <c r="CS295" i="5"/>
  <c r="CR295" i="5"/>
  <c r="CP295" i="5"/>
  <c r="CQ295" i="5"/>
  <c r="CS1242" i="5"/>
  <c r="CR1242" i="5"/>
  <c r="CQ1242" i="5"/>
  <c r="CP1242" i="5"/>
  <c r="CS1519" i="5"/>
  <c r="CR1519" i="5"/>
  <c r="CP1519" i="5"/>
  <c r="CQ1519" i="5"/>
  <c r="CS1367" i="5"/>
  <c r="CR1367" i="5"/>
  <c r="CQ1367" i="5"/>
  <c r="CP1367" i="5"/>
  <c r="CS994" i="5"/>
  <c r="CR994" i="5"/>
  <c r="CP994" i="5"/>
  <c r="CQ994" i="5"/>
  <c r="CS1159" i="5"/>
  <c r="CR1159" i="5"/>
  <c r="CQ1159" i="5"/>
  <c r="CP1159" i="5"/>
  <c r="CS2130" i="5"/>
  <c r="CR2130" i="5"/>
  <c r="CQ2130" i="5"/>
  <c r="CP2130" i="5"/>
  <c r="CS2554" i="5"/>
  <c r="CR2554" i="5"/>
  <c r="CQ2554" i="5"/>
  <c r="CP2554" i="5"/>
  <c r="CR2066" i="5"/>
  <c r="CS2066" i="5"/>
  <c r="CQ2066" i="5"/>
  <c r="CP2066" i="5"/>
  <c r="CS170" i="5"/>
  <c r="CR170" i="5"/>
  <c r="CQ170" i="5"/>
  <c r="CP170" i="5"/>
  <c r="CS1903" i="5"/>
  <c r="CR1903" i="5"/>
  <c r="CQ1903" i="5"/>
  <c r="CP1903" i="5"/>
  <c r="CS95" i="5"/>
  <c r="CR95" i="5"/>
  <c r="CP95" i="5"/>
  <c r="CQ95" i="5"/>
  <c r="CS386" i="5"/>
  <c r="CR386" i="5"/>
  <c r="CP386" i="5"/>
  <c r="CQ386" i="5"/>
  <c r="CS946" i="5"/>
  <c r="CR946" i="5"/>
  <c r="CQ946" i="5"/>
  <c r="CP946" i="5"/>
  <c r="CR2266" i="5"/>
  <c r="CS2266" i="5"/>
  <c r="CQ2266" i="5"/>
  <c r="CP2266" i="5"/>
  <c r="CS391" i="5"/>
  <c r="CR391" i="5"/>
  <c r="CQ391" i="5"/>
  <c r="CP391" i="5"/>
  <c r="CS1690" i="5"/>
  <c r="CR1690" i="5"/>
  <c r="CQ1690" i="5"/>
  <c r="CP1690" i="5"/>
  <c r="CS2535" i="5"/>
  <c r="CR2535" i="5"/>
  <c r="CQ2535" i="5"/>
  <c r="CP2535" i="5"/>
  <c r="CS1890" i="5"/>
  <c r="CR1890" i="5"/>
  <c r="CQ1890" i="5"/>
  <c r="CP1890" i="5"/>
  <c r="CS191" i="5"/>
  <c r="CR191" i="5"/>
  <c r="CQ191" i="5"/>
  <c r="CP191" i="5"/>
  <c r="CR1271" i="5"/>
  <c r="CS1271" i="5"/>
  <c r="CP1271" i="5"/>
  <c r="CQ1271" i="5"/>
  <c r="CS1266" i="5"/>
  <c r="CR1266" i="5"/>
  <c r="CQ1266" i="5"/>
  <c r="CP1266" i="5"/>
  <c r="CS850" i="5"/>
  <c r="CR850" i="5"/>
  <c r="CQ850" i="5"/>
  <c r="CP850" i="5"/>
  <c r="CS2090" i="5"/>
  <c r="CR2090" i="5"/>
  <c r="CQ2090" i="5"/>
  <c r="CP2090" i="5"/>
  <c r="CS362" i="5"/>
  <c r="CR362" i="5"/>
  <c r="CQ362" i="5"/>
  <c r="CP362" i="5"/>
  <c r="CS1274" i="5"/>
  <c r="CR1274" i="5"/>
  <c r="CP1274" i="5"/>
  <c r="CQ1274" i="5"/>
  <c r="CR658" i="5"/>
  <c r="CS658" i="5"/>
  <c r="CQ658" i="5"/>
  <c r="CP658" i="5"/>
  <c r="CR2199" i="5"/>
  <c r="CS2199" i="5"/>
  <c r="CP2199" i="5"/>
  <c r="CQ2199" i="5"/>
  <c r="CS1055" i="5"/>
  <c r="CR1055" i="5"/>
  <c r="CQ1055" i="5"/>
  <c r="CP1055" i="5"/>
  <c r="CS794" i="5"/>
  <c r="CR794" i="5"/>
  <c r="CQ794" i="5"/>
  <c r="CP794" i="5"/>
  <c r="CR1570" i="5"/>
  <c r="CS1570" i="5"/>
  <c r="CP1570" i="5"/>
  <c r="CQ1570" i="5"/>
  <c r="CS1887" i="5"/>
  <c r="CR1887" i="5"/>
  <c r="CP1887" i="5"/>
  <c r="CQ1887" i="5"/>
  <c r="CS1898" i="5"/>
  <c r="CR1898" i="5"/>
  <c r="CQ1898" i="5"/>
  <c r="CP1898" i="5"/>
  <c r="CS71" i="5"/>
  <c r="CR71" i="5"/>
  <c r="CQ71" i="5"/>
  <c r="CP71" i="5"/>
  <c r="CR687" i="5"/>
  <c r="CS687" i="5"/>
  <c r="CP687" i="5"/>
  <c r="CQ687" i="5"/>
  <c r="CS218" i="5"/>
  <c r="CR218" i="5"/>
  <c r="CP218" i="5"/>
  <c r="CQ218" i="5"/>
  <c r="CS591" i="5"/>
  <c r="CR591" i="5"/>
  <c r="CQ591" i="5"/>
  <c r="CP591" i="5"/>
  <c r="CR959" i="5"/>
  <c r="CS959" i="5"/>
  <c r="CQ959" i="5"/>
  <c r="CP959" i="5"/>
  <c r="CR986" i="5"/>
  <c r="CS986" i="5"/>
  <c r="CP986" i="5"/>
  <c r="CQ986" i="5"/>
  <c r="CS1559" i="5"/>
  <c r="CR1559" i="5"/>
  <c r="CP1559" i="5"/>
  <c r="CQ1559" i="5"/>
  <c r="CS74" i="5"/>
  <c r="CR74" i="5"/>
  <c r="CP74" i="5"/>
  <c r="CQ74" i="5"/>
  <c r="CS215" i="5"/>
  <c r="CR215" i="5"/>
  <c r="CP215" i="5"/>
  <c r="CQ215" i="5"/>
  <c r="CS503" i="5"/>
  <c r="CR503" i="5"/>
  <c r="CQ503" i="5"/>
  <c r="CP503" i="5"/>
  <c r="CS1751" i="5"/>
  <c r="CR1751" i="5"/>
  <c r="CQ1751" i="5"/>
  <c r="CP1751" i="5"/>
  <c r="CR666" i="5"/>
  <c r="CS666" i="5"/>
  <c r="CP666" i="5"/>
  <c r="CQ666" i="5"/>
  <c r="CS231" i="5"/>
  <c r="CR231" i="5"/>
  <c r="CQ231" i="5"/>
  <c r="CP231" i="5"/>
  <c r="CR1394" i="5"/>
  <c r="CS1394" i="5"/>
  <c r="CP1394" i="5"/>
  <c r="CQ1394" i="5"/>
  <c r="CS2122" i="5"/>
  <c r="CR2122" i="5"/>
  <c r="CQ2122" i="5"/>
  <c r="CP2122" i="5"/>
  <c r="CR1194" i="5"/>
  <c r="CS1194" i="5"/>
  <c r="CQ1194" i="5"/>
  <c r="CP1194" i="5"/>
  <c r="CR2362" i="5"/>
  <c r="CS2362" i="5"/>
  <c r="CQ2362" i="5"/>
  <c r="CP2362" i="5"/>
  <c r="CS1327" i="5"/>
  <c r="CR1327" i="5"/>
  <c r="CQ1327" i="5"/>
  <c r="CP1327" i="5"/>
  <c r="CR810" i="5"/>
  <c r="CS810" i="5"/>
  <c r="CQ810" i="5"/>
  <c r="CP810" i="5"/>
  <c r="CS487" i="5"/>
  <c r="CR487" i="5"/>
  <c r="CQ487" i="5"/>
  <c r="CP487" i="5"/>
  <c r="CS258" i="5"/>
  <c r="CR258" i="5"/>
  <c r="CP258" i="5"/>
  <c r="CQ258" i="5"/>
  <c r="CR695" i="5"/>
  <c r="CS695" i="5"/>
  <c r="CQ695" i="5"/>
  <c r="CP695" i="5"/>
  <c r="CS1162" i="5"/>
  <c r="CR1162" i="5"/>
  <c r="CP1162" i="5"/>
  <c r="CQ1162" i="5"/>
  <c r="CS1378" i="5"/>
  <c r="CR1378" i="5"/>
  <c r="CQ1378" i="5"/>
  <c r="CP1378" i="5"/>
  <c r="CS1450" i="5"/>
  <c r="CR1450" i="5"/>
  <c r="CQ1450" i="5"/>
  <c r="CP1450" i="5"/>
  <c r="CS1743" i="5"/>
  <c r="CR1743" i="5"/>
  <c r="CP1743" i="5"/>
  <c r="CQ1743" i="5"/>
  <c r="CS807" i="5"/>
  <c r="CR807" i="5"/>
  <c r="CP807" i="5"/>
  <c r="CQ807" i="5"/>
  <c r="CR1775" i="5"/>
  <c r="CS1775" i="5"/>
  <c r="CQ1775" i="5"/>
  <c r="CP1775" i="5"/>
  <c r="CS2167" i="5"/>
  <c r="CR2167" i="5"/>
  <c r="CQ2167" i="5"/>
  <c r="CP2167" i="5"/>
  <c r="CS975" i="5"/>
  <c r="CR975" i="5"/>
  <c r="CP975" i="5"/>
  <c r="CQ975" i="5"/>
  <c r="CS1527" i="5"/>
  <c r="CR1527" i="5"/>
  <c r="CQ1527" i="5"/>
  <c r="CP1527" i="5"/>
  <c r="CS290" i="5"/>
  <c r="CR290" i="5"/>
  <c r="CP290" i="5"/>
  <c r="CQ290" i="5"/>
  <c r="CR583" i="5"/>
  <c r="CS583" i="5"/>
  <c r="CQ583" i="5"/>
  <c r="CP583" i="5"/>
  <c r="CS514" i="5"/>
  <c r="CR514" i="5"/>
  <c r="CQ514" i="5"/>
  <c r="CP514" i="5"/>
  <c r="CR2439" i="5"/>
  <c r="CS2439" i="5"/>
  <c r="CP2439" i="5"/>
  <c r="CQ2439" i="5"/>
  <c r="CR2434" i="5"/>
  <c r="CS2434" i="5"/>
  <c r="CP2434" i="5"/>
  <c r="CQ2434" i="5"/>
  <c r="CS2399" i="5"/>
  <c r="CR2399" i="5"/>
  <c r="CP2399" i="5"/>
  <c r="CQ2399" i="5"/>
  <c r="CS1575" i="5"/>
  <c r="CR1575" i="5"/>
  <c r="CQ1575" i="5"/>
  <c r="CP1575" i="5"/>
  <c r="CR2047" i="5"/>
  <c r="CS2047" i="5"/>
  <c r="CP2047" i="5"/>
  <c r="CQ2047" i="5"/>
  <c r="CS1039" i="5"/>
  <c r="CR1039" i="5"/>
  <c r="CQ1039" i="5"/>
  <c r="CP1039" i="5"/>
  <c r="CS2586" i="5"/>
  <c r="CR2586" i="5"/>
  <c r="CP2586" i="5"/>
  <c r="CQ2586" i="5"/>
  <c r="CS1154" i="5"/>
  <c r="CR1154" i="5"/>
  <c r="CP1154" i="5"/>
  <c r="CQ1154" i="5"/>
  <c r="CR1231" i="5"/>
  <c r="CS1231" i="5"/>
  <c r="CP1231" i="5"/>
  <c r="CQ1231" i="5"/>
  <c r="CU1234" i="5" s="1"/>
  <c r="CS1978" i="5"/>
  <c r="CR1978" i="5"/>
  <c r="CQ1978" i="5"/>
  <c r="CP1978" i="5"/>
  <c r="CS2263" i="5"/>
  <c r="CR2263" i="5"/>
  <c r="CP2263" i="5"/>
  <c r="CQ2263" i="5"/>
  <c r="CU2266" i="5" s="1"/>
  <c r="CR2194" i="5"/>
  <c r="CS2194" i="5"/>
  <c r="CQ2194" i="5"/>
  <c r="CP2194" i="5"/>
  <c r="CS530" i="5"/>
  <c r="CR530" i="5"/>
  <c r="CQ530" i="5"/>
  <c r="CP530" i="5"/>
  <c r="CR1258" i="5"/>
  <c r="CS1258" i="5"/>
  <c r="CQ1258" i="5"/>
  <c r="CP1258" i="5"/>
  <c r="CS1063" i="5"/>
  <c r="CR1063" i="5"/>
  <c r="CP1063" i="5"/>
  <c r="CQ1063" i="5"/>
  <c r="CU1066" i="5" s="1"/>
  <c r="CS178" i="5"/>
  <c r="CR178" i="5"/>
  <c r="CQ178" i="5"/>
  <c r="CP178" i="5"/>
  <c r="CS943" i="5"/>
  <c r="CR943" i="5"/>
  <c r="CQ943" i="5"/>
  <c r="CP943" i="5"/>
  <c r="CR2186" i="5"/>
  <c r="CS2186" i="5"/>
  <c r="CQ2186" i="5"/>
  <c r="CP2186" i="5"/>
  <c r="CS303" i="5"/>
  <c r="CR303" i="5"/>
  <c r="CQ303" i="5"/>
  <c r="CP303" i="5"/>
  <c r="CS962" i="5"/>
  <c r="CR962" i="5"/>
  <c r="CQ962" i="5"/>
  <c r="CP962" i="5"/>
  <c r="CS1506" i="5"/>
  <c r="CR1506" i="5"/>
  <c r="CP1506" i="5"/>
  <c r="CQ1506" i="5"/>
  <c r="CS2135" i="5"/>
  <c r="CR2135" i="5"/>
  <c r="CP2135" i="5"/>
  <c r="CQ2135" i="5"/>
  <c r="CS1839" i="5"/>
  <c r="CR1839" i="5"/>
  <c r="CQ1839" i="5"/>
  <c r="CP1839" i="5"/>
  <c r="CS895" i="5"/>
  <c r="CR895" i="5"/>
  <c r="CQ895" i="5"/>
  <c r="CP895" i="5"/>
  <c r="CS1255" i="5"/>
  <c r="CR1255" i="5"/>
  <c r="CQ1255" i="5"/>
  <c r="CP1255" i="5"/>
  <c r="CR714" i="5"/>
  <c r="CS714" i="5"/>
  <c r="CQ714" i="5"/>
  <c r="CP714" i="5"/>
  <c r="CR1999" i="5"/>
  <c r="CS1999" i="5"/>
  <c r="CP1999" i="5"/>
  <c r="CQ1999" i="5"/>
  <c r="CU2002" i="5" s="1"/>
  <c r="CS991" i="5"/>
  <c r="CR991" i="5"/>
  <c r="CQ991" i="5"/>
  <c r="CP991" i="5"/>
  <c r="CS138" i="5"/>
  <c r="CR138" i="5"/>
  <c r="CQ138" i="5"/>
  <c r="CP138" i="5"/>
  <c r="CS2079" i="5"/>
  <c r="CR2079" i="5"/>
  <c r="CQ2079" i="5"/>
  <c r="CP2079" i="5"/>
  <c r="CS298" i="5"/>
  <c r="CR298" i="5"/>
  <c r="CQ298" i="5"/>
  <c r="CP298" i="5"/>
  <c r="CR239" i="5"/>
  <c r="CS239" i="5"/>
  <c r="CQ239" i="5"/>
  <c r="CP239" i="5"/>
  <c r="CS466" i="5"/>
  <c r="CR466" i="5"/>
  <c r="CP466" i="5"/>
  <c r="CQ466" i="5"/>
  <c r="CR2319" i="5"/>
  <c r="CS2319" i="5"/>
  <c r="CQ2319" i="5"/>
  <c r="CP2319" i="5"/>
  <c r="CS370" i="5"/>
  <c r="CR370" i="5"/>
  <c r="CQ370" i="5"/>
  <c r="CP370" i="5"/>
  <c r="CR2010" i="5"/>
  <c r="CS2010" i="5"/>
  <c r="CQ2010" i="5"/>
  <c r="CP2010" i="5"/>
  <c r="CS2463" i="5"/>
  <c r="CR2463" i="5"/>
  <c r="CQ2463" i="5"/>
  <c r="CP2463" i="5"/>
  <c r="CS383" i="5"/>
  <c r="CR383" i="5"/>
  <c r="CQ383" i="5"/>
  <c r="CP383" i="5"/>
  <c r="CS1567" i="5"/>
  <c r="CR1567" i="5"/>
  <c r="CQ1567" i="5"/>
  <c r="CP1567" i="5"/>
  <c r="CS450" i="5"/>
  <c r="CR450" i="5"/>
  <c r="CQ450" i="5"/>
  <c r="CP450" i="5"/>
  <c r="CS874" i="5"/>
  <c r="CR874" i="5"/>
  <c r="CP874" i="5"/>
  <c r="CQ874" i="5"/>
  <c r="CS1210" i="5"/>
  <c r="CR1210" i="5"/>
  <c r="CQ1210" i="5"/>
  <c r="CP1210" i="5"/>
  <c r="CS1010" i="5"/>
  <c r="CR1010" i="5"/>
  <c r="CQ1010" i="5"/>
  <c r="CP1010" i="5"/>
  <c r="CR1823" i="5"/>
  <c r="CS1823" i="5"/>
  <c r="CQ1823" i="5"/>
  <c r="CP1823" i="5"/>
  <c r="CS983" i="5"/>
  <c r="CR983" i="5"/>
  <c r="CP983" i="5"/>
  <c r="CQ983" i="5"/>
  <c r="CU986" i="5" s="1"/>
  <c r="CS274" i="5"/>
  <c r="CR274" i="5"/>
  <c r="CP274" i="5"/>
  <c r="CQ274" i="5"/>
  <c r="CR647" i="5"/>
  <c r="CS647" i="5"/>
  <c r="CP647" i="5"/>
  <c r="CQ647" i="5"/>
  <c r="CU650" i="5" s="1"/>
  <c r="DA101" i="5" s="1"/>
  <c r="CS1914" i="5"/>
  <c r="CR1914" i="5"/>
  <c r="CQ1914" i="5"/>
  <c r="CP1914" i="5"/>
  <c r="CS1415" i="5"/>
  <c r="CR1415" i="5"/>
  <c r="CQ1415" i="5"/>
  <c r="CP1415" i="5"/>
  <c r="CS2386" i="5"/>
  <c r="CR2386" i="5"/>
  <c r="CQ2386" i="5"/>
  <c r="CP2386" i="5"/>
  <c r="CS1127" i="5"/>
  <c r="CR1127" i="5"/>
  <c r="CQ1127" i="5"/>
  <c r="CP1127" i="5"/>
  <c r="CR202" i="5"/>
  <c r="CS202" i="5"/>
  <c r="CP202" i="5"/>
  <c r="CQ202" i="5"/>
  <c r="CR1631" i="5"/>
  <c r="CS1631" i="5"/>
  <c r="CQ1631" i="5"/>
  <c r="CP1631" i="5"/>
  <c r="CS1959" i="5"/>
  <c r="CR1959" i="5"/>
  <c r="CP1959" i="5"/>
  <c r="CQ1959" i="5"/>
  <c r="CR743" i="5"/>
  <c r="CS743" i="5"/>
  <c r="CP743" i="5"/>
  <c r="CQ743" i="5"/>
  <c r="CU746" i="5" s="1"/>
  <c r="CR1423" i="5"/>
  <c r="CS1423" i="5"/>
  <c r="CQ1423" i="5"/>
  <c r="CP1423" i="5"/>
  <c r="CS999" i="5"/>
  <c r="CR999" i="5"/>
  <c r="CQ999" i="5"/>
  <c r="CP999" i="5"/>
  <c r="CS1146" i="5"/>
  <c r="CR1146" i="5"/>
  <c r="CP1146" i="5"/>
  <c r="CQ1146" i="5"/>
  <c r="CS567" i="5"/>
  <c r="CR567" i="5"/>
  <c r="CP567" i="5"/>
  <c r="CQ567" i="5"/>
  <c r="CU570" i="5" s="1"/>
  <c r="CS2447" i="5"/>
  <c r="CR2447" i="5"/>
  <c r="CQ2447" i="5"/>
  <c r="CP2447" i="5"/>
  <c r="CS914" i="5"/>
  <c r="CR914" i="5"/>
  <c r="CQ914" i="5"/>
  <c r="CP914" i="5"/>
  <c r="CR2495" i="5"/>
  <c r="CS2495" i="5"/>
  <c r="CQ2495" i="5"/>
  <c r="CP2495" i="5"/>
  <c r="CS2154" i="5"/>
  <c r="CR2154" i="5"/>
  <c r="CQ2154" i="5"/>
  <c r="CP2154" i="5"/>
  <c r="CS1543" i="5"/>
  <c r="CR1543" i="5"/>
  <c r="CQ1543" i="5"/>
  <c r="CP1543" i="5"/>
  <c r="CS2202" i="5"/>
  <c r="CR2202" i="5"/>
  <c r="CP2202" i="5"/>
  <c r="CQ2202" i="5"/>
  <c r="CR2250" i="5"/>
  <c r="CS2250" i="5"/>
  <c r="CP2250" i="5"/>
  <c r="CQ2250" i="5"/>
  <c r="CR674" i="5"/>
  <c r="CS674" i="5"/>
  <c r="CQ674" i="5"/>
  <c r="CP674" i="5"/>
  <c r="CS935" i="5"/>
  <c r="CR935" i="5"/>
  <c r="CQ935" i="5"/>
  <c r="CP935" i="5"/>
  <c r="CR34" i="5"/>
  <c r="CS34" i="5"/>
  <c r="CP34" i="5"/>
  <c r="CQ34" i="5"/>
  <c r="CS1002" i="5"/>
  <c r="CR1002" i="5"/>
  <c r="CQ1002" i="5"/>
  <c r="CP1002" i="5"/>
  <c r="CS2271" i="5"/>
  <c r="CR2271" i="5"/>
  <c r="CP2271" i="5"/>
  <c r="CQ2271" i="5"/>
  <c r="CU2274" i="5" s="1"/>
  <c r="CS570" i="5"/>
  <c r="CR570" i="5"/>
  <c r="CQ570" i="5"/>
  <c r="CP570" i="5"/>
  <c r="CS2322" i="5"/>
  <c r="CR2322" i="5"/>
  <c r="CP2322" i="5"/>
  <c r="CQ2322" i="5"/>
  <c r="CS1170" i="5"/>
  <c r="CR1170" i="5"/>
  <c r="CQ1170" i="5"/>
  <c r="CP1170" i="5"/>
  <c r="CS2415" i="5"/>
  <c r="CR2415" i="5"/>
  <c r="CQ2415" i="5"/>
  <c r="CP2415" i="5"/>
  <c r="CS799" i="5"/>
  <c r="CR799" i="5"/>
  <c r="CP799" i="5"/>
  <c r="CQ799" i="5"/>
  <c r="CR2018" i="5"/>
  <c r="CS2018" i="5"/>
  <c r="CQ2018" i="5"/>
  <c r="CP2018" i="5"/>
  <c r="CS2103" i="5"/>
  <c r="CR2103" i="5"/>
  <c r="CQ2103" i="5"/>
  <c r="CP2103" i="5"/>
  <c r="CS82" i="5"/>
  <c r="CR82" i="5"/>
  <c r="CP82" i="5"/>
  <c r="CQ82" i="5"/>
  <c r="CS1946" i="5"/>
  <c r="CR1946" i="5"/>
  <c r="CQ1946" i="5"/>
  <c r="CP1946" i="5"/>
  <c r="CR2055" i="5"/>
  <c r="CS2055" i="5"/>
  <c r="CP2055" i="5"/>
  <c r="CQ2055" i="5"/>
  <c r="CU2058" i="5" s="1"/>
  <c r="CS439" i="5"/>
  <c r="CR439" i="5"/>
  <c r="CP439" i="5"/>
  <c r="CQ439" i="5"/>
  <c r="CR2114" i="5"/>
  <c r="CS2114" i="5"/>
  <c r="CQ2114" i="5"/>
  <c r="CP2114" i="5"/>
  <c r="CR834" i="5"/>
  <c r="CS834" i="5"/>
  <c r="CQ834" i="5"/>
  <c r="CP834" i="5"/>
  <c r="CS1151" i="5"/>
  <c r="CR1151" i="5"/>
  <c r="CQ1151" i="5"/>
  <c r="CP1151" i="5"/>
  <c r="CR407" i="5"/>
  <c r="CS407" i="5"/>
  <c r="CQ407" i="5"/>
  <c r="CP407" i="5"/>
  <c r="CS335" i="5"/>
  <c r="CR335" i="5"/>
  <c r="CP335" i="5"/>
  <c r="CQ335" i="5"/>
  <c r="CU338" i="5" s="1"/>
  <c r="CS1218" i="5"/>
  <c r="CR1218" i="5"/>
  <c r="CQ1218" i="5"/>
  <c r="CP1218" i="5"/>
  <c r="CS1943" i="5"/>
  <c r="CR1943" i="5"/>
  <c r="CP1943" i="5"/>
  <c r="CQ1943" i="5"/>
  <c r="CU1946" i="5" s="1"/>
  <c r="DA263" i="5" s="1"/>
  <c r="CS1495" i="5"/>
  <c r="CR1495" i="5"/>
  <c r="CQ1495" i="5"/>
  <c r="CP1495" i="5"/>
  <c r="CR882" i="5"/>
  <c r="CS882" i="5"/>
  <c r="CQ882" i="5"/>
  <c r="CP882" i="5"/>
  <c r="CS1895" i="5"/>
  <c r="CR1895" i="5"/>
  <c r="CP1895" i="5"/>
  <c r="CQ1895" i="5"/>
  <c r="CR106" i="5"/>
  <c r="CS106" i="5"/>
  <c r="CP106" i="5"/>
  <c r="CQ106" i="5"/>
  <c r="CS2519" i="5"/>
  <c r="CR2519" i="5"/>
  <c r="CQ2519" i="5"/>
  <c r="CP2519" i="5"/>
  <c r="CS418" i="5"/>
  <c r="CR418" i="5"/>
  <c r="CQ418" i="5"/>
  <c r="CP418" i="5"/>
  <c r="CS1783" i="5"/>
  <c r="CR1783" i="5"/>
  <c r="CP1783" i="5"/>
  <c r="CQ1783" i="5"/>
  <c r="CS623" i="5"/>
  <c r="CR623" i="5"/>
  <c r="CP623" i="5"/>
  <c r="CQ623" i="5"/>
  <c r="CU626" i="5" s="1"/>
  <c r="CS1975" i="5"/>
  <c r="CR1975" i="5"/>
  <c r="CP1975" i="5"/>
  <c r="CQ1975" i="5"/>
  <c r="CS663" i="5"/>
  <c r="CR663" i="5"/>
  <c r="CP663" i="5"/>
  <c r="CQ663" i="5"/>
  <c r="CU666" i="5" s="1"/>
  <c r="DA103" i="5" s="1"/>
  <c r="CS1906" i="5"/>
  <c r="CR1906" i="5"/>
  <c r="CQ1906" i="5"/>
  <c r="CP1906" i="5"/>
  <c r="CS495" i="5"/>
  <c r="CR495" i="5"/>
  <c r="CQ495" i="5"/>
  <c r="CP495" i="5"/>
  <c r="CS2295" i="5"/>
  <c r="CR2295" i="5"/>
  <c r="CP2295" i="5"/>
  <c r="CQ2295" i="5"/>
  <c r="CR1599" i="5"/>
  <c r="CS1599" i="5"/>
  <c r="CQ1599" i="5"/>
  <c r="CP1599" i="5"/>
  <c r="CR39" i="5"/>
  <c r="CS39" i="5"/>
  <c r="CQ39" i="5"/>
  <c r="CP39" i="5"/>
  <c r="CR1679" i="5"/>
  <c r="CS1679" i="5"/>
  <c r="CP1679" i="5"/>
  <c r="CQ1679" i="5"/>
  <c r="CU1682" i="5" s="1"/>
  <c r="CS1866" i="5"/>
  <c r="CR1866" i="5"/>
  <c r="CQ1866" i="5"/>
  <c r="CP1866" i="5"/>
  <c r="CS1343" i="5"/>
  <c r="CR1343" i="5"/>
  <c r="CQ1343" i="5"/>
  <c r="CP1343" i="5"/>
  <c r="CS63" i="5"/>
  <c r="CR63" i="5"/>
  <c r="CQ63" i="5"/>
  <c r="CP63" i="5"/>
  <c r="CS671" i="5"/>
  <c r="CR671" i="5"/>
  <c r="CP671" i="5"/>
  <c r="CQ671" i="5"/>
  <c r="CU674" i="5" s="1"/>
  <c r="CS1391" i="5"/>
  <c r="CR1391" i="5"/>
  <c r="CP1391" i="5"/>
  <c r="CQ1391" i="5"/>
  <c r="CS610" i="5"/>
  <c r="CR610" i="5"/>
  <c r="CP610" i="5"/>
  <c r="CQ610" i="5"/>
  <c r="CS2346" i="5"/>
  <c r="CR2346" i="5"/>
  <c r="CQ2346" i="5"/>
  <c r="CP2346" i="5"/>
  <c r="CS1831" i="5"/>
  <c r="CR1831" i="5"/>
  <c r="CP1831" i="5"/>
  <c r="CQ1831" i="5"/>
  <c r="CU1834" i="5" s="1"/>
  <c r="CS1295" i="5"/>
  <c r="CR1295" i="5"/>
  <c r="CP1295" i="5"/>
  <c r="CQ1295" i="5"/>
  <c r="CR1354" i="5"/>
  <c r="CS1354" i="5"/>
  <c r="CQ1354" i="5"/>
  <c r="CP1354" i="5"/>
  <c r="CS1711" i="5"/>
  <c r="CR1711" i="5"/>
  <c r="CQ1711" i="5"/>
  <c r="CP1711" i="5"/>
  <c r="CS2423" i="5"/>
  <c r="CR2423" i="5"/>
  <c r="CQ2423" i="5"/>
  <c r="CP2423" i="5"/>
  <c r="CS2311" i="5"/>
  <c r="CR2311" i="5"/>
  <c r="CQ2311" i="5"/>
  <c r="CP2311" i="5"/>
  <c r="CS1071" i="5"/>
  <c r="CR1071" i="5"/>
  <c r="CQ1071" i="5"/>
  <c r="CP1071" i="5"/>
  <c r="CS2170" i="5"/>
  <c r="CR2170" i="5"/>
  <c r="CP2170" i="5"/>
  <c r="CQ2170" i="5"/>
  <c r="CR431" i="5"/>
  <c r="CS431" i="5"/>
  <c r="CQ431" i="5"/>
  <c r="CP431" i="5"/>
  <c r="CS898" i="5"/>
  <c r="CR898" i="5"/>
  <c r="CP898" i="5"/>
  <c r="CQ898" i="5"/>
  <c r="CS1514" i="5"/>
  <c r="CR1514" i="5"/>
  <c r="CQ1514" i="5"/>
  <c r="CP1514" i="5"/>
  <c r="CR1655" i="5"/>
  <c r="CS1655" i="5"/>
  <c r="CP1655" i="5"/>
  <c r="CQ1655" i="5"/>
  <c r="CS111" i="5"/>
  <c r="CR111" i="5"/>
  <c r="CQ111" i="5"/>
  <c r="CP111" i="5"/>
  <c r="CS234" i="5"/>
  <c r="CR234" i="5"/>
  <c r="CQ234" i="5"/>
  <c r="CP234" i="5"/>
  <c r="CS1122" i="5"/>
  <c r="CR1122" i="5"/>
  <c r="CQ1122" i="5"/>
  <c r="CP1122" i="5"/>
  <c r="CS951" i="5"/>
  <c r="CR951" i="5"/>
  <c r="CQ951" i="5"/>
  <c r="CP951" i="5"/>
  <c r="CR858" i="5"/>
  <c r="CS858" i="5"/>
  <c r="CP858" i="5"/>
  <c r="CQ858" i="5"/>
  <c r="CS1431" i="5"/>
  <c r="CR1431" i="5"/>
  <c r="CP1431" i="5"/>
  <c r="CQ1431" i="5"/>
  <c r="CR2391" i="5"/>
  <c r="CS2391" i="5"/>
  <c r="CQ2391" i="5"/>
  <c r="CP2391" i="5"/>
  <c r="CR1263" i="5"/>
  <c r="CS1263" i="5"/>
  <c r="CQ1263" i="5"/>
  <c r="CP1263" i="5"/>
  <c r="CS207" i="5"/>
  <c r="CR207" i="5"/>
  <c r="CQ207" i="5"/>
  <c r="CP207" i="5"/>
  <c r="CS2466" i="5"/>
  <c r="CR2466" i="5"/>
  <c r="CQ2466" i="5"/>
  <c r="CP2466" i="5"/>
  <c r="CR1474" i="5"/>
  <c r="CS1474" i="5"/>
  <c r="CP1474" i="5"/>
  <c r="CQ1474" i="5"/>
  <c r="CS1279" i="5"/>
  <c r="CR1279" i="5"/>
  <c r="CQ1279" i="5"/>
  <c r="CP1279" i="5"/>
  <c r="CS482" i="5"/>
  <c r="CR482" i="5"/>
  <c r="CQ482" i="5"/>
  <c r="CP482" i="5"/>
  <c r="CR2298" i="5"/>
  <c r="CS2298" i="5"/>
  <c r="CP2298" i="5"/>
  <c r="CQ2298" i="5"/>
  <c r="CR2106" i="5"/>
  <c r="CS2106" i="5"/>
  <c r="CQ2106" i="5"/>
  <c r="CP2106" i="5"/>
  <c r="CS978" i="5"/>
  <c r="CR978" i="5"/>
  <c r="CQ978" i="5"/>
  <c r="CP978" i="5"/>
  <c r="CR1754" i="5"/>
  <c r="CS1754" i="5"/>
  <c r="CQ1754" i="5"/>
  <c r="CP1754" i="5"/>
  <c r="CS767" i="5"/>
  <c r="CR767" i="5"/>
  <c r="CQ767" i="5"/>
  <c r="CP767" i="5"/>
  <c r="CR2274" i="5"/>
  <c r="CS2274" i="5"/>
  <c r="CQ2274" i="5"/>
  <c r="CP2274" i="5"/>
  <c r="CS2111" i="5"/>
  <c r="CR2111" i="5"/>
  <c r="CQ2111" i="5"/>
  <c r="CP2111" i="5"/>
  <c r="CS607" i="5"/>
  <c r="CR607" i="5"/>
  <c r="CP607" i="5"/>
  <c r="CQ607" i="5"/>
  <c r="CU610" i="5" s="1"/>
  <c r="CR1967" i="5"/>
  <c r="CS1967" i="5"/>
  <c r="CQ1967" i="5"/>
  <c r="CP1967" i="5"/>
  <c r="CS2527" i="5"/>
  <c r="CR2527" i="5"/>
  <c r="CQ2527" i="5"/>
  <c r="CP2527" i="5"/>
  <c r="CS954" i="5"/>
  <c r="CR954" i="5"/>
  <c r="CQ954" i="5"/>
  <c r="CP954" i="5"/>
  <c r="CR1074" i="5"/>
  <c r="CS1074" i="5"/>
  <c r="CQ1074" i="5"/>
  <c r="CP1074" i="5"/>
  <c r="CR1050" i="5"/>
  <c r="CS1050" i="5"/>
  <c r="CQ1050" i="5"/>
  <c r="CP1050" i="5"/>
  <c r="CS1487" i="5"/>
  <c r="CR1487" i="5"/>
  <c r="CP1487" i="5"/>
  <c r="CQ1487" i="5"/>
  <c r="CU1490" i="5" s="1"/>
  <c r="CS703" i="5"/>
  <c r="CR703" i="5"/>
  <c r="CP703" i="5"/>
  <c r="CQ703" i="5"/>
  <c r="CS210" i="5"/>
  <c r="CR210" i="5"/>
  <c r="CQ210" i="5"/>
  <c r="CP210" i="5"/>
  <c r="CS2546" i="5"/>
  <c r="CR2546" i="5"/>
  <c r="CP2546" i="5"/>
  <c r="CQ2546" i="5"/>
  <c r="CS1103" i="5"/>
  <c r="CR1103" i="5"/>
  <c r="CQ1103" i="5"/>
  <c r="CP1103" i="5"/>
  <c r="CS1538" i="5"/>
  <c r="CR1538" i="5"/>
  <c r="CP1538" i="5"/>
  <c r="CQ1538" i="5"/>
  <c r="CS1095" i="5"/>
  <c r="CR1095" i="5"/>
  <c r="CP1095" i="5"/>
  <c r="CQ1095" i="5"/>
  <c r="CU1098" i="5" s="1"/>
  <c r="DA157" i="5" s="1"/>
  <c r="CS1727" i="5"/>
  <c r="CR1727" i="5"/>
  <c r="CP1727" i="5"/>
  <c r="CQ1727" i="5"/>
  <c r="CS1522" i="5"/>
  <c r="CR1522" i="5"/>
  <c r="CP1522" i="5"/>
  <c r="CQ1522" i="5"/>
  <c r="CS730" i="5"/>
  <c r="CR730" i="5"/>
  <c r="CQ730" i="5"/>
  <c r="CP730" i="5"/>
  <c r="CS2023" i="5"/>
  <c r="CR2023" i="5"/>
  <c r="CP2023" i="5"/>
  <c r="CQ2023" i="5"/>
  <c r="CU2026" i="5" s="1"/>
  <c r="CR1175" i="5"/>
  <c r="CS1175" i="5"/>
  <c r="CQ1175" i="5"/>
  <c r="CP1175" i="5"/>
  <c r="CS2474" i="5"/>
  <c r="CR2474" i="5"/>
  <c r="CQ2474" i="5"/>
  <c r="CP2474" i="5"/>
  <c r="CS47" i="5"/>
  <c r="CR47" i="5"/>
  <c r="CP47" i="5"/>
  <c r="CQ47" i="5"/>
  <c r="CS119" i="5"/>
  <c r="CR119" i="5"/>
  <c r="CQ119" i="5"/>
  <c r="CP119" i="5"/>
  <c r="CS759" i="5"/>
  <c r="CR759" i="5"/>
  <c r="CP759" i="5"/>
  <c r="CQ759" i="5"/>
  <c r="CS1066" i="5"/>
  <c r="CR1066" i="5"/>
  <c r="CQ1066" i="5"/>
  <c r="CP1066" i="5"/>
  <c r="CR2354" i="5"/>
  <c r="CS2354" i="5"/>
  <c r="CQ2354" i="5"/>
  <c r="CP2354" i="5"/>
  <c r="CS2570" i="5"/>
  <c r="CR2570" i="5"/>
  <c r="CQ2570" i="5"/>
  <c r="CP2570" i="5"/>
  <c r="CS1458" i="5"/>
  <c r="CR1458" i="5"/>
  <c r="CQ1458" i="5"/>
  <c r="CP1458" i="5"/>
  <c r="CS1610" i="5"/>
  <c r="CR1610" i="5"/>
  <c r="CQ1610" i="5"/>
  <c r="CP1610" i="5"/>
  <c r="CU1994" i="5"/>
  <c r="CS1370" i="5"/>
  <c r="CR1370" i="5"/>
  <c r="CQ1370" i="5"/>
  <c r="CP1370" i="5"/>
  <c r="CS2146" i="5"/>
  <c r="CR2146" i="5"/>
  <c r="CP2146" i="5"/>
  <c r="CQ2146" i="5"/>
  <c r="CS1746" i="5"/>
  <c r="CR1746" i="5"/>
  <c r="CP1746" i="5"/>
  <c r="CQ1746" i="5"/>
  <c r="CS55" i="5"/>
  <c r="CR55" i="5"/>
  <c r="CP55" i="5"/>
  <c r="CQ55" i="5"/>
  <c r="CR263" i="5"/>
  <c r="CS263" i="5"/>
  <c r="CP263" i="5"/>
  <c r="CQ263" i="5"/>
  <c r="CS642" i="5"/>
  <c r="CR642" i="5"/>
  <c r="CQ642" i="5"/>
  <c r="CP642" i="5"/>
  <c r="CS727" i="5"/>
  <c r="CR727" i="5"/>
  <c r="CP727" i="5"/>
  <c r="CQ727" i="5"/>
  <c r="CS2591" i="5"/>
  <c r="CR2591" i="5"/>
  <c r="CQ2591" i="5"/>
  <c r="CP2591" i="5"/>
  <c r="CS1234" i="5"/>
  <c r="CR1234" i="5"/>
  <c r="CQ1234" i="5"/>
  <c r="CP1234" i="5"/>
  <c r="CS1119" i="5"/>
  <c r="CR1119" i="5"/>
  <c r="CP1119" i="5"/>
  <c r="CQ1119" i="5"/>
  <c r="CR2394" i="5"/>
  <c r="CS2394" i="5"/>
  <c r="CQ2394" i="5"/>
  <c r="CP2394" i="5"/>
  <c r="CS1338" i="5"/>
  <c r="CR1338" i="5"/>
  <c r="CQ1338" i="5"/>
  <c r="CP1338" i="5"/>
  <c r="CS2210" i="5"/>
  <c r="CR2210" i="5"/>
  <c r="CQ2210" i="5"/>
  <c r="CP2210" i="5"/>
  <c r="CR1607" i="5"/>
  <c r="CS1607" i="5"/>
  <c r="CP1607" i="5"/>
  <c r="CQ1607" i="5"/>
  <c r="CS1786" i="5"/>
  <c r="CR1786" i="5"/>
  <c r="CQ1786" i="5"/>
  <c r="CP1786" i="5"/>
  <c r="CR1407" i="5"/>
  <c r="CS1407" i="5"/>
  <c r="CQ1407" i="5"/>
  <c r="CP1407" i="5"/>
  <c r="CR1634" i="5"/>
  <c r="CS1634" i="5"/>
  <c r="CP1634" i="5"/>
  <c r="CQ1634" i="5"/>
  <c r="CR135" i="5"/>
  <c r="CS135" i="5"/>
  <c r="CP135" i="5"/>
  <c r="CQ135" i="5"/>
  <c r="CS1738" i="5"/>
  <c r="CR1738" i="5"/>
  <c r="CQ1738" i="5"/>
  <c r="CP1738" i="5"/>
  <c r="CS615" i="5"/>
  <c r="CR615" i="5"/>
  <c r="CP615" i="5"/>
  <c r="CQ615" i="5"/>
  <c r="CR1842" i="5"/>
  <c r="CS1842" i="5"/>
  <c r="CQ1842" i="5"/>
  <c r="CP1842" i="5"/>
  <c r="CS2562" i="5"/>
  <c r="CR2562" i="5"/>
  <c r="CQ2562" i="5"/>
  <c r="CP2562" i="5"/>
  <c r="CS442" i="5"/>
  <c r="CR442" i="5"/>
  <c r="CQ442" i="5"/>
  <c r="CP442" i="5"/>
  <c r="CS1807" i="5"/>
  <c r="CR1807" i="5"/>
  <c r="CP1807" i="5"/>
  <c r="CQ1807" i="5"/>
  <c r="CS2407" i="5"/>
  <c r="CR2407" i="5"/>
  <c r="CP2407" i="5"/>
  <c r="CQ2407" i="5"/>
  <c r="CS2183" i="5"/>
  <c r="CR2183" i="5"/>
  <c r="CQ2183" i="5"/>
  <c r="CP2183" i="5"/>
  <c r="CS2482" i="5"/>
  <c r="CR2482" i="5"/>
  <c r="CQ2482" i="5"/>
  <c r="CP2482" i="5"/>
  <c r="CR2095" i="5"/>
  <c r="CS2095" i="5"/>
  <c r="CQ2095" i="5"/>
  <c r="CP2095" i="5"/>
  <c r="CR698" i="5"/>
  <c r="CS698" i="5"/>
  <c r="CP698" i="5"/>
  <c r="CQ698" i="5"/>
  <c r="CS1983" i="5"/>
  <c r="CR1983" i="5"/>
  <c r="CP1983" i="5"/>
  <c r="CQ1983" i="5"/>
  <c r="CS463" i="5"/>
  <c r="CR463" i="5"/>
  <c r="CQ463" i="5"/>
  <c r="CP463" i="5"/>
  <c r="CS2367" i="5"/>
  <c r="CR2367" i="5"/>
  <c r="CP2367" i="5"/>
  <c r="CQ2367" i="5"/>
  <c r="CS1951" i="5"/>
  <c r="CR1951" i="5"/>
  <c r="CQ1951" i="5"/>
  <c r="CP1951" i="5"/>
  <c r="CS167" i="5"/>
  <c r="CR167" i="5"/>
  <c r="CQ167" i="5"/>
  <c r="CP167" i="5"/>
  <c r="CS1130" i="5"/>
  <c r="CR1130" i="5"/>
  <c r="CQ1130" i="5"/>
  <c r="CP1130" i="5"/>
  <c r="CS711" i="5"/>
  <c r="CR711" i="5"/>
  <c r="CP711" i="5"/>
  <c r="CQ711" i="5"/>
  <c r="CS279" i="5"/>
  <c r="CR279" i="5"/>
  <c r="CQ279" i="5"/>
  <c r="CP279" i="5"/>
  <c r="CS114" i="5"/>
  <c r="CR114" i="5"/>
  <c r="CP114" i="5"/>
  <c r="CQ114" i="5"/>
  <c r="CS866" i="5"/>
  <c r="CR866" i="5"/>
  <c r="CP866" i="5"/>
  <c r="CQ866" i="5"/>
  <c r="CS2599" i="5"/>
  <c r="CR2599" i="5"/>
  <c r="CP2599" i="5"/>
  <c r="CQ2599" i="5"/>
  <c r="CS2530" i="5"/>
  <c r="CR2530" i="5"/>
  <c r="CP2530" i="5"/>
  <c r="CQ2530" i="5"/>
  <c r="CS2042" i="5"/>
  <c r="CR2042" i="5"/>
  <c r="CP2042" i="5"/>
  <c r="CQ2042" i="5"/>
  <c r="CS2007" i="5"/>
  <c r="CR2007" i="5"/>
  <c r="CP2007" i="5"/>
  <c r="CQ2007" i="5"/>
  <c r="CR1530" i="5"/>
  <c r="CS1530" i="5"/>
  <c r="CQ1530" i="5"/>
  <c r="CP1530" i="5"/>
  <c r="CR58" i="5"/>
  <c r="CS58" i="5"/>
  <c r="CQ58" i="5"/>
  <c r="CP58" i="5"/>
  <c r="CS2514" i="5"/>
  <c r="CR2514" i="5"/>
  <c r="CQ2514" i="5"/>
  <c r="CP2514" i="5"/>
  <c r="CS498" i="5"/>
  <c r="CR498" i="5"/>
  <c r="CQ498" i="5"/>
  <c r="CP498" i="5"/>
  <c r="CS90" i="5"/>
  <c r="CR90" i="5"/>
  <c r="CP90" i="5"/>
  <c r="CQ90" i="5"/>
  <c r="CR2418" i="5"/>
  <c r="CS2418" i="5"/>
  <c r="CQ2418" i="5"/>
  <c r="CP2418" i="5"/>
  <c r="CR2306" i="5"/>
  <c r="CS2306" i="5"/>
  <c r="CP2306" i="5"/>
  <c r="CQ2306" i="5"/>
  <c r="CS1658" i="5"/>
  <c r="CR1658" i="5"/>
  <c r="CQ1658" i="5"/>
  <c r="CP1658" i="5"/>
  <c r="CS511" i="5"/>
  <c r="CR511" i="5"/>
  <c r="CQ511" i="5"/>
  <c r="CP511" i="5"/>
  <c r="CR679" i="5"/>
  <c r="CS679" i="5"/>
  <c r="CP679" i="5"/>
  <c r="CQ679" i="5"/>
  <c r="CS127" i="5"/>
  <c r="CR127" i="5"/>
  <c r="CQ127" i="5"/>
  <c r="CP127" i="5"/>
  <c r="CS639" i="5"/>
  <c r="CR639" i="5"/>
  <c r="CQ639" i="5"/>
  <c r="CP639" i="5"/>
  <c r="CR359" i="5"/>
  <c r="CS359" i="5"/>
  <c r="CP359" i="5"/>
  <c r="CQ359" i="5"/>
  <c r="CS2442" i="5"/>
  <c r="CR2442" i="5"/>
  <c r="CQ2442" i="5"/>
  <c r="CP2442" i="5"/>
  <c r="CS770" i="5"/>
  <c r="CR770" i="5"/>
  <c r="CQ770" i="5"/>
  <c r="CP770" i="5"/>
  <c r="CR1015" i="5"/>
  <c r="CS1015" i="5"/>
  <c r="CQ1015" i="5"/>
  <c r="CP1015" i="5"/>
  <c r="CS1490" i="5"/>
  <c r="CR1490" i="5"/>
  <c r="CP1490" i="5"/>
  <c r="CQ1490" i="5"/>
  <c r="CS1439" i="5"/>
  <c r="CR1439" i="5"/>
  <c r="CQ1439" i="5"/>
  <c r="CP1439" i="5"/>
  <c r="CS1314" i="5"/>
  <c r="CR1314" i="5"/>
  <c r="CP1314" i="5"/>
  <c r="CQ1314" i="5"/>
  <c r="CS415" i="5"/>
  <c r="CR415" i="5"/>
  <c r="CQ415" i="5"/>
  <c r="CP415" i="5"/>
  <c r="CR2458" i="5"/>
  <c r="CS2458" i="5"/>
  <c r="CQ2458" i="5"/>
  <c r="CP2458" i="5"/>
  <c r="CS343" i="5"/>
  <c r="CR343" i="5"/>
  <c r="CQ343" i="5"/>
  <c r="CP343" i="5"/>
  <c r="CS434" i="5"/>
  <c r="CR434" i="5"/>
  <c r="CQ434" i="5"/>
  <c r="CP434" i="5"/>
  <c r="CR706" i="5"/>
  <c r="CS706" i="5"/>
  <c r="CP706" i="5"/>
  <c r="CQ706" i="5"/>
  <c r="CS871" i="5"/>
  <c r="CR871" i="5"/>
  <c r="CQ871" i="5"/>
  <c r="CP871" i="5"/>
  <c r="CR87" i="5"/>
  <c r="CS87" i="5"/>
  <c r="CP87" i="5"/>
  <c r="CQ87" i="5"/>
  <c r="CS1938" i="5"/>
  <c r="CR1938" i="5"/>
  <c r="CQ1938" i="5"/>
  <c r="CP1938" i="5"/>
  <c r="CS1671" i="5"/>
  <c r="CR1671" i="5"/>
  <c r="CQ1671" i="5"/>
  <c r="CP1671" i="5"/>
  <c r="CS2450" i="5"/>
  <c r="CR2450" i="5"/>
  <c r="CQ2450" i="5"/>
  <c r="CP2450" i="5"/>
  <c r="CR618" i="5"/>
  <c r="CS618" i="5"/>
  <c r="CQ618" i="5"/>
  <c r="CP618" i="5"/>
  <c r="CR2239" i="5"/>
  <c r="CS2239" i="5"/>
  <c r="CQ2239" i="5"/>
  <c r="CP2239" i="5"/>
  <c r="CS2402" i="5"/>
  <c r="CR2402" i="5"/>
  <c r="CP2402" i="5"/>
  <c r="CQ2402" i="5"/>
  <c r="CS1935" i="5"/>
  <c r="CR1935" i="5"/>
  <c r="CQ1935" i="5"/>
  <c r="CP1935" i="5"/>
  <c r="CS2490" i="5"/>
  <c r="CR2490" i="5"/>
  <c r="CP2490" i="5"/>
  <c r="CQ2490" i="5"/>
  <c r="CS2522" i="5"/>
  <c r="CR2522" i="5"/>
  <c r="CP2522" i="5"/>
  <c r="CQ2522" i="5"/>
  <c r="CS690" i="5"/>
  <c r="CR690" i="5"/>
  <c r="CQ690" i="5"/>
  <c r="CP690" i="5"/>
  <c r="CR967" i="5"/>
  <c r="CS967" i="5"/>
  <c r="CP967" i="5"/>
  <c r="CQ967" i="5"/>
  <c r="CS1434" i="5"/>
  <c r="CR1434" i="5"/>
  <c r="CP1434" i="5"/>
  <c r="CQ1434" i="5"/>
  <c r="CS1167" i="5"/>
  <c r="CR1167" i="5"/>
  <c r="CQ1167" i="5"/>
  <c r="CP1167" i="5"/>
  <c r="CR311" i="5"/>
  <c r="CS311" i="5"/>
  <c r="CP311" i="5"/>
  <c r="CQ311" i="5"/>
  <c r="CS2511" i="5"/>
  <c r="CR2511" i="5"/>
  <c r="CQ2511" i="5"/>
  <c r="CP2511" i="5"/>
  <c r="CS1111" i="5"/>
  <c r="CR1111" i="5"/>
  <c r="CQ1111" i="5"/>
  <c r="CP1111" i="5"/>
  <c r="CR890" i="5"/>
  <c r="CS890" i="5"/>
  <c r="CQ890" i="5"/>
  <c r="CP890" i="5"/>
  <c r="CR938" i="5"/>
  <c r="CS938" i="5"/>
  <c r="CP938" i="5"/>
  <c r="CQ938" i="5"/>
  <c r="CR2039" i="5"/>
  <c r="CS2039" i="5"/>
  <c r="CP2039" i="5"/>
  <c r="CQ2039" i="5"/>
  <c r="CS143" i="5"/>
  <c r="CR143" i="5"/>
  <c r="CP143" i="5"/>
  <c r="CQ143" i="5"/>
  <c r="CS751" i="5"/>
  <c r="CR751" i="5"/>
  <c r="CQ751" i="5"/>
  <c r="CP751" i="5"/>
  <c r="CS775" i="5"/>
  <c r="CR775" i="5"/>
  <c r="CP775" i="5"/>
  <c r="CQ775" i="5"/>
  <c r="CS1058" i="5"/>
  <c r="CR1058" i="5"/>
  <c r="CP1058" i="5"/>
  <c r="CQ1058" i="5"/>
  <c r="CS1663" i="5"/>
  <c r="CR1663" i="5"/>
  <c r="CQ1663" i="5"/>
  <c r="CP1663" i="5"/>
  <c r="CS242" i="5"/>
  <c r="CR242" i="5"/>
  <c r="CP242" i="5"/>
  <c r="CQ242" i="5"/>
  <c r="CS122" i="5"/>
  <c r="CR122" i="5"/>
  <c r="CP122" i="5"/>
  <c r="CQ122" i="5"/>
  <c r="CS247" i="5"/>
  <c r="CR247" i="5"/>
  <c r="CQ247" i="5"/>
  <c r="CP247" i="5"/>
  <c r="CS1954" i="5"/>
  <c r="CR1954" i="5"/>
  <c r="CP1954" i="5"/>
  <c r="CQ1954" i="5"/>
  <c r="CS1322" i="5"/>
  <c r="CR1322" i="5"/>
  <c r="CQ1322" i="5"/>
  <c r="CP1322" i="5"/>
  <c r="CR2351" i="5"/>
  <c r="CS2351" i="5"/>
  <c r="CP2351" i="5"/>
  <c r="CQ2351" i="5"/>
  <c r="CS2327" i="5"/>
  <c r="CR2327" i="5"/>
  <c r="CP2327" i="5"/>
  <c r="CQ2327" i="5"/>
  <c r="CS250" i="5"/>
  <c r="CR250" i="5"/>
  <c r="CP250" i="5"/>
  <c r="CQ250" i="5"/>
  <c r="CR1970" i="5"/>
  <c r="CS1970" i="5"/>
  <c r="CQ1970" i="5"/>
  <c r="CP1970" i="5"/>
  <c r="CS1023" i="5"/>
  <c r="CR1023" i="5"/>
  <c r="CP1023" i="5"/>
  <c r="CQ1023" i="5"/>
  <c r="CS2479" i="5"/>
  <c r="CR2479" i="5"/>
  <c r="CQ2479" i="5"/>
  <c r="CP2479" i="5"/>
  <c r="CS1930" i="5"/>
  <c r="CR1930" i="5"/>
  <c r="CQ1930" i="5"/>
  <c r="CP1930" i="5"/>
  <c r="CS2498" i="5"/>
  <c r="CR2498" i="5"/>
  <c r="CP2498" i="5"/>
  <c r="CQ2498" i="5"/>
  <c r="CS266" i="5"/>
  <c r="CR266" i="5"/>
  <c r="CQ266" i="5"/>
  <c r="CP266" i="5"/>
  <c r="CS1687" i="5"/>
  <c r="CR1687" i="5"/>
  <c r="CP1687" i="5"/>
  <c r="CQ1687" i="5"/>
  <c r="CS2559" i="5"/>
  <c r="CR2559" i="5"/>
  <c r="CQ2559" i="5"/>
  <c r="CP2559" i="5"/>
  <c r="CS314" i="5"/>
  <c r="CR314" i="5"/>
  <c r="CQ314" i="5"/>
  <c r="CP314" i="5"/>
  <c r="CS2223" i="5"/>
  <c r="CR2223" i="5"/>
  <c r="CQ2223" i="5"/>
  <c r="CP2223" i="5"/>
  <c r="CS479" i="5"/>
  <c r="CR479" i="5"/>
  <c r="CQ479" i="5"/>
  <c r="CP479" i="5"/>
  <c r="CS1719" i="5"/>
  <c r="CR1719" i="5"/>
  <c r="CQ1719" i="5"/>
  <c r="CP1719" i="5"/>
  <c r="CR2282" i="5"/>
  <c r="CS2282" i="5"/>
  <c r="CP2282" i="5"/>
  <c r="CQ2282" i="5"/>
  <c r="CS423" i="5"/>
  <c r="CR423" i="5"/>
  <c r="CQ423" i="5"/>
  <c r="CP423" i="5"/>
  <c r="CS1215" i="5"/>
  <c r="CR1215" i="5"/>
  <c r="CQ1215" i="5"/>
  <c r="CP1215" i="5"/>
  <c r="CS2026" i="5"/>
  <c r="CR2026" i="5"/>
  <c r="CQ2026" i="5"/>
  <c r="CP2026" i="5"/>
  <c r="CS490" i="5"/>
  <c r="CR490" i="5"/>
  <c r="CQ490" i="5"/>
  <c r="CP490" i="5"/>
  <c r="CR2034" i="5"/>
  <c r="CS2034" i="5"/>
  <c r="CP2034" i="5"/>
  <c r="CQ2034" i="5"/>
  <c r="CS1042" i="5"/>
  <c r="CR1042" i="5"/>
  <c r="CP1042" i="5"/>
  <c r="CQ1042" i="5"/>
  <c r="CS1810" i="5"/>
  <c r="CR1810" i="5"/>
  <c r="CP1810" i="5"/>
  <c r="CQ1810" i="5"/>
  <c r="CS778" i="5"/>
  <c r="CR778" i="5"/>
  <c r="CP778" i="5"/>
  <c r="CQ778" i="5"/>
  <c r="CS1815" i="5"/>
  <c r="CR1815" i="5"/>
  <c r="CQ1815" i="5"/>
  <c r="CP1815" i="5"/>
  <c r="CR1551" i="5"/>
  <c r="CS1551" i="5"/>
  <c r="CQ1551" i="5"/>
  <c r="CP1551" i="5"/>
  <c r="CS319" i="5"/>
  <c r="CR319" i="5"/>
  <c r="CQ319" i="5"/>
  <c r="CP319" i="5"/>
  <c r="CS1090" i="5"/>
  <c r="CR1090" i="5"/>
  <c r="CP1090" i="5"/>
  <c r="CQ1090" i="5"/>
  <c r="CR1098" i="5"/>
  <c r="CS1098" i="5"/>
  <c r="CQ1098" i="5"/>
  <c r="CP1098" i="5"/>
  <c r="CS199" i="5"/>
  <c r="CR199" i="5"/>
  <c r="CQ199" i="5"/>
  <c r="CP199" i="5"/>
  <c r="CR1615" i="5"/>
  <c r="CS1615" i="5"/>
  <c r="CQ1615" i="5"/>
  <c r="CP1615" i="5"/>
  <c r="CS151" i="5"/>
  <c r="CR151" i="5"/>
  <c r="CQ151" i="5"/>
  <c r="CP151" i="5"/>
  <c r="CS719" i="5"/>
  <c r="CR719" i="5"/>
  <c r="CQ719" i="5"/>
  <c r="CP719" i="5"/>
  <c r="CS1535" i="5"/>
  <c r="CR1535" i="5"/>
  <c r="CP1535" i="5"/>
  <c r="CQ1535" i="5"/>
  <c r="CS2255" i="5"/>
  <c r="CR2255" i="5"/>
  <c r="CQ2255" i="5"/>
  <c r="CP2255" i="5"/>
  <c r="CR1410" i="5"/>
  <c r="CS1410" i="5"/>
  <c r="CQ1410" i="5"/>
  <c r="CP1410" i="5"/>
  <c r="CS1695" i="5"/>
  <c r="CR1695" i="5"/>
  <c r="CQ1695" i="5"/>
  <c r="CP1695" i="5"/>
  <c r="CS2258" i="5"/>
  <c r="CR2258" i="5"/>
  <c r="CP2258" i="5"/>
  <c r="CQ2258" i="5"/>
  <c r="CR599" i="5"/>
  <c r="CS599" i="5"/>
  <c r="CQ599" i="5"/>
  <c r="CP599" i="5"/>
  <c r="CS559" i="5"/>
  <c r="CR559" i="5"/>
  <c r="CQ559" i="5"/>
  <c r="CP559" i="5"/>
  <c r="CS831" i="5"/>
  <c r="CR831" i="5"/>
  <c r="CQ831" i="5"/>
  <c r="CP831" i="5"/>
  <c r="CS1703" i="5"/>
  <c r="CR1703" i="5"/>
  <c r="CQ1703" i="5"/>
  <c r="CP1703" i="5"/>
  <c r="CS2159" i="5"/>
  <c r="CR2159" i="5"/>
  <c r="CP2159" i="5"/>
  <c r="CQ2159" i="5"/>
  <c r="CR1399" i="5"/>
  <c r="CS1399" i="5"/>
  <c r="CQ1399" i="5"/>
  <c r="CP1399" i="5"/>
  <c r="CS506" i="5"/>
  <c r="CR506" i="5"/>
  <c r="CQ506" i="5"/>
  <c r="CP506" i="5"/>
  <c r="CS1202" i="5"/>
  <c r="CR1202" i="5"/>
  <c r="CP1202" i="5"/>
  <c r="CQ1202" i="5"/>
  <c r="CS1594" i="5"/>
  <c r="CR1594" i="5"/>
  <c r="CP1594" i="5"/>
  <c r="CQ1594" i="5"/>
  <c r="CR2063" i="5"/>
  <c r="CS2063" i="5"/>
  <c r="CP2063" i="5"/>
  <c r="CQ2063" i="5"/>
  <c r="CS535" i="5"/>
  <c r="CR535" i="5"/>
  <c r="CQ535" i="5"/>
  <c r="CP535" i="5"/>
  <c r="CS226" i="5"/>
  <c r="CR226" i="5"/>
  <c r="CP226" i="5"/>
  <c r="CQ226" i="5"/>
  <c r="CR2375" i="5"/>
  <c r="CS2375" i="5"/>
  <c r="CP2375" i="5"/>
  <c r="CQ2375" i="5"/>
  <c r="CS1359" i="5"/>
  <c r="CR1359" i="5"/>
  <c r="CQ1359" i="5"/>
  <c r="CP1359" i="5"/>
  <c r="CS2343" i="5"/>
  <c r="CR2343" i="5"/>
  <c r="CQ2343" i="5"/>
  <c r="CP2343" i="5"/>
  <c r="CS351" i="5"/>
  <c r="CR351" i="5"/>
  <c r="CQ351" i="5"/>
  <c r="CP351" i="5"/>
  <c r="CR330" i="5"/>
  <c r="CS330" i="5"/>
  <c r="CQ330" i="5"/>
  <c r="CP330" i="5"/>
  <c r="CS927" i="5"/>
  <c r="CR927" i="5"/>
  <c r="CQ927" i="5"/>
  <c r="CP927" i="5"/>
  <c r="CR282" i="5"/>
  <c r="CS282" i="5"/>
  <c r="CQ282" i="5"/>
  <c r="CP282" i="5"/>
  <c r="CR2119" i="5"/>
  <c r="CS2119" i="5"/>
  <c r="CP2119" i="5"/>
  <c r="CQ2119" i="5"/>
  <c r="CS338" i="5"/>
  <c r="CR338" i="5"/>
  <c r="CP338" i="5"/>
  <c r="CQ338" i="5"/>
  <c r="CS474" i="5"/>
  <c r="CR474" i="5"/>
  <c r="CP474" i="5"/>
  <c r="CQ474" i="5"/>
  <c r="CS2335" i="5"/>
  <c r="CR2335" i="5"/>
  <c r="CQ2335" i="5"/>
  <c r="CP2335" i="5"/>
  <c r="CR2162" i="5"/>
  <c r="CS2162" i="5"/>
  <c r="CP2162" i="5"/>
  <c r="CQ2162" i="5"/>
  <c r="CS826" i="5"/>
  <c r="CR826" i="5"/>
  <c r="CQ826" i="5"/>
  <c r="CP826" i="5"/>
  <c r="CR1650" i="5"/>
  <c r="CS1650" i="5"/>
  <c r="CQ1650" i="5"/>
  <c r="CP1650" i="5"/>
  <c r="CS2218" i="5"/>
  <c r="CR2218" i="5"/>
  <c r="CP2218" i="5"/>
  <c r="CQ2218" i="5"/>
  <c r="CS2594" i="5"/>
  <c r="CR2594" i="5"/>
  <c r="CQ2594" i="5"/>
  <c r="CP2594" i="5"/>
  <c r="CR1239" i="5"/>
  <c r="CS1239" i="5"/>
  <c r="CQ1239" i="5"/>
  <c r="CP1239" i="5"/>
  <c r="CS1847" i="5"/>
  <c r="CR1847" i="5"/>
  <c r="CQ1847" i="5"/>
  <c r="CP1847" i="5"/>
  <c r="CR2138" i="5"/>
  <c r="CS2138" i="5"/>
  <c r="CQ2138" i="5"/>
  <c r="CP2138" i="5"/>
  <c r="CS1647" i="5"/>
  <c r="CR1647" i="5"/>
  <c r="CQ1647" i="5"/>
  <c r="CP1647" i="5"/>
  <c r="CS375" i="5"/>
  <c r="CR375" i="5"/>
  <c r="CQ375" i="5"/>
  <c r="CP375" i="5"/>
  <c r="CS2538" i="5"/>
  <c r="CR2538" i="5"/>
  <c r="CP2538" i="5"/>
  <c r="CQ2538" i="5"/>
  <c r="CR2287" i="5"/>
  <c r="CS2287" i="5"/>
  <c r="CQ2287" i="5"/>
  <c r="CP2287" i="5"/>
  <c r="CS522" i="5"/>
  <c r="CR522" i="5"/>
  <c r="CP522" i="5"/>
  <c r="CQ522" i="5"/>
  <c r="CS1303" i="5"/>
  <c r="CR1303" i="5"/>
  <c r="CP1303" i="5"/>
  <c r="CQ1303" i="5"/>
  <c r="CS2314" i="5"/>
  <c r="CR2314" i="5"/>
  <c r="CQ2314" i="5"/>
  <c r="CP2314" i="5"/>
  <c r="CR815" i="5"/>
  <c r="CS815" i="5"/>
  <c r="CQ815" i="5"/>
  <c r="CP815" i="5"/>
  <c r="CS847" i="5"/>
  <c r="CR847" i="5"/>
  <c r="CQ847" i="5"/>
  <c r="CP847" i="5"/>
  <c r="CS2602" i="5"/>
  <c r="CR2602" i="5"/>
  <c r="CQ2602" i="5"/>
  <c r="CP2602" i="5"/>
  <c r="CR631" i="5"/>
  <c r="CS631" i="5"/>
  <c r="CQ631" i="5"/>
  <c r="CP631" i="5"/>
  <c r="CR903" i="5"/>
  <c r="CS903" i="5"/>
  <c r="CQ903" i="5"/>
  <c r="CP903" i="5"/>
  <c r="CS2455" i="5"/>
  <c r="CR2455" i="5"/>
  <c r="CQ2455" i="5"/>
  <c r="CP2455" i="5"/>
  <c r="CS327" i="5"/>
  <c r="CR327" i="5"/>
  <c r="CQ327" i="5"/>
  <c r="CP327" i="5"/>
  <c r="CR650" i="5"/>
  <c r="CS650" i="5"/>
  <c r="CQ650" i="5"/>
  <c r="CP650" i="5"/>
  <c r="CS79" i="5"/>
  <c r="CR79" i="5"/>
  <c r="CP79" i="5"/>
  <c r="CQ79" i="5"/>
  <c r="CS783" i="5"/>
  <c r="CR783" i="5"/>
  <c r="CP783" i="5"/>
  <c r="CQ783" i="5"/>
  <c r="CS1247" i="5"/>
  <c r="CR1247" i="5"/>
  <c r="CP1247" i="5"/>
  <c r="CQ1247" i="5"/>
  <c r="CS1007" i="5"/>
  <c r="CR1007" i="5"/>
  <c r="CQ1007" i="5"/>
  <c r="CP1007" i="5"/>
  <c r="CS855" i="5"/>
  <c r="CR855" i="5"/>
  <c r="CQ855" i="5"/>
  <c r="CP855" i="5"/>
  <c r="CS2567" i="5"/>
  <c r="CR2567" i="5"/>
  <c r="CP2567" i="5"/>
  <c r="CQ2567" i="5"/>
  <c r="CS2247" i="5"/>
  <c r="CR2247" i="5"/>
  <c r="CQ2247" i="5"/>
  <c r="CP2247" i="5"/>
  <c r="CS2471" i="5"/>
  <c r="CR2471" i="5"/>
  <c r="CQ2471" i="5"/>
  <c r="CP2471" i="5"/>
  <c r="CS634" i="5"/>
  <c r="CR634" i="5"/>
  <c r="CP634" i="5"/>
  <c r="CQ634" i="5"/>
  <c r="CS306" i="5"/>
  <c r="CR306" i="5"/>
  <c r="CP306" i="5"/>
  <c r="CQ306" i="5"/>
  <c r="CS970" i="5"/>
  <c r="CR970" i="5"/>
  <c r="CP970" i="5"/>
  <c r="CQ970" i="5"/>
  <c r="CS1455" i="5"/>
  <c r="CR1455" i="5"/>
  <c r="CQ1455" i="5"/>
  <c r="CP1455" i="5"/>
  <c r="CS1666" i="5"/>
  <c r="CR1666" i="5"/>
  <c r="CP1666" i="5"/>
  <c r="CQ1666" i="5"/>
  <c r="CS1466" i="5"/>
  <c r="CR1466" i="5"/>
  <c r="CQ1466" i="5"/>
  <c r="CP1466" i="5"/>
  <c r="CR1818" i="5"/>
  <c r="CS1818" i="5"/>
  <c r="CP1818" i="5"/>
  <c r="CQ1818" i="5"/>
  <c r="CS1106" i="5"/>
  <c r="CR1106" i="5"/>
  <c r="CP1106" i="5"/>
  <c r="CQ1106" i="5"/>
  <c r="CS1330" i="5"/>
  <c r="CR1330" i="5"/>
  <c r="CQ1330" i="5"/>
  <c r="CP1330" i="5"/>
  <c r="CS1479" i="5"/>
  <c r="CR1479" i="5"/>
  <c r="CQ1479" i="5"/>
  <c r="CP1479" i="5"/>
  <c r="CS2578" i="5"/>
  <c r="CR2578" i="5"/>
  <c r="CQ2578" i="5"/>
  <c r="CP2578" i="5"/>
  <c r="CS578" i="5"/>
  <c r="CR578" i="5"/>
  <c r="CQ578" i="5"/>
  <c r="CP578" i="5"/>
  <c r="CS354" i="5"/>
  <c r="CR354" i="5"/>
  <c r="CQ354" i="5"/>
  <c r="CP354" i="5"/>
  <c r="CS402" i="5"/>
  <c r="CR402" i="5"/>
  <c r="CQ402" i="5"/>
  <c r="CP402" i="5"/>
  <c r="CS1346" i="5"/>
  <c r="CR1346" i="5"/>
  <c r="CQ1346" i="5"/>
  <c r="CP1346" i="5"/>
  <c r="CR2279" i="5"/>
  <c r="CS2279" i="5"/>
  <c r="CQ2279" i="5"/>
  <c r="CP2279" i="5"/>
  <c r="CS738" i="5"/>
  <c r="CR738" i="5"/>
  <c r="CP738" i="5"/>
  <c r="CQ738" i="5"/>
  <c r="CR2207" i="5"/>
  <c r="CS2207" i="5"/>
  <c r="CQ2207" i="5"/>
  <c r="CP2207" i="5"/>
  <c r="CS1546" i="5"/>
  <c r="CR1546" i="5"/>
  <c r="CP1546" i="5"/>
  <c r="CQ1546" i="5"/>
  <c r="CS194" i="5"/>
  <c r="CR194" i="5"/>
  <c r="CQ194" i="5"/>
  <c r="CP194" i="5"/>
  <c r="CS1402" i="5"/>
  <c r="CR1402" i="5"/>
  <c r="CP1402" i="5"/>
  <c r="CQ1402" i="5"/>
  <c r="CR1223" i="5"/>
  <c r="CS1223" i="5"/>
  <c r="CP1223" i="5"/>
  <c r="CQ1223" i="5"/>
  <c r="CR426" i="5"/>
  <c r="CS426" i="5"/>
  <c r="CP426" i="5"/>
  <c r="CQ426" i="5"/>
  <c r="CS1135" i="5"/>
  <c r="CR1135" i="5"/>
  <c r="CQ1135" i="5"/>
  <c r="CP1135" i="5"/>
  <c r="CS594" i="5"/>
  <c r="CR594" i="5"/>
  <c r="CQ594" i="5"/>
  <c r="CP594" i="5"/>
  <c r="CS2074" i="5"/>
  <c r="CR2074" i="5"/>
  <c r="CQ2074" i="5"/>
  <c r="CP2074" i="5"/>
  <c r="CS2575" i="5"/>
  <c r="CR2575" i="5"/>
  <c r="CQ2575" i="5"/>
  <c r="CP2575" i="5"/>
  <c r="CS2383" i="5"/>
  <c r="CR2383" i="5"/>
  <c r="CQ2383" i="5"/>
  <c r="CP2383" i="5"/>
  <c r="CS367" i="5"/>
  <c r="CR367" i="5"/>
  <c r="CP367" i="5"/>
  <c r="CQ367" i="5"/>
  <c r="CS455" i="5"/>
  <c r="CR455" i="5"/>
  <c r="CQ455" i="5"/>
  <c r="CP455" i="5"/>
  <c r="CR2303" i="5"/>
  <c r="CS2303" i="5"/>
  <c r="CQ2303" i="5"/>
  <c r="CP2303" i="5"/>
  <c r="CS287" i="5"/>
  <c r="CR287" i="5"/>
  <c r="CQ287" i="5"/>
  <c r="CP287" i="5"/>
  <c r="CS1250" i="5"/>
  <c r="CR1250" i="5"/>
  <c r="CQ1250" i="5"/>
  <c r="CP1250" i="5"/>
  <c r="CS1226" i="5"/>
  <c r="CR1226" i="5"/>
  <c r="CP1226" i="5"/>
  <c r="CQ1226" i="5"/>
  <c r="CS1778" i="5"/>
  <c r="CR1778" i="5"/>
  <c r="CQ1778" i="5"/>
  <c r="CP1778" i="5"/>
  <c r="CS2242" i="5"/>
  <c r="CR2242" i="5"/>
  <c r="CQ2242" i="5"/>
  <c r="CP2242" i="5"/>
  <c r="CS471" i="5"/>
  <c r="CR471" i="5"/>
  <c r="CP471" i="5"/>
  <c r="CQ471" i="5"/>
  <c r="CS66" i="5"/>
  <c r="CR66" i="5"/>
  <c r="CQ66" i="5"/>
  <c r="CP66" i="5"/>
  <c r="CS1730" i="5"/>
  <c r="CR1730" i="5"/>
  <c r="CQ1730" i="5"/>
  <c r="CP1730" i="5"/>
  <c r="CS1623" i="5"/>
  <c r="CR1623" i="5"/>
  <c r="CP1623" i="5"/>
  <c r="CQ1623" i="5"/>
  <c r="CS2002" i="5"/>
  <c r="CR2002" i="5"/>
  <c r="CP2002" i="5"/>
  <c r="CQ2002" i="5"/>
  <c r="CR554" i="5"/>
  <c r="CS554" i="5"/>
  <c r="CQ554" i="5"/>
  <c r="CP554" i="5"/>
  <c r="CS1082" i="5"/>
  <c r="CR1082" i="5"/>
  <c r="CP1082" i="5"/>
  <c r="CQ1082" i="5"/>
  <c r="CS1674" i="5"/>
  <c r="CR1674" i="5"/>
  <c r="CQ1674" i="5"/>
  <c r="CP1674" i="5"/>
  <c r="CR626" i="5"/>
  <c r="CS626" i="5"/>
  <c r="CP626" i="5"/>
  <c r="CQ626" i="5"/>
  <c r="CR839" i="5"/>
  <c r="CS839" i="5"/>
  <c r="CQ839" i="5"/>
  <c r="CP839" i="5"/>
  <c r="CS1994" i="5"/>
  <c r="CR1994" i="5"/>
  <c r="CP1994" i="5"/>
  <c r="CQ1994" i="5"/>
  <c r="CR2191" i="5"/>
  <c r="CS2191" i="5"/>
  <c r="CP2191" i="5"/>
  <c r="CQ2191" i="5"/>
  <c r="CS410" i="5"/>
  <c r="CR410" i="5"/>
  <c r="CP410" i="5"/>
  <c r="CQ410" i="5"/>
  <c r="CS1762" i="5"/>
  <c r="CR1762" i="5"/>
  <c r="CP1762" i="5"/>
  <c r="CQ1762" i="5"/>
  <c r="CS130" i="5"/>
  <c r="CR130" i="5"/>
  <c r="CQ130" i="5"/>
  <c r="CP130" i="5"/>
  <c r="CS818" i="5"/>
  <c r="CR818" i="5"/>
  <c r="CQ818" i="5"/>
  <c r="CP818" i="5"/>
  <c r="CS562" i="5"/>
  <c r="CR562" i="5"/>
  <c r="CP562" i="5"/>
  <c r="CQ562" i="5"/>
  <c r="CS103" i="5"/>
  <c r="CR103" i="5"/>
  <c r="CQ103" i="5"/>
  <c r="CP103" i="5"/>
  <c r="CS2015" i="5"/>
  <c r="CR2015" i="5"/>
  <c r="CP2015" i="5"/>
  <c r="CQ2015" i="5"/>
  <c r="CS2487" i="5"/>
  <c r="CR2487" i="5"/>
  <c r="CQ2487" i="5"/>
  <c r="CP2487" i="5"/>
  <c r="CS1722" i="5"/>
  <c r="CR1722" i="5"/>
  <c r="CQ1722" i="5"/>
  <c r="CP1722" i="5"/>
  <c r="CS1826" i="5"/>
  <c r="CR1826" i="5"/>
  <c r="CQ1826" i="5"/>
  <c r="CP1826" i="5"/>
  <c r="CS2370" i="5"/>
  <c r="CR2370" i="5"/>
  <c r="CP2370" i="5"/>
  <c r="CQ2370" i="5"/>
  <c r="CR1034" i="5"/>
  <c r="CS1034" i="5"/>
  <c r="CP1034" i="5"/>
  <c r="CQ1034" i="5"/>
  <c r="CS1186" i="5"/>
  <c r="CR1186" i="5"/>
  <c r="CQ1186" i="5"/>
  <c r="CP1186" i="5"/>
  <c r="CS1503" i="5"/>
  <c r="CR1503" i="5"/>
  <c r="CQ1503" i="5"/>
  <c r="CP1503" i="5"/>
  <c r="CS1682" i="5"/>
  <c r="CR1682" i="5"/>
  <c r="CQ1682" i="5"/>
  <c r="CP1682" i="5"/>
  <c r="CR154" i="5"/>
  <c r="CS154" i="5"/>
  <c r="CQ154" i="5"/>
  <c r="CP154" i="5"/>
  <c r="CR1962" i="5"/>
  <c r="CS1962" i="5"/>
  <c r="CQ1962" i="5"/>
  <c r="CP1962" i="5"/>
  <c r="CR1698" i="5"/>
  <c r="CS1698" i="5"/>
  <c r="CQ1698" i="5"/>
  <c r="CP1698" i="5"/>
  <c r="CS1362" i="5"/>
  <c r="CR1362" i="5"/>
  <c r="CP1362" i="5"/>
  <c r="CQ1362" i="5"/>
  <c r="CR1442" i="5"/>
  <c r="CS1442" i="5"/>
  <c r="CQ1442" i="5"/>
  <c r="CP1442" i="5"/>
  <c r="CS551" i="5"/>
  <c r="CR551" i="5"/>
  <c r="CP551" i="5"/>
  <c r="CQ551" i="5"/>
  <c r="CS1298" i="5"/>
  <c r="CR1298" i="5"/>
  <c r="CQ1298" i="5"/>
  <c r="CP1298" i="5"/>
  <c r="CR863" i="5"/>
  <c r="CS863" i="5"/>
  <c r="CP863" i="5"/>
  <c r="CQ863" i="5"/>
  <c r="CS1026" i="5"/>
  <c r="CR1026" i="5"/>
  <c r="CP1026" i="5"/>
  <c r="CQ1026" i="5"/>
  <c r="CS802" i="5"/>
  <c r="CR802" i="5"/>
  <c r="CP802" i="5"/>
  <c r="CQ802" i="5"/>
  <c r="CR930" i="5"/>
  <c r="CS930" i="5"/>
  <c r="CQ930" i="5"/>
  <c r="CP930" i="5"/>
  <c r="CS2071" i="5"/>
  <c r="CR2071" i="5"/>
  <c r="CP2071" i="5"/>
  <c r="CQ2071" i="5"/>
  <c r="CR2098" i="5"/>
  <c r="CS2098" i="5"/>
  <c r="CP2098" i="5"/>
  <c r="CQ2098" i="5"/>
  <c r="CR2143" i="5"/>
  <c r="CS2143" i="5"/>
  <c r="CP2143" i="5"/>
  <c r="CQ2143" i="5"/>
  <c r="CS1079" i="5"/>
  <c r="CR1079" i="5"/>
  <c r="CQ1079" i="5"/>
  <c r="CP1079" i="5"/>
  <c r="CS159" i="5"/>
  <c r="CR159" i="5"/>
  <c r="CQ159" i="5"/>
  <c r="CP159" i="5"/>
  <c r="CS1143" i="5"/>
  <c r="CR1143" i="5"/>
  <c r="CP1143" i="5"/>
  <c r="CQ1143" i="5"/>
  <c r="CS1591" i="5"/>
  <c r="CR1591" i="5"/>
  <c r="CQ1591" i="5"/>
  <c r="CP1591" i="5"/>
  <c r="CS1183" i="5"/>
  <c r="CR1183" i="5"/>
  <c r="CP1183" i="5"/>
  <c r="CQ1183" i="5"/>
  <c r="CS1199" i="5"/>
  <c r="CR1199" i="5"/>
  <c r="CQ1199" i="5"/>
  <c r="CP1199" i="5"/>
  <c r="CR2338" i="5"/>
  <c r="CS2338" i="5"/>
  <c r="CQ2338" i="5"/>
  <c r="CP2338" i="5"/>
  <c r="CR2359" i="5"/>
  <c r="CS2359" i="5"/>
  <c r="CQ2359" i="5"/>
  <c r="CP2359" i="5"/>
  <c r="CS575" i="5"/>
  <c r="CR575" i="5"/>
  <c r="CQ575" i="5"/>
  <c r="CP575" i="5"/>
  <c r="CS1554" i="5"/>
  <c r="CR1554" i="5"/>
  <c r="CQ1554" i="5"/>
  <c r="CP1554" i="5"/>
  <c r="CS2127" i="5"/>
  <c r="CR2127" i="5"/>
  <c r="CP2127" i="5"/>
  <c r="CQ2127" i="5"/>
  <c r="CS879" i="5"/>
  <c r="CR879" i="5"/>
  <c r="CP879" i="5"/>
  <c r="CQ879" i="5"/>
  <c r="CS735" i="5"/>
  <c r="CR735" i="5"/>
  <c r="CQ735" i="5"/>
  <c r="CP735" i="5"/>
  <c r="CS1874" i="5"/>
  <c r="CR1874" i="5"/>
  <c r="CQ1874" i="5"/>
  <c r="CP1874" i="5"/>
  <c r="CS255" i="5"/>
  <c r="CR255" i="5"/>
  <c r="CP255" i="5"/>
  <c r="CQ255" i="5"/>
  <c r="CS322" i="5"/>
  <c r="CR322" i="5"/>
  <c r="CQ322" i="5"/>
  <c r="CP322" i="5"/>
  <c r="CS399" i="5"/>
  <c r="CR399" i="5"/>
  <c r="CP399" i="5"/>
  <c r="CQ399" i="5"/>
  <c r="CS1802" i="5"/>
  <c r="CR1802" i="5"/>
  <c r="CQ1802" i="5"/>
  <c r="CP1802" i="5"/>
  <c r="CS1311" i="5"/>
  <c r="CR1311" i="5"/>
  <c r="CQ1311" i="5"/>
  <c r="CP1311" i="5"/>
  <c r="CS378" i="5"/>
  <c r="CR378" i="5"/>
  <c r="CQ378" i="5"/>
  <c r="CP378" i="5"/>
  <c r="CS1759" i="5"/>
  <c r="CR1759" i="5"/>
  <c r="CQ1759" i="5"/>
  <c r="CP1759" i="5"/>
  <c r="CS1578" i="5"/>
  <c r="CR1578" i="5"/>
  <c r="CP1578" i="5"/>
  <c r="CQ1578" i="5"/>
  <c r="CS887" i="5"/>
  <c r="CR887" i="5"/>
  <c r="CQ887" i="5"/>
  <c r="CP887" i="5"/>
  <c r="CS458" i="5"/>
  <c r="CR458" i="5"/>
  <c r="CP458" i="5"/>
  <c r="CQ458" i="5"/>
  <c r="CS1351" i="5"/>
  <c r="CR1351" i="5"/>
  <c r="CQ1351" i="5"/>
  <c r="CP1351" i="5"/>
  <c r="CS1922" i="5"/>
  <c r="CR1922" i="5"/>
  <c r="CQ1922" i="5"/>
  <c r="CP1922" i="5"/>
  <c r="CR2226" i="5"/>
  <c r="CS2226" i="5"/>
  <c r="CQ2226" i="5"/>
  <c r="CP2226" i="5"/>
  <c r="CS754" i="5"/>
  <c r="CR754" i="5"/>
  <c r="CQ754" i="5"/>
  <c r="CP754" i="5"/>
  <c r="CS1031" i="5"/>
  <c r="CR1031" i="5"/>
  <c r="CP1031" i="5"/>
  <c r="CQ1031" i="5"/>
  <c r="CS1471" i="5"/>
  <c r="CR1471" i="5"/>
  <c r="CP1471" i="5"/>
  <c r="CQ1471" i="5"/>
  <c r="CS1562" i="5"/>
  <c r="CR1562" i="5"/>
  <c r="CP1562" i="5"/>
  <c r="CQ1562" i="5"/>
  <c r="CS682" i="5"/>
  <c r="CR682" i="5"/>
  <c r="CP682" i="5"/>
  <c r="CQ682" i="5"/>
  <c r="CS2175" i="5"/>
  <c r="CR2175" i="5"/>
  <c r="CQ2175" i="5"/>
  <c r="CP2175" i="5"/>
  <c r="CS1447" i="5"/>
  <c r="CR1447" i="5"/>
  <c r="CP1447" i="5"/>
  <c r="CQ1447" i="5"/>
  <c r="CR762" i="5"/>
  <c r="CS762" i="5"/>
  <c r="CQ762" i="5"/>
  <c r="CP762" i="5"/>
  <c r="CS1882" i="5"/>
  <c r="CR1882" i="5"/>
  <c r="CQ1882" i="5"/>
  <c r="CP1882" i="5"/>
  <c r="CR655" i="5"/>
  <c r="CS655" i="5"/>
  <c r="CP655" i="5"/>
  <c r="CQ655" i="5"/>
  <c r="CR1799" i="5"/>
  <c r="CS1799" i="5"/>
  <c r="CP1799" i="5"/>
  <c r="CQ1799" i="5"/>
  <c r="CS42" i="5"/>
  <c r="CR42" i="5"/>
  <c r="CP42" i="5"/>
  <c r="CQ42" i="5"/>
  <c r="CR2410" i="5"/>
  <c r="CS2410" i="5"/>
  <c r="CP2410" i="5"/>
  <c r="CQ2410" i="5"/>
  <c r="DA303" i="5"/>
  <c r="DA304" i="5"/>
  <c r="DA153" i="5"/>
  <c r="DA96" i="5"/>
  <c r="CS26" i="5"/>
  <c r="CR26" i="5"/>
  <c r="CQ26" i="5"/>
  <c r="CP26" i="5"/>
  <c r="CS23" i="5"/>
  <c r="CR23" i="5"/>
  <c r="CQ23" i="5"/>
  <c r="CP23" i="5"/>
  <c r="CI15" i="5"/>
  <c r="CH15" i="5"/>
  <c r="CG15" i="5"/>
  <c r="CF15" i="5"/>
  <c r="CH18" i="5"/>
  <c r="CI18" i="5"/>
  <c r="CG18" i="5"/>
  <c r="CF18" i="5"/>
  <c r="CU1178" i="5" l="1"/>
  <c r="DA167" i="5" s="1"/>
  <c r="CW1047" i="5"/>
  <c r="CU1970" i="5"/>
  <c r="CU2114" i="5"/>
  <c r="DA284" i="5" s="1"/>
  <c r="CU770" i="5"/>
  <c r="DA116" i="5" s="1"/>
  <c r="CU1282" i="5"/>
  <c r="CU1266" i="5"/>
  <c r="CU954" i="5"/>
  <c r="DA139" i="5" s="1"/>
  <c r="CU2314" i="5"/>
  <c r="DA309" i="5" s="1"/>
  <c r="CU1714" i="5"/>
  <c r="CU66" i="5"/>
  <c r="CU42" i="5"/>
  <c r="DA25" i="5" s="1"/>
  <c r="CU2522" i="5"/>
  <c r="CU1498" i="5"/>
  <c r="DA207" i="5" s="1"/>
  <c r="CU410" i="5"/>
  <c r="CU2106" i="5"/>
  <c r="DA283" i="5" s="1"/>
  <c r="CU938" i="5"/>
  <c r="DA137" i="5" s="1"/>
  <c r="CU1546" i="5"/>
  <c r="CU2498" i="5"/>
  <c r="CU2450" i="5"/>
  <c r="CU1426" i="5"/>
  <c r="CU1826" i="5"/>
  <c r="CU386" i="5"/>
  <c r="DA68" i="5" s="1"/>
  <c r="CU2322" i="5"/>
  <c r="DA310" i="5" s="1"/>
  <c r="CU242" i="5"/>
  <c r="CU2082" i="5"/>
  <c r="CU1042" i="5"/>
  <c r="DA150" i="5" s="1"/>
  <c r="CU1578" i="5"/>
  <c r="DA217" i="5" s="1"/>
  <c r="CU1778" i="5"/>
  <c r="CU698" i="5"/>
  <c r="CU490" i="5"/>
  <c r="DA81" i="5" s="1"/>
  <c r="CU1330" i="5"/>
  <c r="DA186" i="5" s="1"/>
  <c r="CU1906" i="5"/>
  <c r="CU2234" i="5"/>
  <c r="CU2050" i="5"/>
  <c r="DA276" i="5" s="1"/>
  <c r="CU2218" i="5"/>
  <c r="CU1922" i="5"/>
  <c r="CU1210" i="5"/>
  <c r="CU1290" i="5"/>
  <c r="CU1642" i="5"/>
  <c r="DA225" i="5" s="1"/>
  <c r="CU178" i="5"/>
  <c r="DA42" i="5" s="1"/>
  <c r="CU1047" i="5"/>
  <c r="CW1050" i="5" s="1"/>
  <c r="DE151" i="5" s="1"/>
  <c r="CU1991" i="5"/>
  <c r="CU426" i="5"/>
  <c r="CU1722" i="5"/>
  <c r="CU2226" i="5"/>
  <c r="CU2562" i="5"/>
  <c r="CU1666" i="5"/>
  <c r="DA228" i="5" s="1"/>
  <c r="CU143" i="5"/>
  <c r="CU1114" i="5"/>
  <c r="DA159" i="5" s="1"/>
  <c r="CU1674" i="5"/>
  <c r="CU346" i="5"/>
  <c r="CU418" i="5"/>
  <c r="CU1442" i="5"/>
  <c r="CU1018" i="5"/>
  <c r="CU642" i="5"/>
  <c r="DA100" i="5" s="1"/>
  <c r="DC100" i="5" s="1"/>
  <c r="DD100" i="5" s="1"/>
  <c r="CU282" i="5"/>
  <c r="DA55" i="5" s="1"/>
  <c r="CU1954" i="5"/>
  <c r="DA264" i="5" s="1"/>
  <c r="CU466" i="5"/>
  <c r="CU2138" i="5"/>
  <c r="CU690" i="5"/>
  <c r="CU1274" i="5"/>
  <c r="CU1738" i="5"/>
  <c r="CU546" i="5"/>
  <c r="DA88" i="5" s="1"/>
  <c r="CU826" i="5"/>
  <c r="DA123" i="5" s="1"/>
  <c r="CU2034" i="5"/>
  <c r="DA274" i="5" s="1"/>
  <c r="CU1770" i="5"/>
  <c r="CU2154" i="5"/>
  <c r="DA289" i="5" s="1"/>
  <c r="CU2178" i="5"/>
  <c r="CU1354" i="5"/>
  <c r="CU890" i="5"/>
  <c r="CU1762" i="5"/>
  <c r="CU1314" i="5"/>
  <c r="DA184" i="5" s="1"/>
  <c r="CU738" i="5"/>
  <c r="DA112" i="5" s="1"/>
  <c r="CU578" i="5"/>
  <c r="CU1082" i="5"/>
  <c r="DA155" i="5" s="1"/>
  <c r="CU1506" i="5"/>
  <c r="CU2490" i="5"/>
  <c r="DA331" i="5" s="1"/>
  <c r="CU106" i="5"/>
  <c r="CU842" i="5"/>
  <c r="DA125" i="5" s="1"/>
  <c r="DC124" i="5" s="1"/>
  <c r="DD124" i="5" s="1"/>
  <c r="CU290" i="5"/>
  <c r="DA56" i="5" s="1"/>
  <c r="DC55" i="5" s="1"/>
  <c r="DD55" i="5" s="1"/>
  <c r="CU458" i="5"/>
  <c r="DA77" i="5" s="1"/>
  <c r="CU2386" i="5"/>
  <c r="CU1138" i="5"/>
  <c r="CU2210" i="5"/>
  <c r="CU2282" i="5"/>
  <c r="CU1482" i="5"/>
  <c r="CU1458" i="5"/>
  <c r="CU2474" i="5"/>
  <c r="DA329" i="5" s="1"/>
  <c r="CU1010" i="5"/>
  <c r="DA146" i="5" s="1"/>
  <c r="CU2458" i="5"/>
  <c r="DA327" i="5" s="1"/>
  <c r="CU634" i="5"/>
  <c r="DA99" i="5" s="1"/>
  <c r="CU850" i="5"/>
  <c r="DA126" i="5" s="1"/>
  <c r="CU1650" i="5"/>
  <c r="DA226" i="5" s="1"/>
  <c r="CU1850" i="5"/>
  <c r="CU930" i="5"/>
  <c r="CU354" i="5"/>
  <c r="DA64" i="5" s="1"/>
  <c r="CU1362" i="5"/>
  <c r="DA190" i="5" s="1"/>
  <c r="CU1402" i="5"/>
  <c r="CU1706" i="5"/>
  <c r="DA233" i="5" s="1"/>
  <c r="CU562" i="5"/>
  <c r="CU154" i="5"/>
  <c r="CU202" i="5"/>
  <c r="DA45" i="5" s="1"/>
  <c r="CU1554" i="5"/>
  <c r="CU1218" i="5"/>
  <c r="DA172" i="5" s="1"/>
  <c r="CU482" i="5"/>
  <c r="DA80" i="5" s="1"/>
  <c r="CU2482" i="5"/>
  <c r="DA330" i="5" s="1"/>
  <c r="CU250" i="5"/>
  <c r="CU754" i="5"/>
  <c r="DA114" i="5" s="1"/>
  <c r="CU2514" i="5"/>
  <c r="CU1170" i="5"/>
  <c r="DA166" i="5" s="1"/>
  <c r="CU1938" i="5"/>
  <c r="DA262" i="5" s="1"/>
  <c r="CU2242" i="5"/>
  <c r="CU874" i="5"/>
  <c r="DA129" i="5" s="1"/>
  <c r="DC129" i="5" s="1"/>
  <c r="DD129" i="5" s="1"/>
  <c r="CU130" i="5"/>
  <c r="CU514" i="5"/>
  <c r="DA84" i="5" s="1"/>
  <c r="CU170" i="5"/>
  <c r="CU2098" i="5"/>
  <c r="DA282" i="5" s="1"/>
  <c r="CU2186" i="5"/>
  <c r="CW135" i="5"/>
  <c r="CU1410" i="5"/>
  <c r="DA196" i="5" s="1"/>
  <c r="CU2594" i="5"/>
  <c r="DA344" i="5" s="1"/>
  <c r="CU2402" i="5"/>
  <c r="CU2442" i="5"/>
  <c r="DA325" i="5" s="1"/>
  <c r="CU810" i="5"/>
  <c r="DA121" i="5" s="1"/>
  <c r="CU218" i="5"/>
  <c r="CU1562" i="5"/>
  <c r="CU1890" i="5"/>
  <c r="DA256" i="5" s="1"/>
  <c r="CU2202" i="5"/>
  <c r="DA295" i="5" s="1"/>
  <c r="CU98" i="5"/>
  <c r="DA32" i="5" s="1"/>
  <c r="CU450" i="5"/>
  <c r="CU1194" i="5"/>
  <c r="DA169" i="5" s="1"/>
  <c r="CU274" i="5"/>
  <c r="CU522" i="5"/>
  <c r="DA85" i="5" s="1"/>
  <c r="CU1466" i="5"/>
  <c r="CU1794" i="5"/>
  <c r="CU226" i="5"/>
  <c r="DA48" i="5" s="1"/>
  <c r="CU1802" i="5"/>
  <c r="DA245" i="5" s="1"/>
  <c r="CU1450" i="5"/>
  <c r="CU1474" i="5"/>
  <c r="CU882" i="5"/>
  <c r="DA130" i="5" s="1"/>
  <c r="CU2146" i="5"/>
  <c r="CU2074" i="5"/>
  <c r="CU866" i="5"/>
  <c r="CU554" i="5"/>
  <c r="DA89" i="5" s="1"/>
  <c r="CU2018" i="5"/>
  <c r="DA272" i="5" s="1"/>
  <c r="CU474" i="5"/>
  <c r="DA79" i="5" s="1"/>
  <c r="CU370" i="5"/>
  <c r="CU1250" i="5"/>
  <c r="DA176" i="5" s="1"/>
  <c r="CU82" i="5"/>
  <c r="CU1306" i="5"/>
  <c r="CW279" i="5"/>
  <c r="CU2378" i="5"/>
  <c r="DA317" i="5" s="1"/>
  <c r="CU2162" i="5"/>
  <c r="DA290" i="5" s="1"/>
  <c r="CW655" i="5"/>
  <c r="CU655" i="5"/>
  <c r="CW1031" i="5"/>
  <c r="CU1031" i="5"/>
  <c r="CW399" i="5"/>
  <c r="CU399" i="5"/>
  <c r="CW402" i="5" s="1"/>
  <c r="CW255" i="5"/>
  <c r="CU255" i="5"/>
  <c r="CZ52" i="5" s="1"/>
  <c r="DB52" i="5" s="1"/>
  <c r="CW2127" i="5"/>
  <c r="CU2127" i="5"/>
  <c r="CW1183" i="5"/>
  <c r="CU1183" i="5"/>
  <c r="CU1143" i="5"/>
  <c r="CW1143" i="5"/>
  <c r="CW2191" i="5"/>
  <c r="CU2191" i="5"/>
  <c r="CZ294" i="5" s="1"/>
  <c r="CW1623" i="5"/>
  <c r="CU1623" i="5"/>
  <c r="CW1223" i="5"/>
  <c r="CU1223" i="5"/>
  <c r="CW2567" i="5"/>
  <c r="CU2567" i="5"/>
  <c r="CW2570" i="5" s="1"/>
  <c r="DE341" i="5" s="1"/>
  <c r="CW783" i="5"/>
  <c r="CU783" i="5"/>
  <c r="CZ118" i="5" s="1"/>
  <c r="CW2119" i="5"/>
  <c r="CU2119" i="5"/>
  <c r="CU2063" i="5"/>
  <c r="CW2063" i="5"/>
  <c r="CW1535" i="5"/>
  <c r="CU1535" i="5"/>
  <c r="CW1538" i="5" s="1"/>
  <c r="DE212" i="5" s="1"/>
  <c r="CW1991" i="5"/>
  <c r="CW1994" i="5" s="1"/>
  <c r="DE269" i="5" s="1"/>
  <c r="CU762" i="5"/>
  <c r="DA115" i="5" s="1"/>
  <c r="DC115" i="5" s="1"/>
  <c r="DD115" i="5" s="1"/>
  <c r="CU50" i="5"/>
  <c r="CW1175" i="5"/>
  <c r="CU1175" i="5"/>
  <c r="CU1730" i="5"/>
  <c r="DA236" i="5" s="1"/>
  <c r="CU706" i="5"/>
  <c r="CW1967" i="5"/>
  <c r="CU1967" i="5"/>
  <c r="CW2111" i="5"/>
  <c r="CU2111" i="5"/>
  <c r="CU767" i="5"/>
  <c r="CW767" i="5"/>
  <c r="CW1279" i="5"/>
  <c r="CU1279" i="5"/>
  <c r="CW1263" i="5"/>
  <c r="CU1263" i="5"/>
  <c r="CZ178" i="5" s="1"/>
  <c r="CU1434" i="5"/>
  <c r="DA199" i="5" s="1"/>
  <c r="CW951" i="5"/>
  <c r="CU951" i="5"/>
  <c r="CU1658" i="5"/>
  <c r="CW2311" i="5"/>
  <c r="CU2311" i="5"/>
  <c r="CU1711" i="5"/>
  <c r="CW1711" i="5"/>
  <c r="CU1298" i="5"/>
  <c r="DA182" i="5" s="1"/>
  <c r="CU1394" i="5"/>
  <c r="CW63" i="5"/>
  <c r="CU63" i="5"/>
  <c r="CU39" i="5"/>
  <c r="CW42" i="5" s="1"/>
  <c r="DE25" i="5" s="1"/>
  <c r="CW39" i="5"/>
  <c r="CU2298" i="5"/>
  <c r="DA307" i="5" s="1"/>
  <c r="CU1978" i="5"/>
  <c r="DA267" i="5" s="1"/>
  <c r="CU1786" i="5"/>
  <c r="DA243" i="5" s="1"/>
  <c r="CW2519" i="5"/>
  <c r="CU2519" i="5"/>
  <c r="CU1898" i="5"/>
  <c r="CW1495" i="5"/>
  <c r="CU1495" i="5"/>
  <c r="CU407" i="5"/>
  <c r="CZ71" i="5" s="1"/>
  <c r="DB71" i="5" s="1"/>
  <c r="CW407" i="5"/>
  <c r="CU442" i="5"/>
  <c r="DA75" i="5" s="1"/>
  <c r="CU2103" i="5"/>
  <c r="CW2103" i="5"/>
  <c r="CU802" i="5"/>
  <c r="DA120" i="5" s="1"/>
  <c r="CW935" i="5"/>
  <c r="CU935" i="5"/>
  <c r="CW1543" i="5"/>
  <c r="CU1543" i="5"/>
  <c r="CU2495" i="5"/>
  <c r="CW2498" i="5" s="1"/>
  <c r="DE332" i="5" s="1"/>
  <c r="CW2495" i="5"/>
  <c r="CW2447" i="5"/>
  <c r="CU2447" i="5"/>
  <c r="CW1423" i="5"/>
  <c r="CU1423" i="5"/>
  <c r="CU1962" i="5"/>
  <c r="DA265" i="5" s="1"/>
  <c r="CW1823" i="5"/>
  <c r="CU1823" i="5"/>
  <c r="CZ248" i="5" s="1"/>
  <c r="CU383" i="5"/>
  <c r="CW383" i="5"/>
  <c r="CW2319" i="5"/>
  <c r="CU2319" i="5"/>
  <c r="CW2322" i="5" s="1"/>
  <c r="DE310" i="5" s="1"/>
  <c r="CU239" i="5"/>
  <c r="CW239" i="5"/>
  <c r="CW2079" i="5"/>
  <c r="CU2079" i="5"/>
  <c r="CZ280" i="5" s="1"/>
  <c r="CU991" i="5"/>
  <c r="CW991" i="5"/>
  <c r="CW895" i="5"/>
  <c r="CU895" i="5"/>
  <c r="CW898" i="5" s="1"/>
  <c r="DE132" i="5" s="1"/>
  <c r="CU175" i="5"/>
  <c r="CU1039" i="5"/>
  <c r="CW1039" i="5"/>
  <c r="CW1575" i="5"/>
  <c r="CU1575" i="5"/>
  <c r="CU978" i="5"/>
  <c r="CU1775" i="5"/>
  <c r="CW1775" i="5"/>
  <c r="CU1746" i="5"/>
  <c r="DA238" i="5" s="1"/>
  <c r="CW695" i="5"/>
  <c r="CU695" i="5"/>
  <c r="CZ107" i="5" s="1"/>
  <c r="CW487" i="5"/>
  <c r="CU487" i="5"/>
  <c r="CU1327" i="5"/>
  <c r="CW1327" i="5"/>
  <c r="CW503" i="5"/>
  <c r="CU503" i="5"/>
  <c r="CW591" i="5"/>
  <c r="CU591" i="5"/>
  <c r="CZ94" i="5" s="1"/>
  <c r="CW1055" i="5"/>
  <c r="CU1055" i="5"/>
  <c r="CW1903" i="5"/>
  <c r="CU1903" i="5"/>
  <c r="CU1522" i="5"/>
  <c r="DA210" i="5" s="1"/>
  <c r="CU298" i="5"/>
  <c r="CU1514" i="5"/>
  <c r="DA209" i="5" s="1"/>
  <c r="CW2215" i="5"/>
  <c r="CU2215" i="5"/>
  <c r="CZ297" i="5" s="1"/>
  <c r="CU922" i="5"/>
  <c r="CW1919" i="5"/>
  <c r="CU1919" i="5"/>
  <c r="CU1378" i="5"/>
  <c r="DA192" i="5" s="1"/>
  <c r="CW1207" i="5"/>
  <c r="CU1207" i="5"/>
  <c r="CW1210" i="5" s="1"/>
  <c r="DE171" i="5" s="1"/>
  <c r="CW2431" i="5"/>
  <c r="CU2431" i="5"/>
  <c r="CZ324" i="5" s="1"/>
  <c r="CW1863" i="5"/>
  <c r="CU1863" i="5"/>
  <c r="CW791" i="5"/>
  <c r="CU791" i="5"/>
  <c r="CW794" i="5" s="1"/>
  <c r="CW1927" i="5"/>
  <c r="CU1927" i="5"/>
  <c r="CW1930" i="5" s="1"/>
  <c r="DE261" i="5" s="1"/>
  <c r="CU1871" i="5"/>
  <c r="CZ254" i="5" s="1"/>
  <c r="CW1871" i="5"/>
  <c r="CU914" i="5"/>
  <c r="DA134" i="5" s="1"/>
  <c r="CW1287" i="5"/>
  <c r="CU1287" i="5"/>
  <c r="CU1639" i="5"/>
  <c r="CW1642" i="5" s="1"/>
  <c r="DE225" i="5" s="1"/>
  <c r="CW1639" i="5"/>
  <c r="CW175" i="5"/>
  <c r="CW178" i="5" s="1"/>
  <c r="DE42" i="5" s="1"/>
  <c r="CW1215" i="5"/>
  <c r="CU1215" i="5"/>
  <c r="CZ172" i="5" s="1"/>
  <c r="CW479" i="5"/>
  <c r="CU479" i="5"/>
  <c r="CU1690" i="5"/>
  <c r="DA231" i="5" s="1"/>
  <c r="CW2479" i="5"/>
  <c r="CU2479" i="5"/>
  <c r="CU2330" i="5"/>
  <c r="DA311" i="5" s="1"/>
  <c r="CU247" i="5"/>
  <c r="CZ51" i="5" s="1"/>
  <c r="DB51" i="5" s="1"/>
  <c r="CW247" i="5"/>
  <c r="CW751" i="5"/>
  <c r="CU751" i="5"/>
  <c r="CU2042" i="5"/>
  <c r="CU2511" i="5"/>
  <c r="CW2514" i="5" s="1"/>
  <c r="DE334" i="5" s="1"/>
  <c r="CW1167" i="5"/>
  <c r="CU1167" i="5"/>
  <c r="CW1170" i="5" s="1"/>
  <c r="DE166" i="5" s="1"/>
  <c r="CU970" i="5"/>
  <c r="CW1935" i="5"/>
  <c r="CU1935" i="5"/>
  <c r="CW2239" i="5"/>
  <c r="CU2239" i="5"/>
  <c r="CW871" i="5"/>
  <c r="CU871" i="5"/>
  <c r="CU362" i="5"/>
  <c r="DA65" i="5" s="1"/>
  <c r="CW127" i="5"/>
  <c r="CU127" i="5"/>
  <c r="CW511" i="5"/>
  <c r="CU511" i="5"/>
  <c r="CW2511" i="5"/>
  <c r="CU2602" i="5"/>
  <c r="DA345" i="5" s="1"/>
  <c r="CU714" i="5"/>
  <c r="CW167" i="5"/>
  <c r="CU167" i="5"/>
  <c r="CZ41" i="5" s="1"/>
  <c r="DB41" i="5" s="1"/>
  <c r="CU2370" i="5"/>
  <c r="DA316" i="5" s="1"/>
  <c r="CU1986" i="5"/>
  <c r="DA268" i="5" s="1"/>
  <c r="CU2095" i="5"/>
  <c r="CW2095" i="5"/>
  <c r="CW2183" i="5"/>
  <c r="CU2183" i="5"/>
  <c r="CU1810" i="5"/>
  <c r="DA246" i="5" s="1"/>
  <c r="CW2559" i="5"/>
  <c r="CU618" i="5"/>
  <c r="DA97" i="5" s="1"/>
  <c r="DC96" i="5" s="1"/>
  <c r="DD96" i="5" s="1"/>
  <c r="CU138" i="5"/>
  <c r="CW1407" i="5"/>
  <c r="CU1407" i="5"/>
  <c r="CU1610" i="5"/>
  <c r="DA221" i="5" s="1"/>
  <c r="CU1122" i="5"/>
  <c r="CW2591" i="5"/>
  <c r="CU2591" i="5"/>
  <c r="CZ344" i="5" s="1"/>
  <c r="CU58" i="5"/>
  <c r="DA27" i="5" s="1"/>
  <c r="CW759" i="5"/>
  <c r="CU759" i="5"/>
  <c r="CW47" i="5"/>
  <c r="CU47" i="5"/>
  <c r="CW1727" i="5"/>
  <c r="CU1727" i="5"/>
  <c r="CZ236" i="5" s="1"/>
  <c r="CU703" i="5"/>
  <c r="CW703" i="5"/>
  <c r="CU1431" i="5"/>
  <c r="CW1431" i="5"/>
  <c r="CW1655" i="5"/>
  <c r="CU1655" i="5"/>
  <c r="CW1295" i="5"/>
  <c r="CU1295" i="5"/>
  <c r="CZ182" i="5" s="1"/>
  <c r="CW1391" i="5"/>
  <c r="CU1391" i="5"/>
  <c r="CW2295" i="5"/>
  <c r="CU2295" i="5"/>
  <c r="CW1975" i="5"/>
  <c r="CU1975" i="5"/>
  <c r="CW1783" i="5"/>
  <c r="CU1783" i="5"/>
  <c r="CZ243" i="5" s="1"/>
  <c r="CW1895" i="5"/>
  <c r="CU1895" i="5"/>
  <c r="CW439" i="5"/>
  <c r="CU439" i="5"/>
  <c r="CW799" i="5"/>
  <c r="CU799" i="5"/>
  <c r="CU1959" i="5"/>
  <c r="CW1959" i="5"/>
  <c r="CU994" i="5"/>
  <c r="DA144" i="5" s="1"/>
  <c r="CU898" i="5"/>
  <c r="DA132" i="5" s="1"/>
  <c r="CW2135" i="5"/>
  <c r="CU2135" i="5"/>
  <c r="CW975" i="5"/>
  <c r="CU975" i="5"/>
  <c r="CW1743" i="5"/>
  <c r="CU1743" i="5"/>
  <c r="CZ238" i="5" s="1"/>
  <c r="CU506" i="5"/>
  <c r="DA83" i="5" s="1"/>
  <c r="CU594" i="5"/>
  <c r="DA94" i="5" s="1"/>
  <c r="CU687" i="5"/>
  <c r="CW687" i="5"/>
  <c r="CU1058" i="5"/>
  <c r="DA152" i="5" s="1"/>
  <c r="CU1271" i="5"/>
  <c r="CW1271" i="5"/>
  <c r="CW1519" i="5"/>
  <c r="CU1519" i="5"/>
  <c r="CZ210" i="5" s="1"/>
  <c r="CW295" i="5"/>
  <c r="CU295" i="5"/>
  <c r="CU1511" i="5"/>
  <c r="CW1511" i="5"/>
  <c r="CW919" i="5"/>
  <c r="CU919" i="5"/>
  <c r="CW1375" i="5"/>
  <c r="CU1375" i="5"/>
  <c r="CZ192" i="5" s="1"/>
  <c r="CU2434" i="5"/>
  <c r="DA324" i="5" s="1"/>
  <c r="CU1866" i="5"/>
  <c r="CW1735" i="5"/>
  <c r="CU1735" i="5"/>
  <c r="CU794" i="5"/>
  <c r="CU1930" i="5"/>
  <c r="CU1874" i="5"/>
  <c r="DA254" i="5" s="1"/>
  <c r="CU543" i="5"/>
  <c r="CZ88" i="5" s="1"/>
  <c r="CW543" i="5"/>
  <c r="CW823" i="5"/>
  <c r="CU823" i="5"/>
  <c r="CW2031" i="5"/>
  <c r="CU2031" i="5"/>
  <c r="CW1767" i="5"/>
  <c r="CU1767" i="5"/>
  <c r="CZ241" i="5" s="1"/>
  <c r="CW2151" i="5"/>
  <c r="CU2151" i="5"/>
  <c r="CW911" i="5"/>
  <c r="CU911" i="5"/>
  <c r="CW1687" i="5"/>
  <c r="CU1687" i="5"/>
  <c r="CW2327" i="5"/>
  <c r="CU2327" i="5"/>
  <c r="CZ311" i="5" s="1"/>
  <c r="CU2039" i="5"/>
  <c r="CZ275" i="5" s="1"/>
  <c r="CW2039" i="5"/>
  <c r="CU967" i="5"/>
  <c r="CW967" i="5"/>
  <c r="CW359" i="5"/>
  <c r="CU359" i="5"/>
  <c r="CW2599" i="5"/>
  <c r="CU2599" i="5"/>
  <c r="CZ345" i="5" s="1"/>
  <c r="CU711" i="5"/>
  <c r="CZ109" i="5" s="1"/>
  <c r="CW711" i="5"/>
  <c r="CU2367" i="5"/>
  <c r="CW2367" i="5"/>
  <c r="CW1983" i="5"/>
  <c r="CU1983" i="5"/>
  <c r="CW1807" i="5"/>
  <c r="CU1807" i="5"/>
  <c r="CW615" i="5"/>
  <c r="CU615" i="5"/>
  <c r="CW1607" i="5"/>
  <c r="CU1607" i="5"/>
  <c r="CW1119" i="5"/>
  <c r="CU1119" i="5"/>
  <c r="CW55" i="5"/>
  <c r="CU55" i="5"/>
  <c r="CZ27" i="5" s="1"/>
  <c r="DB27" i="5" s="1"/>
  <c r="CW2359" i="5"/>
  <c r="CU2359" i="5"/>
  <c r="CU1199" i="5"/>
  <c r="CW1199" i="5"/>
  <c r="CW1591" i="5"/>
  <c r="CU1591" i="5"/>
  <c r="CU159" i="5"/>
  <c r="CW159" i="5"/>
  <c r="CW2303" i="5"/>
  <c r="CU2303" i="5"/>
  <c r="CW2575" i="5"/>
  <c r="CU2575" i="5"/>
  <c r="CW2247" i="5"/>
  <c r="CU2247" i="5"/>
  <c r="CW855" i="5"/>
  <c r="CU855" i="5"/>
  <c r="CW327" i="5"/>
  <c r="CU327" i="5"/>
  <c r="CW903" i="5"/>
  <c r="CU903" i="5"/>
  <c r="CW815" i="5"/>
  <c r="CU815" i="5"/>
  <c r="CW2287" i="5"/>
  <c r="CU2287" i="5"/>
  <c r="CW375" i="5"/>
  <c r="CU375" i="5"/>
  <c r="CW1239" i="5"/>
  <c r="CU1239" i="5"/>
  <c r="CW2335" i="5"/>
  <c r="CU2343" i="5"/>
  <c r="CW2343" i="5"/>
  <c r="CU535" i="5"/>
  <c r="CZ87" i="5" s="1"/>
  <c r="CW535" i="5"/>
  <c r="CW831" i="5"/>
  <c r="CU831" i="5"/>
  <c r="CU599" i="5"/>
  <c r="CW599" i="5"/>
  <c r="CW1695" i="5"/>
  <c r="CU1695" i="5"/>
  <c r="CW2255" i="5"/>
  <c r="CU2255" i="5"/>
  <c r="CU719" i="5"/>
  <c r="CW719" i="5"/>
  <c r="CU1615" i="5"/>
  <c r="CW1615" i="5"/>
  <c r="CW319" i="5"/>
  <c r="CU319" i="5"/>
  <c r="CW1815" i="5"/>
  <c r="CU1815" i="5"/>
  <c r="CU1799" i="5"/>
  <c r="CW1799" i="5"/>
  <c r="CW1447" i="5"/>
  <c r="CU1447" i="5"/>
  <c r="CZ201" i="5" s="1"/>
  <c r="CW1471" i="5"/>
  <c r="CU1471" i="5"/>
  <c r="CW879" i="5"/>
  <c r="CU879" i="5"/>
  <c r="CU2362" i="5"/>
  <c r="CU1202" i="5"/>
  <c r="CU1594" i="5"/>
  <c r="CU162" i="5"/>
  <c r="CW2143" i="5"/>
  <c r="CU2143" i="5"/>
  <c r="CW2071" i="5"/>
  <c r="CU2071" i="5"/>
  <c r="CW863" i="5"/>
  <c r="CU863" i="5"/>
  <c r="CU551" i="5"/>
  <c r="CW551" i="5"/>
  <c r="CW2015" i="5"/>
  <c r="CW471" i="5"/>
  <c r="CU471" i="5"/>
  <c r="CZ79" i="5" s="1"/>
  <c r="CU2306" i="5"/>
  <c r="DA308" i="5" s="1"/>
  <c r="CW367" i="5"/>
  <c r="CU367" i="5"/>
  <c r="CU2578" i="5"/>
  <c r="CU2250" i="5"/>
  <c r="CU858" i="5"/>
  <c r="CU1247" i="5"/>
  <c r="CW1247" i="5"/>
  <c r="CW79" i="5"/>
  <c r="CU79" i="5"/>
  <c r="CU330" i="5"/>
  <c r="CU906" i="5"/>
  <c r="CU818" i="5"/>
  <c r="DA122" i="5" s="1"/>
  <c r="DC121" i="5" s="1"/>
  <c r="DD121" i="5" s="1"/>
  <c r="CW1303" i="5"/>
  <c r="CU1303" i="5"/>
  <c r="CU2290" i="5"/>
  <c r="DA306" i="5" s="1"/>
  <c r="CU378" i="5"/>
  <c r="DA67" i="5" s="1"/>
  <c r="CU1242" i="5"/>
  <c r="CU2338" i="5"/>
  <c r="DA312" i="5" s="1"/>
  <c r="CU2346" i="5"/>
  <c r="CU2375" i="5"/>
  <c r="CW2375" i="5"/>
  <c r="CU538" i="5"/>
  <c r="CW2159" i="5"/>
  <c r="CU2159" i="5"/>
  <c r="CU834" i="5"/>
  <c r="DA124" i="5" s="1"/>
  <c r="CU602" i="5"/>
  <c r="CU1698" i="5"/>
  <c r="CU2258" i="5"/>
  <c r="DA302" i="5" s="1"/>
  <c r="CU722" i="5"/>
  <c r="DA110" i="5" s="1"/>
  <c r="CU1618" i="5"/>
  <c r="CU322" i="5"/>
  <c r="DA60" i="5" s="1"/>
  <c r="CU1818" i="5"/>
  <c r="DA247" i="5" s="1"/>
  <c r="CU119" i="5"/>
  <c r="CW119" i="5"/>
  <c r="CW1103" i="5"/>
  <c r="CU1103" i="5"/>
  <c r="CZ158" i="5" s="1"/>
  <c r="CW2527" i="5"/>
  <c r="CU2527" i="5"/>
  <c r="CW207" i="5"/>
  <c r="CU207" i="5"/>
  <c r="CW2391" i="5"/>
  <c r="CU2391" i="5"/>
  <c r="CW111" i="5"/>
  <c r="CU111" i="5"/>
  <c r="CU431" i="5"/>
  <c r="CW431" i="5"/>
  <c r="CW1071" i="5"/>
  <c r="CU1071" i="5"/>
  <c r="CW2423" i="5"/>
  <c r="CU2423" i="5"/>
  <c r="CW1343" i="5"/>
  <c r="CU1343" i="5"/>
  <c r="CU1599" i="5"/>
  <c r="CW1599" i="5"/>
  <c r="CW495" i="5"/>
  <c r="CU495" i="5"/>
  <c r="CW1151" i="5"/>
  <c r="CU1151" i="5"/>
  <c r="CU2015" i="5"/>
  <c r="CW2415" i="5"/>
  <c r="CU2415" i="5"/>
  <c r="CW999" i="5"/>
  <c r="CU999" i="5"/>
  <c r="CZ145" i="5" s="1"/>
  <c r="CW1631" i="5"/>
  <c r="CU1631" i="5"/>
  <c r="CW1127" i="5"/>
  <c r="CU1127" i="5"/>
  <c r="CW1415" i="5"/>
  <c r="CU1415" i="5"/>
  <c r="CW1567" i="5"/>
  <c r="CU1567" i="5"/>
  <c r="CZ216" i="5" s="1"/>
  <c r="CW2463" i="5"/>
  <c r="CU2463" i="5"/>
  <c r="CU135" i="5"/>
  <c r="CW1255" i="5"/>
  <c r="CU1255" i="5"/>
  <c r="CW1839" i="5"/>
  <c r="CU1839" i="5"/>
  <c r="CW303" i="5"/>
  <c r="CU303" i="5"/>
  <c r="CW943" i="5"/>
  <c r="CU943" i="5"/>
  <c r="CW583" i="5"/>
  <c r="CU583" i="5"/>
  <c r="CW1527" i="5"/>
  <c r="CU1527" i="5"/>
  <c r="CW2167" i="5"/>
  <c r="CU2167" i="5"/>
  <c r="CW231" i="5"/>
  <c r="CU231" i="5"/>
  <c r="CW1751" i="5"/>
  <c r="CU1751" i="5"/>
  <c r="CW959" i="5"/>
  <c r="CU959" i="5"/>
  <c r="CW71" i="5"/>
  <c r="CU71" i="5"/>
  <c r="CZ29" i="5" s="1"/>
  <c r="DB29" i="5" s="1"/>
  <c r="CU191" i="5"/>
  <c r="CW191" i="5"/>
  <c r="CW2535" i="5"/>
  <c r="CU2535" i="5"/>
  <c r="CW391" i="5"/>
  <c r="CU391" i="5"/>
  <c r="CW1159" i="5"/>
  <c r="CU1159" i="5"/>
  <c r="CW1367" i="5"/>
  <c r="CU1367" i="5"/>
  <c r="CW1383" i="5"/>
  <c r="CU1383" i="5"/>
  <c r="CU2543" i="5"/>
  <c r="CW2543" i="5"/>
  <c r="CW2087" i="5"/>
  <c r="CU2087" i="5"/>
  <c r="CU527" i="5"/>
  <c r="CW527" i="5"/>
  <c r="CU1914" i="5"/>
  <c r="DA259" i="5" s="1"/>
  <c r="CW143" i="5"/>
  <c r="CW1879" i="5"/>
  <c r="CU1879" i="5"/>
  <c r="CW1087" i="5"/>
  <c r="CU1087" i="5"/>
  <c r="CW183" i="5"/>
  <c r="CU183" i="5"/>
  <c r="CW1335" i="5"/>
  <c r="CU1335" i="5"/>
  <c r="CW31" i="5"/>
  <c r="CU31" i="5"/>
  <c r="CU2583" i="5"/>
  <c r="CW2583" i="5"/>
  <c r="CW2231" i="5"/>
  <c r="CU2231" i="5"/>
  <c r="CW2551" i="5"/>
  <c r="CU2551" i="5"/>
  <c r="CZ339" i="5" s="1"/>
  <c r="CW1855" i="5"/>
  <c r="CU1855" i="5"/>
  <c r="CW1583" i="5"/>
  <c r="CU1583" i="5"/>
  <c r="CU1319" i="5"/>
  <c r="CW1319" i="5"/>
  <c r="CW2503" i="5"/>
  <c r="CU2503" i="5"/>
  <c r="CZ333" i="5" s="1"/>
  <c r="CU423" i="5"/>
  <c r="CW423" i="5"/>
  <c r="CW1719" i="5"/>
  <c r="CU1719" i="5"/>
  <c r="CW2223" i="5"/>
  <c r="CU2223" i="5"/>
  <c r="CU2559" i="5"/>
  <c r="CU1026" i="5"/>
  <c r="DA148" i="5" s="1"/>
  <c r="CU2354" i="5"/>
  <c r="CU1663" i="5"/>
  <c r="CW1663" i="5"/>
  <c r="CU778" i="5"/>
  <c r="DA117" i="5" s="1"/>
  <c r="DC116" i="5" s="1"/>
  <c r="DD116" i="5" s="1"/>
  <c r="CU146" i="5"/>
  <c r="CW1111" i="5"/>
  <c r="CU1111" i="5"/>
  <c r="CU314" i="5"/>
  <c r="DA59" i="5" s="1"/>
  <c r="CW1671" i="5"/>
  <c r="CU1671" i="5"/>
  <c r="CU90" i="5"/>
  <c r="CW343" i="5"/>
  <c r="CU343" i="5"/>
  <c r="CW415" i="5"/>
  <c r="CU415" i="5"/>
  <c r="CW1439" i="5"/>
  <c r="CU1439" i="5"/>
  <c r="CU1015" i="5"/>
  <c r="CW1015" i="5"/>
  <c r="CU639" i="5"/>
  <c r="CW639" i="5"/>
  <c r="CU682" i="5"/>
  <c r="CU2010" i="5"/>
  <c r="CU279" i="5"/>
  <c r="CW1951" i="5"/>
  <c r="CU1951" i="5"/>
  <c r="CW463" i="5"/>
  <c r="CU463" i="5"/>
  <c r="CU2410" i="5"/>
  <c r="DA321" i="5" s="1"/>
  <c r="CU730" i="5"/>
  <c r="CU266" i="5"/>
  <c r="CU122" i="5"/>
  <c r="DA35" i="5" s="1"/>
  <c r="CW2023" i="5"/>
  <c r="CU2023" i="5"/>
  <c r="CW1095" i="5"/>
  <c r="CU1095" i="5"/>
  <c r="CU1106" i="5"/>
  <c r="DA158" i="5" s="1"/>
  <c r="DC157" i="5" s="1"/>
  <c r="DD157" i="5" s="1"/>
  <c r="CW1487" i="5"/>
  <c r="CU1487" i="5"/>
  <c r="CU2530" i="5"/>
  <c r="DA336" i="5" s="1"/>
  <c r="CW607" i="5"/>
  <c r="CU607" i="5"/>
  <c r="CU210" i="5"/>
  <c r="CU2394" i="5"/>
  <c r="DA319" i="5" s="1"/>
  <c r="CU114" i="5"/>
  <c r="DA34" i="5" s="1"/>
  <c r="CU434" i="5"/>
  <c r="CU1074" i="5"/>
  <c r="DA154" i="5" s="1"/>
  <c r="CU2426" i="5"/>
  <c r="DA323" i="5" s="1"/>
  <c r="CW1831" i="5"/>
  <c r="CU1831" i="5"/>
  <c r="CW671" i="5"/>
  <c r="CU671" i="5"/>
  <c r="CU1346" i="5"/>
  <c r="DA188" i="5" s="1"/>
  <c r="CU1679" i="5"/>
  <c r="CW1679" i="5"/>
  <c r="CU1602" i="5"/>
  <c r="CU498" i="5"/>
  <c r="CW663" i="5"/>
  <c r="CU663" i="5"/>
  <c r="CZ103" i="5" s="1"/>
  <c r="CW623" i="5"/>
  <c r="CU623" i="5"/>
  <c r="CW1943" i="5"/>
  <c r="CU1943" i="5"/>
  <c r="CW335" i="5"/>
  <c r="CU335" i="5"/>
  <c r="CU1154" i="5"/>
  <c r="CW2055" i="5"/>
  <c r="CU2055" i="5"/>
  <c r="CU2418" i="5"/>
  <c r="DA322" i="5" s="1"/>
  <c r="CW2271" i="5"/>
  <c r="CU2271" i="5"/>
  <c r="CW567" i="5"/>
  <c r="CU567" i="5"/>
  <c r="CU1002" i="5"/>
  <c r="DA145" i="5" s="1"/>
  <c r="CW743" i="5"/>
  <c r="CU743" i="5"/>
  <c r="CU1634" i="5"/>
  <c r="CU1130" i="5"/>
  <c r="CU1418" i="5"/>
  <c r="CW647" i="5"/>
  <c r="CU647" i="5"/>
  <c r="CW983" i="5"/>
  <c r="CU983" i="5"/>
  <c r="CU1570" i="5"/>
  <c r="DA216" i="5" s="1"/>
  <c r="CU2466" i="5"/>
  <c r="DA328" i="5" s="1"/>
  <c r="CU1999" i="5"/>
  <c r="CW1999" i="5"/>
  <c r="CU1258" i="5"/>
  <c r="DA177" i="5" s="1"/>
  <c r="CU1842" i="5"/>
  <c r="DA250" i="5" s="1"/>
  <c r="CU306" i="5"/>
  <c r="CU946" i="5"/>
  <c r="DA138" i="5" s="1"/>
  <c r="DC137" i="5" s="1"/>
  <c r="DD137" i="5" s="1"/>
  <c r="CU1063" i="5"/>
  <c r="CW1066" i="5" s="1"/>
  <c r="DE153" i="5" s="1"/>
  <c r="CW1063" i="5"/>
  <c r="CW2263" i="5"/>
  <c r="CU2263" i="5"/>
  <c r="CW1231" i="5"/>
  <c r="CU1231" i="5"/>
  <c r="CW2047" i="5"/>
  <c r="CU2047" i="5"/>
  <c r="CW2399" i="5"/>
  <c r="CU2399" i="5"/>
  <c r="CW2439" i="5"/>
  <c r="CU2439" i="5"/>
  <c r="CU586" i="5"/>
  <c r="DA93" i="5" s="1"/>
  <c r="DC93" i="5" s="1"/>
  <c r="DD93" i="5" s="1"/>
  <c r="CU1530" i="5"/>
  <c r="DA211" i="5" s="1"/>
  <c r="CU2170" i="5"/>
  <c r="CW807" i="5"/>
  <c r="CU807" i="5"/>
  <c r="CW810" i="5" s="1"/>
  <c r="DE121" i="5" s="1"/>
  <c r="CU234" i="5"/>
  <c r="CU1754" i="5"/>
  <c r="CW215" i="5"/>
  <c r="CU215" i="5"/>
  <c r="CU1559" i="5"/>
  <c r="CW1559" i="5"/>
  <c r="CU962" i="5"/>
  <c r="DA140" i="5" s="1"/>
  <c r="CU74" i="5"/>
  <c r="DA29" i="5" s="1"/>
  <c r="CW1887" i="5"/>
  <c r="CU1887" i="5"/>
  <c r="CW2199" i="5"/>
  <c r="CU2199" i="5"/>
  <c r="CZ295" i="5" s="1"/>
  <c r="CU194" i="5"/>
  <c r="CU2538" i="5"/>
  <c r="CU394" i="5"/>
  <c r="DA69" i="5" s="1"/>
  <c r="DC68" i="5" s="1"/>
  <c r="DD68" i="5" s="1"/>
  <c r="CW95" i="5"/>
  <c r="CU95" i="5"/>
  <c r="CU1162" i="5"/>
  <c r="DA165" i="5" s="1"/>
  <c r="CU1370" i="5"/>
  <c r="DA191" i="5" s="1"/>
  <c r="CW447" i="5"/>
  <c r="CU447" i="5"/>
  <c r="CU1386" i="5"/>
  <c r="DA193" i="5" s="1"/>
  <c r="CW1191" i="5"/>
  <c r="CU1191" i="5"/>
  <c r="CW1194" i="5" s="1"/>
  <c r="DE169" i="5" s="1"/>
  <c r="CU2546" i="5"/>
  <c r="DA338" i="5" s="1"/>
  <c r="CU2090" i="5"/>
  <c r="CW271" i="5"/>
  <c r="CU271" i="5"/>
  <c r="CZ54" i="5" s="1"/>
  <c r="DB54" i="5" s="1"/>
  <c r="CW519" i="5"/>
  <c r="CU519" i="5"/>
  <c r="CU1463" i="5"/>
  <c r="CW1463" i="5"/>
  <c r="CW1466" i="5" s="1"/>
  <c r="DE203" i="5" s="1"/>
  <c r="CU530" i="5"/>
  <c r="DA86" i="5" s="1"/>
  <c r="DC85" i="5" s="1"/>
  <c r="DD85" i="5" s="1"/>
  <c r="CW1791" i="5"/>
  <c r="CU1791" i="5"/>
  <c r="CU1911" i="5"/>
  <c r="CW1911" i="5"/>
  <c r="CU34" i="5"/>
  <c r="DA24" i="5" s="1"/>
  <c r="CU2586" i="5"/>
  <c r="CU223" i="5"/>
  <c r="CW226" i="5" s="1"/>
  <c r="DE48" i="5" s="1"/>
  <c r="CW223" i="5"/>
  <c r="CU2554" i="5"/>
  <c r="CU1858" i="5"/>
  <c r="DA252" i="5" s="1"/>
  <c r="CU1586" i="5"/>
  <c r="DA218" i="5" s="1"/>
  <c r="DC217" i="5" s="1"/>
  <c r="DD217" i="5" s="1"/>
  <c r="CU1322" i="5"/>
  <c r="CU2506" i="5"/>
  <c r="CW1023" i="5"/>
  <c r="CU1023" i="5"/>
  <c r="CW1026" i="5" s="1"/>
  <c r="DE148" i="5" s="1"/>
  <c r="CW2351" i="5"/>
  <c r="CU2351" i="5"/>
  <c r="CW775" i="5"/>
  <c r="CU775" i="5"/>
  <c r="CZ117" i="5" s="1"/>
  <c r="CU311" i="5"/>
  <c r="CW311" i="5"/>
  <c r="CU87" i="5"/>
  <c r="CW87" i="5"/>
  <c r="CW679" i="5"/>
  <c r="CU679" i="5"/>
  <c r="CW2007" i="5"/>
  <c r="CU2007" i="5"/>
  <c r="CW2407" i="5"/>
  <c r="CU2407" i="5"/>
  <c r="CW727" i="5"/>
  <c r="CU727" i="5"/>
  <c r="CZ111" i="5" s="1"/>
  <c r="CW263" i="5"/>
  <c r="CU263" i="5"/>
  <c r="CU658" i="5"/>
  <c r="DA102" i="5" s="1"/>
  <c r="DC102" i="5" s="1"/>
  <c r="DD102" i="5" s="1"/>
  <c r="CW2175" i="5"/>
  <c r="CU2175" i="5"/>
  <c r="CZ292" i="5" s="1"/>
  <c r="CU1034" i="5"/>
  <c r="CU1351" i="5"/>
  <c r="CW1351" i="5"/>
  <c r="CW887" i="5"/>
  <c r="CU887" i="5"/>
  <c r="CZ131" i="5" s="1"/>
  <c r="CW1759" i="5"/>
  <c r="CU1759" i="5"/>
  <c r="CZ240" i="5" s="1"/>
  <c r="CW1311" i="5"/>
  <c r="CU1311" i="5"/>
  <c r="CU402" i="5"/>
  <c r="DA70" i="5" s="1"/>
  <c r="CU258" i="5"/>
  <c r="DA52" i="5" s="1"/>
  <c r="CW735" i="5"/>
  <c r="CU735" i="5"/>
  <c r="CU2130" i="5"/>
  <c r="DA286" i="5" s="1"/>
  <c r="CW575" i="5"/>
  <c r="CU575" i="5"/>
  <c r="CZ92" i="5" s="1"/>
  <c r="CU2335" i="5"/>
  <c r="CU1186" i="5"/>
  <c r="DA168" i="5" s="1"/>
  <c r="DC167" i="5" s="1"/>
  <c r="DD167" i="5" s="1"/>
  <c r="CU1146" i="5"/>
  <c r="DA163" i="5" s="1"/>
  <c r="CW1079" i="5"/>
  <c r="CU1079" i="5"/>
  <c r="CU1503" i="5"/>
  <c r="CW1503" i="5"/>
  <c r="CW2487" i="5"/>
  <c r="CU2487" i="5"/>
  <c r="CW103" i="5"/>
  <c r="CU103" i="5"/>
  <c r="CZ33" i="5" s="1"/>
  <c r="DB33" i="5" s="1"/>
  <c r="CU2194" i="5"/>
  <c r="DA294" i="5" s="1"/>
  <c r="CW839" i="5"/>
  <c r="CU839" i="5"/>
  <c r="CZ125" i="5" s="1"/>
  <c r="CU1626" i="5"/>
  <c r="CW287" i="5"/>
  <c r="CU287" i="5"/>
  <c r="CW455" i="5"/>
  <c r="CU455" i="5"/>
  <c r="CZ77" i="5" s="1"/>
  <c r="CW2383" i="5"/>
  <c r="CU2383" i="5"/>
  <c r="CW1135" i="5"/>
  <c r="CU1135" i="5"/>
  <c r="CZ162" i="5" s="1"/>
  <c r="CU1226" i="5"/>
  <c r="DA173" i="5" s="1"/>
  <c r="CW2207" i="5"/>
  <c r="CU2207" i="5"/>
  <c r="CW2210" i="5" s="1"/>
  <c r="DE296" i="5" s="1"/>
  <c r="CU2279" i="5"/>
  <c r="CZ305" i="5" s="1"/>
  <c r="CW2279" i="5"/>
  <c r="CW1479" i="5"/>
  <c r="CU1479" i="5"/>
  <c r="CZ205" i="5" s="1"/>
  <c r="CW1455" i="5"/>
  <c r="CU1455" i="5"/>
  <c r="CU2471" i="5"/>
  <c r="CW2471" i="5"/>
  <c r="CU2570" i="5"/>
  <c r="DA341" i="5" s="1"/>
  <c r="CW1007" i="5"/>
  <c r="CU1007" i="5"/>
  <c r="CZ146" i="5" s="1"/>
  <c r="CU786" i="5"/>
  <c r="DA118" i="5" s="1"/>
  <c r="CW2455" i="5"/>
  <c r="CU2455" i="5"/>
  <c r="CZ327" i="5" s="1"/>
  <c r="CW631" i="5"/>
  <c r="CU631" i="5"/>
  <c r="CW634" i="5" s="1"/>
  <c r="DE99" i="5" s="1"/>
  <c r="CW847" i="5"/>
  <c r="CU847" i="5"/>
  <c r="CW1647" i="5"/>
  <c r="CU1647" i="5"/>
  <c r="CZ226" i="5" s="1"/>
  <c r="CU1847" i="5"/>
  <c r="CW1847" i="5"/>
  <c r="CU2122" i="5"/>
  <c r="DA285" i="5" s="1"/>
  <c r="CU927" i="5"/>
  <c r="CW927" i="5"/>
  <c r="CW351" i="5"/>
  <c r="CU351" i="5"/>
  <c r="CW1359" i="5"/>
  <c r="CU1359" i="5"/>
  <c r="CZ190" i="5" s="1"/>
  <c r="CU2066" i="5"/>
  <c r="CW1399" i="5"/>
  <c r="CU1399" i="5"/>
  <c r="CW1402" i="5" s="1"/>
  <c r="DE195" i="5" s="1"/>
  <c r="CW1703" i="5"/>
  <c r="CU1703" i="5"/>
  <c r="CZ233" i="5" s="1"/>
  <c r="CU559" i="5"/>
  <c r="CW559" i="5"/>
  <c r="CU1538" i="5"/>
  <c r="DA212" i="5" s="1"/>
  <c r="DC211" i="5" s="1"/>
  <c r="DD211" i="5" s="1"/>
  <c r="CW151" i="5"/>
  <c r="CU151" i="5"/>
  <c r="CW199" i="5"/>
  <c r="CU199" i="5"/>
  <c r="CZ45" i="5" s="1"/>
  <c r="DB45" i="5" s="1"/>
  <c r="CW1551" i="5"/>
  <c r="CU1551" i="5"/>
  <c r="DC165" i="5"/>
  <c r="DD165" i="5" s="1"/>
  <c r="DA78" i="5"/>
  <c r="DC78" i="5" s="1"/>
  <c r="DA74" i="5"/>
  <c r="DA296" i="5"/>
  <c r="DC24" i="5"/>
  <c r="DA270" i="5"/>
  <c r="CU26" i="5"/>
  <c r="DA23" i="5" s="1"/>
  <c r="DA266" i="5"/>
  <c r="DA257" i="5"/>
  <c r="DA343" i="5"/>
  <c r="DA275" i="5"/>
  <c r="DA224" i="5"/>
  <c r="DA95" i="5"/>
  <c r="DC95" i="5" s="1"/>
  <c r="DD95" i="5" s="1"/>
  <c r="DA105" i="5"/>
  <c r="DA38" i="5"/>
  <c r="DA54" i="5"/>
  <c r="DC54" i="5" s="1"/>
  <c r="DA57" i="5"/>
  <c r="DA326" i="5"/>
  <c r="DA314" i="5"/>
  <c r="DA229" i="5"/>
  <c r="DA213" i="5"/>
  <c r="DA37" i="5"/>
  <c r="DA269" i="5"/>
  <c r="DA181" i="5"/>
  <c r="DA82" i="5"/>
  <c r="DC81" i="5" s="1"/>
  <c r="DD81" i="5" s="1"/>
  <c r="DA201" i="5"/>
  <c r="DA151" i="5"/>
  <c r="DA291" i="5"/>
  <c r="DA301" i="5"/>
  <c r="DA51" i="5"/>
  <c r="DA230" i="5"/>
  <c r="DA106" i="5"/>
  <c r="DA203" i="5"/>
  <c r="DA281" i="5"/>
  <c r="DA87" i="5"/>
  <c r="DA198" i="5"/>
  <c r="DA71" i="5"/>
  <c r="DA36" i="5"/>
  <c r="DA185" i="5"/>
  <c r="DA131" i="5"/>
  <c r="DC131" i="5" s="1"/>
  <c r="DD131" i="5" s="1"/>
  <c r="DA62" i="5"/>
  <c r="DA180" i="5"/>
  <c r="DA43" i="5"/>
  <c r="DC42" i="5" s="1"/>
  <c r="DD42" i="5" s="1"/>
  <c r="DA113" i="5"/>
  <c r="DC113" i="5" s="1"/>
  <c r="DD113" i="5" s="1"/>
  <c r="DA136" i="5"/>
  <c r="DC136" i="5" s="1"/>
  <c r="DD136" i="5" s="1"/>
  <c r="DA202" i="5"/>
  <c r="DC201" i="5" s="1"/>
  <c r="DD201" i="5" s="1"/>
  <c r="DA63" i="5"/>
  <c r="CZ249" i="5"/>
  <c r="CZ179" i="5"/>
  <c r="CZ170" i="5"/>
  <c r="CZ26" i="5"/>
  <c r="DB26" i="5" s="1"/>
  <c r="CZ285" i="5"/>
  <c r="CZ133" i="5"/>
  <c r="CZ278" i="5"/>
  <c r="CZ151" i="5"/>
  <c r="CZ334" i="5"/>
  <c r="CZ252" i="5"/>
  <c r="CZ140" i="5"/>
  <c r="CZ144" i="5"/>
  <c r="CZ293" i="5"/>
  <c r="DA239" i="5"/>
  <c r="CZ256" i="5"/>
  <c r="CZ298" i="5"/>
  <c r="CZ152" i="5"/>
  <c r="CZ135" i="5"/>
  <c r="CZ224" i="5"/>
  <c r="CZ115" i="5"/>
  <c r="CZ268" i="5"/>
  <c r="CZ124" i="5"/>
  <c r="CZ316" i="5"/>
  <c r="CZ122" i="5"/>
  <c r="CZ221" i="5"/>
  <c r="CZ106" i="5"/>
  <c r="CZ68" i="5"/>
  <c r="DB68" i="5" s="1"/>
  <c r="CZ203" i="5"/>
  <c r="DA92" i="5"/>
  <c r="DA215" i="5"/>
  <c r="CZ321" i="5"/>
  <c r="CZ231" i="5"/>
  <c r="DC84" i="5"/>
  <c r="DD84" i="5" s="1"/>
  <c r="DC150" i="5"/>
  <c r="DD150" i="5" s="1"/>
  <c r="CZ159" i="5"/>
  <c r="CZ272" i="5"/>
  <c r="CZ338" i="5"/>
  <c r="CZ288" i="5"/>
  <c r="CZ160" i="5"/>
  <c r="CZ315" i="5"/>
  <c r="CZ335" i="5"/>
  <c r="CZ283" i="5"/>
  <c r="CZ197" i="5"/>
  <c r="CZ164" i="5"/>
  <c r="CZ175" i="5"/>
  <c r="CZ61" i="5"/>
  <c r="DB61" i="5" s="1"/>
  <c r="CZ69" i="5"/>
  <c r="DB69" i="5" s="1"/>
  <c r="CZ142" i="5"/>
  <c r="CZ267" i="5"/>
  <c r="CZ183" i="5"/>
  <c r="DC153" i="5"/>
  <c r="DD153" i="5" s="1"/>
  <c r="CZ313" i="5"/>
  <c r="CZ66" i="5"/>
  <c r="DB66" i="5" s="1"/>
  <c r="CZ215" i="5"/>
  <c r="CZ36" i="5"/>
  <c r="DB36" i="5" s="1"/>
  <c r="CZ67" i="5"/>
  <c r="DB67" i="5" s="1"/>
  <c r="CZ246" i="5"/>
  <c r="DA107" i="5"/>
  <c r="CZ75" i="5"/>
  <c r="CZ273" i="5"/>
  <c r="CZ128" i="5"/>
  <c r="DA288" i="5"/>
  <c r="DA315" i="5"/>
  <c r="CZ127" i="5"/>
  <c r="CZ90" i="5"/>
  <c r="DA335" i="5"/>
  <c r="CZ40" i="5"/>
  <c r="DB40" i="5" s="1"/>
  <c r="CZ260" i="5"/>
  <c r="CZ56" i="5"/>
  <c r="DB56" i="5" s="1"/>
  <c r="CZ147" i="5"/>
  <c r="CZ239" i="5"/>
  <c r="CZ49" i="5"/>
  <c r="DB49" i="5" s="1"/>
  <c r="DA61" i="5"/>
  <c r="CZ301" i="5"/>
  <c r="CZ200" i="5"/>
  <c r="DA142" i="5"/>
  <c r="DA31" i="5"/>
  <c r="DA183" i="5"/>
  <c r="DA248" i="5"/>
  <c r="DA208" i="5"/>
  <c r="DC207" i="5" s="1"/>
  <c r="DD207" i="5" s="1"/>
  <c r="DA162" i="5"/>
  <c r="CZ230" i="5"/>
  <c r="CZ312" i="5"/>
  <c r="CZ44" i="5"/>
  <c r="DB44" i="5" s="1"/>
  <c r="CZ28" i="5"/>
  <c r="DB28" i="5" s="1"/>
  <c r="CZ214" i="5"/>
  <c r="DA313" i="5"/>
  <c r="DA66" i="5"/>
  <c r="DA292" i="5"/>
  <c r="CZ228" i="5"/>
  <c r="CZ209" i="5"/>
  <c r="CZ129" i="5"/>
  <c r="CZ258" i="5"/>
  <c r="CZ299" i="5"/>
  <c r="CZ206" i="5"/>
  <c r="DE119" i="5"/>
  <c r="CZ174" i="5"/>
  <c r="CZ65" i="5"/>
  <c r="DB65" i="5" s="1"/>
  <c r="CZ35" i="5"/>
  <c r="DB35" i="5" s="1"/>
  <c r="CZ126" i="5"/>
  <c r="CZ309" i="5"/>
  <c r="CZ196" i="5"/>
  <c r="CZ81" i="5"/>
  <c r="DA234" i="5"/>
  <c r="CZ89" i="5"/>
  <c r="DA46" i="5"/>
  <c r="DC45" i="5" s="1"/>
  <c r="DD45" i="5" s="1"/>
  <c r="CZ191" i="5"/>
  <c r="DA187" i="5"/>
  <c r="CZ270" i="5"/>
  <c r="CZ24" i="5"/>
  <c r="DB24" i="5" s="1"/>
  <c r="CZ85" i="5"/>
  <c r="CZ282" i="5"/>
  <c r="DA340" i="5"/>
  <c r="DA53" i="5"/>
  <c r="CZ60" i="5"/>
  <c r="DB60" i="5" s="1"/>
  <c r="CZ323" i="5"/>
  <c r="CZ116" i="5"/>
  <c r="CZ184" i="5"/>
  <c r="DA189" i="5"/>
  <c r="CZ341" i="5"/>
  <c r="CZ110" i="5"/>
  <c r="CZ325" i="5"/>
  <c r="CZ120" i="5"/>
  <c r="DA91" i="5"/>
  <c r="DA297" i="5"/>
  <c r="CZ207" i="5"/>
  <c r="CZ101" i="5"/>
  <c r="CZ167" i="5"/>
  <c r="DA127" i="5"/>
  <c r="DC126" i="5" s="1"/>
  <c r="DD126" i="5" s="1"/>
  <c r="DA90" i="5"/>
  <c r="CZ57" i="5"/>
  <c r="DB57" i="5" s="1"/>
  <c r="DA111" i="5"/>
  <c r="DA40" i="5"/>
  <c r="DA260" i="5"/>
  <c r="DA147" i="5"/>
  <c r="CZ319" i="5"/>
  <c r="CZ328" i="5"/>
  <c r="DA287" i="5"/>
  <c r="CZ229" i="5"/>
  <c r="CZ96" i="5"/>
  <c r="CZ213" i="5"/>
  <c r="DA200" i="5"/>
  <c r="DA178" i="5"/>
  <c r="DA44" i="5"/>
  <c r="DC44" i="5" s="1"/>
  <c r="DD44" i="5" s="1"/>
  <c r="DA109" i="5"/>
  <c r="DC109" i="5" s="1"/>
  <c r="DD109" i="5" s="1"/>
  <c r="DA195" i="5"/>
  <c r="DA305" i="5"/>
  <c r="DA28" i="5"/>
  <c r="CZ181" i="5"/>
  <c r="CZ257" i="5"/>
  <c r="DA214" i="5"/>
  <c r="DC213" i="5" s="1"/>
  <c r="DD213" i="5" s="1"/>
  <c r="DA333" i="5"/>
  <c r="DA332" i="5"/>
  <c r="CZ105" i="5"/>
  <c r="CZ74" i="5"/>
  <c r="DB74" i="5" s="1"/>
  <c r="DA258" i="5"/>
  <c r="DA194" i="5"/>
  <c r="DC193" i="5" s="1"/>
  <c r="DD193" i="5" s="1"/>
  <c r="DA337" i="5"/>
  <c r="DA277" i="5"/>
  <c r="DA299" i="5"/>
  <c r="DA206" i="5"/>
  <c r="DC206" i="5" s="1"/>
  <c r="DD206" i="5" s="1"/>
  <c r="DA119" i="5"/>
  <c r="DA174" i="5"/>
  <c r="CZ102" i="5"/>
  <c r="DC92" i="5"/>
  <c r="DD92" i="5" s="1"/>
  <c r="CZ340" i="5"/>
  <c r="DA253" i="5"/>
  <c r="CZ62" i="5"/>
  <c r="DB62" i="5" s="1"/>
  <c r="CZ322" i="5"/>
  <c r="CZ264" i="5"/>
  <c r="DA58" i="5"/>
  <c r="CZ180" i="5"/>
  <c r="CZ55" i="5"/>
  <c r="DB55" i="5" s="1"/>
  <c r="DC166" i="5"/>
  <c r="DD166" i="5" s="1"/>
  <c r="CZ37" i="5"/>
  <c r="DB37" i="5" s="1"/>
  <c r="DA339" i="5"/>
  <c r="CZ86" i="5"/>
  <c r="DA156" i="5"/>
  <c r="DC155" i="5" s="1"/>
  <c r="DD155" i="5" s="1"/>
  <c r="DE70" i="5"/>
  <c r="CZ287" i="5"/>
  <c r="CZ97" i="5"/>
  <c r="CZ343" i="5"/>
  <c r="DA149" i="5"/>
  <c r="DA76" i="5"/>
  <c r="CZ95" i="5"/>
  <c r="CZ98" i="5"/>
  <c r="CZ227" i="5"/>
  <c r="CZ202" i="5"/>
  <c r="CZ286" i="5"/>
  <c r="CZ163" i="5"/>
  <c r="CZ318" i="5"/>
  <c r="CZ255" i="5"/>
  <c r="CZ223" i="5"/>
  <c r="CZ262" i="5"/>
  <c r="CZ50" i="5"/>
  <c r="DB50" i="5" s="1"/>
  <c r="CZ141" i="5"/>
  <c r="CZ219" i="5"/>
  <c r="CZ342" i="5"/>
  <c r="CZ308" i="5"/>
  <c r="CZ220" i="5"/>
  <c r="CZ161" i="5"/>
  <c r="CZ251" i="5"/>
  <c r="CZ73" i="5"/>
  <c r="DB73" i="5" s="1"/>
  <c r="CZ39" i="5"/>
  <c r="DB39" i="5" s="1"/>
  <c r="CZ138" i="5"/>
  <c r="CZ47" i="5"/>
  <c r="DB47" i="5" s="1"/>
  <c r="CZ80" i="5"/>
  <c r="CZ204" i="5"/>
  <c r="DC154" i="5"/>
  <c r="DD154" i="5" s="1"/>
  <c r="CZ186" i="5"/>
  <c r="DC99" i="5"/>
  <c r="DD99" i="5" s="1"/>
  <c r="CZ139" i="5"/>
  <c r="CZ149" i="5"/>
  <c r="CZ76" i="5"/>
  <c r="CZ194" i="5"/>
  <c r="CZ242" i="5"/>
  <c r="CZ171" i="5"/>
  <c r="DA235" i="5"/>
  <c r="DA98" i="5"/>
  <c r="DA205" i="5"/>
  <c r="CZ232" i="5"/>
  <c r="DA227" i="5"/>
  <c r="CZ250" i="5"/>
  <c r="CZ234" i="5"/>
  <c r="CZ289" i="5"/>
  <c r="CZ53" i="5"/>
  <c r="DB53" i="5" s="1"/>
  <c r="DA280" i="5"/>
  <c r="CZ83" i="5"/>
  <c r="CZ253" i="5"/>
  <c r="CZ91" i="5"/>
  <c r="CZ265" i="5"/>
  <c r="DA318" i="5"/>
  <c r="DA255" i="5"/>
  <c r="DA223" i="5"/>
  <c r="DA50" i="5"/>
  <c r="DA141" i="5"/>
  <c r="DA108" i="5"/>
  <c r="CZ269" i="5"/>
  <c r="DA342" i="5"/>
  <c r="DA220" i="5"/>
  <c r="CZ263" i="5"/>
  <c r="DA161" i="5"/>
  <c r="DA251" i="5"/>
  <c r="CZ43" i="5"/>
  <c r="DB43" i="5" s="1"/>
  <c r="DA73" i="5"/>
  <c r="DA39" i="5"/>
  <c r="DA47" i="5"/>
  <c r="DA204" i="5"/>
  <c r="CZ143" i="5"/>
  <c r="CZ306" i="5"/>
  <c r="DC120" i="5"/>
  <c r="DD120" i="5" s="1"/>
  <c r="CZ274" i="5"/>
  <c r="CZ222" i="5"/>
  <c r="CZ271" i="5"/>
  <c r="CZ244" i="5"/>
  <c r="CZ30" i="5"/>
  <c r="DB30" i="5" s="1"/>
  <c r="CZ300" i="5"/>
  <c r="CZ320" i="5"/>
  <c r="CZ72" i="5"/>
  <c r="DB72" i="5" s="1"/>
  <c r="CZ336" i="5"/>
  <c r="DA242" i="5"/>
  <c r="CZ123" i="5"/>
  <c r="DA171" i="5"/>
  <c r="CZ307" i="5"/>
  <c r="CZ245" i="5"/>
  <c r="CZ185" i="5"/>
  <c r="CZ134" i="5"/>
  <c r="CZ84" i="5"/>
  <c r="DA249" i="5"/>
  <c r="DA179" i="5"/>
  <c r="CZ166" i="5"/>
  <c r="DA170" i="5"/>
  <c r="DC169" i="5" s="1"/>
  <c r="DD169" i="5" s="1"/>
  <c r="CZ150" i="5"/>
  <c r="DA26" i="5"/>
  <c r="DC25" i="5" s="1"/>
  <c r="DD25" i="5" s="1"/>
  <c r="CZ199" i="5"/>
  <c r="DA133" i="5"/>
  <c r="DC132" i="5" s="1"/>
  <c r="DD132" i="5" s="1"/>
  <c r="CZ331" i="5"/>
  <c r="CZ284" i="5"/>
  <c r="DA240" i="5"/>
  <c r="CW23" i="5"/>
  <c r="CU23" i="5"/>
  <c r="CZ176" i="5"/>
  <c r="DA278" i="5"/>
  <c r="CZ266" i="5"/>
  <c r="CZ64" i="5"/>
  <c r="DB64" i="5" s="1"/>
  <c r="DA273" i="5"/>
  <c r="CZ112" i="5"/>
  <c r="DA128" i="5"/>
  <c r="CZ114" i="5"/>
  <c r="CZ330" i="5"/>
  <c r="CZ211" i="5"/>
  <c r="DA334" i="5"/>
  <c r="DA160" i="5"/>
  <c r="DA241" i="5"/>
  <c r="CZ276" i="5"/>
  <c r="CZ326" i="5"/>
  <c r="CZ314" i="5"/>
  <c r="DA293" i="5"/>
  <c r="DA219" i="5"/>
  <c r="CZ32" i="5"/>
  <c r="DB32" i="5" s="1"/>
  <c r="CZ217" i="5"/>
  <c r="DA197" i="5"/>
  <c r="DA164" i="5"/>
  <c r="CZ42" i="5"/>
  <c r="DB42" i="5" s="1"/>
  <c r="DA298" i="5"/>
  <c r="DA175" i="5"/>
  <c r="DA49" i="5"/>
  <c r="DC48" i="5" s="1"/>
  <c r="DD48" i="5" s="1"/>
  <c r="DA41" i="5"/>
  <c r="DA237" i="5"/>
  <c r="CZ329" i="5"/>
  <c r="DA143" i="5"/>
  <c r="DC142" i="5" s="1"/>
  <c r="DD142" i="5" s="1"/>
  <c r="CZ310" i="5"/>
  <c r="DA222" i="5"/>
  <c r="DA279" i="5"/>
  <c r="CZ198" i="5"/>
  <c r="DA271" i="5"/>
  <c r="DA244" i="5"/>
  <c r="CZ137" i="5"/>
  <c r="DA135" i="5"/>
  <c r="DC134" i="5" s="1"/>
  <c r="DD134" i="5" s="1"/>
  <c r="DA30" i="5"/>
  <c r="DA33" i="5"/>
  <c r="DA300" i="5"/>
  <c r="DA320" i="5"/>
  <c r="DA72" i="5"/>
  <c r="DC71" i="5" s="1"/>
  <c r="DD71" i="5" s="1"/>
  <c r="DA261" i="5"/>
  <c r="DA104" i="5"/>
  <c r="DC103" i="5" s="1"/>
  <c r="DD103" i="5" s="1"/>
  <c r="DA232" i="5"/>
  <c r="CZ38" i="5"/>
  <c r="DB38" i="5" s="1"/>
  <c r="CZ63" i="5"/>
  <c r="DB63" i="5" s="1"/>
  <c r="CR15" i="5"/>
  <c r="CQ15" i="5"/>
  <c r="CP15" i="5"/>
  <c r="CS15" i="5"/>
  <c r="CR18" i="5"/>
  <c r="CQ18" i="5"/>
  <c r="CP18" i="5"/>
  <c r="CS18" i="5"/>
  <c r="DC203" i="5" l="1"/>
  <c r="DD203" i="5" s="1"/>
  <c r="CZ212" i="5"/>
  <c r="DC118" i="5"/>
  <c r="DD118" i="5" s="1"/>
  <c r="CZ261" i="5"/>
  <c r="CW1914" i="5"/>
  <c r="DE259" i="5" s="1"/>
  <c r="CW282" i="5"/>
  <c r="DE55" i="5" s="1"/>
  <c r="CW1338" i="5"/>
  <c r="DE187" i="5" s="1"/>
  <c r="CW1386" i="5"/>
  <c r="DE193" i="5" s="1"/>
  <c r="CW2538" i="5"/>
  <c r="DE337" i="5" s="1"/>
  <c r="CW1754" i="5"/>
  <c r="DE239" i="5" s="1"/>
  <c r="CW586" i="5"/>
  <c r="DE93" i="5" s="1"/>
  <c r="CW1258" i="5"/>
  <c r="DE177" i="5" s="1"/>
  <c r="CW1346" i="5"/>
  <c r="DE188" i="5" s="1"/>
  <c r="CW114" i="5"/>
  <c r="DE34" i="5" s="1"/>
  <c r="CZ70" i="5"/>
  <c r="DB70" i="5" s="1"/>
  <c r="DC65" i="5"/>
  <c r="CW138" i="5"/>
  <c r="DE37" i="5" s="1"/>
  <c r="CW2370" i="5"/>
  <c r="DE316" i="5" s="1"/>
  <c r="CW970" i="5"/>
  <c r="DE141" i="5" s="1"/>
  <c r="CW746" i="5"/>
  <c r="DE113" i="5" s="1"/>
  <c r="CW2058" i="5"/>
  <c r="DE277" i="5" s="1"/>
  <c r="CW674" i="5"/>
  <c r="DE104" i="5" s="1"/>
  <c r="CW1098" i="5"/>
  <c r="DE157" i="5" s="1"/>
  <c r="CW466" i="5"/>
  <c r="DE78" i="5" s="1"/>
  <c r="CW642" i="5"/>
  <c r="DE100" i="5" s="1"/>
  <c r="CW1722" i="5"/>
  <c r="DE235" i="5" s="1"/>
  <c r="CW1586" i="5"/>
  <c r="DE218" i="5" s="1"/>
  <c r="CW1090" i="5"/>
  <c r="DE156" i="5" s="1"/>
  <c r="CW2090" i="5"/>
  <c r="DE281" i="5" s="1"/>
  <c r="CW1162" i="5"/>
  <c r="DE165" i="5" s="1"/>
  <c r="CW2170" i="5"/>
  <c r="DE291" i="5" s="1"/>
  <c r="CW306" i="5"/>
  <c r="DE58" i="5" s="1"/>
  <c r="CW498" i="5"/>
  <c r="DE82" i="5" s="1"/>
  <c r="CW1074" i="5"/>
  <c r="DE154" i="5" s="1"/>
  <c r="CW210" i="5"/>
  <c r="DE46" i="5" s="1"/>
  <c r="CW2074" i="5"/>
  <c r="DE279" i="5" s="1"/>
  <c r="CW882" i="5"/>
  <c r="DE130" i="5" s="1"/>
  <c r="CW1818" i="5"/>
  <c r="DE247" i="5" s="1"/>
  <c r="CW2258" i="5"/>
  <c r="DE302" i="5" s="1"/>
  <c r="DC64" i="5"/>
  <c r="DD64" i="5" s="1"/>
  <c r="DC171" i="5"/>
  <c r="DD171" i="5" s="1"/>
  <c r="DC195" i="5"/>
  <c r="DD195" i="5" s="1"/>
  <c r="DC63" i="5"/>
  <c r="DD63" i="5" s="1"/>
  <c r="CW2066" i="5"/>
  <c r="DE278" i="5" s="1"/>
  <c r="CW1226" i="5"/>
  <c r="DE173" i="5" s="1"/>
  <c r="CW1186" i="5"/>
  <c r="DE168" i="5" s="1"/>
  <c r="CZ281" i="5"/>
  <c r="DC89" i="5"/>
  <c r="DD89" i="5" s="1"/>
  <c r="DC34" i="5"/>
  <c r="CW146" i="5"/>
  <c r="DE38" i="5" s="1"/>
  <c r="CW1738" i="5"/>
  <c r="DE237" i="5" s="1"/>
  <c r="DC184" i="5"/>
  <c r="DD184" i="5" s="1"/>
  <c r="CW2562" i="5"/>
  <c r="DE340" i="5" s="1"/>
  <c r="DC196" i="5"/>
  <c r="DD196" i="5" s="1"/>
  <c r="DC52" i="5"/>
  <c r="DD52" i="5" s="1"/>
  <c r="CW298" i="5"/>
  <c r="DE57" i="5" s="1"/>
  <c r="CW690" i="5"/>
  <c r="DE106" i="5" s="1"/>
  <c r="CW1434" i="5"/>
  <c r="DE199" i="5" s="1"/>
  <c r="DC145" i="5"/>
  <c r="DD145" i="5" s="1"/>
  <c r="DC77" i="5"/>
  <c r="DD77" i="5" s="1"/>
  <c r="DC158" i="5"/>
  <c r="DD158" i="5" s="1"/>
  <c r="DC66" i="5"/>
  <c r="DD66" i="5" s="1"/>
  <c r="DC144" i="5"/>
  <c r="DD144" i="5" s="1"/>
  <c r="CW706" i="5"/>
  <c r="DE108" i="5" s="1"/>
  <c r="CW930" i="5"/>
  <c r="DE136" i="5" s="1"/>
  <c r="DC69" i="5"/>
  <c r="CW1354" i="5"/>
  <c r="DE189" i="5" s="1"/>
  <c r="CW90" i="5"/>
  <c r="DE31" i="5" s="1"/>
  <c r="CW1042" i="5"/>
  <c r="DE150" i="5" s="1"/>
  <c r="DC35" i="5"/>
  <c r="DD35" i="5" s="1"/>
  <c r="CW2050" i="5"/>
  <c r="DE276" i="5" s="1"/>
  <c r="CW1834" i="5"/>
  <c r="DE249" i="5" s="1"/>
  <c r="CW610" i="5"/>
  <c r="DE96" i="5" s="1"/>
  <c r="DC94" i="5"/>
  <c r="DD94" i="5" s="1"/>
  <c r="DC192" i="5"/>
  <c r="DD192" i="5" s="1"/>
  <c r="CW1034" i="5"/>
  <c r="DE149" i="5" s="1"/>
  <c r="CW1418" i="5"/>
  <c r="DE197" i="5" s="1"/>
  <c r="CW2378" i="5"/>
  <c r="DE317" i="5" s="1"/>
  <c r="DC151" i="5"/>
  <c r="DD151" i="5" s="1"/>
  <c r="DC51" i="5"/>
  <c r="CW1506" i="5"/>
  <c r="DE208" i="5" s="1"/>
  <c r="CW2010" i="5"/>
  <c r="DE271" i="5" s="1"/>
  <c r="CW2098" i="5"/>
  <c r="DE282" i="5" s="1"/>
  <c r="CW1330" i="5"/>
  <c r="DE186" i="5" s="1"/>
  <c r="CW770" i="5"/>
  <c r="DE116" i="5" s="1"/>
  <c r="CZ25" i="5"/>
  <c r="DB25" i="5" s="1"/>
  <c r="DC178" i="5"/>
  <c r="DD178" i="5" s="1"/>
  <c r="CZ237" i="5"/>
  <c r="CZ193" i="5"/>
  <c r="DC152" i="5"/>
  <c r="DD152" i="5" s="1"/>
  <c r="CW514" i="5"/>
  <c r="DE84" i="5" s="1"/>
  <c r="CW754" i="5"/>
  <c r="DE114" i="5" s="1"/>
  <c r="CW482" i="5"/>
  <c r="DE80" i="5" s="1"/>
  <c r="CW1866" i="5"/>
  <c r="DE253" i="5" s="1"/>
  <c r="CW2522" i="5"/>
  <c r="DE335" i="5" s="1"/>
  <c r="CW2122" i="5"/>
  <c r="DE285" i="5" s="1"/>
  <c r="CW1626" i="5"/>
  <c r="DE223" i="5" s="1"/>
  <c r="CZ168" i="5"/>
  <c r="CZ58" i="5"/>
  <c r="DB58" i="5" s="1"/>
  <c r="DC148" i="5"/>
  <c r="DD148" i="5" s="1"/>
  <c r="CZ187" i="5"/>
  <c r="CZ34" i="5"/>
  <c r="DB34" i="5" s="1"/>
  <c r="DC59" i="5"/>
  <c r="DD59" i="5" s="1"/>
  <c r="CW2282" i="5"/>
  <c r="DE305" i="5" s="1"/>
  <c r="CW1322" i="5"/>
  <c r="DE185" i="5" s="1"/>
  <c r="CW530" i="5"/>
  <c r="DE86" i="5" s="1"/>
  <c r="CZ173" i="5"/>
  <c r="CZ119" i="5"/>
  <c r="CZ208" i="5"/>
  <c r="DC191" i="5"/>
  <c r="DD191" i="5" s="1"/>
  <c r="CZ132" i="5"/>
  <c r="DC218" i="5"/>
  <c r="DD218" i="5" s="1"/>
  <c r="CZ136" i="5"/>
  <c r="CZ93" i="5"/>
  <c r="CZ177" i="5"/>
  <c r="CW1018" i="5"/>
  <c r="DE147" i="5" s="1"/>
  <c r="CW1666" i="5"/>
  <c r="DE228" i="5" s="1"/>
  <c r="CW1250" i="5"/>
  <c r="DE176" i="5" s="1"/>
  <c r="CW162" i="5"/>
  <c r="DE40" i="5" s="1"/>
  <c r="CW1962" i="5"/>
  <c r="DE265" i="5" s="1"/>
  <c r="CW410" i="5"/>
  <c r="DE71" i="5" s="1"/>
  <c r="CW1714" i="5"/>
  <c r="DE234" i="5" s="1"/>
  <c r="DC122" i="5"/>
  <c r="DD122" i="5" s="1"/>
  <c r="CZ317" i="5"/>
  <c r="CZ291" i="5"/>
  <c r="DC43" i="5"/>
  <c r="DD43" i="5" s="1"/>
  <c r="CZ259" i="5"/>
  <c r="CW426" i="5"/>
  <c r="DE73" i="5" s="1"/>
  <c r="CW2546" i="5"/>
  <c r="DE338" i="5" s="1"/>
  <c r="CW1602" i="5"/>
  <c r="DE220" i="5" s="1"/>
  <c r="CW2346" i="5"/>
  <c r="DE313" i="5" s="1"/>
  <c r="CZ225" i="5"/>
  <c r="CZ337" i="5"/>
  <c r="CZ188" i="5"/>
  <c r="DC190" i="5"/>
  <c r="DD190" i="5" s="1"/>
  <c r="CW1242" i="5"/>
  <c r="DE175" i="5" s="1"/>
  <c r="CW906" i="5"/>
  <c r="DE133" i="5" s="1"/>
  <c r="CW2578" i="5"/>
  <c r="DE342" i="5" s="1"/>
  <c r="DC38" i="5"/>
  <c r="DD38" i="5" s="1"/>
  <c r="CZ78" i="5"/>
  <c r="CZ113" i="5"/>
  <c r="CZ46" i="5"/>
  <c r="DB46" i="5" s="1"/>
  <c r="CZ99" i="5"/>
  <c r="DC114" i="5"/>
  <c r="DD114" i="5" s="1"/>
  <c r="CW194" i="5"/>
  <c r="DE44" i="5" s="1"/>
  <c r="CW2466" i="5"/>
  <c r="DE328" i="5" s="1"/>
  <c r="CW1634" i="5"/>
  <c r="DE224" i="5" s="1"/>
  <c r="CW122" i="5"/>
  <c r="DE35" i="5" s="1"/>
  <c r="CW82" i="5"/>
  <c r="DE30" i="5" s="1"/>
  <c r="CW1802" i="5"/>
  <c r="DE245" i="5" s="1"/>
  <c r="CW722" i="5"/>
  <c r="DE110" i="5" s="1"/>
  <c r="CW834" i="5"/>
  <c r="DE124" i="5" s="1"/>
  <c r="CW378" i="5"/>
  <c r="DE67" i="5" s="1"/>
  <c r="CW330" i="5"/>
  <c r="DE61" i="5" s="1"/>
  <c r="CW2306" i="5"/>
  <c r="DE308" i="5" s="1"/>
  <c r="CW2362" i="5"/>
  <c r="DE315" i="5" s="1"/>
  <c r="CW618" i="5"/>
  <c r="DE97" i="5" s="1"/>
  <c r="CW2154" i="5"/>
  <c r="DE289" i="5" s="1"/>
  <c r="CW1938" i="5"/>
  <c r="DE262" i="5" s="1"/>
  <c r="CW1058" i="5"/>
  <c r="DE152" i="5" s="1"/>
  <c r="CW490" i="5"/>
  <c r="DE81" i="5" s="1"/>
  <c r="DC32" i="5"/>
  <c r="DC97" i="5"/>
  <c r="DD97" i="5" s="1"/>
  <c r="CZ195" i="5"/>
  <c r="CW1522" i="5"/>
  <c r="DE210" i="5" s="1"/>
  <c r="CW250" i="5"/>
  <c r="DE51" i="5" s="1"/>
  <c r="CW1218" i="5"/>
  <c r="DE172" i="5" s="1"/>
  <c r="CW1874" i="5"/>
  <c r="DE254" i="5" s="1"/>
  <c r="CZ156" i="5"/>
  <c r="CZ104" i="5"/>
  <c r="CZ48" i="5"/>
  <c r="DB48" i="5" s="1"/>
  <c r="DC130" i="5"/>
  <c r="DD130" i="5" s="1"/>
  <c r="CW1266" i="5"/>
  <c r="DE178" i="5" s="1"/>
  <c r="CZ130" i="5"/>
  <c r="CZ302" i="5"/>
  <c r="CZ148" i="5"/>
  <c r="CZ235" i="5"/>
  <c r="CZ100" i="5"/>
  <c r="CZ296" i="5"/>
  <c r="CZ169" i="5"/>
  <c r="CZ165" i="5"/>
  <c r="CZ277" i="5"/>
  <c r="CZ247" i="5"/>
  <c r="CW1850" i="5"/>
  <c r="DE251" i="5" s="1"/>
  <c r="CW1562" i="5"/>
  <c r="DE215" i="5" s="1"/>
  <c r="CW434" i="5"/>
  <c r="DE74" i="5" s="1"/>
  <c r="CW1986" i="5"/>
  <c r="DE268" i="5" s="1"/>
  <c r="CW362" i="5"/>
  <c r="DE65" i="5" s="1"/>
  <c r="CW1690" i="5"/>
  <c r="DE231" i="5" s="1"/>
  <c r="CW2034" i="5"/>
  <c r="DE274" i="5" s="1"/>
  <c r="CW1274" i="5"/>
  <c r="DE179" i="5" s="1"/>
  <c r="CW978" i="5"/>
  <c r="DE142" i="5" s="1"/>
  <c r="CW802" i="5"/>
  <c r="DE120" i="5" s="1"/>
  <c r="CW1978" i="5"/>
  <c r="DE267" i="5" s="1"/>
  <c r="CW1658" i="5"/>
  <c r="DE227" i="5" s="1"/>
  <c r="CW50" i="5"/>
  <c r="DE26" i="5" s="1"/>
  <c r="CW506" i="5"/>
  <c r="DE83" i="5" s="1"/>
  <c r="CW1426" i="5"/>
  <c r="DE198" i="5" s="1"/>
  <c r="CZ82" i="5"/>
  <c r="CZ121" i="5"/>
  <c r="CZ157" i="5"/>
  <c r="DC199" i="5"/>
  <c r="DD199" i="5" s="1"/>
  <c r="CZ218" i="5"/>
  <c r="CZ153" i="5"/>
  <c r="CW1650" i="5"/>
  <c r="DE226" i="5" s="1"/>
  <c r="CW1482" i="5"/>
  <c r="DE205" i="5" s="1"/>
  <c r="CW842" i="5"/>
  <c r="DE125" i="5" s="1"/>
  <c r="CW778" i="5"/>
  <c r="DE117" i="5" s="1"/>
  <c r="CW274" i="5"/>
  <c r="DE54" i="5" s="1"/>
  <c r="CW2202" i="5"/>
  <c r="DE295" i="5" s="1"/>
  <c r="CW218" i="5"/>
  <c r="DE47" i="5" s="1"/>
  <c r="CW2506" i="5"/>
  <c r="DE333" i="5" s="1"/>
  <c r="CW2554" i="5"/>
  <c r="DE339" i="5" s="1"/>
  <c r="CW1106" i="5"/>
  <c r="DE158" i="5" s="1"/>
  <c r="CW1450" i="5"/>
  <c r="DE201" i="5" s="1"/>
  <c r="DC27" i="5"/>
  <c r="DD27" i="5" s="1"/>
  <c r="CZ332" i="5"/>
  <c r="CZ31" i="5"/>
  <c r="DB31" i="5" s="1"/>
  <c r="CW1130" i="5"/>
  <c r="DE161" i="5" s="1"/>
  <c r="CW1610" i="5"/>
  <c r="DE221" i="5" s="1"/>
  <c r="CZ279" i="5"/>
  <c r="CZ189" i="5"/>
  <c r="CZ108" i="5"/>
  <c r="CZ154" i="5"/>
  <c r="DC198" i="5"/>
  <c r="DD198" i="5" s="1"/>
  <c r="CW2002" i="5"/>
  <c r="DE270" i="5" s="1"/>
  <c r="CW1946" i="5"/>
  <c r="DE263" i="5" s="1"/>
  <c r="CW1682" i="5"/>
  <c r="DE230" i="5" s="1"/>
  <c r="CW2130" i="5"/>
  <c r="DE286" i="5" s="1"/>
  <c r="CW2458" i="5"/>
  <c r="DE327" i="5" s="1"/>
  <c r="CW1458" i="5"/>
  <c r="DE202" i="5" s="1"/>
  <c r="CW578" i="5"/>
  <c r="DE92" i="5" s="1"/>
  <c r="CW2178" i="5"/>
  <c r="DE292" i="5" s="1"/>
  <c r="CW314" i="5"/>
  <c r="DE59" i="5" s="1"/>
  <c r="CZ59" i="5"/>
  <c r="DB59" i="5" s="1"/>
  <c r="CW522" i="5"/>
  <c r="DE85" i="5" s="1"/>
  <c r="CW2026" i="5"/>
  <c r="DE273" i="5" s="1"/>
  <c r="CW1954" i="5"/>
  <c r="DE264" i="5" s="1"/>
  <c r="CW1674" i="5"/>
  <c r="DE229" i="5" s="1"/>
  <c r="CW1858" i="5"/>
  <c r="DE252" i="5" s="1"/>
  <c r="CW34" i="5"/>
  <c r="DE24" i="5" s="1"/>
  <c r="CW1882" i="5"/>
  <c r="DE255" i="5" s="1"/>
  <c r="CW394" i="5"/>
  <c r="DE69" i="5" s="1"/>
  <c r="CW962" i="5"/>
  <c r="DE140" i="5" s="1"/>
  <c r="CW1530" i="5"/>
  <c r="DE211" i="5" s="1"/>
  <c r="CW1842" i="5"/>
  <c r="DE250" i="5" s="1"/>
  <c r="CW2530" i="5"/>
  <c r="DE336" i="5" s="1"/>
  <c r="CW1306" i="5"/>
  <c r="DE183" i="5" s="1"/>
  <c r="CW2146" i="5"/>
  <c r="DE288" i="5" s="1"/>
  <c r="CW1474" i="5"/>
  <c r="DE204" i="5" s="1"/>
  <c r="CW322" i="5"/>
  <c r="DE60" i="5" s="1"/>
  <c r="CW1698" i="5"/>
  <c r="DE232" i="5" s="1"/>
  <c r="CW1810" i="5"/>
  <c r="DE246" i="5" s="1"/>
  <c r="CW2602" i="5"/>
  <c r="DE345" i="5" s="1"/>
  <c r="CW2330" i="5"/>
  <c r="DE311" i="5" s="1"/>
  <c r="CW1770" i="5"/>
  <c r="DE241" i="5" s="1"/>
  <c r="CW1746" i="5"/>
  <c r="DE238" i="5" s="1"/>
  <c r="CW1786" i="5"/>
  <c r="DE243" i="5" s="1"/>
  <c r="CW1298" i="5"/>
  <c r="DE182" i="5" s="1"/>
  <c r="CW1730" i="5"/>
  <c r="DE236" i="5" s="1"/>
  <c r="CW2594" i="5"/>
  <c r="DE344" i="5" s="1"/>
  <c r="CW170" i="5"/>
  <c r="DE41" i="5" s="1"/>
  <c r="CW594" i="5"/>
  <c r="DE94" i="5" s="1"/>
  <c r="CW698" i="5"/>
  <c r="DE107" i="5" s="1"/>
  <c r="CW1546" i="5"/>
  <c r="DE213" i="5" s="1"/>
  <c r="CW1970" i="5"/>
  <c r="DE266" i="5" s="1"/>
  <c r="CW1362" i="5"/>
  <c r="DE190" i="5" s="1"/>
  <c r="CW1138" i="5"/>
  <c r="DE162" i="5" s="1"/>
  <c r="CW1762" i="5"/>
  <c r="DE240" i="5" s="1"/>
  <c r="CW450" i="5"/>
  <c r="DE76" i="5" s="1"/>
  <c r="CW1234" i="5"/>
  <c r="DE174" i="5" s="1"/>
  <c r="CW650" i="5"/>
  <c r="DE101" i="5" s="1"/>
  <c r="CW570" i="5"/>
  <c r="DE91" i="5" s="1"/>
  <c r="CW338" i="5"/>
  <c r="DE62" i="5" s="1"/>
  <c r="CW1442" i="5"/>
  <c r="DE200" i="5" s="1"/>
  <c r="CW2418" i="5"/>
  <c r="DE322" i="5" s="1"/>
  <c r="CW2018" i="5"/>
  <c r="DE272" i="5" s="1"/>
  <c r="CW818" i="5"/>
  <c r="DE122" i="5" s="1"/>
  <c r="CW2250" i="5"/>
  <c r="DE301" i="5" s="1"/>
  <c r="CW1594" i="5"/>
  <c r="DE219" i="5" s="1"/>
  <c r="CW1122" i="5"/>
  <c r="DE160" i="5" s="1"/>
  <c r="CW922" i="5"/>
  <c r="DE135" i="5" s="1"/>
  <c r="CW2338" i="5"/>
  <c r="DE312" i="5" s="1"/>
  <c r="CW2186" i="5"/>
  <c r="DE293" i="5" s="1"/>
  <c r="CW874" i="5"/>
  <c r="DE129" i="5" s="1"/>
  <c r="CW2482" i="5"/>
  <c r="DE330" i="5" s="1"/>
  <c r="CW242" i="5"/>
  <c r="DE50" i="5" s="1"/>
  <c r="CW938" i="5"/>
  <c r="DE137" i="5" s="1"/>
  <c r="CW1498" i="5"/>
  <c r="DE207" i="5" s="1"/>
  <c r="CW2314" i="5"/>
  <c r="DE309" i="5" s="1"/>
  <c r="CW1282" i="5"/>
  <c r="DE180" i="5" s="1"/>
  <c r="CW1146" i="5"/>
  <c r="DE163" i="5" s="1"/>
  <c r="DC215" i="5"/>
  <c r="DD215" i="5" s="1"/>
  <c r="CW1554" i="5"/>
  <c r="DE214" i="5" s="1"/>
  <c r="CW562" i="5"/>
  <c r="DE90" i="5" s="1"/>
  <c r="CW354" i="5"/>
  <c r="DE64" i="5" s="1"/>
  <c r="CW1010" i="5"/>
  <c r="DE146" i="5" s="1"/>
  <c r="CW2386" i="5"/>
  <c r="DE318" i="5" s="1"/>
  <c r="CW1082" i="5"/>
  <c r="DE155" i="5" s="1"/>
  <c r="CZ155" i="5"/>
  <c r="CW738" i="5"/>
  <c r="DE112" i="5" s="1"/>
  <c r="CW890" i="5"/>
  <c r="DE131" i="5" s="1"/>
  <c r="CW266" i="5"/>
  <c r="DE53" i="5" s="1"/>
  <c r="CW682" i="5"/>
  <c r="DE105" i="5" s="1"/>
  <c r="CW1794" i="5"/>
  <c r="DE244" i="5" s="1"/>
  <c r="CW2442" i="5"/>
  <c r="DE325" i="5" s="1"/>
  <c r="CW2266" i="5"/>
  <c r="DE303" i="5" s="1"/>
  <c r="CZ303" i="5"/>
  <c r="CW2274" i="5"/>
  <c r="DE304" i="5" s="1"/>
  <c r="CZ304" i="5"/>
  <c r="CW1490" i="5"/>
  <c r="DE206" i="5" s="1"/>
  <c r="CW418" i="5"/>
  <c r="DE72" i="5" s="1"/>
  <c r="CW1114" i="5"/>
  <c r="DE159" i="5" s="1"/>
  <c r="CW554" i="5"/>
  <c r="DE89" i="5" s="1"/>
  <c r="CW1618" i="5"/>
  <c r="DE222" i="5" s="1"/>
  <c r="CW602" i="5"/>
  <c r="DE95" i="5" s="1"/>
  <c r="DC212" i="5"/>
  <c r="DD212" i="5" s="1"/>
  <c r="CW1706" i="5"/>
  <c r="DE233" i="5" s="1"/>
  <c r="CW850" i="5"/>
  <c r="DE126" i="5" s="1"/>
  <c r="CW2354" i="5"/>
  <c r="DE314" i="5" s="1"/>
  <c r="CW1890" i="5"/>
  <c r="DE256" i="5" s="1"/>
  <c r="CW2226" i="5"/>
  <c r="DE298" i="5" s="1"/>
  <c r="CW2234" i="5"/>
  <c r="DE299" i="5" s="1"/>
  <c r="CW186" i="5"/>
  <c r="DE43" i="5" s="1"/>
  <c r="CW1370" i="5"/>
  <c r="DE191" i="5" s="1"/>
  <c r="CW234" i="5"/>
  <c r="DE49" i="5" s="1"/>
  <c r="CW946" i="5"/>
  <c r="DE138" i="5" s="1"/>
  <c r="CW1154" i="5"/>
  <c r="DE164" i="5" s="1"/>
  <c r="CW2426" i="5"/>
  <c r="DE323" i="5" s="1"/>
  <c r="CW2394" i="5"/>
  <c r="DE319" i="5" s="1"/>
  <c r="CW370" i="5"/>
  <c r="DE66" i="5" s="1"/>
  <c r="CW866" i="5"/>
  <c r="DE128" i="5" s="1"/>
  <c r="CW1202" i="5"/>
  <c r="DE170" i="5" s="1"/>
  <c r="CW914" i="5"/>
  <c r="DE134" i="5" s="1"/>
  <c r="CW826" i="5"/>
  <c r="DE123" i="5" s="1"/>
  <c r="CW1514" i="5"/>
  <c r="DE209" i="5" s="1"/>
  <c r="CW2138" i="5"/>
  <c r="DE287" i="5" s="1"/>
  <c r="CW442" i="5"/>
  <c r="DE75" i="5" s="1"/>
  <c r="CW2298" i="5"/>
  <c r="DE307" i="5" s="1"/>
  <c r="CW762" i="5"/>
  <c r="DE115" i="5" s="1"/>
  <c r="CW1410" i="5"/>
  <c r="DE196" i="5" s="1"/>
  <c r="CW2242" i="5"/>
  <c r="DE300" i="5" s="1"/>
  <c r="CW1290" i="5"/>
  <c r="DE181" i="5" s="1"/>
  <c r="CW1922" i="5"/>
  <c r="DE260" i="5" s="1"/>
  <c r="CW1906" i="5"/>
  <c r="DE258" i="5" s="1"/>
  <c r="CW1778" i="5"/>
  <c r="DE242" i="5" s="1"/>
  <c r="CW2450" i="5"/>
  <c r="DE326" i="5" s="1"/>
  <c r="CW66" i="5"/>
  <c r="DE28" i="5" s="1"/>
  <c r="CW1178" i="5"/>
  <c r="DE167" i="5" s="1"/>
  <c r="DC163" i="5"/>
  <c r="DD163" i="5" s="1"/>
  <c r="DC173" i="5"/>
  <c r="DD173" i="5" s="1"/>
  <c r="CW202" i="5"/>
  <c r="DE45" i="5" s="1"/>
  <c r="CW458" i="5"/>
  <c r="DE77" i="5" s="1"/>
  <c r="CW106" i="5"/>
  <c r="DE33" i="5" s="1"/>
  <c r="CW730" i="5"/>
  <c r="DE111" i="5" s="1"/>
  <c r="CW98" i="5"/>
  <c r="DE32" i="5" s="1"/>
  <c r="CW2402" i="5"/>
  <c r="DE320" i="5" s="1"/>
  <c r="CW626" i="5"/>
  <c r="DE98" i="5" s="1"/>
  <c r="CW346" i="5"/>
  <c r="DE63" i="5" s="1"/>
  <c r="DC70" i="5"/>
  <c r="DD70" i="5" s="1"/>
  <c r="CW2162" i="5"/>
  <c r="DE290" i="5" s="1"/>
  <c r="CZ290" i="5"/>
  <c r="CW1898" i="5"/>
  <c r="DE257" i="5" s="1"/>
  <c r="CW1394" i="5"/>
  <c r="DE194" i="5" s="1"/>
  <c r="CW1578" i="5"/>
  <c r="DE217" i="5" s="1"/>
  <c r="CW994" i="5"/>
  <c r="DE144" i="5" s="1"/>
  <c r="CW386" i="5"/>
  <c r="DE68" i="5" s="1"/>
  <c r="CW2106" i="5"/>
  <c r="DE283" i="5" s="1"/>
  <c r="CW954" i="5"/>
  <c r="DE139" i="5" s="1"/>
  <c r="CW2114" i="5"/>
  <c r="DE284" i="5" s="1"/>
  <c r="CW658" i="5"/>
  <c r="DE102" i="5" s="1"/>
  <c r="DC105" i="5"/>
  <c r="DD105" i="5" s="1"/>
  <c r="CW154" i="5"/>
  <c r="DE39" i="5" s="1"/>
  <c r="CW2474" i="5"/>
  <c r="DE329" i="5" s="1"/>
  <c r="CW290" i="5"/>
  <c r="DE56" i="5" s="1"/>
  <c r="CW2490" i="5"/>
  <c r="DE331" i="5" s="1"/>
  <c r="CW1314" i="5"/>
  <c r="DE184" i="5" s="1"/>
  <c r="CW2410" i="5"/>
  <c r="DE321" i="5" s="1"/>
  <c r="CW986" i="5"/>
  <c r="DE143" i="5" s="1"/>
  <c r="CW666" i="5"/>
  <c r="DE103" i="5" s="1"/>
  <c r="CW2586" i="5"/>
  <c r="DE343" i="5" s="1"/>
  <c r="CW74" i="5"/>
  <c r="DE29" i="5" s="1"/>
  <c r="CW1570" i="5"/>
  <c r="DE216" i="5" s="1"/>
  <c r="CW1002" i="5"/>
  <c r="DE145" i="5" s="1"/>
  <c r="CW474" i="5"/>
  <c r="DE79" i="5" s="1"/>
  <c r="CW538" i="5"/>
  <c r="DE87" i="5" s="1"/>
  <c r="CW2290" i="5"/>
  <c r="DE306" i="5" s="1"/>
  <c r="CW858" i="5"/>
  <c r="DE127" i="5" s="1"/>
  <c r="CW58" i="5"/>
  <c r="DE27" i="5" s="1"/>
  <c r="CW714" i="5"/>
  <c r="DE109" i="5" s="1"/>
  <c r="CW2042" i="5"/>
  <c r="DE275" i="5" s="1"/>
  <c r="CW546" i="5"/>
  <c r="DE88" i="5" s="1"/>
  <c r="CW1378" i="5"/>
  <c r="DE192" i="5" s="1"/>
  <c r="CW130" i="5"/>
  <c r="DE36" i="5" s="1"/>
  <c r="CW2434" i="5"/>
  <c r="DE324" i="5" s="1"/>
  <c r="CW2218" i="5"/>
  <c r="DE297" i="5" s="1"/>
  <c r="CW2082" i="5"/>
  <c r="DE280" i="5" s="1"/>
  <c r="CW1826" i="5"/>
  <c r="DE248" i="5" s="1"/>
  <c r="CW786" i="5"/>
  <c r="DE118" i="5" s="1"/>
  <c r="CW2194" i="5"/>
  <c r="DE294" i="5" s="1"/>
  <c r="CW258" i="5"/>
  <c r="DE52" i="5" s="1"/>
  <c r="DC73" i="5"/>
  <c r="DC180" i="5"/>
  <c r="DD180" i="5" s="1"/>
  <c r="DC37" i="5"/>
  <c r="DD37" i="5" s="1"/>
  <c r="DC86" i="5"/>
  <c r="DD86" i="5" s="1"/>
  <c r="DC74" i="5"/>
  <c r="DD74" i="5" s="1"/>
  <c r="DC208" i="5"/>
  <c r="DD208" i="5" s="1"/>
  <c r="DC185" i="5"/>
  <c r="DD185" i="5" s="1"/>
  <c r="DC56" i="5"/>
  <c r="CZ23" i="5"/>
  <c r="CW26" i="5"/>
  <c r="DE23" i="5" s="1"/>
  <c r="DC146" i="5"/>
  <c r="DD146" i="5" s="1"/>
  <c r="DC29" i="5"/>
  <c r="DD29" i="5" s="1"/>
  <c r="DC62" i="5"/>
  <c r="DD62" i="5" s="1"/>
  <c r="DC209" i="5"/>
  <c r="DD209" i="5" s="1"/>
  <c r="DC40" i="5"/>
  <c r="DD40" i="5" s="1"/>
  <c r="DC159" i="5"/>
  <c r="DD159" i="5" s="1"/>
  <c r="DC127" i="5"/>
  <c r="DD127" i="5" s="1"/>
  <c r="DC87" i="5"/>
  <c r="DD87" i="5" s="1"/>
  <c r="DC221" i="5"/>
  <c r="DD221" i="5" s="1"/>
  <c r="DC60" i="5"/>
  <c r="DD60" i="5" s="1"/>
  <c r="DC140" i="5"/>
  <c r="DD140" i="5" s="1"/>
  <c r="DC46" i="5"/>
  <c r="DD46" i="5" s="1"/>
  <c r="DC162" i="5"/>
  <c r="DD162" i="5" s="1"/>
  <c r="DC82" i="5"/>
  <c r="DC101" i="5"/>
  <c r="DD101" i="5" s="1"/>
  <c r="DC200" i="5"/>
  <c r="DD200" i="5" s="1"/>
  <c r="DC138" i="5"/>
  <c r="DD138" i="5" s="1"/>
  <c r="DC61" i="5"/>
  <c r="DD61" i="5" s="1"/>
  <c r="DC181" i="5"/>
  <c r="DD181" i="5" s="1"/>
  <c r="DC187" i="5"/>
  <c r="DD187" i="5" s="1"/>
  <c r="DC112" i="5"/>
  <c r="DD112" i="5" s="1"/>
  <c r="DC168" i="5"/>
  <c r="DD168" i="5" s="1"/>
  <c r="DC88" i="5"/>
  <c r="DD88" i="5" s="1"/>
  <c r="DC172" i="5"/>
  <c r="DD172" i="5" s="1"/>
  <c r="DD69" i="5"/>
  <c r="DC119" i="5"/>
  <c r="DD119" i="5" s="1"/>
  <c r="DC90" i="5"/>
  <c r="DD90" i="5" s="1"/>
  <c r="DC202" i="5"/>
  <c r="DD202" i="5" s="1"/>
  <c r="DC36" i="5"/>
  <c r="DD36" i="5" s="1"/>
  <c r="DC175" i="5"/>
  <c r="DD175" i="5" s="1"/>
  <c r="DC174" i="5"/>
  <c r="DD174" i="5" s="1"/>
  <c r="DC222" i="5"/>
  <c r="DD222" i="5" s="1"/>
  <c r="DC194" i="5"/>
  <c r="DD194" i="5" s="1"/>
  <c r="DC189" i="5"/>
  <c r="DD189" i="5" s="1"/>
  <c r="DC188" i="5"/>
  <c r="DD188" i="5" s="1"/>
  <c r="DC104" i="5"/>
  <c r="DD104" i="5" s="1"/>
  <c r="DC149" i="5"/>
  <c r="DD149" i="5" s="1"/>
  <c r="DC160" i="5"/>
  <c r="DD160" i="5" s="1"/>
  <c r="DC26" i="5"/>
  <c r="DD26" i="5" s="1"/>
  <c r="DC108" i="5"/>
  <c r="DD108" i="5" s="1"/>
  <c r="DC111" i="5"/>
  <c r="DD111" i="5" s="1"/>
  <c r="DC110" i="5"/>
  <c r="DD110" i="5" s="1"/>
  <c r="DC161" i="5"/>
  <c r="DD161" i="5" s="1"/>
  <c r="DC41" i="5"/>
  <c r="DD41" i="5" s="1"/>
  <c r="DC47" i="5"/>
  <c r="DD47" i="5" s="1"/>
  <c r="DC204" i="5"/>
  <c r="DD204" i="5" s="1"/>
  <c r="DC75" i="5"/>
  <c r="DD75" i="5" s="1"/>
  <c r="DC197" i="5"/>
  <c r="DD197" i="5" s="1"/>
  <c r="DC33" i="5"/>
  <c r="DD33" i="5" s="1"/>
  <c r="DC125" i="5"/>
  <c r="DD125" i="5" s="1"/>
  <c r="DC205" i="5"/>
  <c r="DD205" i="5" s="1"/>
  <c r="DC128" i="5"/>
  <c r="DD128" i="5" s="1"/>
  <c r="DC30" i="5"/>
  <c r="DD30" i="5" s="1"/>
  <c r="DC53" i="5"/>
  <c r="DD53" i="5" s="1"/>
  <c r="DC80" i="5"/>
  <c r="DD80" i="5" s="1"/>
  <c r="DC79" i="5"/>
  <c r="DD79" i="5" s="1"/>
  <c r="DC72" i="5"/>
  <c r="DD72" i="5" s="1"/>
  <c r="DC117" i="5"/>
  <c r="DD117" i="5" s="1"/>
  <c r="DC210" i="5"/>
  <c r="DD210" i="5" s="1"/>
  <c r="DC156" i="5"/>
  <c r="DD156" i="5" s="1"/>
  <c r="DC170" i="5"/>
  <c r="DD170" i="5" s="1"/>
  <c r="DC164" i="5"/>
  <c r="DD164" i="5" s="1"/>
  <c r="DC186" i="5"/>
  <c r="DD186" i="5" s="1"/>
  <c r="DC141" i="5"/>
  <c r="DD141" i="5" s="1"/>
  <c r="DC67" i="5"/>
  <c r="DD67" i="5" s="1"/>
  <c r="DC223" i="5"/>
  <c r="DC31" i="5"/>
  <c r="DD31" i="5" s="1"/>
  <c r="DC83" i="5"/>
  <c r="DD83" i="5" s="1"/>
  <c r="DC214" i="5"/>
  <c r="DD214" i="5" s="1"/>
  <c r="DC143" i="5"/>
  <c r="DD143" i="5" s="1"/>
  <c r="DC98" i="5"/>
  <c r="DD98" i="5" s="1"/>
  <c r="DC135" i="5"/>
  <c r="DD135" i="5" s="1"/>
  <c r="DD65" i="5"/>
  <c r="DC91" i="5"/>
  <c r="DD91" i="5" s="1"/>
  <c r="DC216" i="5"/>
  <c r="DD216" i="5" s="1"/>
  <c r="DC220" i="5"/>
  <c r="DD220" i="5" s="1"/>
  <c r="DC219" i="5"/>
  <c r="DD219" i="5" s="1"/>
  <c r="DC49" i="5"/>
  <c r="DD49" i="5" s="1"/>
  <c r="DC139" i="5"/>
  <c r="DD139" i="5" s="1"/>
  <c r="DC179" i="5"/>
  <c r="DD179" i="5" s="1"/>
  <c r="DC177" i="5"/>
  <c r="DD177" i="5" s="1"/>
  <c r="DC176" i="5"/>
  <c r="DD176" i="5" s="1"/>
  <c r="DC39" i="5"/>
  <c r="DD39" i="5" s="1"/>
  <c r="DC147" i="5"/>
  <c r="DD147" i="5" s="1"/>
  <c r="DC183" i="5"/>
  <c r="DD183" i="5" s="1"/>
  <c r="DC182" i="5"/>
  <c r="DD182" i="5" s="1"/>
  <c r="DC123" i="5"/>
  <c r="DD123" i="5" s="1"/>
  <c r="DC133" i="5"/>
  <c r="DD133" i="5" s="1"/>
  <c r="DC28" i="5"/>
  <c r="DD28" i="5" s="1"/>
  <c r="DC58" i="5"/>
  <c r="DD58" i="5" s="1"/>
  <c r="DC57" i="5"/>
  <c r="DD57" i="5" s="1"/>
  <c r="DC76" i="5"/>
  <c r="DD76" i="5" s="1"/>
  <c r="DC107" i="5"/>
  <c r="DD107" i="5" s="1"/>
  <c r="DC106" i="5"/>
  <c r="DD106" i="5" s="1"/>
  <c r="DC50" i="5"/>
  <c r="DD50" i="5" s="1"/>
  <c r="CU18" i="5"/>
  <c r="CU15" i="5"/>
  <c r="CW15" i="5"/>
  <c r="DD34" i="5" l="1"/>
  <c r="DD82" i="5"/>
  <c r="DD56" i="5"/>
  <c r="DD73" i="5"/>
  <c r="CW18" i="5"/>
  <c r="DD78" i="5"/>
  <c r="DD54" i="5"/>
  <c r="DD32" i="5"/>
  <c r="DD223" i="5"/>
  <c r="DD224" i="5"/>
  <c r="DD51" i="5"/>
</calcChain>
</file>

<file path=xl/sharedStrings.xml><?xml version="1.0" encoding="utf-8"?>
<sst xmlns="http://schemas.openxmlformats.org/spreadsheetml/2006/main" count="32332" uniqueCount="190">
  <si>
    <t>B12(Re,Im)</t>
    <phoneticPr fontId="2"/>
  </si>
  <si>
    <t>ω</t>
    <phoneticPr fontId="2"/>
  </si>
  <si>
    <t>A3Re,Im)</t>
    <phoneticPr fontId="2"/>
  </si>
  <si>
    <t>B3(Re,Im)</t>
    <phoneticPr fontId="2"/>
  </si>
  <si>
    <t>C3(Re,Im)</t>
    <phoneticPr fontId="2"/>
  </si>
  <si>
    <t>D3(Re,Im)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</si>
  <si>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</si>
  <si>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2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</si>
  <si>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1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</si>
  <si>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3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</si>
  <si>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2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</si>
  <si>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4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</si>
  <si>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3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</si>
  <si>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5</t>
    </r>
    <rPh sb="0" eb="1">
      <t>カ</t>
    </rPh>
    <rPh sb="2" eb="3">
      <t>ザン</t>
    </rPh>
    <rPh sb="3" eb="5">
      <t>ケッカ</t>
    </rPh>
    <phoneticPr fontId="2"/>
  </si>
  <si>
    <t>B4(Re,Im)</t>
    <phoneticPr fontId="2"/>
  </si>
  <si>
    <r>
      <rPr>
        <b/>
        <sz val="11"/>
        <color theme="1"/>
        <rFont val="游明朝"/>
        <family val="1"/>
        <charset val="128"/>
      </rPr>
      <t>減衰量</t>
    </r>
    <r>
      <rPr>
        <b/>
        <sz val="11"/>
        <color theme="1"/>
        <rFont val="Times New Roman"/>
        <family val="1"/>
      </rPr>
      <t>(dB)</t>
    </r>
    <rPh sb="0" eb="2">
      <t>ゲンスイ</t>
    </rPh>
    <rPh sb="2" eb="3">
      <t>リョウ</t>
    </rPh>
    <phoneticPr fontId="2"/>
  </si>
  <si>
    <t>C12(Re,Im)</t>
  </si>
  <si>
    <t>D12(Re,Im)</t>
  </si>
  <si>
    <t>C4(Re,Im)</t>
    <phoneticPr fontId="2"/>
  </si>
  <si>
    <t>D4(Re,Im)</t>
    <phoneticPr fontId="2"/>
  </si>
  <si>
    <t>ATT(dB)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</si>
  <si>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5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</si>
  <si>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6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</si>
  <si>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7</t>
    </r>
    <r>
      <rPr>
        <b/>
        <sz val="11"/>
        <color theme="1"/>
        <rFont val="游明朝"/>
        <family val="1"/>
        <charset val="128"/>
      </rPr>
      <t>複素マトリックス</t>
    </r>
    <rPh sb="0" eb="1">
      <t>ダイ</t>
    </rPh>
    <rPh sb="2" eb="4">
      <t>フクソ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</si>
  <si>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6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</si>
  <si>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7</t>
    </r>
    <rPh sb="0" eb="1">
      <t>カ</t>
    </rPh>
    <rPh sb="2" eb="3">
      <t>ザン</t>
    </rPh>
    <rPh sb="3" eb="5">
      <t>ケッカ</t>
    </rPh>
    <phoneticPr fontId="2"/>
  </si>
  <si>
    <t>L1</t>
    <phoneticPr fontId="2"/>
  </si>
  <si>
    <t>C2</t>
    <phoneticPr fontId="2"/>
  </si>
  <si>
    <t>L3</t>
    <phoneticPr fontId="2"/>
  </si>
  <si>
    <r>
      <rPr>
        <b/>
        <sz val="11"/>
        <color theme="1"/>
        <rFont val="游ゴシック"/>
        <family val="3"/>
        <charset val="128"/>
      </rPr>
      <t>位相</t>
    </r>
    <r>
      <rPr>
        <b/>
        <sz val="11"/>
        <color theme="1"/>
        <rFont val="Times New Roman"/>
        <family val="1"/>
      </rPr>
      <t>(deg)</t>
    </r>
    <rPh sb="0" eb="2">
      <t>イソウ</t>
    </rPh>
    <phoneticPr fontId="2"/>
  </si>
  <si>
    <t>C4=1.8794</t>
    <phoneticPr fontId="2"/>
  </si>
  <si>
    <t>L5=2</t>
    <phoneticPr fontId="2"/>
  </si>
  <si>
    <t>C6=1.8794</t>
    <phoneticPr fontId="2"/>
  </si>
  <si>
    <t>L7=1.5321</t>
    <phoneticPr fontId="2"/>
  </si>
  <si>
    <t>C8=1</t>
    <phoneticPr fontId="2"/>
  </si>
  <si>
    <t>L9=0.3473</t>
    <phoneticPr fontId="2"/>
  </si>
  <si>
    <t>τ1</t>
    <phoneticPr fontId="2"/>
  </si>
  <si>
    <r>
      <t>τ1</t>
    </r>
    <r>
      <rPr>
        <b/>
        <sz val="11"/>
        <color theme="1"/>
        <rFont val="Yu Gothic"/>
        <family val="1"/>
        <charset val="128"/>
      </rPr>
      <t>＿</t>
    </r>
    <r>
      <rPr>
        <b/>
        <sz val="11"/>
        <color theme="1"/>
        <rFont val="Times New Roman"/>
        <family val="1"/>
      </rPr>
      <t>Trim</t>
    </r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</si>
  <si>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</t>
    </r>
    <r>
      <rPr>
        <b/>
        <sz val="11"/>
        <color theme="1"/>
        <rFont val="Times New Roman"/>
        <family val="1"/>
      </rPr>
      <t>LPF_Butterworth_Chebyshev_Bessel</t>
    </r>
    <r>
      <rPr>
        <b/>
        <sz val="11"/>
        <color theme="1"/>
        <rFont val="游ゴシック"/>
        <family val="3"/>
        <charset val="128"/>
      </rPr>
      <t>　対応</t>
    </r>
    <rPh sb="1" eb="2">
      <t>ジ</t>
    </rPh>
    <rPh sb="35" eb="37">
      <t>タイオウ</t>
    </rPh>
    <phoneticPr fontId="2"/>
  </si>
  <si>
    <t>C4</t>
    <phoneticPr fontId="2"/>
  </si>
  <si>
    <t>L5</t>
    <phoneticPr fontId="2"/>
  </si>
  <si>
    <t>C6</t>
    <phoneticPr fontId="2"/>
  </si>
  <si>
    <t>L7</t>
    <phoneticPr fontId="2"/>
  </si>
  <si>
    <t>C8</t>
    <phoneticPr fontId="2"/>
  </si>
  <si>
    <t>L9</t>
    <phoneticPr fontId="2"/>
  </si>
  <si>
    <t>Rl</t>
    <phoneticPr fontId="2"/>
  </si>
  <si>
    <t>ABS(Zin)</t>
    <phoneticPr fontId="2"/>
  </si>
  <si>
    <t>RL(Db)</t>
    <phoneticPr fontId="2"/>
  </si>
  <si>
    <t>RL(dB)</t>
    <phoneticPr fontId="2"/>
  </si>
  <si>
    <t>φ(deg)</t>
    <phoneticPr fontId="2"/>
  </si>
  <si>
    <t>Pipple</t>
    <phoneticPr fontId="2"/>
  </si>
  <si>
    <t>VSWR</t>
    <phoneticPr fontId="2"/>
  </si>
  <si>
    <t>C1</t>
    <phoneticPr fontId="2"/>
  </si>
  <si>
    <t>L2</t>
    <phoneticPr fontId="2"/>
  </si>
  <si>
    <t>C3</t>
    <phoneticPr fontId="2"/>
  </si>
  <si>
    <t>L4</t>
    <phoneticPr fontId="2"/>
  </si>
  <si>
    <t>C5</t>
    <phoneticPr fontId="2"/>
  </si>
  <si>
    <t>L6</t>
    <phoneticPr fontId="2"/>
  </si>
  <si>
    <t>C7</t>
    <phoneticPr fontId="2"/>
  </si>
  <si>
    <t>L8</t>
    <phoneticPr fontId="2"/>
  </si>
  <si>
    <t>C9</t>
    <phoneticPr fontId="2"/>
  </si>
  <si>
    <t>Pload</t>
    <phoneticPr fontId="2"/>
  </si>
  <si>
    <t>Rload</t>
    <phoneticPr fontId="2"/>
  </si>
  <si>
    <t>(nH)</t>
    <phoneticPr fontId="15"/>
  </si>
  <si>
    <t>(PF)</t>
    <phoneticPr fontId="15"/>
  </si>
  <si>
    <t>Frec</t>
    <phoneticPr fontId="15"/>
  </si>
  <si>
    <r>
      <t>Z</t>
    </r>
    <r>
      <rPr>
        <b/>
        <i/>
        <sz val="8"/>
        <rFont val="Times New Roman"/>
        <family val="1"/>
      </rPr>
      <t>0</t>
    </r>
    <phoneticPr fontId="15"/>
  </si>
  <si>
    <t>(MHz)</t>
    <phoneticPr fontId="15"/>
  </si>
  <si>
    <t>(Ω)</t>
    <phoneticPr fontId="15"/>
  </si>
  <si>
    <t>L2</t>
  </si>
  <si>
    <t xml:space="preserve">Rload </t>
    <phoneticPr fontId="2"/>
  </si>
  <si>
    <t>(Ω)</t>
  </si>
  <si>
    <t>規格化定数入力欄</t>
    <rPh sb="0" eb="3">
      <t>キカクカ</t>
    </rPh>
    <rPh sb="3" eb="8">
      <t>テイスウニュウリョクラン</t>
    </rPh>
    <phoneticPr fontId="2"/>
  </si>
  <si>
    <r>
      <rPr>
        <b/>
        <sz val="11"/>
        <color theme="1"/>
        <rFont val="游ゴシック"/>
        <family val="3"/>
        <charset val="128"/>
      </rPr>
      <t>実周波数における</t>
    </r>
    <r>
      <rPr>
        <b/>
        <sz val="11"/>
        <color theme="1"/>
        <rFont val="Times New Roman"/>
        <family val="1"/>
      </rPr>
      <t>LC</t>
    </r>
    <r>
      <rPr>
        <b/>
        <sz val="11"/>
        <color theme="1"/>
        <rFont val="游ゴシック"/>
        <family val="3"/>
        <charset val="128"/>
      </rPr>
      <t>値（自動計算）</t>
    </r>
    <rPh sb="0" eb="4">
      <t>ジツシュウハスウ</t>
    </rPh>
    <rPh sb="10" eb="11">
      <t>アタイ</t>
    </rPh>
    <rPh sb="12" eb="16">
      <t>ジドウケイサン</t>
    </rPh>
    <phoneticPr fontId="2"/>
  </si>
  <si>
    <t>A12(Re,Im)</t>
  </si>
  <si>
    <t>B12(Re,Im)</t>
  </si>
  <si>
    <t>Ripple and VSWR</t>
    <phoneticPr fontId="2"/>
  </si>
  <si>
    <t>チェビシェフフィルタ_リップルと反射の関係</t>
    <rPh sb="16" eb="18">
      <t>ハンシャ</t>
    </rPh>
    <rPh sb="19" eb="21">
      <t>カンケイ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</si>
  <si>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游明朝"/>
        <family val="1"/>
        <charset val="128"/>
      </rPr>
      <t>：電力透過率</t>
    </r>
    <r>
      <rPr>
        <b/>
        <sz val="11"/>
        <color theme="1"/>
        <rFont val="Yu Gothic"/>
        <family val="1"/>
        <charset val="128"/>
      </rPr>
      <t>（最悪値）</t>
    </r>
    <rPh sb="3" eb="5">
      <t>デンリョク</t>
    </rPh>
    <rPh sb="5" eb="8">
      <t>トウカリツ</t>
    </rPh>
    <rPh sb="9" eb="11">
      <t>サイアク</t>
    </rPh>
    <rPh sb="11" eb="12">
      <t>アタイ</t>
    </rPh>
    <phoneticPr fontId="2"/>
  </si>
  <si>
    <r>
      <rPr>
        <b/>
        <sz val="11"/>
        <color theme="1"/>
        <rFont val="Yu Gothic"/>
        <family val="1"/>
        <charset val="128"/>
      </rPr>
      <t>　</t>
    </r>
    <r>
      <rPr>
        <b/>
        <sz val="11"/>
        <color theme="1"/>
        <rFont val="Times New Roman"/>
        <family val="1"/>
      </rPr>
      <t>Γ</t>
    </r>
    <r>
      <rPr>
        <b/>
        <sz val="11"/>
        <color theme="1"/>
        <rFont val="游明朝"/>
        <family val="1"/>
        <charset val="128"/>
      </rPr>
      <t>：反射率</t>
    </r>
    <r>
      <rPr>
        <b/>
        <sz val="11"/>
        <color theme="1"/>
        <rFont val="Yu Gothic"/>
        <family val="1"/>
        <charset val="128"/>
      </rPr>
      <t>（最悪値）</t>
    </r>
    <rPh sb="3" eb="5">
      <t>ハンシャ</t>
    </rPh>
    <rPh sb="5" eb="6">
      <t>リツ</t>
    </rPh>
    <rPh sb="7" eb="9">
      <t>サイアク</t>
    </rPh>
    <rPh sb="9" eb="10">
      <t>アタイ</t>
    </rPh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</si>
  <si>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次まで</t>
    </r>
    <r>
      <rPr>
        <b/>
        <sz val="11"/>
        <color theme="1"/>
        <rFont val="Times New Roman"/>
        <family val="1"/>
      </rPr>
      <t>LPF_Butterworth_Chebyshev_Bessel</t>
    </r>
    <r>
      <rPr>
        <b/>
        <sz val="11"/>
        <color theme="1"/>
        <rFont val="游ゴシック"/>
        <family val="3"/>
        <charset val="128"/>
      </rPr>
      <t>　対応</t>
    </r>
    <rPh sb="1" eb="2">
      <t>ジ</t>
    </rPh>
    <rPh sb="37" eb="39">
      <t>タイオウ</t>
    </rPh>
    <phoneticPr fontId="2"/>
  </si>
  <si>
    <r>
      <rPr>
        <b/>
        <sz val="11"/>
        <color theme="1"/>
        <rFont val="Times New Roman"/>
        <family val="1"/>
      </rPr>
      <t>S.Sait</t>
    </r>
    <r>
      <rPr>
        <sz val="11"/>
        <color theme="1"/>
        <rFont val="游ゴシック"/>
        <family val="2"/>
        <charset val="128"/>
        <scheme val="minor"/>
      </rPr>
      <t>o</t>
    </r>
    <phoneticPr fontId="2"/>
  </si>
  <si>
    <r>
      <t>9</t>
    </r>
    <r>
      <rPr>
        <b/>
        <sz val="11"/>
        <color theme="1"/>
        <rFont val="游ゴシック"/>
        <family val="3"/>
        <charset val="128"/>
      </rPr>
      <t>次</t>
    </r>
    <r>
      <rPr>
        <b/>
        <sz val="11"/>
        <color theme="1"/>
        <rFont val="Times New Roman"/>
        <family val="1"/>
      </rPr>
      <t>LPF_Butterworth_Chebyshev_Bessel</t>
    </r>
  </si>
  <si>
    <t>集約表</t>
    <rPh sb="0" eb="3">
      <t>シュウヤクヒョウ</t>
    </rPh>
    <phoneticPr fontId="2"/>
  </si>
  <si>
    <t>π型</t>
    <rPh sb="0" eb="2">
      <t>パイガタ</t>
    </rPh>
    <phoneticPr fontId="2"/>
  </si>
  <si>
    <r>
      <t xml:space="preserve">LC_LPF </t>
    </r>
    <r>
      <rPr>
        <b/>
        <sz val="11"/>
        <color indexed="8"/>
        <rFont val="游明朝"/>
        <family val="1"/>
        <charset val="128"/>
      </rPr>
      <t>シミュレーション（チェビシェフ,</t>
    </r>
    <r>
      <rPr>
        <b/>
        <sz val="11"/>
        <color indexed="8"/>
        <rFont val="Times New Roman"/>
        <family val="1"/>
      </rPr>
      <t>_</t>
    </r>
    <r>
      <rPr>
        <b/>
        <sz val="11"/>
        <color indexed="8"/>
        <rFont val="游明朝"/>
        <family val="1"/>
        <charset val="128"/>
      </rPr>
      <t>バターワース</t>
    </r>
    <r>
      <rPr>
        <b/>
        <sz val="11"/>
        <color indexed="8"/>
        <rFont val="Times New Roman"/>
        <family val="1"/>
      </rPr>
      <t>,</t>
    </r>
    <r>
      <rPr>
        <b/>
        <sz val="11"/>
        <color indexed="8"/>
        <rFont val="游明朝"/>
        <family val="1"/>
        <charset val="128"/>
      </rPr>
      <t>ベッセル　対応）</t>
    </r>
    <rPh sb="36" eb="38">
      <t>タイオウ</t>
    </rPh>
    <phoneticPr fontId="15"/>
  </si>
  <si>
    <r>
      <t>0dB</t>
    </r>
    <r>
      <rPr>
        <b/>
        <i/>
        <sz val="11"/>
        <rFont val="ＭＳ Ｐゴシック"/>
        <family val="3"/>
        <charset val="128"/>
      </rPr>
      <t>基準</t>
    </r>
    <rPh sb="3" eb="5">
      <t>キジュン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</si>
  <si>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4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</si>
  <si>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8</t>
    </r>
    <rPh sb="0" eb="1">
      <t>カ</t>
    </rPh>
    <rPh sb="2" eb="3">
      <t>ザン</t>
    </rPh>
    <rPh sb="3" eb="5">
      <t>ケッカ</t>
    </rPh>
    <phoneticPr fontId="2"/>
  </si>
  <si>
    <r>
      <rPr>
        <b/>
        <sz val="11"/>
        <color theme="1"/>
        <rFont val="游明朝"/>
        <family val="1"/>
        <charset val="128"/>
      </rPr>
      <t>掛け算結果</t>
    </r>
    <r>
      <rPr>
        <b/>
        <sz val="11"/>
        <color theme="1"/>
        <rFont val="Times New Roman"/>
        <family val="1"/>
      </rPr>
      <t>9</t>
    </r>
    <rPh sb="0" eb="1">
      <t>カ</t>
    </rPh>
    <rPh sb="2" eb="3">
      <t>ザン</t>
    </rPh>
    <rPh sb="3" eb="5">
      <t>ケッカ</t>
    </rPh>
    <phoneticPr fontId="2"/>
  </si>
  <si>
    <t>高周波向きフィルタです</t>
    <rPh sb="0" eb="4">
      <t>コウシュウハム</t>
    </rPh>
    <phoneticPr fontId="2"/>
  </si>
  <si>
    <t>C1</t>
  </si>
  <si>
    <t>C3</t>
  </si>
  <si>
    <t>L4</t>
  </si>
  <si>
    <t>C5</t>
  </si>
  <si>
    <t>L6</t>
  </si>
  <si>
    <t>C7</t>
  </si>
  <si>
    <t>L8</t>
  </si>
  <si>
    <t>C9</t>
  </si>
  <si>
    <t>A1(Re,Im)</t>
    <phoneticPr fontId="2"/>
  </si>
  <si>
    <t>B1(Re,Im)</t>
    <phoneticPr fontId="2"/>
  </si>
  <si>
    <t>C1(Re,Im)</t>
    <phoneticPr fontId="2"/>
  </si>
  <si>
    <t>D1(Re,Im)</t>
    <phoneticPr fontId="2"/>
  </si>
  <si>
    <t>A2Re,Im)</t>
    <phoneticPr fontId="2"/>
  </si>
  <si>
    <t>B2(Re,Im)</t>
    <phoneticPr fontId="2"/>
  </si>
  <si>
    <t>D2(Re,Im)</t>
    <phoneticPr fontId="2"/>
  </si>
  <si>
    <t>C2(Re,Im)</t>
    <phoneticPr fontId="2"/>
  </si>
  <si>
    <t>A4(Re,Im)</t>
    <phoneticPr fontId="2"/>
  </si>
  <si>
    <t>A23(Re,Im)</t>
    <phoneticPr fontId="2"/>
  </si>
  <si>
    <t>B23(Re,Im)</t>
    <phoneticPr fontId="2"/>
  </si>
  <si>
    <t>D23(Re,Im)</t>
    <phoneticPr fontId="2"/>
  </si>
  <si>
    <t>C23(Re,Im)</t>
    <phoneticPr fontId="2"/>
  </si>
  <si>
    <t>A34(Re,Im)</t>
    <phoneticPr fontId="2"/>
  </si>
  <si>
    <t>B34(Re,Im)</t>
    <phoneticPr fontId="2"/>
  </si>
  <si>
    <t>C34(Re,Im)</t>
    <phoneticPr fontId="2"/>
  </si>
  <si>
    <t>D34(Re,Im)</t>
    <phoneticPr fontId="2"/>
  </si>
  <si>
    <t>A45(Re,Im)</t>
    <phoneticPr fontId="2"/>
  </si>
  <si>
    <t>C45(Re,Im)</t>
    <phoneticPr fontId="2"/>
  </si>
  <si>
    <t>D45(Re,Im)</t>
    <phoneticPr fontId="2"/>
  </si>
  <si>
    <t>A56(Re,Im)</t>
    <phoneticPr fontId="2"/>
  </si>
  <si>
    <t>B56(Re,Im)</t>
    <phoneticPr fontId="2"/>
  </si>
  <si>
    <t>D56(Re,Im)</t>
    <phoneticPr fontId="2"/>
  </si>
  <si>
    <t>C56(Re,Im)</t>
    <phoneticPr fontId="2"/>
  </si>
  <si>
    <t>A67(Re,Im)</t>
    <phoneticPr fontId="2"/>
  </si>
  <si>
    <t>B67(Re,Im)</t>
    <phoneticPr fontId="2"/>
  </si>
  <si>
    <t>C67(Re,Im)</t>
    <phoneticPr fontId="2"/>
  </si>
  <si>
    <t>D67(Re,Im)</t>
    <phoneticPr fontId="2"/>
  </si>
  <si>
    <t>A78(Re,Im)</t>
    <phoneticPr fontId="2"/>
  </si>
  <si>
    <t>B78(Re,Im)</t>
    <phoneticPr fontId="2"/>
  </si>
  <si>
    <t>C78(Re,Im)</t>
    <phoneticPr fontId="2"/>
  </si>
  <si>
    <t>D78(Re,Im)</t>
    <phoneticPr fontId="2"/>
  </si>
  <si>
    <t>A89(Re,Im)</t>
    <phoneticPr fontId="2"/>
  </si>
  <si>
    <t>B89(Re,Im)</t>
    <phoneticPr fontId="2"/>
  </si>
  <si>
    <t>D89(Re,Im)</t>
    <phoneticPr fontId="2"/>
  </si>
  <si>
    <t>C89(Re,Im)</t>
    <phoneticPr fontId="2"/>
  </si>
  <si>
    <t>A5(Re,Im)</t>
    <phoneticPr fontId="2"/>
  </si>
  <si>
    <t>B5(Re,Im)</t>
    <phoneticPr fontId="2"/>
  </si>
  <si>
    <t>D5(Re,Im)</t>
    <phoneticPr fontId="2"/>
  </si>
  <si>
    <t>C5(Re,Im)</t>
    <phoneticPr fontId="2"/>
  </si>
  <si>
    <t>A6(Re,Im)</t>
    <phoneticPr fontId="2"/>
  </si>
  <si>
    <t>B6(Re,Im)</t>
    <phoneticPr fontId="2"/>
  </si>
  <si>
    <t>D6(Re,Im)</t>
    <phoneticPr fontId="2"/>
  </si>
  <si>
    <t>C6(Re,Im)</t>
    <phoneticPr fontId="2"/>
  </si>
  <si>
    <t>A7Re,Im)</t>
    <phoneticPr fontId="2"/>
  </si>
  <si>
    <t>B7(Re,Im)</t>
    <phoneticPr fontId="2"/>
  </si>
  <si>
    <t>C7(Re,Im)</t>
    <phoneticPr fontId="2"/>
  </si>
  <si>
    <t>D7(Re,Im)</t>
    <phoneticPr fontId="2"/>
  </si>
  <si>
    <t>A8(Re,Im)</t>
    <phoneticPr fontId="2"/>
  </si>
  <si>
    <t>B8(Re,Im)</t>
    <phoneticPr fontId="2"/>
  </si>
  <si>
    <t>D8(Re,Im)</t>
    <phoneticPr fontId="2"/>
  </si>
  <si>
    <t>C8(Re,Im)</t>
    <phoneticPr fontId="2"/>
  </si>
  <si>
    <t>A9Re,Im)</t>
    <phoneticPr fontId="2"/>
  </si>
  <si>
    <t>B9(Re,Im)</t>
    <phoneticPr fontId="2"/>
  </si>
  <si>
    <t>D9(Re,Im)</t>
    <phoneticPr fontId="2"/>
  </si>
  <si>
    <t>C9(Re,Im)</t>
    <phoneticPr fontId="2"/>
  </si>
  <si>
    <r>
      <rPr>
        <b/>
        <sz val="11"/>
        <color theme="1"/>
        <rFont val="游明朝"/>
        <family val="1"/>
        <charset val="128"/>
      </rPr>
      <t>第</t>
    </r>
    <r>
      <rPr>
        <b/>
        <sz val="11"/>
        <color theme="1"/>
        <rFont val="Times New Roman"/>
        <family val="1"/>
      </rPr>
      <t>10</t>
    </r>
    <r>
      <rPr>
        <b/>
        <sz val="11"/>
        <color theme="1"/>
        <rFont val="游明朝"/>
        <family val="1"/>
        <charset val="128"/>
      </rPr>
      <t>マトリックス（負荷）</t>
    </r>
    <rPh sb="0" eb="1">
      <t>ダイ</t>
    </rPh>
    <rPh sb="10" eb="12">
      <t>フカ</t>
    </rPh>
    <phoneticPr fontId="2"/>
  </si>
  <si>
    <t>A10Re,Im)</t>
    <phoneticPr fontId="2"/>
  </si>
  <si>
    <t>B10(Re,Im)</t>
    <phoneticPr fontId="2"/>
  </si>
  <si>
    <t>D10(Re,Im)</t>
    <phoneticPr fontId="2"/>
  </si>
  <si>
    <t>C10(Re,Im)</t>
    <phoneticPr fontId="2"/>
  </si>
  <si>
    <t>A9,10(Re,Im)</t>
    <phoneticPr fontId="2"/>
  </si>
  <si>
    <t>C9,10(Re,Im)</t>
    <phoneticPr fontId="2"/>
  </si>
  <si>
    <t>D9,10(Re,Im)</t>
    <phoneticPr fontId="2"/>
  </si>
  <si>
    <r>
      <t>0dB</t>
    </r>
    <r>
      <rPr>
        <b/>
        <sz val="11"/>
        <color theme="1"/>
        <rFont val="游ゴシック"/>
        <family val="3"/>
        <charset val="128"/>
      </rPr>
      <t>基準</t>
    </r>
  </si>
  <si>
    <r>
      <rPr>
        <b/>
        <sz val="11"/>
        <color indexed="8"/>
        <rFont val="游明朝"/>
        <family val="1"/>
        <charset val="128"/>
      </rPr>
      <t>チェビシェフ</t>
    </r>
    <r>
      <rPr>
        <b/>
        <sz val="11"/>
        <color indexed="8"/>
        <rFont val="Times New Roman"/>
        <family val="1"/>
      </rPr>
      <t>LPF</t>
    </r>
    <r>
      <rPr>
        <b/>
        <sz val="11"/>
        <color indexed="8"/>
        <rFont val="游明朝"/>
        <family val="1"/>
        <charset val="128"/>
      </rPr>
      <t>定数表</t>
    </r>
    <r>
      <rPr>
        <b/>
        <sz val="11"/>
        <color indexed="8"/>
        <rFont val="Times New Roman"/>
        <family val="1"/>
      </rPr>
      <t>_Ripple</t>
    </r>
    <r>
      <rPr>
        <b/>
        <sz val="11"/>
        <color indexed="8"/>
        <rFont val="游明朝"/>
        <family val="1"/>
        <charset val="128"/>
      </rPr>
      <t>毎</t>
    </r>
    <rPh sb="9" eb="12">
      <t>テイスウヒョウ</t>
    </rPh>
    <rPh sb="19" eb="20">
      <t>ゴト</t>
    </rPh>
    <phoneticPr fontId="15"/>
  </si>
  <si>
    <t>LPF</t>
    <phoneticPr fontId="2"/>
  </si>
  <si>
    <t>0.01dB</t>
    <phoneticPr fontId="2"/>
  </si>
  <si>
    <t>0.02dB</t>
    <phoneticPr fontId="2"/>
  </si>
  <si>
    <t>0.05dB</t>
    <phoneticPr fontId="2"/>
  </si>
  <si>
    <t>0.1dB</t>
    <phoneticPr fontId="2"/>
  </si>
  <si>
    <t>0.2dB</t>
    <phoneticPr fontId="2"/>
  </si>
  <si>
    <t>0.5dB</t>
    <phoneticPr fontId="2"/>
  </si>
  <si>
    <t>Ripl(dB)</t>
    <phoneticPr fontId="2"/>
  </si>
  <si>
    <t>Ripple</t>
    <phoneticPr fontId="2"/>
  </si>
  <si>
    <t>Transmit</t>
    <phoneticPr fontId="2"/>
  </si>
  <si>
    <t>Γ</t>
    <phoneticPr fontId="2"/>
  </si>
  <si>
    <t>RL</t>
    <phoneticPr fontId="2"/>
  </si>
  <si>
    <t>(PF)</t>
  </si>
  <si>
    <t>(nH)</t>
  </si>
  <si>
    <r>
      <t>E</t>
    </r>
    <r>
      <rPr>
        <b/>
        <sz val="11"/>
        <color theme="1"/>
        <rFont val="游明朝"/>
        <family val="1"/>
        <charset val="128"/>
      </rPr>
      <t>系列丸め処理</t>
    </r>
    <rPh sb="1" eb="3">
      <t>ケイレツ</t>
    </rPh>
    <rPh sb="3" eb="4">
      <t>マル</t>
    </rPh>
    <rPh sb="5" eb="7">
      <t>ショリ</t>
    </rPh>
    <phoneticPr fontId="2"/>
  </si>
  <si>
    <t>E系列に変換した場合の規格化定数</t>
    <rPh sb="1" eb="3">
      <t>ケイレツ</t>
    </rPh>
    <rPh sb="4" eb="6">
      <t>ヘンカン</t>
    </rPh>
    <rPh sb="8" eb="10">
      <t>バアイ</t>
    </rPh>
    <rPh sb="11" eb="14">
      <t>キカクカ</t>
    </rPh>
    <rPh sb="14" eb="16">
      <t>テイスウ</t>
    </rPh>
    <phoneticPr fontId="2"/>
  </si>
  <si>
    <r>
      <rPr>
        <b/>
        <i/>
        <sz val="11"/>
        <rFont val="Times New Roman"/>
        <family val="1"/>
      </rPr>
      <t>E</t>
    </r>
    <r>
      <rPr>
        <b/>
        <i/>
        <sz val="11"/>
        <rFont val="Yu Gothic"/>
        <family val="1"/>
        <charset val="128"/>
      </rPr>
      <t>系列に丸めた場合の実定数</t>
    </r>
    <rPh sb="1" eb="3">
      <t>ケイレツ</t>
    </rPh>
    <rPh sb="4" eb="5">
      <t>マル</t>
    </rPh>
    <rPh sb="7" eb="9">
      <t>バアイ</t>
    </rPh>
    <rPh sb="10" eb="13">
      <t>ジツテイスウ</t>
    </rPh>
    <phoneticPr fontId="15"/>
  </si>
  <si>
    <t>E12系列</t>
    <rPh sb="3" eb="5">
      <t>ケイレツ</t>
    </rPh>
    <phoneticPr fontId="2"/>
  </si>
  <si>
    <t>E24系列</t>
    <rPh sb="3" eb="5">
      <t>ケイレツ</t>
    </rPh>
    <phoneticPr fontId="2"/>
  </si>
  <si>
    <r>
      <t>9</t>
    </r>
    <r>
      <rPr>
        <b/>
        <sz val="11"/>
        <color rgb="FF000000"/>
        <rFont val="Yu Gothic"/>
        <family val="1"/>
        <charset val="128"/>
      </rPr>
      <t>次　</t>
    </r>
    <r>
      <rPr>
        <b/>
        <sz val="11"/>
        <color rgb="FF000000"/>
        <rFont val="Times New Roman"/>
        <family val="1"/>
      </rPr>
      <t>T</t>
    </r>
    <r>
      <rPr>
        <b/>
        <sz val="11"/>
        <color rgb="FF000000"/>
        <rFont val="Yu Gothic"/>
        <family val="1"/>
        <charset val="128"/>
      </rPr>
      <t>型</t>
    </r>
    <r>
      <rPr>
        <b/>
        <sz val="11"/>
        <color rgb="FF000000"/>
        <rFont val="Times New Roman"/>
        <family val="1"/>
      </rPr>
      <t>_</t>
    </r>
    <r>
      <rPr>
        <b/>
        <sz val="11"/>
        <color indexed="8"/>
        <rFont val="Times New Roman"/>
        <family val="1"/>
      </rPr>
      <t xml:space="preserve">LC_LPF </t>
    </r>
    <r>
      <rPr>
        <b/>
        <sz val="11"/>
        <color rgb="FF000000"/>
        <rFont val="Times New Roman"/>
        <family val="1"/>
      </rPr>
      <t>E</t>
    </r>
    <r>
      <rPr>
        <b/>
        <sz val="11"/>
        <color rgb="FF000000"/>
        <rFont val="Yu Gothic"/>
        <family val="1"/>
        <charset val="128"/>
      </rPr>
      <t>系列変換処理</t>
    </r>
    <rPh sb="1" eb="2">
      <t>ジ</t>
    </rPh>
    <rPh sb="4" eb="5">
      <t>ガタ</t>
    </rPh>
    <rPh sb="14" eb="16">
      <t>ケイレツ</t>
    </rPh>
    <rPh sb="16" eb="20">
      <t>ヘンカンショリ</t>
    </rPh>
    <phoneticPr fontId="30"/>
  </si>
  <si>
    <t>Butterworth</t>
    <phoneticPr fontId="2"/>
  </si>
  <si>
    <r>
      <t>LPF</t>
    </r>
    <r>
      <rPr>
        <b/>
        <sz val="11"/>
        <color theme="1"/>
        <rFont val="Yu Gothic"/>
        <family val="1"/>
        <charset val="128"/>
      </rPr>
      <t>（</t>
    </r>
    <r>
      <rPr>
        <b/>
        <sz val="11"/>
        <color theme="1"/>
        <rFont val="Times New Roman"/>
        <family val="1"/>
      </rPr>
      <t>T</t>
    </r>
    <r>
      <rPr>
        <b/>
        <sz val="11"/>
        <color theme="1"/>
        <rFont val="Yu Gothic"/>
        <family val="1"/>
        <charset val="128"/>
      </rPr>
      <t>）</t>
    </r>
    <phoneticPr fontId="2"/>
  </si>
  <si>
    <r>
      <t>LPF</t>
    </r>
    <r>
      <rPr>
        <b/>
        <sz val="11"/>
        <color theme="1"/>
        <rFont val="Yu Gothic"/>
        <family val="1"/>
        <charset val="128"/>
      </rPr>
      <t>（</t>
    </r>
    <r>
      <rPr>
        <b/>
        <sz val="11"/>
        <color theme="1"/>
        <rFont val="Times New Roman"/>
        <family val="1"/>
        <charset val="161"/>
      </rPr>
      <t>π</t>
    </r>
    <r>
      <rPr>
        <b/>
        <sz val="11"/>
        <color theme="1"/>
        <rFont val="Yu Gothic"/>
        <family val="1"/>
        <charset val="128"/>
      </rPr>
      <t>）</t>
    </r>
    <phoneticPr fontId="2"/>
  </si>
  <si>
    <t>今田データ</t>
    <rPh sb="0" eb="2">
      <t>イマダ</t>
    </rPh>
    <phoneticPr fontId="2"/>
  </si>
  <si>
    <t>RL.20dB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</si>
</sst>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0000_);[Red]\(0.00000\)"/>
    <numFmt numFmtId="177" formatCode="0.0000_ "/>
    <numFmt numFmtId="178" formatCode="0.00_);[Red]\(0.00\)"/>
    <numFmt numFmtId="179" formatCode="0.000_ "/>
    <numFmt numFmtId="180" formatCode="0_ "/>
    <numFmt numFmtId="181" formatCode="0.00000_ "/>
    <numFmt numFmtId="182" formatCode="0.0000_);[Red]\(0.0000\)"/>
  </numFmts>
  <fonts count="34">
    <font>
      <sz val="11"/>
      <color theme="1"/>
      <name val="游ゴシック"/>
      <family val="2"/>
      <charset val="128"/>
      <scheme val="minor"/>
    </font>
    <font>
      <b/>
      <sz val="11"/>
      <color theme="1"/>
      <name val="游明朝"/>
      <family val="1"/>
      <charset val="128"/>
    </font>
    <font>
      <sz val="6"/>
      <name val="游ゴシック"/>
      <family val="2"/>
      <charset val="128"/>
      <scheme val="minor"/>
    </font>
    <font>
      <b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Yu Gothic"/>
      <family val="1"/>
      <charset val="128"/>
    </font>
    <font>
      <sz val="11"/>
      <color theme="1"/>
      <name val="Times New Roman"/>
      <family val="1"/>
    </font>
    <font>
      <b/>
      <sz val="11"/>
      <color theme="1"/>
      <name val="Times New Roman"/>
      <family val="1"/>
      <charset val="128"/>
    </font>
    <font>
      <b/>
      <sz val="12"/>
      <color theme="1"/>
      <name val="Times New Roman"/>
      <family val="1"/>
    </font>
    <font>
      <b/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</font>
    <font>
      <b/>
      <u/>
      <sz val="11"/>
      <color theme="1"/>
      <name val="Times New Roman"/>
      <family val="1"/>
    </font>
    <font>
      <u/>
      <sz val="11"/>
      <color theme="1"/>
      <name val="游ゴシック"/>
      <family val="2"/>
      <charset val="128"/>
      <scheme val="minor"/>
    </font>
    <font>
      <b/>
      <sz val="11"/>
      <name val="Times New Roman"/>
      <family val="1"/>
    </font>
    <font>
      <b/>
      <u/>
      <sz val="11"/>
      <name val="Times New Roman"/>
      <family val="1"/>
    </font>
    <font>
      <sz val="6"/>
      <name val="ＭＳ Ｐゴシック"/>
      <family val="3"/>
      <charset val="128"/>
    </font>
    <font>
      <b/>
      <sz val="11"/>
      <color theme="1" tint="4.9989318521683403E-2"/>
      <name val="Times New Roman"/>
      <family val="1"/>
    </font>
    <font>
      <sz val="11"/>
      <name val="ＭＳ Ｐゴシック"/>
      <family val="3"/>
      <charset val="128"/>
    </font>
    <font>
      <b/>
      <i/>
      <sz val="11"/>
      <name val="Times New Roman"/>
      <family val="1"/>
    </font>
    <font>
      <b/>
      <i/>
      <sz val="8"/>
      <name val="Times New Roman"/>
      <family val="1"/>
    </font>
    <font>
      <b/>
      <i/>
      <sz val="11"/>
      <color rgb="FFFF0000"/>
      <name val="Times New Roman"/>
      <family val="1"/>
    </font>
    <font>
      <b/>
      <sz val="11"/>
      <color indexed="8"/>
      <name val="游明朝"/>
      <family val="1"/>
      <charset val="128"/>
    </font>
    <font>
      <b/>
      <sz val="11"/>
      <color indexed="8"/>
      <name val="Times New Roman"/>
      <family val="1"/>
    </font>
    <font>
      <sz val="11"/>
      <color theme="1"/>
      <name val="游ゴシック"/>
      <family val="1"/>
      <charset val="128"/>
      <scheme val="minor"/>
    </font>
    <font>
      <b/>
      <sz val="11"/>
      <color theme="1"/>
      <name val="ＭＳ Ｐ明朝"/>
      <family val="1"/>
      <charset val="128"/>
    </font>
    <font>
      <b/>
      <sz val="11"/>
      <color theme="1" tint="4.9989318521683403E-2"/>
      <name val="HGP創英角ﾎﾟｯﾌﾟ体"/>
      <family val="3"/>
      <charset val="128"/>
    </font>
    <font>
      <b/>
      <i/>
      <sz val="11"/>
      <name val="ＭＳ Ｐゴシック"/>
      <family val="3"/>
      <charset val="128"/>
    </font>
    <font>
      <b/>
      <sz val="11"/>
      <color rgb="FF000000"/>
      <name val="Yu Gothic"/>
      <family val="1"/>
      <charset val="128"/>
    </font>
    <font>
      <b/>
      <sz val="11"/>
      <color rgb="FF000000"/>
      <name val="Times New Roman"/>
      <family val="1"/>
    </font>
    <font>
      <b/>
      <i/>
      <sz val="11"/>
      <name val="Yu Gothic"/>
      <family val="1"/>
      <charset val="128"/>
    </font>
    <font>
      <b/>
      <sz val="11"/>
      <color indexed="8"/>
      <name val="ＭＳ Ｐ明朝"/>
      <family val="1"/>
      <charset val="128"/>
    </font>
    <font>
      <b/>
      <i/>
      <sz val="11"/>
      <name val="游明朝"/>
      <family val="1"/>
      <charset val="128"/>
    </font>
    <font>
      <b/>
      <sz val="11"/>
      <color theme="1" tint="4.9989318521683403E-2"/>
      <name val="游明朝"/>
      <family val="1"/>
      <charset val="128"/>
    </font>
    <font>
      <b/>
      <sz val="11"/>
      <color theme="1"/>
      <name val="Times New Roman"/>
      <family val="1"/>
      <charset val="161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ECFF"/>
        <bgColor indexed="64"/>
      </patternFill>
    </fill>
  </fills>
  <borders count="7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>
      <alignment vertical="center"/>
    </xf>
    <xf numFmtId="0" fontId="17" fillId="0" borderId="0"/>
  </cellStyleXfs>
  <cellXfs count="288">
    <xf numFmtId="0" fontId="0" fillId="0" borderId="0" xfId="0">
      <alignment vertical="center"/>
    </xf>
    <xf numFmtId="0" fontId="3" fillId="0" borderId="5" xfId="0" applyFont="1" applyBorder="1">
      <alignment vertical="center"/>
    </xf>
    <xf numFmtId="0" fontId="3" fillId="0" borderId="6" xfId="0" applyFont="1" applyBorder="1">
      <alignment vertical="center"/>
    </xf>
    <xf numFmtId="0" fontId="3" fillId="2" borderId="7" xfId="0" applyFont="1" applyFill="1" applyBorder="1">
      <alignment vertical="center"/>
    </xf>
    <xf numFmtId="0" fontId="3" fillId="2" borderId="6" xfId="0" applyFont="1" applyFill="1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3" fillId="0" borderId="10" xfId="0" applyFont="1" applyBorder="1">
      <alignment vertical="center"/>
    </xf>
    <xf numFmtId="0" fontId="3" fillId="0" borderId="11" xfId="0" applyFont="1" applyBorder="1">
      <alignment vertical="center"/>
    </xf>
    <xf numFmtId="0" fontId="3" fillId="0" borderId="12" xfId="0" applyFont="1" applyBorder="1">
      <alignment vertical="center"/>
    </xf>
    <xf numFmtId="0" fontId="3" fillId="0" borderId="13" xfId="0" applyFont="1" applyBorder="1">
      <alignment vertical="center"/>
    </xf>
    <xf numFmtId="0" fontId="3" fillId="0" borderId="14" xfId="0" applyFont="1" applyBorder="1">
      <alignment vertical="center"/>
    </xf>
    <xf numFmtId="0" fontId="3" fillId="2" borderId="15" xfId="0" applyFont="1" applyFill="1" applyBorder="1">
      <alignment vertical="center"/>
    </xf>
    <xf numFmtId="0" fontId="3" fillId="0" borderId="15" xfId="0" applyFont="1" applyBorder="1">
      <alignment vertical="center"/>
    </xf>
    <xf numFmtId="0" fontId="3" fillId="2" borderId="16" xfId="0" applyFont="1" applyFill="1" applyBorder="1">
      <alignment vertical="center"/>
    </xf>
    <xf numFmtId="0" fontId="3" fillId="0" borderId="16" xfId="0" applyFont="1" applyBorder="1">
      <alignment vertical="center"/>
    </xf>
    <xf numFmtId="0" fontId="3" fillId="0" borderId="17" xfId="0" applyFont="1" applyBorder="1">
      <alignment vertical="center"/>
    </xf>
    <xf numFmtId="0" fontId="3" fillId="2" borderId="18" xfId="0" applyFont="1" applyFill="1" applyBorder="1">
      <alignment vertical="center"/>
    </xf>
    <xf numFmtId="0" fontId="3" fillId="0" borderId="18" xfId="0" applyFont="1" applyBorder="1">
      <alignment vertical="center"/>
    </xf>
    <xf numFmtId="0" fontId="3" fillId="2" borderId="19" xfId="0" applyFont="1" applyFill="1" applyBorder="1">
      <alignment vertical="center"/>
    </xf>
    <xf numFmtId="0" fontId="3" fillId="0" borderId="0" xfId="0" applyFont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right" vertical="center"/>
    </xf>
    <xf numFmtId="0" fontId="4" fillId="3" borderId="21" xfId="0" applyFont="1" applyFill="1" applyBorder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3" fillId="3" borderId="24" xfId="0" applyFont="1" applyFill="1" applyBorder="1">
      <alignment vertical="center"/>
    </xf>
    <xf numFmtId="0" fontId="3" fillId="0" borderId="25" xfId="0" applyFont="1" applyBorder="1">
      <alignment vertical="center"/>
    </xf>
    <xf numFmtId="0" fontId="3" fillId="0" borderId="26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9" fillId="0" borderId="0" xfId="0" applyFont="1">
      <alignment vertical="center"/>
    </xf>
    <xf numFmtId="0" fontId="3" fillId="0" borderId="0" xfId="0" applyFont="1" applyAlignment="1">
      <alignment horizontal="center" vertical="center"/>
    </xf>
    <xf numFmtId="0" fontId="3" fillId="0" borderId="30" xfId="0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4" fillId="2" borderId="32" xfId="0" applyFont="1" applyFill="1" applyBorder="1">
      <alignment vertical="center"/>
    </xf>
    <xf numFmtId="177" fontId="3" fillId="0" borderId="15" xfId="0" applyNumberFormat="1" applyFont="1" applyBorder="1">
      <alignment vertical="center"/>
    </xf>
    <xf numFmtId="0" fontId="0" fillId="4" borderId="0" xfId="0" applyFill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177" fontId="3" fillId="0" borderId="0" xfId="0" applyNumberFormat="1" applyFont="1">
      <alignment vertical="center"/>
    </xf>
    <xf numFmtId="0" fontId="3" fillId="0" borderId="28" xfId="0" applyFont="1" applyBorder="1">
      <alignment vertical="center"/>
    </xf>
    <xf numFmtId="0" fontId="3" fillId="0" borderId="31" xfId="0" applyFont="1" applyBorder="1">
      <alignment vertical="center"/>
    </xf>
    <xf numFmtId="0" fontId="3" fillId="0" borderId="29" xfId="0" applyFont="1" applyBorder="1">
      <alignment vertical="center"/>
    </xf>
    <xf numFmtId="0" fontId="3" fillId="3" borderId="15" xfId="0" applyFont="1" applyFill="1" applyBorder="1">
      <alignment vertical="center"/>
    </xf>
    <xf numFmtId="0" fontId="13" fillId="0" borderId="15" xfId="0" applyFont="1" applyBorder="1" applyAlignment="1">
      <alignment horizontal="right"/>
    </xf>
    <xf numFmtId="0" fontId="3" fillId="0" borderId="20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3" borderId="24" xfId="0" applyFont="1" applyFill="1" applyBorder="1" applyAlignment="1">
      <alignment horizontal="center" vertical="center"/>
    </xf>
    <xf numFmtId="178" fontId="14" fillId="0" borderId="0" xfId="0" applyNumberFormat="1" applyFont="1" applyAlignment="1">
      <alignment horizontal="center"/>
    </xf>
    <xf numFmtId="178" fontId="14" fillId="0" borderId="20" xfId="0" applyNumberFormat="1" applyFont="1" applyBorder="1" applyAlignment="1">
      <alignment horizontal="center"/>
    </xf>
    <xf numFmtId="178" fontId="14" fillId="0" borderId="32" xfId="0" applyNumberFormat="1" applyFont="1" applyBorder="1" applyAlignment="1">
      <alignment horizontal="center"/>
    </xf>
    <xf numFmtId="0" fontId="3" fillId="0" borderId="34" xfId="0" applyFont="1" applyBorder="1">
      <alignment vertical="center"/>
    </xf>
    <xf numFmtId="176" fontId="13" fillId="0" borderId="36" xfId="0" applyNumberFormat="1" applyFont="1" applyBorder="1" applyAlignment="1">
      <alignment horizontal="right"/>
    </xf>
    <xf numFmtId="0" fontId="13" fillId="0" borderId="37" xfId="0" applyFont="1" applyBorder="1" applyAlignment="1">
      <alignment horizontal="right"/>
    </xf>
    <xf numFmtId="0" fontId="13" fillId="0" borderId="18" xfId="0" applyFont="1" applyBorder="1" applyAlignment="1">
      <alignment horizontal="right"/>
    </xf>
    <xf numFmtId="0" fontId="3" fillId="0" borderId="7" xfId="0" applyFont="1" applyBorder="1">
      <alignment vertical="center"/>
    </xf>
    <xf numFmtId="176" fontId="13" fillId="0" borderId="3" xfId="0" applyNumberFormat="1" applyFont="1" applyBorder="1" applyAlignment="1">
      <alignment horizontal="center"/>
    </xf>
    <xf numFmtId="0" fontId="3" fillId="0" borderId="35" xfId="0" applyFont="1" applyBorder="1">
      <alignment vertical="center"/>
    </xf>
    <xf numFmtId="0" fontId="16" fillId="0" borderId="32" xfId="0" applyFont="1" applyBorder="1">
      <alignment vertical="center"/>
    </xf>
    <xf numFmtId="0" fontId="3" fillId="0" borderId="32" xfId="0" applyFont="1" applyBorder="1">
      <alignment vertical="center"/>
    </xf>
    <xf numFmtId="0" fontId="3" fillId="0" borderId="0" xfId="0" applyFont="1" applyAlignment="1">
      <alignment horizontal="right" vertical="center"/>
    </xf>
    <xf numFmtId="0" fontId="3" fillId="0" borderId="38" xfId="0" applyFont="1" applyBorder="1">
      <alignment vertical="center"/>
    </xf>
    <xf numFmtId="0" fontId="6" fillId="0" borderId="31" xfId="0" applyFont="1" applyBorder="1">
      <alignment vertical="center"/>
    </xf>
    <xf numFmtId="0" fontId="6" fillId="0" borderId="35" xfId="0" applyFont="1" applyBorder="1">
      <alignment vertical="center"/>
    </xf>
    <xf numFmtId="0" fontId="6" fillId="0" borderId="15" xfId="0" applyFont="1" applyBorder="1">
      <alignment vertical="center"/>
    </xf>
    <xf numFmtId="0" fontId="6" fillId="0" borderId="18" xfId="0" applyFont="1" applyBorder="1">
      <alignment vertical="center"/>
    </xf>
    <xf numFmtId="0" fontId="3" fillId="3" borderId="28" xfId="0" applyFont="1" applyFill="1" applyBorder="1">
      <alignment vertical="center"/>
    </xf>
    <xf numFmtId="0" fontId="13" fillId="3" borderId="15" xfId="0" applyFont="1" applyFill="1" applyBorder="1" applyAlignment="1">
      <alignment horizontal="right"/>
    </xf>
    <xf numFmtId="0" fontId="3" fillId="3" borderId="34" xfId="0" applyFont="1" applyFill="1" applyBorder="1">
      <alignment vertical="center"/>
    </xf>
    <xf numFmtId="0" fontId="3" fillId="3" borderId="29" xfId="0" applyFont="1" applyFill="1" applyBorder="1">
      <alignment vertical="center"/>
    </xf>
    <xf numFmtId="0" fontId="23" fillId="0" borderId="0" xfId="0" applyFont="1">
      <alignment vertical="center"/>
    </xf>
    <xf numFmtId="0" fontId="3" fillId="0" borderId="3" xfId="0" applyFont="1" applyBorder="1" applyAlignment="1">
      <alignment horizontal="center" vertical="center"/>
    </xf>
    <xf numFmtId="0" fontId="22" fillId="0" borderId="0" xfId="0" applyFont="1">
      <alignment vertical="center"/>
    </xf>
    <xf numFmtId="0" fontId="3" fillId="3" borderId="26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6" fillId="3" borderId="27" xfId="0" applyFont="1" applyFill="1" applyBorder="1" applyAlignment="1">
      <alignment horizontal="center" vertical="center"/>
    </xf>
    <xf numFmtId="0" fontId="18" fillId="3" borderId="27" xfId="1" applyFont="1" applyFill="1" applyBorder="1" applyAlignment="1">
      <alignment horizontal="center"/>
    </xf>
    <xf numFmtId="0" fontId="4" fillId="0" borderId="7" xfId="0" applyFont="1" applyBorder="1" applyAlignment="1">
      <alignment horizontal="center" vertical="center"/>
    </xf>
    <xf numFmtId="0" fontId="18" fillId="3" borderId="62" xfId="1" applyFont="1" applyFill="1" applyBorder="1" applyAlignment="1">
      <alignment horizontal="center"/>
    </xf>
    <xf numFmtId="0" fontId="18" fillId="3" borderId="60" xfId="1" applyFont="1" applyFill="1" applyBorder="1" applyAlignment="1">
      <alignment horizontal="center"/>
    </xf>
    <xf numFmtId="0" fontId="18" fillId="0" borderId="60" xfId="1" applyFont="1" applyBorder="1" applyAlignment="1">
      <alignment horizontal="center"/>
    </xf>
    <xf numFmtId="0" fontId="3" fillId="0" borderId="60" xfId="0" applyFont="1" applyBorder="1" applyAlignment="1">
      <alignment horizontal="center" vertical="center"/>
    </xf>
    <xf numFmtId="0" fontId="16" fillId="0" borderId="52" xfId="0" applyFont="1" applyBorder="1" applyAlignment="1">
      <alignment horizontal="center" vertical="center"/>
    </xf>
    <xf numFmtId="0" fontId="18" fillId="3" borderId="63" xfId="1" applyFont="1" applyFill="1" applyBorder="1" applyAlignment="1">
      <alignment horizontal="center"/>
    </xf>
    <xf numFmtId="0" fontId="18" fillId="3" borderId="61" xfId="1" applyFont="1" applyFill="1" applyBorder="1" applyAlignment="1">
      <alignment horizontal="center"/>
    </xf>
    <xf numFmtId="0" fontId="18" fillId="0" borderId="61" xfId="1" applyFont="1" applyBorder="1" applyAlignment="1">
      <alignment horizontal="center"/>
    </xf>
    <xf numFmtId="0" fontId="3" fillId="0" borderId="57" xfId="0" applyFont="1" applyBorder="1" applyAlignment="1">
      <alignment horizontal="center" vertical="center"/>
    </xf>
    <xf numFmtId="178" fontId="18" fillId="0" borderId="59" xfId="0" applyNumberFormat="1" applyFont="1" applyBorder="1" applyAlignment="1">
      <alignment horizontal="center"/>
    </xf>
    <xf numFmtId="178" fontId="18" fillId="0" borderId="6" xfId="0" applyNumberFormat="1" applyFont="1" applyBorder="1" applyAlignment="1">
      <alignment horizontal="center"/>
    </xf>
    <xf numFmtId="0" fontId="20" fillId="0" borderId="0" xfId="1" applyFont="1"/>
    <xf numFmtId="0" fontId="20" fillId="0" borderId="0" xfId="1" applyFont="1" applyAlignment="1">
      <alignment horizontal="center"/>
    </xf>
    <xf numFmtId="0" fontId="3" fillId="0" borderId="7" xfId="0" applyFont="1" applyBorder="1" applyProtection="1">
      <alignment vertical="center"/>
      <protection locked="0"/>
    </xf>
    <xf numFmtId="0" fontId="20" fillId="0" borderId="64" xfId="1" applyFont="1" applyBorder="1" applyProtection="1">
      <protection locked="0"/>
    </xf>
    <xf numFmtId="0" fontId="20" fillId="0" borderId="59" xfId="1" applyFont="1" applyBorder="1" applyAlignment="1" applyProtection="1">
      <alignment horizontal="center"/>
      <protection locked="0"/>
    </xf>
    <xf numFmtId="0" fontId="1" fillId="0" borderId="0" xfId="0" applyFont="1">
      <alignment vertical="center"/>
    </xf>
    <xf numFmtId="0" fontId="7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25" fillId="0" borderId="0" xfId="0" applyFont="1">
      <alignment vertical="center"/>
    </xf>
    <xf numFmtId="0" fontId="3" fillId="0" borderId="1" xfId="0" applyFont="1" applyBorder="1" applyAlignment="1">
      <alignment horizontal="center" vertical="center"/>
    </xf>
    <xf numFmtId="0" fontId="3" fillId="0" borderId="10" xfId="0" applyFont="1" applyBorder="1" applyAlignment="1">
      <alignment horizontal="left" vertical="center"/>
    </xf>
    <xf numFmtId="0" fontId="3" fillId="0" borderId="11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  <xf numFmtId="0" fontId="3" fillId="0" borderId="1" xfId="0" applyFont="1" applyBorder="1">
      <alignment vertical="center"/>
    </xf>
    <xf numFmtId="0" fontId="3" fillId="0" borderId="2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4" xfId="0" applyFont="1" applyBorder="1">
      <alignment vertical="center"/>
    </xf>
    <xf numFmtId="0" fontId="3" fillId="3" borderId="20" xfId="0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3" borderId="27" xfId="0" applyFont="1" applyFill="1" applyBorder="1" applyAlignment="1">
      <alignment horizontal="center" vertical="center"/>
    </xf>
    <xf numFmtId="0" fontId="16" fillId="3" borderId="20" xfId="0" applyFont="1" applyFill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0" fontId="24" fillId="0" borderId="24" xfId="0" applyFont="1" applyBorder="1" applyAlignment="1">
      <alignment horizontal="center" vertical="center"/>
    </xf>
    <xf numFmtId="0" fontId="3" fillId="0" borderId="58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0" fontId="6" fillId="0" borderId="7" xfId="0" applyFont="1" applyBorder="1">
      <alignment vertical="center"/>
    </xf>
    <xf numFmtId="0" fontId="16" fillId="3" borderId="3" xfId="0" applyFont="1" applyFill="1" applyBorder="1" applyAlignment="1">
      <alignment horizontal="center" vertical="center"/>
    </xf>
    <xf numFmtId="177" fontId="3" fillId="0" borderId="5" xfId="0" applyNumberFormat="1" applyFont="1" applyBorder="1">
      <alignment vertical="center"/>
    </xf>
    <xf numFmtId="0" fontId="3" fillId="0" borderId="59" xfId="0" applyFont="1" applyBorder="1">
      <alignment vertical="center"/>
    </xf>
    <xf numFmtId="0" fontId="20" fillId="0" borderId="64" xfId="1" applyFont="1" applyBorder="1"/>
    <xf numFmtId="0" fontId="20" fillId="0" borderId="59" xfId="1" applyFont="1" applyBorder="1" applyAlignment="1">
      <alignment horizontal="center"/>
    </xf>
    <xf numFmtId="0" fontId="3" fillId="5" borderId="21" xfId="0" applyFont="1" applyFill="1" applyBorder="1" applyAlignment="1">
      <alignment horizontal="center" vertical="center"/>
    </xf>
    <xf numFmtId="0" fontId="3" fillId="0" borderId="31" xfId="0" applyFont="1" applyBorder="1" applyProtection="1">
      <alignment vertical="center"/>
      <protection locked="0"/>
    </xf>
    <xf numFmtId="0" fontId="3" fillId="0" borderId="35" xfId="0" applyFont="1" applyBorder="1" applyProtection="1">
      <alignment vertical="center"/>
      <protection locked="0"/>
    </xf>
    <xf numFmtId="0" fontId="3" fillId="5" borderId="22" xfId="0" applyFont="1" applyFill="1" applyBorder="1" applyAlignment="1">
      <alignment horizontal="center" vertical="center"/>
    </xf>
    <xf numFmtId="0" fontId="3" fillId="5" borderId="23" xfId="0" applyFont="1" applyFill="1" applyBorder="1" applyAlignment="1">
      <alignment horizontal="center" vertical="center"/>
    </xf>
    <xf numFmtId="0" fontId="3" fillId="5" borderId="48" xfId="0" applyFont="1" applyFill="1" applyBorder="1" applyAlignment="1">
      <alignment horizontal="center" vertical="center"/>
    </xf>
    <xf numFmtId="0" fontId="16" fillId="5" borderId="22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177" fontId="3" fillId="0" borderId="5" xfId="0" applyNumberFormat="1" applyFont="1" applyBorder="1" applyProtection="1">
      <alignment vertical="center"/>
      <protection locked="0"/>
    </xf>
    <xf numFmtId="177" fontId="3" fillId="0" borderId="6" xfId="0" applyNumberFormat="1" applyFont="1" applyBorder="1" applyProtection="1">
      <alignment vertical="center"/>
      <protection locked="0"/>
    </xf>
    <xf numFmtId="177" fontId="3" fillId="0" borderId="59" xfId="0" applyNumberFormat="1" applyFont="1" applyBorder="1" applyProtection="1">
      <alignment vertical="center"/>
      <protection locked="0"/>
    </xf>
    <xf numFmtId="177" fontId="3" fillId="0" borderId="36" xfId="0" applyNumberFormat="1" applyFont="1" applyBorder="1" applyProtection="1">
      <alignment vertical="center"/>
      <protection locked="0"/>
    </xf>
    <xf numFmtId="177" fontId="3" fillId="0" borderId="31" xfId="0" applyNumberFormat="1" applyFont="1" applyBorder="1" applyProtection="1">
      <alignment vertical="center"/>
      <protection locked="0"/>
    </xf>
    <xf numFmtId="177" fontId="3" fillId="0" borderId="37" xfId="0" applyNumberFormat="1" applyFont="1" applyBorder="1" applyProtection="1">
      <alignment vertical="center"/>
      <protection locked="0"/>
    </xf>
    <xf numFmtId="177" fontId="3" fillId="0" borderId="15" xfId="0" applyNumberFormat="1" applyFont="1" applyBorder="1" applyProtection="1">
      <alignment vertical="center"/>
      <protection locked="0"/>
    </xf>
    <xf numFmtId="177" fontId="3" fillId="0" borderId="45" xfId="0" applyNumberFormat="1" applyFont="1" applyBorder="1" applyProtection="1">
      <alignment vertical="center"/>
      <protection locked="0"/>
    </xf>
    <xf numFmtId="177" fontId="3" fillId="0" borderId="10" xfId="0" applyNumberFormat="1" applyFont="1" applyBorder="1" applyProtection="1">
      <alignment vertical="center"/>
      <protection locked="0"/>
    </xf>
    <xf numFmtId="177" fontId="3" fillId="0" borderId="11" xfId="0" applyNumberFormat="1" applyFont="1" applyBorder="1" applyProtection="1">
      <alignment vertical="center"/>
      <protection locked="0"/>
    </xf>
    <xf numFmtId="177" fontId="3" fillId="0" borderId="18" xfId="0" applyNumberFormat="1" applyFont="1" applyBorder="1" applyProtection="1">
      <alignment vertical="center"/>
      <protection locked="0"/>
    </xf>
    <xf numFmtId="177" fontId="3" fillId="0" borderId="49" xfId="0" applyNumberFormat="1" applyFont="1" applyBorder="1" applyProtection="1">
      <alignment vertical="center"/>
      <protection locked="0"/>
    </xf>
    <xf numFmtId="177" fontId="3" fillId="0" borderId="54" xfId="0" applyNumberFormat="1" applyFont="1" applyBorder="1" applyProtection="1">
      <alignment vertical="center"/>
      <protection locked="0"/>
    </xf>
    <xf numFmtId="177" fontId="3" fillId="0" borderId="33" xfId="0" applyNumberFormat="1" applyFont="1" applyBorder="1" applyProtection="1">
      <alignment vertical="center"/>
      <protection locked="0"/>
    </xf>
    <xf numFmtId="177" fontId="3" fillId="0" borderId="46" xfId="0" applyNumberFormat="1" applyFont="1" applyBorder="1" applyProtection="1">
      <alignment vertical="center"/>
      <protection locked="0"/>
    </xf>
    <xf numFmtId="177" fontId="3" fillId="0" borderId="55" xfId="0" applyNumberFormat="1" applyFont="1" applyBorder="1" applyProtection="1">
      <alignment vertical="center"/>
      <protection locked="0"/>
    </xf>
    <xf numFmtId="180" fontId="3" fillId="0" borderId="15" xfId="0" applyNumberFormat="1" applyFont="1" applyBorder="1" applyProtection="1">
      <alignment vertical="center"/>
      <protection locked="0"/>
    </xf>
    <xf numFmtId="180" fontId="3" fillId="0" borderId="34" xfId="0" applyNumberFormat="1" applyFont="1" applyBorder="1" applyProtection="1">
      <alignment vertical="center"/>
      <protection locked="0"/>
    </xf>
    <xf numFmtId="181" fontId="3" fillId="0" borderId="3" xfId="0" applyNumberFormat="1" applyFont="1" applyBorder="1" applyAlignment="1">
      <alignment horizontal="center" vertical="center"/>
    </xf>
    <xf numFmtId="181" fontId="3" fillId="0" borderId="27" xfId="0" applyNumberFormat="1" applyFont="1" applyBorder="1" applyAlignment="1">
      <alignment horizontal="center" vertical="center"/>
    </xf>
    <xf numFmtId="176" fontId="3" fillId="0" borderId="28" xfId="0" applyNumberFormat="1" applyFont="1" applyBorder="1">
      <alignment vertical="center"/>
    </xf>
    <xf numFmtId="176" fontId="3" fillId="0" borderId="31" xfId="0" applyNumberFormat="1" applyFont="1" applyBorder="1">
      <alignment vertical="center"/>
    </xf>
    <xf numFmtId="176" fontId="3" fillId="3" borderId="35" xfId="0" applyNumberFormat="1" applyFont="1" applyFill="1" applyBorder="1">
      <alignment vertical="center"/>
    </xf>
    <xf numFmtId="176" fontId="3" fillId="0" borderId="29" xfId="0" applyNumberFormat="1" applyFont="1" applyBorder="1">
      <alignment vertical="center"/>
    </xf>
    <xf numFmtId="176" fontId="3" fillId="0" borderId="14" xfId="0" applyNumberFormat="1" applyFont="1" applyBorder="1">
      <alignment vertical="center"/>
    </xf>
    <xf numFmtId="176" fontId="3" fillId="0" borderId="15" xfId="0" applyNumberFormat="1" applyFont="1" applyBorder="1">
      <alignment vertical="center"/>
    </xf>
    <xf numFmtId="176" fontId="3" fillId="3" borderId="34" xfId="0" applyNumberFormat="1" applyFont="1" applyFill="1" applyBorder="1">
      <alignment vertical="center"/>
    </xf>
    <xf numFmtId="176" fontId="3" fillId="0" borderId="16" xfId="0" applyNumberFormat="1" applyFont="1" applyBorder="1">
      <alignment vertical="center"/>
    </xf>
    <xf numFmtId="176" fontId="3" fillId="3" borderId="14" xfId="0" applyNumberFormat="1" applyFont="1" applyFill="1" applyBorder="1">
      <alignment vertical="center"/>
    </xf>
    <xf numFmtId="176" fontId="3" fillId="0" borderId="34" xfId="0" applyNumberFormat="1" applyFont="1" applyBorder="1">
      <alignment vertical="center"/>
    </xf>
    <xf numFmtId="176" fontId="3" fillId="3" borderId="16" xfId="0" applyNumberFormat="1" applyFont="1" applyFill="1" applyBorder="1">
      <alignment vertical="center"/>
    </xf>
    <xf numFmtId="176" fontId="3" fillId="0" borderId="17" xfId="0" applyNumberFormat="1" applyFont="1" applyBorder="1">
      <alignment vertical="center"/>
    </xf>
    <xf numFmtId="176" fontId="3" fillId="0" borderId="18" xfId="0" applyNumberFormat="1" applyFont="1" applyBorder="1">
      <alignment vertical="center"/>
    </xf>
    <xf numFmtId="176" fontId="3" fillId="3" borderId="46" xfId="0" applyNumberFormat="1" applyFont="1" applyFill="1" applyBorder="1">
      <alignment vertical="center"/>
    </xf>
    <xf numFmtId="176" fontId="3" fillId="0" borderId="19" xfId="0" applyNumberFormat="1" applyFont="1" applyBorder="1">
      <alignment vertical="center"/>
    </xf>
    <xf numFmtId="176" fontId="3" fillId="0" borderId="35" xfId="0" applyNumberFormat="1" applyFont="1" applyBorder="1">
      <alignment vertical="center"/>
    </xf>
    <xf numFmtId="176" fontId="3" fillId="0" borderId="46" xfId="0" applyNumberFormat="1" applyFont="1" applyBorder="1">
      <alignment vertical="center"/>
    </xf>
    <xf numFmtId="179" fontId="3" fillId="0" borderId="0" xfId="0" applyNumberFormat="1" applyFont="1">
      <alignment vertical="center"/>
    </xf>
    <xf numFmtId="0" fontId="3" fillId="0" borderId="47" xfId="0" applyFont="1" applyBorder="1" applyAlignment="1">
      <alignment horizontal="center" vertical="center"/>
    </xf>
    <xf numFmtId="0" fontId="3" fillId="0" borderId="42" xfId="0" applyFont="1" applyBorder="1" applyAlignment="1">
      <alignment horizontal="center" vertical="center"/>
    </xf>
    <xf numFmtId="0" fontId="3" fillId="0" borderId="32" xfId="0" applyFont="1" applyBorder="1" applyAlignment="1">
      <alignment horizontal="center" vertical="center"/>
    </xf>
    <xf numFmtId="178" fontId="3" fillId="0" borderId="51" xfId="0" applyNumberFormat="1" applyFont="1" applyBorder="1" applyAlignment="1">
      <alignment horizontal="center" vertical="center"/>
    </xf>
    <xf numFmtId="178" fontId="3" fillId="0" borderId="43" xfId="0" applyNumberFormat="1" applyFont="1" applyBorder="1" applyAlignment="1">
      <alignment horizontal="center" vertical="center"/>
    </xf>
    <xf numFmtId="178" fontId="3" fillId="0" borderId="5" xfId="0" applyNumberFormat="1" applyFont="1" applyBorder="1" applyAlignment="1">
      <alignment horizontal="center" vertical="center"/>
    </xf>
    <xf numFmtId="178" fontId="16" fillId="0" borderId="52" xfId="0" applyNumberFormat="1" applyFont="1" applyBorder="1" applyAlignment="1">
      <alignment horizontal="center" vertical="center"/>
    </xf>
    <xf numFmtId="178" fontId="16" fillId="0" borderId="44" xfId="0" applyNumberFormat="1" applyFont="1" applyBorder="1" applyAlignment="1">
      <alignment horizontal="center" vertical="center"/>
    </xf>
    <xf numFmtId="178" fontId="16" fillId="0" borderId="7" xfId="0" applyNumberFormat="1" applyFont="1" applyBorder="1" applyAlignment="1">
      <alignment horizontal="center" vertical="center"/>
    </xf>
    <xf numFmtId="178" fontId="3" fillId="0" borderId="56" xfId="0" applyNumberFormat="1" applyFont="1" applyBorder="1" applyAlignment="1">
      <alignment horizontal="center" vertical="center"/>
    </xf>
    <xf numFmtId="178" fontId="16" fillId="0" borderId="57" xfId="0" applyNumberFormat="1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178" fontId="3" fillId="0" borderId="40" xfId="0" applyNumberFormat="1" applyFont="1" applyBorder="1" applyAlignment="1">
      <alignment horizontal="center" vertical="center"/>
    </xf>
    <xf numFmtId="178" fontId="16" fillId="0" borderId="41" xfId="0" applyNumberFormat="1" applyFont="1" applyBorder="1" applyAlignment="1">
      <alignment horizontal="center" vertical="center"/>
    </xf>
    <xf numFmtId="178" fontId="16" fillId="0" borderId="0" xfId="0" applyNumberFormat="1" applyFont="1" applyAlignment="1">
      <alignment horizontal="center" vertical="center"/>
    </xf>
    <xf numFmtId="178" fontId="3" fillId="0" borderId="0" xfId="0" applyNumberFormat="1" applyFont="1" applyAlignment="1">
      <alignment horizontal="center" vertical="center"/>
    </xf>
    <xf numFmtId="0" fontId="3" fillId="0" borderId="66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65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0" borderId="52" xfId="0" applyFont="1" applyBorder="1" applyAlignment="1">
      <alignment horizontal="center" vertical="center"/>
    </xf>
    <xf numFmtId="0" fontId="18" fillId="0" borderId="57" xfId="1" applyFont="1" applyBorder="1" applyAlignment="1">
      <alignment horizontal="center"/>
    </xf>
    <xf numFmtId="178" fontId="18" fillId="0" borderId="7" xfId="0" applyNumberFormat="1" applyFont="1" applyBorder="1" applyAlignment="1">
      <alignment horizontal="center"/>
    </xf>
    <xf numFmtId="182" fontId="16" fillId="0" borderId="5" xfId="0" applyNumberFormat="1" applyFont="1" applyBorder="1">
      <alignment vertical="center"/>
    </xf>
    <xf numFmtId="182" fontId="16" fillId="0" borderId="6" xfId="0" applyNumberFormat="1" applyFont="1" applyBorder="1">
      <alignment vertical="center"/>
    </xf>
    <xf numFmtId="182" fontId="16" fillId="0" borderId="7" xfId="0" applyNumberFormat="1" applyFont="1" applyBorder="1">
      <alignment vertical="center"/>
    </xf>
    <xf numFmtId="0" fontId="31" fillId="0" borderId="0" xfId="1" applyFont="1"/>
    <xf numFmtId="0" fontId="13" fillId="0" borderId="0" xfId="1" applyFont="1" applyAlignment="1">
      <alignment horizontal="center"/>
    </xf>
    <xf numFmtId="0" fontId="0" fillId="0" borderId="0" xfId="0" applyProtection="1">
      <alignment vertical="center"/>
      <protection locked="0"/>
    </xf>
    <xf numFmtId="0" fontId="18" fillId="0" borderId="67" xfId="1" applyFont="1" applyBorder="1" applyProtection="1">
      <protection locked="0"/>
    </xf>
    <xf numFmtId="0" fontId="18" fillId="0" borderId="68" xfId="1" applyFont="1" applyBorder="1" applyAlignment="1" applyProtection="1">
      <alignment horizontal="center"/>
      <protection locked="0"/>
    </xf>
    <xf numFmtId="178" fontId="18" fillId="0" borderId="69" xfId="0" applyNumberFormat="1" applyFont="1" applyBorder="1" applyAlignment="1">
      <alignment horizontal="center"/>
    </xf>
    <xf numFmtId="178" fontId="3" fillId="0" borderId="6" xfId="0" applyNumberFormat="1" applyFont="1" applyBorder="1">
      <alignment vertical="center"/>
    </xf>
    <xf numFmtId="178" fontId="3" fillId="0" borderId="7" xfId="0" applyNumberFormat="1" applyFont="1" applyBorder="1">
      <alignment vertical="center"/>
    </xf>
    <xf numFmtId="181" fontId="0" fillId="0" borderId="0" xfId="0" applyNumberFormat="1">
      <alignment vertical="center"/>
    </xf>
    <xf numFmtId="181" fontId="18" fillId="0" borderId="0" xfId="0" applyNumberFormat="1" applyFont="1" applyAlignment="1">
      <alignment horizontal="center"/>
    </xf>
    <xf numFmtId="0" fontId="32" fillId="0" borderId="0" xfId="0" applyFont="1" applyProtection="1">
      <alignment vertical="center"/>
      <protection locked="0"/>
    </xf>
    <xf numFmtId="0" fontId="3" fillId="0" borderId="70" xfId="0" applyFont="1" applyBorder="1" applyAlignment="1" applyProtection="1">
      <alignment horizontal="center" vertical="center"/>
      <protection locked="0"/>
    </xf>
    <xf numFmtId="0" fontId="3" fillId="0" borderId="71" xfId="0" applyFont="1" applyBorder="1" applyAlignment="1" applyProtection="1">
      <alignment horizontal="center" vertical="center"/>
      <protection locked="0"/>
    </xf>
    <xf numFmtId="0" fontId="3" fillId="0" borderId="72" xfId="0" applyFont="1" applyBorder="1" applyAlignment="1" applyProtection="1">
      <alignment horizontal="center" vertical="center"/>
      <protection locked="0"/>
    </xf>
    <xf numFmtId="0" fontId="32" fillId="0" borderId="0" xfId="0" applyFont="1">
      <alignment vertical="center"/>
    </xf>
    <xf numFmtId="0" fontId="26" fillId="0" borderId="0" xfId="0" applyFont="1" applyAlignment="1"/>
    <xf numFmtId="0" fontId="0" fillId="0" borderId="0" xfId="0" applyAlignment="1"/>
    <xf numFmtId="0" fontId="3" fillId="0" borderId="10" xfId="0" applyFont="1" applyBorder="1" applyAlignment="1" applyProtection="1">
      <alignment horizontal="center" vertical="center"/>
      <protection locked="0"/>
    </xf>
    <xf numFmtId="0" fontId="3" fillId="0" borderId="11" xfId="0" applyFont="1" applyBorder="1" applyAlignment="1" applyProtection="1">
      <alignment horizontal="center" vertical="center"/>
      <protection locked="0"/>
    </xf>
    <xf numFmtId="0" fontId="3" fillId="0" borderId="12" xfId="0" applyFont="1" applyBorder="1" applyAlignment="1" applyProtection="1">
      <alignment horizontal="center" vertical="center"/>
      <protection locked="0"/>
    </xf>
    <xf numFmtId="0" fontId="3" fillId="0" borderId="14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/>
    </xf>
    <xf numFmtId="178" fontId="13" fillId="0" borderId="15" xfId="0" applyNumberFormat="1" applyFont="1" applyBorder="1" applyAlignment="1">
      <alignment horizontal="center"/>
    </xf>
    <xf numFmtId="176" fontId="13" fillId="0" borderId="15" xfId="0" applyNumberFormat="1" applyFont="1" applyBorder="1" applyAlignment="1">
      <alignment horizontal="center"/>
    </xf>
    <xf numFmtId="176" fontId="13" fillId="0" borderId="16" xfId="0" applyNumberFormat="1" applyFont="1" applyBorder="1" applyAlignment="1">
      <alignment horizontal="center"/>
    </xf>
    <xf numFmtId="0" fontId="3" fillId="0" borderId="17" xfId="0" applyFont="1" applyBorder="1" applyAlignment="1" applyProtection="1">
      <alignment horizontal="center" vertical="center"/>
      <protection locked="0"/>
    </xf>
    <xf numFmtId="0" fontId="3" fillId="0" borderId="18" xfId="0" applyFont="1" applyBorder="1" applyAlignment="1" applyProtection="1">
      <alignment horizontal="center" vertical="center"/>
      <protection locked="0"/>
    </xf>
    <xf numFmtId="0" fontId="3" fillId="0" borderId="19" xfId="0" applyFont="1" applyBorder="1" applyAlignment="1" applyProtection="1">
      <alignment horizontal="center" vertical="center"/>
      <protection locked="0"/>
    </xf>
    <xf numFmtId="0" fontId="13" fillId="0" borderId="0" xfId="0" applyFont="1" applyAlignment="1">
      <alignment horizontal="right"/>
    </xf>
    <xf numFmtId="178" fontId="13" fillId="0" borderId="0" xfId="0" applyNumberFormat="1" applyFont="1" applyAlignment="1">
      <alignment horizontal="right"/>
    </xf>
    <xf numFmtId="176" fontId="13" fillId="0" borderId="0" xfId="0" applyNumberFormat="1" applyFont="1" applyAlignment="1">
      <alignment horizontal="right"/>
    </xf>
    <xf numFmtId="181" fontId="3" fillId="0" borderId="36" xfId="0" applyNumberFormat="1" applyFont="1" applyBorder="1">
      <alignment vertical="center"/>
    </xf>
    <xf numFmtId="181" fontId="3" fillId="0" borderId="31" xfId="0" applyNumberFormat="1" applyFont="1" applyBorder="1">
      <alignment vertical="center"/>
    </xf>
    <xf numFmtId="181" fontId="3" fillId="0" borderId="37" xfId="0" applyNumberFormat="1" applyFont="1" applyBorder="1">
      <alignment vertical="center"/>
    </xf>
    <xf numFmtId="181" fontId="3" fillId="0" borderId="15" xfId="0" applyNumberFormat="1" applyFont="1" applyBorder="1">
      <alignment vertical="center"/>
    </xf>
    <xf numFmtId="180" fontId="3" fillId="0" borderId="15" xfId="0" applyNumberFormat="1" applyFont="1" applyBorder="1">
      <alignment vertical="center"/>
    </xf>
    <xf numFmtId="180" fontId="3" fillId="0" borderId="34" xfId="0" applyNumberFormat="1" applyFont="1" applyBorder="1">
      <alignment vertical="center"/>
    </xf>
    <xf numFmtId="181" fontId="3" fillId="0" borderId="45" xfId="0" applyNumberFormat="1" applyFont="1" applyBorder="1">
      <alignment vertical="center"/>
    </xf>
    <xf numFmtId="181" fontId="3" fillId="0" borderId="10" xfId="0" applyNumberFormat="1" applyFont="1" applyBorder="1">
      <alignment vertical="center"/>
    </xf>
    <xf numFmtId="181" fontId="3" fillId="0" borderId="11" xfId="0" applyNumberFormat="1" applyFont="1" applyBorder="1">
      <alignment vertical="center"/>
    </xf>
    <xf numFmtId="181" fontId="3" fillId="0" borderId="34" xfId="0" applyNumberFormat="1" applyFont="1" applyBorder="1">
      <alignment vertical="center"/>
    </xf>
    <xf numFmtId="181" fontId="3" fillId="0" borderId="18" xfId="0" applyNumberFormat="1" applyFont="1" applyBorder="1">
      <alignment vertical="center"/>
    </xf>
    <xf numFmtId="181" fontId="3" fillId="0" borderId="46" xfId="0" applyNumberFormat="1" applyFont="1" applyBorder="1">
      <alignment vertical="center"/>
    </xf>
    <xf numFmtId="181" fontId="3" fillId="0" borderId="49" xfId="0" applyNumberFormat="1" applyFont="1" applyBorder="1">
      <alignment vertical="center"/>
    </xf>
    <xf numFmtId="181" fontId="3" fillId="0" borderId="54" xfId="0" applyNumberFormat="1" applyFont="1" applyBorder="1">
      <alignment vertical="center"/>
    </xf>
    <xf numFmtId="181" fontId="3" fillId="0" borderId="33" xfId="0" applyNumberFormat="1" applyFont="1" applyBorder="1">
      <alignment vertical="center"/>
    </xf>
    <xf numFmtId="181" fontId="3" fillId="0" borderId="55" xfId="0" applyNumberFormat="1" applyFont="1" applyBorder="1">
      <alignment vertical="center"/>
    </xf>
    <xf numFmtId="0" fontId="24" fillId="0" borderId="0" xfId="0" applyFont="1" applyAlignment="1">
      <alignment horizontal="center" vertical="center"/>
    </xf>
    <xf numFmtId="177" fontId="3" fillId="0" borderId="28" xfId="0" applyNumberFormat="1" applyFont="1" applyBorder="1">
      <alignment vertical="center"/>
    </xf>
    <xf numFmtId="177" fontId="3" fillId="0" borderId="31" xfId="0" applyNumberFormat="1" applyFont="1" applyBorder="1">
      <alignment vertical="center"/>
    </xf>
    <xf numFmtId="177" fontId="3" fillId="0" borderId="73" xfId="0" applyNumberFormat="1" applyFont="1" applyBorder="1">
      <alignment vertical="center"/>
    </xf>
    <xf numFmtId="177" fontId="3" fillId="0" borderId="74" xfId="0" applyNumberFormat="1" applyFont="1" applyBorder="1">
      <alignment vertical="center"/>
    </xf>
    <xf numFmtId="0" fontId="3" fillId="0" borderId="75" xfId="0" applyFont="1" applyBorder="1">
      <alignment vertical="center"/>
    </xf>
    <xf numFmtId="177" fontId="3" fillId="0" borderId="14" xfId="0" applyNumberFormat="1" applyFont="1" applyBorder="1">
      <alignment vertical="center"/>
    </xf>
    <xf numFmtId="177" fontId="3" fillId="0" borderId="16" xfId="0" applyNumberFormat="1" applyFont="1" applyBorder="1">
      <alignment vertical="center"/>
    </xf>
    <xf numFmtId="0" fontId="3" fillId="3" borderId="70" xfId="0" applyFont="1" applyFill="1" applyBorder="1" applyAlignment="1">
      <alignment horizontal="center" vertical="center"/>
    </xf>
    <xf numFmtId="0" fontId="3" fillId="3" borderId="71" xfId="0" applyFont="1" applyFill="1" applyBorder="1" applyAlignment="1">
      <alignment horizontal="center" vertical="center"/>
    </xf>
    <xf numFmtId="0" fontId="3" fillId="3" borderId="72" xfId="0" applyFont="1" applyFill="1" applyBorder="1" applyAlignment="1">
      <alignment horizontal="center" vertical="center"/>
    </xf>
    <xf numFmtId="182" fontId="3" fillId="0" borderId="28" xfId="0" applyNumberFormat="1" applyFont="1" applyBorder="1">
      <alignment vertical="center"/>
    </xf>
    <xf numFmtId="182" fontId="3" fillId="0" borderId="31" xfId="0" applyNumberFormat="1" applyFont="1" applyBorder="1">
      <alignment vertical="center"/>
    </xf>
    <xf numFmtId="182" fontId="3" fillId="3" borderId="35" xfId="0" applyNumberFormat="1" applyFont="1" applyFill="1" applyBorder="1">
      <alignment vertical="center"/>
    </xf>
    <xf numFmtId="182" fontId="3" fillId="0" borderId="29" xfId="0" applyNumberFormat="1" applyFont="1" applyBorder="1">
      <alignment vertical="center"/>
    </xf>
    <xf numFmtId="182" fontId="3" fillId="0" borderId="14" xfId="0" applyNumberFormat="1" applyFont="1" applyBorder="1">
      <alignment vertical="center"/>
    </xf>
    <xf numFmtId="182" fontId="3" fillId="0" borderId="15" xfId="0" applyNumberFormat="1" applyFont="1" applyBorder="1">
      <alignment vertical="center"/>
    </xf>
    <xf numFmtId="182" fontId="3" fillId="3" borderId="34" xfId="0" applyNumberFormat="1" applyFont="1" applyFill="1" applyBorder="1">
      <alignment vertical="center"/>
    </xf>
    <xf numFmtId="182" fontId="3" fillId="0" borderId="16" xfId="0" applyNumberFormat="1" applyFont="1" applyBorder="1">
      <alignment vertical="center"/>
    </xf>
    <xf numFmtId="182" fontId="3" fillId="3" borderId="14" xfId="0" applyNumberFormat="1" applyFont="1" applyFill="1" applyBorder="1">
      <alignment vertical="center"/>
    </xf>
    <xf numFmtId="182" fontId="3" fillId="0" borderId="34" xfId="0" applyNumberFormat="1" applyFont="1" applyBorder="1">
      <alignment vertical="center"/>
    </xf>
    <xf numFmtId="182" fontId="3" fillId="3" borderId="16" xfId="0" applyNumberFormat="1" applyFont="1" applyFill="1" applyBorder="1">
      <alignment vertical="center"/>
    </xf>
    <xf numFmtId="182" fontId="3" fillId="0" borderId="17" xfId="0" applyNumberFormat="1" applyFont="1" applyBorder="1">
      <alignment vertical="center"/>
    </xf>
    <xf numFmtId="182" fontId="3" fillId="0" borderId="18" xfId="0" applyNumberFormat="1" applyFont="1" applyBorder="1">
      <alignment vertical="center"/>
    </xf>
    <xf numFmtId="182" fontId="3" fillId="3" borderId="46" xfId="0" applyNumberFormat="1" applyFont="1" applyFill="1" applyBorder="1">
      <alignment vertical="center"/>
    </xf>
    <xf numFmtId="182" fontId="3" fillId="0" borderId="19" xfId="0" applyNumberFormat="1" applyFont="1" applyBorder="1">
      <alignment vertical="center"/>
    </xf>
    <xf numFmtId="182" fontId="3" fillId="0" borderId="35" xfId="0" applyNumberFormat="1" applyFont="1" applyBorder="1">
      <alignment vertical="center"/>
    </xf>
    <xf numFmtId="182" fontId="3" fillId="0" borderId="46" xfId="0" applyNumberFormat="1" applyFont="1" applyBorder="1">
      <alignment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>
      <alignment vertical="center"/>
    </xf>
    <xf numFmtId="0" fontId="3" fillId="0" borderId="22" xfId="0" applyFont="1" applyBorder="1" applyAlignment="1">
      <alignment horizontal="center" vertical="center"/>
    </xf>
    <xf numFmtId="0" fontId="3" fillId="0" borderId="37" xfId="0" applyFont="1" applyBorder="1">
      <alignment vertical="center"/>
    </xf>
    <xf numFmtId="0" fontId="3" fillId="0" borderId="23" xfId="0" applyFont="1" applyBorder="1" applyAlignment="1">
      <alignment horizontal="center" vertical="center"/>
    </xf>
    <xf numFmtId="0" fontId="3" fillId="0" borderId="45" xfId="0" applyFont="1" applyBorder="1">
      <alignment vertical="center"/>
    </xf>
    <xf numFmtId="0" fontId="3" fillId="0" borderId="19" xfId="0" applyFont="1" applyBorder="1">
      <alignment vertical="center"/>
    </xf>
  </cellXfs>
  <cellStyles count="2">
    <cellStyle name="標準" xfId="0" builtinId="0"/>
    <cellStyle name="標準_Sheet1" xfId="1" xr:uid="{EEDA1261-427B-44B6-93B5-6C2C0E3ECF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  <a:endParaRPr lang="en-US" altLang="ja-JP"/>
          </a:p>
        </c:rich>
      </c:tx>
      <c:layout>
        <c:manualLayout>
          <c:xMode val="edge"/>
          <c:yMode val="edge"/>
          <c:x val="0.13122249388753057"/>
          <c:y val="0.275752807785767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9592968242980769E-2"/>
          <c:y val="5.2285966817570785E-2"/>
          <c:w val="0.82562492743632709"/>
          <c:h val="0.84024942788592383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演算処理!$CY$23:$CY$343</c:f>
              <c:numCache>
                <c:formatCode>General</c:formatCode>
                <c:ptCount val="321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5.05</c:v>
                </c:pt>
                <c:pt idx="252">
                  <c:v>5.0999999999999996</c:v>
                </c:pt>
                <c:pt idx="253">
                  <c:v>5.15</c:v>
                </c:pt>
                <c:pt idx="254">
                  <c:v>5.2</c:v>
                </c:pt>
                <c:pt idx="255">
                  <c:v>5.25</c:v>
                </c:pt>
                <c:pt idx="256">
                  <c:v>5.3</c:v>
                </c:pt>
                <c:pt idx="257">
                  <c:v>5.35</c:v>
                </c:pt>
                <c:pt idx="258">
                  <c:v>5.4</c:v>
                </c:pt>
                <c:pt idx="259">
                  <c:v>5.45</c:v>
                </c:pt>
                <c:pt idx="260">
                  <c:v>5.5</c:v>
                </c:pt>
                <c:pt idx="261">
                  <c:v>5.55</c:v>
                </c:pt>
                <c:pt idx="262">
                  <c:v>5.6</c:v>
                </c:pt>
                <c:pt idx="263">
                  <c:v>5.65</c:v>
                </c:pt>
                <c:pt idx="264">
                  <c:v>5.7</c:v>
                </c:pt>
                <c:pt idx="265">
                  <c:v>5.75</c:v>
                </c:pt>
                <c:pt idx="266">
                  <c:v>5.8</c:v>
                </c:pt>
                <c:pt idx="267">
                  <c:v>5.85</c:v>
                </c:pt>
                <c:pt idx="268">
                  <c:v>5.9</c:v>
                </c:pt>
                <c:pt idx="269">
                  <c:v>5.95</c:v>
                </c:pt>
                <c:pt idx="270">
                  <c:v>6</c:v>
                </c:pt>
                <c:pt idx="271">
                  <c:v>6.05</c:v>
                </c:pt>
                <c:pt idx="272">
                  <c:v>6.1</c:v>
                </c:pt>
                <c:pt idx="273">
                  <c:v>6.15</c:v>
                </c:pt>
                <c:pt idx="274">
                  <c:v>6.2</c:v>
                </c:pt>
                <c:pt idx="275">
                  <c:v>6.25</c:v>
                </c:pt>
                <c:pt idx="276">
                  <c:v>6.3</c:v>
                </c:pt>
                <c:pt idx="277">
                  <c:v>6.35</c:v>
                </c:pt>
                <c:pt idx="278">
                  <c:v>6.4</c:v>
                </c:pt>
                <c:pt idx="279">
                  <c:v>6.45</c:v>
                </c:pt>
                <c:pt idx="280">
                  <c:v>6.4999999999999902</c:v>
                </c:pt>
                <c:pt idx="281">
                  <c:v>6.5499999999999901</c:v>
                </c:pt>
                <c:pt idx="282">
                  <c:v>6.5999999999999899</c:v>
                </c:pt>
                <c:pt idx="283">
                  <c:v>6.6499999999999897</c:v>
                </c:pt>
                <c:pt idx="284">
                  <c:v>6.6999999999999904</c:v>
                </c:pt>
                <c:pt idx="285">
                  <c:v>6.7499999999999902</c:v>
                </c:pt>
                <c:pt idx="286">
                  <c:v>6.7999999999999901</c:v>
                </c:pt>
                <c:pt idx="287">
                  <c:v>6.8499999999999899</c:v>
                </c:pt>
                <c:pt idx="288">
                  <c:v>6.8999999999999897</c:v>
                </c:pt>
                <c:pt idx="289">
                  <c:v>6.9499999999999904</c:v>
                </c:pt>
                <c:pt idx="290">
                  <c:v>6.9999999999999902</c:v>
                </c:pt>
                <c:pt idx="291">
                  <c:v>7.1</c:v>
                </c:pt>
                <c:pt idx="292">
                  <c:v>7.2</c:v>
                </c:pt>
                <c:pt idx="293">
                  <c:v>7.3</c:v>
                </c:pt>
                <c:pt idx="294">
                  <c:v>7.4</c:v>
                </c:pt>
                <c:pt idx="295">
                  <c:v>7.5</c:v>
                </c:pt>
                <c:pt idx="296">
                  <c:v>7.6</c:v>
                </c:pt>
                <c:pt idx="297">
                  <c:v>7.7</c:v>
                </c:pt>
                <c:pt idx="298">
                  <c:v>7.8</c:v>
                </c:pt>
                <c:pt idx="299">
                  <c:v>7.9</c:v>
                </c:pt>
                <c:pt idx="300">
                  <c:v>8</c:v>
                </c:pt>
                <c:pt idx="301">
                  <c:v>8.1</c:v>
                </c:pt>
                <c:pt idx="302">
                  <c:v>8.1999999999999993</c:v>
                </c:pt>
                <c:pt idx="303">
                  <c:v>8.3000000000000007</c:v>
                </c:pt>
                <c:pt idx="304">
                  <c:v>8.4</c:v>
                </c:pt>
                <c:pt idx="305">
                  <c:v>8.5</c:v>
                </c:pt>
                <c:pt idx="306">
                  <c:v>8.6</c:v>
                </c:pt>
                <c:pt idx="307">
                  <c:v>8.6999999999999993</c:v>
                </c:pt>
                <c:pt idx="308">
                  <c:v>8.8000000000000007</c:v>
                </c:pt>
                <c:pt idx="309">
                  <c:v>8.9</c:v>
                </c:pt>
                <c:pt idx="310">
                  <c:v>9</c:v>
                </c:pt>
                <c:pt idx="311">
                  <c:v>9.1</c:v>
                </c:pt>
                <c:pt idx="312">
                  <c:v>9.1999999999999993</c:v>
                </c:pt>
                <c:pt idx="313">
                  <c:v>9.3000000000000007</c:v>
                </c:pt>
                <c:pt idx="314">
                  <c:v>9.4</c:v>
                </c:pt>
                <c:pt idx="315">
                  <c:v>9.4999999999999893</c:v>
                </c:pt>
                <c:pt idx="316">
                  <c:v>9.5999999999999908</c:v>
                </c:pt>
                <c:pt idx="317">
                  <c:v>9.6999999999999904</c:v>
                </c:pt>
                <c:pt idx="318">
                  <c:v>9.7999999999999901</c:v>
                </c:pt>
                <c:pt idx="319">
                  <c:v>9.8999999999999897</c:v>
                </c:pt>
                <c:pt idx="320">
                  <c:v>9.9999999999999893</c:v>
                </c:pt>
              </c:numCache>
            </c:numRef>
          </c:xVal>
          <c:yVal>
            <c:numRef>
              <c:f>演算処理!$CZ$23:$CZ$343</c:f>
              <c:numCache>
                <c:formatCode>General</c:formatCode>
                <c:ptCount val="321"/>
                <c:pt idx="0">
                  <c:v>-8.0949202166802085E-5</c:v>
                </c:pt>
                <c:pt idx="1">
                  <c:v>-3.2120442331371628E-4</c:v>
                </c:pt>
                <c:pt idx="2">
                  <c:v>-1.2439835079407139E-3</c:v>
                </c:pt>
                <c:pt idx="3">
                  <c:v>-2.6508887750582039E-3</c:v>
                </c:pt>
                <c:pt idx="4">
                  <c:v>-4.3624084084924967E-3</c:v>
                </c:pt>
                <c:pt idx="5">
                  <c:v>-6.1592606806585943E-3</c:v>
                </c:pt>
                <c:pt idx="6">
                  <c:v>-7.8097555870009208E-3</c:v>
                </c:pt>
                <c:pt idx="7">
                  <c:v>-9.0989577572241232E-3</c:v>
                </c:pt>
                <c:pt idx="8">
                  <c:v>-9.8561697695635237E-3</c:v>
                </c:pt>
                <c:pt idx="9">
                  <c:v>-9.9774213782960579E-3</c:v>
                </c:pt>
                <c:pt idx="10">
                  <c:v>-9.4401618470281289E-3</c:v>
                </c:pt>
                <c:pt idx="11">
                  <c:v>-8.3081543920051175E-3</c:v>
                </c:pt>
                <c:pt idx="12">
                  <c:v>-6.7256000275913441E-3</c:v>
                </c:pt>
                <c:pt idx="13">
                  <c:v>-4.9007027493665209E-3</c:v>
                </c:pt>
                <c:pt idx="14">
                  <c:v>-3.0801451001140827E-3</c:v>
                </c:pt>
                <c:pt idx="15">
                  <c:v>-1.5171639594640926E-3</c:v>
                </c:pt>
                <c:pt idx="16">
                  <c:v>-4.369610401986726E-4</c:v>
                </c:pt>
                <c:pt idx="17">
                  <c:v>-3.8876339632681422E-6</c:v>
                </c:pt>
                <c:pt idx="18">
                  <c:v>-2.9504700872530205E-4</c:v>
                </c:pt>
                <c:pt idx="19">
                  <c:v>-1.284540516002452E-3</c:v>
                </c:pt>
                <c:pt idx="20">
                  <c:v>-2.841508637766933E-3</c:v>
                </c:pt>
                <c:pt idx="21">
                  <c:v>-4.7434609265696367E-3</c:v>
                </c:pt>
                <c:pt idx="22">
                  <c:v>-6.7043346097203534E-3</c:v>
                </c:pt>
                <c:pt idx="23">
                  <c:v>-8.4145345655607228E-3</c:v>
                </c:pt>
                <c:pt idx="24">
                  <c:v>-9.5881784595660356E-3</c:v>
                </c:pt>
                <c:pt idx="25">
                  <c:v>-1.0011168950967771E-2</c:v>
                </c:pt>
                <c:pt idx="26">
                  <c:v>-9.5827609033736025E-3</c:v>
                </c:pt>
                <c:pt idx="27">
                  <c:v>-8.3431630953735014E-3</c:v>
                </c:pt>
                <c:pt idx="28">
                  <c:v>-6.4805685965582767E-3</c:v>
                </c:pt>
                <c:pt idx="29">
                  <c:v>-4.3129949430880422E-3</c:v>
                </c:pt>
                <c:pt idx="30">
                  <c:v>-2.2435409326833199E-3</c:v>
                </c:pt>
                <c:pt idx="31">
                  <c:v>-6.9209439152022334E-4</c:v>
                </c:pt>
                <c:pt idx="32">
                  <c:v>-1.1823847470711437E-5</c:v>
                </c:pt>
                <c:pt idx="33">
                  <c:v>-4.0419556549136011E-4</c:v>
                </c:pt>
                <c:pt idx="34">
                  <c:v>-1.8505618841680282E-3</c:v>
                </c:pt>
                <c:pt idx="35">
                  <c:v>-4.0800750088468563E-3</c:v>
                </c:pt>
                <c:pt idx="36">
                  <c:v>-6.5913850466352711E-3</c:v>
                </c:pt>
                <c:pt idx="37">
                  <c:v>-8.7383670787482357E-3</c:v>
                </c:pt>
                <c:pt idx="38">
                  <c:v>-9.8778005949723552E-3</c:v>
                </c:pt>
                <c:pt idx="39">
                  <c:v>-9.5599905284705494E-3</c:v>
                </c:pt>
                <c:pt idx="40">
                  <c:v>-7.7228620592651315E-3</c:v>
                </c:pt>
                <c:pt idx="41">
                  <c:v>-4.8282522591421894E-3</c:v>
                </c:pt>
                <c:pt idx="42">
                  <c:v>-1.861008276774977E-3</c:v>
                </c:pt>
                <c:pt idx="43">
                  <c:v>-1.0824386008262777E-4</c:v>
                </c:pt>
                <c:pt idx="44">
                  <c:v>-6.6819261776734982E-4</c:v>
                </c:pt>
                <c:pt idx="45">
                  <c:v>-3.7352684371731708E-3</c:v>
                </c:pt>
                <c:pt idx="46">
                  <c:v>-7.9038864854759569E-3</c:v>
                </c:pt>
                <c:pt idx="47">
                  <c:v>-1.0063493665988094E-2</c:v>
                </c:pt>
                <c:pt idx="48">
                  <c:v>-6.9823283600463368E-3</c:v>
                </c:pt>
                <c:pt idx="49">
                  <c:v>-5.4374024748928972E-4</c:v>
                </c:pt>
                <c:pt idx="50">
                  <c:v>-9.9471205841644567E-3</c:v>
                </c:pt>
                <c:pt idx="51">
                  <c:v>-9.494380883308412E-2</c:v>
                </c:pt>
                <c:pt idx="52">
                  <c:v>-0.38714837227119658</c:v>
                </c:pt>
                <c:pt idx="53">
                  <c:v>-1.0937249982431083</c:v>
                </c:pt>
                <c:pt idx="54">
                  <c:v>-2.3992688092819043</c:v>
                </c:pt>
                <c:pt idx="55">
                  <c:v>-4.3013035672402982</c:v>
                </c:pt>
                <c:pt idx="56">
                  <c:v>-6.6035455764295143</c:v>
                </c:pt>
                <c:pt idx="57">
                  <c:v>-9.0783623199854411</c:v>
                </c:pt>
                <c:pt idx="58">
                  <c:v>-11.573004283610226</c:v>
                </c:pt>
                <c:pt idx="59">
                  <c:v>-14.01081402043361</c:v>
                </c:pt>
                <c:pt idx="60">
                  <c:v>-16.360978332361302</c:v>
                </c:pt>
                <c:pt idx="61">
                  <c:v>-18.615217240407517</c:v>
                </c:pt>
                <c:pt idx="62">
                  <c:v>-20.775163580888876</c:v>
                </c:pt>
                <c:pt idx="63">
                  <c:v>-22.84633944914281</c:v>
                </c:pt>
                <c:pt idx="64">
                  <c:v>-24.835443457110372</c:v>
                </c:pt>
                <c:pt idx="65">
                  <c:v>-26.749185547594287</c:v>
                </c:pt>
                <c:pt idx="66">
                  <c:v>-28.593825367013189</c:v>
                </c:pt>
                <c:pt idx="67">
                  <c:v>-30.375024585060512</c:v>
                </c:pt>
                <c:pt idx="68">
                  <c:v>-32.097835036100498</c:v>
                </c:pt>
                <c:pt idx="69">
                  <c:v>-33.766741543324173</c:v>
                </c:pt>
                <c:pt idx="70">
                  <c:v>-35.38572282337033</c:v>
                </c:pt>
                <c:pt idx="71">
                  <c:v>-36.958314420732343</c:v>
                </c:pt>
                <c:pt idx="72">
                  <c:v>-38.487667115383111</c:v>
                </c:pt>
                <c:pt idx="73">
                  <c:v>-39.97659859241368</c:v>
                </c:pt>
                <c:pt idx="74">
                  <c:v>-41.427638093135421</c:v>
                </c:pt>
                <c:pt idx="75">
                  <c:v>-42.843064564716862</c:v>
                </c:pt>
                <c:pt idx="76">
                  <c:v>-44.224939097352291</c:v>
                </c:pt>
                <c:pt idx="77">
                  <c:v>-45.575132473715868</c:v>
                </c:pt>
                <c:pt idx="78">
                  <c:v>-46.895348592849075</c:v>
                </c:pt>
                <c:pt idx="79">
                  <c:v>-48.187144434347658</c:v>
                </c:pt>
                <c:pt idx="80">
                  <c:v>-49.45194712807907</c:v>
                </c:pt>
                <c:pt idx="81">
                  <c:v>-50.691068601948743</c:v>
                </c:pt>
                <c:pt idx="82">
                  <c:v>-51.905718199641484</c:v>
                </c:pt>
                <c:pt idx="83">
                  <c:v>-53.097013592304009</c:v>
                </c:pt>
                <c:pt idx="84">
                  <c:v>-54.265990251770369</c:v>
                </c:pt>
                <c:pt idx="85">
                  <c:v>-55.413609706599729</c:v>
                </c:pt>
                <c:pt idx="86">
                  <c:v>-56.540766764274721</c:v>
                </c:pt>
                <c:pt idx="87">
                  <c:v>-57.648295851917581</c:v>
                </c:pt>
                <c:pt idx="88">
                  <c:v>-58.736976602543123</c:v>
                </c:pt>
                <c:pt idx="89">
                  <c:v>-59.807538793118489</c:v>
                </c:pt>
                <c:pt idx="90">
                  <c:v>-60.860666723666455</c:v>
                </c:pt>
                <c:pt idx="91">
                  <c:v>-61.897003112627047</c:v>
                </c:pt>
                <c:pt idx="92">
                  <c:v>-62.917152572108989</c:v>
                </c:pt>
                <c:pt idx="93">
                  <c:v>-63.921684717062924</c:v>
                </c:pt>
                <c:pt idx="94">
                  <c:v>-64.911136954422602</c:v>
                </c:pt>
                <c:pt idx="95">
                  <c:v>-65.886016991593721</c:v>
                </c:pt>
                <c:pt idx="96">
                  <c:v>-66.846805098084999</c:v>
                </c:pt>
                <c:pt idx="97">
                  <c:v>-67.793956149379156</c:v>
                </c:pt>
                <c:pt idx="98">
                  <c:v>-68.727901478178751</c:v>
                </c:pt>
                <c:pt idx="99">
                  <c:v>-69.649050554806422</c:v>
                </c:pt>
                <c:pt idx="100">
                  <c:v>-70.557792515688391</c:v>
                </c:pt>
                <c:pt idx="101">
                  <c:v>-71.454497556419994</c:v>
                </c:pt>
                <c:pt idx="102">
                  <c:v>-72.339518203835041</c:v>
                </c:pt>
                <c:pt idx="103">
                  <c:v>-73.213190479718378</c:v>
                </c:pt>
                <c:pt idx="104">
                  <c:v>-74.075834967268662</c:v>
                </c:pt>
                <c:pt idx="105">
                  <c:v>-74.927757790095256</c:v>
                </c:pt>
                <c:pt idx="106">
                  <c:v>-75.769251512389843</c:v>
                </c:pt>
                <c:pt idx="107">
                  <c:v>-76.600595967920299</c:v>
                </c:pt>
                <c:pt idx="108">
                  <c:v>-77.422059024631395</c:v>
                </c:pt>
                <c:pt idx="109">
                  <c:v>-78.233897290884201</c:v>
                </c:pt>
                <c:pt idx="110">
                  <c:v>-79.036356768708259</c:v>
                </c:pt>
                <c:pt idx="111">
                  <c:v>-79.829673458864065</c:v>
                </c:pt>
                <c:pt idx="112">
                  <c:v>-80.614073922007236</c:v>
                </c:pt>
                <c:pt idx="113">
                  <c:v>-81.389775799800432</c:v>
                </c:pt>
                <c:pt idx="114">
                  <c:v>-82.156988299426075</c:v>
                </c:pt>
                <c:pt idx="115">
                  <c:v>-82.915912644605584</c:v>
                </c:pt>
                <c:pt idx="116">
                  <c:v>-83.666742495923557</c:v>
                </c:pt>
                <c:pt idx="117">
                  <c:v>-84.409664342982296</c:v>
                </c:pt>
                <c:pt idx="118">
                  <c:v>-85.144857870669398</c:v>
                </c:pt>
                <c:pt idx="119">
                  <c:v>-85.872496301605565</c:v>
                </c:pt>
                <c:pt idx="120">
                  <c:v>-86.592746716646218</c:v>
                </c:pt>
                <c:pt idx="121">
                  <c:v>-87.30577035513916</c:v>
                </c:pt>
                <c:pt idx="122">
                  <c:v>-88.011722896485651</c:v>
                </c:pt>
                <c:pt idx="123">
                  <c:v>-88.71075472441413</c:v>
                </c:pt>
                <c:pt idx="124">
                  <c:v>-89.403011175251862</c:v>
                </c:pt>
                <c:pt idx="125">
                  <c:v>-90.088632771367543</c:v>
                </c:pt>
                <c:pt idx="126">
                  <c:v>-90.767755440858068</c:v>
                </c:pt>
                <c:pt idx="127">
                  <c:v>-91.440510724460921</c:v>
                </c:pt>
                <c:pt idx="128">
                  <c:v>-92.107025970592417</c:v>
                </c:pt>
                <c:pt idx="129">
                  <c:v>-92.767424519337354</c:v>
                </c:pt>
                <c:pt idx="130">
                  <c:v>-93.421825876148688</c:v>
                </c:pt>
                <c:pt idx="131">
                  <c:v>-94.070345875954672</c:v>
                </c:pt>
                <c:pt idx="132">
                  <c:v>-94.713096838315778</c:v>
                </c:pt>
                <c:pt idx="133">
                  <c:v>-95.350187714222884</c:v>
                </c:pt>
                <c:pt idx="134">
                  <c:v>-95.981724225083198</c:v>
                </c:pt>
                <c:pt idx="135">
                  <c:v>-96.607808994397587</c:v>
                </c:pt>
                <c:pt idx="136">
                  <c:v>-97.228541672595867</c:v>
                </c:pt>
                <c:pt idx="137">
                  <c:v>-97.84401905546089</c:v>
                </c:pt>
                <c:pt idx="138">
                  <c:v>-98.45433519654101</c:v>
                </c:pt>
                <c:pt idx="139">
                  <c:v>-99.059581513921216</c:v>
                </c:pt>
                <c:pt idx="140">
                  <c:v>-99.659846891696134</c:v>
                </c:pt>
                <c:pt idx="141">
                  <c:v>-100.25521777646409</c:v>
                </c:pt>
                <c:pt idx="142">
                  <c:v>-100.8457782691388</c:v>
                </c:pt>
                <c:pt idx="143">
                  <c:v>-101.431610212354</c:v>
                </c:pt>
                <c:pt idx="144">
                  <c:v>-102.01279327371802</c:v>
                </c:pt>
                <c:pt idx="145">
                  <c:v>-102.58940502515763</c:v>
                </c:pt>
                <c:pt idx="146">
                  <c:v>-103.16152101857358</c:v>
                </c:pt>
                <c:pt idx="147">
                  <c:v>-103.72921485801655</c:v>
                </c:pt>
                <c:pt idx="148">
                  <c:v>-104.29255826857727</c:v>
                </c:pt>
                <c:pt idx="149">
                  <c:v>-104.85162116217271</c:v>
                </c:pt>
                <c:pt idx="150">
                  <c:v>-105.40647170039806</c:v>
                </c:pt>
                <c:pt idx="151">
                  <c:v>-105.95717635460326</c:v>
                </c:pt>
                <c:pt idx="152">
                  <c:v>-106.50379996334297</c:v>
                </c:pt>
                <c:pt idx="153">
                  <c:v>-107.04640578733941</c:v>
                </c:pt>
                <c:pt idx="154">
                  <c:v>-107.58505556208877</c:v>
                </c:pt>
                <c:pt idx="155">
                  <c:v>-108.1198095482339</c:v>
                </c:pt>
                <c:pt idx="156">
                  <c:v>-108.65072657981833</c:v>
                </c:pt>
                <c:pt idx="157">
                  <c:v>-109.17786411052994</c:v>
                </c:pt>
                <c:pt idx="158">
                  <c:v>-109.70127825803603</c:v>
                </c:pt>
                <c:pt idx="159">
                  <c:v>-110.22102384650515</c:v>
                </c:pt>
                <c:pt idx="160">
                  <c:v>-110.73715444740614</c:v>
                </c:pt>
                <c:pt idx="161">
                  <c:v>-111.24972241866885</c:v>
                </c:pt>
                <c:pt idx="162">
                  <c:v>-111.7587789422866</c:v>
                </c:pt>
                <c:pt idx="163">
                  <c:v>-112.26437406043536</c:v>
                </c:pt>
                <c:pt idx="164">
                  <c:v>-112.76655671018139</c:v>
                </c:pt>
                <c:pt idx="165">
                  <c:v>-113.26537475684336</c:v>
                </c:pt>
                <c:pt idx="166">
                  <c:v>-113.76087502607322</c:v>
                </c:pt>
                <c:pt idx="167">
                  <c:v>-114.25310333471494</c:v>
                </c:pt>
                <c:pt idx="168">
                  <c:v>-114.74210452049788</c:v>
                </c:pt>
                <c:pt idx="169">
                  <c:v>-115.22792247061842</c:v>
                </c:pt>
                <c:pt idx="170">
                  <c:v>-115.71060014926002</c:v>
                </c:pt>
                <c:pt idx="171">
                  <c:v>-116.19017962409978</c:v>
                </c:pt>
                <c:pt idx="172">
                  <c:v>-116.66670209184701</c:v>
                </c:pt>
                <c:pt idx="173">
                  <c:v>-117.1402079028563</c:v>
                </c:pt>
                <c:pt idx="174">
                  <c:v>-117.61073658485626</c:v>
                </c:pt>
                <c:pt idx="175">
                  <c:v>-118.07832686583212</c:v>
                </c:pt>
                <c:pt idx="176">
                  <c:v>-118.54301669609933</c:v>
                </c:pt>
                <c:pt idx="177">
                  <c:v>-119.00484326960219</c:v>
                </c:pt>
                <c:pt idx="178">
                  <c:v>-119.46384304447128</c:v>
                </c:pt>
                <c:pt idx="179">
                  <c:v>-119.92005176287036</c:v>
                </c:pt>
                <c:pt idx="180">
                  <c:v>-120.37350447016317</c:v>
                </c:pt>
                <c:pt idx="181">
                  <c:v>-120.82423553342791</c:v>
                </c:pt>
                <c:pt idx="182">
                  <c:v>-121.27227865934657</c:v>
                </c:pt>
                <c:pt idx="183">
                  <c:v>-121.71766691149483</c:v>
                </c:pt>
                <c:pt idx="184">
                  <c:v>-122.16043272705669</c:v>
                </c:pt>
                <c:pt idx="185">
                  <c:v>-122.60060793298736</c:v>
                </c:pt>
                <c:pt idx="186">
                  <c:v>-123.03822376164612</c:v>
                </c:pt>
                <c:pt idx="187">
                  <c:v>-123.47331086592071</c:v>
                </c:pt>
                <c:pt idx="188">
                  <c:v>-123.90589933386288</c:v>
                </c:pt>
                <c:pt idx="189">
                  <c:v>-124.33601870285469</c:v>
                </c:pt>
                <c:pt idx="190">
                  <c:v>-124.76369797332345</c:v>
                </c:pt>
                <c:pt idx="191">
                  <c:v>-125.18896562202308</c:v>
                </c:pt>
                <c:pt idx="192">
                  <c:v>-125.61184961489826</c:v>
                </c:pt>
                <c:pt idx="193">
                  <c:v>-126.03237741954744</c:v>
                </c:pt>
                <c:pt idx="194">
                  <c:v>-126.45057601729994</c:v>
                </c:pt>
                <c:pt idx="195">
                  <c:v>-126.86647191492126</c:v>
                </c:pt>
                <c:pt idx="196">
                  <c:v>-127.2800911559612</c:v>
                </c:pt>
                <c:pt idx="197">
                  <c:v>-127.69145933175716</c:v>
                </c:pt>
                <c:pt idx="198">
                  <c:v>-128.1006015921061</c:v>
                </c:pt>
                <c:pt idx="199">
                  <c:v>-128.50754265561679</c:v>
                </c:pt>
                <c:pt idx="200">
                  <c:v>-128.91230681975404</c:v>
                </c:pt>
                <c:pt idx="201">
                  <c:v>-129.31491797058632</c:v>
                </c:pt>
                <c:pt idx="202">
                  <c:v>-129.71539959224702</c:v>
                </c:pt>
                <c:pt idx="203">
                  <c:v>-130.11377477611967</c:v>
                </c:pt>
                <c:pt idx="204">
                  <c:v>-130.51006622975723</c:v>
                </c:pt>
                <c:pt idx="205">
                  <c:v>-130.90429628554409</c:v>
                </c:pt>
                <c:pt idx="206">
                  <c:v>-131.29648690911066</c:v>
                </c:pt>
                <c:pt idx="207">
                  <c:v>-131.686659707508</c:v>
                </c:pt>
                <c:pt idx="208">
                  <c:v>-132.07483593715244</c:v>
                </c:pt>
                <c:pt idx="209">
                  <c:v>-132.46103651154587</c:v>
                </c:pt>
                <c:pt idx="210">
                  <c:v>-132.8452820087816</c:v>
                </c:pt>
                <c:pt idx="211">
                  <c:v>-133.22759267884121</c:v>
                </c:pt>
                <c:pt idx="212">
                  <c:v>-133.60798845069073</c:v>
                </c:pt>
                <c:pt idx="213">
                  <c:v>-133.98648893918201</c:v>
                </c:pt>
                <c:pt idx="214">
                  <c:v>-134.36311345176631</c:v>
                </c:pt>
                <c:pt idx="215">
                  <c:v>-134.73788099502576</c:v>
                </c:pt>
                <c:pt idx="216">
                  <c:v>-135.11081028102942</c:v>
                </c:pt>
                <c:pt idx="217">
                  <c:v>-135.48191973351874</c:v>
                </c:pt>
                <c:pt idx="218">
                  <c:v>-135.851227493929</c:v>
                </c:pt>
                <c:pt idx="219">
                  <c:v>-136.21875142725094</c:v>
                </c:pt>
                <c:pt idx="220">
                  <c:v>-136.5845091277387</c:v>
                </c:pt>
                <c:pt idx="221">
                  <c:v>-136.94851792446801</c:v>
                </c:pt>
                <c:pt idx="222">
                  <c:v>-137.31079488675047</c:v>
                </c:pt>
                <c:pt idx="223">
                  <c:v>-137.6713568294073</c:v>
                </c:pt>
                <c:pt idx="224">
                  <c:v>-138.03022031790792</c:v>
                </c:pt>
                <c:pt idx="225">
                  <c:v>-138.3874016733769</c:v>
                </c:pt>
                <c:pt idx="226">
                  <c:v>-138.74291697747384</c:v>
                </c:pt>
                <c:pt idx="227">
                  <c:v>-139.09678207714973</c:v>
                </c:pt>
                <c:pt idx="228">
                  <c:v>-139.44901258928388</c:v>
                </c:pt>
                <c:pt idx="229">
                  <c:v>-139.79962390520478</c:v>
                </c:pt>
                <c:pt idx="230">
                  <c:v>-140.14863119509852</c:v>
                </c:pt>
                <c:pt idx="231">
                  <c:v>-140.49604941230845</c:v>
                </c:pt>
                <c:pt idx="232">
                  <c:v>-140.84189329752863</c:v>
                </c:pt>
                <c:pt idx="233">
                  <c:v>-141.18617738289504</c:v>
                </c:pt>
                <c:pt idx="234">
                  <c:v>-141.52891599597706</c:v>
                </c:pt>
                <c:pt idx="235">
                  <c:v>-141.87012326367221</c:v>
                </c:pt>
                <c:pt idx="236">
                  <c:v>-142.20981311600735</c:v>
                </c:pt>
                <c:pt idx="237">
                  <c:v>-142.54799928984869</c:v>
                </c:pt>
                <c:pt idx="238">
                  <c:v>-142.88469533252305</c:v>
                </c:pt>
                <c:pt idx="239">
                  <c:v>-143.21991460535401</c:v>
                </c:pt>
                <c:pt idx="240">
                  <c:v>-143.55367028711376</c:v>
                </c:pt>
                <c:pt idx="241">
                  <c:v>-143.88597537739471</c:v>
                </c:pt>
                <c:pt idx="242">
                  <c:v>-144.21684269990183</c:v>
                </c:pt>
                <c:pt idx="243">
                  <c:v>-144.54628490566873</c:v>
                </c:pt>
                <c:pt idx="244">
                  <c:v>-144.87431447619943</c:v>
                </c:pt>
                <c:pt idx="245">
                  <c:v>-145.2009437265379</c:v>
                </c:pt>
                <c:pt idx="246">
                  <c:v>-145.52618480826692</c:v>
                </c:pt>
                <c:pt idx="247">
                  <c:v>-145.85004971243953</c:v>
                </c:pt>
                <c:pt idx="248">
                  <c:v>-146.17255027244295</c:v>
                </c:pt>
                <c:pt idx="249">
                  <c:v>-146.49369816679894</c:v>
                </c:pt>
                <c:pt idx="250">
                  <c:v>-146.81350492190052</c:v>
                </c:pt>
                <c:pt idx="251">
                  <c:v>-147.60722862586442</c:v>
                </c:pt>
                <c:pt idx="252">
                  <c:v>-148.39281471557973</c:v>
                </c:pt>
                <c:pt idx="253">
                  <c:v>-149.17043150089586</c:v>
                </c:pt>
                <c:pt idx="254">
                  <c:v>-149.94024203244632</c:v>
                </c:pt>
                <c:pt idx="255">
                  <c:v>-150.70240432194865</c:v>
                </c:pt>
                <c:pt idx="256">
                  <c:v>-151.45707155092873</c:v>
                </c:pt>
                <c:pt idx="257">
                  <c:v>-152.20439226860003</c:v>
                </c:pt>
                <c:pt idx="258">
                  <c:v>-152.94451057957625</c:v>
                </c:pt>
                <c:pt idx="259">
                  <c:v>-153.67756632204373</c:v>
                </c:pt>
                <c:pt idx="260">
                  <c:v>-154.40369523697794</c:v>
                </c:pt>
                <c:pt idx="261">
                  <c:v>-155.12302912894364</c:v>
                </c:pt>
                <c:pt idx="262">
                  <c:v>-155.83569601898293</c:v>
                </c:pt>
                <c:pt idx="263">
                  <c:v>-156.54182029005833</c:v>
                </c:pt>
                <c:pt idx="264">
                  <c:v>-157.24152282548704</c:v>
                </c:pt>
                <c:pt idx="265">
                  <c:v>-157.93492114077191</c:v>
                </c:pt>
                <c:pt idx="266">
                  <c:v>-158.62212950920775</c:v>
                </c:pt>
                <c:pt idx="267">
                  <c:v>-159.30325908161635</c:v>
                </c:pt>
                <c:pt idx="268">
                  <c:v>-159.97841800053951</c:v>
                </c:pt>
                <c:pt idx="269">
                  <c:v>-160.64771150919876</c:v>
                </c:pt>
                <c:pt idx="270">
                  <c:v>-161.31124205550978</c:v>
                </c:pt>
                <c:pt idx="271">
                  <c:v>-161.96910939142106</c:v>
                </c:pt>
                <c:pt idx="272">
                  <c:v>-162.62141066782931</c:v>
                </c:pt>
                <c:pt idx="273">
                  <c:v>-163.26824052530861</c:v>
                </c:pt>
                <c:pt idx="274">
                  <c:v>-163.90969118087452</c:v>
                </c:pt>
                <c:pt idx="275">
                  <c:v>-164.54585251099203</c:v>
                </c:pt>
                <c:pt idx="276">
                  <c:v>-165.17681213102196</c:v>
                </c:pt>
                <c:pt idx="277">
                  <c:v>-165.80265547128971</c:v>
                </c:pt>
                <c:pt idx="278">
                  <c:v>-166.42346584994914</c:v>
                </c:pt>
                <c:pt idx="279">
                  <c:v>-167.03932454280309</c:v>
                </c:pt>
                <c:pt idx="280">
                  <c:v>-167.65031085023372</c:v>
                </c:pt>
                <c:pt idx="281">
                  <c:v>-168.25650216138678</c:v>
                </c:pt>
                <c:pt idx="282">
                  <c:v>-168.8579740157432</c:v>
                </c:pt>
                <c:pt idx="283">
                  <c:v>-169.45480016220856</c:v>
                </c:pt>
                <c:pt idx="284">
                  <c:v>-170.0470526158384</c:v>
                </c:pt>
                <c:pt idx="285">
                  <c:v>-170.63480171231387</c:v>
                </c:pt>
                <c:pt idx="286">
                  <c:v>-171.21811616027455</c:v>
                </c:pt>
                <c:pt idx="287">
                  <c:v>-171.79706309161006</c:v>
                </c:pt>
                <c:pt idx="288">
                  <c:v>-172.37170810980561</c:v>
                </c:pt>
                <c:pt idx="289">
                  <c:v>-172.94211533643227</c:v>
                </c:pt>
                <c:pt idx="290">
                  <c:v>-173.50834745586693</c:v>
                </c:pt>
                <c:pt idx="291">
                  <c:v>-174.62853018127291</c:v>
                </c:pt>
                <c:pt idx="292">
                  <c:v>-175.73273061260866</c:v>
                </c:pt>
                <c:pt idx="293">
                  <c:v>-176.82140267388522</c:v>
                </c:pt>
                <c:pt idx="294">
                  <c:v>-177.89498105004714</c:v>
                </c:pt>
                <c:pt idx="295">
                  <c:v>-178.95388226805841</c:v>
                </c:pt>
                <c:pt idx="296">
                  <c:v>-179.99850570252508</c:v>
                </c:pt>
                <c:pt idx="297">
                  <c:v>-181.02923451213229</c:v>
                </c:pt>
                <c:pt idx="298">
                  <c:v>-182.04643651256956</c:v>
                </c:pt>
                <c:pt idx="299">
                  <c:v>-183.05046499107829</c:v>
                </c:pt>
                <c:pt idx="300">
                  <c:v>-184.04165946727576</c:v>
                </c:pt>
                <c:pt idx="301">
                  <c:v>-185.02034640447914</c:v>
                </c:pt>
                <c:pt idx="302">
                  <c:v>-185.98683987536896</c:v>
                </c:pt>
                <c:pt idx="303">
                  <c:v>-186.94144218548638</c:v>
                </c:pt>
                <c:pt idx="304">
                  <c:v>-187.88444445774871</c:v>
                </c:pt>
                <c:pt idx="305">
                  <c:v>-188.81612718088911</c:v>
                </c:pt>
                <c:pt idx="306">
                  <c:v>-189.73676072447512</c:v>
                </c:pt>
                <c:pt idx="307">
                  <c:v>-190.64660582293442</c:v>
                </c:pt>
                <c:pt idx="308">
                  <c:v>-191.54591403081241</c:v>
                </c:pt>
                <c:pt idx="309">
                  <c:v>-192.43492815129966</c:v>
                </c:pt>
                <c:pt idx="310">
                  <c:v>-193.31388263990146</c:v>
                </c:pt>
                <c:pt idx="311">
                  <c:v>-194.18300398496922</c:v>
                </c:pt>
                <c:pt idx="312">
                  <c:v>-195.04251106667465</c:v>
                </c:pt>
                <c:pt idx="313">
                  <c:v>-195.89261549588406</c:v>
                </c:pt>
                <c:pt idx="314">
                  <c:v>-196.73352193427479</c:v>
                </c:pt>
                <c:pt idx="315">
                  <c:v>-197.56542839693185</c:v>
                </c:pt>
                <c:pt idx="316">
                  <c:v>-198.38852653856961</c:v>
                </c:pt>
                <c:pt idx="317">
                  <c:v>-199.20300192443332</c:v>
                </c:pt>
                <c:pt idx="318">
                  <c:v>-200.00903428686141</c:v>
                </c:pt>
                <c:pt idx="319">
                  <c:v>-200.80679776841191</c:v>
                </c:pt>
                <c:pt idx="320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8D-4263-A8AD-9FEDC8E3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98927"/>
        <c:axId val="946280207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演算処理!$CY$23:$CY$343</c:f>
              <c:numCache>
                <c:formatCode>General</c:formatCode>
                <c:ptCount val="321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5.05</c:v>
                </c:pt>
                <c:pt idx="252">
                  <c:v>5.0999999999999996</c:v>
                </c:pt>
                <c:pt idx="253">
                  <c:v>5.15</c:v>
                </c:pt>
                <c:pt idx="254">
                  <c:v>5.2</c:v>
                </c:pt>
                <c:pt idx="255">
                  <c:v>5.25</c:v>
                </c:pt>
                <c:pt idx="256">
                  <c:v>5.3</c:v>
                </c:pt>
                <c:pt idx="257">
                  <c:v>5.35</c:v>
                </c:pt>
                <c:pt idx="258">
                  <c:v>5.4</c:v>
                </c:pt>
                <c:pt idx="259">
                  <c:v>5.45</c:v>
                </c:pt>
                <c:pt idx="260">
                  <c:v>5.5</c:v>
                </c:pt>
                <c:pt idx="261">
                  <c:v>5.55</c:v>
                </c:pt>
                <c:pt idx="262">
                  <c:v>5.6</c:v>
                </c:pt>
                <c:pt idx="263">
                  <c:v>5.65</c:v>
                </c:pt>
                <c:pt idx="264">
                  <c:v>5.7</c:v>
                </c:pt>
                <c:pt idx="265">
                  <c:v>5.75</c:v>
                </c:pt>
                <c:pt idx="266">
                  <c:v>5.8</c:v>
                </c:pt>
                <c:pt idx="267">
                  <c:v>5.85</c:v>
                </c:pt>
                <c:pt idx="268">
                  <c:v>5.9</c:v>
                </c:pt>
                <c:pt idx="269">
                  <c:v>5.95</c:v>
                </c:pt>
                <c:pt idx="270">
                  <c:v>6</c:v>
                </c:pt>
                <c:pt idx="271">
                  <c:v>6.05</c:v>
                </c:pt>
                <c:pt idx="272">
                  <c:v>6.1</c:v>
                </c:pt>
                <c:pt idx="273">
                  <c:v>6.15</c:v>
                </c:pt>
                <c:pt idx="274">
                  <c:v>6.2</c:v>
                </c:pt>
                <c:pt idx="275">
                  <c:v>6.25</c:v>
                </c:pt>
                <c:pt idx="276">
                  <c:v>6.3</c:v>
                </c:pt>
                <c:pt idx="277">
                  <c:v>6.35</c:v>
                </c:pt>
                <c:pt idx="278">
                  <c:v>6.4</c:v>
                </c:pt>
                <c:pt idx="279">
                  <c:v>6.45</c:v>
                </c:pt>
                <c:pt idx="280">
                  <c:v>6.4999999999999902</c:v>
                </c:pt>
                <c:pt idx="281">
                  <c:v>6.5499999999999901</c:v>
                </c:pt>
                <c:pt idx="282">
                  <c:v>6.5999999999999899</c:v>
                </c:pt>
                <c:pt idx="283">
                  <c:v>6.6499999999999897</c:v>
                </c:pt>
                <c:pt idx="284">
                  <c:v>6.6999999999999904</c:v>
                </c:pt>
                <c:pt idx="285">
                  <c:v>6.7499999999999902</c:v>
                </c:pt>
                <c:pt idx="286">
                  <c:v>6.7999999999999901</c:v>
                </c:pt>
                <c:pt idx="287">
                  <c:v>6.8499999999999899</c:v>
                </c:pt>
                <c:pt idx="288">
                  <c:v>6.8999999999999897</c:v>
                </c:pt>
                <c:pt idx="289">
                  <c:v>6.9499999999999904</c:v>
                </c:pt>
                <c:pt idx="290">
                  <c:v>6.9999999999999902</c:v>
                </c:pt>
                <c:pt idx="291">
                  <c:v>7.1</c:v>
                </c:pt>
                <c:pt idx="292">
                  <c:v>7.2</c:v>
                </c:pt>
                <c:pt idx="293">
                  <c:v>7.3</c:v>
                </c:pt>
                <c:pt idx="294">
                  <c:v>7.4</c:v>
                </c:pt>
                <c:pt idx="295">
                  <c:v>7.5</c:v>
                </c:pt>
                <c:pt idx="296">
                  <c:v>7.6</c:v>
                </c:pt>
                <c:pt idx="297">
                  <c:v>7.7</c:v>
                </c:pt>
                <c:pt idx="298">
                  <c:v>7.8</c:v>
                </c:pt>
                <c:pt idx="299">
                  <c:v>7.9</c:v>
                </c:pt>
                <c:pt idx="300">
                  <c:v>8</c:v>
                </c:pt>
                <c:pt idx="301">
                  <c:v>8.1</c:v>
                </c:pt>
                <c:pt idx="302">
                  <c:v>8.1999999999999993</c:v>
                </c:pt>
                <c:pt idx="303">
                  <c:v>8.3000000000000007</c:v>
                </c:pt>
                <c:pt idx="304">
                  <c:v>8.4</c:v>
                </c:pt>
                <c:pt idx="305">
                  <c:v>8.5</c:v>
                </c:pt>
                <c:pt idx="306">
                  <c:v>8.6</c:v>
                </c:pt>
                <c:pt idx="307">
                  <c:v>8.6999999999999993</c:v>
                </c:pt>
                <c:pt idx="308">
                  <c:v>8.8000000000000007</c:v>
                </c:pt>
                <c:pt idx="309">
                  <c:v>8.9</c:v>
                </c:pt>
                <c:pt idx="310">
                  <c:v>9</c:v>
                </c:pt>
                <c:pt idx="311">
                  <c:v>9.1</c:v>
                </c:pt>
                <c:pt idx="312">
                  <c:v>9.1999999999999993</c:v>
                </c:pt>
                <c:pt idx="313">
                  <c:v>9.3000000000000007</c:v>
                </c:pt>
                <c:pt idx="314">
                  <c:v>9.4</c:v>
                </c:pt>
                <c:pt idx="315">
                  <c:v>9.4999999999999893</c:v>
                </c:pt>
                <c:pt idx="316">
                  <c:v>9.5999999999999908</c:v>
                </c:pt>
                <c:pt idx="317">
                  <c:v>9.6999999999999904</c:v>
                </c:pt>
                <c:pt idx="318">
                  <c:v>9.7999999999999901</c:v>
                </c:pt>
                <c:pt idx="319">
                  <c:v>9.8999999999999897</c:v>
                </c:pt>
                <c:pt idx="320">
                  <c:v>9.9999999999999893</c:v>
                </c:pt>
              </c:numCache>
            </c:numRef>
          </c:xVal>
          <c:yVal>
            <c:numRef>
              <c:f>演算処理!$DA$23:$DA$343</c:f>
              <c:numCache>
                <c:formatCode>General</c:formatCode>
                <c:ptCount val="321"/>
                <c:pt idx="0">
                  <c:v>-3.5984683311575041</c:v>
                </c:pt>
                <c:pt idx="1">
                  <c:v>-7.2019126001660823</c:v>
                </c:pt>
                <c:pt idx="2">
                  <c:v>-14.443156730350672</c:v>
                </c:pt>
                <c:pt idx="3">
                  <c:v>-21.760508140557871</c:v>
                </c:pt>
                <c:pt idx="4">
                  <c:v>-29.185565498256477</c:v>
                </c:pt>
                <c:pt idx="5">
                  <c:v>-36.742076059669976</c:v>
                </c:pt>
                <c:pt idx="6">
                  <c:v>-44.4433686604741</c:v>
                </c:pt>
                <c:pt idx="7">
                  <c:v>-52.290243941906006</c:v>
                </c:pt>
                <c:pt idx="8">
                  <c:v>-60.269839816785925</c:v>
                </c:pt>
                <c:pt idx="9">
                  <c:v>-68.356037980501668</c:v>
                </c:pt>
                <c:pt idx="10">
                  <c:v>-76.511805988978139</c:v>
                </c:pt>
                <c:pt idx="11">
                  <c:v>-84.693453471707599</c:v>
                </c:pt>
                <c:pt idx="12">
                  <c:v>87.143766095382347</c:v>
                </c:pt>
                <c:pt idx="13">
                  <c:v>79.03972006066455</c:v>
                </c:pt>
                <c:pt idx="14">
                  <c:v>71.024253071748888</c:v>
                </c:pt>
                <c:pt idx="15">
                  <c:v>63.11368353858942</c:v>
                </c:pt>
                <c:pt idx="16">
                  <c:v>55.309271591484993</c:v>
                </c:pt>
                <c:pt idx="17">
                  <c:v>47.597486633313643</c:v>
                </c:pt>
                <c:pt idx="18">
                  <c:v>39.951604710759518</c:v>
                </c:pt>
                <c:pt idx="19">
                  <c:v>32.334122014303226</c:v>
                </c:pt>
                <c:pt idx="20">
                  <c:v>24.699612913063731</c:v>
                </c:pt>
                <c:pt idx="21">
                  <c:v>16.997880469696785</c:v>
                </c:pt>
                <c:pt idx="22">
                  <c:v>9.1774500491670796</c:v>
                </c:pt>
                <c:pt idx="23">
                  <c:v>1.1895740914353758</c:v>
                </c:pt>
                <c:pt idx="24">
                  <c:v>-7.0071084457619977</c:v>
                </c:pt>
                <c:pt idx="25">
                  <c:v>-15.441336531991995</c:v>
                </c:pt>
                <c:pt idx="26">
                  <c:v>-24.123944310581908</c:v>
                </c:pt>
                <c:pt idx="27">
                  <c:v>-33.043671834073592</c:v>
                </c:pt>
                <c:pt idx="28">
                  <c:v>-42.165726186132964</c:v>
                </c:pt>
                <c:pt idx="29">
                  <c:v>-51.43472724562298</c:v>
                </c:pt>
                <c:pt idx="30">
                  <c:v>-60.782731243241287</c:v>
                </c:pt>
                <c:pt idx="31">
                  <c:v>-70.141297492178978</c:v>
                </c:pt>
                <c:pt idx="32">
                  <c:v>-79.45489811870128</c:v>
                </c:pt>
                <c:pt idx="33">
                  <c:v>-88.692431331372973</c:v>
                </c:pt>
                <c:pt idx="34">
                  <c:v>82.14545543230625</c:v>
                </c:pt>
                <c:pt idx="35">
                  <c:v>73.02379988370862</c:v>
                </c:pt>
                <c:pt idx="36">
                  <c:v>63.874719901309028</c:v>
                </c:pt>
                <c:pt idx="37">
                  <c:v>54.60167951531249</c:v>
                </c:pt>
                <c:pt idx="38">
                  <c:v>45.086320853402412</c:v>
                </c:pt>
                <c:pt idx="39">
                  <c:v>35.19899037769725</c:v>
                </c:pt>
                <c:pt idx="40">
                  <c:v>24.815474182231195</c:v>
                </c:pt>
                <c:pt idx="41">
                  <c:v>13.842496618876002</c:v>
                </c:pt>
                <c:pt idx="42">
                  <c:v>2.2508722043968112</c:v>
                </c:pt>
                <c:pt idx="43">
                  <c:v>-9.8943405105954039</c:v>
                </c:pt>
                <c:pt idx="44">
                  <c:v>-22.429449990915145</c:v>
                </c:pt>
                <c:pt idx="45">
                  <c:v>-35.13720337047846</c:v>
                </c:pt>
                <c:pt idx="46">
                  <c:v>-47.842672524415534</c:v>
                </c:pt>
                <c:pt idx="47">
                  <c:v>-60.533557460395109</c:v>
                </c:pt>
                <c:pt idx="48">
                  <c:v>-73.486953658166144</c:v>
                </c:pt>
                <c:pt idx="49">
                  <c:v>-87.443628507838653</c:v>
                </c:pt>
                <c:pt idx="50">
                  <c:v>76.050640242927869</c:v>
                </c:pt>
                <c:pt idx="51">
                  <c:v>54.127374172367858</c:v>
                </c:pt>
                <c:pt idx="52">
                  <c:v>23.777543124713343</c:v>
                </c:pt>
                <c:pt idx="53">
                  <c:v>-10.130574577762218</c:v>
                </c:pt>
                <c:pt idx="54">
                  <c:v>-36.409516237410195</c:v>
                </c:pt>
                <c:pt idx="55">
                  <c:v>-53.692395064174043</c:v>
                </c:pt>
                <c:pt idx="56">
                  <c:v>-65.390658504894191</c:v>
                </c:pt>
                <c:pt idx="57">
                  <c:v>-73.900971296285519</c:v>
                </c:pt>
                <c:pt idx="58">
                  <c:v>-80.489663684955914</c:v>
                </c:pt>
                <c:pt idx="59">
                  <c:v>-85.832385058132004</c:v>
                </c:pt>
                <c:pt idx="60">
                  <c:v>89.68660991408872</c:v>
                </c:pt>
                <c:pt idx="61">
                  <c:v>85.833602724786275</c:v>
                </c:pt>
                <c:pt idx="62">
                  <c:v>82.457724903988705</c:v>
                </c:pt>
                <c:pt idx="63">
                  <c:v>79.456564528067716</c:v>
                </c:pt>
                <c:pt idx="64">
                  <c:v>76.757620158929385</c:v>
                </c:pt>
                <c:pt idx="65">
                  <c:v>74.307734535550708</c:v>
                </c:pt>
                <c:pt idx="66">
                  <c:v>72.066772578947464</c:v>
                </c:pt>
                <c:pt idx="67">
                  <c:v>70.003672672547623</c:v>
                </c:pt>
                <c:pt idx="68">
                  <c:v>68.093885682788851</c:v>
                </c:pt>
                <c:pt idx="69">
                  <c:v>66.317658313655755</c:v>
                </c:pt>
                <c:pt idx="70">
                  <c:v>64.65884859764806</c:v>
                </c:pt>
                <c:pt idx="71">
                  <c:v>63.104087430091944</c:v>
                </c:pt>
                <c:pt idx="72">
                  <c:v>61.6421714978013</c:v>
                </c:pt>
                <c:pt idx="73">
                  <c:v>60.263614842709607</c:v>
                </c:pt>
                <c:pt idx="74">
                  <c:v>58.960311635845272</c:v>
                </c:pt>
                <c:pt idx="75">
                  <c:v>57.72527849598702</c:v>
                </c:pt>
                <c:pt idx="76">
                  <c:v>56.552454743143464</c:v>
                </c:pt>
                <c:pt idx="77">
                  <c:v>55.43654554437277</c:v>
                </c:pt>
                <c:pt idx="78">
                  <c:v>54.372897290431069</c:v>
                </c:pt>
                <c:pt idx="79">
                  <c:v>53.357397521427423</c:v>
                </c:pt>
                <c:pt idx="80">
                  <c:v>52.386393782637235</c:v>
                </c:pt>
                <c:pt idx="81">
                  <c:v>51.456627243454157</c:v>
                </c:pt>
                <c:pt idx="82">
                  <c:v>50.565177949689158</c:v>
                </c:pt>
                <c:pt idx="83">
                  <c:v>49.709419330823394</c:v>
                </c:pt>
                <c:pt idx="84">
                  <c:v>48.886980135196403</c:v>
                </c:pt>
                <c:pt idx="85">
                  <c:v>48.095712375560744</c:v>
                </c:pt>
                <c:pt idx="86">
                  <c:v>47.33366417487067</c:v>
                </c:pt>
                <c:pt idx="87">
                  <c:v>46.599056635403429</c:v>
                </c:pt>
                <c:pt idx="88">
                  <c:v>45.890264032951691</c:v>
                </c:pt>
                <c:pt idx="89">
                  <c:v>45.205796775886327</c:v>
                </c:pt>
                <c:pt idx="90">
                  <c:v>44.544286676484383</c:v>
                </c:pt>
                <c:pt idx="91">
                  <c:v>43.904474166434305</c:v>
                </c:pt>
                <c:pt idx="92">
                  <c:v>43.28519715530755</c:v>
                </c:pt>
                <c:pt idx="93">
                  <c:v>42.685381284076712</c:v>
                </c:pt>
                <c:pt idx="94">
                  <c:v>42.104031368500451</c:v>
                </c:pt>
                <c:pt idx="95">
                  <c:v>41.540223861687466</c:v>
                </c:pt>
                <c:pt idx="96">
                  <c:v>40.993100193149388</c:v>
                </c:pt>
                <c:pt idx="97">
                  <c:v>40.461860864503805</c:v>
                </c:pt>
                <c:pt idx="98">
                  <c:v>39.945760200738107</c:v>
                </c:pt>
                <c:pt idx="99">
                  <c:v>39.444101671403693</c:v>
                </c:pt>
                <c:pt idx="100">
                  <c:v>38.956233708918219</c:v>
                </c:pt>
                <c:pt idx="101">
                  <c:v>38.481545961810248</c:v>
                </c:pt>
                <c:pt idx="102">
                  <c:v>38.019465929647673</c:v>
                </c:pt>
                <c:pt idx="103">
                  <c:v>37.569455933865207</c:v>
                </c:pt>
                <c:pt idx="104">
                  <c:v>37.131010385001147</c:v>
                </c:pt>
                <c:pt idx="105">
                  <c:v>36.703653312177359</c:v>
                </c:pt>
                <c:pt idx="106">
                  <c:v>36.286936125172247</c:v>
                </c:pt>
                <c:pt idx="107">
                  <c:v>35.880435583282683</c:v>
                </c:pt>
                <c:pt idx="108">
                  <c:v>35.483751948454568</c:v>
                </c:pt>
                <c:pt idx="109">
                  <c:v>35.096507302976953</c:v>
                </c:pt>
                <c:pt idx="110">
                  <c:v>34.718344014452647</c:v>
                </c:pt>
                <c:pt idx="111">
                  <c:v>34.348923332843391</c:v>
                </c:pt>
                <c:pt idx="112">
                  <c:v>33.987924106189297</c:v>
                </c:pt>
                <c:pt idx="113">
                  <c:v>33.635041603163373</c:v>
                </c:pt>
                <c:pt idx="114">
                  <c:v>33.289986431978974</c:v>
                </c:pt>
                <c:pt idx="115">
                  <c:v>32.952483546349178</c:v>
                </c:pt>
                <c:pt idx="116">
                  <c:v>32.622271330228763</c:v>
                </c:pt>
                <c:pt idx="117">
                  <c:v>32.299100753972063</c:v>
                </c:pt>
                <c:pt idx="118">
                  <c:v>31.982734595331745</c:v>
                </c:pt>
                <c:pt idx="119">
                  <c:v>31.672946719419258</c:v>
                </c:pt>
                <c:pt idx="120">
                  <c:v>31.369521412360509</c:v>
                </c:pt>
                <c:pt idx="121">
                  <c:v>31.072252763921181</c:v>
                </c:pt>
                <c:pt idx="122">
                  <c:v>30.780944094854298</c:v>
                </c:pt>
                <c:pt idx="123">
                  <c:v>30.495407425146251</c:v>
                </c:pt>
                <c:pt idx="124">
                  <c:v>30.215462979713635</c:v>
                </c:pt>
                <c:pt idx="125">
                  <c:v>29.940938728437363</c:v>
                </c:pt>
                <c:pt idx="126">
                  <c:v>29.671669957718329</c:v>
                </c:pt>
                <c:pt idx="127">
                  <c:v>29.407498871004652</c:v>
                </c:pt>
                <c:pt idx="128">
                  <c:v>29.148274215977672</c:v>
                </c:pt>
                <c:pt idx="129">
                  <c:v>28.89385093629652</c:v>
                </c:pt>
                <c:pt idx="130">
                  <c:v>28.644089845991111</c:v>
                </c:pt>
                <c:pt idx="131">
                  <c:v>28.398857324764986</c:v>
                </c:pt>
                <c:pt idx="132">
                  <c:v>28.158025032622348</c:v>
                </c:pt>
                <c:pt idx="133">
                  <c:v>27.921469642372557</c:v>
                </c:pt>
                <c:pt idx="134">
                  <c:v>27.689072588689694</c:v>
                </c:pt>
                <c:pt idx="135">
                  <c:v>27.460719832517622</c:v>
                </c:pt>
                <c:pt idx="136">
                  <c:v>27.236301639712508</c:v>
                </c:pt>
                <c:pt idx="137">
                  <c:v>27.015712372907124</c:v>
                </c:pt>
                <c:pt idx="138">
                  <c:v>26.798850295664312</c:v>
                </c:pt>
                <c:pt idx="139">
                  <c:v>26.585617388063152</c:v>
                </c:pt>
                <c:pt idx="140">
                  <c:v>26.375919172929777</c:v>
                </c:pt>
                <c:pt idx="141">
                  <c:v>26.16966455198742</c:v>
                </c:pt>
                <c:pt idx="142">
                  <c:v>25.966765651257298</c:v>
                </c:pt>
                <c:pt idx="143">
                  <c:v>25.767137675093707</c:v>
                </c:pt>
                <c:pt idx="144">
                  <c:v>25.570698768283954</c:v>
                </c:pt>
                <c:pt idx="145">
                  <c:v>25.377369885687283</c:v>
                </c:pt>
                <c:pt idx="146">
                  <c:v>25.187074668926019</c:v>
                </c:pt>
                <c:pt idx="147">
                  <c:v>24.999739329678757</c:v>
                </c:pt>
                <c:pt idx="148">
                  <c:v>24.815292539158243</c:v>
                </c:pt>
                <c:pt idx="149">
                  <c:v>24.633665323387099</c:v>
                </c:pt>
                <c:pt idx="150">
                  <c:v>24.454790963912377</c:v>
                </c:pt>
                <c:pt idx="151">
                  <c:v>24.278604903625588</c:v>
                </c:pt>
                <c:pt idx="152">
                  <c:v>24.105044657378258</c:v>
                </c:pt>
                <c:pt idx="153">
                  <c:v>23.934049727104899</c:v>
                </c:pt>
                <c:pt idx="154">
                  <c:v>23.765561521185116</c:v>
                </c:pt>
                <c:pt idx="155">
                  <c:v>23.599523277794926</c:v>
                </c:pt>
                <c:pt idx="156">
                  <c:v>23.435879992014502</c:v>
                </c:pt>
                <c:pt idx="157">
                  <c:v>23.274578346475046</c:v>
                </c:pt>
                <c:pt idx="158">
                  <c:v>23.115566645341957</c:v>
                </c:pt>
                <c:pt idx="159">
                  <c:v>22.958794751445073</c:v>
                </c:pt>
                <c:pt idx="160">
                  <c:v>22.804214026378819</c:v>
                </c:pt>
                <c:pt idx="161">
                  <c:v>22.651777273406843</c:v>
                </c:pt>
                <c:pt idx="162">
                  <c:v>22.501438683016133</c:v>
                </c:pt>
                <c:pt idx="163">
                  <c:v>22.353153780975674</c:v>
                </c:pt>
                <c:pt idx="164">
                  <c:v>22.206879378763642</c:v>
                </c:pt>
                <c:pt idx="165">
                  <c:v>22.06257352623577</c:v>
                </c:pt>
                <c:pt idx="166">
                  <c:v>21.920195466415386</c:v>
                </c:pt>
                <c:pt idx="167">
                  <c:v>21.779705592292892</c:v>
                </c:pt>
                <c:pt idx="168">
                  <c:v>21.641065405529414</c:v>
                </c:pt>
                <c:pt idx="169">
                  <c:v>21.504237476965542</c:v>
                </c:pt>
                <c:pt idx="170">
                  <c:v>21.369185408842235</c:v>
                </c:pt>
                <c:pt idx="171">
                  <c:v>21.235873798646207</c:v>
                </c:pt>
                <c:pt idx="172">
                  <c:v>21.104268204497565</c:v>
                </c:pt>
                <c:pt idx="173">
                  <c:v>20.97433511200202</c:v>
                </c:pt>
                <c:pt idx="174">
                  <c:v>20.846041902494658</c:v>
                </c:pt>
                <c:pt idx="175">
                  <c:v>20.719356822606368</c:v>
                </c:pt>
                <c:pt idx="176">
                  <c:v>20.594248955088009</c:v>
                </c:pt>
                <c:pt idx="177">
                  <c:v>20.470688190831012</c:v>
                </c:pt>
                <c:pt idx="178">
                  <c:v>20.348645202026582</c:v>
                </c:pt>
                <c:pt idx="179">
                  <c:v>20.228091416408905</c:v>
                </c:pt>
                <c:pt idx="180">
                  <c:v>20.108998992530747</c:v>
                </c:pt>
                <c:pt idx="181">
                  <c:v>19.991340796022641</c:v>
                </c:pt>
                <c:pt idx="182">
                  <c:v>19.875090376789633</c:v>
                </c:pt>
                <c:pt idx="183">
                  <c:v>19.760221947101815</c:v>
                </c:pt>
                <c:pt idx="184">
                  <c:v>19.646710360537547</c:v>
                </c:pt>
                <c:pt idx="185">
                  <c:v>19.534531091740057</c:v>
                </c:pt>
                <c:pt idx="186">
                  <c:v>19.423660216950548</c:v>
                </c:pt>
                <c:pt idx="187">
                  <c:v>19.314074395282702</c:v>
                </c:pt>
                <c:pt idx="188">
                  <c:v>19.205750850705229</c:v>
                </c:pt>
                <c:pt idx="189">
                  <c:v>19.098667354700993</c:v>
                </c:pt>
                <c:pt idx="190">
                  <c:v>18.992802209572783</c:v>
                </c:pt>
                <c:pt idx="191">
                  <c:v>18.888134232367317</c:v>
                </c:pt>
                <c:pt idx="192">
                  <c:v>18.784642739390446</c:v>
                </c:pt>
                <c:pt idx="193">
                  <c:v>18.682307531288114</c:v>
                </c:pt>
                <c:pt idx="194">
                  <c:v>18.581108878668491</c:v>
                </c:pt>
                <c:pt idx="195">
                  <c:v>18.481027508242438</c:v>
                </c:pt>
                <c:pt idx="196">
                  <c:v>18.382044589460033</c:v>
                </c:pt>
                <c:pt idx="197">
                  <c:v>18.284141721622451</c:v>
                </c:pt>
                <c:pt idx="198">
                  <c:v>18.187300921449157</c:v>
                </c:pt>
                <c:pt idx="199">
                  <c:v>18.091504611081589</c:v>
                </c:pt>
                <c:pt idx="200">
                  <c:v>17.996735606505155</c:v>
                </c:pt>
                <c:pt idx="201">
                  <c:v>17.902977106372493</c:v>
                </c:pt>
                <c:pt idx="202">
                  <c:v>17.810212681211553</c:v>
                </c:pt>
                <c:pt idx="203">
                  <c:v>17.718426263002922</c:v>
                </c:pt>
                <c:pt idx="204">
                  <c:v>17.627602135111541</c:v>
                </c:pt>
                <c:pt idx="205">
                  <c:v>17.537724922558592</c:v>
                </c:pt>
                <c:pt idx="206">
                  <c:v>17.448779582620041</c:v>
                </c:pt>
                <c:pt idx="207">
                  <c:v>17.360751395738973</c:v>
                </c:pt>
                <c:pt idx="208">
                  <c:v>17.273625956739345</c:v>
                </c:pt>
                <c:pt idx="209">
                  <c:v>17.187389166329378</c:v>
                </c:pt>
                <c:pt idx="210">
                  <c:v>17.102027222883379</c:v>
                </c:pt>
                <c:pt idx="211">
                  <c:v>17.017526614491349</c:v>
                </c:pt>
                <c:pt idx="212">
                  <c:v>16.933874111265851</c:v>
                </c:pt>
                <c:pt idx="213">
                  <c:v>16.851056757896714</c:v>
                </c:pt>
                <c:pt idx="214">
                  <c:v>16.769061866443796</c:v>
                </c:pt>
                <c:pt idx="215">
                  <c:v>16.687877009359148</c:v>
                </c:pt>
                <c:pt idx="216">
                  <c:v>16.607490012729873</c:v>
                </c:pt>
                <c:pt idx="217">
                  <c:v>16.527888949733409</c:v>
                </c:pt>
                <c:pt idx="218">
                  <c:v>16.449062134297485</c:v>
                </c:pt>
                <c:pt idx="219">
                  <c:v>16.370998114957235</c:v>
                </c:pt>
                <c:pt idx="220">
                  <c:v>16.293685668902103</c:v>
                </c:pt>
                <c:pt idx="221">
                  <c:v>16.217113796205833</c:v>
                </c:pt>
                <c:pt idx="222">
                  <c:v>16.141271714232808</c:v>
                </c:pt>
                <c:pt idx="223">
                  <c:v>16.066148852214425</c:v>
                </c:pt>
                <c:pt idx="224">
                  <c:v>15.991734845989452</c:v>
                </c:pt>
                <c:pt idx="225">
                  <c:v>15.918019532902509</c:v>
                </c:pt>
                <c:pt idx="226">
                  <c:v>15.844992946855099</c:v>
                </c:pt>
                <c:pt idx="227">
                  <c:v>15.772645313503805</c:v>
                </c:pt>
                <c:pt idx="228">
                  <c:v>15.700967045600571</c:v>
                </c:pt>
                <c:pt idx="229">
                  <c:v>15.629948738470024</c:v>
                </c:pt>
                <c:pt idx="230">
                  <c:v>15.559581165619198</c:v>
                </c:pt>
                <c:pt idx="231">
                  <c:v>15.48985527447504</c:v>
                </c:pt>
                <c:pt idx="232">
                  <c:v>15.420762182245362</c:v>
                </c:pt>
                <c:pt idx="233">
                  <c:v>15.352293171898998</c:v>
                </c:pt>
                <c:pt idx="234">
                  <c:v>15.284439688261202</c:v>
                </c:pt>
                <c:pt idx="235">
                  <c:v>15.217193334220303</c:v>
                </c:pt>
                <c:pt idx="236">
                  <c:v>15.150545867042014</c:v>
                </c:pt>
                <c:pt idx="237">
                  <c:v>15.084489194787661</c:v>
                </c:pt>
                <c:pt idx="238">
                  <c:v>15.019015372833051</c:v>
                </c:pt>
                <c:pt idx="239">
                  <c:v>14.954116600484499</c:v>
                </c:pt>
                <c:pt idx="240">
                  <c:v>14.88978521768898</c:v>
                </c:pt>
                <c:pt idx="241">
                  <c:v>14.826013701835144</c:v>
                </c:pt>
                <c:pt idx="242">
                  <c:v>14.762794664642493</c:v>
                </c:pt>
                <c:pt idx="243">
                  <c:v>14.700120849135597</c:v>
                </c:pt>
                <c:pt idx="244">
                  <c:v>14.637985126700846</c:v>
                </c:pt>
                <c:pt idx="245">
                  <c:v>14.576380494222917</c:v>
                </c:pt>
                <c:pt idx="246">
                  <c:v>14.515300071298583</c:v>
                </c:pt>
                <c:pt idx="247">
                  <c:v>14.454737097525248</c:v>
                </c:pt>
                <c:pt idx="248">
                  <c:v>14.394684929861981</c:v>
                </c:pt>
                <c:pt idx="249">
                  <c:v>14.335137040060724</c:v>
                </c:pt>
                <c:pt idx="250">
                  <c:v>14.276087012165451</c:v>
                </c:pt>
                <c:pt idx="251">
                  <c:v>14.130598968438473</c:v>
                </c:pt>
                <c:pt idx="252">
                  <c:v>13.988087801749455</c:v>
                </c:pt>
                <c:pt idx="253">
                  <c:v>13.848461850909288</c:v>
                </c:pt>
                <c:pt idx="254">
                  <c:v>13.711633226914133</c:v>
                </c:pt>
                <c:pt idx="255">
                  <c:v>13.577517618609786</c:v>
                </c:pt>
                <c:pt idx="256">
                  <c:v>13.446034110376175</c:v>
                </c:pt>
                <c:pt idx="257">
                  <c:v>13.317105010964998</c:v>
                </c:pt>
                <c:pt idx="258">
                  <c:v>13.190655692694946</c:v>
                </c:pt>
                <c:pt idx="259">
                  <c:v>13.066614440273632</c:v>
                </c:pt>
                <c:pt idx="260">
                  <c:v>12.944912308574272</c:v>
                </c:pt>
                <c:pt idx="261">
                  <c:v>12.825482988748686</c:v>
                </c:pt>
                <c:pt idx="262">
                  <c:v>12.708262682106842</c:v>
                </c:pt>
                <c:pt idx="263">
                  <c:v>12.59318998123776</c:v>
                </c:pt>
                <c:pt idx="264">
                  <c:v>12.480205757886957</c:v>
                </c:pt>
                <c:pt idx="265">
                  <c:v>12.36925305714276</c:v>
                </c:pt>
                <c:pt idx="266">
                  <c:v>12.260276997517673</c:v>
                </c:pt>
                <c:pt idx="267">
                  <c:v>12.153224676541853</c:v>
                </c:pt>
                <c:pt idx="268">
                  <c:v>12.048045081514271</c:v>
                </c:pt>
                <c:pt idx="269">
                  <c:v>11.944689005083042</c:v>
                </c:pt>
                <c:pt idx="270">
                  <c:v>11.8431089653503</c:v>
                </c:pt>
                <c:pt idx="271">
                  <c:v>11.743259130219048</c:v>
                </c:pt>
                <c:pt idx="272">
                  <c:v>11.645095245719288</c:v>
                </c:pt>
                <c:pt idx="273">
                  <c:v>11.548574568069601</c:v>
                </c:pt>
                <c:pt idx="274">
                  <c:v>11.453655799247185</c:v>
                </c:pt>
                <c:pt idx="275">
                  <c:v>11.360299025855156</c:v>
                </c:pt>
                <c:pt idx="276">
                  <c:v>11.268465661090492</c:v>
                </c:pt>
                <c:pt idx="277">
                  <c:v>11.178118389629281</c:v>
                </c:pt>
                <c:pt idx="278">
                  <c:v>11.089221115258363</c:v>
                </c:pt>
                <c:pt idx="279">
                  <c:v>11.001738911093856</c:v>
                </c:pt>
                <c:pt idx="280">
                  <c:v>10.915637972237668</c:v>
                </c:pt>
                <c:pt idx="281">
                  <c:v>10.83088557073274</c:v>
                </c:pt>
                <c:pt idx="282">
                  <c:v>10.747450012687175</c:v>
                </c:pt>
                <c:pt idx="283">
                  <c:v>10.66530059744527</c:v>
                </c:pt>
                <c:pt idx="284">
                  <c:v>10.584407578691769</c:v>
                </c:pt>
                <c:pt idx="285">
                  <c:v>10.504742127382592</c:v>
                </c:pt>
                <c:pt idx="286">
                  <c:v>10.42627629640209</c:v>
                </c:pt>
                <c:pt idx="287">
                  <c:v>10.348982986853169</c:v>
                </c:pt>
                <c:pt idx="288">
                  <c:v>10.272835915892312</c:v>
                </c:pt>
                <c:pt idx="289">
                  <c:v>10.197809586027049</c:v>
                </c:pt>
                <c:pt idx="290">
                  <c:v>10.123879255798347</c:v>
                </c:pt>
                <c:pt idx="291">
                  <c:v>9.9792112417928021</c:v>
                </c:pt>
                <c:pt idx="292">
                  <c:v>9.8386480292477305</c:v>
                </c:pt>
                <c:pt idx="293">
                  <c:v>9.7020162015594273</c:v>
                </c:pt>
                <c:pt idx="294">
                  <c:v>9.5691520365879104</c:v>
                </c:pt>
                <c:pt idx="295">
                  <c:v>9.4399008345162194</c:v>
                </c:pt>
                <c:pt idx="296">
                  <c:v>9.3141163011802011</c:v>
                </c:pt>
                <c:pt idx="297">
                  <c:v>9.1916599815723696</c:v>
                </c:pt>
                <c:pt idx="298">
                  <c:v>9.0724007387964214</c:v>
                </c:pt>
                <c:pt idx="299">
                  <c:v>8.9562142742528241</c:v>
                </c:pt>
                <c:pt idx="300">
                  <c:v>8.8429826852799103</c:v>
                </c:pt>
                <c:pt idx="301">
                  <c:v>8.7325940568666596</c:v>
                </c:pt>
                <c:pt idx="302">
                  <c:v>8.6249420843999367</c:v>
                </c:pt>
                <c:pt idx="303">
                  <c:v>8.5199257247157565</c:v>
                </c:pt>
                <c:pt idx="304">
                  <c:v>8.4174488729965677</c:v>
                </c:pt>
                <c:pt idx="305">
                  <c:v>8.3174200632984281</c:v>
                </c:pt>
                <c:pt idx="306">
                  <c:v>8.219752190707533</c:v>
                </c:pt>
                <c:pt idx="307">
                  <c:v>8.1243622533174253</c:v>
                </c:pt>
                <c:pt idx="308">
                  <c:v>8.0311711123898828</c:v>
                </c:pt>
                <c:pt idx="309">
                  <c:v>7.9401032692156477</c:v>
                </c:pt>
                <c:pt idx="310">
                  <c:v>7.8510866573286089</c:v>
                </c:pt>
                <c:pt idx="311">
                  <c:v>7.7640524488500757</c:v>
                </c:pt>
                <c:pt idx="312">
                  <c:v>7.6789348738503573</c:v>
                </c:pt>
                <c:pt idx="313">
                  <c:v>7.5956710517143264</c:v>
                </c:pt>
                <c:pt idx="314">
                  <c:v>7.5142008335870294</c:v>
                </c:pt>
                <c:pt idx="315">
                  <c:v>7.4344666550561609</c:v>
                </c:pt>
                <c:pt idx="316">
                  <c:v>7.3564133983009272</c:v>
                </c:pt>
                <c:pt idx="317">
                  <c:v>7.2799882630028074</c:v>
                </c:pt>
                <c:pt idx="318">
                  <c:v>7.2051406453728761</c:v>
                </c:pt>
                <c:pt idx="319">
                  <c:v>7.131822024704646</c:v>
                </c:pt>
                <c:pt idx="320">
                  <c:v>7.059985856909968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38D-4263-A8AD-9FEDC8E32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01295"/>
        <c:axId val="130600047"/>
      </c:scatterChart>
      <c:valAx>
        <c:axId val="946298927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144254278728614"/>
              <c:y val="0.90222642502544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80207"/>
        <c:crossesAt val="-100"/>
        <c:crossBetween val="midCat"/>
      </c:valAx>
      <c:valAx>
        <c:axId val="946280207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98927"/>
        <c:crossesAt val="0.1"/>
        <c:crossBetween val="midCat"/>
      </c:valAx>
      <c:valAx>
        <c:axId val="1306000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位相　</a:t>
                </a:r>
                <a:r>
                  <a:rPr lang="en-US" altLang="ja-JP"/>
                  <a:t>(deg)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004444196216375"/>
              <c:y val="0.32217294410483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30601295"/>
        <c:crosses val="max"/>
        <c:crossBetween val="midCat"/>
      </c:valAx>
      <c:valAx>
        <c:axId val="1306012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00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18658914579443"/>
          <c:y val="0.48699870060006006"/>
          <c:w val="0.19055555555555556"/>
          <c:h val="0.19630073452970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2022463383456316"/>
          <c:y val="9.47181280492081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405359551050593"/>
          <c:y val="4.2083333333333334E-2"/>
          <c:w val="0.75815787184060568"/>
          <c:h val="0.845130869058034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88-46F6-9300-E2D6D5947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69967"/>
        <c:axId val="49171631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演算処理!$DE$28:$DE$343</c:f>
              <c:numCache>
                <c:formatCode>General</c:formatCode>
                <c:ptCount val="316"/>
                <c:pt idx="0">
                  <c:v>-27.068605224030801</c:v>
                </c:pt>
                <c:pt idx="1">
                  <c:v>-25.640608791151717</c:v>
                </c:pt>
                <c:pt idx="2">
                  <c:v>-24.6165033121665</c:v>
                </c:pt>
                <c:pt idx="3">
                  <c:v>-23.962110313836128</c:v>
                </c:pt>
                <c:pt idx="4">
                  <c:v>-23.666491575979897</c:v>
                </c:pt>
                <c:pt idx="5">
                  <c:v>-23.736536828241693</c:v>
                </c:pt>
                <c:pt idx="6">
                  <c:v>-24.197876125576929</c:v>
                </c:pt>
                <c:pt idx="7">
                  <c:v>-25.101947515910467</c:v>
                </c:pt>
                <c:pt idx="8">
                  <c:v>-26.544009741252196</c:v>
                </c:pt>
                <c:pt idx="9">
                  <c:v>-28.70895833904207</c:v>
                </c:pt>
                <c:pt idx="10">
                  <c:v>-32.011018448534628</c:v>
                </c:pt>
                <c:pt idx="11">
                  <c:v>-37.717204031277319</c:v>
                </c:pt>
                <c:pt idx="12">
                  <c:v>-58.589157683456882</c:v>
                </c:pt>
                <c:pt idx="13">
                  <c:v>-40.199007748444799</c:v>
                </c:pt>
                <c:pt idx="14">
                  <c:v>-34.243299943275353</c:v>
                </c:pt>
                <c:pt idx="15">
                  <c:v>-31.210266383166385</c:v>
                </c:pt>
                <c:pt idx="16">
                  <c:v>-29.331856049094029</c:v>
                </c:pt>
                <c:pt idx="17">
                  <c:v>-28.054700716332292</c:v>
                </c:pt>
                <c:pt idx="18">
                  <c:v>-27.129417984177753</c:v>
                </c:pt>
                <c:pt idx="19">
                  <c:v>-26.44499707323255</c:v>
                </c:pt>
                <c:pt idx="20">
                  <c:v>-25.980608787421112</c:v>
                </c:pt>
                <c:pt idx="21">
                  <c:v>-25.779317374397838</c:v>
                </c:pt>
                <c:pt idx="22">
                  <c:v>-25.930388115449819</c:v>
                </c:pt>
                <c:pt idx="23">
                  <c:v>-26.569069478891613</c:v>
                </c:pt>
                <c:pt idx="24">
                  <c:v>-27.912105556759109</c:v>
                </c:pt>
                <c:pt idx="25">
                  <c:v>-30.388561596073647</c:v>
                </c:pt>
                <c:pt idx="26">
                  <c:v>-35.218459088165098</c:v>
                </c:pt>
                <c:pt idx="27">
                  <c:v>-52.713071112838001</c:v>
                </c:pt>
                <c:pt idx="28">
                  <c:v>-37.303184870503983</c:v>
                </c:pt>
                <c:pt idx="29">
                  <c:v>-30.738819177210694</c:v>
                </c:pt>
                <c:pt idx="30">
                  <c:v>-27.465872073414754</c:v>
                </c:pt>
                <c:pt idx="31">
                  <c:v>-25.661221941160385</c:v>
                </c:pt>
                <c:pt idx="32">
                  <c:v>-24.826065134727912</c:v>
                </c:pt>
                <c:pt idx="33">
                  <c:v>-24.775790300874895</c:v>
                </c:pt>
                <c:pt idx="34">
                  <c:v>-25.454970897209343</c:v>
                </c:pt>
                <c:pt idx="35">
                  <c:v>-26.907313209058778</c:v>
                </c:pt>
                <c:pt idx="36">
                  <c:v>-29.359510050513038</c:v>
                </c:pt>
                <c:pt idx="37">
                  <c:v>-33.679790205925613</c:v>
                </c:pt>
                <c:pt idx="38">
                  <c:v>-45.900386384029261</c:v>
                </c:pt>
                <c:pt idx="39">
                  <c:v>-37.569547251398504</c:v>
                </c:pt>
                <c:pt idx="40">
                  <c:v>-29.489618819506354</c:v>
                </c:pt>
                <c:pt idx="41">
                  <c:v>-25.587433694028579</c:v>
                </c:pt>
                <c:pt idx="42">
                  <c:v>-23.962730206927468</c:v>
                </c:pt>
                <c:pt idx="43">
                  <c:v>-25.128333619484437</c:v>
                </c:pt>
                <c:pt idx="44">
                  <c:v>-36.018592118570758</c:v>
                </c:pt>
                <c:pt idx="45">
                  <c:v>-23.517160521144827</c:v>
                </c:pt>
                <c:pt idx="46">
                  <c:v>-14.316468755959351</c:v>
                </c:pt>
                <c:pt idx="47">
                  <c:v>-9.4502300033651849</c:v>
                </c:pt>
                <c:pt idx="48">
                  <c:v>-6.3181013250877625</c:v>
                </c:pt>
                <c:pt idx="49">
                  <c:v>-3.7130069658784786</c:v>
                </c:pt>
                <c:pt idx="50">
                  <c:v>-1.8923989507589465</c:v>
                </c:pt>
                <c:pt idx="51">
                  <c:v>-0.88319885031992118</c:v>
                </c:pt>
                <c:pt idx="52">
                  <c:v>-0.38401141996909982</c:v>
                </c:pt>
                <c:pt idx="53">
                  <c:v>-0.14987301457942392</c:v>
                </c:pt>
                <c:pt idx="54">
                  <c:v>-4.3879055837157337E-2</c:v>
                </c:pt>
                <c:pt idx="55">
                  <c:v>-3.1568322562162189E-3</c:v>
                </c:pt>
                <c:pt idx="56">
                  <c:v>-1.511925209734607E-2</c:v>
                </c:pt>
                <c:pt idx="57">
                  <c:v>-1.5007418129320426E-2</c:v>
                </c:pt>
                <c:pt idx="58">
                  <c:v>-1.1938627856211307E-2</c:v>
                </c:pt>
                <c:pt idx="59">
                  <c:v>-8.8027393376317771E-3</c:v>
                </c:pt>
                <c:pt idx="60">
                  <c:v>-6.2901205133337763E-3</c:v>
                </c:pt>
                <c:pt idx="61">
                  <c:v>-4.4372686813120392E-3</c:v>
                </c:pt>
                <c:pt idx="62">
                  <c:v>-3.1178903241244429E-3</c:v>
                </c:pt>
                <c:pt idx="63">
                  <c:v>-2.1924171219642806E-3</c:v>
                </c:pt>
                <c:pt idx="64">
                  <c:v>-1.5467333964229103E-3</c:v>
                </c:pt>
                <c:pt idx="65">
                  <c:v>-1.0963721107231615E-3</c:v>
                </c:pt>
                <c:pt idx="66">
                  <c:v>-7.8143238326292528E-4</c:v>
                </c:pt>
                <c:pt idx="67">
                  <c:v>-5.6026205068011002E-4</c:v>
                </c:pt>
                <c:pt idx="68">
                  <c:v>-4.0414068419274081E-4</c:v>
                </c:pt>
                <c:pt idx="69">
                  <c:v>-2.9331130136750445E-4</c:v>
                </c:pt>
                <c:pt idx="70">
                  <c:v>-2.1416807495463423E-4</c:v>
                </c:pt>
                <c:pt idx="71">
                  <c:v>-1.5731187005999447E-4</c:v>
                </c:pt>
                <c:pt idx="72">
                  <c:v>-1.1622133273817521E-4</c:v>
                </c:pt>
                <c:pt idx="73">
                  <c:v>-8.6348806044111753E-5</c:v>
                </c:pt>
                <c:pt idx="74">
                  <c:v>-6.4505573045827404E-5</c:v>
                </c:pt>
                <c:pt idx="75">
                  <c:v>-4.8443021902966701E-5</c:v>
                </c:pt>
                <c:pt idx="76">
                  <c:v>-3.6566306257559462E-5</c:v>
                </c:pt>
                <c:pt idx="77">
                  <c:v>-2.77377266018214E-5</c:v>
                </c:pt>
                <c:pt idx="78">
                  <c:v>-2.1141048809757224E-5</c:v>
                </c:pt>
                <c:pt idx="79">
                  <c:v>-1.618737701854104E-5</c:v>
                </c:pt>
                <c:pt idx="80">
                  <c:v>-1.2449496055304957E-5</c:v>
                </c:pt>
                <c:pt idx="81">
                  <c:v>-9.6158179072359005E-6</c:v>
                </c:pt>
                <c:pt idx="82">
                  <c:v>-7.4578991958040485E-6</c:v>
                </c:pt>
                <c:pt idx="83">
                  <c:v>-5.8074042157355924E-6</c:v>
                </c:pt>
                <c:pt idx="84">
                  <c:v>-4.5396780599404218E-6</c:v>
                </c:pt>
                <c:pt idx="85">
                  <c:v>-3.5619706974859986E-6</c:v>
                </c:pt>
                <c:pt idx="86">
                  <c:v>-2.8049511329674213E-6</c:v>
                </c:pt>
                <c:pt idx="87">
                  <c:v>-2.2165612949054736E-6</c:v>
                </c:pt>
                <c:pt idx="88">
                  <c:v>-1.7575424411875412E-6</c:v>
                </c:pt>
                <c:pt idx="89">
                  <c:v>-1.3981632226603977E-6</c:v>
                </c:pt>
                <c:pt idx="90">
                  <c:v>-1.1158153821943075E-6</c:v>
                </c:pt>
                <c:pt idx="91">
                  <c:v>-8.9323895125597159E-7</c:v>
                </c:pt>
                <c:pt idx="92">
                  <c:v>-7.1720630118476634E-7</c:v>
                </c:pt>
                <c:pt idx="93">
                  <c:v>-5.7754222691492883E-7</c:v>
                </c:pt>
                <c:pt idx="94">
                  <c:v>-4.6639119032595878E-7</c:v>
                </c:pt>
                <c:pt idx="95">
                  <c:v>-3.7766714969342633E-7</c:v>
                </c:pt>
                <c:pt idx="96">
                  <c:v>-3.0663885324243123E-7</c:v>
                </c:pt>
                <c:pt idx="97">
                  <c:v>-2.4961604101283919E-7</c:v>
                </c:pt>
                <c:pt idx="98">
                  <c:v>-2.0371110927955771E-7</c:v>
                </c:pt>
                <c:pt idx="99">
                  <c:v>-1.6665743407788999E-7</c:v>
                </c:pt>
                <c:pt idx="100">
                  <c:v>-1.3667039614090247E-7</c:v>
                </c:pt>
                <c:pt idx="101">
                  <c:v>-1.1234071275253037E-7</c:v>
                </c:pt>
                <c:pt idx="102">
                  <c:v>-9.2552273172135655E-8</c:v>
                </c:pt>
                <c:pt idx="103">
                  <c:v>-7.6418666589253277E-8</c:v>
                </c:pt>
                <c:pt idx="104">
                  <c:v>-6.3233976343008362E-8</c:v>
                </c:pt>
                <c:pt idx="105">
                  <c:v>-5.2434524082526605E-8</c:v>
                </c:pt>
                <c:pt idx="106">
                  <c:v>-4.3569038293750123E-8</c:v>
                </c:pt>
                <c:pt idx="107">
                  <c:v>-3.6275317572799391E-8</c:v>
                </c:pt>
                <c:pt idx="108">
                  <c:v>-3.0261935404009999E-8</c:v>
                </c:pt>
                <c:pt idx="109">
                  <c:v>-2.5293838892717642E-8</c:v>
                </c:pt>
                <c:pt idx="110">
                  <c:v>-2.1180997666104227E-8</c:v>
                </c:pt>
                <c:pt idx="111">
                  <c:v>-1.7769426948451761E-8</c:v>
                </c:pt>
                <c:pt idx="112">
                  <c:v>-1.493406889554551E-8</c:v>
                </c:pt>
                <c:pt idx="113">
                  <c:v>-1.2573134885268694E-8</c:v>
                </c:pt>
                <c:pt idx="114">
                  <c:v>-1.0603597286589914E-8</c:v>
                </c:pt>
                <c:pt idx="115">
                  <c:v>-8.9575915537139859E-9</c:v>
                </c:pt>
                <c:pt idx="116">
                  <c:v>-7.5795290295988263E-9</c:v>
                </c:pt>
                <c:pt idx="117">
                  <c:v>-6.4237912389502738E-9</c:v>
                </c:pt>
                <c:pt idx="118">
                  <c:v>-5.4528600572422286E-9</c:v>
                </c:pt>
                <c:pt idx="119">
                  <c:v>-4.63582589611073E-9</c:v>
                </c:pt>
                <c:pt idx="120">
                  <c:v>-3.9471745793906502E-9</c:v>
                </c:pt>
                <c:pt idx="121">
                  <c:v>-3.3658046934201322E-9</c:v>
                </c:pt>
                <c:pt idx="122">
                  <c:v>-2.8742349098581531E-9</c:v>
                </c:pt>
                <c:pt idx="123">
                  <c:v>-2.4579559576235885E-9</c:v>
                </c:pt>
                <c:pt idx="124">
                  <c:v>-2.1049050644235657E-9</c:v>
                </c:pt>
                <c:pt idx="125">
                  <c:v>-1.8050358667017298E-9</c:v>
                </c:pt>
                <c:pt idx="126">
                  <c:v>-1.5499693230941913E-9</c:v>
                </c:pt>
                <c:pt idx="127">
                  <c:v>-1.3327044161887496E-9</c:v>
                </c:pt>
                <c:pt idx="128">
                  <c:v>-1.1473780349851476E-9</c:v>
                </c:pt>
                <c:pt idx="129">
                  <c:v>-9.8908078834855775E-10</c:v>
                </c:pt>
                <c:pt idx="130">
                  <c:v>-8.5368824770264754E-10</c:v>
                </c:pt>
                <c:pt idx="131">
                  <c:v>-7.3773365580379161E-10</c:v>
                </c:pt>
                <c:pt idx="132">
                  <c:v>-6.382979934097395E-10</c:v>
                </c:pt>
                <c:pt idx="133">
                  <c:v>-5.5291836817018991E-10</c:v>
                </c:pt>
                <c:pt idx="134">
                  <c:v>-4.7951569006672436E-10</c:v>
                </c:pt>
                <c:pt idx="135">
                  <c:v>-4.1633488310982788E-10</c:v>
                </c:pt>
                <c:pt idx="136">
                  <c:v>-3.6188509703592387E-10</c:v>
                </c:pt>
                <c:pt idx="137">
                  <c:v>-3.1490402719108394E-10</c:v>
                </c:pt>
                <c:pt idx="138">
                  <c:v>-2.7432030575981229E-10</c:v>
                </c:pt>
                <c:pt idx="139">
                  <c:v>-2.3922264328610128E-10</c:v>
                </c:pt>
                <c:pt idx="140">
                  <c:v>-2.0883475615929035E-10</c:v>
                </c:pt>
                <c:pt idx="141">
                  <c:v>-1.8249511573726054E-10</c:v>
                </c:pt>
                <c:pt idx="142">
                  <c:v>-1.596405547794975E-10</c:v>
                </c:pt>
                <c:pt idx="143">
                  <c:v>-1.3978794522522281E-10</c:v>
                </c:pt>
                <c:pt idx="144">
                  <c:v>-1.2252551924619174E-10</c:v>
                </c:pt>
                <c:pt idx="145">
                  <c:v>-1.074984043346929E-10</c:v>
                </c:pt>
                <c:pt idx="146">
                  <c:v>-9.4404765993680188E-11</c:v>
                </c:pt>
                <c:pt idx="147">
                  <c:v>-8.2984235807172977E-11</c:v>
                </c:pt>
                <c:pt idx="148">
                  <c:v>-7.3012125475455888E-11</c:v>
                </c:pt>
                <c:pt idx="149">
                  <c:v>-6.4297498160144949E-11</c:v>
                </c:pt>
                <c:pt idx="150">
                  <c:v>-5.6673525209521575E-11</c:v>
                </c:pt>
                <c:pt idx="151">
                  <c:v>-4.999845048599873E-11</c:v>
                </c:pt>
                <c:pt idx="152">
                  <c:v>-4.4147875746388233E-11</c:v>
                </c:pt>
                <c:pt idx="153">
                  <c:v>-3.9015724969367065E-11</c:v>
                </c:pt>
                <c:pt idx="154">
                  <c:v>-3.450942271814449E-11</c:v>
                </c:pt>
                <c:pt idx="155">
                  <c:v>-3.0547965485528752E-11</c:v>
                </c:pt>
                <c:pt idx="156">
                  <c:v>-2.7064814676326723E-11</c:v>
                </c:pt>
                <c:pt idx="157">
                  <c:v>-2.3998253332678259E-11</c:v>
                </c:pt>
                <c:pt idx="158">
                  <c:v>-2.12962077713889E-11</c:v>
                </c:pt>
                <c:pt idx="159">
                  <c:v>-1.8912390274063654E-11</c:v>
                </c:pt>
                <c:pt idx="160">
                  <c:v>-1.6809192069506611E-11</c:v>
                </c:pt>
                <c:pt idx="161">
                  <c:v>-1.4950933041455029E-11</c:v>
                </c:pt>
                <c:pt idx="162">
                  <c:v>-1.330868336591211E-11</c:v>
                </c:pt>
                <c:pt idx="163">
                  <c:v>-1.1855441873814202E-11</c:v>
                </c:pt>
                <c:pt idx="164">
                  <c:v>-1.0569029033430456E-11</c:v>
                </c:pt>
                <c:pt idx="165">
                  <c:v>-9.4282296404966067E-12</c:v>
                </c:pt>
                <c:pt idx="166">
                  <c:v>-8.416650128081168E-12</c:v>
                </c:pt>
                <c:pt idx="167">
                  <c:v>-7.5198255841857879E-12</c:v>
                </c:pt>
                <c:pt idx="168">
                  <c:v>-6.723291096812119E-12</c:v>
                </c:pt>
                <c:pt idx="169">
                  <c:v>-6.0145104088949347E-12</c:v>
                </c:pt>
                <c:pt idx="170">
                  <c:v>-5.3848045732352244E-12</c:v>
                </c:pt>
                <c:pt idx="171">
                  <c:v>-4.823565987700882E-12</c:v>
                </c:pt>
                <c:pt idx="172">
                  <c:v>-4.3240443600260158E-12</c:v>
                </c:pt>
                <c:pt idx="173">
                  <c:v>-3.8785250704781869E-12</c:v>
                </c:pt>
                <c:pt idx="174">
                  <c:v>-3.4812221542580641E-12</c:v>
                </c:pt>
                <c:pt idx="175">
                  <c:v>-3.1273139740328734E-12</c:v>
                </c:pt>
                <c:pt idx="176">
                  <c:v>-2.8100502375367331E-12</c:v>
                </c:pt>
                <c:pt idx="177">
                  <c:v>-2.5275022898365336E-12</c:v>
                </c:pt>
                <c:pt idx="178">
                  <c:v>-2.273884166132949E-12</c:v>
                </c:pt>
                <c:pt idx="179">
                  <c:v>-2.0482315389594234E-12</c:v>
                </c:pt>
                <c:pt idx="180">
                  <c:v>-1.8457227709831874E-12</c:v>
                </c:pt>
                <c:pt idx="181">
                  <c:v>-1.6634648798045795E-12</c:v>
                </c:pt>
                <c:pt idx="182">
                  <c:v>-1.5004935379570444E-12</c:v>
                </c:pt>
                <c:pt idx="183">
                  <c:v>-1.3539157630409205E-12</c:v>
                </c:pt>
                <c:pt idx="184">
                  <c:v>-1.2227672275896542E-12</c:v>
                </c:pt>
                <c:pt idx="185">
                  <c:v>-1.1051192766701373E-12</c:v>
                </c:pt>
                <c:pt idx="186">
                  <c:v>-9.9904325534926293E-13</c:v>
                </c:pt>
                <c:pt idx="187">
                  <c:v>-9.0357483616047705E-13</c:v>
                </c:pt>
                <c:pt idx="188">
                  <c:v>-8.1774969163722597E-13</c:v>
                </c:pt>
                <c:pt idx="189">
                  <c:v>-7.4060349431295607E-13</c:v>
                </c:pt>
                <c:pt idx="190">
                  <c:v>-6.7117191672111372E-13</c:v>
                </c:pt>
                <c:pt idx="191">
                  <c:v>-6.0849063139514549E-13</c:v>
                </c:pt>
                <c:pt idx="192">
                  <c:v>-5.5159531086849773E-13</c:v>
                </c:pt>
                <c:pt idx="193">
                  <c:v>-5.0145028260772379E-13</c:v>
                </c:pt>
                <c:pt idx="194">
                  <c:v>-4.5516256421316346E-13</c:v>
                </c:pt>
                <c:pt idx="195">
                  <c:v>-4.1273215568481666E-13</c:v>
                </c:pt>
                <c:pt idx="196">
                  <c:v>-3.7608771195579014E-13</c:v>
                </c:pt>
                <c:pt idx="197">
                  <c:v>-3.4137192315987033E-13</c:v>
                </c:pt>
                <c:pt idx="198">
                  <c:v>-3.1051344423016403E-13</c:v>
                </c:pt>
                <c:pt idx="199">
                  <c:v>-2.8254794770011773E-13</c:v>
                </c:pt>
                <c:pt idx="200">
                  <c:v>-2.5747543356973146E-13</c:v>
                </c:pt>
                <c:pt idx="201">
                  <c:v>-2.3433157437245196E-13</c:v>
                </c:pt>
                <c:pt idx="202">
                  <c:v>-2.1408069757483239E-13</c:v>
                </c:pt>
                <c:pt idx="203">
                  <c:v>-1.9479414824376615E-13</c:v>
                </c:pt>
                <c:pt idx="204">
                  <c:v>-1.7743625384580665E-13</c:v>
                </c:pt>
                <c:pt idx="205">
                  <c:v>-1.6200701438095373E-13</c:v>
                </c:pt>
                <c:pt idx="206">
                  <c:v>-1.485064298492075E-13</c:v>
                </c:pt>
                <c:pt idx="207">
                  <c:v>-1.3500584531746124E-13</c:v>
                </c:pt>
                <c:pt idx="208">
                  <c:v>-1.2343391571882164E-13</c:v>
                </c:pt>
                <c:pt idx="209">
                  <c:v>-1.1379064105328862E-13</c:v>
                </c:pt>
                <c:pt idx="210">
                  <c:v>-1.0414736638775564E-13</c:v>
                </c:pt>
                <c:pt idx="211">
                  <c:v>-9.4504091722222647E-14</c:v>
                </c:pt>
                <c:pt idx="212">
                  <c:v>-8.6789471989796263E-14</c:v>
                </c:pt>
                <c:pt idx="213">
                  <c:v>-7.9074852257369904E-14</c:v>
                </c:pt>
                <c:pt idx="214">
                  <c:v>-7.3288887458050129E-14</c:v>
                </c:pt>
                <c:pt idx="215">
                  <c:v>-6.6538595192177062E-14</c:v>
                </c:pt>
                <c:pt idx="216">
                  <c:v>-6.1716957859410591E-14</c:v>
                </c:pt>
                <c:pt idx="217">
                  <c:v>-5.5930993060090835E-14</c:v>
                </c:pt>
                <c:pt idx="218">
                  <c:v>-5.2073683193877662E-14</c:v>
                </c:pt>
                <c:pt idx="219">
                  <c:v>-4.7252045861111197E-14</c:v>
                </c:pt>
                <c:pt idx="220">
                  <c:v>-4.3394735994898031E-14</c:v>
                </c:pt>
                <c:pt idx="221">
                  <c:v>-4.0501753595238149E-14</c:v>
                </c:pt>
                <c:pt idx="222">
                  <c:v>-3.6644443729024983E-14</c:v>
                </c:pt>
                <c:pt idx="223">
                  <c:v>-3.3751461329365114E-14</c:v>
                </c:pt>
                <c:pt idx="224">
                  <c:v>-3.0858478929705245E-14</c:v>
                </c:pt>
                <c:pt idx="225">
                  <c:v>-2.8929823996598662E-14</c:v>
                </c:pt>
                <c:pt idx="226">
                  <c:v>-2.7001169063492082E-14</c:v>
                </c:pt>
                <c:pt idx="227">
                  <c:v>-2.4108186663832213E-14</c:v>
                </c:pt>
                <c:pt idx="228">
                  <c:v>-2.217953173072563E-14</c:v>
                </c:pt>
                <c:pt idx="229">
                  <c:v>-2.1215204264172341E-14</c:v>
                </c:pt>
                <c:pt idx="230">
                  <c:v>-1.9286549331065764E-14</c:v>
                </c:pt>
                <c:pt idx="231">
                  <c:v>-1.7357894397959187E-14</c:v>
                </c:pt>
                <c:pt idx="232">
                  <c:v>-1.6393566931405895E-14</c:v>
                </c:pt>
                <c:pt idx="233">
                  <c:v>-1.5429239464852607E-14</c:v>
                </c:pt>
                <c:pt idx="234">
                  <c:v>-1.350058453174603E-14</c:v>
                </c:pt>
                <c:pt idx="235">
                  <c:v>-1.2536257065192741E-14</c:v>
                </c:pt>
                <c:pt idx="236">
                  <c:v>-1.1571929598639454E-14</c:v>
                </c:pt>
                <c:pt idx="237">
                  <c:v>-1.1571929598639454E-14</c:v>
                </c:pt>
                <c:pt idx="238">
                  <c:v>-9.6432746655328773E-15</c:v>
                </c:pt>
                <c:pt idx="239">
                  <c:v>-9.6432746655328773E-15</c:v>
                </c:pt>
                <c:pt idx="240">
                  <c:v>-8.6789471989795872E-15</c:v>
                </c:pt>
                <c:pt idx="241">
                  <c:v>-7.7146197324263002E-15</c:v>
                </c:pt>
                <c:pt idx="242">
                  <c:v>-7.7146197324263002E-15</c:v>
                </c:pt>
                <c:pt idx="243">
                  <c:v>-6.7502922658730125E-15</c:v>
                </c:pt>
                <c:pt idx="244">
                  <c:v>-5.7859647993197248E-15</c:v>
                </c:pt>
                <c:pt idx="245">
                  <c:v>-5.7859647993197248E-15</c:v>
                </c:pt>
                <c:pt idx="246">
                  <c:v>-4.8216373327664363E-15</c:v>
                </c:pt>
                <c:pt idx="247">
                  <c:v>-3.8573098662131493E-15</c:v>
                </c:pt>
                <c:pt idx="248">
                  <c:v>-3.8573098662131493E-15</c:v>
                </c:pt>
                <c:pt idx="249">
                  <c:v>-2.892982399659862E-15</c:v>
                </c:pt>
                <c:pt idx="250">
                  <c:v>-1.9286549331065743E-15</c:v>
                </c:pt>
                <c:pt idx="251">
                  <c:v>-1.9286549331065743E-15</c:v>
                </c:pt>
                <c:pt idx="252">
                  <c:v>-1.9286549331065743E-15</c:v>
                </c:pt>
                <c:pt idx="253">
                  <c:v>-1.9286549331065743E-15</c:v>
                </c:pt>
                <c:pt idx="254">
                  <c:v>-9.6432746655328714E-16</c:v>
                </c:pt>
                <c:pt idx="255">
                  <c:v>-9.6432746655328714E-16</c:v>
                </c:pt>
                <c:pt idx="256">
                  <c:v>-9.6432746655328714E-16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88-46F6-9300-E2D6D5947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023903"/>
        <c:axId val="48477215"/>
      </c:scatterChart>
      <c:valAx>
        <c:axId val="49169967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2985165528342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71631"/>
        <c:crossesAt val="-100"/>
        <c:crossBetween val="midCat"/>
      </c:valAx>
      <c:valAx>
        <c:axId val="49171631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7206547098279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69967"/>
        <c:crossesAt val="0.1"/>
        <c:crossBetween val="midCat"/>
      </c:valAx>
      <c:valAx>
        <c:axId val="48477215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319049897768303"/>
              <c:y val="0.25183617672790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7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17023903"/>
        <c:crosses val="max"/>
        <c:crossBetween val="midCat"/>
        <c:majorUnit val="10"/>
      </c:valAx>
      <c:valAx>
        <c:axId val="5170239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772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60943710117594785"/>
          <c:y val="0.2158930607615368"/>
          <c:w val="0.29066666666666668"/>
          <c:h val="0.1412441673957422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21999995188102536"/>
          <c:y val="0.2268518518518518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86982710923987"/>
          <c:y val="3.7453703703703718E-2"/>
          <c:w val="0.76876453016471979"/>
          <c:h val="0.862925666401791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D8-443B-B118-6845848F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56895"/>
        <c:axId val="235251903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演算処理!$DD$28:$DD$343</c:f>
              <c:numCache>
                <c:formatCode>General</c:formatCode>
                <c:ptCount val="316"/>
                <c:pt idx="0">
                  <c:v>-6.7206456271754655</c:v>
                </c:pt>
                <c:pt idx="1">
                  <c:v>-6.847690482717165</c:v>
                </c:pt>
                <c:pt idx="2">
                  <c:v>-6.9635110497606076</c:v>
                </c:pt>
                <c:pt idx="3">
                  <c:v>-7.0565390962779624</c:v>
                </c:pt>
                <c:pt idx="4">
                  <c:v>-7.1172502388367551</c:v>
                </c:pt>
                <c:pt idx="5">
                  <c:v>-7.139834340556753</c:v>
                </c:pt>
                <c:pt idx="6">
                  <c:v>-7.105974321253778</c:v>
                </c:pt>
                <c:pt idx="7">
                  <c:v>-7.0721143019508066</c:v>
                </c:pt>
                <c:pt idx="8">
                  <c:v>-6.9948145020747008</c:v>
                </c:pt>
                <c:pt idx="9">
                  <c:v>-6.903274203079186</c:v>
                </c:pt>
                <c:pt idx="10">
                  <c:v>-6.8106342329476828</c:v>
                </c:pt>
                <c:pt idx="11">
                  <c:v>-6.7298019362931552</c:v>
                </c:pt>
                <c:pt idx="12">
                  <c:v>-6.6722906883641899</c:v>
                </c:pt>
                <c:pt idx="13">
                  <c:v>-6.6475076883428992</c:v>
                </c:pt>
                <c:pt idx="14">
                  <c:v>-6.6623660295051081</c:v>
                </c:pt>
                <c:pt idx="15">
                  <c:v>-6.7210294622210593</c:v>
                </c:pt>
                <c:pt idx="16">
                  <c:v>-6.8246129880683988</c:v>
                </c:pt>
                <c:pt idx="17">
                  <c:v>-6.9707367851656752</c:v>
                </c:pt>
                <c:pt idx="18">
                  <c:v>-7.1529549007408519</c:v>
                </c:pt>
                <c:pt idx="19">
                  <c:v>-7.3602524984446758</c:v>
                </c:pt>
                <c:pt idx="20">
                  <c:v>-7.5770046697832338</c:v>
                </c:pt>
                <c:pt idx="21">
                  <c:v>-7.7839306832844795</c:v>
                </c:pt>
                <c:pt idx="22">
                  <c:v>-7.9604941494656938</c:v>
                </c:pt>
                <c:pt idx="23">
                  <c:v>-8.0887293429472162</c:v>
                </c:pt>
                <c:pt idx="24">
                  <c:v>-8.1576724124015723</c:v>
                </c:pt>
                <c:pt idx="25">
                  <c:v>-8.1668897154988933</c:v>
                </c:pt>
                <c:pt idx="26">
                  <c:v>-8.1276498074310357</c:v>
                </c:pt>
                <c:pt idx="27">
                  <c:v>-8.0612684661725229</c:v>
                </c:pt>
                <c:pt idx="28">
                  <c:v>-8.0107072969822362</c:v>
                </c:pt>
                <c:pt idx="29">
                  <c:v>-7.9601461277919494</c:v>
                </c:pt>
                <c:pt idx="30">
                  <c:v>-7.9840784610588802</c:v>
                </c:pt>
                <c:pt idx="31">
                  <c:v>-8.0922543203022652</c:v>
                </c:pt>
                <c:pt idx="32">
                  <c:v>-8.3037169079246311</c:v>
                </c:pt>
                <c:pt idx="33">
                  <c:v>-8.6283235516916061</c:v>
                </c:pt>
                <c:pt idx="34">
                  <c:v>-9.0613272772518805</c:v>
                </c:pt>
                <c:pt idx="35">
                  <c:v>-9.5757293614006862</c:v>
                </c:pt>
                <c:pt idx="36">
                  <c:v>-10.115600584361077</c:v>
                </c:pt>
                <c:pt idx="37">
                  <c:v>-10.598697511584684</c:v>
                </c:pt>
                <c:pt idx="38">
                  <c:v>-10.938946626476733</c:v>
                </c:pt>
                <c:pt idx="39">
                  <c:v>-11.089606850240816</c:v>
                </c:pt>
                <c:pt idx="40">
                  <c:v>-11.087613487339</c:v>
                </c:pt>
                <c:pt idx="41">
                  <c:v>-11.074886356229721</c:v>
                </c:pt>
                <c:pt idx="42">
                  <c:v>-11.303970648320947</c:v>
                </c:pt>
                <c:pt idx="43">
                  <c:v>-12.179496437853487</c:v>
                </c:pt>
                <c:pt idx="44">
                  <c:v>-15.655577611977527</c:v>
                </c:pt>
                <c:pt idx="45">
                  <c:v>-19.131658786101568</c:v>
                </c:pt>
                <c:pt idx="46">
                  <c:v>-26.485223960278542</c:v>
                </c:pt>
                <c:pt idx="47">
                  <c:v>-29.590414853098654</c:v>
                </c:pt>
                <c:pt idx="48">
                  <c:v>-22.932702795017995</c:v>
                </c:pt>
                <c:pt idx="49">
                  <c:v>-15.08215698751218</c:v>
                </c:pt>
                <c:pt idx="50">
                  <c:v>-10.208660690312344</c:v>
                </c:pt>
                <c:pt idx="51">
                  <c:v>-7.4266489292184765</c:v>
                </c:pt>
                <c:pt idx="52">
                  <c:v>-5.7497187791694113</c:v>
                </c:pt>
                <c:pt idx="53">
                  <c:v>-4.6624039489297671</c:v>
                </c:pt>
                <c:pt idx="54">
                  <c:v>-4.012393513373385</c:v>
                </c:pt>
                <c:pt idx="55">
                  <c:v>-3.3623830778170025</c:v>
                </c:pt>
                <c:pt idx="56">
                  <c:v>-2.946009155898432</c:v>
                </c:pt>
                <c:pt idx="57">
                  <c:v>-2.6190064970105977</c:v>
                </c:pt>
                <c:pt idx="58">
                  <c:v>-2.355273278481254</c:v>
                </c:pt>
                <c:pt idx="59">
                  <c:v>-2.1379285212615815</c:v>
                </c:pt>
                <c:pt idx="60">
                  <c:v>-1.955608227733042</c:v>
                </c:pt>
                <c:pt idx="61">
                  <c:v>-1.8003943082132019</c:v>
                </c:pt>
                <c:pt idx="62">
                  <c:v>-1.6666035491520879</c:v>
                </c:pt>
                <c:pt idx="63">
                  <c:v>-1.5500507927704772</c:v>
                </c:pt>
                <c:pt idx="64">
                  <c:v>-1.4475845604203175</c:v>
                </c:pt>
                <c:pt idx="65">
                  <c:v>-1.3567850728002717</c:v>
                </c:pt>
                <c:pt idx="66">
                  <c:v>-1.2757623202917101</c:v>
                </c:pt>
                <c:pt idx="67">
                  <c:v>-1.2030176278314935</c:v>
                </c:pt>
                <c:pt idx="68">
                  <c:v>-1.1373466055791694</c:v>
                </c:pt>
                <c:pt idx="69">
                  <c:v>-1.077769733088505</c:v>
                </c:pt>
                <c:pt idx="70">
                  <c:v>-1.0234818016358118</c:v>
                </c:pt>
                <c:pt idx="71">
                  <c:v>-0.97381448359202283</c:v>
                </c:pt>
                <c:pt idx="72">
                  <c:v>-0.92820820571857021</c:v>
                </c:pt>
                <c:pt idx="73">
                  <c:v>-0.88619072611777372</c:v>
                </c:pt>
                <c:pt idx="74">
                  <c:v>-0.84736061455318712</c:v>
                </c:pt>
                <c:pt idx="75">
                  <c:v>-0.81137436918087791</c:v>
                </c:pt>
                <c:pt idx="76">
                  <c:v>-0.77793626453887788</c:v>
                </c:pt>
                <c:pt idx="77">
                  <c:v>-0.74679027507634133</c:v>
                </c:pt>
                <c:pt idx="78">
                  <c:v>-0.7177135930572367</c:v>
                </c:pt>
                <c:pt idx="79">
                  <c:v>-0.690511383526066</c:v>
                </c:pt>
                <c:pt idx="80">
                  <c:v>-0.6650125080470155</c:v>
                </c:pt>
                <c:pt idx="81">
                  <c:v>-0.64106601368387683</c:v>
                </c:pt>
                <c:pt idx="82">
                  <c:v>-0.61853823132810182</c:v>
                </c:pt>
                <c:pt idx="83">
                  <c:v>-0.59731036289425077</c:v>
                </c:pt>
                <c:pt idx="84">
                  <c:v>-0.57727646348794448</c:v>
                </c:pt>
                <c:pt idx="85">
                  <c:v>-0.55834174479115783</c:v>
                </c:pt>
                <c:pt idx="86">
                  <c:v>-0.54042114130357111</c:v>
                </c:pt>
                <c:pt idx="87">
                  <c:v>-0.52343809293482246</c:v>
                </c:pt>
                <c:pt idx="88">
                  <c:v>-0.5073235066498466</c:v>
                </c:pt>
                <c:pt idx="89">
                  <c:v>-0.49201486706734715</c:v>
                </c:pt>
                <c:pt idx="90">
                  <c:v>-0.47745547157897761</c:v>
                </c:pt>
                <c:pt idx="91">
                  <c:v>-0.46359377004748215</c:v>
                </c:pt>
                <c:pt idx="92">
                  <c:v>-0.45038279272198112</c:v>
                </c:pt>
                <c:pt idx="93">
                  <c:v>-0.43777965287990334</c:v>
                </c:pt>
                <c:pt idx="94">
                  <c:v>-0.42574511301838464</c:v>
                </c:pt>
                <c:pt idx="95">
                  <c:v>-0.4142432052954142</c:v>
                </c:pt>
                <c:pt idx="96">
                  <c:v>-0.40324089844791111</c:v>
                </c:pt>
                <c:pt idx="97">
                  <c:v>-0.3927078046644909</c:v>
                </c:pt>
                <c:pt idx="98">
                  <c:v>-0.38261592091957597</c:v>
                </c:pt>
                <c:pt idx="99">
                  <c:v>-0.37293940012301419</c:v>
                </c:pt>
                <c:pt idx="100">
                  <c:v>-0.36365434814440639</c:v>
                </c:pt>
                <c:pt idx="101">
                  <c:v>-0.35473864335570066</c:v>
                </c:pt>
                <c:pt idx="102">
                  <c:v>-0.34617177582647241</c:v>
                </c:pt>
                <c:pt idx="103">
                  <c:v>-0.33793470371512746</c:v>
                </c:pt>
                <c:pt idx="104">
                  <c:v>-0.33000972474592072</c:v>
                </c:pt>
                <c:pt idx="105">
                  <c:v>-0.32238036095215877</c:v>
                </c:pt>
                <c:pt idx="106">
                  <c:v>-0.31503125511336055</c:v>
                </c:pt>
                <c:pt idx="107">
                  <c:v>-0.30794807752406805</c:v>
                </c:pt>
                <c:pt idx="108">
                  <c:v>-0.3011174419100206</c:v>
                </c:pt>
                <c:pt idx="109">
                  <c:v>-0.29452682946108949</c:v>
                </c:pt>
                <c:pt idx="110">
                  <c:v>-0.28816452008041693</c:v>
                </c:pt>
                <c:pt idx="111">
                  <c:v>-0.28201953006234132</c:v>
                </c:pt>
                <c:pt idx="112">
                  <c:v>-0.27608155550801189</c:v>
                </c:pt>
                <c:pt idx="113">
                  <c:v>-0.2703409208716267</c:v>
                </c:pt>
                <c:pt idx="114">
                  <c:v>-0.26478853210249775</c:v>
                </c:pt>
                <c:pt idx="115">
                  <c:v>-0.25941583391098849</c:v>
                </c:pt>
                <c:pt idx="116">
                  <c:v>-0.25421477074098281</c:v>
                </c:pt>
                <c:pt idx="117">
                  <c:v>-0.24917775107924917</c:v>
                </c:pt>
                <c:pt idx="118">
                  <c:v>-0.24429761477343703</c:v>
                </c:pt>
                <c:pt idx="119">
                  <c:v>-0.23956760306715957</c:v>
                </c:pt>
                <c:pt idx="120">
                  <c:v>-0.2349813310922417</c:v>
                </c:pt>
                <c:pt idx="121">
                  <c:v>-0.23053276258625555</c:v>
                </c:pt>
                <c:pt idx="122">
                  <c:v>-0.22621618662836329</c:v>
                </c:pt>
                <c:pt idx="123">
                  <c:v>-0.22202619620792444</c:v>
                </c:pt>
                <c:pt idx="124">
                  <c:v>-0.21795766846001349</c:v>
                </c:pt>
                <c:pt idx="125">
                  <c:v>-0.21400574641813799</c:v>
                </c:pt>
                <c:pt idx="126">
                  <c:v>-0.21016582215069513</c:v>
                </c:pt>
                <c:pt idx="127">
                  <c:v>-0.20643352115994681</c:v>
                </c:pt>
                <c:pt idx="128">
                  <c:v>-0.20280468793499867</c:v>
                </c:pt>
                <c:pt idx="129">
                  <c:v>-0.19927537256032254</c:v>
                </c:pt>
                <c:pt idx="130">
                  <c:v>-0.19584181829123432</c:v>
                </c:pt>
                <c:pt idx="131">
                  <c:v>-0.19250045001570859</c:v>
                </c:pt>
                <c:pt idx="132">
                  <c:v>-0.18924786353007086</c:v>
                </c:pt>
                <c:pt idx="133">
                  <c:v>-0.18608081556205419</c:v>
                </c:pt>
                <c:pt idx="134">
                  <c:v>-0.18299621448163997</c:v>
                </c:pt>
                <c:pt idx="135">
                  <c:v>-0.17999111164484843</c:v>
                </c:pt>
                <c:pt idx="136">
                  <c:v>-0.17706269332088825</c:v>
                </c:pt>
                <c:pt idx="137">
                  <c:v>-0.17420827315737039</c:v>
                </c:pt>
                <c:pt idx="138">
                  <c:v>-0.171425285142425</c:v>
                </c:pt>
                <c:pt idx="139">
                  <c:v>-0.16871127702567315</c:v>
                </c:pt>
                <c:pt idx="140">
                  <c:v>-0.16606390416401762</c:v>
                </c:pt>
                <c:pt idx="141">
                  <c:v>-0.16348092376026399</c:v>
                </c:pt>
                <c:pt idx="142">
                  <c:v>-0.16096018946596183</c:v>
                </c:pt>
                <c:pt idx="143">
                  <c:v>-0.15849964632183142</c:v>
                </c:pt>
                <c:pt idx="144">
                  <c:v>-0.15609732601149093</c:v>
                </c:pt>
                <c:pt idx="145">
                  <c:v>-0.15375134240608399</c:v>
                </c:pt>
                <c:pt idx="146">
                  <c:v>-0.15145988737940214</c:v>
                </c:pt>
                <c:pt idx="147">
                  <c:v>-0.14922122687441206</c:v>
                </c:pt>
                <c:pt idx="148">
                  <c:v>-0.14703369720392018</c:v>
                </c:pt>
                <c:pt idx="149">
                  <c:v>-0.14489570156932635</c:v>
                </c:pt>
                <c:pt idx="150">
                  <c:v>-0.14280570678252053</c:v>
                </c:pt>
                <c:pt idx="151">
                  <c:v>-0.1407622401774169</c:v>
                </c:pt>
                <c:pt idx="152">
                  <c:v>-0.13876388669847986</c:v>
                </c:pt>
                <c:pt idx="153">
                  <c:v>-0.13680928615439178</c:v>
                </c:pt>
                <c:pt idx="154">
                  <c:v>-0.13489713062631248</c:v>
                </c:pt>
                <c:pt idx="155">
                  <c:v>-0.1330261620205116</c:v>
                </c:pt>
                <c:pt idx="156">
                  <c:v>-0.13119516975624992</c:v>
                </c:pt>
                <c:pt idx="157">
                  <c:v>-0.1294029885801658</c:v>
                </c:pt>
                <c:pt idx="158">
                  <c:v>-0.12764849649932214</c:v>
                </c:pt>
                <c:pt idx="159">
                  <c:v>-0.12593061282543691</c:v>
                </c:pt>
                <c:pt idx="160">
                  <c:v>-0.12424829632335732</c:v>
                </c:pt>
                <c:pt idx="161">
                  <c:v>-0.1226005434574949</c:v>
                </c:pt>
                <c:pt idx="162">
                  <c:v>-0.12098638673012758</c:v>
                </c:pt>
                <c:pt idx="163">
                  <c:v>-0.1194048931061575</c:v>
                </c:pt>
                <c:pt idx="164">
                  <c:v>-0.11785516251896994</c:v>
                </c:pt>
                <c:pt idx="165">
                  <c:v>-0.11633632645279637</c:v>
                </c:pt>
                <c:pt idx="166">
                  <c:v>-0.11484754659685906</c:v>
                </c:pt>
                <c:pt idx="167">
                  <c:v>-0.11338801356727958</c:v>
                </c:pt>
                <c:pt idx="168">
                  <c:v>-0.11195694569271779</c:v>
                </c:pt>
                <c:pt idx="169">
                  <c:v>-0.11055358786013537</c:v>
                </c:pt>
                <c:pt idx="170">
                  <c:v>-0.10917721041721169</c:v>
                </c:pt>
                <c:pt idx="171">
                  <c:v>-0.10782710812825577</c:v>
                </c:pt>
                <c:pt idx="172">
                  <c:v>-0.10650259918059464</c:v>
                </c:pt>
                <c:pt idx="173">
                  <c:v>-0.10520302423859224</c:v>
                </c:pt>
                <c:pt idx="174">
                  <c:v>-0.10392774554272817</c:v>
                </c:pt>
                <c:pt idx="175">
                  <c:v>-0.10267614605124739</c:v>
                </c:pt>
                <c:pt idx="176">
                  <c:v>-0.10144762862198667</c:v>
                </c:pt>
                <c:pt idx="177">
                  <c:v>-0.1002416152324006</c:v>
                </c:pt>
                <c:pt idx="178">
                  <c:v>-9.9057546235451793E-2</c:v>
                </c:pt>
                <c:pt idx="179">
                  <c:v>-9.7894879649797178E-2</c:v>
                </c:pt>
                <c:pt idx="180">
                  <c:v>-9.6753090482164947E-2</c:v>
                </c:pt>
                <c:pt idx="181">
                  <c:v>-9.563167008036258E-2</c:v>
                </c:pt>
                <c:pt idx="182">
                  <c:v>-9.4530125515389946E-2</c:v>
                </c:pt>
                <c:pt idx="183">
                  <c:v>-9.3447978991005556E-2</c:v>
                </c:pt>
                <c:pt idx="184">
                  <c:v>-9.2384767279444488E-2</c:v>
                </c:pt>
                <c:pt idx="185">
                  <c:v>-9.1340041181887627E-2</c:v>
                </c:pt>
                <c:pt idx="186">
                  <c:v>-9.0313365012549926E-2</c:v>
                </c:pt>
                <c:pt idx="187">
                  <c:v>-8.9304316104963394E-2</c:v>
                </c:pt>
                <c:pt idx="188">
                  <c:v>-8.8312484339719763E-2</c:v>
                </c:pt>
                <c:pt idx="189">
                  <c:v>-8.7337471692135779E-2</c:v>
                </c:pt>
                <c:pt idx="190">
                  <c:v>-8.6378891799354499E-2</c:v>
                </c:pt>
                <c:pt idx="191">
                  <c:v>-8.5436369545533811E-2</c:v>
                </c:pt>
                <c:pt idx="192">
                  <c:v>-8.4509540664493024E-2</c:v>
                </c:pt>
                <c:pt idx="193">
                  <c:v>-8.3598051358822048E-2</c:v>
                </c:pt>
                <c:pt idx="194">
                  <c:v>-8.2701557934817885E-2</c:v>
                </c:pt>
                <c:pt idx="195">
                  <c:v>-8.181972645232613E-2</c:v>
                </c:pt>
                <c:pt idx="196">
                  <c:v>-4.0909863226163065E-2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D8-443B-B118-6845848F64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7935"/>
        <c:axId val="42966687"/>
      </c:scatterChart>
      <c:valAx>
        <c:axId val="23525689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642879029492568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1903"/>
        <c:crossesAt val="-100"/>
        <c:crossBetween val="midCat"/>
      </c:valAx>
      <c:valAx>
        <c:axId val="235251903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軸減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6895"/>
        <c:crossesAt val="0.1"/>
        <c:crossBetween val="midCat"/>
      </c:valAx>
      <c:valAx>
        <c:axId val="4296668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5706164376"/>
              <c:y val="0.26262613006707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2967935"/>
        <c:crosses val="max"/>
        <c:crossBetween val="midCat"/>
      </c:valAx>
      <c:valAx>
        <c:axId val="4296793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66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6716663010353675"/>
          <c:y val="0.45134842519685048"/>
          <c:w val="0.26566660855935947"/>
          <c:h val="0.17365157480314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60333320137069091"/>
          <c:y val="9.72222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09204500294152"/>
          <c:y val="2.8159158512763287E-2"/>
          <c:w val="0.75434943326653103"/>
          <c:h val="0.8401596675415573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061-4FE7-B2FA-5094B60E2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0655"/>
        <c:axId val="259908575"/>
      </c:scatterChart>
      <c:scatterChart>
        <c:scatterStyle val="lineMarker"/>
        <c:varyColors val="0"/>
        <c:ser>
          <c:idx val="1"/>
          <c:order val="1"/>
          <c:tx>
            <c:v>リップル</c:v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演算処理!$DB$28:$DB$74</c:f>
              <c:numCache>
                <c:formatCode>General</c:formatCode>
                <c:ptCount val="47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061-4FE7-B2FA-5094B60E2C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33503"/>
        <c:axId val="144432671"/>
      </c:scatterChart>
      <c:valAx>
        <c:axId val="2599106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590274671996945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08575"/>
        <c:crossesAt val="-100"/>
        <c:crossBetween val="midCat"/>
      </c:valAx>
      <c:valAx>
        <c:axId val="259908575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7598183439597789E-3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10655"/>
        <c:crossesAt val="0.1"/>
        <c:crossBetween val="midCat"/>
      </c:valAx>
      <c:valAx>
        <c:axId val="14443267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90313322331"/>
              <c:y val="0.31355205599300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44433503"/>
        <c:crosses val="max"/>
        <c:crossBetween val="midCat"/>
      </c:valAx>
      <c:valAx>
        <c:axId val="1444335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32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72219538009728"/>
          <c:y val="0.40505212890055403"/>
          <c:w val="0.27677771724021932"/>
          <c:h val="0.15513305628463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  <a:endParaRPr lang="en-US" altLang="ja-JP"/>
          </a:p>
        </c:rich>
      </c:tx>
      <c:layout>
        <c:manualLayout>
          <c:xMode val="edge"/>
          <c:yMode val="edge"/>
          <c:x val="0.66996221701148151"/>
          <c:y val="4.75435875492703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8.9592968242980769E-2"/>
          <c:y val="5.2285966817570785E-2"/>
          <c:w val="0.82562492743632709"/>
          <c:h val="0.84024942788592383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演算処理!$CY$23:$CY$343</c:f>
              <c:numCache>
                <c:formatCode>General</c:formatCode>
                <c:ptCount val="321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5.05</c:v>
                </c:pt>
                <c:pt idx="252">
                  <c:v>5.0999999999999996</c:v>
                </c:pt>
                <c:pt idx="253">
                  <c:v>5.15</c:v>
                </c:pt>
                <c:pt idx="254">
                  <c:v>5.2</c:v>
                </c:pt>
                <c:pt idx="255">
                  <c:v>5.25</c:v>
                </c:pt>
                <c:pt idx="256">
                  <c:v>5.3</c:v>
                </c:pt>
                <c:pt idx="257">
                  <c:v>5.35</c:v>
                </c:pt>
                <c:pt idx="258">
                  <c:v>5.4</c:v>
                </c:pt>
                <c:pt idx="259">
                  <c:v>5.45</c:v>
                </c:pt>
                <c:pt idx="260">
                  <c:v>5.5</c:v>
                </c:pt>
                <c:pt idx="261">
                  <c:v>5.55</c:v>
                </c:pt>
                <c:pt idx="262">
                  <c:v>5.6</c:v>
                </c:pt>
                <c:pt idx="263">
                  <c:v>5.65</c:v>
                </c:pt>
                <c:pt idx="264">
                  <c:v>5.7</c:v>
                </c:pt>
                <c:pt idx="265">
                  <c:v>5.75</c:v>
                </c:pt>
                <c:pt idx="266">
                  <c:v>5.8</c:v>
                </c:pt>
                <c:pt idx="267">
                  <c:v>5.85</c:v>
                </c:pt>
                <c:pt idx="268">
                  <c:v>5.9</c:v>
                </c:pt>
                <c:pt idx="269">
                  <c:v>5.95</c:v>
                </c:pt>
                <c:pt idx="270">
                  <c:v>6</c:v>
                </c:pt>
                <c:pt idx="271">
                  <c:v>6.05</c:v>
                </c:pt>
                <c:pt idx="272">
                  <c:v>6.1</c:v>
                </c:pt>
                <c:pt idx="273">
                  <c:v>6.15</c:v>
                </c:pt>
                <c:pt idx="274">
                  <c:v>6.2</c:v>
                </c:pt>
                <c:pt idx="275">
                  <c:v>6.25</c:v>
                </c:pt>
                <c:pt idx="276">
                  <c:v>6.3</c:v>
                </c:pt>
                <c:pt idx="277">
                  <c:v>6.35</c:v>
                </c:pt>
                <c:pt idx="278">
                  <c:v>6.4</c:v>
                </c:pt>
                <c:pt idx="279">
                  <c:v>6.45</c:v>
                </c:pt>
                <c:pt idx="280">
                  <c:v>6.4999999999999902</c:v>
                </c:pt>
                <c:pt idx="281">
                  <c:v>6.5499999999999901</c:v>
                </c:pt>
                <c:pt idx="282">
                  <c:v>6.5999999999999899</c:v>
                </c:pt>
                <c:pt idx="283">
                  <c:v>6.6499999999999897</c:v>
                </c:pt>
                <c:pt idx="284">
                  <c:v>6.6999999999999904</c:v>
                </c:pt>
                <c:pt idx="285">
                  <c:v>6.7499999999999902</c:v>
                </c:pt>
                <c:pt idx="286">
                  <c:v>6.7999999999999901</c:v>
                </c:pt>
                <c:pt idx="287">
                  <c:v>6.8499999999999899</c:v>
                </c:pt>
                <c:pt idx="288">
                  <c:v>6.8999999999999897</c:v>
                </c:pt>
                <c:pt idx="289">
                  <c:v>6.9499999999999904</c:v>
                </c:pt>
                <c:pt idx="290">
                  <c:v>6.9999999999999902</c:v>
                </c:pt>
                <c:pt idx="291">
                  <c:v>7.1</c:v>
                </c:pt>
                <c:pt idx="292">
                  <c:v>7.2</c:v>
                </c:pt>
                <c:pt idx="293">
                  <c:v>7.3</c:v>
                </c:pt>
                <c:pt idx="294">
                  <c:v>7.4</c:v>
                </c:pt>
                <c:pt idx="295">
                  <c:v>7.5</c:v>
                </c:pt>
                <c:pt idx="296">
                  <c:v>7.6</c:v>
                </c:pt>
                <c:pt idx="297">
                  <c:v>7.7</c:v>
                </c:pt>
                <c:pt idx="298">
                  <c:v>7.8</c:v>
                </c:pt>
                <c:pt idx="299">
                  <c:v>7.9</c:v>
                </c:pt>
                <c:pt idx="300">
                  <c:v>8</c:v>
                </c:pt>
                <c:pt idx="301">
                  <c:v>8.1</c:v>
                </c:pt>
                <c:pt idx="302">
                  <c:v>8.1999999999999993</c:v>
                </c:pt>
                <c:pt idx="303">
                  <c:v>8.3000000000000007</c:v>
                </c:pt>
                <c:pt idx="304">
                  <c:v>8.4</c:v>
                </c:pt>
                <c:pt idx="305">
                  <c:v>8.5</c:v>
                </c:pt>
                <c:pt idx="306">
                  <c:v>8.6</c:v>
                </c:pt>
                <c:pt idx="307">
                  <c:v>8.6999999999999993</c:v>
                </c:pt>
                <c:pt idx="308">
                  <c:v>8.8000000000000007</c:v>
                </c:pt>
                <c:pt idx="309">
                  <c:v>8.9</c:v>
                </c:pt>
                <c:pt idx="310">
                  <c:v>9</c:v>
                </c:pt>
                <c:pt idx="311">
                  <c:v>9.1</c:v>
                </c:pt>
                <c:pt idx="312">
                  <c:v>9.1999999999999993</c:v>
                </c:pt>
                <c:pt idx="313">
                  <c:v>9.3000000000000007</c:v>
                </c:pt>
                <c:pt idx="314">
                  <c:v>9.4</c:v>
                </c:pt>
                <c:pt idx="315">
                  <c:v>9.4999999999999893</c:v>
                </c:pt>
                <c:pt idx="316">
                  <c:v>9.5999999999999908</c:v>
                </c:pt>
                <c:pt idx="317">
                  <c:v>9.6999999999999904</c:v>
                </c:pt>
                <c:pt idx="318">
                  <c:v>9.7999999999999901</c:v>
                </c:pt>
                <c:pt idx="319">
                  <c:v>9.8999999999999897</c:v>
                </c:pt>
                <c:pt idx="320">
                  <c:v>9.9999999999999893</c:v>
                </c:pt>
              </c:numCache>
            </c:numRef>
          </c:xVal>
          <c:yVal>
            <c:numRef>
              <c:f>演算処理!$CZ$23:$CZ$343</c:f>
              <c:numCache>
                <c:formatCode>General</c:formatCode>
                <c:ptCount val="321"/>
                <c:pt idx="0">
                  <c:v>-8.0949202166802085E-5</c:v>
                </c:pt>
                <c:pt idx="1">
                  <c:v>-3.2120442331371628E-4</c:v>
                </c:pt>
                <c:pt idx="2">
                  <c:v>-1.2439835079407139E-3</c:v>
                </c:pt>
                <c:pt idx="3">
                  <c:v>-2.6508887750582039E-3</c:v>
                </c:pt>
                <c:pt idx="4">
                  <c:v>-4.3624084084924967E-3</c:v>
                </c:pt>
                <c:pt idx="5">
                  <c:v>-6.1592606806585943E-3</c:v>
                </c:pt>
                <c:pt idx="6">
                  <c:v>-7.8097555870009208E-3</c:v>
                </c:pt>
                <c:pt idx="7">
                  <c:v>-9.0989577572241232E-3</c:v>
                </c:pt>
                <c:pt idx="8">
                  <c:v>-9.8561697695635237E-3</c:v>
                </c:pt>
                <c:pt idx="9">
                  <c:v>-9.9774213782960579E-3</c:v>
                </c:pt>
                <c:pt idx="10">
                  <c:v>-9.4401618470281289E-3</c:v>
                </c:pt>
                <c:pt idx="11">
                  <c:v>-8.3081543920051175E-3</c:v>
                </c:pt>
                <c:pt idx="12">
                  <c:v>-6.7256000275913441E-3</c:v>
                </c:pt>
                <c:pt idx="13">
                  <c:v>-4.9007027493665209E-3</c:v>
                </c:pt>
                <c:pt idx="14">
                  <c:v>-3.0801451001140827E-3</c:v>
                </c:pt>
                <c:pt idx="15">
                  <c:v>-1.5171639594640926E-3</c:v>
                </c:pt>
                <c:pt idx="16">
                  <c:v>-4.369610401986726E-4</c:v>
                </c:pt>
                <c:pt idx="17">
                  <c:v>-3.8876339632681422E-6</c:v>
                </c:pt>
                <c:pt idx="18">
                  <c:v>-2.9504700872530205E-4</c:v>
                </c:pt>
                <c:pt idx="19">
                  <c:v>-1.284540516002452E-3</c:v>
                </c:pt>
                <c:pt idx="20">
                  <c:v>-2.841508637766933E-3</c:v>
                </c:pt>
                <c:pt idx="21">
                  <c:v>-4.7434609265696367E-3</c:v>
                </c:pt>
                <c:pt idx="22">
                  <c:v>-6.7043346097203534E-3</c:v>
                </c:pt>
                <c:pt idx="23">
                  <c:v>-8.4145345655607228E-3</c:v>
                </c:pt>
                <c:pt idx="24">
                  <c:v>-9.5881784595660356E-3</c:v>
                </c:pt>
                <c:pt idx="25">
                  <c:v>-1.0011168950967771E-2</c:v>
                </c:pt>
                <c:pt idx="26">
                  <c:v>-9.5827609033736025E-3</c:v>
                </c:pt>
                <c:pt idx="27">
                  <c:v>-8.3431630953735014E-3</c:v>
                </c:pt>
                <c:pt idx="28">
                  <c:v>-6.4805685965582767E-3</c:v>
                </c:pt>
                <c:pt idx="29">
                  <c:v>-4.3129949430880422E-3</c:v>
                </c:pt>
                <c:pt idx="30">
                  <c:v>-2.2435409326833199E-3</c:v>
                </c:pt>
                <c:pt idx="31">
                  <c:v>-6.9209439152022334E-4</c:v>
                </c:pt>
                <c:pt idx="32">
                  <c:v>-1.1823847470711437E-5</c:v>
                </c:pt>
                <c:pt idx="33">
                  <c:v>-4.0419556549136011E-4</c:v>
                </c:pt>
                <c:pt idx="34">
                  <c:v>-1.8505618841680282E-3</c:v>
                </c:pt>
                <c:pt idx="35">
                  <c:v>-4.0800750088468563E-3</c:v>
                </c:pt>
                <c:pt idx="36">
                  <c:v>-6.5913850466352711E-3</c:v>
                </c:pt>
                <c:pt idx="37">
                  <c:v>-8.7383670787482357E-3</c:v>
                </c:pt>
                <c:pt idx="38">
                  <c:v>-9.8778005949723552E-3</c:v>
                </c:pt>
                <c:pt idx="39">
                  <c:v>-9.5599905284705494E-3</c:v>
                </c:pt>
                <c:pt idx="40">
                  <c:v>-7.7228620592651315E-3</c:v>
                </c:pt>
                <c:pt idx="41">
                  <c:v>-4.8282522591421894E-3</c:v>
                </c:pt>
                <c:pt idx="42">
                  <c:v>-1.861008276774977E-3</c:v>
                </c:pt>
                <c:pt idx="43">
                  <c:v>-1.0824386008262777E-4</c:v>
                </c:pt>
                <c:pt idx="44">
                  <c:v>-6.6819261776734982E-4</c:v>
                </c:pt>
                <c:pt idx="45">
                  <c:v>-3.7352684371731708E-3</c:v>
                </c:pt>
                <c:pt idx="46">
                  <c:v>-7.9038864854759569E-3</c:v>
                </c:pt>
                <c:pt idx="47">
                  <c:v>-1.0063493665988094E-2</c:v>
                </c:pt>
                <c:pt idx="48">
                  <c:v>-6.9823283600463368E-3</c:v>
                </c:pt>
                <c:pt idx="49">
                  <c:v>-5.4374024748928972E-4</c:v>
                </c:pt>
                <c:pt idx="50">
                  <c:v>-9.9471205841644567E-3</c:v>
                </c:pt>
                <c:pt idx="51">
                  <c:v>-9.494380883308412E-2</c:v>
                </c:pt>
                <c:pt idx="52">
                  <c:v>-0.38714837227119658</c:v>
                </c:pt>
                <c:pt idx="53">
                  <c:v>-1.0937249982431083</c:v>
                </c:pt>
                <c:pt idx="54">
                  <c:v>-2.3992688092819043</c:v>
                </c:pt>
                <c:pt idx="55">
                  <c:v>-4.3013035672402982</c:v>
                </c:pt>
                <c:pt idx="56">
                  <c:v>-6.6035455764295143</c:v>
                </c:pt>
                <c:pt idx="57">
                  <c:v>-9.0783623199854411</c:v>
                </c:pt>
                <c:pt idx="58">
                  <c:v>-11.573004283610226</c:v>
                </c:pt>
                <c:pt idx="59">
                  <c:v>-14.01081402043361</c:v>
                </c:pt>
                <c:pt idx="60">
                  <c:v>-16.360978332361302</c:v>
                </c:pt>
                <c:pt idx="61">
                  <c:v>-18.615217240407517</c:v>
                </c:pt>
                <c:pt idx="62">
                  <c:v>-20.775163580888876</c:v>
                </c:pt>
                <c:pt idx="63">
                  <c:v>-22.84633944914281</c:v>
                </c:pt>
                <c:pt idx="64">
                  <c:v>-24.835443457110372</c:v>
                </c:pt>
                <c:pt idx="65">
                  <c:v>-26.749185547594287</c:v>
                </c:pt>
                <c:pt idx="66">
                  <c:v>-28.593825367013189</c:v>
                </c:pt>
                <c:pt idx="67">
                  <c:v>-30.375024585060512</c:v>
                </c:pt>
                <c:pt idx="68">
                  <c:v>-32.097835036100498</c:v>
                </c:pt>
                <c:pt idx="69">
                  <c:v>-33.766741543324173</c:v>
                </c:pt>
                <c:pt idx="70">
                  <c:v>-35.38572282337033</c:v>
                </c:pt>
                <c:pt idx="71">
                  <c:v>-36.958314420732343</c:v>
                </c:pt>
                <c:pt idx="72">
                  <c:v>-38.487667115383111</c:v>
                </c:pt>
                <c:pt idx="73">
                  <c:v>-39.97659859241368</c:v>
                </c:pt>
                <c:pt idx="74">
                  <c:v>-41.427638093135421</c:v>
                </c:pt>
                <c:pt idx="75">
                  <c:v>-42.843064564716862</c:v>
                </c:pt>
                <c:pt idx="76">
                  <c:v>-44.224939097352291</c:v>
                </c:pt>
                <c:pt idx="77">
                  <c:v>-45.575132473715868</c:v>
                </c:pt>
                <c:pt idx="78">
                  <c:v>-46.895348592849075</c:v>
                </c:pt>
                <c:pt idx="79">
                  <c:v>-48.187144434347658</c:v>
                </c:pt>
                <c:pt idx="80">
                  <c:v>-49.45194712807907</c:v>
                </c:pt>
                <c:pt idx="81">
                  <c:v>-50.691068601948743</c:v>
                </c:pt>
                <c:pt idx="82">
                  <c:v>-51.905718199641484</c:v>
                </c:pt>
                <c:pt idx="83">
                  <c:v>-53.097013592304009</c:v>
                </c:pt>
                <c:pt idx="84">
                  <c:v>-54.265990251770369</c:v>
                </c:pt>
                <c:pt idx="85">
                  <c:v>-55.413609706599729</c:v>
                </c:pt>
                <c:pt idx="86">
                  <c:v>-56.540766764274721</c:v>
                </c:pt>
                <c:pt idx="87">
                  <c:v>-57.648295851917581</c:v>
                </c:pt>
                <c:pt idx="88">
                  <c:v>-58.736976602543123</c:v>
                </c:pt>
                <c:pt idx="89">
                  <c:v>-59.807538793118489</c:v>
                </c:pt>
                <c:pt idx="90">
                  <c:v>-60.860666723666455</c:v>
                </c:pt>
                <c:pt idx="91">
                  <c:v>-61.897003112627047</c:v>
                </c:pt>
                <c:pt idx="92">
                  <c:v>-62.917152572108989</c:v>
                </c:pt>
                <c:pt idx="93">
                  <c:v>-63.921684717062924</c:v>
                </c:pt>
                <c:pt idx="94">
                  <c:v>-64.911136954422602</c:v>
                </c:pt>
                <c:pt idx="95">
                  <c:v>-65.886016991593721</c:v>
                </c:pt>
                <c:pt idx="96">
                  <c:v>-66.846805098084999</c:v>
                </c:pt>
                <c:pt idx="97">
                  <c:v>-67.793956149379156</c:v>
                </c:pt>
                <c:pt idx="98">
                  <c:v>-68.727901478178751</c:v>
                </c:pt>
                <c:pt idx="99">
                  <c:v>-69.649050554806422</c:v>
                </c:pt>
                <c:pt idx="100">
                  <c:v>-70.557792515688391</c:v>
                </c:pt>
                <c:pt idx="101">
                  <c:v>-71.454497556419994</c:v>
                </c:pt>
                <c:pt idx="102">
                  <c:v>-72.339518203835041</c:v>
                </c:pt>
                <c:pt idx="103">
                  <c:v>-73.213190479718378</c:v>
                </c:pt>
                <c:pt idx="104">
                  <c:v>-74.075834967268662</c:v>
                </c:pt>
                <c:pt idx="105">
                  <c:v>-74.927757790095256</c:v>
                </c:pt>
                <c:pt idx="106">
                  <c:v>-75.769251512389843</c:v>
                </c:pt>
                <c:pt idx="107">
                  <c:v>-76.600595967920299</c:v>
                </c:pt>
                <c:pt idx="108">
                  <c:v>-77.422059024631395</c:v>
                </c:pt>
                <c:pt idx="109">
                  <c:v>-78.233897290884201</c:v>
                </c:pt>
                <c:pt idx="110">
                  <c:v>-79.036356768708259</c:v>
                </c:pt>
                <c:pt idx="111">
                  <c:v>-79.829673458864065</c:v>
                </c:pt>
                <c:pt idx="112">
                  <c:v>-80.614073922007236</c:v>
                </c:pt>
                <c:pt idx="113">
                  <c:v>-81.389775799800432</c:v>
                </c:pt>
                <c:pt idx="114">
                  <c:v>-82.156988299426075</c:v>
                </c:pt>
                <c:pt idx="115">
                  <c:v>-82.915912644605584</c:v>
                </c:pt>
                <c:pt idx="116">
                  <c:v>-83.666742495923557</c:v>
                </c:pt>
                <c:pt idx="117">
                  <c:v>-84.409664342982296</c:v>
                </c:pt>
                <c:pt idx="118">
                  <c:v>-85.144857870669398</c:v>
                </c:pt>
                <c:pt idx="119">
                  <c:v>-85.872496301605565</c:v>
                </c:pt>
                <c:pt idx="120">
                  <c:v>-86.592746716646218</c:v>
                </c:pt>
                <c:pt idx="121">
                  <c:v>-87.30577035513916</c:v>
                </c:pt>
                <c:pt idx="122">
                  <c:v>-88.011722896485651</c:v>
                </c:pt>
                <c:pt idx="123">
                  <c:v>-88.71075472441413</c:v>
                </c:pt>
                <c:pt idx="124">
                  <c:v>-89.403011175251862</c:v>
                </c:pt>
                <c:pt idx="125">
                  <c:v>-90.088632771367543</c:v>
                </c:pt>
                <c:pt idx="126">
                  <c:v>-90.767755440858068</c:v>
                </c:pt>
                <c:pt idx="127">
                  <c:v>-91.440510724460921</c:v>
                </c:pt>
                <c:pt idx="128">
                  <c:v>-92.107025970592417</c:v>
                </c:pt>
                <c:pt idx="129">
                  <c:v>-92.767424519337354</c:v>
                </c:pt>
                <c:pt idx="130">
                  <c:v>-93.421825876148688</c:v>
                </c:pt>
                <c:pt idx="131">
                  <c:v>-94.070345875954672</c:v>
                </c:pt>
                <c:pt idx="132">
                  <c:v>-94.713096838315778</c:v>
                </c:pt>
                <c:pt idx="133">
                  <c:v>-95.350187714222884</c:v>
                </c:pt>
                <c:pt idx="134">
                  <c:v>-95.981724225083198</c:v>
                </c:pt>
                <c:pt idx="135">
                  <c:v>-96.607808994397587</c:v>
                </c:pt>
                <c:pt idx="136">
                  <c:v>-97.228541672595867</c:v>
                </c:pt>
                <c:pt idx="137">
                  <c:v>-97.84401905546089</c:v>
                </c:pt>
                <c:pt idx="138">
                  <c:v>-98.45433519654101</c:v>
                </c:pt>
                <c:pt idx="139">
                  <c:v>-99.059581513921216</c:v>
                </c:pt>
                <c:pt idx="140">
                  <c:v>-99.659846891696134</c:v>
                </c:pt>
                <c:pt idx="141">
                  <c:v>-100.25521777646409</c:v>
                </c:pt>
                <c:pt idx="142">
                  <c:v>-100.8457782691388</c:v>
                </c:pt>
                <c:pt idx="143">
                  <c:v>-101.431610212354</c:v>
                </c:pt>
                <c:pt idx="144">
                  <c:v>-102.01279327371802</c:v>
                </c:pt>
                <c:pt idx="145">
                  <c:v>-102.58940502515763</c:v>
                </c:pt>
                <c:pt idx="146">
                  <c:v>-103.16152101857358</c:v>
                </c:pt>
                <c:pt idx="147">
                  <c:v>-103.72921485801655</c:v>
                </c:pt>
                <c:pt idx="148">
                  <c:v>-104.29255826857727</c:v>
                </c:pt>
                <c:pt idx="149">
                  <c:v>-104.85162116217271</c:v>
                </c:pt>
                <c:pt idx="150">
                  <c:v>-105.40647170039806</c:v>
                </c:pt>
                <c:pt idx="151">
                  <c:v>-105.95717635460326</c:v>
                </c:pt>
                <c:pt idx="152">
                  <c:v>-106.50379996334297</c:v>
                </c:pt>
                <c:pt idx="153">
                  <c:v>-107.04640578733941</c:v>
                </c:pt>
                <c:pt idx="154">
                  <c:v>-107.58505556208877</c:v>
                </c:pt>
                <c:pt idx="155">
                  <c:v>-108.1198095482339</c:v>
                </c:pt>
                <c:pt idx="156">
                  <c:v>-108.65072657981833</c:v>
                </c:pt>
                <c:pt idx="157">
                  <c:v>-109.17786411052994</c:v>
                </c:pt>
                <c:pt idx="158">
                  <c:v>-109.70127825803603</c:v>
                </c:pt>
                <c:pt idx="159">
                  <c:v>-110.22102384650515</c:v>
                </c:pt>
                <c:pt idx="160">
                  <c:v>-110.73715444740614</c:v>
                </c:pt>
                <c:pt idx="161">
                  <c:v>-111.24972241866885</c:v>
                </c:pt>
                <c:pt idx="162">
                  <c:v>-111.7587789422866</c:v>
                </c:pt>
                <c:pt idx="163">
                  <c:v>-112.26437406043536</c:v>
                </c:pt>
                <c:pt idx="164">
                  <c:v>-112.76655671018139</c:v>
                </c:pt>
                <c:pt idx="165">
                  <c:v>-113.26537475684336</c:v>
                </c:pt>
                <c:pt idx="166">
                  <c:v>-113.76087502607322</c:v>
                </c:pt>
                <c:pt idx="167">
                  <c:v>-114.25310333471494</c:v>
                </c:pt>
                <c:pt idx="168">
                  <c:v>-114.74210452049788</c:v>
                </c:pt>
                <c:pt idx="169">
                  <c:v>-115.22792247061842</c:v>
                </c:pt>
                <c:pt idx="170">
                  <c:v>-115.71060014926002</c:v>
                </c:pt>
                <c:pt idx="171">
                  <c:v>-116.19017962409978</c:v>
                </c:pt>
                <c:pt idx="172">
                  <c:v>-116.66670209184701</c:v>
                </c:pt>
                <c:pt idx="173">
                  <c:v>-117.1402079028563</c:v>
                </c:pt>
                <c:pt idx="174">
                  <c:v>-117.61073658485626</c:v>
                </c:pt>
                <c:pt idx="175">
                  <c:v>-118.07832686583212</c:v>
                </c:pt>
                <c:pt idx="176">
                  <c:v>-118.54301669609933</c:v>
                </c:pt>
                <c:pt idx="177">
                  <c:v>-119.00484326960219</c:v>
                </c:pt>
                <c:pt idx="178">
                  <c:v>-119.46384304447128</c:v>
                </c:pt>
                <c:pt idx="179">
                  <c:v>-119.92005176287036</c:v>
                </c:pt>
                <c:pt idx="180">
                  <c:v>-120.37350447016317</c:v>
                </c:pt>
                <c:pt idx="181">
                  <c:v>-120.82423553342791</c:v>
                </c:pt>
                <c:pt idx="182">
                  <c:v>-121.27227865934657</c:v>
                </c:pt>
                <c:pt idx="183">
                  <c:v>-121.71766691149483</c:v>
                </c:pt>
                <c:pt idx="184">
                  <c:v>-122.16043272705669</c:v>
                </c:pt>
                <c:pt idx="185">
                  <c:v>-122.60060793298736</c:v>
                </c:pt>
                <c:pt idx="186">
                  <c:v>-123.03822376164612</c:v>
                </c:pt>
                <c:pt idx="187">
                  <c:v>-123.47331086592071</c:v>
                </c:pt>
                <c:pt idx="188">
                  <c:v>-123.90589933386288</c:v>
                </c:pt>
                <c:pt idx="189">
                  <c:v>-124.33601870285469</c:v>
                </c:pt>
                <c:pt idx="190">
                  <c:v>-124.76369797332345</c:v>
                </c:pt>
                <c:pt idx="191">
                  <c:v>-125.18896562202308</c:v>
                </c:pt>
                <c:pt idx="192">
                  <c:v>-125.61184961489826</c:v>
                </c:pt>
                <c:pt idx="193">
                  <c:v>-126.03237741954744</c:v>
                </c:pt>
                <c:pt idx="194">
                  <c:v>-126.45057601729994</c:v>
                </c:pt>
                <c:pt idx="195">
                  <c:v>-126.86647191492126</c:v>
                </c:pt>
                <c:pt idx="196">
                  <c:v>-127.2800911559612</c:v>
                </c:pt>
                <c:pt idx="197">
                  <c:v>-127.69145933175716</c:v>
                </c:pt>
                <c:pt idx="198">
                  <c:v>-128.1006015921061</c:v>
                </c:pt>
                <c:pt idx="199">
                  <c:v>-128.50754265561679</c:v>
                </c:pt>
                <c:pt idx="200">
                  <c:v>-128.91230681975404</c:v>
                </c:pt>
                <c:pt idx="201">
                  <c:v>-129.31491797058632</c:v>
                </c:pt>
                <c:pt idx="202">
                  <c:v>-129.71539959224702</c:v>
                </c:pt>
                <c:pt idx="203">
                  <c:v>-130.11377477611967</c:v>
                </c:pt>
                <c:pt idx="204">
                  <c:v>-130.51006622975723</c:v>
                </c:pt>
                <c:pt idx="205">
                  <c:v>-130.90429628554409</c:v>
                </c:pt>
                <c:pt idx="206">
                  <c:v>-131.29648690911066</c:v>
                </c:pt>
                <c:pt idx="207">
                  <c:v>-131.686659707508</c:v>
                </c:pt>
                <c:pt idx="208">
                  <c:v>-132.07483593715244</c:v>
                </c:pt>
                <c:pt idx="209">
                  <c:v>-132.46103651154587</c:v>
                </c:pt>
                <c:pt idx="210">
                  <c:v>-132.8452820087816</c:v>
                </c:pt>
                <c:pt idx="211">
                  <c:v>-133.22759267884121</c:v>
                </c:pt>
                <c:pt idx="212">
                  <c:v>-133.60798845069073</c:v>
                </c:pt>
                <c:pt idx="213">
                  <c:v>-133.98648893918201</c:v>
                </c:pt>
                <c:pt idx="214">
                  <c:v>-134.36311345176631</c:v>
                </c:pt>
                <c:pt idx="215">
                  <c:v>-134.73788099502576</c:v>
                </c:pt>
                <c:pt idx="216">
                  <c:v>-135.11081028102942</c:v>
                </c:pt>
                <c:pt idx="217">
                  <c:v>-135.48191973351874</c:v>
                </c:pt>
                <c:pt idx="218">
                  <c:v>-135.851227493929</c:v>
                </c:pt>
                <c:pt idx="219">
                  <c:v>-136.21875142725094</c:v>
                </c:pt>
                <c:pt idx="220">
                  <c:v>-136.5845091277387</c:v>
                </c:pt>
                <c:pt idx="221">
                  <c:v>-136.94851792446801</c:v>
                </c:pt>
                <c:pt idx="222">
                  <c:v>-137.31079488675047</c:v>
                </c:pt>
                <c:pt idx="223">
                  <c:v>-137.6713568294073</c:v>
                </c:pt>
                <c:pt idx="224">
                  <c:v>-138.03022031790792</c:v>
                </c:pt>
                <c:pt idx="225">
                  <c:v>-138.3874016733769</c:v>
                </c:pt>
                <c:pt idx="226">
                  <c:v>-138.74291697747384</c:v>
                </c:pt>
                <c:pt idx="227">
                  <c:v>-139.09678207714973</c:v>
                </c:pt>
                <c:pt idx="228">
                  <c:v>-139.44901258928388</c:v>
                </c:pt>
                <c:pt idx="229">
                  <c:v>-139.79962390520478</c:v>
                </c:pt>
                <c:pt idx="230">
                  <c:v>-140.14863119509852</c:v>
                </c:pt>
                <c:pt idx="231">
                  <c:v>-140.49604941230845</c:v>
                </c:pt>
                <c:pt idx="232">
                  <c:v>-140.84189329752863</c:v>
                </c:pt>
                <c:pt idx="233">
                  <c:v>-141.18617738289504</c:v>
                </c:pt>
                <c:pt idx="234">
                  <c:v>-141.52891599597706</c:v>
                </c:pt>
                <c:pt idx="235">
                  <c:v>-141.87012326367221</c:v>
                </c:pt>
                <c:pt idx="236">
                  <c:v>-142.20981311600735</c:v>
                </c:pt>
                <c:pt idx="237">
                  <c:v>-142.54799928984869</c:v>
                </c:pt>
                <c:pt idx="238">
                  <c:v>-142.88469533252305</c:v>
                </c:pt>
                <c:pt idx="239">
                  <c:v>-143.21991460535401</c:v>
                </c:pt>
                <c:pt idx="240">
                  <c:v>-143.55367028711376</c:v>
                </c:pt>
                <c:pt idx="241">
                  <c:v>-143.88597537739471</c:v>
                </c:pt>
                <c:pt idx="242">
                  <c:v>-144.21684269990183</c:v>
                </c:pt>
                <c:pt idx="243">
                  <c:v>-144.54628490566873</c:v>
                </c:pt>
                <c:pt idx="244">
                  <c:v>-144.87431447619943</c:v>
                </c:pt>
                <c:pt idx="245">
                  <c:v>-145.2009437265379</c:v>
                </c:pt>
                <c:pt idx="246">
                  <c:v>-145.52618480826692</c:v>
                </c:pt>
                <c:pt idx="247">
                  <c:v>-145.85004971243953</c:v>
                </c:pt>
                <c:pt idx="248">
                  <c:v>-146.17255027244295</c:v>
                </c:pt>
                <c:pt idx="249">
                  <c:v>-146.49369816679894</c:v>
                </c:pt>
                <c:pt idx="250">
                  <c:v>-146.81350492190052</c:v>
                </c:pt>
                <c:pt idx="251">
                  <c:v>-147.60722862586442</c:v>
                </c:pt>
                <c:pt idx="252">
                  <c:v>-148.39281471557973</c:v>
                </c:pt>
                <c:pt idx="253">
                  <c:v>-149.17043150089586</c:v>
                </c:pt>
                <c:pt idx="254">
                  <c:v>-149.94024203244632</c:v>
                </c:pt>
                <c:pt idx="255">
                  <c:v>-150.70240432194865</c:v>
                </c:pt>
                <c:pt idx="256">
                  <c:v>-151.45707155092873</c:v>
                </c:pt>
                <c:pt idx="257">
                  <c:v>-152.20439226860003</c:v>
                </c:pt>
                <c:pt idx="258">
                  <c:v>-152.94451057957625</c:v>
                </c:pt>
                <c:pt idx="259">
                  <c:v>-153.67756632204373</c:v>
                </c:pt>
                <c:pt idx="260">
                  <c:v>-154.40369523697794</c:v>
                </c:pt>
                <c:pt idx="261">
                  <c:v>-155.12302912894364</c:v>
                </c:pt>
                <c:pt idx="262">
                  <c:v>-155.83569601898293</c:v>
                </c:pt>
                <c:pt idx="263">
                  <c:v>-156.54182029005833</c:v>
                </c:pt>
                <c:pt idx="264">
                  <c:v>-157.24152282548704</c:v>
                </c:pt>
                <c:pt idx="265">
                  <c:v>-157.93492114077191</c:v>
                </c:pt>
                <c:pt idx="266">
                  <c:v>-158.62212950920775</c:v>
                </c:pt>
                <c:pt idx="267">
                  <c:v>-159.30325908161635</c:v>
                </c:pt>
                <c:pt idx="268">
                  <c:v>-159.97841800053951</c:v>
                </c:pt>
                <c:pt idx="269">
                  <c:v>-160.64771150919876</c:v>
                </c:pt>
                <c:pt idx="270">
                  <c:v>-161.31124205550978</c:v>
                </c:pt>
                <c:pt idx="271">
                  <c:v>-161.96910939142106</c:v>
                </c:pt>
                <c:pt idx="272">
                  <c:v>-162.62141066782931</c:v>
                </c:pt>
                <c:pt idx="273">
                  <c:v>-163.26824052530861</c:v>
                </c:pt>
                <c:pt idx="274">
                  <c:v>-163.90969118087452</c:v>
                </c:pt>
                <c:pt idx="275">
                  <c:v>-164.54585251099203</c:v>
                </c:pt>
                <c:pt idx="276">
                  <c:v>-165.17681213102196</c:v>
                </c:pt>
                <c:pt idx="277">
                  <c:v>-165.80265547128971</c:v>
                </c:pt>
                <c:pt idx="278">
                  <c:v>-166.42346584994914</c:v>
                </c:pt>
                <c:pt idx="279">
                  <c:v>-167.03932454280309</c:v>
                </c:pt>
                <c:pt idx="280">
                  <c:v>-167.65031085023372</c:v>
                </c:pt>
                <c:pt idx="281">
                  <c:v>-168.25650216138678</c:v>
                </c:pt>
                <c:pt idx="282">
                  <c:v>-168.8579740157432</c:v>
                </c:pt>
                <c:pt idx="283">
                  <c:v>-169.45480016220856</c:v>
                </c:pt>
                <c:pt idx="284">
                  <c:v>-170.0470526158384</c:v>
                </c:pt>
                <c:pt idx="285">
                  <c:v>-170.63480171231387</c:v>
                </c:pt>
                <c:pt idx="286">
                  <c:v>-171.21811616027455</c:v>
                </c:pt>
                <c:pt idx="287">
                  <c:v>-171.79706309161006</c:v>
                </c:pt>
                <c:pt idx="288">
                  <c:v>-172.37170810980561</c:v>
                </c:pt>
                <c:pt idx="289">
                  <c:v>-172.94211533643227</c:v>
                </c:pt>
                <c:pt idx="290">
                  <c:v>-173.50834745586693</c:v>
                </c:pt>
                <c:pt idx="291">
                  <c:v>-174.62853018127291</c:v>
                </c:pt>
                <c:pt idx="292">
                  <c:v>-175.73273061260866</c:v>
                </c:pt>
                <c:pt idx="293">
                  <c:v>-176.82140267388522</c:v>
                </c:pt>
                <c:pt idx="294">
                  <c:v>-177.89498105004714</c:v>
                </c:pt>
                <c:pt idx="295">
                  <c:v>-178.95388226805841</c:v>
                </c:pt>
                <c:pt idx="296">
                  <c:v>-179.99850570252508</c:v>
                </c:pt>
                <c:pt idx="297">
                  <c:v>-181.02923451213229</c:v>
                </c:pt>
                <c:pt idx="298">
                  <c:v>-182.04643651256956</c:v>
                </c:pt>
                <c:pt idx="299">
                  <c:v>-183.05046499107829</c:v>
                </c:pt>
                <c:pt idx="300">
                  <c:v>-184.04165946727576</c:v>
                </c:pt>
                <c:pt idx="301">
                  <c:v>-185.02034640447914</c:v>
                </c:pt>
                <c:pt idx="302">
                  <c:v>-185.98683987536896</c:v>
                </c:pt>
                <c:pt idx="303">
                  <c:v>-186.94144218548638</c:v>
                </c:pt>
                <c:pt idx="304">
                  <c:v>-187.88444445774871</c:v>
                </c:pt>
                <c:pt idx="305">
                  <c:v>-188.81612718088911</c:v>
                </c:pt>
                <c:pt idx="306">
                  <c:v>-189.73676072447512</c:v>
                </c:pt>
                <c:pt idx="307">
                  <c:v>-190.64660582293442</c:v>
                </c:pt>
                <c:pt idx="308">
                  <c:v>-191.54591403081241</c:v>
                </c:pt>
                <c:pt idx="309">
                  <c:v>-192.43492815129966</c:v>
                </c:pt>
                <c:pt idx="310">
                  <c:v>-193.31388263990146</c:v>
                </c:pt>
                <c:pt idx="311">
                  <c:v>-194.18300398496922</c:v>
                </c:pt>
                <c:pt idx="312">
                  <c:v>-195.04251106667465</c:v>
                </c:pt>
                <c:pt idx="313">
                  <c:v>-195.89261549588406</c:v>
                </c:pt>
                <c:pt idx="314">
                  <c:v>-196.73352193427479</c:v>
                </c:pt>
                <c:pt idx="315">
                  <c:v>-197.56542839693185</c:v>
                </c:pt>
                <c:pt idx="316">
                  <c:v>-198.38852653856961</c:v>
                </c:pt>
                <c:pt idx="317">
                  <c:v>-199.20300192443332</c:v>
                </c:pt>
                <c:pt idx="318">
                  <c:v>-200.00903428686141</c:v>
                </c:pt>
                <c:pt idx="319">
                  <c:v>-200.80679776841191</c:v>
                </c:pt>
                <c:pt idx="320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15-4645-9B3F-D7211CE1C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6298927"/>
        <c:axId val="946280207"/>
      </c:scatterChart>
      <c:scatterChart>
        <c:scatterStyle val="lineMarker"/>
        <c:varyColors val="0"/>
        <c:ser>
          <c:idx val="1"/>
          <c:order val="1"/>
          <c:tx>
            <c:v>位相特性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Ref>
              <c:f>演算処理!$CY$23:$CY$343</c:f>
              <c:numCache>
                <c:formatCode>General</c:formatCode>
                <c:ptCount val="321"/>
                <c:pt idx="0">
                  <c:v>0.01</c:v>
                </c:pt>
                <c:pt idx="1">
                  <c:v>0.02</c:v>
                </c:pt>
                <c:pt idx="2">
                  <c:v>0.04</c:v>
                </c:pt>
                <c:pt idx="3">
                  <c:v>0.06</c:v>
                </c:pt>
                <c:pt idx="4">
                  <c:v>0.08</c:v>
                </c:pt>
                <c:pt idx="5">
                  <c:v>0.1</c:v>
                </c:pt>
                <c:pt idx="6">
                  <c:v>0.12</c:v>
                </c:pt>
                <c:pt idx="7">
                  <c:v>0.14000000000000001</c:v>
                </c:pt>
                <c:pt idx="8">
                  <c:v>0.16</c:v>
                </c:pt>
                <c:pt idx="9">
                  <c:v>0.18</c:v>
                </c:pt>
                <c:pt idx="10">
                  <c:v>0.2</c:v>
                </c:pt>
                <c:pt idx="11">
                  <c:v>0.22</c:v>
                </c:pt>
                <c:pt idx="12">
                  <c:v>0.24</c:v>
                </c:pt>
                <c:pt idx="13">
                  <c:v>0.26</c:v>
                </c:pt>
                <c:pt idx="14">
                  <c:v>0.28000000000000003</c:v>
                </c:pt>
                <c:pt idx="15">
                  <c:v>0.3</c:v>
                </c:pt>
                <c:pt idx="16">
                  <c:v>0.32</c:v>
                </c:pt>
                <c:pt idx="17">
                  <c:v>0.34</c:v>
                </c:pt>
                <c:pt idx="18">
                  <c:v>0.36</c:v>
                </c:pt>
                <c:pt idx="19">
                  <c:v>0.38</c:v>
                </c:pt>
                <c:pt idx="20">
                  <c:v>0.4</c:v>
                </c:pt>
                <c:pt idx="21">
                  <c:v>0.42</c:v>
                </c:pt>
                <c:pt idx="22">
                  <c:v>0.44</c:v>
                </c:pt>
                <c:pt idx="23">
                  <c:v>0.46</c:v>
                </c:pt>
                <c:pt idx="24">
                  <c:v>0.48</c:v>
                </c:pt>
                <c:pt idx="25">
                  <c:v>0.5</c:v>
                </c:pt>
                <c:pt idx="26">
                  <c:v>0.52</c:v>
                </c:pt>
                <c:pt idx="27">
                  <c:v>0.54</c:v>
                </c:pt>
                <c:pt idx="28">
                  <c:v>0.56000000000000005</c:v>
                </c:pt>
                <c:pt idx="29">
                  <c:v>0.57999999999999996</c:v>
                </c:pt>
                <c:pt idx="30">
                  <c:v>0.6</c:v>
                </c:pt>
                <c:pt idx="31">
                  <c:v>0.62</c:v>
                </c:pt>
                <c:pt idx="32">
                  <c:v>0.64</c:v>
                </c:pt>
                <c:pt idx="33">
                  <c:v>0.66</c:v>
                </c:pt>
                <c:pt idx="34">
                  <c:v>0.68</c:v>
                </c:pt>
                <c:pt idx="35">
                  <c:v>0.7</c:v>
                </c:pt>
                <c:pt idx="36">
                  <c:v>0.72</c:v>
                </c:pt>
                <c:pt idx="37">
                  <c:v>0.74</c:v>
                </c:pt>
                <c:pt idx="38">
                  <c:v>0.76</c:v>
                </c:pt>
                <c:pt idx="39">
                  <c:v>0.78</c:v>
                </c:pt>
                <c:pt idx="40">
                  <c:v>0.8</c:v>
                </c:pt>
                <c:pt idx="41">
                  <c:v>0.82</c:v>
                </c:pt>
                <c:pt idx="42">
                  <c:v>0.84</c:v>
                </c:pt>
                <c:pt idx="43">
                  <c:v>0.86</c:v>
                </c:pt>
                <c:pt idx="44">
                  <c:v>0.88</c:v>
                </c:pt>
                <c:pt idx="45">
                  <c:v>0.9</c:v>
                </c:pt>
                <c:pt idx="46">
                  <c:v>0.92</c:v>
                </c:pt>
                <c:pt idx="47">
                  <c:v>0.94</c:v>
                </c:pt>
                <c:pt idx="48">
                  <c:v>0.96</c:v>
                </c:pt>
                <c:pt idx="49">
                  <c:v>0.98</c:v>
                </c:pt>
                <c:pt idx="50">
                  <c:v>1</c:v>
                </c:pt>
                <c:pt idx="51">
                  <c:v>1.02</c:v>
                </c:pt>
                <c:pt idx="52">
                  <c:v>1.04</c:v>
                </c:pt>
                <c:pt idx="53">
                  <c:v>1.06</c:v>
                </c:pt>
                <c:pt idx="54">
                  <c:v>1.08</c:v>
                </c:pt>
                <c:pt idx="55">
                  <c:v>1.1000000000000001</c:v>
                </c:pt>
                <c:pt idx="56">
                  <c:v>1.1200000000000001</c:v>
                </c:pt>
                <c:pt idx="57">
                  <c:v>1.1399999999999999</c:v>
                </c:pt>
                <c:pt idx="58">
                  <c:v>1.1599999999999999</c:v>
                </c:pt>
                <c:pt idx="59">
                  <c:v>1.18</c:v>
                </c:pt>
                <c:pt idx="60">
                  <c:v>1.2</c:v>
                </c:pt>
                <c:pt idx="61">
                  <c:v>1.22</c:v>
                </c:pt>
                <c:pt idx="62">
                  <c:v>1.24</c:v>
                </c:pt>
                <c:pt idx="63">
                  <c:v>1.26</c:v>
                </c:pt>
                <c:pt idx="64">
                  <c:v>1.28</c:v>
                </c:pt>
                <c:pt idx="65">
                  <c:v>1.3</c:v>
                </c:pt>
                <c:pt idx="66">
                  <c:v>1.32</c:v>
                </c:pt>
                <c:pt idx="67">
                  <c:v>1.34</c:v>
                </c:pt>
                <c:pt idx="68">
                  <c:v>1.36</c:v>
                </c:pt>
                <c:pt idx="69">
                  <c:v>1.38</c:v>
                </c:pt>
                <c:pt idx="70">
                  <c:v>1.4</c:v>
                </c:pt>
                <c:pt idx="71">
                  <c:v>1.42</c:v>
                </c:pt>
                <c:pt idx="72">
                  <c:v>1.44</c:v>
                </c:pt>
                <c:pt idx="73">
                  <c:v>1.46</c:v>
                </c:pt>
                <c:pt idx="74">
                  <c:v>1.48</c:v>
                </c:pt>
                <c:pt idx="75">
                  <c:v>1.5</c:v>
                </c:pt>
                <c:pt idx="76">
                  <c:v>1.52</c:v>
                </c:pt>
                <c:pt idx="77">
                  <c:v>1.54</c:v>
                </c:pt>
                <c:pt idx="78">
                  <c:v>1.56</c:v>
                </c:pt>
                <c:pt idx="79">
                  <c:v>1.58</c:v>
                </c:pt>
                <c:pt idx="80">
                  <c:v>1.6</c:v>
                </c:pt>
                <c:pt idx="81">
                  <c:v>1.62</c:v>
                </c:pt>
                <c:pt idx="82">
                  <c:v>1.64</c:v>
                </c:pt>
                <c:pt idx="83">
                  <c:v>1.66</c:v>
                </c:pt>
                <c:pt idx="84">
                  <c:v>1.68</c:v>
                </c:pt>
                <c:pt idx="85">
                  <c:v>1.7</c:v>
                </c:pt>
                <c:pt idx="86">
                  <c:v>1.72</c:v>
                </c:pt>
                <c:pt idx="87">
                  <c:v>1.74</c:v>
                </c:pt>
                <c:pt idx="88">
                  <c:v>1.76</c:v>
                </c:pt>
                <c:pt idx="89">
                  <c:v>1.78</c:v>
                </c:pt>
                <c:pt idx="90">
                  <c:v>1.8</c:v>
                </c:pt>
                <c:pt idx="91">
                  <c:v>1.82</c:v>
                </c:pt>
                <c:pt idx="92">
                  <c:v>1.84</c:v>
                </c:pt>
                <c:pt idx="93">
                  <c:v>1.86</c:v>
                </c:pt>
                <c:pt idx="94">
                  <c:v>1.88</c:v>
                </c:pt>
                <c:pt idx="95">
                  <c:v>1.9</c:v>
                </c:pt>
                <c:pt idx="96">
                  <c:v>1.92</c:v>
                </c:pt>
                <c:pt idx="97">
                  <c:v>1.94</c:v>
                </c:pt>
                <c:pt idx="98">
                  <c:v>1.96</c:v>
                </c:pt>
                <c:pt idx="99">
                  <c:v>1.98</c:v>
                </c:pt>
                <c:pt idx="100">
                  <c:v>2</c:v>
                </c:pt>
                <c:pt idx="101">
                  <c:v>2.02</c:v>
                </c:pt>
                <c:pt idx="102">
                  <c:v>2.04</c:v>
                </c:pt>
                <c:pt idx="103">
                  <c:v>2.06</c:v>
                </c:pt>
                <c:pt idx="104">
                  <c:v>2.08</c:v>
                </c:pt>
                <c:pt idx="105">
                  <c:v>2.1</c:v>
                </c:pt>
                <c:pt idx="106">
                  <c:v>2.12</c:v>
                </c:pt>
                <c:pt idx="107">
                  <c:v>2.14</c:v>
                </c:pt>
                <c:pt idx="108">
                  <c:v>2.16</c:v>
                </c:pt>
                <c:pt idx="109">
                  <c:v>2.1800000000000002</c:v>
                </c:pt>
                <c:pt idx="110">
                  <c:v>2.2000000000000002</c:v>
                </c:pt>
                <c:pt idx="111">
                  <c:v>2.2200000000000002</c:v>
                </c:pt>
                <c:pt idx="112">
                  <c:v>2.2400000000000002</c:v>
                </c:pt>
                <c:pt idx="113">
                  <c:v>2.2599999999999998</c:v>
                </c:pt>
                <c:pt idx="114">
                  <c:v>2.2799999999999998</c:v>
                </c:pt>
                <c:pt idx="115">
                  <c:v>2.2999999999999998</c:v>
                </c:pt>
                <c:pt idx="116">
                  <c:v>2.3199999999999998</c:v>
                </c:pt>
                <c:pt idx="117">
                  <c:v>2.34</c:v>
                </c:pt>
                <c:pt idx="118">
                  <c:v>2.36</c:v>
                </c:pt>
                <c:pt idx="119">
                  <c:v>2.38</c:v>
                </c:pt>
                <c:pt idx="120">
                  <c:v>2.4</c:v>
                </c:pt>
                <c:pt idx="121">
                  <c:v>2.42</c:v>
                </c:pt>
                <c:pt idx="122">
                  <c:v>2.44</c:v>
                </c:pt>
                <c:pt idx="123">
                  <c:v>2.46</c:v>
                </c:pt>
                <c:pt idx="124">
                  <c:v>2.48</c:v>
                </c:pt>
                <c:pt idx="125">
                  <c:v>2.5</c:v>
                </c:pt>
                <c:pt idx="126">
                  <c:v>2.52</c:v>
                </c:pt>
                <c:pt idx="127">
                  <c:v>2.54</c:v>
                </c:pt>
                <c:pt idx="128">
                  <c:v>2.56</c:v>
                </c:pt>
                <c:pt idx="129">
                  <c:v>2.58</c:v>
                </c:pt>
                <c:pt idx="130">
                  <c:v>2.6</c:v>
                </c:pt>
                <c:pt idx="131">
                  <c:v>2.62</c:v>
                </c:pt>
                <c:pt idx="132">
                  <c:v>2.64</c:v>
                </c:pt>
                <c:pt idx="133">
                  <c:v>2.66</c:v>
                </c:pt>
                <c:pt idx="134">
                  <c:v>2.68</c:v>
                </c:pt>
                <c:pt idx="135">
                  <c:v>2.7</c:v>
                </c:pt>
                <c:pt idx="136">
                  <c:v>2.72</c:v>
                </c:pt>
                <c:pt idx="137">
                  <c:v>2.74</c:v>
                </c:pt>
                <c:pt idx="138">
                  <c:v>2.76</c:v>
                </c:pt>
                <c:pt idx="139">
                  <c:v>2.78</c:v>
                </c:pt>
                <c:pt idx="140">
                  <c:v>2.8</c:v>
                </c:pt>
                <c:pt idx="141">
                  <c:v>2.82</c:v>
                </c:pt>
                <c:pt idx="142">
                  <c:v>2.84</c:v>
                </c:pt>
                <c:pt idx="143">
                  <c:v>2.86</c:v>
                </c:pt>
                <c:pt idx="144">
                  <c:v>2.88</c:v>
                </c:pt>
                <c:pt idx="145">
                  <c:v>2.9</c:v>
                </c:pt>
                <c:pt idx="146">
                  <c:v>2.92</c:v>
                </c:pt>
                <c:pt idx="147">
                  <c:v>2.94</c:v>
                </c:pt>
                <c:pt idx="148">
                  <c:v>2.96</c:v>
                </c:pt>
                <c:pt idx="149">
                  <c:v>2.98</c:v>
                </c:pt>
                <c:pt idx="150">
                  <c:v>3</c:v>
                </c:pt>
                <c:pt idx="151">
                  <c:v>3.02</c:v>
                </c:pt>
                <c:pt idx="152">
                  <c:v>3.04</c:v>
                </c:pt>
                <c:pt idx="153">
                  <c:v>3.06</c:v>
                </c:pt>
                <c:pt idx="154">
                  <c:v>3.08</c:v>
                </c:pt>
                <c:pt idx="155">
                  <c:v>3.1</c:v>
                </c:pt>
                <c:pt idx="156">
                  <c:v>3.12</c:v>
                </c:pt>
                <c:pt idx="157">
                  <c:v>3.14</c:v>
                </c:pt>
                <c:pt idx="158">
                  <c:v>3.16</c:v>
                </c:pt>
                <c:pt idx="159">
                  <c:v>3.18</c:v>
                </c:pt>
                <c:pt idx="160">
                  <c:v>3.2</c:v>
                </c:pt>
                <c:pt idx="161">
                  <c:v>3.22</c:v>
                </c:pt>
                <c:pt idx="162">
                  <c:v>3.24</c:v>
                </c:pt>
                <c:pt idx="163">
                  <c:v>3.26</c:v>
                </c:pt>
                <c:pt idx="164">
                  <c:v>3.28</c:v>
                </c:pt>
                <c:pt idx="165">
                  <c:v>3.3</c:v>
                </c:pt>
                <c:pt idx="166">
                  <c:v>3.32</c:v>
                </c:pt>
                <c:pt idx="167">
                  <c:v>3.34</c:v>
                </c:pt>
                <c:pt idx="168">
                  <c:v>3.36</c:v>
                </c:pt>
                <c:pt idx="169">
                  <c:v>3.38</c:v>
                </c:pt>
                <c:pt idx="170">
                  <c:v>3.4</c:v>
                </c:pt>
                <c:pt idx="171">
                  <c:v>3.42</c:v>
                </c:pt>
                <c:pt idx="172">
                  <c:v>3.44</c:v>
                </c:pt>
                <c:pt idx="173">
                  <c:v>3.46</c:v>
                </c:pt>
                <c:pt idx="174">
                  <c:v>3.48</c:v>
                </c:pt>
                <c:pt idx="175">
                  <c:v>3.5</c:v>
                </c:pt>
                <c:pt idx="176">
                  <c:v>3.52</c:v>
                </c:pt>
                <c:pt idx="177">
                  <c:v>3.54</c:v>
                </c:pt>
                <c:pt idx="178">
                  <c:v>3.56</c:v>
                </c:pt>
                <c:pt idx="179">
                  <c:v>3.58</c:v>
                </c:pt>
                <c:pt idx="180">
                  <c:v>3.6</c:v>
                </c:pt>
                <c:pt idx="181">
                  <c:v>3.62</c:v>
                </c:pt>
                <c:pt idx="182">
                  <c:v>3.64</c:v>
                </c:pt>
                <c:pt idx="183">
                  <c:v>3.66</c:v>
                </c:pt>
                <c:pt idx="184">
                  <c:v>3.68</c:v>
                </c:pt>
                <c:pt idx="185">
                  <c:v>3.7</c:v>
                </c:pt>
                <c:pt idx="186">
                  <c:v>3.72</c:v>
                </c:pt>
                <c:pt idx="187">
                  <c:v>3.74</c:v>
                </c:pt>
                <c:pt idx="188">
                  <c:v>3.76</c:v>
                </c:pt>
                <c:pt idx="189">
                  <c:v>3.78</c:v>
                </c:pt>
                <c:pt idx="190">
                  <c:v>3.8</c:v>
                </c:pt>
                <c:pt idx="191">
                  <c:v>3.82</c:v>
                </c:pt>
                <c:pt idx="192">
                  <c:v>3.84</c:v>
                </c:pt>
                <c:pt idx="193">
                  <c:v>3.86</c:v>
                </c:pt>
                <c:pt idx="194">
                  <c:v>3.88</c:v>
                </c:pt>
                <c:pt idx="195">
                  <c:v>3.9</c:v>
                </c:pt>
                <c:pt idx="196">
                  <c:v>3.92</c:v>
                </c:pt>
                <c:pt idx="197">
                  <c:v>3.94</c:v>
                </c:pt>
                <c:pt idx="198">
                  <c:v>3.96</c:v>
                </c:pt>
                <c:pt idx="199">
                  <c:v>3.98</c:v>
                </c:pt>
                <c:pt idx="200">
                  <c:v>4</c:v>
                </c:pt>
                <c:pt idx="201">
                  <c:v>4.0199999999999996</c:v>
                </c:pt>
                <c:pt idx="202">
                  <c:v>4.04</c:v>
                </c:pt>
                <c:pt idx="203">
                  <c:v>4.0599999999999996</c:v>
                </c:pt>
                <c:pt idx="204">
                  <c:v>4.08</c:v>
                </c:pt>
                <c:pt idx="205">
                  <c:v>4.0999999999999996</c:v>
                </c:pt>
                <c:pt idx="206">
                  <c:v>4.12</c:v>
                </c:pt>
                <c:pt idx="207">
                  <c:v>4.1399999999999997</c:v>
                </c:pt>
                <c:pt idx="208">
                  <c:v>4.16</c:v>
                </c:pt>
                <c:pt idx="209">
                  <c:v>4.18</c:v>
                </c:pt>
                <c:pt idx="210">
                  <c:v>4.2</c:v>
                </c:pt>
                <c:pt idx="211">
                  <c:v>4.22</c:v>
                </c:pt>
                <c:pt idx="212">
                  <c:v>4.24</c:v>
                </c:pt>
                <c:pt idx="213">
                  <c:v>4.26</c:v>
                </c:pt>
                <c:pt idx="214">
                  <c:v>4.28</c:v>
                </c:pt>
                <c:pt idx="215">
                  <c:v>4.3</c:v>
                </c:pt>
                <c:pt idx="216">
                  <c:v>4.32</c:v>
                </c:pt>
                <c:pt idx="217">
                  <c:v>4.34</c:v>
                </c:pt>
                <c:pt idx="218">
                  <c:v>4.3600000000000003</c:v>
                </c:pt>
                <c:pt idx="219">
                  <c:v>4.38</c:v>
                </c:pt>
                <c:pt idx="220">
                  <c:v>4.4000000000000004</c:v>
                </c:pt>
                <c:pt idx="221">
                  <c:v>4.42</c:v>
                </c:pt>
                <c:pt idx="222">
                  <c:v>4.4400000000000004</c:v>
                </c:pt>
                <c:pt idx="223">
                  <c:v>4.46</c:v>
                </c:pt>
                <c:pt idx="224">
                  <c:v>4.4800000000000004</c:v>
                </c:pt>
                <c:pt idx="225">
                  <c:v>4.5</c:v>
                </c:pt>
                <c:pt idx="226">
                  <c:v>4.5199999999999996</c:v>
                </c:pt>
                <c:pt idx="227">
                  <c:v>4.54</c:v>
                </c:pt>
                <c:pt idx="228">
                  <c:v>4.5599999999999996</c:v>
                </c:pt>
                <c:pt idx="229">
                  <c:v>4.58</c:v>
                </c:pt>
                <c:pt idx="230">
                  <c:v>4.5999999999999996</c:v>
                </c:pt>
                <c:pt idx="231">
                  <c:v>4.62</c:v>
                </c:pt>
                <c:pt idx="232">
                  <c:v>4.6399999999999997</c:v>
                </c:pt>
                <c:pt idx="233">
                  <c:v>4.66</c:v>
                </c:pt>
                <c:pt idx="234">
                  <c:v>4.68</c:v>
                </c:pt>
                <c:pt idx="235">
                  <c:v>4.7</c:v>
                </c:pt>
                <c:pt idx="236">
                  <c:v>4.72</c:v>
                </c:pt>
                <c:pt idx="237">
                  <c:v>4.74</c:v>
                </c:pt>
                <c:pt idx="238">
                  <c:v>4.76</c:v>
                </c:pt>
                <c:pt idx="239">
                  <c:v>4.78</c:v>
                </c:pt>
                <c:pt idx="240">
                  <c:v>4.8</c:v>
                </c:pt>
                <c:pt idx="241">
                  <c:v>4.82</c:v>
                </c:pt>
                <c:pt idx="242">
                  <c:v>4.84</c:v>
                </c:pt>
                <c:pt idx="243">
                  <c:v>4.8600000000000003</c:v>
                </c:pt>
                <c:pt idx="244">
                  <c:v>4.88</c:v>
                </c:pt>
                <c:pt idx="245">
                  <c:v>4.9000000000000004</c:v>
                </c:pt>
                <c:pt idx="246">
                  <c:v>4.92</c:v>
                </c:pt>
                <c:pt idx="247">
                  <c:v>4.9400000000000004</c:v>
                </c:pt>
                <c:pt idx="248">
                  <c:v>4.96</c:v>
                </c:pt>
                <c:pt idx="249">
                  <c:v>4.9800000000000004</c:v>
                </c:pt>
                <c:pt idx="250">
                  <c:v>5</c:v>
                </c:pt>
                <c:pt idx="251">
                  <c:v>5.05</c:v>
                </c:pt>
                <c:pt idx="252">
                  <c:v>5.0999999999999996</c:v>
                </c:pt>
                <c:pt idx="253">
                  <c:v>5.15</c:v>
                </c:pt>
                <c:pt idx="254">
                  <c:v>5.2</c:v>
                </c:pt>
                <c:pt idx="255">
                  <c:v>5.25</c:v>
                </c:pt>
                <c:pt idx="256">
                  <c:v>5.3</c:v>
                </c:pt>
                <c:pt idx="257">
                  <c:v>5.35</c:v>
                </c:pt>
                <c:pt idx="258">
                  <c:v>5.4</c:v>
                </c:pt>
                <c:pt idx="259">
                  <c:v>5.45</c:v>
                </c:pt>
                <c:pt idx="260">
                  <c:v>5.5</c:v>
                </c:pt>
                <c:pt idx="261">
                  <c:v>5.55</c:v>
                </c:pt>
                <c:pt idx="262">
                  <c:v>5.6</c:v>
                </c:pt>
                <c:pt idx="263">
                  <c:v>5.65</c:v>
                </c:pt>
                <c:pt idx="264">
                  <c:v>5.7</c:v>
                </c:pt>
                <c:pt idx="265">
                  <c:v>5.75</c:v>
                </c:pt>
                <c:pt idx="266">
                  <c:v>5.8</c:v>
                </c:pt>
                <c:pt idx="267">
                  <c:v>5.85</c:v>
                </c:pt>
                <c:pt idx="268">
                  <c:v>5.9</c:v>
                </c:pt>
                <c:pt idx="269">
                  <c:v>5.95</c:v>
                </c:pt>
                <c:pt idx="270">
                  <c:v>6</c:v>
                </c:pt>
                <c:pt idx="271">
                  <c:v>6.05</c:v>
                </c:pt>
                <c:pt idx="272">
                  <c:v>6.1</c:v>
                </c:pt>
                <c:pt idx="273">
                  <c:v>6.15</c:v>
                </c:pt>
                <c:pt idx="274">
                  <c:v>6.2</c:v>
                </c:pt>
                <c:pt idx="275">
                  <c:v>6.25</c:v>
                </c:pt>
                <c:pt idx="276">
                  <c:v>6.3</c:v>
                </c:pt>
                <c:pt idx="277">
                  <c:v>6.35</c:v>
                </c:pt>
                <c:pt idx="278">
                  <c:v>6.4</c:v>
                </c:pt>
                <c:pt idx="279">
                  <c:v>6.45</c:v>
                </c:pt>
                <c:pt idx="280">
                  <c:v>6.4999999999999902</c:v>
                </c:pt>
                <c:pt idx="281">
                  <c:v>6.5499999999999901</c:v>
                </c:pt>
                <c:pt idx="282">
                  <c:v>6.5999999999999899</c:v>
                </c:pt>
                <c:pt idx="283">
                  <c:v>6.6499999999999897</c:v>
                </c:pt>
                <c:pt idx="284">
                  <c:v>6.6999999999999904</c:v>
                </c:pt>
                <c:pt idx="285">
                  <c:v>6.7499999999999902</c:v>
                </c:pt>
                <c:pt idx="286">
                  <c:v>6.7999999999999901</c:v>
                </c:pt>
                <c:pt idx="287">
                  <c:v>6.8499999999999899</c:v>
                </c:pt>
                <c:pt idx="288">
                  <c:v>6.8999999999999897</c:v>
                </c:pt>
                <c:pt idx="289">
                  <c:v>6.9499999999999904</c:v>
                </c:pt>
                <c:pt idx="290">
                  <c:v>6.9999999999999902</c:v>
                </c:pt>
                <c:pt idx="291">
                  <c:v>7.1</c:v>
                </c:pt>
                <c:pt idx="292">
                  <c:v>7.2</c:v>
                </c:pt>
                <c:pt idx="293">
                  <c:v>7.3</c:v>
                </c:pt>
                <c:pt idx="294">
                  <c:v>7.4</c:v>
                </c:pt>
                <c:pt idx="295">
                  <c:v>7.5</c:v>
                </c:pt>
                <c:pt idx="296">
                  <c:v>7.6</c:v>
                </c:pt>
                <c:pt idx="297">
                  <c:v>7.7</c:v>
                </c:pt>
                <c:pt idx="298">
                  <c:v>7.8</c:v>
                </c:pt>
                <c:pt idx="299">
                  <c:v>7.9</c:v>
                </c:pt>
                <c:pt idx="300">
                  <c:v>8</c:v>
                </c:pt>
                <c:pt idx="301">
                  <c:v>8.1</c:v>
                </c:pt>
                <c:pt idx="302">
                  <c:v>8.1999999999999993</c:v>
                </c:pt>
                <c:pt idx="303">
                  <c:v>8.3000000000000007</c:v>
                </c:pt>
                <c:pt idx="304">
                  <c:v>8.4</c:v>
                </c:pt>
                <c:pt idx="305">
                  <c:v>8.5</c:v>
                </c:pt>
                <c:pt idx="306">
                  <c:v>8.6</c:v>
                </c:pt>
                <c:pt idx="307">
                  <c:v>8.6999999999999993</c:v>
                </c:pt>
                <c:pt idx="308">
                  <c:v>8.8000000000000007</c:v>
                </c:pt>
                <c:pt idx="309">
                  <c:v>8.9</c:v>
                </c:pt>
                <c:pt idx="310">
                  <c:v>9</c:v>
                </c:pt>
                <c:pt idx="311">
                  <c:v>9.1</c:v>
                </c:pt>
                <c:pt idx="312">
                  <c:v>9.1999999999999993</c:v>
                </c:pt>
                <c:pt idx="313">
                  <c:v>9.3000000000000007</c:v>
                </c:pt>
                <c:pt idx="314">
                  <c:v>9.4</c:v>
                </c:pt>
                <c:pt idx="315">
                  <c:v>9.4999999999999893</c:v>
                </c:pt>
                <c:pt idx="316">
                  <c:v>9.5999999999999908</c:v>
                </c:pt>
                <c:pt idx="317">
                  <c:v>9.6999999999999904</c:v>
                </c:pt>
                <c:pt idx="318">
                  <c:v>9.7999999999999901</c:v>
                </c:pt>
                <c:pt idx="319">
                  <c:v>9.8999999999999897</c:v>
                </c:pt>
                <c:pt idx="320">
                  <c:v>9.9999999999999893</c:v>
                </c:pt>
              </c:numCache>
            </c:numRef>
          </c:xVal>
          <c:yVal>
            <c:numRef>
              <c:f>演算処理!$DA$23:$DA$343</c:f>
              <c:numCache>
                <c:formatCode>General</c:formatCode>
                <c:ptCount val="321"/>
                <c:pt idx="0">
                  <c:v>-3.5984683311575041</c:v>
                </c:pt>
                <c:pt idx="1">
                  <c:v>-7.2019126001660823</c:v>
                </c:pt>
                <c:pt idx="2">
                  <c:v>-14.443156730350672</c:v>
                </c:pt>
                <c:pt idx="3">
                  <c:v>-21.760508140557871</c:v>
                </c:pt>
                <c:pt idx="4">
                  <c:v>-29.185565498256477</c:v>
                </c:pt>
                <c:pt idx="5">
                  <c:v>-36.742076059669976</c:v>
                </c:pt>
                <c:pt idx="6">
                  <c:v>-44.4433686604741</c:v>
                </c:pt>
                <c:pt idx="7">
                  <c:v>-52.290243941906006</c:v>
                </c:pt>
                <c:pt idx="8">
                  <c:v>-60.269839816785925</c:v>
                </c:pt>
                <c:pt idx="9">
                  <c:v>-68.356037980501668</c:v>
                </c:pt>
                <c:pt idx="10">
                  <c:v>-76.511805988978139</c:v>
                </c:pt>
                <c:pt idx="11">
                  <c:v>-84.693453471707599</c:v>
                </c:pt>
                <c:pt idx="12">
                  <c:v>87.143766095382347</c:v>
                </c:pt>
                <c:pt idx="13">
                  <c:v>79.03972006066455</c:v>
                </c:pt>
                <c:pt idx="14">
                  <c:v>71.024253071748888</c:v>
                </c:pt>
                <c:pt idx="15">
                  <c:v>63.11368353858942</c:v>
                </c:pt>
                <c:pt idx="16">
                  <c:v>55.309271591484993</c:v>
                </c:pt>
                <c:pt idx="17">
                  <c:v>47.597486633313643</c:v>
                </c:pt>
                <c:pt idx="18">
                  <c:v>39.951604710759518</c:v>
                </c:pt>
                <c:pt idx="19">
                  <c:v>32.334122014303226</c:v>
                </c:pt>
                <c:pt idx="20">
                  <c:v>24.699612913063731</c:v>
                </c:pt>
                <c:pt idx="21">
                  <c:v>16.997880469696785</c:v>
                </c:pt>
                <c:pt idx="22">
                  <c:v>9.1774500491670796</c:v>
                </c:pt>
                <c:pt idx="23">
                  <c:v>1.1895740914353758</c:v>
                </c:pt>
                <c:pt idx="24">
                  <c:v>-7.0071084457619977</c:v>
                </c:pt>
                <c:pt idx="25">
                  <c:v>-15.441336531991995</c:v>
                </c:pt>
                <c:pt idx="26">
                  <c:v>-24.123944310581908</c:v>
                </c:pt>
                <c:pt idx="27">
                  <c:v>-33.043671834073592</c:v>
                </c:pt>
                <c:pt idx="28">
                  <c:v>-42.165726186132964</c:v>
                </c:pt>
                <c:pt idx="29">
                  <c:v>-51.43472724562298</c:v>
                </c:pt>
                <c:pt idx="30">
                  <c:v>-60.782731243241287</c:v>
                </c:pt>
                <c:pt idx="31">
                  <c:v>-70.141297492178978</c:v>
                </c:pt>
                <c:pt idx="32">
                  <c:v>-79.45489811870128</c:v>
                </c:pt>
                <c:pt idx="33">
                  <c:v>-88.692431331372973</c:v>
                </c:pt>
                <c:pt idx="34">
                  <c:v>82.14545543230625</c:v>
                </c:pt>
                <c:pt idx="35">
                  <c:v>73.02379988370862</c:v>
                </c:pt>
                <c:pt idx="36">
                  <c:v>63.874719901309028</c:v>
                </c:pt>
                <c:pt idx="37">
                  <c:v>54.60167951531249</c:v>
                </c:pt>
                <c:pt idx="38">
                  <c:v>45.086320853402412</c:v>
                </c:pt>
                <c:pt idx="39">
                  <c:v>35.19899037769725</c:v>
                </c:pt>
                <c:pt idx="40">
                  <c:v>24.815474182231195</c:v>
                </c:pt>
                <c:pt idx="41">
                  <c:v>13.842496618876002</c:v>
                </c:pt>
                <c:pt idx="42">
                  <c:v>2.2508722043968112</c:v>
                </c:pt>
                <c:pt idx="43">
                  <c:v>-9.8943405105954039</c:v>
                </c:pt>
                <c:pt idx="44">
                  <c:v>-22.429449990915145</c:v>
                </c:pt>
                <c:pt idx="45">
                  <c:v>-35.13720337047846</c:v>
                </c:pt>
                <c:pt idx="46">
                  <c:v>-47.842672524415534</c:v>
                </c:pt>
                <c:pt idx="47">
                  <c:v>-60.533557460395109</c:v>
                </c:pt>
                <c:pt idx="48">
                  <c:v>-73.486953658166144</c:v>
                </c:pt>
                <c:pt idx="49">
                  <c:v>-87.443628507838653</c:v>
                </c:pt>
                <c:pt idx="50">
                  <c:v>76.050640242927869</c:v>
                </c:pt>
                <c:pt idx="51">
                  <c:v>54.127374172367858</c:v>
                </c:pt>
                <c:pt idx="52">
                  <c:v>23.777543124713343</c:v>
                </c:pt>
                <c:pt idx="53">
                  <c:v>-10.130574577762218</c:v>
                </c:pt>
                <c:pt idx="54">
                  <c:v>-36.409516237410195</c:v>
                </c:pt>
                <c:pt idx="55">
                  <c:v>-53.692395064174043</c:v>
                </c:pt>
                <c:pt idx="56">
                  <c:v>-65.390658504894191</c:v>
                </c:pt>
                <c:pt idx="57">
                  <c:v>-73.900971296285519</c:v>
                </c:pt>
                <c:pt idx="58">
                  <c:v>-80.489663684955914</c:v>
                </c:pt>
                <c:pt idx="59">
                  <c:v>-85.832385058132004</c:v>
                </c:pt>
                <c:pt idx="60">
                  <c:v>89.68660991408872</c:v>
                </c:pt>
                <c:pt idx="61">
                  <c:v>85.833602724786275</c:v>
                </c:pt>
                <c:pt idx="62">
                  <c:v>82.457724903988705</c:v>
                </c:pt>
                <c:pt idx="63">
                  <c:v>79.456564528067716</c:v>
                </c:pt>
                <c:pt idx="64">
                  <c:v>76.757620158929385</c:v>
                </c:pt>
                <c:pt idx="65">
                  <c:v>74.307734535550708</c:v>
                </c:pt>
                <c:pt idx="66">
                  <c:v>72.066772578947464</c:v>
                </c:pt>
                <c:pt idx="67">
                  <c:v>70.003672672547623</c:v>
                </c:pt>
                <c:pt idx="68">
                  <c:v>68.093885682788851</c:v>
                </c:pt>
                <c:pt idx="69">
                  <c:v>66.317658313655755</c:v>
                </c:pt>
                <c:pt idx="70">
                  <c:v>64.65884859764806</c:v>
                </c:pt>
                <c:pt idx="71">
                  <c:v>63.104087430091944</c:v>
                </c:pt>
                <c:pt idx="72">
                  <c:v>61.6421714978013</c:v>
                </c:pt>
                <c:pt idx="73">
                  <c:v>60.263614842709607</c:v>
                </c:pt>
                <c:pt idx="74">
                  <c:v>58.960311635845272</c:v>
                </c:pt>
                <c:pt idx="75">
                  <c:v>57.72527849598702</c:v>
                </c:pt>
                <c:pt idx="76">
                  <c:v>56.552454743143464</c:v>
                </c:pt>
                <c:pt idx="77">
                  <c:v>55.43654554437277</c:v>
                </c:pt>
                <c:pt idx="78">
                  <c:v>54.372897290431069</c:v>
                </c:pt>
                <c:pt idx="79">
                  <c:v>53.357397521427423</c:v>
                </c:pt>
                <c:pt idx="80">
                  <c:v>52.386393782637235</c:v>
                </c:pt>
                <c:pt idx="81">
                  <c:v>51.456627243454157</c:v>
                </c:pt>
                <c:pt idx="82">
                  <c:v>50.565177949689158</c:v>
                </c:pt>
                <c:pt idx="83">
                  <c:v>49.709419330823394</c:v>
                </c:pt>
                <c:pt idx="84">
                  <c:v>48.886980135196403</c:v>
                </c:pt>
                <c:pt idx="85">
                  <c:v>48.095712375560744</c:v>
                </c:pt>
                <c:pt idx="86">
                  <c:v>47.33366417487067</c:v>
                </c:pt>
                <c:pt idx="87">
                  <c:v>46.599056635403429</c:v>
                </c:pt>
                <c:pt idx="88">
                  <c:v>45.890264032951691</c:v>
                </c:pt>
                <c:pt idx="89">
                  <c:v>45.205796775886327</c:v>
                </c:pt>
                <c:pt idx="90">
                  <c:v>44.544286676484383</c:v>
                </c:pt>
                <c:pt idx="91">
                  <c:v>43.904474166434305</c:v>
                </c:pt>
                <c:pt idx="92">
                  <c:v>43.28519715530755</c:v>
                </c:pt>
                <c:pt idx="93">
                  <c:v>42.685381284076712</c:v>
                </c:pt>
                <c:pt idx="94">
                  <c:v>42.104031368500451</c:v>
                </c:pt>
                <c:pt idx="95">
                  <c:v>41.540223861687466</c:v>
                </c:pt>
                <c:pt idx="96">
                  <c:v>40.993100193149388</c:v>
                </c:pt>
                <c:pt idx="97">
                  <c:v>40.461860864503805</c:v>
                </c:pt>
                <c:pt idx="98">
                  <c:v>39.945760200738107</c:v>
                </c:pt>
                <c:pt idx="99">
                  <c:v>39.444101671403693</c:v>
                </c:pt>
                <c:pt idx="100">
                  <c:v>38.956233708918219</c:v>
                </c:pt>
                <c:pt idx="101">
                  <c:v>38.481545961810248</c:v>
                </c:pt>
                <c:pt idx="102">
                  <c:v>38.019465929647673</c:v>
                </c:pt>
                <c:pt idx="103">
                  <c:v>37.569455933865207</c:v>
                </c:pt>
                <c:pt idx="104">
                  <c:v>37.131010385001147</c:v>
                </c:pt>
                <c:pt idx="105">
                  <c:v>36.703653312177359</c:v>
                </c:pt>
                <c:pt idx="106">
                  <c:v>36.286936125172247</c:v>
                </c:pt>
                <c:pt idx="107">
                  <c:v>35.880435583282683</c:v>
                </c:pt>
                <c:pt idx="108">
                  <c:v>35.483751948454568</c:v>
                </c:pt>
                <c:pt idx="109">
                  <c:v>35.096507302976953</c:v>
                </c:pt>
                <c:pt idx="110">
                  <c:v>34.718344014452647</c:v>
                </c:pt>
                <c:pt idx="111">
                  <c:v>34.348923332843391</c:v>
                </c:pt>
                <c:pt idx="112">
                  <c:v>33.987924106189297</c:v>
                </c:pt>
                <c:pt idx="113">
                  <c:v>33.635041603163373</c:v>
                </c:pt>
                <c:pt idx="114">
                  <c:v>33.289986431978974</c:v>
                </c:pt>
                <c:pt idx="115">
                  <c:v>32.952483546349178</c:v>
                </c:pt>
                <c:pt idx="116">
                  <c:v>32.622271330228763</c:v>
                </c:pt>
                <c:pt idx="117">
                  <c:v>32.299100753972063</c:v>
                </c:pt>
                <c:pt idx="118">
                  <c:v>31.982734595331745</c:v>
                </c:pt>
                <c:pt idx="119">
                  <c:v>31.672946719419258</c:v>
                </c:pt>
                <c:pt idx="120">
                  <c:v>31.369521412360509</c:v>
                </c:pt>
                <c:pt idx="121">
                  <c:v>31.072252763921181</c:v>
                </c:pt>
                <c:pt idx="122">
                  <c:v>30.780944094854298</c:v>
                </c:pt>
                <c:pt idx="123">
                  <c:v>30.495407425146251</c:v>
                </c:pt>
                <c:pt idx="124">
                  <c:v>30.215462979713635</c:v>
                </c:pt>
                <c:pt idx="125">
                  <c:v>29.940938728437363</c:v>
                </c:pt>
                <c:pt idx="126">
                  <c:v>29.671669957718329</c:v>
                </c:pt>
                <c:pt idx="127">
                  <c:v>29.407498871004652</c:v>
                </c:pt>
                <c:pt idx="128">
                  <c:v>29.148274215977672</c:v>
                </c:pt>
                <c:pt idx="129">
                  <c:v>28.89385093629652</c:v>
                </c:pt>
                <c:pt idx="130">
                  <c:v>28.644089845991111</c:v>
                </c:pt>
                <c:pt idx="131">
                  <c:v>28.398857324764986</c:v>
                </c:pt>
                <c:pt idx="132">
                  <c:v>28.158025032622348</c:v>
                </c:pt>
                <c:pt idx="133">
                  <c:v>27.921469642372557</c:v>
                </c:pt>
                <c:pt idx="134">
                  <c:v>27.689072588689694</c:v>
                </c:pt>
                <c:pt idx="135">
                  <c:v>27.460719832517622</c:v>
                </c:pt>
                <c:pt idx="136">
                  <c:v>27.236301639712508</c:v>
                </c:pt>
                <c:pt idx="137">
                  <c:v>27.015712372907124</c:v>
                </c:pt>
                <c:pt idx="138">
                  <c:v>26.798850295664312</c:v>
                </c:pt>
                <c:pt idx="139">
                  <c:v>26.585617388063152</c:v>
                </c:pt>
                <c:pt idx="140">
                  <c:v>26.375919172929777</c:v>
                </c:pt>
                <c:pt idx="141">
                  <c:v>26.16966455198742</c:v>
                </c:pt>
                <c:pt idx="142">
                  <c:v>25.966765651257298</c:v>
                </c:pt>
                <c:pt idx="143">
                  <c:v>25.767137675093707</c:v>
                </c:pt>
                <c:pt idx="144">
                  <c:v>25.570698768283954</c:v>
                </c:pt>
                <c:pt idx="145">
                  <c:v>25.377369885687283</c:v>
                </c:pt>
                <c:pt idx="146">
                  <c:v>25.187074668926019</c:v>
                </c:pt>
                <c:pt idx="147">
                  <c:v>24.999739329678757</c:v>
                </c:pt>
                <c:pt idx="148">
                  <c:v>24.815292539158243</c:v>
                </c:pt>
                <c:pt idx="149">
                  <c:v>24.633665323387099</c:v>
                </c:pt>
                <c:pt idx="150">
                  <c:v>24.454790963912377</c:v>
                </c:pt>
                <c:pt idx="151">
                  <c:v>24.278604903625588</c:v>
                </c:pt>
                <c:pt idx="152">
                  <c:v>24.105044657378258</c:v>
                </c:pt>
                <c:pt idx="153">
                  <c:v>23.934049727104899</c:v>
                </c:pt>
                <c:pt idx="154">
                  <c:v>23.765561521185116</c:v>
                </c:pt>
                <c:pt idx="155">
                  <c:v>23.599523277794926</c:v>
                </c:pt>
                <c:pt idx="156">
                  <c:v>23.435879992014502</c:v>
                </c:pt>
                <c:pt idx="157">
                  <c:v>23.274578346475046</c:v>
                </c:pt>
                <c:pt idx="158">
                  <c:v>23.115566645341957</c:v>
                </c:pt>
                <c:pt idx="159">
                  <c:v>22.958794751445073</c:v>
                </c:pt>
                <c:pt idx="160">
                  <c:v>22.804214026378819</c:v>
                </c:pt>
                <c:pt idx="161">
                  <c:v>22.651777273406843</c:v>
                </c:pt>
                <c:pt idx="162">
                  <c:v>22.501438683016133</c:v>
                </c:pt>
                <c:pt idx="163">
                  <c:v>22.353153780975674</c:v>
                </c:pt>
                <c:pt idx="164">
                  <c:v>22.206879378763642</c:v>
                </c:pt>
                <c:pt idx="165">
                  <c:v>22.06257352623577</c:v>
                </c:pt>
                <c:pt idx="166">
                  <c:v>21.920195466415386</c:v>
                </c:pt>
                <c:pt idx="167">
                  <c:v>21.779705592292892</c:v>
                </c:pt>
                <c:pt idx="168">
                  <c:v>21.641065405529414</c:v>
                </c:pt>
                <c:pt idx="169">
                  <c:v>21.504237476965542</c:v>
                </c:pt>
                <c:pt idx="170">
                  <c:v>21.369185408842235</c:v>
                </c:pt>
                <c:pt idx="171">
                  <c:v>21.235873798646207</c:v>
                </c:pt>
                <c:pt idx="172">
                  <c:v>21.104268204497565</c:v>
                </c:pt>
                <c:pt idx="173">
                  <c:v>20.97433511200202</c:v>
                </c:pt>
                <c:pt idx="174">
                  <c:v>20.846041902494658</c:v>
                </c:pt>
                <c:pt idx="175">
                  <c:v>20.719356822606368</c:v>
                </c:pt>
                <c:pt idx="176">
                  <c:v>20.594248955088009</c:v>
                </c:pt>
                <c:pt idx="177">
                  <c:v>20.470688190831012</c:v>
                </c:pt>
                <c:pt idx="178">
                  <c:v>20.348645202026582</c:v>
                </c:pt>
                <c:pt idx="179">
                  <c:v>20.228091416408905</c:v>
                </c:pt>
                <c:pt idx="180">
                  <c:v>20.108998992530747</c:v>
                </c:pt>
                <c:pt idx="181">
                  <c:v>19.991340796022641</c:v>
                </c:pt>
                <c:pt idx="182">
                  <c:v>19.875090376789633</c:v>
                </c:pt>
                <c:pt idx="183">
                  <c:v>19.760221947101815</c:v>
                </c:pt>
                <c:pt idx="184">
                  <c:v>19.646710360537547</c:v>
                </c:pt>
                <c:pt idx="185">
                  <c:v>19.534531091740057</c:v>
                </c:pt>
                <c:pt idx="186">
                  <c:v>19.423660216950548</c:v>
                </c:pt>
                <c:pt idx="187">
                  <c:v>19.314074395282702</c:v>
                </c:pt>
                <c:pt idx="188">
                  <c:v>19.205750850705229</c:v>
                </c:pt>
                <c:pt idx="189">
                  <c:v>19.098667354700993</c:v>
                </c:pt>
                <c:pt idx="190">
                  <c:v>18.992802209572783</c:v>
                </c:pt>
                <c:pt idx="191">
                  <c:v>18.888134232367317</c:v>
                </c:pt>
                <c:pt idx="192">
                  <c:v>18.784642739390446</c:v>
                </c:pt>
                <c:pt idx="193">
                  <c:v>18.682307531288114</c:v>
                </c:pt>
                <c:pt idx="194">
                  <c:v>18.581108878668491</c:v>
                </c:pt>
                <c:pt idx="195">
                  <c:v>18.481027508242438</c:v>
                </c:pt>
                <c:pt idx="196">
                  <c:v>18.382044589460033</c:v>
                </c:pt>
                <c:pt idx="197">
                  <c:v>18.284141721622451</c:v>
                </c:pt>
                <c:pt idx="198">
                  <c:v>18.187300921449157</c:v>
                </c:pt>
                <c:pt idx="199">
                  <c:v>18.091504611081589</c:v>
                </c:pt>
                <c:pt idx="200">
                  <c:v>17.996735606505155</c:v>
                </c:pt>
                <c:pt idx="201">
                  <c:v>17.902977106372493</c:v>
                </c:pt>
                <c:pt idx="202">
                  <c:v>17.810212681211553</c:v>
                </c:pt>
                <c:pt idx="203">
                  <c:v>17.718426263002922</c:v>
                </c:pt>
                <c:pt idx="204">
                  <c:v>17.627602135111541</c:v>
                </c:pt>
                <c:pt idx="205">
                  <c:v>17.537724922558592</c:v>
                </c:pt>
                <c:pt idx="206">
                  <c:v>17.448779582620041</c:v>
                </c:pt>
                <c:pt idx="207">
                  <c:v>17.360751395738973</c:v>
                </c:pt>
                <c:pt idx="208">
                  <c:v>17.273625956739345</c:v>
                </c:pt>
                <c:pt idx="209">
                  <c:v>17.187389166329378</c:v>
                </c:pt>
                <c:pt idx="210">
                  <c:v>17.102027222883379</c:v>
                </c:pt>
                <c:pt idx="211">
                  <c:v>17.017526614491349</c:v>
                </c:pt>
                <c:pt idx="212">
                  <c:v>16.933874111265851</c:v>
                </c:pt>
                <c:pt idx="213">
                  <c:v>16.851056757896714</c:v>
                </c:pt>
                <c:pt idx="214">
                  <c:v>16.769061866443796</c:v>
                </c:pt>
                <c:pt idx="215">
                  <c:v>16.687877009359148</c:v>
                </c:pt>
                <c:pt idx="216">
                  <c:v>16.607490012729873</c:v>
                </c:pt>
                <c:pt idx="217">
                  <c:v>16.527888949733409</c:v>
                </c:pt>
                <c:pt idx="218">
                  <c:v>16.449062134297485</c:v>
                </c:pt>
                <c:pt idx="219">
                  <c:v>16.370998114957235</c:v>
                </c:pt>
                <c:pt idx="220">
                  <c:v>16.293685668902103</c:v>
                </c:pt>
                <c:pt idx="221">
                  <c:v>16.217113796205833</c:v>
                </c:pt>
                <c:pt idx="222">
                  <c:v>16.141271714232808</c:v>
                </c:pt>
                <c:pt idx="223">
                  <c:v>16.066148852214425</c:v>
                </c:pt>
                <c:pt idx="224">
                  <c:v>15.991734845989452</c:v>
                </c:pt>
                <c:pt idx="225">
                  <c:v>15.918019532902509</c:v>
                </c:pt>
                <c:pt idx="226">
                  <c:v>15.844992946855099</c:v>
                </c:pt>
                <c:pt idx="227">
                  <c:v>15.772645313503805</c:v>
                </c:pt>
                <c:pt idx="228">
                  <c:v>15.700967045600571</c:v>
                </c:pt>
                <c:pt idx="229">
                  <c:v>15.629948738470024</c:v>
                </c:pt>
                <c:pt idx="230">
                  <c:v>15.559581165619198</c:v>
                </c:pt>
                <c:pt idx="231">
                  <c:v>15.48985527447504</c:v>
                </c:pt>
                <c:pt idx="232">
                  <c:v>15.420762182245362</c:v>
                </c:pt>
                <c:pt idx="233">
                  <c:v>15.352293171898998</c:v>
                </c:pt>
                <c:pt idx="234">
                  <c:v>15.284439688261202</c:v>
                </c:pt>
                <c:pt idx="235">
                  <c:v>15.217193334220303</c:v>
                </c:pt>
                <c:pt idx="236">
                  <c:v>15.150545867042014</c:v>
                </c:pt>
                <c:pt idx="237">
                  <c:v>15.084489194787661</c:v>
                </c:pt>
                <c:pt idx="238">
                  <c:v>15.019015372833051</c:v>
                </c:pt>
                <c:pt idx="239">
                  <c:v>14.954116600484499</c:v>
                </c:pt>
                <c:pt idx="240">
                  <c:v>14.88978521768898</c:v>
                </c:pt>
                <c:pt idx="241">
                  <c:v>14.826013701835144</c:v>
                </c:pt>
                <c:pt idx="242">
                  <c:v>14.762794664642493</c:v>
                </c:pt>
                <c:pt idx="243">
                  <c:v>14.700120849135597</c:v>
                </c:pt>
                <c:pt idx="244">
                  <c:v>14.637985126700846</c:v>
                </c:pt>
                <c:pt idx="245">
                  <c:v>14.576380494222917</c:v>
                </c:pt>
                <c:pt idx="246">
                  <c:v>14.515300071298583</c:v>
                </c:pt>
                <c:pt idx="247">
                  <c:v>14.454737097525248</c:v>
                </c:pt>
                <c:pt idx="248">
                  <c:v>14.394684929861981</c:v>
                </c:pt>
                <c:pt idx="249">
                  <c:v>14.335137040060724</c:v>
                </c:pt>
                <c:pt idx="250">
                  <c:v>14.276087012165451</c:v>
                </c:pt>
                <c:pt idx="251">
                  <c:v>14.130598968438473</c:v>
                </c:pt>
                <c:pt idx="252">
                  <c:v>13.988087801749455</c:v>
                </c:pt>
                <c:pt idx="253">
                  <c:v>13.848461850909288</c:v>
                </c:pt>
                <c:pt idx="254">
                  <c:v>13.711633226914133</c:v>
                </c:pt>
                <c:pt idx="255">
                  <c:v>13.577517618609786</c:v>
                </c:pt>
                <c:pt idx="256">
                  <c:v>13.446034110376175</c:v>
                </c:pt>
                <c:pt idx="257">
                  <c:v>13.317105010964998</c:v>
                </c:pt>
                <c:pt idx="258">
                  <c:v>13.190655692694946</c:v>
                </c:pt>
                <c:pt idx="259">
                  <c:v>13.066614440273632</c:v>
                </c:pt>
                <c:pt idx="260">
                  <c:v>12.944912308574272</c:v>
                </c:pt>
                <c:pt idx="261">
                  <c:v>12.825482988748686</c:v>
                </c:pt>
                <c:pt idx="262">
                  <c:v>12.708262682106842</c:v>
                </c:pt>
                <c:pt idx="263">
                  <c:v>12.59318998123776</c:v>
                </c:pt>
                <c:pt idx="264">
                  <c:v>12.480205757886957</c:v>
                </c:pt>
                <c:pt idx="265">
                  <c:v>12.36925305714276</c:v>
                </c:pt>
                <c:pt idx="266">
                  <c:v>12.260276997517673</c:v>
                </c:pt>
                <c:pt idx="267">
                  <c:v>12.153224676541853</c:v>
                </c:pt>
                <c:pt idx="268">
                  <c:v>12.048045081514271</c:v>
                </c:pt>
                <c:pt idx="269">
                  <c:v>11.944689005083042</c:v>
                </c:pt>
                <c:pt idx="270">
                  <c:v>11.8431089653503</c:v>
                </c:pt>
                <c:pt idx="271">
                  <c:v>11.743259130219048</c:v>
                </c:pt>
                <c:pt idx="272">
                  <c:v>11.645095245719288</c:v>
                </c:pt>
                <c:pt idx="273">
                  <c:v>11.548574568069601</c:v>
                </c:pt>
                <c:pt idx="274">
                  <c:v>11.453655799247185</c:v>
                </c:pt>
                <c:pt idx="275">
                  <c:v>11.360299025855156</c:v>
                </c:pt>
                <c:pt idx="276">
                  <c:v>11.268465661090492</c:v>
                </c:pt>
                <c:pt idx="277">
                  <c:v>11.178118389629281</c:v>
                </c:pt>
                <c:pt idx="278">
                  <c:v>11.089221115258363</c:v>
                </c:pt>
                <c:pt idx="279">
                  <c:v>11.001738911093856</c:v>
                </c:pt>
                <c:pt idx="280">
                  <c:v>10.915637972237668</c:v>
                </c:pt>
                <c:pt idx="281">
                  <c:v>10.83088557073274</c:v>
                </c:pt>
                <c:pt idx="282">
                  <c:v>10.747450012687175</c:v>
                </c:pt>
                <c:pt idx="283">
                  <c:v>10.66530059744527</c:v>
                </c:pt>
                <c:pt idx="284">
                  <c:v>10.584407578691769</c:v>
                </c:pt>
                <c:pt idx="285">
                  <c:v>10.504742127382592</c:v>
                </c:pt>
                <c:pt idx="286">
                  <c:v>10.42627629640209</c:v>
                </c:pt>
                <c:pt idx="287">
                  <c:v>10.348982986853169</c:v>
                </c:pt>
                <c:pt idx="288">
                  <c:v>10.272835915892312</c:v>
                </c:pt>
                <c:pt idx="289">
                  <c:v>10.197809586027049</c:v>
                </c:pt>
                <c:pt idx="290">
                  <c:v>10.123879255798347</c:v>
                </c:pt>
                <c:pt idx="291">
                  <c:v>9.9792112417928021</c:v>
                </c:pt>
                <c:pt idx="292">
                  <c:v>9.8386480292477305</c:v>
                </c:pt>
                <c:pt idx="293">
                  <c:v>9.7020162015594273</c:v>
                </c:pt>
                <c:pt idx="294">
                  <c:v>9.5691520365879104</c:v>
                </c:pt>
                <c:pt idx="295">
                  <c:v>9.4399008345162194</c:v>
                </c:pt>
                <c:pt idx="296">
                  <c:v>9.3141163011802011</c:v>
                </c:pt>
                <c:pt idx="297">
                  <c:v>9.1916599815723696</c:v>
                </c:pt>
                <c:pt idx="298">
                  <c:v>9.0724007387964214</c:v>
                </c:pt>
                <c:pt idx="299">
                  <c:v>8.9562142742528241</c:v>
                </c:pt>
                <c:pt idx="300">
                  <c:v>8.8429826852799103</c:v>
                </c:pt>
                <c:pt idx="301">
                  <c:v>8.7325940568666596</c:v>
                </c:pt>
                <c:pt idx="302">
                  <c:v>8.6249420843999367</c:v>
                </c:pt>
                <c:pt idx="303">
                  <c:v>8.5199257247157565</c:v>
                </c:pt>
                <c:pt idx="304">
                  <c:v>8.4174488729965677</c:v>
                </c:pt>
                <c:pt idx="305">
                  <c:v>8.3174200632984281</c:v>
                </c:pt>
                <c:pt idx="306">
                  <c:v>8.219752190707533</c:v>
                </c:pt>
                <c:pt idx="307">
                  <c:v>8.1243622533174253</c:v>
                </c:pt>
                <c:pt idx="308">
                  <c:v>8.0311711123898828</c:v>
                </c:pt>
                <c:pt idx="309">
                  <c:v>7.9401032692156477</c:v>
                </c:pt>
                <c:pt idx="310">
                  <c:v>7.8510866573286089</c:v>
                </c:pt>
                <c:pt idx="311">
                  <c:v>7.7640524488500757</c:v>
                </c:pt>
                <c:pt idx="312">
                  <c:v>7.6789348738503573</c:v>
                </c:pt>
                <c:pt idx="313">
                  <c:v>7.5956710517143264</c:v>
                </c:pt>
                <c:pt idx="314">
                  <c:v>7.5142008335870294</c:v>
                </c:pt>
                <c:pt idx="315">
                  <c:v>7.4344666550561609</c:v>
                </c:pt>
                <c:pt idx="316">
                  <c:v>7.3564133983009272</c:v>
                </c:pt>
                <c:pt idx="317">
                  <c:v>7.2799882630028074</c:v>
                </c:pt>
                <c:pt idx="318">
                  <c:v>7.2051406453728761</c:v>
                </c:pt>
                <c:pt idx="319">
                  <c:v>7.131822024704646</c:v>
                </c:pt>
                <c:pt idx="320">
                  <c:v>7.059985856909968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D15-4645-9B3F-D7211CE1C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01295"/>
        <c:axId val="130600047"/>
      </c:scatterChart>
      <c:valAx>
        <c:axId val="946298927"/>
        <c:scaling>
          <c:logBase val="10"/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144254278728614"/>
              <c:y val="0.902226425025447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80207"/>
        <c:crossesAt val="-100"/>
        <c:crossBetween val="midCat"/>
      </c:valAx>
      <c:valAx>
        <c:axId val="946280207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946298927"/>
        <c:crossesAt val="0.1"/>
        <c:crossBetween val="midCat"/>
      </c:valAx>
      <c:valAx>
        <c:axId val="13060004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位相　</a:t>
                </a:r>
                <a:r>
                  <a:rPr lang="en-US" altLang="ja-JP"/>
                  <a:t>(deg)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5004444196216375"/>
              <c:y val="0.3221729441048384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30601295"/>
        <c:crosses val="max"/>
        <c:crossBetween val="midCat"/>
      </c:valAx>
      <c:valAx>
        <c:axId val="13060129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06000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18658914579443"/>
          <c:y val="0.48699870060006006"/>
          <c:w val="0.19055555555555556"/>
          <c:h val="0.196300734529709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60333320137069091"/>
          <c:y val="9.72222222222222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0909211814759713"/>
          <c:y val="3.2824074074074089E-2"/>
          <c:w val="0.75434943326653103"/>
          <c:h val="0.84015966754155735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86-4470-982F-742FC9330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9910655"/>
        <c:axId val="259908575"/>
      </c:scatterChart>
      <c:scatterChart>
        <c:scatterStyle val="lineMarker"/>
        <c:varyColors val="0"/>
        <c:ser>
          <c:idx val="1"/>
          <c:order val="1"/>
          <c:tx>
            <c:v>リップル特性</c:v>
          </c:tx>
          <c:spPr>
            <a:ln w="158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演算処理!$DB$28:$DB$73</c:f>
              <c:numCache>
                <c:formatCode>General</c:formatCode>
                <c:ptCount val="4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86-4470-982F-742FC9330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433503"/>
        <c:axId val="144432671"/>
      </c:scatterChart>
      <c:valAx>
        <c:axId val="25991065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8590274671996945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08575"/>
        <c:crossesAt val="-100"/>
        <c:crossBetween val="midCat"/>
      </c:valAx>
      <c:valAx>
        <c:axId val="259908575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減衰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2.7598892045738537E-3"/>
              <c:y val="0.299663167104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59910655"/>
        <c:crossesAt val="0.1"/>
        <c:crossBetween val="midCat"/>
      </c:valAx>
      <c:valAx>
        <c:axId val="144432671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リップル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</a:t>
                </a:r>
                <a:r>
                  <a:rPr lang="en-US" altLang="ja-JP"/>
                  <a:t>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90313322331"/>
              <c:y val="0.3135520559930008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144433503"/>
        <c:crosses val="max"/>
        <c:crossBetween val="midCat"/>
      </c:valAx>
      <c:valAx>
        <c:axId val="1444335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4432671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272219538009728"/>
          <c:y val="0.40505212890055403"/>
          <c:w val="0.27677771724021932"/>
          <c:h val="0.155133056284631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59403026361659861"/>
          <c:y val="0.149631760556957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1186982710923987"/>
          <c:y val="3.7453703703703718E-2"/>
          <c:w val="0.76876453016471979"/>
          <c:h val="0.86292566640179147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FA4-4E57-8852-D2A0F143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5256895"/>
        <c:axId val="235251903"/>
      </c:scatterChart>
      <c:scatterChart>
        <c:scatterStyle val="lineMarker"/>
        <c:varyColors val="0"/>
        <c:ser>
          <c:idx val="1"/>
          <c:order val="1"/>
          <c:tx>
            <c:v>郡遅延特性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演算処理!$DD$28:$DD$343</c:f>
              <c:numCache>
                <c:formatCode>General</c:formatCode>
                <c:ptCount val="316"/>
                <c:pt idx="0">
                  <c:v>-6.7206456271754655</c:v>
                </c:pt>
                <c:pt idx="1">
                  <c:v>-6.847690482717165</c:v>
                </c:pt>
                <c:pt idx="2">
                  <c:v>-6.9635110497606076</c:v>
                </c:pt>
                <c:pt idx="3">
                  <c:v>-7.0565390962779624</c:v>
                </c:pt>
                <c:pt idx="4">
                  <c:v>-7.1172502388367551</c:v>
                </c:pt>
                <c:pt idx="5">
                  <c:v>-7.139834340556753</c:v>
                </c:pt>
                <c:pt idx="6">
                  <c:v>-7.105974321253778</c:v>
                </c:pt>
                <c:pt idx="7">
                  <c:v>-7.0721143019508066</c:v>
                </c:pt>
                <c:pt idx="8">
                  <c:v>-6.9948145020747008</c:v>
                </c:pt>
                <c:pt idx="9">
                  <c:v>-6.903274203079186</c:v>
                </c:pt>
                <c:pt idx="10">
                  <c:v>-6.8106342329476828</c:v>
                </c:pt>
                <c:pt idx="11">
                  <c:v>-6.7298019362931552</c:v>
                </c:pt>
                <c:pt idx="12">
                  <c:v>-6.6722906883641899</c:v>
                </c:pt>
                <c:pt idx="13">
                  <c:v>-6.6475076883428992</c:v>
                </c:pt>
                <c:pt idx="14">
                  <c:v>-6.6623660295051081</c:v>
                </c:pt>
                <c:pt idx="15">
                  <c:v>-6.7210294622210593</c:v>
                </c:pt>
                <c:pt idx="16">
                  <c:v>-6.8246129880683988</c:v>
                </c:pt>
                <c:pt idx="17">
                  <c:v>-6.9707367851656752</c:v>
                </c:pt>
                <c:pt idx="18">
                  <c:v>-7.1529549007408519</c:v>
                </c:pt>
                <c:pt idx="19">
                  <c:v>-7.3602524984446758</c:v>
                </c:pt>
                <c:pt idx="20">
                  <c:v>-7.5770046697832338</c:v>
                </c:pt>
                <c:pt idx="21">
                  <c:v>-7.7839306832844795</c:v>
                </c:pt>
                <c:pt idx="22">
                  <c:v>-7.9604941494656938</c:v>
                </c:pt>
                <c:pt idx="23">
                  <c:v>-8.0887293429472162</c:v>
                </c:pt>
                <c:pt idx="24">
                  <c:v>-8.1576724124015723</c:v>
                </c:pt>
                <c:pt idx="25">
                  <c:v>-8.1668897154988933</c:v>
                </c:pt>
                <c:pt idx="26">
                  <c:v>-8.1276498074310357</c:v>
                </c:pt>
                <c:pt idx="27">
                  <c:v>-8.0612684661725229</c:v>
                </c:pt>
                <c:pt idx="28">
                  <c:v>-8.0107072969822362</c:v>
                </c:pt>
                <c:pt idx="29">
                  <c:v>-7.9601461277919494</c:v>
                </c:pt>
                <c:pt idx="30">
                  <c:v>-7.9840784610588802</c:v>
                </c:pt>
                <c:pt idx="31">
                  <c:v>-8.0922543203022652</c:v>
                </c:pt>
                <c:pt idx="32">
                  <c:v>-8.3037169079246311</c:v>
                </c:pt>
                <c:pt idx="33">
                  <c:v>-8.6283235516916061</c:v>
                </c:pt>
                <c:pt idx="34">
                  <c:v>-9.0613272772518805</c:v>
                </c:pt>
                <c:pt idx="35">
                  <c:v>-9.5757293614006862</c:v>
                </c:pt>
                <c:pt idx="36">
                  <c:v>-10.115600584361077</c:v>
                </c:pt>
                <c:pt idx="37">
                  <c:v>-10.598697511584684</c:v>
                </c:pt>
                <c:pt idx="38">
                  <c:v>-10.938946626476733</c:v>
                </c:pt>
                <c:pt idx="39">
                  <c:v>-11.089606850240816</c:v>
                </c:pt>
                <c:pt idx="40">
                  <c:v>-11.087613487339</c:v>
                </c:pt>
                <c:pt idx="41">
                  <c:v>-11.074886356229721</c:v>
                </c:pt>
                <c:pt idx="42">
                  <c:v>-11.303970648320947</c:v>
                </c:pt>
                <c:pt idx="43">
                  <c:v>-12.179496437853487</c:v>
                </c:pt>
                <c:pt idx="44">
                  <c:v>-15.655577611977527</c:v>
                </c:pt>
                <c:pt idx="45">
                  <c:v>-19.131658786101568</c:v>
                </c:pt>
                <c:pt idx="46">
                  <c:v>-26.485223960278542</c:v>
                </c:pt>
                <c:pt idx="47">
                  <c:v>-29.590414853098654</c:v>
                </c:pt>
                <c:pt idx="48">
                  <c:v>-22.932702795017995</c:v>
                </c:pt>
                <c:pt idx="49">
                  <c:v>-15.08215698751218</c:v>
                </c:pt>
                <c:pt idx="50">
                  <c:v>-10.208660690312344</c:v>
                </c:pt>
                <c:pt idx="51">
                  <c:v>-7.4266489292184765</c:v>
                </c:pt>
                <c:pt idx="52">
                  <c:v>-5.7497187791694113</c:v>
                </c:pt>
                <c:pt idx="53">
                  <c:v>-4.6624039489297671</c:v>
                </c:pt>
                <c:pt idx="54">
                  <c:v>-4.012393513373385</c:v>
                </c:pt>
                <c:pt idx="55">
                  <c:v>-3.3623830778170025</c:v>
                </c:pt>
                <c:pt idx="56">
                  <c:v>-2.946009155898432</c:v>
                </c:pt>
                <c:pt idx="57">
                  <c:v>-2.6190064970105977</c:v>
                </c:pt>
                <c:pt idx="58">
                  <c:v>-2.355273278481254</c:v>
                </c:pt>
                <c:pt idx="59">
                  <c:v>-2.1379285212615815</c:v>
                </c:pt>
                <c:pt idx="60">
                  <c:v>-1.955608227733042</c:v>
                </c:pt>
                <c:pt idx="61">
                  <c:v>-1.8003943082132019</c:v>
                </c:pt>
                <c:pt idx="62">
                  <c:v>-1.6666035491520879</c:v>
                </c:pt>
                <c:pt idx="63">
                  <c:v>-1.5500507927704772</c:v>
                </c:pt>
                <c:pt idx="64">
                  <c:v>-1.4475845604203175</c:v>
                </c:pt>
                <c:pt idx="65">
                  <c:v>-1.3567850728002717</c:v>
                </c:pt>
                <c:pt idx="66">
                  <c:v>-1.2757623202917101</c:v>
                </c:pt>
                <c:pt idx="67">
                  <c:v>-1.2030176278314935</c:v>
                </c:pt>
                <c:pt idx="68">
                  <c:v>-1.1373466055791694</c:v>
                </c:pt>
                <c:pt idx="69">
                  <c:v>-1.077769733088505</c:v>
                </c:pt>
                <c:pt idx="70">
                  <c:v>-1.0234818016358118</c:v>
                </c:pt>
                <c:pt idx="71">
                  <c:v>-0.97381448359202283</c:v>
                </c:pt>
                <c:pt idx="72">
                  <c:v>-0.92820820571857021</c:v>
                </c:pt>
                <c:pt idx="73">
                  <c:v>-0.88619072611777372</c:v>
                </c:pt>
                <c:pt idx="74">
                  <c:v>-0.84736061455318712</c:v>
                </c:pt>
                <c:pt idx="75">
                  <c:v>-0.81137436918087791</c:v>
                </c:pt>
                <c:pt idx="76">
                  <c:v>-0.77793626453887788</c:v>
                </c:pt>
                <c:pt idx="77">
                  <c:v>-0.74679027507634133</c:v>
                </c:pt>
                <c:pt idx="78">
                  <c:v>-0.7177135930572367</c:v>
                </c:pt>
                <c:pt idx="79">
                  <c:v>-0.690511383526066</c:v>
                </c:pt>
                <c:pt idx="80">
                  <c:v>-0.6650125080470155</c:v>
                </c:pt>
                <c:pt idx="81">
                  <c:v>-0.64106601368387683</c:v>
                </c:pt>
                <c:pt idx="82">
                  <c:v>-0.61853823132810182</c:v>
                </c:pt>
                <c:pt idx="83">
                  <c:v>-0.59731036289425077</c:v>
                </c:pt>
                <c:pt idx="84">
                  <c:v>-0.57727646348794448</c:v>
                </c:pt>
                <c:pt idx="85">
                  <c:v>-0.55834174479115783</c:v>
                </c:pt>
                <c:pt idx="86">
                  <c:v>-0.54042114130357111</c:v>
                </c:pt>
                <c:pt idx="87">
                  <c:v>-0.52343809293482246</c:v>
                </c:pt>
                <c:pt idx="88">
                  <c:v>-0.5073235066498466</c:v>
                </c:pt>
                <c:pt idx="89">
                  <c:v>-0.49201486706734715</c:v>
                </c:pt>
                <c:pt idx="90">
                  <c:v>-0.47745547157897761</c:v>
                </c:pt>
                <c:pt idx="91">
                  <c:v>-0.46359377004748215</c:v>
                </c:pt>
                <c:pt idx="92">
                  <c:v>-0.45038279272198112</c:v>
                </c:pt>
                <c:pt idx="93">
                  <c:v>-0.43777965287990334</c:v>
                </c:pt>
                <c:pt idx="94">
                  <c:v>-0.42574511301838464</c:v>
                </c:pt>
                <c:pt idx="95">
                  <c:v>-0.4142432052954142</c:v>
                </c:pt>
                <c:pt idx="96">
                  <c:v>-0.40324089844791111</c:v>
                </c:pt>
                <c:pt idx="97">
                  <c:v>-0.3927078046644909</c:v>
                </c:pt>
                <c:pt idx="98">
                  <c:v>-0.38261592091957597</c:v>
                </c:pt>
                <c:pt idx="99">
                  <c:v>-0.37293940012301419</c:v>
                </c:pt>
                <c:pt idx="100">
                  <c:v>-0.36365434814440639</c:v>
                </c:pt>
                <c:pt idx="101">
                  <c:v>-0.35473864335570066</c:v>
                </c:pt>
                <c:pt idx="102">
                  <c:v>-0.34617177582647241</c:v>
                </c:pt>
                <c:pt idx="103">
                  <c:v>-0.33793470371512746</c:v>
                </c:pt>
                <c:pt idx="104">
                  <c:v>-0.33000972474592072</c:v>
                </c:pt>
                <c:pt idx="105">
                  <c:v>-0.32238036095215877</c:v>
                </c:pt>
                <c:pt idx="106">
                  <c:v>-0.31503125511336055</c:v>
                </c:pt>
                <c:pt idx="107">
                  <c:v>-0.30794807752406805</c:v>
                </c:pt>
                <c:pt idx="108">
                  <c:v>-0.3011174419100206</c:v>
                </c:pt>
                <c:pt idx="109">
                  <c:v>-0.29452682946108949</c:v>
                </c:pt>
                <c:pt idx="110">
                  <c:v>-0.28816452008041693</c:v>
                </c:pt>
                <c:pt idx="111">
                  <c:v>-0.28201953006234132</c:v>
                </c:pt>
                <c:pt idx="112">
                  <c:v>-0.27608155550801189</c:v>
                </c:pt>
                <c:pt idx="113">
                  <c:v>-0.2703409208716267</c:v>
                </c:pt>
                <c:pt idx="114">
                  <c:v>-0.26478853210249775</c:v>
                </c:pt>
                <c:pt idx="115">
                  <c:v>-0.25941583391098849</c:v>
                </c:pt>
                <c:pt idx="116">
                  <c:v>-0.25421477074098281</c:v>
                </c:pt>
                <c:pt idx="117">
                  <c:v>-0.24917775107924917</c:v>
                </c:pt>
                <c:pt idx="118">
                  <c:v>-0.24429761477343703</c:v>
                </c:pt>
                <c:pt idx="119">
                  <c:v>-0.23956760306715957</c:v>
                </c:pt>
                <c:pt idx="120">
                  <c:v>-0.2349813310922417</c:v>
                </c:pt>
                <c:pt idx="121">
                  <c:v>-0.23053276258625555</c:v>
                </c:pt>
                <c:pt idx="122">
                  <c:v>-0.22621618662836329</c:v>
                </c:pt>
                <c:pt idx="123">
                  <c:v>-0.22202619620792444</c:v>
                </c:pt>
                <c:pt idx="124">
                  <c:v>-0.21795766846001349</c:v>
                </c:pt>
                <c:pt idx="125">
                  <c:v>-0.21400574641813799</c:v>
                </c:pt>
                <c:pt idx="126">
                  <c:v>-0.21016582215069513</c:v>
                </c:pt>
                <c:pt idx="127">
                  <c:v>-0.20643352115994681</c:v>
                </c:pt>
                <c:pt idx="128">
                  <c:v>-0.20280468793499867</c:v>
                </c:pt>
                <c:pt idx="129">
                  <c:v>-0.19927537256032254</c:v>
                </c:pt>
                <c:pt idx="130">
                  <c:v>-0.19584181829123432</c:v>
                </c:pt>
                <c:pt idx="131">
                  <c:v>-0.19250045001570859</c:v>
                </c:pt>
                <c:pt idx="132">
                  <c:v>-0.18924786353007086</c:v>
                </c:pt>
                <c:pt idx="133">
                  <c:v>-0.18608081556205419</c:v>
                </c:pt>
                <c:pt idx="134">
                  <c:v>-0.18299621448163997</c:v>
                </c:pt>
                <c:pt idx="135">
                  <c:v>-0.17999111164484843</c:v>
                </c:pt>
                <c:pt idx="136">
                  <c:v>-0.17706269332088825</c:v>
                </c:pt>
                <c:pt idx="137">
                  <c:v>-0.17420827315737039</c:v>
                </c:pt>
                <c:pt idx="138">
                  <c:v>-0.171425285142425</c:v>
                </c:pt>
                <c:pt idx="139">
                  <c:v>-0.16871127702567315</c:v>
                </c:pt>
                <c:pt idx="140">
                  <c:v>-0.16606390416401762</c:v>
                </c:pt>
                <c:pt idx="141">
                  <c:v>-0.16348092376026399</c:v>
                </c:pt>
                <c:pt idx="142">
                  <c:v>-0.16096018946596183</c:v>
                </c:pt>
                <c:pt idx="143">
                  <c:v>-0.15849964632183142</c:v>
                </c:pt>
                <c:pt idx="144">
                  <c:v>-0.15609732601149093</c:v>
                </c:pt>
                <c:pt idx="145">
                  <c:v>-0.15375134240608399</c:v>
                </c:pt>
                <c:pt idx="146">
                  <c:v>-0.15145988737940214</c:v>
                </c:pt>
                <c:pt idx="147">
                  <c:v>-0.14922122687441206</c:v>
                </c:pt>
                <c:pt idx="148">
                  <c:v>-0.14703369720392018</c:v>
                </c:pt>
                <c:pt idx="149">
                  <c:v>-0.14489570156932635</c:v>
                </c:pt>
                <c:pt idx="150">
                  <c:v>-0.14280570678252053</c:v>
                </c:pt>
                <c:pt idx="151">
                  <c:v>-0.1407622401774169</c:v>
                </c:pt>
                <c:pt idx="152">
                  <c:v>-0.13876388669847986</c:v>
                </c:pt>
                <c:pt idx="153">
                  <c:v>-0.13680928615439178</c:v>
                </c:pt>
                <c:pt idx="154">
                  <c:v>-0.13489713062631248</c:v>
                </c:pt>
                <c:pt idx="155">
                  <c:v>-0.1330261620205116</c:v>
                </c:pt>
                <c:pt idx="156">
                  <c:v>-0.13119516975624992</c:v>
                </c:pt>
                <c:pt idx="157">
                  <c:v>-0.1294029885801658</c:v>
                </c:pt>
                <c:pt idx="158">
                  <c:v>-0.12764849649932214</c:v>
                </c:pt>
                <c:pt idx="159">
                  <c:v>-0.12593061282543691</c:v>
                </c:pt>
                <c:pt idx="160">
                  <c:v>-0.12424829632335732</c:v>
                </c:pt>
                <c:pt idx="161">
                  <c:v>-0.1226005434574949</c:v>
                </c:pt>
                <c:pt idx="162">
                  <c:v>-0.12098638673012758</c:v>
                </c:pt>
                <c:pt idx="163">
                  <c:v>-0.1194048931061575</c:v>
                </c:pt>
                <c:pt idx="164">
                  <c:v>-0.11785516251896994</c:v>
                </c:pt>
                <c:pt idx="165">
                  <c:v>-0.11633632645279637</c:v>
                </c:pt>
                <c:pt idx="166">
                  <c:v>-0.11484754659685906</c:v>
                </c:pt>
                <c:pt idx="167">
                  <c:v>-0.11338801356727958</c:v>
                </c:pt>
                <c:pt idx="168">
                  <c:v>-0.11195694569271779</c:v>
                </c:pt>
                <c:pt idx="169">
                  <c:v>-0.11055358786013537</c:v>
                </c:pt>
                <c:pt idx="170">
                  <c:v>-0.10917721041721169</c:v>
                </c:pt>
                <c:pt idx="171">
                  <c:v>-0.10782710812825577</c:v>
                </c:pt>
                <c:pt idx="172">
                  <c:v>-0.10650259918059464</c:v>
                </c:pt>
                <c:pt idx="173">
                  <c:v>-0.10520302423859224</c:v>
                </c:pt>
                <c:pt idx="174">
                  <c:v>-0.10392774554272817</c:v>
                </c:pt>
                <c:pt idx="175">
                  <c:v>-0.10267614605124739</c:v>
                </c:pt>
                <c:pt idx="176">
                  <c:v>-0.10144762862198667</c:v>
                </c:pt>
                <c:pt idx="177">
                  <c:v>-0.1002416152324006</c:v>
                </c:pt>
                <c:pt idx="178">
                  <c:v>-9.9057546235451793E-2</c:v>
                </c:pt>
                <c:pt idx="179">
                  <c:v>-9.7894879649797178E-2</c:v>
                </c:pt>
                <c:pt idx="180">
                  <c:v>-9.6753090482164947E-2</c:v>
                </c:pt>
                <c:pt idx="181">
                  <c:v>-9.563167008036258E-2</c:v>
                </c:pt>
                <c:pt idx="182">
                  <c:v>-9.4530125515389946E-2</c:v>
                </c:pt>
                <c:pt idx="183">
                  <c:v>-9.3447978991005556E-2</c:v>
                </c:pt>
                <c:pt idx="184">
                  <c:v>-9.2384767279444488E-2</c:v>
                </c:pt>
                <c:pt idx="185">
                  <c:v>-9.1340041181887627E-2</c:v>
                </c:pt>
                <c:pt idx="186">
                  <c:v>-9.0313365012549926E-2</c:v>
                </c:pt>
                <c:pt idx="187">
                  <c:v>-8.9304316104963394E-2</c:v>
                </c:pt>
                <c:pt idx="188">
                  <c:v>-8.8312484339719763E-2</c:v>
                </c:pt>
                <c:pt idx="189">
                  <c:v>-8.7337471692135779E-2</c:v>
                </c:pt>
                <c:pt idx="190">
                  <c:v>-8.6378891799354499E-2</c:v>
                </c:pt>
                <c:pt idx="191">
                  <c:v>-8.5436369545533811E-2</c:v>
                </c:pt>
                <c:pt idx="192">
                  <c:v>-8.4509540664493024E-2</c:v>
                </c:pt>
                <c:pt idx="193">
                  <c:v>-8.3598051358822048E-2</c:v>
                </c:pt>
                <c:pt idx="194">
                  <c:v>-8.2701557934817885E-2</c:v>
                </c:pt>
                <c:pt idx="195">
                  <c:v>-8.181972645232613E-2</c:v>
                </c:pt>
                <c:pt idx="196">
                  <c:v>-4.0909863226163065E-2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FA4-4E57-8852-D2A0F1439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67935"/>
        <c:axId val="42966687"/>
      </c:scatterChart>
      <c:valAx>
        <c:axId val="235256895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59642879029492568"/>
              <c:y val="0.9024362058909303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1903"/>
        <c:crossesAt val="-100"/>
        <c:crossBetween val="midCat"/>
      </c:valAx>
      <c:valAx>
        <c:axId val="235251903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軸減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32070574511519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235256895"/>
        <c:crossesAt val="0.1"/>
        <c:crossBetween val="midCat"/>
      </c:valAx>
      <c:valAx>
        <c:axId val="42966687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郡遅延　</a:t>
                </a:r>
                <a:r>
                  <a:rPr lang="en-US" altLang="ja-JP"/>
                  <a:t>(sec*Hz)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.94287485706164376"/>
              <c:y val="0.262626130067074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2967935"/>
        <c:crosses val="max"/>
        <c:crossBetween val="midCat"/>
      </c:valAx>
      <c:valAx>
        <c:axId val="42967935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296668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22311879915896"/>
          <c:y val="0.4368695467120664"/>
          <c:w val="0.26566660855935947"/>
          <c:h val="0.17365157480314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60" b="1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r>
              <a:rPr lang="en-US" altLang="ja-JP"/>
              <a:t>LC_LPF</a:t>
            </a:r>
            <a:r>
              <a:rPr lang="ja-JP" altLang="en-US"/>
              <a:t>特性</a:t>
            </a:r>
          </a:p>
        </c:rich>
      </c:tx>
      <c:layout>
        <c:manualLayout>
          <c:xMode val="edge"/>
          <c:yMode val="edge"/>
          <c:x val="0.61870531207138291"/>
          <c:y val="0.18981481481481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60" b="1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0.12405359551050593"/>
          <c:y val="4.2083333333333334E-2"/>
          <c:w val="0.75815787184060568"/>
          <c:h val="0.84513086905803436"/>
        </c:manualLayout>
      </c:layout>
      <c:scatterChart>
        <c:scatterStyle val="lineMarker"/>
        <c:varyColors val="0"/>
        <c:ser>
          <c:idx val="0"/>
          <c:order val="0"/>
          <c:tx>
            <c:v>減衰特性</c:v>
          </c:tx>
          <c:spPr>
            <a:ln w="158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演算処理!$CZ$28:$CZ$343</c:f>
              <c:numCache>
                <c:formatCode>General</c:formatCode>
                <c:ptCount val="316"/>
                <c:pt idx="0">
                  <c:v>-6.1592606806585943E-3</c:v>
                </c:pt>
                <c:pt idx="1">
                  <c:v>-7.8097555870009208E-3</c:v>
                </c:pt>
                <c:pt idx="2">
                  <c:v>-9.0989577572241232E-3</c:v>
                </c:pt>
                <c:pt idx="3">
                  <c:v>-9.8561697695635237E-3</c:v>
                </c:pt>
                <c:pt idx="4">
                  <c:v>-9.9774213782960579E-3</c:v>
                </c:pt>
                <c:pt idx="5">
                  <c:v>-9.4401618470281289E-3</c:v>
                </c:pt>
                <c:pt idx="6">
                  <c:v>-8.3081543920051175E-3</c:v>
                </c:pt>
                <c:pt idx="7">
                  <c:v>-6.7256000275913441E-3</c:v>
                </c:pt>
                <c:pt idx="8">
                  <c:v>-4.9007027493665209E-3</c:v>
                </c:pt>
                <c:pt idx="9">
                  <c:v>-3.0801451001140827E-3</c:v>
                </c:pt>
                <c:pt idx="10">
                  <c:v>-1.5171639594640926E-3</c:v>
                </c:pt>
                <c:pt idx="11">
                  <c:v>-4.369610401986726E-4</c:v>
                </c:pt>
                <c:pt idx="12">
                  <c:v>-3.8876339632681422E-6</c:v>
                </c:pt>
                <c:pt idx="13">
                  <c:v>-2.9504700872530205E-4</c:v>
                </c:pt>
                <c:pt idx="14">
                  <c:v>-1.284540516002452E-3</c:v>
                </c:pt>
                <c:pt idx="15">
                  <c:v>-2.841508637766933E-3</c:v>
                </c:pt>
                <c:pt idx="16">
                  <c:v>-4.7434609265696367E-3</c:v>
                </c:pt>
                <c:pt idx="17">
                  <c:v>-6.7043346097203534E-3</c:v>
                </c:pt>
                <c:pt idx="18">
                  <c:v>-8.4145345655607228E-3</c:v>
                </c:pt>
                <c:pt idx="19">
                  <c:v>-9.5881784595660356E-3</c:v>
                </c:pt>
                <c:pt idx="20">
                  <c:v>-1.0011168950967771E-2</c:v>
                </c:pt>
                <c:pt idx="21">
                  <c:v>-9.5827609033736025E-3</c:v>
                </c:pt>
                <c:pt idx="22">
                  <c:v>-8.3431630953735014E-3</c:v>
                </c:pt>
                <c:pt idx="23">
                  <c:v>-6.4805685965582767E-3</c:v>
                </c:pt>
                <c:pt idx="24">
                  <c:v>-4.3129949430880422E-3</c:v>
                </c:pt>
                <c:pt idx="25">
                  <c:v>-2.2435409326833199E-3</c:v>
                </c:pt>
                <c:pt idx="26">
                  <c:v>-6.9209439152022334E-4</c:v>
                </c:pt>
                <c:pt idx="27">
                  <c:v>-1.1823847470711437E-5</c:v>
                </c:pt>
                <c:pt idx="28">
                  <c:v>-4.0419556549136011E-4</c:v>
                </c:pt>
                <c:pt idx="29">
                  <c:v>-1.8505618841680282E-3</c:v>
                </c:pt>
                <c:pt idx="30">
                  <c:v>-4.0800750088468563E-3</c:v>
                </c:pt>
                <c:pt idx="31">
                  <c:v>-6.5913850466352711E-3</c:v>
                </c:pt>
                <c:pt idx="32">
                  <c:v>-8.7383670787482357E-3</c:v>
                </c:pt>
                <c:pt idx="33">
                  <c:v>-9.8778005949723552E-3</c:v>
                </c:pt>
                <c:pt idx="34">
                  <c:v>-9.5599905284705494E-3</c:v>
                </c:pt>
                <c:pt idx="35">
                  <c:v>-7.7228620592651315E-3</c:v>
                </c:pt>
                <c:pt idx="36">
                  <c:v>-4.8282522591421894E-3</c:v>
                </c:pt>
                <c:pt idx="37">
                  <c:v>-1.861008276774977E-3</c:v>
                </c:pt>
                <c:pt idx="38">
                  <c:v>-1.0824386008262777E-4</c:v>
                </c:pt>
                <c:pt idx="39">
                  <c:v>-6.6819261776734982E-4</c:v>
                </c:pt>
                <c:pt idx="40">
                  <c:v>-3.7352684371731708E-3</c:v>
                </c:pt>
                <c:pt idx="41">
                  <c:v>-7.9038864854759569E-3</c:v>
                </c:pt>
                <c:pt idx="42">
                  <c:v>-1.0063493665988094E-2</c:v>
                </c:pt>
                <c:pt idx="43">
                  <c:v>-6.9823283600463368E-3</c:v>
                </c:pt>
                <c:pt idx="44">
                  <c:v>-5.4374024748928972E-4</c:v>
                </c:pt>
                <c:pt idx="45">
                  <c:v>-9.9471205841644567E-3</c:v>
                </c:pt>
                <c:pt idx="46">
                  <c:v>-9.494380883308412E-2</c:v>
                </c:pt>
                <c:pt idx="47">
                  <c:v>-0.38714837227119658</c:v>
                </c:pt>
                <c:pt idx="48">
                  <c:v>-1.0937249982431083</c:v>
                </c:pt>
                <c:pt idx="49">
                  <c:v>-2.3992688092819043</c:v>
                </c:pt>
                <c:pt idx="50">
                  <c:v>-4.3013035672402982</c:v>
                </c:pt>
                <c:pt idx="51">
                  <c:v>-6.6035455764295143</c:v>
                </c:pt>
                <c:pt idx="52">
                  <c:v>-9.0783623199854411</c:v>
                </c:pt>
                <c:pt idx="53">
                  <c:v>-11.573004283610226</c:v>
                </c:pt>
                <c:pt idx="54">
                  <c:v>-14.01081402043361</c:v>
                </c:pt>
                <c:pt idx="55">
                  <c:v>-16.360978332361302</c:v>
                </c:pt>
                <c:pt idx="56">
                  <c:v>-18.615217240407517</c:v>
                </c:pt>
                <c:pt idx="57">
                  <c:v>-20.775163580888876</c:v>
                </c:pt>
                <c:pt idx="58">
                  <c:v>-22.84633944914281</c:v>
                </c:pt>
                <c:pt idx="59">
                  <c:v>-24.835443457110372</c:v>
                </c:pt>
                <c:pt idx="60">
                  <c:v>-26.749185547594287</c:v>
                </c:pt>
                <c:pt idx="61">
                  <c:v>-28.593825367013189</c:v>
                </c:pt>
                <c:pt idx="62">
                  <c:v>-30.375024585060512</c:v>
                </c:pt>
                <c:pt idx="63">
                  <c:v>-32.097835036100498</c:v>
                </c:pt>
                <c:pt idx="64">
                  <c:v>-33.766741543324173</c:v>
                </c:pt>
                <c:pt idx="65">
                  <c:v>-35.38572282337033</c:v>
                </c:pt>
                <c:pt idx="66">
                  <c:v>-36.958314420732343</c:v>
                </c:pt>
                <c:pt idx="67">
                  <c:v>-38.487667115383111</c:v>
                </c:pt>
                <c:pt idx="68">
                  <c:v>-39.97659859241368</c:v>
                </c:pt>
                <c:pt idx="69">
                  <c:v>-41.427638093135421</c:v>
                </c:pt>
                <c:pt idx="70">
                  <c:v>-42.843064564716862</c:v>
                </c:pt>
                <c:pt idx="71">
                  <c:v>-44.224939097352291</c:v>
                </c:pt>
                <c:pt idx="72">
                  <c:v>-45.575132473715868</c:v>
                </c:pt>
                <c:pt idx="73">
                  <c:v>-46.895348592849075</c:v>
                </c:pt>
                <c:pt idx="74">
                  <c:v>-48.187144434347658</c:v>
                </c:pt>
                <c:pt idx="75">
                  <c:v>-49.45194712807907</c:v>
                </c:pt>
                <c:pt idx="76">
                  <c:v>-50.691068601948743</c:v>
                </c:pt>
                <c:pt idx="77">
                  <c:v>-51.905718199641484</c:v>
                </c:pt>
                <c:pt idx="78">
                  <c:v>-53.097013592304009</c:v>
                </c:pt>
                <c:pt idx="79">
                  <c:v>-54.265990251770369</c:v>
                </c:pt>
                <c:pt idx="80">
                  <c:v>-55.413609706599729</c:v>
                </c:pt>
                <c:pt idx="81">
                  <c:v>-56.540766764274721</c:v>
                </c:pt>
                <c:pt idx="82">
                  <c:v>-57.648295851917581</c:v>
                </c:pt>
                <c:pt idx="83">
                  <c:v>-58.736976602543123</c:v>
                </c:pt>
                <c:pt idx="84">
                  <c:v>-59.807538793118489</c:v>
                </c:pt>
                <c:pt idx="85">
                  <c:v>-60.860666723666455</c:v>
                </c:pt>
                <c:pt idx="86">
                  <c:v>-61.897003112627047</c:v>
                </c:pt>
                <c:pt idx="87">
                  <c:v>-62.917152572108989</c:v>
                </c:pt>
                <c:pt idx="88">
                  <c:v>-63.921684717062924</c:v>
                </c:pt>
                <c:pt idx="89">
                  <c:v>-64.911136954422602</c:v>
                </c:pt>
                <c:pt idx="90">
                  <c:v>-65.886016991593721</c:v>
                </c:pt>
                <c:pt idx="91">
                  <c:v>-66.846805098084999</c:v>
                </c:pt>
                <c:pt idx="92">
                  <c:v>-67.793956149379156</c:v>
                </c:pt>
                <c:pt idx="93">
                  <c:v>-68.727901478178751</c:v>
                </c:pt>
                <c:pt idx="94">
                  <c:v>-69.649050554806422</c:v>
                </c:pt>
                <c:pt idx="95">
                  <c:v>-70.557792515688391</c:v>
                </c:pt>
                <c:pt idx="96">
                  <c:v>-71.454497556419994</c:v>
                </c:pt>
                <c:pt idx="97">
                  <c:v>-72.339518203835041</c:v>
                </c:pt>
                <c:pt idx="98">
                  <c:v>-73.213190479718378</c:v>
                </c:pt>
                <c:pt idx="99">
                  <c:v>-74.075834967268662</c:v>
                </c:pt>
                <c:pt idx="100">
                  <c:v>-74.927757790095256</c:v>
                </c:pt>
                <c:pt idx="101">
                  <c:v>-75.769251512389843</c:v>
                </c:pt>
                <c:pt idx="102">
                  <c:v>-76.600595967920299</c:v>
                </c:pt>
                <c:pt idx="103">
                  <c:v>-77.422059024631395</c:v>
                </c:pt>
                <c:pt idx="104">
                  <c:v>-78.233897290884201</c:v>
                </c:pt>
                <c:pt idx="105">
                  <c:v>-79.036356768708259</c:v>
                </c:pt>
                <c:pt idx="106">
                  <c:v>-79.829673458864065</c:v>
                </c:pt>
                <c:pt idx="107">
                  <c:v>-80.614073922007236</c:v>
                </c:pt>
                <c:pt idx="108">
                  <c:v>-81.389775799800432</c:v>
                </c:pt>
                <c:pt idx="109">
                  <c:v>-82.156988299426075</c:v>
                </c:pt>
                <c:pt idx="110">
                  <c:v>-82.915912644605584</c:v>
                </c:pt>
                <c:pt idx="111">
                  <c:v>-83.666742495923557</c:v>
                </c:pt>
                <c:pt idx="112">
                  <c:v>-84.409664342982296</c:v>
                </c:pt>
                <c:pt idx="113">
                  <c:v>-85.144857870669398</c:v>
                </c:pt>
                <c:pt idx="114">
                  <c:v>-85.872496301605565</c:v>
                </c:pt>
                <c:pt idx="115">
                  <c:v>-86.592746716646218</c:v>
                </c:pt>
                <c:pt idx="116">
                  <c:v>-87.30577035513916</c:v>
                </c:pt>
                <c:pt idx="117">
                  <c:v>-88.011722896485651</c:v>
                </c:pt>
                <c:pt idx="118">
                  <c:v>-88.71075472441413</c:v>
                </c:pt>
                <c:pt idx="119">
                  <c:v>-89.403011175251862</c:v>
                </c:pt>
                <c:pt idx="120">
                  <c:v>-90.088632771367543</c:v>
                </c:pt>
                <c:pt idx="121">
                  <c:v>-90.767755440858068</c:v>
                </c:pt>
                <c:pt idx="122">
                  <c:v>-91.440510724460921</c:v>
                </c:pt>
                <c:pt idx="123">
                  <c:v>-92.107025970592417</c:v>
                </c:pt>
                <c:pt idx="124">
                  <c:v>-92.767424519337354</c:v>
                </c:pt>
                <c:pt idx="125">
                  <c:v>-93.421825876148688</c:v>
                </c:pt>
                <c:pt idx="126">
                  <c:v>-94.070345875954672</c:v>
                </c:pt>
                <c:pt idx="127">
                  <c:v>-94.713096838315778</c:v>
                </c:pt>
                <c:pt idx="128">
                  <c:v>-95.350187714222884</c:v>
                </c:pt>
                <c:pt idx="129">
                  <c:v>-95.981724225083198</c:v>
                </c:pt>
                <c:pt idx="130">
                  <c:v>-96.607808994397587</c:v>
                </c:pt>
                <c:pt idx="131">
                  <c:v>-97.228541672595867</c:v>
                </c:pt>
                <c:pt idx="132">
                  <c:v>-97.84401905546089</c:v>
                </c:pt>
                <c:pt idx="133">
                  <c:v>-98.45433519654101</c:v>
                </c:pt>
                <c:pt idx="134">
                  <c:v>-99.059581513921216</c:v>
                </c:pt>
                <c:pt idx="135">
                  <c:v>-99.659846891696134</c:v>
                </c:pt>
                <c:pt idx="136">
                  <c:v>-100.25521777646409</c:v>
                </c:pt>
                <c:pt idx="137">
                  <c:v>-100.8457782691388</c:v>
                </c:pt>
                <c:pt idx="138">
                  <c:v>-101.431610212354</c:v>
                </c:pt>
                <c:pt idx="139">
                  <c:v>-102.01279327371802</c:v>
                </c:pt>
                <c:pt idx="140">
                  <c:v>-102.58940502515763</c:v>
                </c:pt>
                <c:pt idx="141">
                  <c:v>-103.16152101857358</c:v>
                </c:pt>
                <c:pt idx="142">
                  <c:v>-103.72921485801655</c:v>
                </c:pt>
                <c:pt idx="143">
                  <c:v>-104.29255826857727</c:v>
                </c:pt>
                <c:pt idx="144">
                  <c:v>-104.85162116217271</c:v>
                </c:pt>
                <c:pt idx="145">
                  <c:v>-105.40647170039806</c:v>
                </c:pt>
                <c:pt idx="146">
                  <c:v>-105.95717635460326</c:v>
                </c:pt>
                <c:pt idx="147">
                  <c:v>-106.50379996334297</c:v>
                </c:pt>
                <c:pt idx="148">
                  <c:v>-107.04640578733941</c:v>
                </c:pt>
                <c:pt idx="149">
                  <c:v>-107.58505556208877</c:v>
                </c:pt>
                <c:pt idx="150">
                  <c:v>-108.1198095482339</c:v>
                </c:pt>
                <c:pt idx="151">
                  <c:v>-108.65072657981833</c:v>
                </c:pt>
                <c:pt idx="152">
                  <c:v>-109.17786411052994</c:v>
                </c:pt>
                <c:pt idx="153">
                  <c:v>-109.70127825803603</c:v>
                </c:pt>
                <c:pt idx="154">
                  <c:v>-110.22102384650515</c:v>
                </c:pt>
                <c:pt idx="155">
                  <c:v>-110.73715444740614</c:v>
                </c:pt>
                <c:pt idx="156">
                  <c:v>-111.24972241866885</c:v>
                </c:pt>
                <c:pt idx="157">
                  <c:v>-111.7587789422866</c:v>
                </c:pt>
                <c:pt idx="158">
                  <c:v>-112.26437406043536</c:v>
                </c:pt>
                <c:pt idx="159">
                  <c:v>-112.76655671018139</c:v>
                </c:pt>
                <c:pt idx="160">
                  <c:v>-113.26537475684336</c:v>
                </c:pt>
                <c:pt idx="161">
                  <c:v>-113.76087502607322</c:v>
                </c:pt>
                <c:pt idx="162">
                  <c:v>-114.25310333471494</c:v>
                </c:pt>
                <c:pt idx="163">
                  <c:v>-114.74210452049788</c:v>
                </c:pt>
                <c:pt idx="164">
                  <c:v>-115.22792247061842</c:v>
                </c:pt>
                <c:pt idx="165">
                  <c:v>-115.71060014926002</c:v>
                </c:pt>
                <c:pt idx="166">
                  <c:v>-116.19017962409978</c:v>
                </c:pt>
                <c:pt idx="167">
                  <c:v>-116.66670209184701</c:v>
                </c:pt>
                <c:pt idx="168">
                  <c:v>-117.1402079028563</c:v>
                </c:pt>
                <c:pt idx="169">
                  <c:v>-117.61073658485626</c:v>
                </c:pt>
                <c:pt idx="170">
                  <c:v>-118.07832686583212</c:v>
                </c:pt>
                <c:pt idx="171">
                  <c:v>-118.54301669609933</c:v>
                </c:pt>
                <c:pt idx="172">
                  <c:v>-119.00484326960219</c:v>
                </c:pt>
                <c:pt idx="173">
                  <c:v>-119.46384304447128</c:v>
                </c:pt>
                <c:pt idx="174">
                  <c:v>-119.92005176287036</c:v>
                </c:pt>
                <c:pt idx="175">
                  <c:v>-120.37350447016317</c:v>
                </c:pt>
                <c:pt idx="176">
                  <c:v>-120.82423553342791</c:v>
                </c:pt>
                <c:pt idx="177">
                  <c:v>-121.27227865934657</c:v>
                </c:pt>
                <c:pt idx="178">
                  <c:v>-121.71766691149483</c:v>
                </c:pt>
                <c:pt idx="179">
                  <c:v>-122.16043272705669</c:v>
                </c:pt>
                <c:pt idx="180">
                  <c:v>-122.60060793298736</c:v>
                </c:pt>
                <c:pt idx="181">
                  <c:v>-123.03822376164612</c:v>
                </c:pt>
                <c:pt idx="182">
                  <c:v>-123.47331086592071</c:v>
                </c:pt>
                <c:pt idx="183">
                  <c:v>-123.90589933386288</c:v>
                </c:pt>
                <c:pt idx="184">
                  <c:v>-124.33601870285469</c:v>
                </c:pt>
                <c:pt idx="185">
                  <c:v>-124.76369797332345</c:v>
                </c:pt>
                <c:pt idx="186">
                  <c:v>-125.18896562202308</c:v>
                </c:pt>
                <c:pt idx="187">
                  <c:v>-125.61184961489826</c:v>
                </c:pt>
                <c:pt idx="188">
                  <c:v>-126.03237741954744</c:v>
                </c:pt>
                <c:pt idx="189">
                  <c:v>-126.45057601729994</c:v>
                </c:pt>
                <c:pt idx="190">
                  <c:v>-126.86647191492126</c:v>
                </c:pt>
                <c:pt idx="191">
                  <c:v>-127.2800911559612</c:v>
                </c:pt>
                <c:pt idx="192">
                  <c:v>-127.69145933175716</c:v>
                </c:pt>
                <c:pt idx="193">
                  <c:v>-128.1006015921061</c:v>
                </c:pt>
                <c:pt idx="194">
                  <c:v>-128.50754265561679</c:v>
                </c:pt>
                <c:pt idx="195">
                  <c:v>-128.91230681975404</c:v>
                </c:pt>
                <c:pt idx="196">
                  <c:v>-129.31491797058632</c:v>
                </c:pt>
                <c:pt idx="197">
                  <c:v>-129.71539959224702</c:v>
                </c:pt>
                <c:pt idx="198">
                  <c:v>-130.11377477611967</c:v>
                </c:pt>
                <c:pt idx="199">
                  <c:v>-130.51006622975723</c:v>
                </c:pt>
                <c:pt idx="200">
                  <c:v>-130.90429628554409</c:v>
                </c:pt>
                <c:pt idx="201">
                  <c:v>-131.29648690911066</c:v>
                </c:pt>
                <c:pt idx="202">
                  <c:v>-131.686659707508</c:v>
                </c:pt>
                <c:pt idx="203">
                  <c:v>-132.07483593715244</c:v>
                </c:pt>
                <c:pt idx="204">
                  <c:v>-132.46103651154587</c:v>
                </c:pt>
                <c:pt idx="205">
                  <c:v>-132.8452820087816</c:v>
                </c:pt>
                <c:pt idx="206">
                  <c:v>-133.22759267884121</c:v>
                </c:pt>
                <c:pt idx="207">
                  <c:v>-133.60798845069073</c:v>
                </c:pt>
                <c:pt idx="208">
                  <c:v>-133.98648893918201</c:v>
                </c:pt>
                <c:pt idx="209">
                  <c:v>-134.36311345176631</c:v>
                </c:pt>
                <c:pt idx="210">
                  <c:v>-134.73788099502576</c:v>
                </c:pt>
                <c:pt idx="211">
                  <c:v>-135.11081028102942</c:v>
                </c:pt>
                <c:pt idx="212">
                  <c:v>-135.48191973351874</c:v>
                </c:pt>
                <c:pt idx="213">
                  <c:v>-135.851227493929</c:v>
                </c:pt>
                <c:pt idx="214">
                  <c:v>-136.21875142725094</c:v>
                </c:pt>
                <c:pt idx="215">
                  <c:v>-136.5845091277387</c:v>
                </c:pt>
                <c:pt idx="216">
                  <c:v>-136.94851792446801</c:v>
                </c:pt>
                <c:pt idx="217">
                  <c:v>-137.31079488675047</c:v>
                </c:pt>
                <c:pt idx="218">
                  <c:v>-137.6713568294073</c:v>
                </c:pt>
                <c:pt idx="219">
                  <c:v>-138.03022031790792</c:v>
                </c:pt>
                <c:pt idx="220">
                  <c:v>-138.3874016733769</c:v>
                </c:pt>
                <c:pt idx="221">
                  <c:v>-138.74291697747384</c:v>
                </c:pt>
                <c:pt idx="222">
                  <c:v>-139.09678207714973</c:v>
                </c:pt>
                <c:pt idx="223">
                  <c:v>-139.44901258928388</c:v>
                </c:pt>
                <c:pt idx="224">
                  <c:v>-139.79962390520478</c:v>
                </c:pt>
                <c:pt idx="225">
                  <c:v>-140.14863119509852</c:v>
                </c:pt>
                <c:pt idx="226">
                  <c:v>-140.49604941230845</c:v>
                </c:pt>
                <c:pt idx="227">
                  <c:v>-140.84189329752863</c:v>
                </c:pt>
                <c:pt idx="228">
                  <c:v>-141.18617738289504</c:v>
                </c:pt>
                <c:pt idx="229">
                  <c:v>-141.52891599597706</c:v>
                </c:pt>
                <c:pt idx="230">
                  <c:v>-141.87012326367221</c:v>
                </c:pt>
                <c:pt idx="231">
                  <c:v>-142.20981311600735</c:v>
                </c:pt>
                <c:pt idx="232">
                  <c:v>-142.54799928984869</c:v>
                </c:pt>
                <c:pt idx="233">
                  <c:v>-142.88469533252305</c:v>
                </c:pt>
                <c:pt idx="234">
                  <c:v>-143.21991460535401</c:v>
                </c:pt>
                <c:pt idx="235">
                  <c:v>-143.55367028711376</c:v>
                </c:pt>
                <c:pt idx="236">
                  <c:v>-143.88597537739471</c:v>
                </c:pt>
                <c:pt idx="237">
                  <c:v>-144.21684269990183</c:v>
                </c:pt>
                <c:pt idx="238">
                  <c:v>-144.54628490566873</c:v>
                </c:pt>
                <c:pt idx="239">
                  <c:v>-144.87431447619943</c:v>
                </c:pt>
                <c:pt idx="240">
                  <c:v>-145.2009437265379</c:v>
                </c:pt>
                <c:pt idx="241">
                  <c:v>-145.52618480826692</c:v>
                </c:pt>
                <c:pt idx="242">
                  <c:v>-145.85004971243953</c:v>
                </c:pt>
                <c:pt idx="243">
                  <c:v>-146.17255027244295</c:v>
                </c:pt>
                <c:pt idx="244">
                  <c:v>-146.49369816679894</c:v>
                </c:pt>
                <c:pt idx="245">
                  <c:v>-146.81350492190052</c:v>
                </c:pt>
                <c:pt idx="246">
                  <c:v>-147.60722862586442</c:v>
                </c:pt>
                <c:pt idx="247">
                  <c:v>-148.39281471557973</c:v>
                </c:pt>
                <c:pt idx="248">
                  <c:v>-149.17043150089586</c:v>
                </c:pt>
                <c:pt idx="249">
                  <c:v>-149.94024203244632</c:v>
                </c:pt>
                <c:pt idx="250">
                  <c:v>-150.70240432194865</c:v>
                </c:pt>
                <c:pt idx="251">
                  <c:v>-151.45707155092873</c:v>
                </c:pt>
                <c:pt idx="252">
                  <c:v>-152.20439226860003</c:v>
                </c:pt>
                <c:pt idx="253">
                  <c:v>-152.94451057957625</c:v>
                </c:pt>
                <c:pt idx="254">
                  <c:v>-153.67756632204373</c:v>
                </c:pt>
                <c:pt idx="255">
                  <c:v>-154.40369523697794</c:v>
                </c:pt>
                <c:pt idx="256">
                  <c:v>-155.12302912894364</c:v>
                </c:pt>
                <c:pt idx="257">
                  <c:v>-155.83569601898293</c:v>
                </c:pt>
                <c:pt idx="258">
                  <c:v>-156.54182029005833</c:v>
                </c:pt>
                <c:pt idx="259">
                  <c:v>-157.24152282548704</c:v>
                </c:pt>
                <c:pt idx="260">
                  <c:v>-157.93492114077191</c:v>
                </c:pt>
                <c:pt idx="261">
                  <c:v>-158.62212950920775</c:v>
                </c:pt>
                <c:pt idx="262">
                  <c:v>-159.30325908161635</c:v>
                </c:pt>
                <c:pt idx="263">
                  <c:v>-159.97841800053951</c:v>
                </c:pt>
                <c:pt idx="264">
                  <c:v>-160.64771150919876</c:v>
                </c:pt>
                <c:pt idx="265">
                  <c:v>-161.31124205550978</c:v>
                </c:pt>
                <c:pt idx="266">
                  <c:v>-161.96910939142106</c:v>
                </c:pt>
                <c:pt idx="267">
                  <c:v>-162.62141066782931</c:v>
                </c:pt>
                <c:pt idx="268">
                  <c:v>-163.26824052530861</c:v>
                </c:pt>
                <c:pt idx="269">
                  <c:v>-163.90969118087452</c:v>
                </c:pt>
                <c:pt idx="270">
                  <c:v>-164.54585251099203</c:v>
                </c:pt>
                <c:pt idx="271">
                  <c:v>-165.17681213102196</c:v>
                </c:pt>
                <c:pt idx="272">
                  <c:v>-165.80265547128971</c:v>
                </c:pt>
                <c:pt idx="273">
                  <c:v>-166.42346584994914</c:v>
                </c:pt>
                <c:pt idx="274">
                  <c:v>-167.03932454280309</c:v>
                </c:pt>
                <c:pt idx="275">
                  <c:v>-167.65031085023372</c:v>
                </c:pt>
                <c:pt idx="276">
                  <c:v>-168.25650216138678</c:v>
                </c:pt>
                <c:pt idx="277">
                  <c:v>-168.8579740157432</c:v>
                </c:pt>
                <c:pt idx="278">
                  <c:v>-169.45480016220856</c:v>
                </c:pt>
                <c:pt idx="279">
                  <c:v>-170.0470526158384</c:v>
                </c:pt>
                <c:pt idx="280">
                  <c:v>-170.63480171231387</c:v>
                </c:pt>
                <c:pt idx="281">
                  <c:v>-171.21811616027455</c:v>
                </c:pt>
                <c:pt idx="282">
                  <c:v>-171.79706309161006</c:v>
                </c:pt>
                <c:pt idx="283">
                  <c:v>-172.37170810980561</c:v>
                </c:pt>
                <c:pt idx="284">
                  <c:v>-172.94211533643227</c:v>
                </c:pt>
                <c:pt idx="285">
                  <c:v>-173.50834745586693</c:v>
                </c:pt>
                <c:pt idx="286">
                  <c:v>-174.62853018127291</c:v>
                </c:pt>
                <c:pt idx="287">
                  <c:v>-175.73273061260866</c:v>
                </c:pt>
                <c:pt idx="288">
                  <c:v>-176.82140267388522</c:v>
                </c:pt>
                <c:pt idx="289">
                  <c:v>-177.89498105004714</c:v>
                </c:pt>
                <c:pt idx="290">
                  <c:v>-178.95388226805841</c:v>
                </c:pt>
                <c:pt idx="291">
                  <c:v>-179.99850570252508</c:v>
                </c:pt>
                <c:pt idx="292">
                  <c:v>-181.02923451213229</c:v>
                </c:pt>
                <c:pt idx="293">
                  <c:v>-182.04643651256956</c:v>
                </c:pt>
                <c:pt idx="294">
                  <c:v>-183.05046499107829</c:v>
                </c:pt>
                <c:pt idx="295">
                  <c:v>-184.04165946727576</c:v>
                </c:pt>
                <c:pt idx="296">
                  <c:v>-185.02034640447914</c:v>
                </c:pt>
                <c:pt idx="297">
                  <c:v>-185.98683987536896</c:v>
                </c:pt>
                <c:pt idx="298">
                  <c:v>-186.94144218548638</c:v>
                </c:pt>
                <c:pt idx="299">
                  <c:v>-187.88444445774871</c:v>
                </c:pt>
                <c:pt idx="300">
                  <c:v>-188.81612718088911</c:v>
                </c:pt>
                <c:pt idx="301">
                  <c:v>-189.73676072447512</c:v>
                </c:pt>
                <c:pt idx="302">
                  <c:v>-190.64660582293442</c:v>
                </c:pt>
                <c:pt idx="303">
                  <c:v>-191.54591403081241</c:v>
                </c:pt>
                <c:pt idx="304">
                  <c:v>-192.43492815129966</c:v>
                </c:pt>
                <c:pt idx="305">
                  <c:v>-193.31388263990146</c:v>
                </c:pt>
                <c:pt idx="306">
                  <c:v>-194.18300398496922</c:v>
                </c:pt>
                <c:pt idx="307">
                  <c:v>-195.04251106667465</c:v>
                </c:pt>
                <c:pt idx="308">
                  <c:v>-195.89261549588406</c:v>
                </c:pt>
                <c:pt idx="309">
                  <c:v>-196.73352193427479</c:v>
                </c:pt>
                <c:pt idx="310">
                  <c:v>-197.56542839693185</c:v>
                </c:pt>
                <c:pt idx="311">
                  <c:v>-198.38852653856961</c:v>
                </c:pt>
                <c:pt idx="312">
                  <c:v>-199.20300192443332</c:v>
                </c:pt>
                <c:pt idx="313">
                  <c:v>-200.00903428686141</c:v>
                </c:pt>
                <c:pt idx="314">
                  <c:v>-200.80679776841191</c:v>
                </c:pt>
                <c:pt idx="315">
                  <c:v>-201.59646115239303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7A-47D8-8F39-7472D6DE5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69967"/>
        <c:axId val="49171631"/>
      </c:scatterChart>
      <c:scatterChart>
        <c:scatterStyle val="lineMarker"/>
        <c:varyColors val="0"/>
        <c:ser>
          <c:idx val="1"/>
          <c:order val="1"/>
          <c:tx>
            <c:v>リターンロス</c:v>
          </c:tx>
          <c:spPr>
            <a:ln w="15875" cap="rnd">
              <a:solidFill>
                <a:schemeClr val="tx1">
                  <a:lumMod val="95000"/>
                  <a:lumOff val="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xVal>
            <c:numRef>
              <c:f>演算処理!$CY$28:$CY$343</c:f>
              <c:numCache>
                <c:formatCode>General</c:formatCode>
                <c:ptCount val="316"/>
                <c:pt idx="0">
                  <c:v>0.1</c:v>
                </c:pt>
                <c:pt idx="1">
                  <c:v>0.12</c:v>
                </c:pt>
                <c:pt idx="2">
                  <c:v>0.14000000000000001</c:v>
                </c:pt>
                <c:pt idx="3">
                  <c:v>0.16</c:v>
                </c:pt>
                <c:pt idx="4">
                  <c:v>0.18</c:v>
                </c:pt>
                <c:pt idx="5">
                  <c:v>0.2</c:v>
                </c:pt>
                <c:pt idx="6">
                  <c:v>0.22</c:v>
                </c:pt>
                <c:pt idx="7">
                  <c:v>0.24</c:v>
                </c:pt>
                <c:pt idx="8">
                  <c:v>0.26</c:v>
                </c:pt>
                <c:pt idx="9">
                  <c:v>0.28000000000000003</c:v>
                </c:pt>
                <c:pt idx="10">
                  <c:v>0.3</c:v>
                </c:pt>
                <c:pt idx="11">
                  <c:v>0.32</c:v>
                </c:pt>
                <c:pt idx="12">
                  <c:v>0.34</c:v>
                </c:pt>
                <c:pt idx="13">
                  <c:v>0.36</c:v>
                </c:pt>
                <c:pt idx="14">
                  <c:v>0.38</c:v>
                </c:pt>
                <c:pt idx="15">
                  <c:v>0.4</c:v>
                </c:pt>
                <c:pt idx="16">
                  <c:v>0.42</c:v>
                </c:pt>
                <c:pt idx="17">
                  <c:v>0.44</c:v>
                </c:pt>
                <c:pt idx="18">
                  <c:v>0.46</c:v>
                </c:pt>
                <c:pt idx="19">
                  <c:v>0.48</c:v>
                </c:pt>
                <c:pt idx="20">
                  <c:v>0.5</c:v>
                </c:pt>
                <c:pt idx="21">
                  <c:v>0.52</c:v>
                </c:pt>
                <c:pt idx="22">
                  <c:v>0.54</c:v>
                </c:pt>
                <c:pt idx="23">
                  <c:v>0.56000000000000005</c:v>
                </c:pt>
                <c:pt idx="24">
                  <c:v>0.57999999999999996</c:v>
                </c:pt>
                <c:pt idx="25">
                  <c:v>0.6</c:v>
                </c:pt>
                <c:pt idx="26">
                  <c:v>0.62</c:v>
                </c:pt>
                <c:pt idx="27">
                  <c:v>0.64</c:v>
                </c:pt>
                <c:pt idx="28">
                  <c:v>0.66</c:v>
                </c:pt>
                <c:pt idx="29">
                  <c:v>0.68</c:v>
                </c:pt>
                <c:pt idx="30">
                  <c:v>0.7</c:v>
                </c:pt>
                <c:pt idx="31">
                  <c:v>0.72</c:v>
                </c:pt>
                <c:pt idx="32">
                  <c:v>0.74</c:v>
                </c:pt>
                <c:pt idx="33">
                  <c:v>0.76</c:v>
                </c:pt>
                <c:pt idx="34">
                  <c:v>0.78</c:v>
                </c:pt>
                <c:pt idx="35">
                  <c:v>0.8</c:v>
                </c:pt>
                <c:pt idx="36">
                  <c:v>0.82</c:v>
                </c:pt>
                <c:pt idx="37">
                  <c:v>0.84</c:v>
                </c:pt>
                <c:pt idx="38">
                  <c:v>0.86</c:v>
                </c:pt>
                <c:pt idx="39">
                  <c:v>0.88</c:v>
                </c:pt>
                <c:pt idx="40">
                  <c:v>0.9</c:v>
                </c:pt>
                <c:pt idx="41">
                  <c:v>0.92</c:v>
                </c:pt>
                <c:pt idx="42">
                  <c:v>0.94</c:v>
                </c:pt>
                <c:pt idx="43">
                  <c:v>0.96</c:v>
                </c:pt>
                <c:pt idx="44">
                  <c:v>0.98</c:v>
                </c:pt>
                <c:pt idx="45">
                  <c:v>1</c:v>
                </c:pt>
                <c:pt idx="46">
                  <c:v>1.02</c:v>
                </c:pt>
                <c:pt idx="47">
                  <c:v>1.04</c:v>
                </c:pt>
                <c:pt idx="48">
                  <c:v>1.06</c:v>
                </c:pt>
                <c:pt idx="49">
                  <c:v>1.08</c:v>
                </c:pt>
                <c:pt idx="50">
                  <c:v>1.1000000000000001</c:v>
                </c:pt>
                <c:pt idx="51">
                  <c:v>1.1200000000000001</c:v>
                </c:pt>
                <c:pt idx="52">
                  <c:v>1.1399999999999999</c:v>
                </c:pt>
                <c:pt idx="53">
                  <c:v>1.1599999999999999</c:v>
                </c:pt>
                <c:pt idx="54">
                  <c:v>1.18</c:v>
                </c:pt>
                <c:pt idx="55">
                  <c:v>1.2</c:v>
                </c:pt>
                <c:pt idx="56">
                  <c:v>1.22</c:v>
                </c:pt>
                <c:pt idx="57">
                  <c:v>1.24</c:v>
                </c:pt>
                <c:pt idx="58">
                  <c:v>1.26</c:v>
                </c:pt>
                <c:pt idx="59">
                  <c:v>1.28</c:v>
                </c:pt>
                <c:pt idx="60">
                  <c:v>1.3</c:v>
                </c:pt>
                <c:pt idx="61">
                  <c:v>1.32</c:v>
                </c:pt>
                <c:pt idx="62">
                  <c:v>1.34</c:v>
                </c:pt>
                <c:pt idx="63">
                  <c:v>1.36</c:v>
                </c:pt>
                <c:pt idx="64">
                  <c:v>1.38</c:v>
                </c:pt>
                <c:pt idx="65">
                  <c:v>1.4</c:v>
                </c:pt>
                <c:pt idx="66">
                  <c:v>1.42</c:v>
                </c:pt>
                <c:pt idx="67">
                  <c:v>1.44</c:v>
                </c:pt>
                <c:pt idx="68">
                  <c:v>1.46</c:v>
                </c:pt>
                <c:pt idx="69">
                  <c:v>1.48</c:v>
                </c:pt>
                <c:pt idx="70">
                  <c:v>1.5</c:v>
                </c:pt>
                <c:pt idx="71">
                  <c:v>1.52</c:v>
                </c:pt>
                <c:pt idx="72">
                  <c:v>1.54</c:v>
                </c:pt>
                <c:pt idx="73">
                  <c:v>1.56</c:v>
                </c:pt>
                <c:pt idx="74">
                  <c:v>1.58</c:v>
                </c:pt>
                <c:pt idx="75">
                  <c:v>1.6</c:v>
                </c:pt>
                <c:pt idx="76">
                  <c:v>1.62</c:v>
                </c:pt>
                <c:pt idx="77">
                  <c:v>1.64</c:v>
                </c:pt>
                <c:pt idx="78">
                  <c:v>1.66</c:v>
                </c:pt>
                <c:pt idx="79">
                  <c:v>1.68</c:v>
                </c:pt>
                <c:pt idx="80">
                  <c:v>1.7</c:v>
                </c:pt>
                <c:pt idx="81">
                  <c:v>1.72</c:v>
                </c:pt>
                <c:pt idx="82">
                  <c:v>1.74</c:v>
                </c:pt>
                <c:pt idx="83">
                  <c:v>1.76</c:v>
                </c:pt>
                <c:pt idx="84">
                  <c:v>1.78</c:v>
                </c:pt>
                <c:pt idx="85">
                  <c:v>1.8</c:v>
                </c:pt>
                <c:pt idx="86">
                  <c:v>1.82</c:v>
                </c:pt>
                <c:pt idx="87">
                  <c:v>1.84</c:v>
                </c:pt>
                <c:pt idx="88">
                  <c:v>1.86</c:v>
                </c:pt>
                <c:pt idx="89">
                  <c:v>1.88</c:v>
                </c:pt>
                <c:pt idx="90">
                  <c:v>1.9</c:v>
                </c:pt>
                <c:pt idx="91">
                  <c:v>1.92</c:v>
                </c:pt>
                <c:pt idx="92">
                  <c:v>1.94</c:v>
                </c:pt>
                <c:pt idx="93">
                  <c:v>1.96</c:v>
                </c:pt>
                <c:pt idx="94">
                  <c:v>1.98</c:v>
                </c:pt>
                <c:pt idx="95">
                  <c:v>2</c:v>
                </c:pt>
                <c:pt idx="96">
                  <c:v>2.02</c:v>
                </c:pt>
                <c:pt idx="97">
                  <c:v>2.04</c:v>
                </c:pt>
                <c:pt idx="98">
                  <c:v>2.06</c:v>
                </c:pt>
                <c:pt idx="99">
                  <c:v>2.08</c:v>
                </c:pt>
                <c:pt idx="100">
                  <c:v>2.1</c:v>
                </c:pt>
                <c:pt idx="101">
                  <c:v>2.12</c:v>
                </c:pt>
                <c:pt idx="102">
                  <c:v>2.14</c:v>
                </c:pt>
                <c:pt idx="103">
                  <c:v>2.16</c:v>
                </c:pt>
                <c:pt idx="104">
                  <c:v>2.1800000000000002</c:v>
                </c:pt>
                <c:pt idx="105">
                  <c:v>2.2000000000000002</c:v>
                </c:pt>
                <c:pt idx="106">
                  <c:v>2.2200000000000002</c:v>
                </c:pt>
                <c:pt idx="107">
                  <c:v>2.2400000000000002</c:v>
                </c:pt>
                <c:pt idx="108">
                  <c:v>2.2599999999999998</c:v>
                </c:pt>
                <c:pt idx="109">
                  <c:v>2.2799999999999998</c:v>
                </c:pt>
                <c:pt idx="110">
                  <c:v>2.2999999999999998</c:v>
                </c:pt>
                <c:pt idx="111">
                  <c:v>2.3199999999999998</c:v>
                </c:pt>
                <c:pt idx="112">
                  <c:v>2.34</c:v>
                </c:pt>
                <c:pt idx="113">
                  <c:v>2.36</c:v>
                </c:pt>
                <c:pt idx="114">
                  <c:v>2.38</c:v>
                </c:pt>
                <c:pt idx="115">
                  <c:v>2.4</c:v>
                </c:pt>
                <c:pt idx="116">
                  <c:v>2.42</c:v>
                </c:pt>
                <c:pt idx="117">
                  <c:v>2.44</c:v>
                </c:pt>
                <c:pt idx="118">
                  <c:v>2.46</c:v>
                </c:pt>
                <c:pt idx="119">
                  <c:v>2.48</c:v>
                </c:pt>
                <c:pt idx="120">
                  <c:v>2.5</c:v>
                </c:pt>
                <c:pt idx="121">
                  <c:v>2.52</c:v>
                </c:pt>
                <c:pt idx="122">
                  <c:v>2.54</c:v>
                </c:pt>
                <c:pt idx="123">
                  <c:v>2.56</c:v>
                </c:pt>
                <c:pt idx="124">
                  <c:v>2.58</c:v>
                </c:pt>
                <c:pt idx="125">
                  <c:v>2.6</c:v>
                </c:pt>
                <c:pt idx="126">
                  <c:v>2.62</c:v>
                </c:pt>
                <c:pt idx="127">
                  <c:v>2.64</c:v>
                </c:pt>
                <c:pt idx="128">
                  <c:v>2.66</c:v>
                </c:pt>
                <c:pt idx="129">
                  <c:v>2.68</c:v>
                </c:pt>
                <c:pt idx="130">
                  <c:v>2.7</c:v>
                </c:pt>
                <c:pt idx="131">
                  <c:v>2.72</c:v>
                </c:pt>
                <c:pt idx="132">
                  <c:v>2.74</c:v>
                </c:pt>
                <c:pt idx="133">
                  <c:v>2.76</c:v>
                </c:pt>
                <c:pt idx="134">
                  <c:v>2.78</c:v>
                </c:pt>
                <c:pt idx="135">
                  <c:v>2.8</c:v>
                </c:pt>
                <c:pt idx="136">
                  <c:v>2.82</c:v>
                </c:pt>
                <c:pt idx="137">
                  <c:v>2.84</c:v>
                </c:pt>
                <c:pt idx="138">
                  <c:v>2.86</c:v>
                </c:pt>
                <c:pt idx="139">
                  <c:v>2.88</c:v>
                </c:pt>
                <c:pt idx="140">
                  <c:v>2.9</c:v>
                </c:pt>
                <c:pt idx="141">
                  <c:v>2.92</c:v>
                </c:pt>
                <c:pt idx="142">
                  <c:v>2.94</c:v>
                </c:pt>
                <c:pt idx="143">
                  <c:v>2.96</c:v>
                </c:pt>
                <c:pt idx="144">
                  <c:v>2.98</c:v>
                </c:pt>
                <c:pt idx="145">
                  <c:v>3</c:v>
                </c:pt>
                <c:pt idx="146">
                  <c:v>3.02</c:v>
                </c:pt>
                <c:pt idx="147">
                  <c:v>3.04</c:v>
                </c:pt>
                <c:pt idx="148">
                  <c:v>3.06</c:v>
                </c:pt>
                <c:pt idx="149">
                  <c:v>3.08</c:v>
                </c:pt>
                <c:pt idx="150">
                  <c:v>3.1</c:v>
                </c:pt>
                <c:pt idx="151">
                  <c:v>3.12</c:v>
                </c:pt>
                <c:pt idx="152">
                  <c:v>3.14</c:v>
                </c:pt>
                <c:pt idx="153">
                  <c:v>3.16</c:v>
                </c:pt>
                <c:pt idx="154">
                  <c:v>3.18</c:v>
                </c:pt>
                <c:pt idx="155">
                  <c:v>3.2</c:v>
                </c:pt>
                <c:pt idx="156">
                  <c:v>3.22</c:v>
                </c:pt>
                <c:pt idx="157">
                  <c:v>3.24</c:v>
                </c:pt>
                <c:pt idx="158">
                  <c:v>3.26</c:v>
                </c:pt>
                <c:pt idx="159">
                  <c:v>3.28</c:v>
                </c:pt>
                <c:pt idx="160">
                  <c:v>3.3</c:v>
                </c:pt>
                <c:pt idx="161">
                  <c:v>3.32</c:v>
                </c:pt>
                <c:pt idx="162">
                  <c:v>3.34</c:v>
                </c:pt>
                <c:pt idx="163">
                  <c:v>3.36</c:v>
                </c:pt>
                <c:pt idx="164">
                  <c:v>3.38</c:v>
                </c:pt>
                <c:pt idx="165">
                  <c:v>3.4</c:v>
                </c:pt>
                <c:pt idx="166">
                  <c:v>3.42</c:v>
                </c:pt>
                <c:pt idx="167">
                  <c:v>3.44</c:v>
                </c:pt>
                <c:pt idx="168">
                  <c:v>3.46</c:v>
                </c:pt>
                <c:pt idx="169">
                  <c:v>3.48</c:v>
                </c:pt>
                <c:pt idx="170">
                  <c:v>3.5</c:v>
                </c:pt>
                <c:pt idx="171">
                  <c:v>3.52</c:v>
                </c:pt>
                <c:pt idx="172">
                  <c:v>3.54</c:v>
                </c:pt>
                <c:pt idx="173">
                  <c:v>3.56</c:v>
                </c:pt>
                <c:pt idx="174">
                  <c:v>3.58</c:v>
                </c:pt>
                <c:pt idx="175">
                  <c:v>3.6</c:v>
                </c:pt>
                <c:pt idx="176">
                  <c:v>3.62</c:v>
                </c:pt>
                <c:pt idx="177">
                  <c:v>3.64</c:v>
                </c:pt>
                <c:pt idx="178">
                  <c:v>3.66</c:v>
                </c:pt>
                <c:pt idx="179">
                  <c:v>3.68</c:v>
                </c:pt>
                <c:pt idx="180">
                  <c:v>3.7</c:v>
                </c:pt>
                <c:pt idx="181">
                  <c:v>3.72</c:v>
                </c:pt>
                <c:pt idx="182">
                  <c:v>3.74</c:v>
                </c:pt>
                <c:pt idx="183">
                  <c:v>3.76</c:v>
                </c:pt>
                <c:pt idx="184">
                  <c:v>3.78</c:v>
                </c:pt>
                <c:pt idx="185">
                  <c:v>3.8</c:v>
                </c:pt>
                <c:pt idx="186">
                  <c:v>3.82</c:v>
                </c:pt>
                <c:pt idx="187">
                  <c:v>3.84</c:v>
                </c:pt>
                <c:pt idx="188">
                  <c:v>3.86</c:v>
                </c:pt>
                <c:pt idx="189">
                  <c:v>3.88</c:v>
                </c:pt>
                <c:pt idx="190">
                  <c:v>3.9</c:v>
                </c:pt>
                <c:pt idx="191">
                  <c:v>3.92</c:v>
                </c:pt>
                <c:pt idx="192">
                  <c:v>3.94</c:v>
                </c:pt>
                <c:pt idx="193">
                  <c:v>3.96</c:v>
                </c:pt>
                <c:pt idx="194">
                  <c:v>3.98</c:v>
                </c:pt>
                <c:pt idx="195">
                  <c:v>4</c:v>
                </c:pt>
                <c:pt idx="196">
                  <c:v>4.0199999999999996</c:v>
                </c:pt>
                <c:pt idx="197">
                  <c:v>4.04</c:v>
                </c:pt>
                <c:pt idx="198">
                  <c:v>4.0599999999999996</c:v>
                </c:pt>
                <c:pt idx="199">
                  <c:v>4.08</c:v>
                </c:pt>
                <c:pt idx="200">
                  <c:v>4.0999999999999996</c:v>
                </c:pt>
                <c:pt idx="201">
                  <c:v>4.12</c:v>
                </c:pt>
                <c:pt idx="202">
                  <c:v>4.1399999999999997</c:v>
                </c:pt>
                <c:pt idx="203">
                  <c:v>4.16</c:v>
                </c:pt>
                <c:pt idx="204">
                  <c:v>4.18</c:v>
                </c:pt>
                <c:pt idx="205">
                  <c:v>4.2</c:v>
                </c:pt>
                <c:pt idx="206">
                  <c:v>4.22</c:v>
                </c:pt>
                <c:pt idx="207">
                  <c:v>4.24</c:v>
                </c:pt>
                <c:pt idx="208">
                  <c:v>4.26</c:v>
                </c:pt>
                <c:pt idx="209">
                  <c:v>4.28</c:v>
                </c:pt>
                <c:pt idx="210">
                  <c:v>4.3</c:v>
                </c:pt>
                <c:pt idx="211">
                  <c:v>4.32</c:v>
                </c:pt>
                <c:pt idx="212">
                  <c:v>4.34</c:v>
                </c:pt>
                <c:pt idx="213">
                  <c:v>4.3600000000000003</c:v>
                </c:pt>
                <c:pt idx="214">
                  <c:v>4.38</c:v>
                </c:pt>
                <c:pt idx="215">
                  <c:v>4.4000000000000004</c:v>
                </c:pt>
                <c:pt idx="216">
                  <c:v>4.42</c:v>
                </c:pt>
                <c:pt idx="217">
                  <c:v>4.4400000000000004</c:v>
                </c:pt>
                <c:pt idx="218">
                  <c:v>4.46</c:v>
                </c:pt>
                <c:pt idx="219">
                  <c:v>4.4800000000000004</c:v>
                </c:pt>
                <c:pt idx="220">
                  <c:v>4.5</c:v>
                </c:pt>
                <c:pt idx="221">
                  <c:v>4.5199999999999996</c:v>
                </c:pt>
                <c:pt idx="222">
                  <c:v>4.54</c:v>
                </c:pt>
                <c:pt idx="223">
                  <c:v>4.5599999999999996</c:v>
                </c:pt>
                <c:pt idx="224">
                  <c:v>4.58</c:v>
                </c:pt>
                <c:pt idx="225">
                  <c:v>4.5999999999999996</c:v>
                </c:pt>
                <c:pt idx="226">
                  <c:v>4.62</c:v>
                </c:pt>
                <c:pt idx="227">
                  <c:v>4.6399999999999997</c:v>
                </c:pt>
                <c:pt idx="228">
                  <c:v>4.66</c:v>
                </c:pt>
                <c:pt idx="229">
                  <c:v>4.68</c:v>
                </c:pt>
                <c:pt idx="230">
                  <c:v>4.7</c:v>
                </c:pt>
                <c:pt idx="231">
                  <c:v>4.72</c:v>
                </c:pt>
                <c:pt idx="232">
                  <c:v>4.74</c:v>
                </c:pt>
                <c:pt idx="233">
                  <c:v>4.76</c:v>
                </c:pt>
                <c:pt idx="234">
                  <c:v>4.78</c:v>
                </c:pt>
                <c:pt idx="235">
                  <c:v>4.8</c:v>
                </c:pt>
                <c:pt idx="236">
                  <c:v>4.82</c:v>
                </c:pt>
                <c:pt idx="237">
                  <c:v>4.84</c:v>
                </c:pt>
                <c:pt idx="238">
                  <c:v>4.8600000000000003</c:v>
                </c:pt>
                <c:pt idx="239">
                  <c:v>4.88</c:v>
                </c:pt>
                <c:pt idx="240">
                  <c:v>4.9000000000000004</c:v>
                </c:pt>
                <c:pt idx="241">
                  <c:v>4.92</c:v>
                </c:pt>
                <c:pt idx="242">
                  <c:v>4.9400000000000004</c:v>
                </c:pt>
                <c:pt idx="243">
                  <c:v>4.96</c:v>
                </c:pt>
                <c:pt idx="244">
                  <c:v>4.9800000000000004</c:v>
                </c:pt>
                <c:pt idx="245">
                  <c:v>5</c:v>
                </c:pt>
                <c:pt idx="246">
                  <c:v>5.05</c:v>
                </c:pt>
                <c:pt idx="247">
                  <c:v>5.0999999999999996</c:v>
                </c:pt>
                <c:pt idx="248">
                  <c:v>5.15</c:v>
                </c:pt>
                <c:pt idx="249">
                  <c:v>5.2</c:v>
                </c:pt>
                <c:pt idx="250">
                  <c:v>5.25</c:v>
                </c:pt>
                <c:pt idx="251">
                  <c:v>5.3</c:v>
                </c:pt>
                <c:pt idx="252">
                  <c:v>5.35</c:v>
                </c:pt>
                <c:pt idx="253">
                  <c:v>5.4</c:v>
                </c:pt>
                <c:pt idx="254">
                  <c:v>5.45</c:v>
                </c:pt>
                <c:pt idx="255">
                  <c:v>5.5</c:v>
                </c:pt>
                <c:pt idx="256">
                  <c:v>5.55</c:v>
                </c:pt>
                <c:pt idx="257">
                  <c:v>5.6</c:v>
                </c:pt>
                <c:pt idx="258">
                  <c:v>5.65</c:v>
                </c:pt>
                <c:pt idx="259">
                  <c:v>5.7</c:v>
                </c:pt>
                <c:pt idx="260">
                  <c:v>5.75</c:v>
                </c:pt>
                <c:pt idx="261">
                  <c:v>5.8</c:v>
                </c:pt>
                <c:pt idx="262">
                  <c:v>5.85</c:v>
                </c:pt>
                <c:pt idx="263">
                  <c:v>5.9</c:v>
                </c:pt>
                <c:pt idx="264">
                  <c:v>5.95</c:v>
                </c:pt>
                <c:pt idx="265">
                  <c:v>6</c:v>
                </c:pt>
                <c:pt idx="266">
                  <c:v>6.05</c:v>
                </c:pt>
                <c:pt idx="267">
                  <c:v>6.1</c:v>
                </c:pt>
                <c:pt idx="268">
                  <c:v>6.15</c:v>
                </c:pt>
                <c:pt idx="269">
                  <c:v>6.2</c:v>
                </c:pt>
                <c:pt idx="270">
                  <c:v>6.25</c:v>
                </c:pt>
                <c:pt idx="271">
                  <c:v>6.3</c:v>
                </c:pt>
                <c:pt idx="272">
                  <c:v>6.35</c:v>
                </c:pt>
                <c:pt idx="273">
                  <c:v>6.4</c:v>
                </c:pt>
                <c:pt idx="274">
                  <c:v>6.45</c:v>
                </c:pt>
                <c:pt idx="275">
                  <c:v>6.4999999999999902</c:v>
                </c:pt>
                <c:pt idx="276">
                  <c:v>6.5499999999999901</c:v>
                </c:pt>
                <c:pt idx="277">
                  <c:v>6.5999999999999899</c:v>
                </c:pt>
                <c:pt idx="278">
                  <c:v>6.6499999999999897</c:v>
                </c:pt>
                <c:pt idx="279">
                  <c:v>6.6999999999999904</c:v>
                </c:pt>
                <c:pt idx="280">
                  <c:v>6.7499999999999902</c:v>
                </c:pt>
                <c:pt idx="281">
                  <c:v>6.7999999999999901</c:v>
                </c:pt>
                <c:pt idx="282">
                  <c:v>6.8499999999999899</c:v>
                </c:pt>
                <c:pt idx="283">
                  <c:v>6.8999999999999897</c:v>
                </c:pt>
                <c:pt idx="284">
                  <c:v>6.9499999999999904</c:v>
                </c:pt>
                <c:pt idx="285">
                  <c:v>6.9999999999999902</c:v>
                </c:pt>
                <c:pt idx="286">
                  <c:v>7.1</c:v>
                </c:pt>
                <c:pt idx="287">
                  <c:v>7.2</c:v>
                </c:pt>
                <c:pt idx="288">
                  <c:v>7.3</c:v>
                </c:pt>
                <c:pt idx="289">
                  <c:v>7.4</c:v>
                </c:pt>
                <c:pt idx="290">
                  <c:v>7.5</c:v>
                </c:pt>
                <c:pt idx="291">
                  <c:v>7.6</c:v>
                </c:pt>
                <c:pt idx="292">
                  <c:v>7.7</c:v>
                </c:pt>
                <c:pt idx="293">
                  <c:v>7.8</c:v>
                </c:pt>
                <c:pt idx="294">
                  <c:v>7.9</c:v>
                </c:pt>
                <c:pt idx="295">
                  <c:v>8</c:v>
                </c:pt>
                <c:pt idx="296">
                  <c:v>8.1</c:v>
                </c:pt>
                <c:pt idx="297">
                  <c:v>8.1999999999999993</c:v>
                </c:pt>
                <c:pt idx="298">
                  <c:v>8.3000000000000007</c:v>
                </c:pt>
                <c:pt idx="299">
                  <c:v>8.4</c:v>
                </c:pt>
                <c:pt idx="300">
                  <c:v>8.5</c:v>
                </c:pt>
                <c:pt idx="301">
                  <c:v>8.6</c:v>
                </c:pt>
                <c:pt idx="302">
                  <c:v>8.6999999999999993</c:v>
                </c:pt>
                <c:pt idx="303">
                  <c:v>8.8000000000000007</c:v>
                </c:pt>
                <c:pt idx="304">
                  <c:v>8.9</c:v>
                </c:pt>
                <c:pt idx="305">
                  <c:v>9</c:v>
                </c:pt>
                <c:pt idx="306">
                  <c:v>9.1</c:v>
                </c:pt>
                <c:pt idx="307">
                  <c:v>9.1999999999999993</c:v>
                </c:pt>
                <c:pt idx="308">
                  <c:v>9.3000000000000007</c:v>
                </c:pt>
                <c:pt idx="309">
                  <c:v>9.4</c:v>
                </c:pt>
                <c:pt idx="310">
                  <c:v>9.4999999999999893</c:v>
                </c:pt>
                <c:pt idx="311">
                  <c:v>9.5999999999999908</c:v>
                </c:pt>
                <c:pt idx="312">
                  <c:v>9.6999999999999904</c:v>
                </c:pt>
                <c:pt idx="313">
                  <c:v>9.7999999999999901</c:v>
                </c:pt>
                <c:pt idx="314">
                  <c:v>9.8999999999999897</c:v>
                </c:pt>
                <c:pt idx="315">
                  <c:v>9.9999999999999893</c:v>
                </c:pt>
              </c:numCache>
            </c:numRef>
          </c:xVal>
          <c:yVal>
            <c:numRef>
              <c:f>演算処理!$DE$28:$DE$343</c:f>
              <c:numCache>
                <c:formatCode>General</c:formatCode>
                <c:ptCount val="316"/>
                <c:pt idx="0">
                  <c:v>-27.068605224030801</c:v>
                </c:pt>
                <c:pt idx="1">
                  <c:v>-25.640608791151717</c:v>
                </c:pt>
                <c:pt idx="2">
                  <c:v>-24.6165033121665</c:v>
                </c:pt>
                <c:pt idx="3">
                  <c:v>-23.962110313836128</c:v>
                </c:pt>
                <c:pt idx="4">
                  <c:v>-23.666491575979897</c:v>
                </c:pt>
                <c:pt idx="5">
                  <c:v>-23.736536828241693</c:v>
                </c:pt>
                <c:pt idx="6">
                  <c:v>-24.197876125576929</c:v>
                </c:pt>
                <c:pt idx="7">
                  <c:v>-25.101947515910467</c:v>
                </c:pt>
                <c:pt idx="8">
                  <c:v>-26.544009741252196</c:v>
                </c:pt>
                <c:pt idx="9">
                  <c:v>-28.70895833904207</c:v>
                </c:pt>
                <c:pt idx="10">
                  <c:v>-32.011018448534628</c:v>
                </c:pt>
                <c:pt idx="11">
                  <c:v>-37.717204031277319</c:v>
                </c:pt>
                <c:pt idx="12">
                  <c:v>-58.589157683456882</c:v>
                </c:pt>
                <c:pt idx="13">
                  <c:v>-40.199007748444799</c:v>
                </c:pt>
                <c:pt idx="14">
                  <c:v>-34.243299943275353</c:v>
                </c:pt>
                <c:pt idx="15">
                  <c:v>-31.210266383166385</c:v>
                </c:pt>
                <c:pt idx="16">
                  <c:v>-29.331856049094029</c:v>
                </c:pt>
                <c:pt idx="17">
                  <c:v>-28.054700716332292</c:v>
                </c:pt>
                <c:pt idx="18">
                  <c:v>-27.129417984177753</c:v>
                </c:pt>
                <c:pt idx="19">
                  <c:v>-26.44499707323255</c:v>
                </c:pt>
                <c:pt idx="20">
                  <c:v>-25.980608787421112</c:v>
                </c:pt>
                <c:pt idx="21">
                  <c:v>-25.779317374397838</c:v>
                </c:pt>
                <c:pt idx="22">
                  <c:v>-25.930388115449819</c:v>
                </c:pt>
                <c:pt idx="23">
                  <c:v>-26.569069478891613</c:v>
                </c:pt>
                <c:pt idx="24">
                  <c:v>-27.912105556759109</c:v>
                </c:pt>
                <c:pt idx="25">
                  <c:v>-30.388561596073647</c:v>
                </c:pt>
                <c:pt idx="26">
                  <c:v>-35.218459088165098</c:v>
                </c:pt>
                <c:pt idx="27">
                  <c:v>-52.713071112838001</c:v>
                </c:pt>
                <c:pt idx="28">
                  <c:v>-37.303184870503983</c:v>
                </c:pt>
                <c:pt idx="29">
                  <c:v>-30.738819177210694</c:v>
                </c:pt>
                <c:pt idx="30">
                  <c:v>-27.465872073414754</c:v>
                </c:pt>
                <c:pt idx="31">
                  <c:v>-25.661221941160385</c:v>
                </c:pt>
                <c:pt idx="32">
                  <c:v>-24.826065134727912</c:v>
                </c:pt>
                <c:pt idx="33">
                  <c:v>-24.775790300874895</c:v>
                </c:pt>
                <c:pt idx="34">
                  <c:v>-25.454970897209343</c:v>
                </c:pt>
                <c:pt idx="35">
                  <c:v>-26.907313209058778</c:v>
                </c:pt>
                <c:pt idx="36">
                  <c:v>-29.359510050513038</c:v>
                </c:pt>
                <c:pt idx="37">
                  <c:v>-33.679790205925613</c:v>
                </c:pt>
                <c:pt idx="38">
                  <c:v>-45.900386384029261</c:v>
                </c:pt>
                <c:pt idx="39">
                  <c:v>-37.569547251398504</c:v>
                </c:pt>
                <c:pt idx="40">
                  <c:v>-29.489618819506354</c:v>
                </c:pt>
                <c:pt idx="41">
                  <c:v>-25.587433694028579</c:v>
                </c:pt>
                <c:pt idx="42">
                  <c:v>-23.962730206927468</c:v>
                </c:pt>
                <c:pt idx="43">
                  <c:v>-25.128333619484437</c:v>
                </c:pt>
                <c:pt idx="44">
                  <c:v>-36.018592118570758</c:v>
                </c:pt>
                <c:pt idx="45">
                  <c:v>-23.517160521144827</c:v>
                </c:pt>
                <c:pt idx="46">
                  <c:v>-14.316468755959351</c:v>
                </c:pt>
                <c:pt idx="47">
                  <c:v>-9.4502300033651849</c:v>
                </c:pt>
                <c:pt idx="48">
                  <c:v>-6.3181013250877625</c:v>
                </c:pt>
                <c:pt idx="49">
                  <c:v>-3.7130069658784786</c:v>
                </c:pt>
                <c:pt idx="50">
                  <c:v>-1.8923989507589465</c:v>
                </c:pt>
                <c:pt idx="51">
                  <c:v>-0.88319885031992118</c:v>
                </c:pt>
                <c:pt idx="52">
                  <c:v>-0.38401141996909982</c:v>
                </c:pt>
                <c:pt idx="53">
                  <c:v>-0.14987301457942392</c:v>
                </c:pt>
                <c:pt idx="54">
                  <c:v>-4.3879055837157337E-2</c:v>
                </c:pt>
                <c:pt idx="55">
                  <c:v>-3.1568322562162189E-3</c:v>
                </c:pt>
                <c:pt idx="56">
                  <c:v>-1.511925209734607E-2</c:v>
                </c:pt>
                <c:pt idx="57">
                  <c:v>-1.5007418129320426E-2</c:v>
                </c:pt>
                <c:pt idx="58">
                  <c:v>-1.1938627856211307E-2</c:v>
                </c:pt>
                <c:pt idx="59">
                  <c:v>-8.8027393376317771E-3</c:v>
                </c:pt>
                <c:pt idx="60">
                  <c:v>-6.2901205133337763E-3</c:v>
                </c:pt>
                <c:pt idx="61">
                  <c:v>-4.4372686813120392E-3</c:v>
                </c:pt>
                <c:pt idx="62">
                  <c:v>-3.1178903241244429E-3</c:v>
                </c:pt>
                <c:pt idx="63">
                  <c:v>-2.1924171219642806E-3</c:v>
                </c:pt>
                <c:pt idx="64">
                  <c:v>-1.5467333964229103E-3</c:v>
                </c:pt>
                <c:pt idx="65">
                  <c:v>-1.0963721107231615E-3</c:v>
                </c:pt>
                <c:pt idx="66">
                  <c:v>-7.8143238326292528E-4</c:v>
                </c:pt>
                <c:pt idx="67">
                  <c:v>-5.6026205068011002E-4</c:v>
                </c:pt>
                <c:pt idx="68">
                  <c:v>-4.0414068419274081E-4</c:v>
                </c:pt>
                <c:pt idx="69">
                  <c:v>-2.9331130136750445E-4</c:v>
                </c:pt>
                <c:pt idx="70">
                  <c:v>-2.1416807495463423E-4</c:v>
                </c:pt>
                <c:pt idx="71">
                  <c:v>-1.5731187005999447E-4</c:v>
                </c:pt>
                <c:pt idx="72">
                  <c:v>-1.1622133273817521E-4</c:v>
                </c:pt>
                <c:pt idx="73">
                  <c:v>-8.6348806044111753E-5</c:v>
                </c:pt>
                <c:pt idx="74">
                  <c:v>-6.4505573045827404E-5</c:v>
                </c:pt>
                <c:pt idx="75">
                  <c:v>-4.8443021902966701E-5</c:v>
                </c:pt>
                <c:pt idx="76">
                  <c:v>-3.6566306257559462E-5</c:v>
                </c:pt>
                <c:pt idx="77">
                  <c:v>-2.77377266018214E-5</c:v>
                </c:pt>
                <c:pt idx="78">
                  <c:v>-2.1141048809757224E-5</c:v>
                </c:pt>
                <c:pt idx="79">
                  <c:v>-1.618737701854104E-5</c:v>
                </c:pt>
                <c:pt idx="80">
                  <c:v>-1.2449496055304957E-5</c:v>
                </c:pt>
                <c:pt idx="81">
                  <c:v>-9.6158179072359005E-6</c:v>
                </c:pt>
                <c:pt idx="82">
                  <c:v>-7.4578991958040485E-6</c:v>
                </c:pt>
                <c:pt idx="83">
                  <c:v>-5.8074042157355924E-6</c:v>
                </c:pt>
                <c:pt idx="84">
                  <c:v>-4.5396780599404218E-6</c:v>
                </c:pt>
                <c:pt idx="85">
                  <c:v>-3.5619706974859986E-6</c:v>
                </c:pt>
                <c:pt idx="86">
                  <c:v>-2.8049511329674213E-6</c:v>
                </c:pt>
                <c:pt idx="87">
                  <c:v>-2.2165612949054736E-6</c:v>
                </c:pt>
                <c:pt idx="88">
                  <c:v>-1.7575424411875412E-6</c:v>
                </c:pt>
                <c:pt idx="89">
                  <c:v>-1.3981632226603977E-6</c:v>
                </c:pt>
                <c:pt idx="90">
                  <c:v>-1.1158153821943075E-6</c:v>
                </c:pt>
                <c:pt idx="91">
                  <c:v>-8.9323895125597159E-7</c:v>
                </c:pt>
                <c:pt idx="92">
                  <c:v>-7.1720630118476634E-7</c:v>
                </c:pt>
                <c:pt idx="93">
                  <c:v>-5.7754222691492883E-7</c:v>
                </c:pt>
                <c:pt idx="94">
                  <c:v>-4.6639119032595878E-7</c:v>
                </c:pt>
                <c:pt idx="95">
                  <c:v>-3.7766714969342633E-7</c:v>
                </c:pt>
                <c:pt idx="96">
                  <c:v>-3.0663885324243123E-7</c:v>
                </c:pt>
                <c:pt idx="97">
                  <c:v>-2.4961604101283919E-7</c:v>
                </c:pt>
                <c:pt idx="98">
                  <c:v>-2.0371110927955771E-7</c:v>
                </c:pt>
                <c:pt idx="99">
                  <c:v>-1.6665743407788999E-7</c:v>
                </c:pt>
                <c:pt idx="100">
                  <c:v>-1.3667039614090247E-7</c:v>
                </c:pt>
                <c:pt idx="101">
                  <c:v>-1.1234071275253037E-7</c:v>
                </c:pt>
                <c:pt idx="102">
                  <c:v>-9.2552273172135655E-8</c:v>
                </c:pt>
                <c:pt idx="103">
                  <c:v>-7.6418666589253277E-8</c:v>
                </c:pt>
                <c:pt idx="104">
                  <c:v>-6.3233976343008362E-8</c:v>
                </c:pt>
                <c:pt idx="105">
                  <c:v>-5.2434524082526605E-8</c:v>
                </c:pt>
                <c:pt idx="106">
                  <c:v>-4.3569038293750123E-8</c:v>
                </c:pt>
                <c:pt idx="107">
                  <c:v>-3.6275317572799391E-8</c:v>
                </c:pt>
                <c:pt idx="108">
                  <c:v>-3.0261935404009999E-8</c:v>
                </c:pt>
                <c:pt idx="109">
                  <c:v>-2.5293838892717642E-8</c:v>
                </c:pt>
                <c:pt idx="110">
                  <c:v>-2.1180997666104227E-8</c:v>
                </c:pt>
                <c:pt idx="111">
                  <c:v>-1.7769426948451761E-8</c:v>
                </c:pt>
                <c:pt idx="112">
                  <c:v>-1.493406889554551E-8</c:v>
                </c:pt>
                <c:pt idx="113">
                  <c:v>-1.2573134885268694E-8</c:v>
                </c:pt>
                <c:pt idx="114">
                  <c:v>-1.0603597286589914E-8</c:v>
                </c:pt>
                <c:pt idx="115">
                  <c:v>-8.9575915537139859E-9</c:v>
                </c:pt>
                <c:pt idx="116">
                  <c:v>-7.5795290295988263E-9</c:v>
                </c:pt>
                <c:pt idx="117">
                  <c:v>-6.4237912389502738E-9</c:v>
                </c:pt>
                <c:pt idx="118">
                  <c:v>-5.4528600572422286E-9</c:v>
                </c:pt>
                <c:pt idx="119">
                  <c:v>-4.63582589611073E-9</c:v>
                </c:pt>
                <c:pt idx="120">
                  <c:v>-3.9471745793906502E-9</c:v>
                </c:pt>
                <c:pt idx="121">
                  <c:v>-3.3658046934201322E-9</c:v>
                </c:pt>
                <c:pt idx="122">
                  <c:v>-2.8742349098581531E-9</c:v>
                </c:pt>
                <c:pt idx="123">
                  <c:v>-2.4579559576235885E-9</c:v>
                </c:pt>
                <c:pt idx="124">
                  <c:v>-2.1049050644235657E-9</c:v>
                </c:pt>
                <c:pt idx="125">
                  <c:v>-1.8050358667017298E-9</c:v>
                </c:pt>
                <c:pt idx="126">
                  <c:v>-1.5499693230941913E-9</c:v>
                </c:pt>
                <c:pt idx="127">
                  <c:v>-1.3327044161887496E-9</c:v>
                </c:pt>
                <c:pt idx="128">
                  <c:v>-1.1473780349851476E-9</c:v>
                </c:pt>
                <c:pt idx="129">
                  <c:v>-9.8908078834855775E-10</c:v>
                </c:pt>
                <c:pt idx="130">
                  <c:v>-8.5368824770264754E-10</c:v>
                </c:pt>
                <c:pt idx="131">
                  <c:v>-7.3773365580379161E-10</c:v>
                </c:pt>
                <c:pt idx="132">
                  <c:v>-6.382979934097395E-10</c:v>
                </c:pt>
                <c:pt idx="133">
                  <c:v>-5.5291836817018991E-10</c:v>
                </c:pt>
                <c:pt idx="134">
                  <c:v>-4.7951569006672436E-10</c:v>
                </c:pt>
                <c:pt idx="135">
                  <c:v>-4.1633488310982788E-10</c:v>
                </c:pt>
                <c:pt idx="136">
                  <c:v>-3.6188509703592387E-10</c:v>
                </c:pt>
                <c:pt idx="137">
                  <c:v>-3.1490402719108394E-10</c:v>
                </c:pt>
                <c:pt idx="138">
                  <c:v>-2.7432030575981229E-10</c:v>
                </c:pt>
                <c:pt idx="139">
                  <c:v>-2.3922264328610128E-10</c:v>
                </c:pt>
                <c:pt idx="140">
                  <c:v>-2.0883475615929035E-10</c:v>
                </c:pt>
                <c:pt idx="141">
                  <c:v>-1.8249511573726054E-10</c:v>
                </c:pt>
                <c:pt idx="142">
                  <c:v>-1.596405547794975E-10</c:v>
                </c:pt>
                <c:pt idx="143">
                  <c:v>-1.3978794522522281E-10</c:v>
                </c:pt>
                <c:pt idx="144">
                  <c:v>-1.2252551924619174E-10</c:v>
                </c:pt>
                <c:pt idx="145">
                  <c:v>-1.074984043346929E-10</c:v>
                </c:pt>
                <c:pt idx="146">
                  <c:v>-9.4404765993680188E-11</c:v>
                </c:pt>
                <c:pt idx="147">
                  <c:v>-8.2984235807172977E-11</c:v>
                </c:pt>
                <c:pt idx="148">
                  <c:v>-7.3012125475455888E-11</c:v>
                </c:pt>
                <c:pt idx="149">
                  <c:v>-6.4297498160144949E-11</c:v>
                </c:pt>
                <c:pt idx="150">
                  <c:v>-5.6673525209521575E-11</c:v>
                </c:pt>
                <c:pt idx="151">
                  <c:v>-4.999845048599873E-11</c:v>
                </c:pt>
                <c:pt idx="152">
                  <c:v>-4.4147875746388233E-11</c:v>
                </c:pt>
                <c:pt idx="153">
                  <c:v>-3.9015724969367065E-11</c:v>
                </c:pt>
                <c:pt idx="154">
                  <c:v>-3.450942271814449E-11</c:v>
                </c:pt>
                <c:pt idx="155">
                  <c:v>-3.0547965485528752E-11</c:v>
                </c:pt>
                <c:pt idx="156">
                  <c:v>-2.7064814676326723E-11</c:v>
                </c:pt>
                <c:pt idx="157">
                  <c:v>-2.3998253332678259E-11</c:v>
                </c:pt>
                <c:pt idx="158">
                  <c:v>-2.12962077713889E-11</c:v>
                </c:pt>
                <c:pt idx="159">
                  <c:v>-1.8912390274063654E-11</c:v>
                </c:pt>
                <c:pt idx="160">
                  <c:v>-1.6809192069506611E-11</c:v>
                </c:pt>
                <c:pt idx="161">
                  <c:v>-1.4950933041455029E-11</c:v>
                </c:pt>
                <c:pt idx="162">
                  <c:v>-1.330868336591211E-11</c:v>
                </c:pt>
                <c:pt idx="163">
                  <c:v>-1.1855441873814202E-11</c:v>
                </c:pt>
                <c:pt idx="164">
                  <c:v>-1.0569029033430456E-11</c:v>
                </c:pt>
                <c:pt idx="165">
                  <c:v>-9.4282296404966067E-12</c:v>
                </c:pt>
                <c:pt idx="166">
                  <c:v>-8.416650128081168E-12</c:v>
                </c:pt>
                <c:pt idx="167">
                  <c:v>-7.5198255841857879E-12</c:v>
                </c:pt>
                <c:pt idx="168">
                  <c:v>-6.723291096812119E-12</c:v>
                </c:pt>
                <c:pt idx="169">
                  <c:v>-6.0145104088949347E-12</c:v>
                </c:pt>
                <c:pt idx="170">
                  <c:v>-5.3848045732352244E-12</c:v>
                </c:pt>
                <c:pt idx="171">
                  <c:v>-4.823565987700882E-12</c:v>
                </c:pt>
                <c:pt idx="172">
                  <c:v>-4.3240443600260158E-12</c:v>
                </c:pt>
                <c:pt idx="173">
                  <c:v>-3.8785250704781869E-12</c:v>
                </c:pt>
                <c:pt idx="174">
                  <c:v>-3.4812221542580641E-12</c:v>
                </c:pt>
                <c:pt idx="175">
                  <c:v>-3.1273139740328734E-12</c:v>
                </c:pt>
                <c:pt idx="176">
                  <c:v>-2.8100502375367331E-12</c:v>
                </c:pt>
                <c:pt idx="177">
                  <c:v>-2.5275022898365336E-12</c:v>
                </c:pt>
                <c:pt idx="178">
                  <c:v>-2.273884166132949E-12</c:v>
                </c:pt>
                <c:pt idx="179">
                  <c:v>-2.0482315389594234E-12</c:v>
                </c:pt>
                <c:pt idx="180">
                  <c:v>-1.8457227709831874E-12</c:v>
                </c:pt>
                <c:pt idx="181">
                  <c:v>-1.6634648798045795E-12</c:v>
                </c:pt>
                <c:pt idx="182">
                  <c:v>-1.5004935379570444E-12</c:v>
                </c:pt>
                <c:pt idx="183">
                  <c:v>-1.3539157630409205E-12</c:v>
                </c:pt>
                <c:pt idx="184">
                  <c:v>-1.2227672275896542E-12</c:v>
                </c:pt>
                <c:pt idx="185">
                  <c:v>-1.1051192766701373E-12</c:v>
                </c:pt>
                <c:pt idx="186">
                  <c:v>-9.9904325534926293E-13</c:v>
                </c:pt>
                <c:pt idx="187">
                  <c:v>-9.0357483616047705E-13</c:v>
                </c:pt>
                <c:pt idx="188">
                  <c:v>-8.1774969163722597E-13</c:v>
                </c:pt>
                <c:pt idx="189">
                  <c:v>-7.4060349431295607E-13</c:v>
                </c:pt>
                <c:pt idx="190">
                  <c:v>-6.7117191672111372E-13</c:v>
                </c:pt>
                <c:pt idx="191">
                  <c:v>-6.0849063139514549E-13</c:v>
                </c:pt>
                <c:pt idx="192">
                  <c:v>-5.5159531086849773E-13</c:v>
                </c:pt>
                <c:pt idx="193">
                  <c:v>-5.0145028260772379E-13</c:v>
                </c:pt>
                <c:pt idx="194">
                  <c:v>-4.5516256421316346E-13</c:v>
                </c:pt>
                <c:pt idx="195">
                  <c:v>-4.1273215568481666E-13</c:v>
                </c:pt>
                <c:pt idx="196">
                  <c:v>-3.7608771195579014E-13</c:v>
                </c:pt>
                <c:pt idx="197">
                  <c:v>-3.4137192315987033E-13</c:v>
                </c:pt>
                <c:pt idx="198">
                  <c:v>-3.1051344423016403E-13</c:v>
                </c:pt>
                <c:pt idx="199">
                  <c:v>-2.8254794770011773E-13</c:v>
                </c:pt>
                <c:pt idx="200">
                  <c:v>-2.5747543356973146E-13</c:v>
                </c:pt>
                <c:pt idx="201">
                  <c:v>-2.3433157437245196E-13</c:v>
                </c:pt>
                <c:pt idx="202">
                  <c:v>-2.1408069757483239E-13</c:v>
                </c:pt>
                <c:pt idx="203">
                  <c:v>-1.9479414824376615E-13</c:v>
                </c:pt>
                <c:pt idx="204">
                  <c:v>-1.7743625384580665E-13</c:v>
                </c:pt>
                <c:pt idx="205">
                  <c:v>-1.6200701438095373E-13</c:v>
                </c:pt>
                <c:pt idx="206">
                  <c:v>-1.485064298492075E-13</c:v>
                </c:pt>
                <c:pt idx="207">
                  <c:v>-1.3500584531746124E-13</c:v>
                </c:pt>
                <c:pt idx="208">
                  <c:v>-1.2343391571882164E-13</c:v>
                </c:pt>
                <c:pt idx="209">
                  <c:v>-1.1379064105328862E-13</c:v>
                </c:pt>
                <c:pt idx="210">
                  <c:v>-1.0414736638775564E-13</c:v>
                </c:pt>
                <c:pt idx="211">
                  <c:v>-9.4504091722222647E-14</c:v>
                </c:pt>
                <c:pt idx="212">
                  <c:v>-8.6789471989796263E-14</c:v>
                </c:pt>
                <c:pt idx="213">
                  <c:v>-7.9074852257369904E-14</c:v>
                </c:pt>
                <c:pt idx="214">
                  <c:v>-7.3288887458050129E-14</c:v>
                </c:pt>
                <c:pt idx="215">
                  <c:v>-6.6538595192177062E-14</c:v>
                </c:pt>
                <c:pt idx="216">
                  <c:v>-6.1716957859410591E-14</c:v>
                </c:pt>
                <c:pt idx="217">
                  <c:v>-5.5930993060090835E-14</c:v>
                </c:pt>
                <c:pt idx="218">
                  <c:v>-5.2073683193877662E-14</c:v>
                </c:pt>
                <c:pt idx="219">
                  <c:v>-4.7252045861111197E-14</c:v>
                </c:pt>
                <c:pt idx="220">
                  <c:v>-4.3394735994898031E-14</c:v>
                </c:pt>
                <c:pt idx="221">
                  <c:v>-4.0501753595238149E-14</c:v>
                </c:pt>
                <c:pt idx="222">
                  <c:v>-3.6644443729024983E-14</c:v>
                </c:pt>
                <c:pt idx="223">
                  <c:v>-3.3751461329365114E-14</c:v>
                </c:pt>
                <c:pt idx="224">
                  <c:v>-3.0858478929705245E-14</c:v>
                </c:pt>
                <c:pt idx="225">
                  <c:v>-2.8929823996598662E-14</c:v>
                </c:pt>
                <c:pt idx="226">
                  <c:v>-2.7001169063492082E-14</c:v>
                </c:pt>
                <c:pt idx="227">
                  <c:v>-2.4108186663832213E-14</c:v>
                </c:pt>
                <c:pt idx="228">
                  <c:v>-2.217953173072563E-14</c:v>
                </c:pt>
                <c:pt idx="229">
                  <c:v>-2.1215204264172341E-14</c:v>
                </c:pt>
                <c:pt idx="230">
                  <c:v>-1.9286549331065764E-14</c:v>
                </c:pt>
                <c:pt idx="231">
                  <c:v>-1.7357894397959187E-14</c:v>
                </c:pt>
                <c:pt idx="232">
                  <c:v>-1.6393566931405895E-14</c:v>
                </c:pt>
                <c:pt idx="233">
                  <c:v>-1.5429239464852607E-14</c:v>
                </c:pt>
                <c:pt idx="234">
                  <c:v>-1.350058453174603E-14</c:v>
                </c:pt>
                <c:pt idx="235">
                  <c:v>-1.2536257065192741E-14</c:v>
                </c:pt>
                <c:pt idx="236">
                  <c:v>-1.1571929598639454E-14</c:v>
                </c:pt>
                <c:pt idx="237">
                  <c:v>-1.1571929598639454E-14</c:v>
                </c:pt>
                <c:pt idx="238">
                  <c:v>-9.6432746655328773E-15</c:v>
                </c:pt>
                <c:pt idx="239">
                  <c:v>-9.6432746655328773E-15</c:v>
                </c:pt>
                <c:pt idx="240">
                  <c:v>-8.6789471989795872E-15</c:v>
                </c:pt>
                <c:pt idx="241">
                  <c:v>-7.7146197324263002E-15</c:v>
                </c:pt>
                <c:pt idx="242">
                  <c:v>-7.7146197324263002E-15</c:v>
                </c:pt>
                <c:pt idx="243">
                  <c:v>-6.7502922658730125E-15</c:v>
                </c:pt>
                <c:pt idx="244">
                  <c:v>-5.7859647993197248E-15</c:v>
                </c:pt>
                <c:pt idx="245">
                  <c:v>-5.7859647993197248E-15</c:v>
                </c:pt>
                <c:pt idx="246">
                  <c:v>-4.8216373327664363E-15</c:v>
                </c:pt>
                <c:pt idx="247">
                  <c:v>-3.8573098662131493E-15</c:v>
                </c:pt>
                <c:pt idx="248">
                  <c:v>-3.8573098662131493E-15</c:v>
                </c:pt>
                <c:pt idx="249">
                  <c:v>-2.892982399659862E-15</c:v>
                </c:pt>
                <c:pt idx="250">
                  <c:v>-1.9286549331065743E-15</c:v>
                </c:pt>
                <c:pt idx="251">
                  <c:v>-1.9286549331065743E-15</c:v>
                </c:pt>
                <c:pt idx="252">
                  <c:v>-1.9286549331065743E-15</c:v>
                </c:pt>
                <c:pt idx="253">
                  <c:v>-1.9286549331065743E-15</c:v>
                </c:pt>
                <c:pt idx="254">
                  <c:v>-9.6432746655328714E-16</c:v>
                </c:pt>
                <c:pt idx="255">
                  <c:v>-9.6432746655328714E-16</c:v>
                </c:pt>
                <c:pt idx="256">
                  <c:v>-9.6432746655328714E-16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E7A-47D8-8F39-7472D6DE5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023903"/>
        <c:axId val="48477215"/>
      </c:scatterChart>
      <c:valAx>
        <c:axId val="49169967"/>
        <c:scaling>
          <c:logBase val="10"/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規格化周波数</a:t>
                </a:r>
              </a:p>
            </c:rich>
          </c:tx>
          <c:layout>
            <c:manualLayout>
              <c:xMode val="edge"/>
              <c:yMode val="edge"/>
              <c:x val="0.60298516552834214"/>
              <c:y val="0.90479148439778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71631"/>
        <c:crossesAt val="-100"/>
        <c:crossBetween val="midCat"/>
      </c:valAx>
      <c:valAx>
        <c:axId val="49171631"/>
        <c:scaling>
          <c:orientation val="minMax"/>
          <c:min val="-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/>
                  <a:t>減衰　</a:t>
                </a:r>
                <a:r>
                  <a:rPr lang="en-US" altLang="ja-JP"/>
                  <a:t>(dB)</a:t>
                </a:r>
                <a:endParaRPr lang="ja-JP" altLang="en-US"/>
              </a:p>
            </c:rich>
          </c:tx>
          <c:layout>
            <c:manualLayout>
              <c:xMode val="edge"/>
              <c:yMode val="edge"/>
              <c:x val="0"/>
              <c:y val="0.347206547098279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49169967"/>
        <c:crossesAt val="0.1"/>
        <c:crossBetween val="midCat"/>
      </c:valAx>
      <c:valAx>
        <c:axId val="48477215"/>
        <c:scaling>
          <c:orientation val="minMax"/>
          <c:min val="-5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Times New Roman" panose="02020603050405020304" pitchFamily="18" charset="0"/>
                    <a:ea typeface="游明朝" panose="02020400000000000000" pitchFamily="18" charset="-128"/>
                    <a:cs typeface="Times New Roman" panose="02020603050405020304" pitchFamily="18" charset="0"/>
                  </a:defRPr>
                </a:pPr>
                <a:r>
                  <a:rPr lang="ja-JP" altLang="en-US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リターンロス　</a:t>
                </a:r>
                <a:r>
                  <a:rPr lang="en-US" altLang="ja-JP">
                    <a:solidFill>
                      <a:schemeClr val="tx1">
                        <a:lumMod val="95000"/>
                        <a:lumOff val="5000"/>
                      </a:schemeClr>
                    </a:solidFill>
                  </a:rPr>
                  <a:t>(dB)</a:t>
                </a:r>
                <a:endParaRPr lang="ja-JP" altLang="en-US">
                  <a:solidFill>
                    <a:schemeClr val="tx1">
                      <a:lumMod val="95000"/>
                      <a:lumOff val="5000"/>
                    </a:schemeClr>
                  </a:solidFill>
                </a:endParaRPr>
              </a:p>
            </c:rich>
          </c:tx>
          <c:layout>
            <c:manualLayout>
              <c:xMode val="edge"/>
              <c:yMode val="edge"/>
              <c:x val="0.94319049897768303"/>
              <c:y val="0.2518361767279090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rgbClr val="0070C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  <c:crossAx val="517023903"/>
        <c:crosses val="max"/>
        <c:crossBetween val="midCat"/>
        <c:majorUnit val="10"/>
      </c:valAx>
      <c:valAx>
        <c:axId val="517023903"/>
        <c:scaling>
          <c:logBase val="10"/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847721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defRPr>
            </a:pPr>
            <a:endParaRPr lang="ja-JP"/>
          </a:p>
        </c:txPr>
      </c:legendEntry>
      <c:layout>
        <c:manualLayout>
          <c:xMode val="edge"/>
          <c:yMode val="edge"/>
          <c:x val="0.58805181891726277"/>
          <c:y val="0.31245953630796153"/>
          <c:w val="0.29066666666666668"/>
          <c:h val="0.1412441673957422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Times New Roman" panose="02020603050405020304" pitchFamily="18" charset="0"/>
              <a:ea typeface="游明朝" panose="02020400000000000000" pitchFamily="18" charset="-128"/>
              <a:cs typeface="Times New Roman" panose="02020603050405020304" pitchFamily="18" charset="0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50" b="1">
          <a:solidFill>
            <a:schemeClr val="tx1">
              <a:lumMod val="95000"/>
              <a:lumOff val="5000"/>
            </a:schemeClr>
          </a:solidFill>
          <a:latin typeface="Times New Roman" panose="02020603050405020304" pitchFamily="18" charset="0"/>
          <a:ea typeface="游明朝" panose="02020400000000000000" pitchFamily="18" charset="-128"/>
          <a:cs typeface="Times New Roman" panose="02020603050405020304" pitchFamily="18" charset="0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1.png"/><Relationship Id="rId4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</xdr:row>
      <xdr:rowOff>0</xdr:rowOff>
    </xdr:from>
    <xdr:to>
      <xdr:col>8</xdr:col>
      <xdr:colOff>349057</xdr:colOff>
      <xdr:row>21</xdr:row>
      <xdr:rowOff>135851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156555</xdr:colOff>
      <xdr:row>22</xdr:row>
      <xdr:rowOff>114300</xdr:rowOff>
    </xdr:from>
    <xdr:to>
      <xdr:col>8</xdr:col>
      <xdr:colOff>308956</xdr:colOff>
      <xdr:row>36</xdr:row>
      <xdr:rowOff>64923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554181</xdr:colOff>
      <xdr:row>22</xdr:row>
      <xdr:rowOff>180109</xdr:rowOff>
    </xdr:from>
    <xdr:to>
      <xdr:col>14</xdr:col>
      <xdr:colOff>1107403</xdr:colOff>
      <xdr:row>34</xdr:row>
      <xdr:rowOff>184728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</xdr:col>
      <xdr:colOff>708660</xdr:colOff>
      <xdr:row>1</xdr:row>
      <xdr:rowOff>220980</xdr:rowOff>
    </xdr:from>
    <xdr:to>
      <xdr:col>19</xdr:col>
      <xdr:colOff>194937</xdr:colOff>
      <xdr:row>6</xdr:row>
      <xdr:rowOff>200026</xdr:rowOff>
    </xdr:to>
    <xdr:grpSp>
      <xdr:nvGrpSpPr>
        <xdr:cNvPr id="108" name="グループ化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GrpSpPr/>
      </xdr:nvGrpSpPr>
      <xdr:grpSpPr>
        <a:xfrm>
          <a:off x="9898380" y="449580"/>
          <a:ext cx="3502017" cy="1122046"/>
          <a:chOff x="0" y="0"/>
          <a:chExt cx="3502067" cy="1168329"/>
        </a:xfrm>
      </xdr:grpSpPr>
      <xdr:grpSp>
        <xdr:nvGrpSpPr>
          <xdr:cNvPr id="109" name="グループ化 108">
            <a:extLst>
              <a:ext uri="{FF2B5EF4-FFF2-40B4-BE49-F238E27FC236}">
                <a16:creationId xmlns:a16="http://schemas.microsoft.com/office/drawing/2014/main" id="{00000000-0008-0000-0000-00006D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0" y="0"/>
            <a:ext cx="3502067" cy="1168329"/>
            <a:chOff x="6" y="59"/>
            <a:chExt cx="5710" cy="635"/>
          </a:xfrm>
        </xdr:grpSpPr>
        <xdr:grpSp>
          <xdr:nvGrpSpPr>
            <xdr:cNvPr id="111" name="Group 13">
              <a:extLst>
                <a:ext uri="{FF2B5EF4-FFF2-40B4-BE49-F238E27FC236}">
                  <a16:creationId xmlns:a16="http://schemas.microsoft.com/office/drawing/2014/main" id="{00000000-0008-0000-0000-00006F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63" y="197"/>
              <a:ext cx="282" cy="283"/>
              <a:chOff x="182" y="197"/>
              <a:chExt cx="91" cy="283"/>
            </a:xfrm>
          </xdr:grpSpPr>
          <xdr:cxnSp macro="">
            <xdr:nvCxnSpPr>
              <xdr:cNvPr id="199" name="Line 14">
                <a:extLst>
                  <a:ext uri="{FF2B5EF4-FFF2-40B4-BE49-F238E27FC236}">
                    <a16:creationId xmlns:a16="http://schemas.microsoft.com/office/drawing/2014/main" id="{00000000-0008-0000-0000-0000C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0" name="Line 15">
                <a:extLst>
                  <a:ext uri="{FF2B5EF4-FFF2-40B4-BE49-F238E27FC236}">
                    <a16:creationId xmlns:a16="http://schemas.microsoft.com/office/drawing/2014/main" id="{00000000-0008-0000-0000-0000C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1" name="Line 16">
                <a:extLst>
                  <a:ext uri="{FF2B5EF4-FFF2-40B4-BE49-F238E27FC236}">
                    <a16:creationId xmlns:a16="http://schemas.microsoft.com/office/drawing/2014/main" id="{00000000-0008-0000-0000-0000C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2" name="Line 17">
                <a:extLst>
                  <a:ext uri="{FF2B5EF4-FFF2-40B4-BE49-F238E27FC236}">
                    <a16:creationId xmlns:a16="http://schemas.microsoft.com/office/drawing/2014/main" id="{00000000-0008-0000-0000-0000C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1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3" name="Line 18">
                <a:extLst>
                  <a:ext uri="{FF2B5EF4-FFF2-40B4-BE49-F238E27FC236}">
                    <a16:creationId xmlns:a16="http://schemas.microsoft.com/office/drawing/2014/main" id="{00000000-0008-0000-0000-0000C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5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4" name="Line 19">
                <a:extLst>
                  <a:ext uri="{FF2B5EF4-FFF2-40B4-BE49-F238E27FC236}">
                    <a16:creationId xmlns:a16="http://schemas.microsoft.com/office/drawing/2014/main" id="{00000000-0008-0000-0000-0000C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5" name="Line 20">
                <a:extLst>
                  <a:ext uri="{FF2B5EF4-FFF2-40B4-BE49-F238E27FC236}">
                    <a16:creationId xmlns:a16="http://schemas.microsoft.com/office/drawing/2014/main" id="{00000000-0008-0000-0000-0000C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06" name="Line 21">
                <a:extLst>
                  <a:ext uri="{FF2B5EF4-FFF2-40B4-BE49-F238E27FC236}">
                    <a16:creationId xmlns:a16="http://schemas.microsoft.com/office/drawing/2014/main" id="{00000000-0008-0000-0000-0000C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grpSp>
          <xdr:nvGrpSpPr>
            <xdr:cNvPr id="112" name="Group 22">
              <a:extLst>
                <a:ext uri="{FF2B5EF4-FFF2-40B4-BE49-F238E27FC236}">
                  <a16:creationId xmlns:a16="http://schemas.microsoft.com/office/drawing/2014/main" id="{00000000-0008-0000-0000-000070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687" y="197"/>
              <a:ext cx="284" cy="283"/>
              <a:chOff x="862" y="197"/>
              <a:chExt cx="91" cy="283"/>
            </a:xfrm>
          </xdr:grpSpPr>
          <xdr:cxnSp macro="">
            <xdr:nvCxnSpPr>
              <xdr:cNvPr id="191" name="Line 23">
                <a:extLst>
                  <a:ext uri="{FF2B5EF4-FFF2-40B4-BE49-F238E27FC236}">
                    <a16:creationId xmlns:a16="http://schemas.microsoft.com/office/drawing/2014/main" id="{00000000-0008-0000-0000-0000B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10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2" name="Line 24">
                <a:extLst>
                  <a:ext uri="{FF2B5EF4-FFF2-40B4-BE49-F238E27FC236}">
                    <a16:creationId xmlns:a16="http://schemas.microsoft.com/office/drawing/2014/main" id="{00000000-0008-0000-0000-0000C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44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3" name="Line 25">
                <a:extLst>
                  <a:ext uri="{FF2B5EF4-FFF2-40B4-BE49-F238E27FC236}">
                    <a16:creationId xmlns:a16="http://schemas.microsoft.com/office/drawing/2014/main" id="{00000000-0008-0000-0000-0000C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6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4" name="Line 26">
                <a:extLst>
                  <a:ext uri="{FF2B5EF4-FFF2-40B4-BE49-F238E27FC236}">
                    <a16:creationId xmlns:a16="http://schemas.microsoft.com/office/drawing/2014/main" id="{00000000-0008-0000-0000-0000C2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9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5" name="Line 27">
                <a:extLst>
                  <a:ext uri="{FF2B5EF4-FFF2-40B4-BE49-F238E27FC236}">
                    <a16:creationId xmlns:a16="http://schemas.microsoft.com/office/drawing/2014/main" id="{00000000-0008-0000-0000-0000C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3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6" name="Line 28">
                <a:extLst>
                  <a:ext uri="{FF2B5EF4-FFF2-40B4-BE49-F238E27FC236}">
                    <a16:creationId xmlns:a16="http://schemas.microsoft.com/office/drawing/2014/main" id="{00000000-0008-0000-0000-0000C4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6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7" name="Line 29">
                <a:extLst>
                  <a:ext uri="{FF2B5EF4-FFF2-40B4-BE49-F238E27FC236}">
                    <a16:creationId xmlns:a16="http://schemas.microsoft.com/office/drawing/2014/main" id="{00000000-0008-0000-0000-0000C5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8" name="Line 30">
                <a:extLst>
                  <a:ext uri="{FF2B5EF4-FFF2-40B4-BE49-F238E27FC236}">
                    <a16:creationId xmlns:a16="http://schemas.microsoft.com/office/drawing/2014/main" id="{00000000-0008-0000-0000-0000C6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13" name="Oval 31">
              <a:extLst>
                <a:ext uri="{FF2B5EF4-FFF2-40B4-BE49-F238E27FC236}">
                  <a16:creationId xmlns:a16="http://schemas.microsoft.com/office/drawing/2014/main" id="{00000000-0008-0000-0000-00007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4" name="Oval 32">
              <a:extLst>
                <a:ext uri="{FF2B5EF4-FFF2-40B4-BE49-F238E27FC236}">
                  <a16:creationId xmlns:a16="http://schemas.microsoft.com/office/drawing/2014/main" id="{00000000-0008-0000-0000-00007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15" name="Oval 33">
              <a:extLst>
                <a:ext uri="{FF2B5EF4-FFF2-40B4-BE49-F238E27FC236}">
                  <a16:creationId xmlns:a16="http://schemas.microsoft.com/office/drawing/2014/main" id="{00000000-0008-0000-0000-00007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99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16" name="Line 34">
              <a:extLst>
                <a:ext uri="{FF2B5EF4-FFF2-40B4-BE49-F238E27FC236}">
                  <a16:creationId xmlns:a16="http://schemas.microsoft.com/office/drawing/2014/main" id="{00000000-0008-0000-0000-00007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" y="464"/>
              <a:ext cx="283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7" name="Line 35">
              <a:extLst>
                <a:ext uri="{FF2B5EF4-FFF2-40B4-BE49-F238E27FC236}">
                  <a16:creationId xmlns:a16="http://schemas.microsoft.com/office/drawing/2014/main" id="{00000000-0008-0000-0000-00007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8" name="Line 36">
              <a:extLst>
                <a:ext uri="{FF2B5EF4-FFF2-40B4-BE49-F238E27FC236}">
                  <a16:creationId xmlns:a16="http://schemas.microsoft.com/office/drawing/2014/main" id="{00000000-0008-0000-0000-00007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1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9" name="Line 37">
              <a:extLst>
                <a:ext uri="{FF2B5EF4-FFF2-40B4-BE49-F238E27FC236}">
                  <a16:creationId xmlns:a16="http://schemas.microsoft.com/office/drawing/2014/main" id="{00000000-0008-0000-0000-00007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27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0" name="Oval 38">
              <a:extLst>
                <a:ext uri="{FF2B5EF4-FFF2-40B4-BE49-F238E27FC236}">
                  <a16:creationId xmlns:a16="http://schemas.microsoft.com/office/drawing/2014/main" id="{00000000-0008-0000-0000-00007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" y="157"/>
              <a:ext cx="286" cy="9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1" name="Oval 39">
              <a:extLst>
                <a:ext uri="{FF2B5EF4-FFF2-40B4-BE49-F238E27FC236}">
                  <a16:creationId xmlns:a16="http://schemas.microsoft.com/office/drawing/2014/main" id="{00000000-0008-0000-0000-00007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80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2" name="Line 40">
              <a:extLst>
                <a:ext uri="{FF2B5EF4-FFF2-40B4-BE49-F238E27FC236}">
                  <a16:creationId xmlns:a16="http://schemas.microsoft.com/office/drawing/2014/main" id="{00000000-0008-0000-0000-00007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9" y="251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3" name="Oval 41">
              <a:extLst>
                <a:ext uri="{FF2B5EF4-FFF2-40B4-BE49-F238E27FC236}">
                  <a16:creationId xmlns:a16="http://schemas.microsoft.com/office/drawing/2014/main" id="{00000000-0008-0000-0000-00007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0" y="186"/>
              <a:ext cx="115" cy="37"/>
            </a:xfrm>
            <a:prstGeom prst="ellipse">
              <a:avLst/>
            </a:pr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4" name="Text Box 42">
              <a:extLst>
                <a:ext uri="{FF2B5EF4-FFF2-40B4-BE49-F238E27FC236}">
                  <a16:creationId xmlns:a16="http://schemas.microsoft.com/office/drawing/2014/main" id="{00000000-0008-0000-0000-00007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00" y="60"/>
              <a:ext cx="307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25" name="Arc 43">
              <a:extLst>
                <a:ext uri="{FF2B5EF4-FFF2-40B4-BE49-F238E27FC236}">
                  <a16:creationId xmlns:a16="http://schemas.microsoft.com/office/drawing/2014/main" id="{00000000-0008-0000-0000-00007D000000}"/>
                </a:ext>
              </a:extLst>
            </xdr:cNvPr>
            <xdr:cNvSpPr>
              <a:spLocks/>
            </xdr:cNvSpPr>
          </xdr:nvSpPr>
          <xdr:spPr bwMode="auto">
            <a:xfrm>
              <a:off x="1059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6" name="Arc 44">
              <a:extLst>
                <a:ext uri="{FF2B5EF4-FFF2-40B4-BE49-F238E27FC236}">
                  <a16:creationId xmlns:a16="http://schemas.microsoft.com/office/drawing/2014/main" id="{00000000-0008-0000-0000-00007E000000}"/>
                </a:ext>
              </a:extLst>
            </xdr:cNvPr>
            <xdr:cNvSpPr>
              <a:spLocks/>
            </xdr:cNvSpPr>
          </xdr:nvSpPr>
          <xdr:spPr bwMode="auto">
            <a:xfrm>
              <a:off x="1162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7" name="Arc 45">
              <a:extLst>
                <a:ext uri="{FF2B5EF4-FFF2-40B4-BE49-F238E27FC236}">
                  <a16:creationId xmlns:a16="http://schemas.microsoft.com/office/drawing/2014/main" id="{00000000-0008-0000-0000-00007F000000}"/>
                </a:ext>
              </a:extLst>
            </xdr:cNvPr>
            <xdr:cNvSpPr>
              <a:spLocks/>
            </xdr:cNvSpPr>
          </xdr:nvSpPr>
          <xdr:spPr bwMode="auto">
            <a:xfrm>
              <a:off x="1273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8" name="Line 46">
              <a:extLst>
                <a:ext uri="{FF2B5EF4-FFF2-40B4-BE49-F238E27FC236}">
                  <a16:creationId xmlns:a16="http://schemas.microsoft.com/office/drawing/2014/main" id="{00000000-0008-0000-0000-000080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7" y="204"/>
              <a:ext cx="8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9" name="Line 47">
              <a:extLst>
                <a:ext uri="{FF2B5EF4-FFF2-40B4-BE49-F238E27FC236}">
                  <a16:creationId xmlns:a16="http://schemas.microsoft.com/office/drawing/2014/main" id="{00000000-0008-0000-0000-00008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2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0" name="Text Box 48">
              <a:extLst>
                <a:ext uri="{FF2B5EF4-FFF2-40B4-BE49-F238E27FC236}">
                  <a16:creationId xmlns:a16="http://schemas.microsoft.com/office/drawing/2014/main" id="{00000000-0008-0000-0000-00008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33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31" name="Text Box 49">
              <a:extLst>
                <a:ext uri="{FF2B5EF4-FFF2-40B4-BE49-F238E27FC236}">
                  <a16:creationId xmlns:a16="http://schemas.microsoft.com/office/drawing/2014/main" id="{00000000-0008-0000-0000-000083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7" y="283"/>
              <a:ext cx="320" cy="1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132" name="Group 50">
              <a:extLst>
                <a:ext uri="{FF2B5EF4-FFF2-40B4-BE49-F238E27FC236}">
                  <a16:creationId xmlns:a16="http://schemas.microsoft.com/office/drawing/2014/main" id="{00000000-0008-0000-0000-000084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615" y="197"/>
              <a:ext cx="282" cy="283"/>
              <a:chOff x="522" y="197"/>
              <a:chExt cx="91" cy="283"/>
            </a:xfrm>
          </xdr:grpSpPr>
          <xdr:cxnSp macro="">
            <xdr:nvCxnSpPr>
              <xdr:cNvPr id="183" name="Line 51">
                <a:extLst>
                  <a:ext uri="{FF2B5EF4-FFF2-40B4-BE49-F238E27FC236}">
                    <a16:creationId xmlns:a16="http://schemas.microsoft.com/office/drawing/2014/main" id="{00000000-0008-0000-0000-0000B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4" name="Line 52">
                <a:extLst>
                  <a:ext uri="{FF2B5EF4-FFF2-40B4-BE49-F238E27FC236}">
                    <a16:creationId xmlns:a16="http://schemas.microsoft.com/office/drawing/2014/main" id="{00000000-0008-0000-0000-0000B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5" name="Line 53">
                <a:extLst>
                  <a:ext uri="{FF2B5EF4-FFF2-40B4-BE49-F238E27FC236}">
                    <a16:creationId xmlns:a16="http://schemas.microsoft.com/office/drawing/2014/main" id="{00000000-0008-0000-0000-0000B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2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6" name="Line 54">
                <a:extLst>
                  <a:ext uri="{FF2B5EF4-FFF2-40B4-BE49-F238E27FC236}">
                    <a16:creationId xmlns:a16="http://schemas.microsoft.com/office/drawing/2014/main" id="{00000000-0008-0000-0000-0000B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5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7" name="Line 55">
                <a:extLst>
                  <a:ext uri="{FF2B5EF4-FFF2-40B4-BE49-F238E27FC236}">
                    <a16:creationId xmlns:a16="http://schemas.microsoft.com/office/drawing/2014/main" id="{00000000-0008-0000-0000-0000B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9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8" name="Line 56">
                <a:extLst>
                  <a:ext uri="{FF2B5EF4-FFF2-40B4-BE49-F238E27FC236}">
                    <a16:creationId xmlns:a16="http://schemas.microsoft.com/office/drawing/2014/main" id="{00000000-0008-0000-0000-0000B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2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9" name="Line 57">
                <a:extLst>
                  <a:ext uri="{FF2B5EF4-FFF2-40B4-BE49-F238E27FC236}">
                    <a16:creationId xmlns:a16="http://schemas.microsoft.com/office/drawing/2014/main" id="{00000000-0008-0000-0000-0000B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90" name="Line 58">
                <a:extLst>
                  <a:ext uri="{FF2B5EF4-FFF2-40B4-BE49-F238E27FC236}">
                    <a16:creationId xmlns:a16="http://schemas.microsoft.com/office/drawing/2014/main" id="{00000000-0008-0000-0000-0000B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33" name="Oval 59">
              <a:extLst>
                <a:ext uri="{FF2B5EF4-FFF2-40B4-BE49-F238E27FC236}">
                  <a16:creationId xmlns:a16="http://schemas.microsoft.com/office/drawing/2014/main" id="{00000000-0008-0000-0000-00008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42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4" name="Arc 60">
              <a:extLst>
                <a:ext uri="{FF2B5EF4-FFF2-40B4-BE49-F238E27FC236}">
                  <a16:creationId xmlns:a16="http://schemas.microsoft.com/office/drawing/2014/main" id="{00000000-0008-0000-0000-000086000000}"/>
                </a:ext>
              </a:extLst>
            </xdr:cNvPr>
            <xdr:cNvSpPr>
              <a:spLocks/>
            </xdr:cNvSpPr>
          </xdr:nvSpPr>
          <xdr:spPr bwMode="auto">
            <a:xfrm>
              <a:off x="2115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5" name="Arc 61">
              <a:extLst>
                <a:ext uri="{FF2B5EF4-FFF2-40B4-BE49-F238E27FC236}">
                  <a16:creationId xmlns:a16="http://schemas.microsoft.com/office/drawing/2014/main" id="{00000000-0008-0000-0000-000087000000}"/>
                </a:ext>
              </a:extLst>
            </xdr:cNvPr>
            <xdr:cNvSpPr>
              <a:spLocks/>
            </xdr:cNvSpPr>
          </xdr:nvSpPr>
          <xdr:spPr bwMode="auto">
            <a:xfrm>
              <a:off x="2218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36" name="Arc 62">
              <a:extLst>
                <a:ext uri="{FF2B5EF4-FFF2-40B4-BE49-F238E27FC236}">
                  <a16:creationId xmlns:a16="http://schemas.microsoft.com/office/drawing/2014/main" id="{00000000-0008-0000-0000-000088000000}"/>
                </a:ext>
              </a:extLst>
            </xdr:cNvPr>
            <xdr:cNvSpPr>
              <a:spLocks/>
            </xdr:cNvSpPr>
          </xdr:nvSpPr>
          <xdr:spPr bwMode="auto">
            <a:xfrm>
              <a:off x="2333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37" name="Line 63">
              <a:extLst>
                <a:ext uri="{FF2B5EF4-FFF2-40B4-BE49-F238E27FC236}">
                  <a16:creationId xmlns:a16="http://schemas.microsoft.com/office/drawing/2014/main" id="{00000000-0008-0000-0000-00008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70" y="204"/>
              <a:ext cx="34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8" name="Line 64">
              <a:extLst>
                <a:ext uri="{FF2B5EF4-FFF2-40B4-BE49-F238E27FC236}">
                  <a16:creationId xmlns:a16="http://schemas.microsoft.com/office/drawing/2014/main" id="{00000000-0008-0000-0000-00008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479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39" name="Text Box 65">
              <a:extLst>
                <a:ext uri="{FF2B5EF4-FFF2-40B4-BE49-F238E27FC236}">
                  <a16:creationId xmlns:a16="http://schemas.microsoft.com/office/drawing/2014/main" id="{00000000-0008-0000-0000-00008B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29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40" name="Text Box 66">
              <a:extLst>
                <a:ext uri="{FF2B5EF4-FFF2-40B4-BE49-F238E27FC236}">
                  <a16:creationId xmlns:a16="http://schemas.microsoft.com/office/drawing/2014/main" id="{00000000-0008-0000-0000-00008C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20" y="533"/>
              <a:ext cx="4043" cy="16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Fig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　</a:t>
              </a:r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9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次連立チェビシェフ</a:t>
              </a:r>
              <a:r>
                <a:rPr lang="en-US" alt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_π</a:t>
              </a:r>
              <a:r>
                <a:rPr lang="ja-JP" alt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型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141" name="Group 67">
              <a:extLst>
                <a:ext uri="{FF2B5EF4-FFF2-40B4-BE49-F238E27FC236}">
                  <a16:creationId xmlns:a16="http://schemas.microsoft.com/office/drawing/2014/main" id="{00000000-0008-0000-0000-00008D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20" y="197"/>
              <a:ext cx="282" cy="283"/>
              <a:chOff x="1202" y="197"/>
              <a:chExt cx="91" cy="283"/>
            </a:xfrm>
          </xdr:grpSpPr>
          <xdr:cxnSp macro="">
            <xdr:nvCxnSpPr>
              <xdr:cNvPr id="175" name="Line 68">
                <a:extLst>
                  <a:ext uri="{FF2B5EF4-FFF2-40B4-BE49-F238E27FC236}">
                    <a16:creationId xmlns:a16="http://schemas.microsoft.com/office/drawing/2014/main" id="{00000000-0008-0000-0000-0000A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6" name="Line 69">
                <a:extLst>
                  <a:ext uri="{FF2B5EF4-FFF2-40B4-BE49-F238E27FC236}">
                    <a16:creationId xmlns:a16="http://schemas.microsoft.com/office/drawing/2014/main" id="{00000000-0008-0000-0000-0000B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7" name="Line 70">
                <a:extLst>
                  <a:ext uri="{FF2B5EF4-FFF2-40B4-BE49-F238E27FC236}">
                    <a16:creationId xmlns:a16="http://schemas.microsoft.com/office/drawing/2014/main" id="{00000000-0008-0000-0000-0000B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0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8" name="Line 71">
                <a:extLst>
                  <a:ext uri="{FF2B5EF4-FFF2-40B4-BE49-F238E27FC236}">
                    <a16:creationId xmlns:a16="http://schemas.microsoft.com/office/drawing/2014/main" id="{00000000-0008-0000-0000-0000B2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3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9" name="Line 72">
                <a:extLst>
                  <a:ext uri="{FF2B5EF4-FFF2-40B4-BE49-F238E27FC236}">
                    <a16:creationId xmlns:a16="http://schemas.microsoft.com/office/drawing/2014/main" id="{00000000-0008-0000-0000-0000B3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7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0" name="Line 73">
                <a:extLst>
                  <a:ext uri="{FF2B5EF4-FFF2-40B4-BE49-F238E27FC236}">
                    <a16:creationId xmlns:a16="http://schemas.microsoft.com/office/drawing/2014/main" id="{00000000-0008-0000-0000-0000B4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0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1" name="Line 74">
                <a:extLst>
                  <a:ext uri="{FF2B5EF4-FFF2-40B4-BE49-F238E27FC236}">
                    <a16:creationId xmlns:a16="http://schemas.microsoft.com/office/drawing/2014/main" id="{00000000-0008-0000-0000-0000B5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82" name="Line 75">
                <a:extLst>
                  <a:ext uri="{FF2B5EF4-FFF2-40B4-BE49-F238E27FC236}">
                    <a16:creationId xmlns:a16="http://schemas.microsoft.com/office/drawing/2014/main" id="{00000000-0008-0000-0000-0000B6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42" name="Oval 76">
              <a:extLst>
                <a:ext uri="{FF2B5EF4-FFF2-40B4-BE49-F238E27FC236}">
                  <a16:creationId xmlns:a16="http://schemas.microsoft.com/office/drawing/2014/main" id="{00000000-0008-0000-0000-00008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55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3" name="Text Box 77">
              <a:extLst>
                <a:ext uri="{FF2B5EF4-FFF2-40B4-BE49-F238E27FC236}">
                  <a16:creationId xmlns:a16="http://schemas.microsoft.com/office/drawing/2014/main" id="{00000000-0008-0000-0000-00008F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26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44" name="Arc 78">
              <a:extLst>
                <a:ext uri="{FF2B5EF4-FFF2-40B4-BE49-F238E27FC236}">
                  <a16:creationId xmlns:a16="http://schemas.microsoft.com/office/drawing/2014/main" id="{00000000-0008-0000-0000-000090000000}"/>
                </a:ext>
              </a:extLst>
            </xdr:cNvPr>
            <xdr:cNvSpPr>
              <a:spLocks/>
            </xdr:cNvSpPr>
          </xdr:nvSpPr>
          <xdr:spPr bwMode="auto">
            <a:xfrm>
              <a:off x="3174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5" name="Arc 79">
              <a:extLst>
                <a:ext uri="{FF2B5EF4-FFF2-40B4-BE49-F238E27FC236}">
                  <a16:creationId xmlns:a16="http://schemas.microsoft.com/office/drawing/2014/main" id="{00000000-0008-0000-0000-000091000000}"/>
                </a:ext>
              </a:extLst>
            </xdr:cNvPr>
            <xdr:cNvSpPr>
              <a:spLocks/>
            </xdr:cNvSpPr>
          </xdr:nvSpPr>
          <xdr:spPr bwMode="auto">
            <a:xfrm>
              <a:off x="3274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46" name="Arc 80">
              <a:extLst>
                <a:ext uri="{FF2B5EF4-FFF2-40B4-BE49-F238E27FC236}">
                  <a16:creationId xmlns:a16="http://schemas.microsoft.com/office/drawing/2014/main" id="{00000000-0008-0000-0000-000092000000}"/>
                </a:ext>
              </a:extLst>
            </xdr:cNvPr>
            <xdr:cNvSpPr>
              <a:spLocks/>
            </xdr:cNvSpPr>
          </xdr:nvSpPr>
          <xdr:spPr bwMode="auto">
            <a:xfrm>
              <a:off x="3389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47" name="Line 81">
              <a:extLst>
                <a:ext uri="{FF2B5EF4-FFF2-40B4-BE49-F238E27FC236}">
                  <a16:creationId xmlns:a16="http://schemas.microsoft.com/office/drawing/2014/main" id="{00000000-0008-0000-0000-000093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26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48" name="Line 82">
              <a:extLst>
                <a:ext uri="{FF2B5EF4-FFF2-40B4-BE49-F238E27FC236}">
                  <a16:creationId xmlns:a16="http://schemas.microsoft.com/office/drawing/2014/main" id="{00000000-0008-0000-0000-00009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535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49" name="Text Box 83">
              <a:extLst>
                <a:ext uri="{FF2B5EF4-FFF2-40B4-BE49-F238E27FC236}">
                  <a16:creationId xmlns:a16="http://schemas.microsoft.com/office/drawing/2014/main" id="{00000000-0008-0000-0000-000095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9" y="59"/>
              <a:ext cx="335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L6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50" name="Text Box 84">
              <a:extLst>
                <a:ext uri="{FF2B5EF4-FFF2-40B4-BE49-F238E27FC236}">
                  <a16:creationId xmlns:a16="http://schemas.microsoft.com/office/drawing/2014/main" id="{00000000-0008-0000-0000-00009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21" y="59"/>
              <a:ext cx="379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151" name="Group 85">
              <a:extLst>
                <a:ext uri="{FF2B5EF4-FFF2-40B4-BE49-F238E27FC236}">
                  <a16:creationId xmlns:a16="http://schemas.microsoft.com/office/drawing/2014/main" id="{00000000-0008-0000-0000-00009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10" y="197"/>
              <a:ext cx="281" cy="283"/>
              <a:chOff x="1543" y="197"/>
              <a:chExt cx="90" cy="283"/>
            </a:xfrm>
          </xdr:grpSpPr>
          <xdr:cxnSp macro="">
            <xdr:nvCxnSpPr>
              <xdr:cNvPr id="167" name="Line 86">
                <a:extLst>
                  <a:ext uri="{FF2B5EF4-FFF2-40B4-BE49-F238E27FC236}">
                    <a16:creationId xmlns:a16="http://schemas.microsoft.com/office/drawing/2014/main" id="{00000000-0008-0000-0000-0000A7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68" name="Line 87">
                <a:extLst>
                  <a:ext uri="{FF2B5EF4-FFF2-40B4-BE49-F238E27FC236}">
                    <a16:creationId xmlns:a16="http://schemas.microsoft.com/office/drawing/2014/main" id="{00000000-0008-0000-0000-0000A8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69" name="Line 88">
                <a:extLst>
                  <a:ext uri="{FF2B5EF4-FFF2-40B4-BE49-F238E27FC236}">
                    <a16:creationId xmlns:a16="http://schemas.microsoft.com/office/drawing/2014/main" id="{00000000-0008-0000-0000-0000A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4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0" name="Line 89">
                <a:extLst>
                  <a:ext uri="{FF2B5EF4-FFF2-40B4-BE49-F238E27FC236}">
                    <a16:creationId xmlns:a16="http://schemas.microsoft.com/office/drawing/2014/main" id="{00000000-0008-0000-0000-0000A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7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1" name="Line 90">
                <a:extLst>
                  <a:ext uri="{FF2B5EF4-FFF2-40B4-BE49-F238E27FC236}">
                    <a16:creationId xmlns:a16="http://schemas.microsoft.com/office/drawing/2014/main" id="{00000000-0008-0000-0000-0000A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61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2" name="Line 91">
                <a:extLst>
                  <a:ext uri="{FF2B5EF4-FFF2-40B4-BE49-F238E27FC236}">
                    <a16:creationId xmlns:a16="http://schemas.microsoft.com/office/drawing/2014/main" id="{00000000-0008-0000-0000-0000A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43" y="447"/>
                <a:ext cx="90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3" name="Line 92">
                <a:extLst>
                  <a:ext uri="{FF2B5EF4-FFF2-40B4-BE49-F238E27FC236}">
                    <a16:creationId xmlns:a16="http://schemas.microsoft.com/office/drawing/2014/main" id="{00000000-0008-0000-0000-0000A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74" name="Line 93">
                <a:extLst>
                  <a:ext uri="{FF2B5EF4-FFF2-40B4-BE49-F238E27FC236}">
                    <a16:creationId xmlns:a16="http://schemas.microsoft.com/office/drawing/2014/main" id="{00000000-0008-0000-0000-0000A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52" name="Oval 94">
              <a:extLst>
                <a:ext uri="{FF2B5EF4-FFF2-40B4-BE49-F238E27FC236}">
                  <a16:creationId xmlns:a16="http://schemas.microsoft.com/office/drawing/2014/main" id="{00000000-0008-0000-0000-00009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11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3" name="Line 95">
              <a:extLst>
                <a:ext uri="{FF2B5EF4-FFF2-40B4-BE49-F238E27FC236}">
                  <a16:creationId xmlns:a16="http://schemas.microsoft.com/office/drawing/2014/main" id="{00000000-0008-0000-0000-00009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436" y="466"/>
              <a:ext cx="28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4" name="Line 96">
              <a:extLst>
                <a:ext uri="{FF2B5EF4-FFF2-40B4-BE49-F238E27FC236}">
                  <a16:creationId xmlns:a16="http://schemas.microsoft.com/office/drawing/2014/main" id="{00000000-0008-0000-0000-00009A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439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5" name="Line 97">
              <a:extLst>
                <a:ext uri="{FF2B5EF4-FFF2-40B4-BE49-F238E27FC236}">
                  <a16:creationId xmlns:a16="http://schemas.microsoft.com/office/drawing/2014/main" id="{00000000-0008-0000-0000-00009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544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56" name="Line 98">
              <a:extLst>
                <a:ext uri="{FF2B5EF4-FFF2-40B4-BE49-F238E27FC236}">
                  <a16:creationId xmlns:a16="http://schemas.microsoft.com/office/drawing/2014/main" id="{00000000-0008-0000-0000-00009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50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7" name="Oval 99">
              <a:extLst>
                <a:ext uri="{FF2B5EF4-FFF2-40B4-BE49-F238E27FC236}">
                  <a16:creationId xmlns:a16="http://schemas.microsoft.com/office/drawing/2014/main" id="{00000000-0008-0000-0000-00009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429" y="159"/>
              <a:ext cx="286" cy="94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8" name="Oval 100">
              <a:extLst>
                <a:ext uri="{FF2B5EF4-FFF2-40B4-BE49-F238E27FC236}">
                  <a16:creationId xmlns:a16="http://schemas.microsoft.com/office/drawing/2014/main" id="{00000000-0008-0000-0000-00009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01" y="181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9" name="Line 101">
              <a:extLst>
                <a:ext uri="{FF2B5EF4-FFF2-40B4-BE49-F238E27FC236}">
                  <a16:creationId xmlns:a16="http://schemas.microsoft.com/office/drawing/2014/main" id="{00000000-0008-0000-0000-00009F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2" y="252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0" name="Oval 102">
              <a:extLst>
                <a:ext uri="{FF2B5EF4-FFF2-40B4-BE49-F238E27FC236}">
                  <a16:creationId xmlns:a16="http://schemas.microsoft.com/office/drawing/2014/main" id="{00000000-0008-0000-0000-0000A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16" y="187"/>
              <a:ext cx="112" cy="37"/>
            </a:xfrm>
            <a:prstGeom prst="ellipse">
              <a:avLst/>
            </a:prstGeom>
            <a:solidFill>
              <a:srgbClr val="FFFF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1" name="Line 103">
              <a:extLst>
                <a:ext uri="{FF2B5EF4-FFF2-40B4-BE49-F238E27FC236}">
                  <a16:creationId xmlns:a16="http://schemas.microsoft.com/office/drawing/2014/main" id="{00000000-0008-0000-0000-0000A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8" y="204"/>
              <a:ext cx="9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62" name="Text Box 104">
              <a:extLst>
                <a:ext uri="{FF2B5EF4-FFF2-40B4-BE49-F238E27FC236}">
                  <a16:creationId xmlns:a16="http://schemas.microsoft.com/office/drawing/2014/main" id="{00000000-0008-0000-0000-0000A2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48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C9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63" name="Arc 105">
              <a:extLst>
                <a:ext uri="{FF2B5EF4-FFF2-40B4-BE49-F238E27FC236}">
                  <a16:creationId xmlns:a16="http://schemas.microsoft.com/office/drawing/2014/main" id="{00000000-0008-0000-0000-0000A3000000}"/>
                </a:ext>
              </a:extLst>
            </xdr:cNvPr>
            <xdr:cNvSpPr>
              <a:spLocks/>
            </xdr:cNvSpPr>
          </xdr:nvSpPr>
          <xdr:spPr bwMode="auto">
            <a:xfrm>
              <a:off x="4230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4" name="Arc 106">
              <a:extLst>
                <a:ext uri="{FF2B5EF4-FFF2-40B4-BE49-F238E27FC236}">
                  <a16:creationId xmlns:a16="http://schemas.microsoft.com/office/drawing/2014/main" id="{00000000-0008-0000-0000-0000A4000000}"/>
                </a:ext>
              </a:extLst>
            </xdr:cNvPr>
            <xdr:cNvSpPr>
              <a:spLocks/>
            </xdr:cNvSpPr>
          </xdr:nvSpPr>
          <xdr:spPr bwMode="auto">
            <a:xfrm>
              <a:off x="4333" y="178"/>
              <a:ext cx="1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65" name="Arc 107">
              <a:extLst>
                <a:ext uri="{FF2B5EF4-FFF2-40B4-BE49-F238E27FC236}">
                  <a16:creationId xmlns:a16="http://schemas.microsoft.com/office/drawing/2014/main" id="{00000000-0008-0000-0000-0000A5000000}"/>
                </a:ext>
              </a:extLst>
            </xdr:cNvPr>
            <xdr:cNvSpPr>
              <a:spLocks/>
            </xdr:cNvSpPr>
          </xdr:nvSpPr>
          <xdr:spPr bwMode="auto">
            <a:xfrm>
              <a:off x="4445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6" name="Line 108">
              <a:extLst>
                <a:ext uri="{FF2B5EF4-FFF2-40B4-BE49-F238E27FC236}">
                  <a16:creationId xmlns:a16="http://schemas.microsoft.com/office/drawing/2014/main" id="{00000000-0008-0000-0000-0000A6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110" name="Text Box 83">
            <a:extLst>
              <a:ext uri="{FF2B5EF4-FFF2-40B4-BE49-F238E27FC236}">
                <a16:creationId xmlns:a16="http://schemas.microsoft.com/office/drawing/2014/main" id="{00000000-0008-0000-0000-00006E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90763" y="1"/>
            <a:ext cx="219444" cy="183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 editAs="oneCell">
    <xdr:from>
      <xdr:col>13</xdr:col>
      <xdr:colOff>260350</xdr:colOff>
      <xdr:row>5</xdr:row>
      <xdr:rowOff>215900</xdr:rowOff>
    </xdr:from>
    <xdr:to>
      <xdr:col>14</xdr:col>
      <xdr:colOff>355614</xdr:colOff>
      <xdr:row>8</xdr:row>
      <xdr:rowOff>171450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6950" y="1358900"/>
          <a:ext cx="825514" cy="6413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8</xdr:col>
      <xdr:colOff>622300</xdr:colOff>
      <xdr:row>10</xdr:row>
      <xdr:rowOff>19050</xdr:rowOff>
    </xdr:from>
    <xdr:to>
      <xdr:col>14</xdr:col>
      <xdr:colOff>1147812</xdr:colOff>
      <xdr:row>21</xdr:row>
      <xdr:rowOff>226868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457200</xdr:colOff>
      <xdr:row>16</xdr:row>
      <xdr:rowOff>60960</xdr:rowOff>
    </xdr:from>
    <xdr:to>
      <xdr:col>15</xdr:col>
      <xdr:colOff>508782</xdr:colOff>
      <xdr:row>19</xdr:row>
      <xdr:rowOff>33996</xdr:rowOff>
    </xdr:to>
    <xdr:grpSp>
      <xdr:nvGrpSpPr>
        <xdr:cNvPr id="11" name="グループ化 10">
          <a:extLst>
            <a:ext uri="{FF2B5EF4-FFF2-40B4-BE49-F238E27FC236}">
              <a16:creationId xmlns:a16="http://schemas.microsoft.com/office/drawing/2014/main" id="{64746B63-D548-4633-A14D-B514B54AED8B}"/>
            </a:ext>
          </a:extLst>
        </xdr:cNvPr>
        <xdr:cNvGrpSpPr/>
      </xdr:nvGrpSpPr>
      <xdr:grpSpPr>
        <a:xfrm>
          <a:off x="8755380" y="3817620"/>
          <a:ext cx="1392702" cy="681696"/>
          <a:chOff x="6975230" y="4202723"/>
          <a:chExt cx="1377462" cy="597876"/>
        </a:xfrm>
      </xdr:grpSpPr>
      <xdr:sp macro="" textlink="">
        <xdr:nvSpPr>
          <xdr:cNvPr id="12" name="吹き出し: 角を丸めた四角形 11">
            <a:extLst>
              <a:ext uri="{FF2B5EF4-FFF2-40B4-BE49-F238E27FC236}">
                <a16:creationId xmlns:a16="http://schemas.microsoft.com/office/drawing/2014/main" id="{D5B29F9D-D381-A826-C7FB-E80D00FBAC08}"/>
              </a:ext>
            </a:extLst>
          </xdr:cNvPr>
          <xdr:cNvSpPr/>
        </xdr:nvSpPr>
        <xdr:spPr>
          <a:xfrm>
            <a:off x="6975230" y="4202723"/>
            <a:ext cx="1377462" cy="597876"/>
          </a:xfrm>
          <a:prstGeom prst="wedgeRoundRectCallout">
            <a:avLst>
              <a:gd name="adj1" fmla="val -118000"/>
              <a:gd name="adj2" fmla="val 1422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3" name="テキスト ボックス 12">
            <a:extLst>
              <a:ext uri="{FF2B5EF4-FFF2-40B4-BE49-F238E27FC236}">
                <a16:creationId xmlns:a16="http://schemas.microsoft.com/office/drawing/2014/main" id="{21035115-36E0-EB15-CE57-7431434337B0}"/>
              </a:ext>
            </a:extLst>
          </xdr:cNvPr>
          <xdr:cNvSpPr txBox="1"/>
        </xdr:nvSpPr>
        <xdr:spPr>
          <a:xfrm>
            <a:off x="7039708" y="4243754"/>
            <a:ext cx="1260231" cy="50995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en-US" altLang="ja-JP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E</a:t>
            </a:r>
            <a:r>
              <a:rPr kumimoji="1" lang="ja-JP" altLang="en-US" sz="1100" b="1">
                <a:latin typeface="Times New Roman" panose="02020603050405020304" pitchFamily="18" charset="0"/>
                <a:ea typeface="ＭＳ Ｐ明朝" panose="02020600040205080304" pitchFamily="18" charset="-128"/>
                <a:cs typeface="Times New Roman" panose="02020603050405020304" pitchFamily="18" charset="0"/>
              </a:rPr>
              <a:t>系列</a:t>
            </a:r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の中から近いものを挿入する</a:t>
            </a:r>
          </a:p>
        </xdr:txBody>
      </xdr:sp>
    </xdr:grpSp>
    <xdr:clientData/>
  </xdr:twoCellAnchor>
  <xdr:twoCellAnchor>
    <xdr:from>
      <xdr:col>2</xdr:col>
      <xdr:colOff>634803</xdr:colOff>
      <xdr:row>17</xdr:row>
      <xdr:rowOff>0</xdr:rowOff>
    </xdr:from>
    <xdr:to>
      <xdr:col>12</xdr:col>
      <xdr:colOff>158260</xdr:colOff>
      <xdr:row>18</xdr:row>
      <xdr:rowOff>64477</xdr:rowOff>
    </xdr:to>
    <xdr:sp macro="" textlink="">
      <xdr:nvSpPr>
        <xdr:cNvPr id="14" name="四角形: 角を丸くする 13">
          <a:extLst>
            <a:ext uri="{FF2B5EF4-FFF2-40B4-BE49-F238E27FC236}">
              <a16:creationId xmlns:a16="http://schemas.microsoft.com/office/drawing/2014/main" id="{ABF027C8-C804-4FCE-9B29-3955A9AE7320}"/>
            </a:ext>
          </a:extLst>
        </xdr:cNvPr>
        <xdr:cNvSpPr/>
      </xdr:nvSpPr>
      <xdr:spPr>
        <a:xfrm>
          <a:off x="1556823" y="3992880"/>
          <a:ext cx="6229057" cy="308317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12</xdr:col>
      <xdr:colOff>606667</xdr:colOff>
      <xdr:row>11</xdr:row>
      <xdr:rowOff>66820</xdr:rowOff>
    </xdr:from>
    <xdr:to>
      <xdr:col>16</xdr:col>
      <xdr:colOff>140677</xdr:colOff>
      <xdr:row>13</xdr:row>
      <xdr:rowOff>205738</xdr:rowOff>
    </xdr:to>
    <xdr:grpSp>
      <xdr:nvGrpSpPr>
        <xdr:cNvPr id="15" name="グループ化 14">
          <a:extLst>
            <a:ext uri="{FF2B5EF4-FFF2-40B4-BE49-F238E27FC236}">
              <a16:creationId xmlns:a16="http://schemas.microsoft.com/office/drawing/2014/main" id="{296F42DF-9065-4C16-98BC-B2AC0A1FE29B}"/>
            </a:ext>
          </a:extLst>
        </xdr:cNvPr>
        <xdr:cNvGrpSpPr/>
      </xdr:nvGrpSpPr>
      <xdr:grpSpPr>
        <a:xfrm>
          <a:off x="8234287" y="2650000"/>
          <a:ext cx="2216250" cy="618978"/>
          <a:chOff x="6573858" y="4287568"/>
          <a:chExt cx="2190096" cy="597876"/>
        </a:xfrm>
      </xdr:grpSpPr>
      <xdr:sp macro="" textlink="">
        <xdr:nvSpPr>
          <xdr:cNvPr id="16" name="吹き出し: 角を丸めた四角形 15">
            <a:extLst>
              <a:ext uri="{FF2B5EF4-FFF2-40B4-BE49-F238E27FC236}">
                <a16:creationId xmlns:a16="http://schemas.microsoft.com/office/drawing/2014/main" id="{A7930C29-FDEB-E536-7D71-1E85E7925EAB}"/>
              </a:ext>
            </a:extLst>
          </xdr:cNvPr>
          <xdr:cNvSpPr/>
        </xdr:nvSpPr>
        <xdr:spPr>
          <a:xfrm>
            <a:off x="6573858" y="4287568"/>
            <a:ext cx="2190096" cy="597876"/>
          </a:xfrm>
          <a:prstGeom prst="wedgeRoundRectCallout">
            <a:avLst>
              <a:gd name="adj1" fmla="val -73409"/>
              <a:gd name="adj2" fmla="val 3314"/>
              <a:gd name="adj3" fmla="val 1666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kumimoji="1" lang="ja-JP" altLang="en-US" sz="1100"/>
          </a:p>
        </xdr:txBody>
      </xdr:sp>
      <xdr:sp macro="" textlink="">
        <xdr:nvSpPr>
          <xdr:cNvPr id="17" name="テキスト ボックス 16">
            <a:extLst>
              <a:ext uri="{FF2B5EF4-FFF2-40B4-BE49-F238E27FC236}">
                <a16:creationId xmlns:a16="http://schemas.microsoft.com/office/drawing/2014/main" id="{028B3E8D-DA0A-0BD8-D6A8-FAC96828F0C2}"/>
              </a:ext>
            </a:extLst>
          </xdr:cNvPr>
          <xdr:cNvSpPr txBox="1"/>
        </xdr:nvSpPr>
        <xdr:spPr>
          <a:xfrm>
            <a:off x="6640755" y="4300317"/>
            <a:ext cx="1954506" cy="55062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kumimoji="1" lang="ja-JP" altLang="en-US" sz="1100" b="1">
                <a:latin typeface="ＭＳ Ｐ明朝" panose="02020600040205080304" pitchFamily="18" charset="-128"/>
                <a:ea typeface="ＭＳ Ｐ明朝" panose="02020600040205080304" pitchFamily="18" charset="-128"/>
              </a:rPr>
              <a:t>丸めた規格化定数を演算処理部の規格化定数に入力する</a:t>
            </a:r>
          </a:p>
        </xdr:txBody>
      </xdr:sp>
    </xdr:grpSp>
    <xdr:clientData/>
  </xdr:twoCellAnchor>
  <xdr:twoCellAnchor>
    <xdr:from>
      <xdr:col>2</xdr:col>
      <xdr:colOff>632460</xdr:colOff>
      <xdr:row>12</xdr:row>
      <xdr:rowOff>23446</xdr:rowOff>
    </xdr:from>
    <xdr:to>
      <xdr:col>12</xdr:col>
      <xdr:colOff>137160</xdr:colOff>
      <xdr:row>13</xdr:row>
      <xdr:rowOff>38686</xdr:rowOff>
    </xdr:to>
    <xdr:sp macro="" textlink="">
      <xdr:nvSpPr>
        <xdr:cNvPr id="18" name="四角形: 角を丸くする 17">
          <a:extLst>
            <a:ext uri="{FF2B5EF4-FFF2-40B4-BE49-F238E27FC236}">
              <a16:creationId xmlns:a16="http://schemas.microsoft.com/office/drawing/2014/main" id="{4FADA1D3-EE7B-49B3-B6B0-941F5ADC3C41}"/>
            </a:ext>
          </a:extLst>
        </xdr:cNvPr>
        <xdr:cNvSpPr/>
      </xdr:nvSpPr>
      <xdr:spPr>
        <a:xfrm>
          <a:off x="1554480" y="2842846"/>
          <a:ext cx="6210300" cy="259080"/>
        </a:xfrm>
        <a:prstGeom prst="roundRect">
          <a:avLst/>
        </a:prstGeom>
        <a:noFill/>
        <a:ln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1</xdr:col>
      <xdr:colOff>0</xdr:colOff>
      <xdr:row>1</xdr:row>
      <xdr:rowOff>0</xdr:rowOff>
    </xdr:from>
    <xdr:to>
      <xdr:col>2</xdr:col>
      <xdr:colOff>251461</xdr:colOff>
      <xdr:row>4</xdr:row>
      <xdr:rowOff>30527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AA165B9-E77E-4A07-8EC5-F81EF8DFC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" y="228600"/>
          <a:ext cx="922021" cy="71632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137009</xdr:colOff>
      <xdr:row>5</xdr:row>
      <xdr:rowOff>143758</xdr:rowOff>
    </xdr:from>
    <xdr:to>
      <xdr:col>30</xdr:col>
      <xdr:colOff>374122</xdr:colOff>
      <xdr:row>11</xdr:row>
      <xdr:rowOff>60960</xdr:rowOff>
    </xdr:to>
    <xdr:grpSp>
      <xdr:nvGrpSpPr>
        <xdr:cNvPr id="46" name="グループ化 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GrpSpPr/>
      </xdr:nvGrpSpPr>
      <xdr:grpSpPr>
        <a:xfrm>
          <a:off x="10218269" y="1286758"/>
          <a:ext cx="1090553" cy="1288802"/>
          <a:chOff x="6103469" y="9516358"/>
          <a:chExt cx="1090553" cy="1288802"/>
        </a:xfrm>
      </xdr:grpSpPr>
      <xdr:grpSp>
        <xdr:nvGrpSpPr>
          <xdr:cNvPr id="47" name="グループ化 46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GrpSpPr>
            <a:grpSpLocks/>
          </xdr:cNvGrpSpPr>
        </xdr:nvGrpSpPr>
        <xdr:grpSpPr bwMode="auto">
          <a:xfrm>
            <a:off x="6103469" y="9516358"/>
            <a:ext cx="1090553" cy="636516"/>
            <a:chOff x="2" y="2"/>
            <a:chExt cx="410" cy="255"/>
          </a:xfrm>
        </xdr:grpSpPr>
        <xdr:sp macro="" textlink="">
          <xdr:nvSpPr>
            <xdr:cNvPr id="49" name="Oval 30">
              <a:extLst>
                <a:ext uri="{FF2B5EF4-FFF2-40B4-BE49-F238E27FC236}">
                  <a16:creationId xmlns:a16="http://schemas.microsoft.com/office/drawing/2014/main" id="{00000000-0008-0000-0100-00003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50" name="Group 31">
              <a:extLst>
                <a:ext uri="{FF2B5EF4-FFF2-40B4-BE49-F238E27FC236}">
                  <a16:creationId xmlns:a16="http://schemas.microsoft.com/office/drawing/2014/main" id="{00000000-0008-0000-0100-000032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56" name="Group 32">
                <a:extLst>
                  <a:ext uri="{FF2B5EF4-FFF2-40B4-BE49-F238E27FC236}">
                    <a16:creationId xmlns:a16="http://schemas.microsoft.com/office/drawing/2014/main" id="{00000000-0008-0000-0100-000038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59" name="Arc 33">
                  <a:extLst>
                    <a:ext uri="{FF2B5EF4-FFF2-40B4-BE49-F238E27FC236}">
                      <a16:creationId xmlns:a16="http://schemas.microsoft.com/office/drawing/2014/main" id="{00000000-0008-0000-0100-00003B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0" name="Arc 34">
                  <a:extLst>
                    <a:ext uri="{FF2B5EF4-FFF2-40B4-BE49-F238E27FC236}">
                      <a16:creationId xmlns:a16="http://schemas.microsoft.com/office/drawing/2014/main" id="{00000000-0008-0000-0100-00003C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61" name="Arc 35">
                  <a:extLst>
                    <a:ext uri="{FF2B5EF4-FFF2-40B4-BE49-F238E27FC236}">
                      <a16:creationId xmlns:a16="http://schemas.microsoft.com/office/drawing/2014/main" id="{00000000-0008-0000-0100-00003D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57" name="Line 36">
                <a:extLst>
                  <a:ext uri="{FF2B5EF4-FFF2-40B4-BE49-F238E27FC236}">
                    <a16:creationId xmlns:a16="http://schemas.microsoft.com/office/drawing/2014/main" id="{00000000-0008-0000-0100-000039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58" name="Line 37">
                <a:extLst>
                  <a:ext uri="{FF2B5EF4-FFF2-40B4-BE49-F238E27FC236}">
                    <a16:creationId xmlns:a16="http://schemas.microsoft.com/office/drawing/2014/main" id="{00000000-0008-0000-0100-00003A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51" name="Oval 38">
              <a:extLst>
                <a:ext uri="{FF2B5EF4-FFF2-40B4-BE49-F238E27FC236}">
                  <a16:creationId xmlns:a16="http://schemas.microsoft.com/office/drawing/2014/main" id="{00000000-0008-0000-0100-00003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2" name="Oval 39">
              <a:extLst>
                <a:ext uri="{FF2B5EF4-FFF2-40B4-BE49-F238E27FC236}">
                  <a16:creationId xmlns:a16="http://schemas.microsoft.com/office/drawing/2014/main" id="{00000000-0008-0000-0100-00003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3" name="Line 40">
              <a:extLst>
                <a:ext uri="{FF2B5EF4-FFF2-40B4-BE49-F238E27FC236}">
                  <a16:creationId xmlns:a16="http://schemas.microsoft.com/office/drawing/2014/main" id="{00000000-0008-0000-0100-000035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4" name="Oval 41">
              <a:extLst>
                <a:ext uri="{FF2B5EF4-FFF2-40B4-BE49-F238E27FC236}">
                  <a16:creationId xmlns:a16="http://schemas.microsoft.com/office/drawing/2014/main" id="{00000000-0008-0000-0100-00003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5" name="Text Box 42">
              <a:extLst>
                <a:ext uri="{FF2B5EF4-FFF2-40B4-BE49-F238E27FC236}">
                  <a16:creationId xmlns:a16="http://schemas.microsoft.com/office/drawing/2014/main" id="{00000000-0008-0000-0100-000037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2" y="75"/>
              <a:ext cx="110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4" name="Object 24" hidden="1">
                <a:extLst>
                  <a:ext uri="{63B3BB69-23CF-44E3-9099-C40C66FF867C}">
                    <a14:compatExt spid="_x0000_s5144"/>
                  </a:ext>
                  <a:ext uri="{FF2B5EF4-FFF2-40B4-BE49-F238E27FC236}">
                    <a16:creationId xmlns:a16="http://schemas.microsoft.com/office/drawing/2014/main" id="{00000000-0008-0000-0100-000018140000}"/>
                  </a:ext>
                </a:extLst>
              </xdr:cNvPr>
              <xdr:cNvSpPr/>
            </xdr:nvSpPr>
            <xdr:spPr bwMode="auto">
              <a:xfrm>
                <a:off x="6187440" y="10241280"/>
                <a:ext cx="891540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</xdr:col>
      <xdr:colOff>234526</xdr:colOff>
      <xdr:row>5</xdr:row>
      <xdr:rowOff>156633</xdr:rowOff>
    </xdr:from>
    <xdr:to>
      <xdr:col>5</xdr:col>
      <xdr:colOff>343521</xdr:colOff>
      <xdr:row>11</xdr:row>
      <xdr:rowOff>114300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943186" y="1299633"/>
          <a:ext cx="962435" cy="1329267"/>
          <a:chOff x="3137746" y="1375833"/>
          <a:chExt cx="962435" cy="1329267"/>
        </a:xfrm>
      </xdr:grpSpPr>
      <xdr:grpSp>
        <xdr:nvGrpSpPr>
          <xdr:cNvPr id="84" name="Group 44">
            <a:extLst>
              <a:ext uri="{FF2B5EF4-FFF2-40B4-BE49-F238E27FC236}">
                <a16:creationId xmlns:a16="http://schemas.microsoft.com/office/drawing/2014/main" id="{00000000-0008-0000-0100-000054000000}"/>
              </a:ext>
            </a:extLst>
          </xdr:cNvPr>
          <xdr:cNvGrpSpPr>
            <a:grpSpLocks/>
          </xdr:cNvGrpSpPr>
        </xdr:nvGrpSpPr>
        <xdr:grpSpPr bwMode="auto">
          <a:xfrm>
            <a:off x="3137746" y="1375833"/>
            <a:ext cx="962435" cy="636694"/>
            <a:chOff x="2" y="9"/>
            <a:chExt cx="410" cy="273"/>
          </a:xfrm>
        </xdr:grpSpPr>
        <xdr:sp macro="" textlink="">
          <xdr:nvSpPr>
            <xdr:cNvPr id="85" name="Oval 45">
              <a:extLst>
                <a:ext uri="{FF2B5EF4-FFF2-40B4-BE49-F238E27FC236}">
                  <a16:creationId xmlns:a16="http://schemas.microsoft.com/office/drawing/2014/main" id="{00000000-0008-0000-0100-00005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6" name="Text Box 46">
              <a:extLst>
                <a:ext uri="{FF2B5EF4-FFF2-40B4-BE49-F238E27FC236}">
                  <a16:creationId xmlns:a16="http://schemas.microsoft.com/office/drawing/2014/main" id="{00000000-0008-0000-0100-000056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1" cy="9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1</a:t>
              </a: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87" name="Group 47">
              <a:extLst>
                <a:ext uri="{FF2B5EF4-FFF2-40B4-BE49-F238E27FC236}">
                  <a16:creationId xmlns:a16="http://schemas.microsoft.com/office/drawing/2014/main" id="{00000000-0008-0000-0100-000057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97" name="Line 48">
                <a:extLst>
                  <a:ext uri="{FF2B5EF4-FFF2-40B4-BE49-F238E27FC236}">
                    <a16:creationId xmlns:a16="http://schemas.microsoft.com/office/drawing/2014/main" id="{00000000-0008-0000-0100-000061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98" name="Line 49">
                <a:extLst>
                  <a:ext uri="{FF2B5EF4-FFF2-40B4-BE49-F238E27FC236}">
                    <a16:creationId xmlns:a16="http://schemas.microsoft.com/office/drawing/2014/main" id="{00000000-0008-0000-0100-000062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88" name="Oval 50">
              <a:extLst>
                <a:ext uri="{FF2B5EF4-FFF2-40B4-BE49-F238E27FC236}">
                  <a16:creationId xmlns:a16="http://schemas.microsoft.com/office/drawing/2014/main" id="{00000000-0008-0000-0100-00005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89" name="Line 51">
              <a:extLst>
                <a:ext uri="{FF2B5EF4-FFF2-40B4-BE49-F238E27FC236}">
                  <a16:creationId xmlns:a16="http://schemas.microsoft.com/office/drawing/2014/main" id="{00000000-0008-0000-0100-000059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0" name="Oval 52">
              <a:extLst>
                <a:ext uri="{FF2B5EF4-FFF2-40B4-BE49-F238E27FC236}">
                  <a16:creationId xmlns:a16="http://schemas.microsoft.com/office/drawing/2014/main" id="{00000000-0008-0000-0100-00005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1" name="Oval 53">
              <a:extLst>
                <a:ext uri="{FF2B5EF4-FFF2-40B4-BE49-F238E27FC236}">
                  <a16:creationId xmlns:a16="http://schemas.microsoft.com/office/drawing/2014/main" id="{00000000-0008-0000-0100-00005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92" name="Line 54">
              <a:extLst>
                <a:ext uri="{FF2B5EF4-FFF2-40B4-BE49-F238E27FC236}">
                  <a16:creationId xmlns:a16="http://schemas.microsoft.com/office/drawing/2014/main" id="{00000000-0008-0000-0100-00005C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3" name="Oval 55">
              <a:extLst>
                <a:ext uri="{FF2B5EF4-FFF2-40B4-BE49-F238E27FC236}">
                  <a16:creationId xmlns:a16="http://schemas.microsoft.com/office/drawing/2014/main" id="{00000000-0008-0000-0100-00005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4" name="Oval 56">
              <a:extLst>
                <a:ext uri="{FF2B5EF4-FFF2-40B4-BE49-F238E27FC236}">
                  <a16:creationId xmlns:a16="http://schemas.microsoft.com/office/drawing/2014/main" id="{00000000-0008-0000-0100-00005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95" name="Line 57">
              <a:extLst>
                <a:ext uri="{FF2B5EF4-FFF2-40B4-BE49-F238E27FC236}">
                  <a16:creationId xmlns:a16="http://schemas.microsoft.com/office/drawing/2014/main" id="{00000000-0008-0000-0100-00005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96" name="Line 58">
              <a:extLst>
                <a:ext uri="{FF2B5EF4-FFF2-40B4-BE49-F238E27FC236}">
                  <a16:creationId xmlns:a16="http://schemas.microsoft.com/office/drawing/2014/main" id="{00000000-0008-0000-0100-00006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6" name="Object 26" hidden="1">
                <a:extLst>
                  <a:ext uri="{63B3BB69-23CF-44E3-9099-C40C66FF867C}">
                    <a14:compatExt spid="_x0000_s5146"/>
                  </a:ext>
                  <a:ext uri="{FF2B5EF4-FFF2-40B4-BE49-F238E27FC236}">
                    <a16:creationId xmlns:a16="http://schemas.microsoft.com/office/drawing/2014/main" id="{00000000-0008-0000-0100-00001A140000}"/>
                  </a:ext>
                </a:extLst>
              </xdr:cNvPr>
              <xdr:cNvSpPr/>
            </xdr:nvSpPr>
            <xdr:spPr bwMode="auto">
              <a:xfrm>
                <a:off x="3177540" y="2141220"/>
                <a:ext cx="891540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18</xdr:col>
      <xdr:colOff>254000</xdr:colOff>
      <xdr:row>5</xdr:row>
      <xdr:rowOff>115570</xdr:rowOff>
    </xdr:from>
    <xdr:to>
      <xdr:col>20</xdr:col>
      <xdr:colOff>417605</xdr:colOff>
      <xdr:row>11</xdr:row>
      <xdr:rowOff>83820</xdr:rowOff>
    </xdr:to>
    <xdr:grpSp>
      <xdr:nvGrpSpPr>
        <xdr:cNvPr id="100" name="グループ化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GrpSpPr/>
      </xdr:nvGrpSpPr>
      <xdr:grpSpPr>
        <a:xfrm>
          <a:off x="6540500" y="1258570"/>
          <a:ext cx="1017045" cy="1339850"/>
          <a:chOff x="10243820" y="9533890"/>
          <a:chExt cx="963705" cy="1339850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7" name="Object 27" hidden="1">
                <a:extLst>
                  <a:ext uri="{63B3BB69-23CF-44E3-9099-C40C66FF867C}">
                    <a14:compatExt spid="_x0000_s5147"/>
                  </a:ext>
                  <a:ext uri="{FF2B5EF4-FFF2-40B4-BE49-F238E27FC236}">
                    <a16:creationId xmlns:a16="http://schemas.microsoft.com/office/drawing/2014/main" id="{00000000-0008-0000-0100-00001B140000}"/>
                  </a:ext>
                </a:extLst>
              </xdr:cNvPr>
              <xdr:cNvSpPr/>
            </xdr:nvSpPr>
            <xdr:spPr bwMode="auto">
              <a:xfrm>
                <a:off x="10248900" y="10309860"/>
                <a:ext cx="891540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102" name="Group 44">
            <a:extLst>
              <a:ext uri="{FF2B5EF4-FFF2-40B4-BE49-F238E27FC236}">
                <a16:creationId xmlns:a16="http://schemas.microsoft.com/office/drawing/2014/main" id="{00000000-0008-0000-0100-000066000000}"/>
              </a:ext>
            </a:extLst>
          </xdr:cNvPr>
          <xdr:cNvGrpSpPr>
            <a:grpSpLocks/>
          </xdr:cNvGrpSpPr>
        </xdr:nvGrpSpPr>
        <xdr:grpSpPr bwMode="auto">
          <a:xfrm>
            <a:off x="10243820" y="9533890"/>
            <a:ext cx="963705" cy="636694"/>
            <a:chOff x="2" y="9"/>
            <a:chExt cx="410" cy="273"/>
          </a:xfrm>
        </xdr:grpSpPr>
        <xdr:sp macro="" textlink="">
          <xdr:nvSpPr>
            <xdr:cNvPr id="103" name="Oval 45">
              <a:extLst>
                <a:ext uri="{FF2B5EF4-FFF2-40B4-BE49-F238E27FC236}">
                  <a16:creationId xmlns:a16="http://schemas.microsoft.com/office/drawing/2014/main" id="{00000000-0008-0000-0100-00006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4" name="Text Box 46">
              <a:extLst>
                <a:ext uri="{FF2B5EF4-FFF2-40B4-BE49-F238E27FC236}">
                  <a16:creationId xmlns:a16="http://schemas.microsoft.com/office/drawing/2014/main" id="{00000000-0008-0000-0100-000068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5" cy="1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3</a:t>
              </a: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105" name="Group 47">
              <a:extLst>
                <a:ext uri="{FF2B5EF4-FFF2-40B4-BE49-F238E27FC236}">
                  <a16:creationId xmlns:a16="http://schemas.microsoft.com/office/drawing/2014/main" id="{00000000-0008-0000-0100-00006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115" name="Line 48">
                <a:extLst>
                  <a:ext uri="{FF2B5EF4-FFF2-40B4-BE49-F238E27FC236}">
                    <a16:creationId xmlns:a16="http://schemas.microsoft.com/office/drawing/2014/main" id="{00000000-0008-0000-0100-000073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16" name="Line 49">
                <a:extLst>
                  <a:ext uri="{FF2B5EF4-FFF2-40B4-BE49-F238E27FC236}">
                    <a16:creationId xmlns:a16="http://schemas.microsoft.com/office/drawing/2014/main" id="{00000000-0008-0000-0100-00007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06" name="Oval 50">
              <a:extLst>
                <a:ext uri="{FF2B5EF4-FFF2-40B4-BE49-F238E27FC236}">
                  <a16:creationId xmlns:a16="http://schemas.microsoft.com/office/drawing/2014/main" id="{00000000-0008-0000-0100-00006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7" name="Line 51">
              <a:extLst>
                <a:ext uri="{FF2B5EF4-FFF2-40B4-BE49-F238E27FC236}">
                  <a16:creationId xmlns:a16="http://schemas.microsoft.com/office/drawing/2014/main" id="{00000000-0008-0000-0100-00006B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08" name="Oval 52">
              <a:extLst>
                <a:ext uri="{FF2B5EF4-FFF2-40B4-BE49-F238E27FC236}">
                  <a16:creationId xmlns:a16="http://schemas.microsoft.com/office/drawing/2014/main" id="{00000000-0008-0000-0100-00006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09" name="Oval 53">
              <a:extLst>
                <a:ext uri="{FF2B5EF4-FFF2-40B4-BE49-F238E27FC236}">
                  <a16:creationId xmlns:a16="http://schemas.microsoft.com/office/drawing/2014/main" id="{00000000-0008-0000-0100-00006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10" name="Line 54">
              <a:extLst>
                <a:ext uri="{FF2B5EF4-FFF2-40B4-BE49-F238E27FC236}">
                  <a16:creationId xmlns:a16="http://schemas.microsoft.com/office/drawing/2014/main" id="{00000000-0008-0000-0100-00006E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1" name="Oval 55">
              <a:extLst>
                <a:ext uri="{FF2B5EF4-FFF2-40B4-BE49-F238E27FC236}">
                  <a16:creationId xmlns:a16="http://schemas.microsoft.com/office/drawing/2014/main" id="{00000000-0008-0000-0100-00006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12" name="Oval 56">
              <a:extLst>
                <a:ext uri="{FF2B5EF4-FFF2-40B4-BE49-F238E27FC236}">
                  <a16:creationId xmlns:a16="http://schemas.microsoft.com/office/drawing/2014/main" id="{00000000-0008-0000-0100-00007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13" name="Line 57">
              <a:extLst>
                <a:ext uri="{FF2B5EF4-FFF2-40B4-BE49-F238E27FC236}">
                  <a16:creationId xmlns:a16="http://schemas.microsoft.com/office/drawing/2014/main" id="{00000000-0008-0000-0100-000071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14" name="Line 58">
              <a:extLst>
                <a:ext uri="{FF2B5EF4-FFF2-40B4-BE49-F238E27FC236}">
                  <a16:creationId xmlns:a16="http://schemas.microsoft.com/office/drawing/2014/main" id="{00000000-0008-0000-0100-00007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</xdr:grpSp>
    <xdr:clientData/>
  </xdr:twoCellAnchor>
  <xdr:twoCellAnchor>
    <xdr:from>
      <xdr:col>48</xdr:col>
      <xdr:colOff>175260</xdr:colOff>
      <xdr:row>5</xdr:row>
      <xdr:rowOff>114300</xdr:rowOff>
    </xdr:from>
    <xdr:to>
      <xdr:col>50</xdr:col>
      <xdr:colOff>411103</xdr:colOff>
      <xdr:row>11</xdr:row>
      <xdr:rowOff>60960</xdr:rowOff>
    </xdr:to>
    <xdr:grpSp>
      <xdr:nvGrpSpPr>
        <xdr:cNvPr id="117" name="グループ化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GrpSpPr/>
      </xdr:nvGrpSpPr>
      <xdr:grpSpPr>
        <a:xfrm>
          <a:off x="17838420" y="1257300"/>
          <a:ext cx="1089283" cy="1318260"/>
          <a:chOff x="13639800" y="9540240"/>
          <a:chExt cx="1089283" cy="1318260"/>
        </a:xfrm>
      </xdr:grpSpPr>
      <xdr:grpSp>
        <xdr:nvGrpSpPr>
          <xdr:cNvPr id="118" name="グループ化 117">
            <a:extLst>
              <a:ext uri="{FF2B5EF4-FFF2-40B4-BE49-F238E27FC236}">
                <a16:creationId xmlns:a16="http://schemas.microsoft.com/office/drawing/2014/main" id="{00000000-0008-0000-0100-000076000000}"/>
              </a:ext>
            </a:extLst>
          </xdr:cNvPr>
          <xdr:cNvGrpSpPr>
            <a:grpSpLocks/>
          </xdr:cNvGrpSpPr>
        </xdr:nvGrpSpPr>
        <xdr:grpSpPr bwMode="auto">
          <a:xfrm>
            <a:off x="13639800" y="9540240"/>
            <a:ext cx="1089283" cy="636516"/>
            <a:chOff x="2" y="2"/>
            <a:chExt cx="410" cy="255"/>
          </a:xfrm>
        </xdr:grpSpPr>
        <xdr:sp macro="" textlink="">
          <xdr:nvSpPr>
            <xdr:cNvPr id="120" name="Oval 30">
              <a:extLst>
                <a:ext uri="{FF2B5EF4-FFF2-40B4-BE49-F238E27FC236}">
                  <a16:creationId xmlns:a16="http://schemas.microsoft.com/office/drawing/2014/main" id="{00000000-0008-0000-0100-00007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21" name="Group 31">
              <a:extLst>
                <a:ext uri="{FF2B5EF4-FFF2-40B4-BE49-F238E27FC236}">
                  <a16:creationId xmlns:a16="http://schemas.microsoft.com/office/drawing/2014/main" id="{00000000-0008-0000-0100-000079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127" name="Group 32">
                <a:extLst>
                  <a:ext uri="{FF2B5EF4-FFF2-40B4-BE49-F238E27FC236}">
                    <a16:creationId xmlns:a16="http://schemas.microsoft.com/office/drawing/2014/main" id="{00000000-0008-0000-0100-00007F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130" name="Arc 33">
                  <a:extLst>
                    <a:ext uri="{FF2B5EF4-FFF2-40B4-BE49-F238E27FC236}">
                      <a16:creationId xmlns:a16="http://schemas.microsoft.com/office/drawing/2014/main" id="{00000000-0008-0000-0100-000082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31" name="Arc 34">
                  <a:extLst>
                    <a:ext uri="{FF2B5EF4-FFF2-40B4-BE49-F238E27FC236}">
                      <a16:creationId xmlns:a16="http://schemas.microsoft.com/office/drawing/2014/main" id="{00000000-0008-0000-0100-000083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32" name="Arc 35">
                  <a:extLst>
                    <a:ext uri="{FF2B5EF4-FFF2-40B4-BE49-F238E27FC236}">
                      <a16:creationId xmlns:a16="http://schemas.microsoft.com/office/drawing/2014/main" id="{00000000-0008-0000-0100-000084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28" name="Line 36">
                <a:extLst>
                  <a:ext uri="{FF2B5EF4-FFF2-40B4-BE49-F238E27FC236}">
                    <a16:creationId xmlns:a16="http://schemas.microsoft.com/office/drawing/2014/main" id="{00000000-0008-0000-0100-00008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29" name="Line 37">
                <a:extLst>
                  <a:ext uri="{FF2B5EF4-FFF2-40B4-BE49-F238E27FC236}">
                    <a16:creationId xmlns:a16="http://schemas.microsoft.com/office/drawing/2014/main" id="{00000000-0008-0000-0100-000081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22" name="Oval 38">
              <a:extLst>
                <a:ext uri="{FF2B5EF4-FFF2-40B4-BE49-F238E27FC236}">
                  <a16:creationId xmlns:a16="http://schemas.microsoft.com/office/drawing/2014/main" id="{00000000-0008-0000-0100-00007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3" name="Oval 39">
              <a:extLst>
                <a:ext uri="{FF2B5EF4-FFF2-40B4-BE49-F238E27FC236}">
                  <a16:creationId xmlns:a16="http://schemas.microsoft.com/office/drawing/2014/main" id="{00000000-0008-0000-0100-00007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24" name="Line 40">
              <a:extLst>
                <a:ext uri="{FF2B5EF4-FFF2-40B4-BE49-F238E27FC236}">
                  <a16:creationId xmlns:a16="http://schemas.microsoft.com/office/drawing/2014/main" id="{00000000-0008-0000-0100-00007C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25" name="Oval 41">
              <a:extLst>
                <a:ext uri="{FF2B5EF4-FFF2-40B4-BE49-F238E27FC236}">
                  <a16:creationId xmlns:a16="http://schemas.microsoft.com/office/drawing/2014/main" id="{00000000-0008-0000-0100-00007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26" name="Text Box 42">
              <a:extLst>
                <a:ext uri="{FF2B5EF4-FFF2-40B4-BE49-F238E27FC236}">
                  <a16:creationId xmlns:a16="http://schemas.microsoft.com/office/drawing/2014/main" id="{00000000-0008-0000-0100-00007E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73" y="75"/>
              <a:ext cx="124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altLang="ja-JP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L6</a:t>
              </a:r>
            </a:p>
            <a:p>
              <a:pPr algn="l"/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8" name="Object 28" hidden="1">
                <a:extLst>
                  <a:ext uri="{63B3BB69-23CF-44E3-9099-C40C66FF867C}">
                    <a14:compatExt spid="_x0000_s5148"/>
                  </a:ext>
                  <a:ext uri="{FF2B5EF4-FFF2-40B4-BE49-F238E27FC236}">
                    <a16:creationId xmlns:a16="http://schemas.microsoft.com/office/drawing/2014/main" id="{00000000-0008-0000-0100-00001C140000}"/>
                  </a:ext>
                </a:extLst>
              </xdr:cNvPr>
              <xdr:cNvSpPr/>
            </xdr:nvSpPr>
            <xdr:spPr bwMode="auto">
              <a:xfrm>
                <a:off x="13746480" y="10287000"/>
                <a:ext cx="891540" cy="57150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38</xdr:col>
      <xdr:colOff>236217</xdr:colOff>
      <xdr:row>5</xdr:row>
      <xdr:rowOff>99060</xdr:rowOff>
    </xdr:from>
    <xdr:to>
      <xdr:col>40</xdr:col>
      <xdr:colOff>374661</xdr:colOff>
      <xdr:row>11</xdr:row>
      <xdr:rowOff>35560</xdr:rowOff>
    </xdr:to>
    <xdr:grpSp>
      <xdr:nvGrpSpPr>
        <xdr:cNvPr id="133" name="グループ化 132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GrpSpPr/>
      </xdr:nvGrpSpPr>
      <xdr:grpSpPr>
        <a:xfrm>
          <a:off x="14165577" y="1242060"/>
          <a:ext cx="991884" cy="1308100"/>
          <a:chOff x="17785080" y="9540240"/>
          <a:chExt cx="991976" cy="1308100"/>
        </a:xfrm>
      </xdr:grpSpPr>
      <xdr:grpSp>
        <xdr:nvGrpSpPr>
          <xdr:cNvPr id="134" name="Group 44">
            <a:extLst>
              <a:ext uri="{FF2B5EF4-FFF2-40B4-BE49-F238E27FC236}">
                <a16:creationId xmlns:a16="http://schemas.microsoft.com/office/drawing/2014/main" id="{00000000-0008-0000-0100-000086000000}"/>
              </a:ext>
            </a:extLst>
          </xdr:cNvPr>
          <xdr:cNvGrpSpPr>
            <a:grpSpLocks/>
          </xdr:cNvGrpSpPr>
        </xdr:nvGrpSpPr>
        <xdr:grpSpPr bwMode="auto">
          <a:xfrm>
            <a:off x="17785080" y="9540240"/>
            <a:ext cx="963705" cy="636694"/>
            <a:chOff x="2" y="9"/>
            <a:chExt cx="410" cy="273"/>
          </a:xfrm>
        </xdr:grpSpPr>
        <xdr:sp macro="" textlink="">
          <xdr:nvSpPr>
            <xdr:cNvPr id="136" name="Oval 45">
              <a:extLst>
                <a:ext uri="{FF2B5EF4-FFF2-40B4-BE49-F238E27FC236}">
                  <a16:creationId xmlns:a16="http://schemas.microsoft.com/office/drawing/2014/main" id="{00000000-0008-0000-0100-000088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37" name="Text Box 46">
              <a:extLst>
                <a:ext uri="{FF2B5EF4-FFF2-40B4-BE49-F238E27FC236}">
                  <a16:creationId xmlns:a16="http://schemas.microsoft.com/office/drawing/2014/main" id="{00000000-0008-0000-0100-000089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5" cy="1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5</a:t>
              </a: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138" name="Group 47">
              <a:extLst>
                <a:ext uri="{FF2B5EF4-FFF2-40B4-BE49-F238E27FC236}">
                  <a16:creationId xmlns:a16="http://schemas.microsoft.com/office/drawing/2014/main" id="{00000000-0008-0000-0100-00008A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148" name="Line 48">
                <a:extLst>
                  <a:ext uri="{FF2B5EF4-FFF2-40B4-BE49-F238E27FC236}">
                    <a16:creationId xmlns:a16="http://schemas.microsoft.com/office/drawing/2014/main" id="{00000000-0008-0000-0100-000094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149" name="Line 49">
                <a:extLst>
                  <a:ext uri="{FF2B5EF4-FFF2-40B4-BE49-F238E27FC236}">
                    <a16:creationId xmlns:a16="http://schemas.microsoft.com/office/drawing/2014/main" id="{00000000-0008-0000-0100-000095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39" name="Oval 50">
              <a:extLst>
                <a:ext uri="{FF2B5EF4-FFF2-40B4-BE49-F238E27FC236}">
                  <a16:creationId xmlns:a16="http://schemas.microsoft.com/office/drawing/2014/main" id="{00000000-0008-0000-0100-00008B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0" name="Line 51">
              <a:extLst>
                <a:ext uri="{FF2B5EF4-FFF2-40B4-BE49-F238E27FC236}">
                  <a16:creationId xmlns:a16="http://schemas.microsoft.com/office/drawing/2014/main" id="{00000000-0008-0000-0100-00008C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1" name="Oval 52">
              <a:extLst>
                <a:ext uri="{FF2B5EF4-FFF2-40B4-BE49-F238E27FC236}">
                  <a16:creationId xmlns:a16="http://schemas.microsoft.com/office/drawing/2014/main" id="{00000000-0008-0000-0100-00008D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2" name="Oval 53">
              <a:extLst>
                <a:ext uri="{FF2B5EF4-FFF2-40B4-BE49-F238E27FC236}">
                  <a16:creationId xmlns:a16="http://schemas.microsoft.com/office/drawing/2014/main" id="{00000000-0008-0000-0100-00008E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43" name="Line 54">
              <a:extLst>
                <a:ext uri="{FF2B5EF4-FFF2-40B4-BE49-F238E27FC236}">
                  <a16:creationId xmlns:a16="http://schemas.microsoft.com/office/drawing/2014/main" id="{00000000-0008-0000-0100-00008F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4" name="Oval 55">
              <a:extLst>
                <a:ext uri="{FF2B5EF4-FFF2-40B4-BE49-F238E27FC236}">
                  <a16:creationId xmlns:a16="http://schemas.microsoft.com/office/drawing/2014/main" id="{00000000-0008-0000-0100-00009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5" name="Oval 56">
              <a:extLst>
                <a:ext uri="{FF2B5EF4-FFF2-40B4-BE49-F238E27FC236}">
                  <a16:creationId xmlns:a16="http://schemas.microsoft.com/office/drawing/2014/main" id="{00000000-0008-0000-0100-00009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46" name="Line 57">
              <a:extLst>
                <a:ext uri="{FF2B5EF4-FFF2-40B4-BE49-F238E27FC236}">
                  <a16:creationId xmlns:a16="http://schemas.microsoft.com/office/drawing/2014/main" id="{00000000-0008-0000-0100-000092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47" name="Line 58">
              <a:extLst>
                <a:ext uri="{FF2B5EF4-FFF2-40B4-BE49-F238E27FC236}">
                  <a16:creationId xmlns:a16="http://schemas.microsoft.com/office/drawing/2014/main" id="{00000000-0008-0000-0100-00009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49" name="Object 29" hidden="1">
                <a:extLst>
                  <a:ext uri="{63B3BB69-23CF-44E3-9099-C40C66FF867C}">
                    <a14:compatExt spid="_x0000_s5149"/>
                  </a:ext>
                  <a:ext uri="{FF2B5EF4-FFF2-40B4-BE49-F238E27FC236}">
                    <a16:creationId xmlns:a16="http://schemas.microsoft.com/office/drawing/2014/main" id="{00000000-0008-0000-0100-00001D140000}"/>
                  </a:ext>
                </a:extLst>
              </xdr:cNvPr>
              <xdr:cNvSpPr/>
            </xdr:nvSpPr>
            <xdr:spPr bwMode="auto">
              <a:xfrm>
                <a:off x="17885515" y="10284460"/>
                <a:ext cx="891541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68</xdr:col>
      <xdr:colOff>213360</xdr:colOff>
      <xdr:row>5</xdr:row>
      <xdr:rowOff>198120</xdr:rowOff>
    </xdr:from>
    <xdr:to>
      <xdr:col>71</xdr:col>
      <xdr:colOff>22483</xdr:colOff>
      <xdr:row>11</xdr:row>
      <xdr:rowOff>53340</xdr:rowOff>
    </xdr:to>
    <xdr:grpSp>
      <xdr:nvGrpSpPr>
        <xdr:cNvPr id="3" name="グループ化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pSpPr/>
      </xdr:nvGrpSpPr>
      <xdr:grpSpPr>
        <a:xfrm>
          <a:off x="25435560" y="1341120"/>
          <a:ext cx="1089283" cy="1226820"/>
          <a:chOff x="21595080" y="1455420"/>
          <a:chExt cx="1089283" cy="1226820"/>
        </a:xfrm>
      </xdr:grpSpPr>
      <xdr:grpSp>
        <xdr:nvGrpSpPr>
          <xdr:cNvPr id="150" name="グループ化 149">
            <a:extLst>
              <a:ext uri="{FF2B5EF4-FFF2-40B4-BE49-F238E27FC236}">
                <a16:creationId xmlns:a16="http://schemas.microsoft.com/office/drawing/2014/main" id="{00000000-0008-0000-0100-000096000000}"/>
              </a:ext>
            </a:extLst>
          </xdr:cNvPr>
          <xdr:cNvGrpSpPr>
            <a:grpSpLocks/>
          </xdr:cNvGrpSpPr>
        </xdr:nvGrpSpPr>
        <xdr:grpSpPr bwMode="auto">
          <a:xfrm>
            <a:off x="21595080" y="1455420"/>
            <a:ext cx="1089283" cy="636516"/>
            <a:chOff x="2" y="2"/>
            <a:chExt cx="410" cy="255"/>
          </a:xfrm>
        </xdr:grpSpPr>
        <xdr:sp macro="" textlink="">
          <xdr:nvSpPr>
            <xdr:cNvPr id="151" name="Oval 30">
              <a:extLst>
                <a:ext uri="{FF2B5EF4-FFF2-40B4-BE49-F238E27FC236}">
                  <a16:creationId xmlns:a16="http://schemas.microsoft.com/office/drawing/2014/main" id="{00000000-0008-0000-0100-000097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152" name="Group 31">
              <a:extLst>
                <a:ext uri="{FF2B5EF4-FFF2-40B4-BE49-F238E27FC236}">
                  <a16:creationId xmlns:a16="http://schemas.microsoft.com/office/drawing/2014/main" id="{00000000-0008-0000-0100-00009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158" name="Group 32">
                <a:extLst>
                  <a:ext uri="{FF2B5EF4-FFF2-40B4-BE49-F238E27FC236}">
                    <a16:creationId xmlns:a16="http://schemas.microsoft.com/office/drawing/2014/main" id="{00000000-0008-0000-0100-00009E00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161" name="Arc 33">
                  <a:extLst>
                    <a:ext uri="{FF2B5EF4-FFF2-40B4-BE49-F238E27FC236}">
                      <a16:creationId xmlns:a16="http://schemas.microsoft.com/office/drawing/2014/main" id="{00000000-0008-0000-0100-0000A1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62" name="Arc 34">
                  <a:extLst>
                    <a:ext uri="{FF2B5EF4-FFF2-40B4-BE49-F238E27FC236}">
                      <a16:creationId xmlns:a16="http://schemas.microsoft.com/office/drawing/2014/main" id="{00000000-0008-0000-0100-0000A2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163" name="Arc 35">
                  <a:extLst>
                    <a:ext uri="{FF2B5EF4-FFF2-40B4-BE49-F238E27FC236}">
                      <a16:creationId xmlns:a16="http://schemas.microsoft.com/office/drawing/2014/main" id="{00000000-0008-0000-0100-0000A300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159" name="Line 36">
                <a:extLst>
                  <a:ext uri="{FF2B5EF4-FFF2-40B4-BE49-F238E27FC236}">
                    <a16:creationId xmlns:a16="http://schemas.microsoft.com/office/drawing/2014/main" id="{00000000-0008-0000-0100-00009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60" name="Line 37">
                <a:extLst>
                  <a:ext uri="{FF2B5EF4-FFF2-40B4-BE49-F238E27FC236}">
                    <a16:creationId xmlns:a16="http://schemas.microsoft.com/office/drawing/2014/main" id="{00000000-0008-0000-0100-0000A0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153" name="Oval 38">
              <a:extLst>
                <a:ext uri="{FF2B5EF4-FFF2-40B4-BE49-F238E27FC236}">
                  <a16:creationId xmlns:a16="http://schemas.microsoft.com/office/drawing/2014/main" id="{00000000-0008-0000-0100-000099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4" name="Oval 39">
              <a:extLst>
                <a:ext uri="{FF2B5EF4-FFF2-40B4-BE49-F238E27FC236}">
                  <a16:creationId xmlns:a16="http://schemas.microsoft.com/office/drawing/2014/main" id="{00000000-0008-0000-0100-00009A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55" name="Line 40">
              <a:extLst>
                <a:ext uri="{FF2B5EF4-FFF2-40B4-BE49-F238E27FC236}">
                  <a16:creationId xmlns:a16="http://schemas.microsoft.com/office/drawing/2014/main" id="{00000000-0008-0000-0100-00009B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56" name="Oval 41">
              <a:extLst>
                <a:ext uri="{FF2B5EF4-FFF2-40B4-BE49-F238E27FC236}">
                  <a16:creationId xmlns:a16="http://schemas.microsoft.com/office/drawing/2014/main" id="{00000000-0008-0000-0100-00009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7" name="Text Box 42">
              <a:extLst>
                <a:ext uri="{FF2B5EF4-FFF2-40B4-BE49-F238E27FC236}">
                  <a16:creationId xmlns:a16="http://schemas.microsoft.com/office/drawing/2014/main" id="{00000000-0008-0000-0100-00009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2" y="75"/>
              <a:ext cx="110" cy="89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8</a:t>
              </a:r>
            </a:p>
            <a:p>
              <a:pPr algn="l"/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50" name="Object 30" hidden="1">
                <a:extLst>
                  <a:ext uri="{63B3BB69-23CF-44E3-9099-C40C66FF867C}">
                    <a14:compatExt spid="_x0000_s5150"/>
                  </a:ext>
                  <a:ext uri="{FF2B5EF4-FFF2-40B4-BE49-F238E27FC236}">
                    <a16:creationId xmlns:a16="http://schemas.microsoft.com/office/drawing/2014/main" id="{00000000-0008-0000-0100-00001E140000}"/>
                  </a:ext>
                </a:extLst>
              </xdr:cNvPr>
              <xdr:cNvSpPr/>
            </xdr:nvSpPr>
            <xdr:spPr bwMode="auto">
              <a:xfrm>
                <a:off x="21701760" y="2110740"/>
                <a:ext cx="891540" cy="57150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58</xdr:col>
      <xdr:colOff>236217</xdr:colOff>
      <xdr:row>5</xdr:row>
      <xdr:rowOff>68580</xdr:rowOff>
    </xdr:from>
    <xdr:to>
      <xdr:col>61</xdr:col>
      <xdr:colOff>83820</xdr:colOff>
      <xdr:row>11</xdr:row>
      <xdr:rowOff>127000</xdr:rowOff>
    </xdr:to>
    <xdr:grpSp>
      <xdr:nvGrpSpPr>
        <xdr:cNvPr id="185" name="グループ化 184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GrpSpPr/>
      </xdr:nvGrpSpPr>
      <xdr:grpSpPr>
        <a:xfrm>
          <a:off x="21663657" y="1211580"/>
          <a:ext cx="1127763" cy="1430020"/>
          <a:chOff x="17785080" y="9540240"/>
          <a:chExt cx="991996" cy="1308108"/>
        </a:xfrm>
      </xdr:grpSpPr>
      <xdr:grpSp>
        <xdr:nvGrpSpPr>
          <xdr:cNvPr id="186" name="Group 44">
            <a:extLst>
              <a:ext uri="{FF2B5EF4-FFF2-40B4-BE49-F238E27FC236}">
                <a16:creationId xmlns:a16="http://schemas.microsoft.com/office/drawing/2014/main" id="{00000000-0008-0000-0100-0000BA000000}"/>
              </a:ext>
            </a:extLst>
          </xdr:cNvPr>
          <xdr:cNvGrpSpPr>
            <a:grpSpLocks/>
          </xdr:cNvGrpSpPr>
        </xdr:nvGrpSpPr>
        <xdr:grpSpPr bwMode="auto">
          <a:xfrm>
            <a:off x="17785080" y="9540240"/>
            <a:ext cx="963705" cy="636694"/>
            <a:chOff x="2" y="9"/>
            <a:chExt cx="410" cy="273"/>
          </a:xfrm>
        </xdr:grpSpPr>
        <xdr:sp macro="" textlink="">
          <xdr:nvSpPr>
            <xdr:cNvPr id="188" name="Oval 45">
              <a:extLst>
                <a:ext uri="{FF2B5EF4-FFF2-40B4-BE49-F238E27FC236}">
                  <a16:creationId xmlns:a16="http://schemas.microsoft.com/office/drawing/2014/main" id="{00000000-0008-0000-0100-0000BC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89" name="Text Box 46">
              <a:extLst>
                <a:ext uri="{FF2B5EF4-FFF2-40B4-BE49-F238E27FC236}">
                  <a16:creationId xmlns:a16="http://schemas.microsoft.com/office/drawing/2014/main" id="{00000000-0008-0000-0100-0000BD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5" cy="1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7</a:t>
              </a: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190" name="Group 47">
              <a:extLst>
                <a:ext uri="{FF2B5EF4-FFF2-40B4-BE49-F238E27FC236}">
                  <a16:creationId xmlns:a16="http://schemas.microsoft.com/office/drawing/2014/main" id="{00000000-0008-0000-0100-0000BE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200" name="Line 48">
                <a:extLst>
                  <a:ext uri="{FF2B5EF4-FFF2-40B4-BE49-F238E27FC236}">
                    <a16:creationId xmlns:a16="http://schemas.microsoft.com/office/drawing/2014/main" id="{00000000-0008-0000-0100-0000C8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201" name="Line 49">
                <a:extLst>
                  <a:ext uri="{FF2B5EF4-FFF2-40B4-BE49-F238E27FC236}">
                    <a16:creationId xmlns:a16="http://schemas.microsoft.com/office/drawing/2014/main" id="{00000000-0008-0000-0100-0000C900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191" name="Oval 50">
              <a:extLst>
                <a:ext uri="{FF2B5EF4-FFF2-40B4-BE49-F238E27FC236}">
                  <a16:creationId xmlns:a16="http://schemas.microsoft.com/office/drawing/2014/main" id="{00000000-0008-0000-0100-0000B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2" name="Line 51">
              <a:extLst>
                <a:ext uri="{FF2B5EF4-FFF2-40B4-BE49-F238E27FC236}">
                  <a16:creationId xmlns:a16="http://schemas.microsoft.com/office/drawing/2014/main" id="{00000000-0008-0000-0100-0000C0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3" name="Oval 52">
              <a:extLst>
                <a:ext uri="{FF2B5EF4-FFF2-40B4-BE49-F238E27FC236}">
                  <a16:creationId xmlns:a16="http://schemas.microsoft.com/office/drawing/2014/main" id="{00000000-0008-0000-0100-0000C1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4" name="Oval 53">
              <a:extLst>
                <a:ext uri="{FF2B5EF4-FFF2-40B4-BE49-F238E27FC236}">
                  <a16:creationId xmlns:a16="http://schemas.microsoft.com/office/drawing/2014/main" id="{00000000-0008-0000-0100-0000C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195" name="Line 54">
              <a:extLst>
                <a:ext uri="{FF2B5EF4-FFF2-40B4-BE49-F238E27FC236}">
                  <a16:creationId xmlns:a16="http://schemas.microsoft.com/office/drawing/2014/main" id="{00000000-0008-0000-0100-0000C3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6" name="Oval 55">
              <a:extLst>
                <a:ext uri="{FF2B5EF4-FFF2-40B4-BE49-F238E27FC236}">
                  <a16:creationId xmlns:a16="http://schemas.microsoft.com/office/drawing/2014/main" id="{00000000-0008-0000-0100-0000C4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7" name="Oval 56">
              <a:extLst>
                <a:ext uri="{FF2B5EF4-FFF2-40B4-BE49-F238E27FC236}">
                  <a16:creationId xmlns:a16="http://schemas.microsoft.com/office/drawing/2014/main" id="{00000000-0008-0000-0100-0000C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198" name="Line 57">
              <a:extLst>
                <a:ext uri="{FF2B5EF4-FFF2-40B4-BE49-F238E27FC236}">
                  <a16:creationId xmlns:a16="http://schemas.microsoft.com/office/drawing/2014/main" id="{00000000-0008-0000-0100-0000C6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199" name="Line 58">
              <a:extLst>
                <a:ext uri="{FF2B5EF4-FFF2-40B4-BE49-F238E27FC236}">
                  <a16:creationId xmlns:a16="http://schemas.microsoft.com/office/drawing/2014/main" id="{00000000-0008-0000-0100-0000C700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52" name="Object 32" hidden="1">
                <a:extLst>
                  <a:ext uri="{63B3BB69-23CF-44E3-9099-C40C66FF867C}">
                    <a14:compatExt spid="_x0000_s5152"/>
                  </a:ext>
                  <a:ext uri="{FF2B5EF4-FFF2-40B4-BE49-F238E27FC236}">
                    <a16:creationId xmlns:a16="http://schemas.microsoft.com/office/drawing/2014/main" id="{00000000-0008-0000-0100-000020140000}"/>
                  </a:ext>
                </a:extLst>
              </xdr:cNvPr>
              <xdr:cNvSpPr/>
            </xdr:nvSpPr>
            <xdr:spPr bwMode="auto">
              <a:xfrm>
                <a:off x="17885533" y="10284468"/>
                <a:ext cx="891543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88</xdr:col>
      <xdr:colOff>297180</xdr:colOff>
      <xdr:row>4</xdr:row>
      <xdr:rowOff>202813</xdr:rowOff>
    </xdr:from>
    <xdr:to>
      <xdr:col>90</xdr:col>
      <xdr:colOff>327080</xdr:colOff>
      <xdr:row>11</xdr:row>
      <xdr:rowOff>222068</xdr:rowOff>
    </xdr:to>
    <xdr:grpSp>
      <xdr:nvGrpSpPr>
        <xdr:cNvPr id="237" name="グループ化 236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GrpSpPr/>
      </xdr:nvGrpSpPr>
      <xdr:grpSpPr>
        <a:xfrm>
          <a:off x="33070800" y="1117213"/>
          <a:ext cx="1012880" cy="1619455"/>
          <a:chOff x="16045543" y="2068286"/>
          <a:chExt cx="906200" cy="1448888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55" name="Object 35" hidden="1">
                <a:extLst>
                  <a:ext uri="{63B3BB69-23CF-44E3-9099-C40C66FF867C}">
                    <a14:compatExt spid="_x0000_s5155"/>
                  </a:ext>
                  <a:ext uri="{FF2B5EF4-FFF2-40B4-BE49-F238E27FC236}">
                    <a16:creationId xmlns:a16="http://schemas.microsoft.com/office/drawing/2014/main" id="{00000000-0008-0000-0100-000023140000}"/>
                  </a:ext>
                </a:extLst>
              </xdr:cNvPr>
              <xdr:cNvSpPr/>
            </xdr:nvSpPr>
            <xdr:spPr bwMode="auto">
              <a:xfrm>
                <a:off x="16083643" y="2893423"/>
                <a:ext cx="828403" cy="623751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  <xdr:grpSp>
        <xdr:nvGrpSpPr>
          <xdr:cNvPr id="238" name="グループ化 237">
            <a:extLst>
              <a:ext uri="{FF2B5EF4-FFF2-40B4-BE49-F238E27FC236}">
                <a16:creationId xmlns:a16="http://schemas.microsoft.com/office/drawing/2014/main" id="{00000000-0008-0000-0100-0000EE000000}"/>
              </a:ext>
            </a:extLst>
          </xdr:cNvPr>
          <xdr:cNvGrpSpPr>
            <a:grpSpLocks/>
          </xdr:cNvGrpSpPr>
        </xdr:nvGrpSpPr>
        <xdr:grpSpPr bwMode="auto">
          <a:xfrm>
            <a:off x="16045543" y="2068286"/>
            <a:ext cx="906200" cy="586369"/>
            <a:chOff x="2" y="9"/>
            <a:chExt cx="410" cy="273"/>
          </a:xfrm>
        </xdr:grpSpPr>
        <xdr:sp macro="" textlink="">
          <xdr:nvSpPr>
            <xdr:cNvPr id="239" name="Oval 44">
              <a:extLst>
                <a:ext uri="{FF2B5EF4-FFF2-40B4-BE49-F238E27FC236}">
                  <a16:creationId xmlns:a16="http://schemas.microsoft.com/office/drawing/2014/main" id="{00000000-0008-0000-0100-0000EF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0" name="Oval 45">
              <a:extLst>
                <a:ext uri="{FF2B5EF4-FFF2-40B4-BE49-F238E27FC236}">
                  <a16:creationId xmlns:a16="http://schemas.microsoft.com/office/drawing/2014/main" id="{00000000-0008-0000-0100-0000F0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1" name="Line 46">
              <a:extLst>
                <a:ext uri="{FF2B5EF4-FFF2-40B4-BE49-F238E27FC236}">
                  <a16:creationId xmlns:a16="http://schemas.microsoft.com/office/drawing/2014/main" id="{00000000-0008-0000-0100-0000F1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2" name="Oval 47">
              <a:extLst>
                <a:ext uri="{FF2B5EF4-FFF2-40B4-BE49-F238E27FC236}">
                  <a16:creationId xmlns:a16="http://schemas.microsoft.com/office/drawing/2014/main" id="{00000000-0008-0000-0100-0000F2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3" name="Oval 48">
              <a:extLst>
                <a:ext uri="{FF2B5EF4-FFF2-40B4-BE49-F238E27FC236}">
                  <a16:creationId xmlns:a16="http://schemas.microsoft.com/office/drawing/2014/main" id="{00000000-0008-0000-0100-0000F3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4" name="Line 49">
              <a:extLst>
                <a:ext uri="{FF2B5EF4-FFF2-40B4-BE49-F238E27FC236}">
                  <a16:creationId xmlns:a16="http://schemas.microsoft.com/office/drawing/2014/main" id="{00000000-0008-0000-0100-0000F4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5" name="Oval 50">
              <a:extLst>
                <a:ext uri="{FF2B5EF4-FFF2-40B4-BE49-F238E27FC236}">
                  <a16:creationId xmlns:a16="http://schemas.microsoft.com/office/drawing/2014/main" id="{00000000-0008-0000-0100-0000F5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46" name="Oval 51">
              <a:extLst>
                <a:ext uri="{FF2B5EF4-FFF2-40B4-BE49-F238E27FC236}">
                  <a16:creationId xmlns:a16="http://schemas.microsoft.com/office/drawing/2014/main" id="{00000000-0008-0000-0100-0000F600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47" name="Line 52">
              <a:extLst>
                <a:ext uri="{FF2B5EF4-FFF2-40B4-BE49-F238E27FC236}">
                  <a16:creationId xmlns:a16="http://schemas.microsoft.com/office/drawing/2014/main" id="{00000000-0008-0000-0100-0000F7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192"/>
              <a:ext cx="1" cy="67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grpSp>
          <xdr:nvGrpSpPr>
            <xdr:cNvPr id="248" name="Group 53">
              <a:extLst>
                <a:ext uri="{FF2B5EF4-FFF2-40B4-BE49-F238E27FC236}">
                  <a16:creationId xmlns:a16="http://schemas.microsoft.com/office/drawing/2014/main" id="{00000000-0008-0000-0100-0000F800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84" y="101"/>
              <a:ext cx="45" cy="89"/>
              <a:chOff x="184" y="101"/>
              <a:chExt cx="45" cy="89"/>
            </a:xfrm>
          </xdr:grpSpPr>
          <xdr:cxnSp macro="">
            <xdr:nvCxnSpPr>
              <xdr:cNvPr id="251" name="Line 54">
                <a:extLst>
                  <a:ext uri="{FF2B5EF4-FFF2-40B4-BE49-F238E27FC236}">
                    <a16:creationId xmlns:a16="http://schemas.microsoft.com/office/drawing/2014/main" id="{00000000-0008-0000-0100-0000FB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06" y="101"/>
                <a:ext cx="23" cy="8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2" name="Line 55">
                <a:extLst>
                  <a:ext uri="{FF2B5EF4-FFF2-40B4-BE49-F238E27FC236}">
                    <a16:creationId xmlns:a16="http://schemas.microsoft.com/office/drawing/2014/main" id="{00000000-0008-0000-0100-0000FC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0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3" name="Line 56">
                <a:extLst>
                  <a:ext uri="{FF2B5EF4-FFF2-40B4-BE49-F238E27FC236}">
                    <a16:creationId xmlns:a16="http://schemas.microsoft.com/office/drawing/2014/main" id="{00000000-0008-0000-0100-0000FD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24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4" name="Line 57">
                <a:extLst>
                  <a:ext uri="{FF2B5EF4-FFF2-40B4-BE49-F238E27FC236}">
                    <a16:creationId xmlns:a16="http://schemas.microsoft.com/office/drawing/2014/main" id="{00000000-0008-0000-0100-0000FE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3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5" name="Line 58">
                <a:extLst>
                  <a:ext uri="{FF2B5EF4-FFF2-40B4-BE49-F238E27FC236}">
                    <a16:creationId xmlns:a16="http://schemas.microsoft.com/office/drawing/2014/main" id="{00000000-0008-0000-0100-0000FF00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54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6" name="Line 59">
                <a:extLst>
                  <a:ext uri="{FF2B5EF4-FFF2-40B4-BE49-F238E27FC236}">
                    <a16:creationId xmlns:a16="http://schemas.microsoft.com/office/drawing/2014/main" id="{00000000-0008-0000-0100-00000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4" y="169"/>
                <a:ext cx="45" cy="1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57" name="Line 60">
                <a:extLst>
                  <a:ext uri="{FF2B5EF4-FFF2-40B4-BE49-F238E27FC236}">
                    <a16:creationId xmlns:a16="http://schemas.microsoft.com/office/drawing/2014/main" id="{00000000-0008-0000-0100-00000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4" y="184"/>
                <a:ext cx="22" cy="6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cxnSp macro="">
          <xdr:nvCxnSpPr>
            <xdr:cNvPr id="249" name="Line 61">
              <a:extLst>
                <a:ext uri="{FF2B5EF4-FFF2-40B4-BE49-F238E27FC236}">
                  <a16:creationId xmlns:a16="http://schemas.microsoft.com/office/drawing/2014/main" id="{00000000-0008-0000-0100-0000F900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06" y="32"/>
              <a:ext cx="1" cy="69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50" name="Text Box 62">
              <a:extLst>
                <a:ext uri="{FF2B5EF4-FFF2-40B4-BE49-F238E27FC236}">
                  <a16:creationId xmlns:a16="http://schemas.microsoft.com/office/drawing/2014/main" id="{00000000-0008-0000-0100-0000FA00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70" y="71"/>
              <a:ext cx="82" cy="144"/>
            </a:xfrm>
            <a:prstGeom prst="rect">
              <a:avLst/>
            </a:prstGeom>
            <a:solidFill>
              <a:srgbClr val="FFFFFF"/>
            </a:solidFill>
            <a:ln w="9525">
              <a:noFill/>
              <a:miter lim="800000"/>
              <a:headEnd/>
              <a:tailEnd/>
            </a:ln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i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ＭＳ 明朝" panose="02020609040205080304" pitchFamily="17" charset="-128"/>
                  <a:cs typeface="Times New Roman" panose="02020603050405020304" pitchFamily="18" charset="0"/>
                </a:rPr>
                <a:t>Rl</a:t>
              </a:r>
              <a:endParaRPr lang="ja-JP" sz="1050" i="1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</xdr:grpSp>
    <xdr:clientData/>
  </xdr:twoCellAnchor>
  <xdr:twoCellAnchor>
    <xdr:from>
      <xdr:col>101</xdr:col>
      <xdr:colOff>189018</xdr:colOff>
      <xdr:row>6</xdr:row>
      <xdr:rowOff>14393</xdr:rowOff>
    </xdr:from>
    <xdr:to>
      <xdr:col>110</xdr:col>
      <xdr:colOff>270510</xdr:colOff>
      <xdr:row>17</xdr:row>
      <xdr:rowOff>171026</xdr:rowOff>
    </xdr:to>
    <xdr:graphicFrame macro="">
      <xdr:nvGraphicFramePr>
        <xdr:cNvPr id="259" name="グラフ 258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91</xdr:col>
      <xdr:colOff>144780</xdr:colOff>
      <xdr:row>1</xdr:row>
      <xdr:rowOff>38100</xdr:rowOff>
    </xdr:from>
    <xdr:to>
      <xdr:col>100</xdr:col>
      <xdr:colOff>362577</xdr:colOff>
      <xdr:row>6</xdr:row>
      <xdr:rowOff>32386</xdr:rowOff>
    </xdr:to>
    <xdr:grpSp>
      <xdr:nvGrpSpPr>
        <xdr:cNvPr id="324" name="グループ化 32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GrpSpPr/>
      </xdr:nvGrpSpPr>
      <xdr:grpSpPr>
        <a:xfrm>
          <a:off x="34328100" y="266700"/>
          <a:ext cx="3502017" cy="1137286"/>
          <a:chOff x="0" y="0"/>
          <a:chExt cx="3502067" cy="1168329"/>
        </a:xfrm>
      </xdr:grpSpPr>
      <xdr:grpSp>
        <xdr:nvGrpSpPr>
          <xdr:cNvPr id="325" name="グループ化 324">
            <a:extLst>
              <a:ext uri="{FF2B5EF4-FFF2-40B4-BE49-F238E27FC236}">
                <a16:creationId xmlns:a16="http://schemas.microsoft.com/office/drawing/2014/main" id="{00000000-0008-0000-0100-00004501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0" y="0"/>
            <a:ext cx="3502067" cy="1168329"/>
            <a:chOff x="6" y="59"/>
            <a:chExt cx="5710" cy="635"/>
          </a:xfrm>
        </xdr:grpSpPr>
        <xdr:grpSp>
          <xdr:nvGrpSpPr>
            <xdr:cNvPr id="327" name="Group 13">
              <a:extLst>
                <a:ext uri="{FF2B5EF4-FFF2-40B4-BE49-F238E27FC236}">
                  <a16:creationId xmlns:a16="http://schemas.microsoft.com/office/drawing/2014/main" id="{00000000-0008-0000-0100-000047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63" y="197"/>
              <a:ext cx="282" cy="283"/>
              <a:chOff x="182" y="197"/>
              <a:chExt cx="91" cy="283"/>
            </a:xfrm>
          </xdr:grpSpPr>
          <xdr:cxnSp macro="">
            <xdr:nvCxnSpPr>
              <xdr:cNvPr id="415" name="Line 14">
                <a:extLst>
                  <a:ext uri="{FF2B5EF4-FFF2-40B4-BE49-F238E27FC236}">
                    <a16:creationId xmlns:a16="http://schemas.microsoft.com/office/drawing/2014/main" id="{00000000-0008-0000-0100-00009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6" name="Line 15">
                <a:extLst>
                  <a:ext uri="{FF2B5EF4-FFF2-40B4-BE49-F238E27FC236}">
                    <a16:creationId xmlns:a16="http://schemas.microsoft.com/office/drawing/2014/main" id="{00000000-0008-0000-0100-0000A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7" name="Line 16">
                <a:extLst>
                  <a:ext uri="{FF2B5EF4-FFF2-40B4-BE49-F238E27FC236}">
                    <a16:creationId xmlns:a16="http://schemas.microsoft.com/office/drawing/2014/main" id="{00000000-0008-0000-0100-0000A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8" name="Line 17">
                <a:extLst>
                  <a:ext uri="{FF2B5EF4-FFF2-40B4-BE49-F238E27FC236}">
                    <a16:creationId xmlns:a16="http://schemas.microsoft.com/office/drawing/2014/main" id="{00000000-0008-0000-0100-0000A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1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9" name="Line 18">
                <a:extLst>
                  <a:ext uri="{FF2B5EF4-FFF2-40B4-BE49-F238E27FC236}">
                    <a16:creationId xmlns:a16="http://schemas.microsoft.com/office/drawing/2014/main" id="{00000000-0008-0000-0100-0000A3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5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20" name="Line 19">
                <a:extLst>
                  <a:ext uri="{FF2B5EF4-FFF2-40B4-BE49-F238E27FC236}">
                    <a16:creationId xmlns:a16="http://schemas.microsoft.com/office/drawing/2014/main" id="{00000000-0008-0000-0100-0000A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21" name="Line 20">
                <a:extLst>
                  <a:ext uri="{FF2B5EF4-FFF2-40B4-BE49-F238E27FC236}">
                    <a16:creationId xmlns:a16="http://schemas.microsoft.com/office/drawing/2014/main" id="{00000000-0008-0000-0100-0000A5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22" name="Line 21">
                <a:extLst>
                  <a:ext uri="{FF2B5EF4-FFF2-40B4-BE49-F238E27FC236}">
                    <a16:creationId xmlns:a16="http://schemas.microsoft.com/office/drawing/2014/main" id="{00000000-0008-0000-0100-0000A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grpSp>
          <xdr:nvGrpSpPr>
            <xdr:cNvPr id="328" name="Group 22">
              <a:extLst>
                <a:ext uri="{FF2B5EF4-FFF2-40B4-BE49-F238E27FC236}">
                  <a16:creationId xmlns:a16="http://schemas.microsoft.com/office/drawing/2014/main" id="{00000000-0008-0000-0100-000048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687" y="197"/>
              <a:ext cx="284" cy="283"/>
              <a:chOff x="862" y="197"/>
              <a:chExt cx="91" cy="283"/>
            </a:xfrm>
          </xdr:grpSpPr>
          <xdr:cxnSp macro="">
            <xdr:nvCxnSpPr>
              <xdr:cNvPr id="407" name="Line 23">
                <a:extLst>
                  <a:ext uri="{FF2B5EF4-FFF2-40B4-BE49-F238E27FC236}">
                    <a16:creationId xmlns:a16="http://schemas.microsoft.com/office/drawing/2014/main" id="{00000000-0008-0000-0100-00009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10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8" name="Line 24">
                <a:extLst>
                  <a:ext uri="{FF2B5EF4-FFF2-40B4-BE49-F238E27FC236}">
                    <a16:creationId xmlns:a16="http://schemas.microsoft.com/office/drawing/2014/main" id="{00000000-0008-0000-0100-000098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44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9" name="Line 25">
                <a:extLst>
                  <a:ext uri="{FF2B5EF4-FFF2-40B4-BE49-F238E27FC236}">
                    <a16:creationId xmlns:a16="http://schemas.microsoft.com/office/drawing/2014/main" id="{00000000-0008-0000-0100-00009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6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0" name="Line 26">
                <a:extLst>
                  <a:ext uri="{FF2B5EF4-FFF2-40B4-BE49-F238E27FC236}">
                    <a16:creationId xmlns:a16="http://schemas.microsoft.com/office/drawing/2014/main" id="{00000000-0008-0000-0100-00009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9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1" name="Line 27">
                <a:extLst>
                  <a:ext uri="{FF2B5EF4-FFF2-40B4-BE49-F238E27FC236}">
                    <a16:creationId xmlns:a16="http://schemas.microsoft.com/office/drawing/2014/main" id="{00000000-0008-0000-0100-00009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3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2" name="Line 28">
                <a:extLst>
                  <a:ext uri="{FF2B5EF4-FFF2-40B4-BE49-F238E27FC236}">
                    <a16:creationId xmlns:a16="http://schemas.microsoft.com/office/drawing/2014/main" id="{00000000-0008-0000-0100-00009C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6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3" name="Line 29">
                <a:extLst>
                  <a:ext uri="{FF2B5EF4-FFF2-40B4-BE49-F238E27FC236}">
                    <a16:creationId xmlns:a16="http://schemas.microsoft.com/office/drawing/2014/main" id="{00000000-0008-0000-0100-00009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14" name="Line 30">
                <a:extLst>
                  <a:ext uri="{FF2B5EF4-FFF2-40B4-BE49-F238E27FC236}">
                    <a16:creationId xmlns:a16="http://schemas.microsoft.com/office/drawing/2014/main" id="{00000000-0008-0000-0100-00009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29" name="Oval 31">
              <a:extLst>
                <a:ext uri="{FF2B5EF4-FFF2-40B4-BE49-F238E27FC236}">
                  <a16:creationId xmlns:a16="http://schemas.microsoft.com/office/drawing/2014/main" id="{00000000-0008-0000-0100-00004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0" name="Oval 32">
              <a:extLst>
                <a:ext uri="{FF2B5EF4-FFF2-40B4-BE49-F238E27FC236}">
                  <a16:creationId xmlns:a16="http://schemas.microsoft.com/office/drawing/2014/main" id="{00000000-0008-0000-0100-00004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1" name="Oval 33">
              <a:extLst>
                <a:ext uri="{FF2B5EF4-FFF2-40B4-BE49-F238E27FC236}">
                  <a16:creationId xmlns:a16="http://schemas.microsoft.com/office/drawing/2014/main" id="{00000000-0008-0000-0100-00004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99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32" name="Line 34">
              <a:extLst>
                <a:ext uri="{FF2B5EF4-FFF2-40B4-BE49-F238E27FC236}">
                  <a16:creationId xmlns:a16="http://schemas.microsoft.com/office/drawing/2014/main" id="{00000000-0008-0000-0100-00004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" y="464"/>
              <a:ext cx="283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3" name="Line 35">
              <a:extLst>
                <a:ext uri="{FF2B5EF4-FFF2-40B4-BE49-F238E27FC236}">
                  <a16:creationId xmlns:a16="http://schemas.microsoft.com/office/drawing/2014/main" id="{00000000-0008-0000-0100-00004D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4" name="Line 36">
              <a:extLst>
                <a:ext uri="{FF2B5EF4-FFF2-40B4-BE49-F238E27FC236}">
                  <a16:creationId xmlns:a16="http://schemas.microsoft.com/office/drawing/2014/main" id="{00000000-0008-0000-0100-00004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1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35" name="Line 37">
              <a:extLst>
                <a:ext uri="{FF2B5EF4-FFF2-40B4-BE49-F238E27FC236}">
                  <a16:creationId xmlns:a16="http://schemas.microsoft.com/office/drawing/2014/main" id="{00000000-0008-0000-0100-00004F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27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6" name="Oval 38">
              <a:extLst>
                <a:ext uri="{FF2B5EF4-FFF2-40B4-BE49-F238E27FC236}">
                  <a16:creationId xmlns:a16="http://schemas.microsoft.com/office/drawing/2014/main" id="{00000000-0008-0000-0100-00005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" y="157"/>
              <a:ext cx="286" cy="9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37" name="Oval 39">
              <a:extLst>
                <a:ext uri="{FF2B5EF4-FFF2-40B4-BE49-F238E27FC236}">
                  <a16:creationId xmlns:a16="http://schemas.microsoft.com/office/drawing/2014/main" id="{00000000-0008-0000-0100-000051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80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38" name="Line 40">
              <a:extLst>
                <a:ext uri="{FF2B5EF4-FFF2-40B4-BE49-F238E27FC236}">
                  <a16:creationId xmlns:a16="http://schemas.microsoft.com/office/drawing/2014/main" id="{00000000-0008-0000-0100-00005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9" y="251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9" name="Oval 41">
              <a:extLst>
                <a:ext uri="{FF2B5EF4-FFF2-40B4-BE49-F238E27FC236}">
                  <a16:creationId xmlns:a16="http://schemas.microsoft.com/office/drawing/2014/main" id="{00000000-0008-0000-0100-00005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0" y="186"/>
              <a:ext cx="115" cy="37"/>
            </a:xfrm>
            <a:prstGeom prst="ellipse">
              <a:avLst/>
            </a:pr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0" name="Text Box 42">
              <a:extLst>
                <a:ext uri="{FF2B5EF4-FFF2-40B4-BE49-F238E27FC236}">
                  <a16:creationId xmlns:a16="http://schemas.microsoft.com/office/drawing/2014/main" id="{00000000-0008-0000-0100-00005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00" y="60"/>
              <a:ext cx="307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41" name="Arc 43">
              <a:extLst>
                <a:ext uri="{FF2B5EF4-FFF2-40B4-BE49-F238E27FC236}">
                  <a16:creationId xmlns:a16="http://schemas.microsoft.com/office/drawing/2014/main" id="{00000000-0008-0000-0100-000055010000}"/>
                </a:ext>
              </a:extLst>
            </xdr:cNvPr>
            <xdr:cNvSpPr>
              <a:spLocks/>
            </xdr:cNvSpPr>
          </xdr:nvSpPr>
          <xdr:spPr bwMode="auto">
            <a:xfrm>
              <a:off x="1059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2" name="Arc 44">
              <a:extLst>
                <a:ext uri="{FF2B5EF4-FFF2-40B4-BE49-F238E27FC236}">
                  <a16:creationId xmlns:a16="http://schemas.microsoft.com/office/drawing/2014/main" id="{00000000-0008-0000-0100-000056010000}"/>
                </a:ext>
              </a:extLst>
            </xdr:cNvPr>
            <xdr:cNvSpPr>
              <a:spLocks/>
            </xdr:cNvSpPr>
          </xdr:nvSpPr>
          <xdr:spPr bwMode="auto">
            <a:xfrm>
              <a:off x="1162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43" name="Arc 45">
              <a:extLst>
                <a:ext uri="{FF2B5EF4-FFF2-40B4-BE49-F238E27FC236}">
                  <a16:creationId xmlns:a16="http://schemas.microsoft.com/office/drawing/2014/main" id="{00000000-0008-0000-0100-000057010000}"/>
                </a:ext>
              </a:extLst>
            </xdr:cNvPr>
            <xdr:cNvSpPr>
              <a:spLocks/>
            </xdr:cNvSpPr>
          </xdr:nvSpPr>
          <xdr:spPr bwMode="auto">
            <a:xfrm>
              <a:off x="1273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44" name="Line 46">
              <a:extLst>
                <a:ext uri="{FF2B5EF4-FFF2-40B4-BE49-F238E27FC236}">
                  <a16:creationId xmlns:a16="http://schemas.microsoft.com/office/drawing/2014/main" id="{00000000-0008-0000-0100-000058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7" y="204"/>
              <a:ext cx="8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45" name="Line 47">
              <a:extLst>
                <a:ext uri="{FF2B5EF4-FFF2-40B4-BE49-F238E27FC236}">
                  <a16:creationId xmlns:a16="http://schemas.microsoft.com/office/drawing/2014/main" id="{00000000-0008-0000-0100-00005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2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46" name="Text Box 48">
              <a:extLst>
                <a:ext uri="{FF2B5EF4-FFF2-40B4-BE49-F238E27FC236}">
                  <a16:creationId xmlns:a16="http://schemas.microsoft.com/office/drawing/2014/main" id="{00000000-0008-0000-0100-00005A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33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47" name="Text Box 49">
              <a:extLst>
                <a:ext uri="{FF2B5EF4-FFF2-40B4-BE49-F238E27FC236}">
                  <a16:creationId xmlns:a16="http://schemas.microsoft.com/office/drawing/2014/main" id="{00000000-0008-0000-0100-00005B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7" y="283"/>
              <a:ext cx="320" cy="1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48" name="Group 50">
              <a:extLst>
                <a:ext uri="{FF2B5EF4-FFF2-40B4-BE49-F238E27FC236}">
                  <a16:creationId xmlns:a16="http://schemas.microsoft.com/office/drawing/2014/main" id="{00000000-0008-0000-0100-00005C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615" y="197"/>
              <a:ext cx="282" cy="283"/>
              <a:chOff x="522" y="197"/>
              <a:chExt cx="91" cy="283"/>
            </a:xfrm>
          </xdr:grpSpPr>
          <xdr:cxnSp macro="">
            <xdr:nvCxnSpPr>
              <xdr:cNvPr id="399" name="Line 51">
                <a:extLst>
                  <a:ext uri="{FF2B5EF4-FFF2-40B4-BE49-F238E27FC236}">
                    <a16:creationId xmlns:a16="http://schemas.microsoft.com/office/drawing/2014/main" id="{00000000-0008-0000-0100-00008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0" name="Line 52">
                <a:extLst>
                  <a:ext uri="{FF2B5EF4-FFF2-40B4-BE49-F238E27FC236}">
                    <a16:creationId xmlns:a16="http://schemas.microsoft.com/office/drawing/2014/main" id="{00000000-0008-0000-0100-00009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1" name="Line 53">
                <a:extLst>
                  <a:ext uri="{FF2B5EF4-FFF2-40B4-BE49-F238E27FC236}">
                    <a16:creationId xmlns:a16="http://schemas.microsoft.com/office/drawing/2014/main" id="{00000000-0008-0000-0100-00009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2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2" name="Line 54">
                <a:extLst>
                  <a:ext uri="{FF2B5EF4-FFF2-40B4-BE49-F238E27FC236}">
                    <a16:creationId xmlns:a16="http://schemas.microsoft.com/office/drawing/2014/main" id="{00000000-0008-0000-0100-00009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5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3" name="Line 55">
                <a:extLst>
                  <a:ext uri="{FF2B5EF4-FFF2-40B4-BE49-F238E27FC236}">
                    <a16:creationId xmlns:a16="http://schemas.microsoft.com/office/drawing/2014/main" id="{00000000-0008-0000-0100-000093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9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4" name="Line 56">
                <a:extLst>
                  <a:ext uri="{FF2B5EF4-FFF2-40B4-BE49-F238E27FC236}">
                    <a16:creationId xmlns:a16="http://schemas.microsoft.com/office/drawing/2014/main" id="{00000000-0008-0000-0100-00009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2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5" name="Line 57">
                <a:extLst>
                  <a:ext uri="{FF2B5EF4-FFF2-40B4-BE49-F238E27FC236}">
                    <a16:creationId xmlns:a16="http://schemas.microsoft.com/office/drawing/2014/main" id="{00000000-0008-0000-0100-000095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406" name="Line 58">
                <a:extLst>
                  <a:ext uri="{FF2B5EF4-FFF2-40B4-BE49-F238E27FC236}">
                    <a16:creationId xmlns:a16="http://schemas.microsoft.com/office/drawing/2014/main" id="{00000000-0008-0000-0100-00009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49" name="Oval 59">
              <a:extLst>
                <a:ext uri="{FF2B5EF4-FFF2-40B4-BE49-F238E27FC236}">
                  <a16:creationId xmlns:a16="http://schemas.microsoft.com/office/drawing/2014/main" id="{00000000-0008-0000-0100-00005D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42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0" name="Arc 60">
              <a:extLst>
                <a:ext uri="{FF2B5EF4-FFF2-40B4-BE49-F238E27FC236}">
                  <a16:creationId xmlns:a16="http://schemas.microsoft.com/office/drawing/2014/main" id="{00000000-0008-0000-0100-00005E010000}"/>
                </a:ext>
              </a:extLst>
            </xdr:cNvPr>
            <xdr:cNvSpPr>
              <a:spLocks/>
            </xdr:cNvSpPr>
          </xdr:nvSpPr>
          <xdr:spPr bwMode="auto">
            <a:xfrm>
              <a:off x="2115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1" name="Arc 61">
              <a:extLst>
                <a:ext uri="{FF2B5EF4-FFF2-40B4-BE49-F238E27FC236}">
                  <a16:creationId xmlns:a16="http://schemas.microsoft.com/office/drawing/2014/main" id="{00000000-0008-0000-0100-00005F010000}"/>
                </a:ext>
              </a:extLst>
            </xdr:cNvPr>
            <xdr:cNvSpPr>
              <a:spLocks/>
            </xdr:cNvSpPr>
          </xdr:nvSpPr>
          <xdr:spPr bwMode="auto">
            <a:xfrm>
              <a:off x="2218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2" name="Arc 62">
              <a:extLst>
                <a:ext uri="{FF2B5EF4-FFF2-40B4-BE49-F238E27FC236}">
                  <a16:creationId xmlns:a16="http://schemas.microsoft.com/office/drawing/2014/main" id="{00000000-0008-0000-0100-000060010000}"/>
                </a:ext>
              </a:extLst>
            </xdr:cNvPr>
            <xdr:cNvSpPr>
              <a:spLocks/>
            </xdr:cNvSpPr>
          </xdr:nvSpPr>
          <xdr:spPr bwMode="auto">
            <a:xfrm>
              <a:off x="2333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53" name="Line 63">
              <a:extLst>
                <a:ext uri="{FF2B5EF4-FFF2-40B4-BE49-F238E27FC236}">
                  <a16:creationId xmlns:a16="http://schemas.microsoft.com/office/drawing/2014/main" id="{00000000-0008-0000-0100-00006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70" y="204"/>
              <a:ext cx="34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54" name="Line 64">
              <a:extLst>
                <a:ext uri="{FF2B5EF4-FFF2-40B4-BE49-F238E27FC236}">
                  <a16:creationId xmlns:a16="http://schemas.microsoft.com/office/drawing/2014/main" id="{00000000-0008-0000-0100-00006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479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55" name="Text Box 65">
              <a:extLst>
                <a:ext uri="{FF2B5EF4-FFF2-40B4-BE49-F238E27FC236}">
                  <a16:creationId xmlns:a16="http://schemas.microsoft.com/office/drawing/2014/main" id="{00000000-0008-0000-0100-000063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29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56" name="Text Box 66">
              <a:extLst>
                <a:ext uri="{FF2B5EF4-FFF2-40B4-BE49-F238E27FC236}">
                  <a16:creationId xmlns:a16="http://schemas.microsoft.com/office/drawing/2014/main" id="{00000000-0008-0000-0100-00006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20" y="533"/>
              <a:ext cx="3131" cy="16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Fig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　</a:t>
              </a:r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9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次連立チェビシェフ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57" name="Group 67">
              <a:extLst>
                <a:ext uri="{FF2B5EF4-FFF2-40B4-BE49-F238E27FC236}">
                  <a16:creationId xmlns:a16="http://schemas.microsoft.com/office/drawing/2014/main" id="{00000000-0008-0000-0100-00006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20" y="197"/>
              <a:ext cx="282" cy="283"/>
              <a:chOff x="1202" y="197"/>
              <a:chExt cx="91" cy="283"/>
            </a:xfrm>
          </xdr:grpSpPr>
          <xdr:cxnSp macro="">
            <xdr:nvCxnSpPr>
              <xdr:cNvPr id="391" name="Line 68">
                <a:extLst>
                  <a:ext uri="{FF2B5EF4-FFF2-40B4-BE49-F238E27FC236}">
                    <a16:creationId xmlns:a16="http://schemas.microsoft.com/office/drawing/2014/main" id="{00000000-0008-0000-0100-000087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2" name="Line 69">
                <a:extLst>
                  <a:ext uri="{FF2B5EF4-FFF2-40B4-BE49-F238E27FC236}">
                    <a16:creationId xmlns:a16="http://schemas.microsoft.com/office/drawing/2014/main" id="{00000000-0008-0000-0100-000088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3" name="Line 70">
                <a:extLst>
                  <a:ext uri="{FF2B5EF4-FFF2-40B4-BE49-F238E27FC236}">
                    <a16:creationId xmlns:a16="http://schemas.microsoft.com/office/drawing/2014/main" id="{00000000-0008-0000-0100-000089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0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4" name="Line 71">
                <a:extLst>
                  <a:ext uri="{FF2B5EF4-FFF2-40B4-BE49-F238E27FC236}">
                    <a16:creationId xmlns:a16="http://schemas.microsoft.com/office/drawing/2014/main" id="{00000000-0008-0000-0100-00008A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3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5" name="Line 72">
                <a:extLst>
                  <a:ext uri="{FF2B5EF4-FFF2-40B4-BE49-F238E27FC236}">
                    <a16:creationId xmlns:a16="http://schemas.microsoft.com/office/drawing/2014/main" id="{00000000-0008-0000-0100-00008B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7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6" name="Line 73">
                <a:extLst>
                  <a:ext uri="{FF2B5EF4-FFF2-40B4-BE49-F238E27FC236}">
                    <a16:creationId xmlns:a16="http://schemas.microsoft.com/office/drawing/2014/main" id="{00000000-0008-0000-0100-00008C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0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7" name="Line 74">
                <a:extLst>
                  <a:ext uri="{FF2B5EF4-FFF2-40B4-BE49-F238E27FC236}">
                    <a16:creationId xmlns:a16="http://schemas.microsoft.com/office/drawing/2014/main" id="{00000000-0008-0000-0100-00008D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8" name="Line 75">
                <a:extLst>
                  <a:ext uri="{FF2B5EF4-FFF2-40B4-BE49-F238E27FC236}">
                    <a16:creationId xmlns:a16="http://schemas.microsoft.com/office/drawing/2014/main" id="{00000000-0008-0000-0100-00008E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58" name="Oval 76">
              <a:extLst>
                <a:ext uri="{FF2B5EF4-FFF2-40B4-BE49-F238E27FC236}">
                  <a16:creationId xmlns:a16="http://schemas.microsoft.com/office/drawing/2014/main" id="{00000000-0008-0000-0100-00006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55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59" name="Text Box 77">
              <a:extLst>
                <a:ext uri="{FF2B5EF4-FFF2-40B4-BE49-F238E27FC236}">
                  <a16:creationId xmlns:a16="http://schemas.microsoft.com/office/drawing/2014/main" id="{00000000-0008-0000-0100-000067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26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60" name="Arc 78">
              <a:extLst>
                <a:ext uri="{FF2B5EF4-FFF2-40B4-BE49-F238E27FC236}">
                  <a16:creationId xmlns:a16="http://schemas.microsoft.com/office/drawing/2014/main" id="{00000000-0008-0000-0100-000068010000}"/>
                </a:ext>
              </a:extLst>
            </xdr:cNvPr>
            <xdr:cNvSpPr>
              <a:spLocks/>
            </xdr:cNvSpPr>
          </xdr:nvSpPr>
          <xdr:spPr bwMode="auto">
            <a:xfrm>
              <a:off x="3174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61" name="Arc 79">
              <a:extLst>
                <a:ext uri="{FF2B5EF4-FFF2-40B4-BE49-F238E27FC236}">
                  <a16:creationId xmlns:a16="http://schemas.microsoft.com/office/drawing/2014/main" id="{00000000-0008-0000-0100-000069010000}"/>
                </a:ext>
              </a:extLst>
            </xdr:cNvPr>
            <xdr:cNvSpPr>
              <a:spLocks/>
            </xdr:cNvSpPr>
          </xdr:nvSpPr>
          <xdr:spPr bwMode="auto">
            <a:xfrm>
              <a:off x="3274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62" name="Arc 80">
              <a:extLst>
                <a:ext uri="{FF2B5EF4-FFF2-40B4-BE49-F238E27FC236}">
                  <a16:creationId xmlns:a16="http://schemas.microsoft.com/office/drawing/2014/main" id="{00000000-0008-0000-0100-00006A010000}"/>
                </a:ext>
              </a:extLst>
            </xdr:cNvPr>
            <xdr:cNvSpPr>
              <a:spLocks/>
            </xdr:cNvSpPr>
          </xdr:nvSpPr>
          <xdr:spPr bwMode="auto">
            <a:xfrm>
              <a:off x="3389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63" name="Line 81">
              <a:extLst>
                <a:ext uri="{FF2B5EF4-FFF2-40B4-BE49-F238E27FC236}">
                  <a16:creationId xmlns:a16="http://schemas.microsoft.com/office/drawing/2014/main" id="{00000000-0008-0000-0100-00006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26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64" name="Line 82">
              <a:extLst>
                <a:ext uri="{FF2B5EF4-FFF2-40B4-BE49-F238E27FC236}">
                  <a16:creationId xmlns:a16="http://schemas.microsoft.com/office/drawing/2014/main" id="{00000000-0008-0000-0100-00006C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535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65" name="Text Box 83">
              <a:extLst>
                <a:ext uri="{FF2B5EF4-FFF2-40B4-BE49-F238E27FC236}">
                  <a16:creationId xmlns:a16="http://schemas.microsoft.com/office/drawing/2014/main" id="{00000000-0008-0000-0100-00006D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9" y="59"/>
              <a:ext cx="335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L6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66" name="Text Box 84">
              <a:extLst>
                <a:ext uri="{FF2B5EF4-FFF2-40B4-BE49-F238E27FC236}">
                  <a16:creationId xmlns:a16="http://schemas.microsoft.com/office/drawing/2014/main" id="{00000000-0008-0000-0100-00006E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21" y="59"/>
              <a:ext cx="379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67" name="Group 85">
              <a:extLst>
                <a:ext uri="{FF2B5EF4-FFF2-40B4-BE49-F238E27FC236}">
                  <a16:creationId xmlns:a16="http://schemas.microsoft.com/office/drawing/2014/main" id="{00000000-0008-0000-0100-00006F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10" y="197"/>
              <a:ext cx="281" cy="283"/>
              <a:chOff x="1543" y="197"/>
              <a:chExt cx="90" cy="283"/>
            </a:xfrm>
          </xdr:grpSpPr>
          <xdr:cxnSp macro="">
            <xdr:nvCxnSpPr>
              <xdr:cNvPr id="383" name="Line 86">
                <a:extLst>
                  <a:ext uri="{FF2B5EF4-FFF2-40B4-BE49-F238E27FC236}">
                    <a16:creationId xmlns:a16="http://schemas.microsoft.com/office/drawing/2014/main" id="{00000000-0008-0000-0100-00007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4" name="Line 87">
                <a:extLst>
                  <a:ext uri="{FF2B5EF4-FFF2-40B4-BE49-F238E27FC236}">
                    <a16:creationId xmlns:a16="http://schemas.microsoft.com/office/drawing/2014/main" id="{00000000-0008-0000-0100-00008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5" name="Line 88">
                <a:extLst>
                  <a:ext uri="{FF2B5EF4-FFF2-40B4-BE49-F238E27FC236}">
                    <a16:creationId xmlns:a16="http://schemas.microsoft.com/office/drawing/2014/main" id="{00000000-0008-0000-0100-000081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4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6" name="Line 89">
                <a:extLst>
                  <a:ext uri="{FF2B5EF4-FFF2-40B4-BE49-F238E27FC236}">
                    <a16:creationId xmlns:a16="http://schemas.microsoft.com/office/drawing/2014/main" id="{00000000-0008-0000-0100-000082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7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7" name="Line 90">
                <a:extLst>
                  <a:ext uri="{FF2B5EF4-FFF2-40B4-BE49-F238E27FC236}">
                    <a16:creationId xmlns:a16="http://schemas.microsoft.com/office/drawing/2014/main" id="{00000000-0008-0000-0100-000083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61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8" name="Line 91">
                <a:extLst>
                  <a:ext uri="{FF2B5EF4-FFF2-40B4-BE49-F238E27FC236}">
                    <a16:creationId xmlns:a16="http://schemas.microsoft.com/office/drawing/2014/main" id="{00000000-0008-0000-0100-000084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43" y="447"/>
                <a:ext cx="90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89" name="Line 92">
                <a:extLst>
                  <a:ext uri="{FF2B5EF4-FFF2-40B4-BE49-F238E27FC236}">
                    <a16:creationId xmlns:a16="http://schemas.microsoft.com/office/drawing/2014/main" id="{00000000-0008-0000-0100-000085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390" name="Line 93">
                <a:extLst>
                  <a:ext uri="{FF2B5EF4-FFF2-40B4-BE49-F238E27FC236}">
                    <a16:creationId xmlns:a16="http://schemas.microsoft.com/office/drawing/2014/main" id="{00000000-0008-0000-0100-000086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68" name="Oval 94">
              <a:extLst>
                <a:ext uri="{FF2B5EF4-FFF2-40B4-BE49-F238E27FC236}">
                  <a16:creationId xmlns:a16="http://schemas.microsoft.com/office/drawing/2014/main" id="{00000000-0008-0000-0100-000070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11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69" name="Line 95">
              <a:extLst>
                <a:ext uri="{FF2B5EF4-FFF2-40B4-BE49-F238E27FC236}">
                  <a16:creationId xmlns:a16="http://schemas.microsoft.com/office/drawing/2014/main" id="{00000000-0008-0000-0100-000071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436" y="466"/>
              <a:ext cx="28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0" name="Line 96">
              <a:extLst>
                <a:ext uri="{FF2B5EF4-FFF2-40B4-BE49-F238E27FC236}">
                  <a16:creationId xmlns:a16="http://schemas.microsoft.com/office/drawing/2014/main" id="{00000000-0008-0000-0100-000072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439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1" name="Line 97">
              <a:extLst>
                <a:ext uri="{FF2B5EF4-FFF2-40B4-BE49-F238E27FC236}">
                  <a16:creationId xmlns:a16="http://schemas.microsoft.com/office/drawing/2014/main" id="{00000000-0008-0000-0100-000073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544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72" name="Line 98">
              <a:extLst>
                <a:ext uri="{FF2B5EF4-FFF2-40B4-BE49-F238E27FC236}">
                  <a16:creationId xmlns:a16="http://schemas.microsoft.com/office/drawing/2014/main" id="{00000000-0008-0000-0100-000074010000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50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3" name="Oval 99">
              <a:extLst>
                <a:ext uri="{FF2B5EF4-FFF2-40B4-BE49-F238E27FC236}">
                  <a16:creationId xmlns:a16="http://schemas.microsoft.com/office/drawing/2014/main" id="{00000000-0008-0000-0100-000075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429" y="159"/>
              <a:ext cx="286" cy="94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74" name="Oval 100">
              <a:extLst>
                <a:ext uri="{FF2B5EF4-FFF2-40B4-BE49-F238E27FC236}">
                  <a16:creationId xmlns:a16="http://schemas.microsoft.com/office/drawing/2014/main" id="{00000000-0008-0000-0100-00007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01" y="181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75" name="Line 101">
              <a:extLst>
                <a:ext uri="{FF2B5EF4-FFF2-40B4-BE49-F238E27FC236}">
                  <a16:creationId xmlns:a16="http://schemas.microsoft.com/office/drawing/2014/main" id="{00000000-0008-0000-0100-000077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2" y="252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6" name="Oval 102">
              <a:extLst>
                <a:ext uri="{FF2B5EF4-FFF2-40B4-BE49-F238E27FC236}">
                  <a16:creationId xmlns:a16="http://schemas.microsoft.com/office/drawing/2014/main" id="{00000000-0008-0000-0100-00007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16" y="187"/>
              <a:ext cx="112" cy="37"/>
            </a:xfrm>
            <a:prstGeom prst="ellipse">
              <a:avLst/>
            </a:prstGeom>
            <a:solidFill>
              <a:srgbClr val="FFFF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77" name="Line 103">
              <a:extLst>
                <a:ext uri="{FF2B5EF4-FFF2-40B4-BE49-F238E27FC236}">
                  <a16:creationId xmlns:a16="http://schemas.microsoft.com/office/drawing/2014/main" id="{00000000-0008-0000-0100-000079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8" y="204"/>
              <a:ext cx="9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78" name="Text Box 104">
              <a:extLst>
                <a:ext uri="{FF2B5EF4-FFF2-40B4-BE49-F238E27FC236}">
                  <a16:creationId xmlns:a16="http://schemas.microsoft.com/office/drawing/2014/main" id="{00000000-0008-0000-0100-00007A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48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C9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79" name="Arc 105">
              <a:extLst>
                <a:ext uri="{FF2B5EF4-FFF2-40B4-BE49-F238E27FC236}">
                  <a16:creationId xmlns:a16="http://schemas.microsoft.com/office/drawing/2014/main" id="{00000000-0008-0000-0100-00007B010000}"/>
                </a:ext>
              </a:extLst>
            </xdr:cNvPr>
            <xdr:cNvSpPr>
              <a:spLocks/>
            </xdr:cNvSpPr>
          </xdr:nvSpPr>
          <xdr:spPr bwMode="auto">
            <a:xfrm>
              <a:off x="4230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0" name="Arc 106">
              <a:extLst>
                <a:ext uri="{FF2B5EF4-FFF2-40B4-BE49-F238E27FC236}">
                  <a16:creationId xmlns:a16="http://schemas.microsoft.com/office/drawing/2014/main" id="{00000000-0008-0000-0100-00007C010000}"/>
                </a:ext>
              </a:extLst>
            </xdr:cNvPr>
            <xdr:cNvSpPr>
              <a:spLocks/>
            </xdr:cNvSpPr>
          </xdr:nvSpPr>
          <xdr:spPr bwMode="auto">
            <a:xfrm>
              <a:off x="4333" y="178"/>
              <a:ext cx="1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81" name="Arc 107">
              <a:extLst>
                <a:ext uri="{FF2B5EF4-FFF2-40B4-BE49-F238E27FC236}">
                  <a16:creationId xmlns:a16="http://schemas.microsoft.com/office/drawing/2014/main" id="{00000000-0008-0000-0100-00007D010000}"/>
                </a:ext>
              </a:extLst>
            </xdr:cNvPr>
            <xdr:cNvSpPr>
              <a:spLocks/>
            </xdr:cNvSpPr>
          </xdr:nvSpPr>
          <xdr:spPr bwMode="auto">
            <a:xfrm>
              <a:off x="4445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82" name="Line 108">
              <a:extLst>
                <a:ext uri="{FF2B5EF4-FFF2-40B4-BE49-F238E27FC236}">
                  <a16:creationId xmlns:a16="http://schemas.microsoft.com/office/drawing/2014/main" id="{00000000-0008-0000-0100-00007E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326" name="Text Box 83">
            <a:extLst>
              <a:ext uri="{FF2B5EF4-FFF2-40B4-BE49-F238E27FC236}">
                <a16:creationId xmlns:a16="http://schemas.microsoft.com/office/drawing/2014/main" id="{00000000-0008-0000-0100-00004601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90763" y="1"/>
            <a:ext cx="219444" cy="183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  <xdr:twoCellAnchor>
    <xdr:from>
      <xdr:col>110</xdr:col>
      <xdr:colOff>457200</xdr:colOff>
      <xdr:row>6</xdr:row>
      <xdr:rowOff>6350</xdr:rowOff>
    </xdr:from>
    <xdr:to>
      <xdr:col>117</xdr:col>
      <xdr:colOff>347134</xdr:colOff>
      <xdr:row>18</xdr:row>
      <xdr:rowOff>6350</xdr:rowOff>
    </xdr:to>
    <xdr:graphicFrame macro="">
      <xdr:nvGraphicFramePr>
        <xdr:cNvPr id="424" name="グラフ 42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109</xdr:col>
      <xdr:colOff>497416</xdr:colOff>
      <xdr:row>33</xdr:row>
      <xdr:rowOff>219075</xdr:rowOff>
    </xdr:from>
    <xdr:to>
      <xdr:col>116</xdr:col>
      <xdr:colOff>387350</xdr:colOff>
      <xdr:row>46</xdr:row>
      <xdr:rowOff>15875</xdr:rowOff>
    </xdr:to>
    <xdr:graphicFrame macro="">
      <xdr:nvGraphicFramePr>
        <xdr:cNvPr id="426" name="グラフ 425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109</xdr:col>
      <xdr:colOff>455083</xdr:colOff>
      <xdr:row>20</xdr:row>
      <xdr:rowOff>88900</xdr:rowOff>
    </xdr:from>
    <xdr:to>
      <xdr:col>116</xdr:col>
      <xdr:colOff>347133</xdr:colOff>
      <xdr:row>32</xdr:row>
      <xdr:rowOff>88900</xdr:rowOff>
    </xdr:to>
    <xdr:graphicFrame macro="">
      <xdr:nvGraphicFramePr>
        <xdr:cNvPr id="428" name="グラフ 427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101600</xdr:colOff>
      <xdr:row>5</xdr:row>
      <xdr:rowOff>165100</xdr:rowOff>
    </xdr:from>
    <xdr:to>
      <xdr:col>10</xdr:col>
      <xdr:colOff>335326</xdr:colOff>
      <xdr:row>11</xdr:row>
      <xdr:rowOff>82302</xdr:rowOff>
    </xdr:to>
    <xdr:grpSp>
      <xdr:nvGrpSpPr>
        <xdr:cNvPr id="276" name="グループ化 275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GrpSpPr/>
      </xdr:nvGrpSpPr>
      <xdr:grpSpPr>
        <a:xfrm>
          <a:off x="2669540" y="1308100"/>
          <a:ext cx="1087166" cy="1288802"/>
          <a:chOff x="6103469" y="9516358"/>
          <a:chExt cx="1090553" cy="1288802"/>
        </a:xfrm>
      </xdr:grpSpPr>
      <xdr:grpSp>
        <xdr:nvGrpSpPr>
          <xdr:cNvPr id="277" name="グループ化 276">
            <a:extLst>
              <a:ext uri="{FF2B5EF4-FFF2-40B4-BE49-F238E27FC236}">
                <a16:creationId xmlns:a16="http://schemas.microsoft.com/office/drawing/2014/main" id="{00000000-0008-0000-0100-000015010000}"/>
              </a:ext>
            </a:extLst>
          </xdr:cNvPr>
          <xdr:cNvGrpSpPr>
            <a:grpSpLocks/>
          </xdr:cNvGrpSpPr>
        </xdr:nvGrpSpPr>
        <xdr:grpSpPr bwMode="auto">
          <a:xfrm>
            <a:off x="6103469" y="9516358"/>
            <a:ext cx="1090553" cy="636516"/>
            <a:chOff x="2" y="2"/>
            <a:chExt cx="410" cy="255"/>
          </a:xfrm>
        </xdr:grpSpPr>
        <xdr:sp macro="" textlink="">
          <xdr:nvSpPr>
            <xdr:cNvPr id="279" name="Oval 30">
              <a:extLst>
                <a:ext uri="{FF2B5EF4-FFF2-40B4-BE49-F238E27FC236}">
                  <a16:creationId xmlns:a16="http://schemas.microsoft.com/office/drawing/2014/main" id="{00000000-0008-0000-0100-000017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5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grpSp>
          <xdr:nvGrpSpPr>
            <xdr:cNvPr id="280" name="Group 31">
              <a:extLst>
                <a:ext uri="{FF2B5EF4-FFF2-40B4-BE49-F238E27FC236}">
                  <a16:creationId xmlns:a16="http://schemas.microsoft.com/office/drawing/2014/main" id="{00000000-0008-0000-0100-000018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" y="2"/>
              <a:ext cx="317" cy="48"/>
              <a:chOff x="48" y="2"/>
              <a:chExt cx="317" cy="48"/>
            </a:xfrm>
          </xdr:grpSpPr>
          <xdr:grpSp>
            <xdr:nvGrpSpPr>
              <xdr:cNvPr id="286" name="Group 32">
                <a:extLst>
                  <a:ext uri="{FF2B5EF4-FFF2-40B4-BE49-F238E27FC236}">
                    <a16:creationId xmlns:a16="http://schemas.microsoft.com/office/drawing/2014/main" id="{00000000-0008-0000-0100-00001E010000}"/>
                  </a:ext>
                </a:extLst>
              </xdr:cNvPr>
              <xdr:cNvGrpSpPr>
                <a:grpSpLocks/>
              </xdr:cNvGrpSpPr>
            </xdr:nvGrpSpPr>
            <xdr:grpSpPr bwMode="auto">
              <a:xfrm>
                <a:off x="152" y="2"/>
                <a:ext cx="109" cy="48"/>
                <a:chOff x="152" y="2"/>
                <a:chExt cx="109" cy="48"/>
              </a:xfrm>
            </xdr:grpSpPr>
            <xdr:sp macro="" textlink="">
              <xdr:nvSpPr>
                <xdr:cNvPr id="289" name="Arc 33">
                  <a:extLst>
                    <a:ext uri="{FF2B5EF4-FFF2-40B4-BE49-F238E27FC236}">
                      <a16:creationId xmlns:a16="http://schemas.microsoft.com/office/drawing/2014/main" id="{00000000-0008-0000-0100-000021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52" y="2"/>
                  <a:ext cx="46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0 w 43200"/>
                    <a:gd name="T1" fmla="*/ 216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0" y="21599"/>
                      </a:move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200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290" name="Arc 34">
                  <a:extLst>
                    <a:ext uri="{FF2B5EF4-FFF2-40B4-BE49-F238E27FC236}">
                      <a16:creationId xmlns:a16="http://schemas.microsoft.com/office/drawing/2014/main" id="{00000000-0008-0000-0100-000022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183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35824 w 43200"/>
                    <a:gd name="T3" fmla="*/ 378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200" y="9670"/>
                        <a:pt x="43200" y="21600"/>
                      </a:cubicBezTo>
                      <a:cubicBezTo>
                        <a:pt x="43199" y="27815"/>
                        <a:pt x="40522" y="33730"/>
                        <a:pt x="35851" y="37831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  <xdr:sp macro="" textlink="">
              <xdr:nvSpPr>
                <xdr:cNvPr id="291" name="Arc 35">
                  <a:extLst>
                    <a:ext uri="{FF2B5EF4-FFF2-40B4-BE49-F238E27FC236}">
                      <a16:creationId xmlns:a16="http://schemas.microsoft.com/office/drawing/2014/main" id="{00000000-0008-0000-0100-000023010000}"/>
                    </a:ext>
                  </a:extLst>
                </xdr:cNvPr>
                <xdr:cNvSpPr>
                  <a:spLocks/>
                </xdr:cNvSpPr>
              </xdr:nvSpPr>
              <xdr:spPr bwMode="auto">
                <a:xfrm>
                  <a:off x="214" y="2"/>
                  <a:ext cx="47" cy="48"/>
                </a:xfrm>
                <a:custGeom>
                  <a:avLst/>
                  <a:gdLst>
                    <a:gd name="G0" fmla="+- 21600 0 0"/>
                    <a:gd name="G1" fmla="+- 21600 0 0"/>
                    <a:gd name="G2" fmla="+- 21600 0 0"/>
                    <a:gd name="T0" fmla="*/ 7376 w 43200"/>
                    <a:gd name="T1" fmla="*/ 37800 h 37800"/>
                    <a:gd name="T2" fmla="*/ 43200 w 43200"/>
                    <a:gd name="T3" fmla="*/ 21600 h 37800"/>
                    <a:gd name="T4" fmla="*/ 21600 w 43200"/>
                    <a:gd name="T5" fmla="*/ 21600 h 37800"/>
                  </a:gdLst>
                  <a:ahLst/>
                  <a:cxnLst>
                    <a:cxn ang="0">
                      <a:pos x="T0" y="T1"/>
                    </a:cxn>
                    <a:cxn ang="0">
                      <a:pos x="T2" y="T3"/>
                    </a:cxn>
                    <a:cxn ang="0">
                      <a:pos x="T4" y="T5"/>
                    </a:cxn>
                  </a:cxnLst>
                  <a:rect l="0" t="0" r="r" b="b"/>
                  <a:pathLst>
                    <a:path w="43200" h="37800" fill="none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</a:path>
                    <a:path w="43200" h="37800" stroke="0" extrusionOk="0">
                      <a:moveTo>
                        <a:pt x="7348" y="37831"/>
                      </a:moveTo>
                      <a:cubicBezTo>
                        <a:pt x="2677" y="33730"/>
                        <a:pt x="0" y="27815"/>
                        <a:pt x="0" y="21600"/>
                      </a:cubicBezTo>
                      <a:cubicBezTo>
                        <a:pt x="0" y="9670"/>
                        <a:pt x="9670" y="0"/>
                        <a:pt x="21600" y="0"/>
                      </a:cubicBezTo>
                      <a:cubicBezTo>
                        <a:pt x="33529" y="0"/>
                        <a:pt x="43199" y="9670"/>
                        <a:pt x="43199" y="21599"/>
                      </a:cubicBezTo>
                      <a:lnTo>
                        <a:pt x="21600" y="21600"/>
                      </a:lnTo>
                      <a:close/>
                    </a:path>
                  </a:pathLst>
                </a:custGeom>
                <a:noFill/>
                <a:ln w="12700">
                  <a:solidFill>
                    <a:srgbClr val="000000"/>
                  </a:solidFill>
                  <a:round/>
                  <a:headEnd/>
                  <a:tailEnd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</a:extLst>
              </xdr:spPr>
              <xdr:txBody>
                <a:bodyPr rot="0" vert="horz" wrap="square" lIns="91440" tIns="45720" rIns="91440" bIns="45720" anchor="t" anchorCtr="0" upright="1">
                  <a:noAutofit/>
                </a:bodyPr>
                <a:lstStyle/>
                <a:p>
                  <a:endParaRPr lang="ja-JP" altLang="en-US"/>
                </a:p>
              </xdr:txBody>
            </xdr:sp>
          </xdr:grpSp>
          <xdr:cxnSp macro="">
            <xdr:nvCxnSpPr>
              <xdr:cNvPr id="287" name="Line 36">
                <a:extLst>
                  <a:ext uri="{FF2B5EF4-FFF2-40B4-BE49-F238E27FC236}">
                    <a16:creationId xmlns:a16="http://schemas.microsoft.com/office/drawing/2014/main" id="{00000000-0008-0000-0100-00001F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61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288" name="Line 37">
                <a:extLst>
                  <a:ext uri="{FF2B5EF4-FFF2-40B4-BE49-F238E27FC236}">
                    <a16:creationId xmlns:a16="http://schemas.microsoft.com/office/drawing/2014/main" id="{00000000-0008-0000-0100-00002001000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48" y="29"/>
                <a:ext cx="104" cy="1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81" name="Oval 38">
              <a:extLst>
                <a:ext uri="{FF2B5EF4-FFF2-40B4-BE49-F238E27FC236}">
                  <a16:creationId xmlns:a16="http://schemas.microsoft.com/office/drawing/2014/main" id="{00000000-0008-0000-0100-00001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2" name="Oval 39">
              <a:extLst>
                <a:ext uri="{FF2B5EF4-FFF2-40B4-BE49-F238E27FC236}">
                  <a16:creationId xmlns:a16="http://schemas.microsoft.com/office/drawing/2014/main" id="{00000000-0008-0000-0100-00001A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11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83" name="Line 40">
              <a:extLst>
                <a:ext uri="{FF2B5EF4-FFF2-40B4-BE49-F238E27FC236}">
                  <a16:creationId xmlns:a16="http://schemas.microsoft.com/office/drawing/2014/main" id="{00000000-0008-0000-0100-00001B010000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8" y="234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84" name="Oval 41">
              <a:extLst>
                <a:ext uri="{FF2B5EF4-FFF2-40B4-BE49-F238E27FC236}">
                  <a16:creationId xmlns:a16="http://schemas.microsoft.com/office/drawing/2014/main" id="{00000000-0008-0000-0100-00001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7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5" name="Text Box 42">
              <a:extLst>
                <a:ext uri="{FF2B5EF4-FFF2-40B4-BE49-F238E27FC236}">
                  <a16:creationId xmlns:a16="http://schemas.microsoft.com/office/drawing/2014/main" id="{00000000-0008-0000-0100-00001D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52" y="75"/>
              <a:ext cx="110" cy="9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100" b="1" kern="0">
                  <a:solidFill>
                    <a:srgbClr val="0D0D0D"/>
                  </a:solidFill>
                  <a:effectLst/>
                  <a:latin typeface="Times New Roman" panose="02020603050405020304" pitchFamily="18" charset="0"/>
                  <a:ea typeface="ＭＳ ゴシック" panose="020B0609070205080204" pitchFamily="49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58" name="Object 38" hidden="1">
                <a:extLst>
                  <a:ext uri="{63B3BB69-23CF-44E3-9099-C40C66FF867C}">
                    <a14:compatExt spid="_x0000_s5158"/>
                  </a:ext>
                  <a:ext uri="{FF2B5EF4-FFF2-40B4-BE49-F238E27FC236}">
                    <a16:creationId xmlns:a16="http://schemas.microsoft.com/office/drawing/2014/main" id="{00000000-0008-0000-0100-000026140000}"/>
                  </a:ext>
                </a:extLst>
              </xdr:cNvPr>
              <xdr:cNvSpPr/>
            </xdr:nvSpPr>
            <xdr:spPr bwMode="auto">
              <a:xfrm>
                <a:off x="6263640" y="10241280"/>
                <a:ext cx="891540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>
    <xdr:from>
      <xdr:col>78</xdr:col>
      <xdr:colOff>190500</xdr:colOff>
      <xdr:row>5</xdr:row>
      <xdr:rowOff>106680</xdr:rowOff>
    </xdr:from>
    <xdr:to>
      <xdr:col>81</xdr:col>
      <xdr:colOff>38103</xdr:colOff>
      <xdr:row>11</xdr:row>
      <xdr:rowOff>165100</xdr:rowOff>
    </xdr:to>
    <xdr:grpSp>
      <xdr:nvGrpSpPr>
        <xdr:cNvPr id="305" name="グループ化 304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GrpSpPr/>
      </xdr:nvGrpSpPr>
      <xdr:grpSpPr>
        <a:xfrm>
          <a:off x="29199840" y="1249680"/>
          <a:ext cx="1127763" cy="1430020"/>
          <a:chOff x="17785080" y="9540240"/>
          <a:chExt cx="991996" cy="1308108"/>
        </a:xfrm>
      </xdr:grpSpPr>
      <xdr:grpSp>
        <xdr:nvGrpSpPr>
          <xdr:cNvPr id="306" name="Group 44">
            <a:extLst>
              <a:ext uri="{FF2B5EF4-FFF2-40B4-BE49-F238E27FC236}">
                <a16:creationId xmlns:a16="http://schemas.microsoft.com/office/drawing/2014/main" id="{00000000-0008-0000-0100-000032010000}"/>
              </a:ext>
            </a:extLst>
          </xdr:cNvPr>
          <xdr:cNvGrpSpPr>
            <a:grpSpLocks/>
          </xdr:cNvGrpSpPr>
        </xdr:nvGrpSpPr>
        <xdr:grpSpPr bwMode="auto">
          <a:xfrm>
            <a:off x="17785080" y="9540240"/>
            <a:ext cx="963705" cy="636694"/>
            <a:chOff x="2" y="9"/>
            <a:chExt cx="410" cy="273"/>
          </a:xfrm>
        </xdr:grpSpPr>
        <xdr:sp macro="" textlink="">
          <xdr:nvSpPr>
            <xdr:cNvPr id="307" name="Oval 45">
              <a:extLst>
                <a:ext uri="{FF2B5EF4-FFF2-40B4-BE49-F238E27FC236}">
                  <a16:creationId xmlns:a16="http://schemas.microsoft.com/office/drawing/2014/main" id="{00000000-0008-0000-0100-000033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08" name="Text Box 46">
              <a:extLst>
                <a:ext uri="{FF2B5EF4-FFF2-40B4-BE49-F238E27FC236}">
                  <a16:creationId xmlns:a16="http://schemas.microsoft.com/office/drawing/2014/main" id="{00000000-0008-0000-0100-000034010000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83" y="117"/>
              <a:ext cx="115" cy="11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C</a:t>
              </a:r>
              <a:r>
                <a:rPr lang="en-US" altLang="ja-JP" sz="1100" b="1" i="0" u="none" strike="noStrike" baseline="0">
                  <a:solidFill>
                    <a:srgbClr val="000000"/>
                  </a:solidFill>
                  <a:latin typeface="Times New Roman" panose="02020603050405020304" pitchFamily="18" charset="0"/>
                  <a:cs typeface="Times New Roman" panose="02020603050405020304" pitchFamily="18" charset="0"/>
                </a:rPr>
                <a:t>9</a:t>
              </a: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  <a:p>
              <a:pPr algn="l" rtl="0">
                <a:defRPr sz="1000"/>
              </a:pPr>
              <a:endParaRPr lang="ja-JP" altLang="en-US" sz="1100" b="1" i="0" u="none" strike="noStrike" baseline="0">
                <a:solidFill>
                  <a:srgbClr val="000000"/>
                </a:solidFill>
                <a:latin typeface="Times New Roman" panose="02020603050405020304" pitchFamily="18" charset="0"/>
                <a:ea typeface="ＭＳ ゴシック"/>
                <a:cs typeface="Times New Roman" panose="02020603050405020304" pitchFamily="18" charset="0"/>
              </a:endParaRPr>
            </a:p>
          </xdr:txBody>
        </xdr:sp>
        <xdr:grpSp>
          <xdr:nvGrpSpPr>
            <xdr:cNvPr id="309" name="Group 47">
              <a:extLst>
                <a:ext uri="{FF2B5EF4-FFF2-40B4-BE49-F238E27FC236}">
                  <a16:creationId xmlns:a16="http://schemas.microsoft.com/office/drawing/2014/main" id="{00000000-0008-0000-0100-0000350100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06" y="32"/>
              <a:ext cx="1" cy="227"/>
              <a:chOff x="206" y="32"/>
              <a:chExt cx="1" cy="227"/>
            </a:xfrm>
          </xdr:grpSpPr>
          <xdr:sp macro="" textlink="">
            <xdr:nvSpPr>
              <xdr:cNvPr id="319" name="Line 48">
                <a:extLst>
                  <a:ext uri="{FF2B5EF4-FFF2-40B4-BE49-F238E27FC236}">
                    <a16:creationId xmlns:a16="http://schemas.microsoft.com/office/drawing/2014/main" id="{00000000-0008-0000-0100-00003F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6" y="32"/>
                <a:ext cx="1" cy="105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  <xdr:sp macro="" textlink="">
            <xdr:nvSpPr>
              <xdr:cNvPr id="320" name="Line 49">
                <a:extLst>
                  <a:ext uri="{FF2B5EF4-FFF2-40B4-BE49-F238E27FC236}">
                    <a16:creationId xmlns:a16="http://schemas.microsoft.com/office/drawing/2014/main" id="{00000000-0008-0000-0100-000040010000}"/>
                  </a:ext>
                </a:extLst>
              </xdr:cNvPr>
              <xdr:cNvSpPr>
                <a:spLocks noChangeShapeType="1"/>
              </xdr:cNvSpPr>
            </xdr:nvSpPr>
            <xdr:spPr bwMode="auto">
              <a:xfrm>
                <a:off x="207" y="155"/>
                <a:ext cx="1" cy="104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sp>
        </xdr:grpSp>
        <xdr:sp macro="" textlink="">
          <xdr:nvSpPr>
            <xdr:cNvPr id="310" name="Oval 50">
              <a:extLst>
                <a:ext uri="{FF2B5EF4-FFF2-40B4-BE49-F238E27FC236}">
                  <a16:creationId xmlns:a16="http://schemas.microsoft.com/office/drawing/2014/main" id="{00000000-0008-0000-0100-000036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9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1" name="Line 51">
              <a:extLst>
                <a:ext uri="{FF2B5EF4-FFF2-40B4-BE49-F238E27FC236}">
                  <a16:creationId xmlns:a16="http://schemas.microsoft.com/office/drawing/2014/main" id="{00000000-0008-0000-0100-000037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32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2" name="Oval 52">
              <a:extLst>
                <a:ext uri="{FF2B5EF4-FFF2-40B4-BE49-F238E27FC236}">
                  <a16:creationId xmlns:a16="http://schemas.microsoft.com/office/drawing/2014/main" id="{00000000-0008-0000-0100-000038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3" name="Oval 53">
              <a:extLst>
                <a:ext uri="{FF2B5EF4-FFF2-40B4-BE49-F238E27FC236}">
                  <a16:creationId xmlns:a16="http://schemas.microsoft.com/office/drawing/2014/main" id="{00000000-0008-0000-0100-000039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66" y="236"/>
              <a:ext cx="46" cy="46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sp>
        <xdr:sp macro="" textlink="">
          <xdr:nvSpPr>
            <xdr:cNvPr id="314" name="Line 54">
              <a:extLst>
                <a:ext uri="{FF2B5EF4-FFF2-40B4-BE49-F238E27FC236}">
                  <a16:creationId xmlns:a16="http://schemas.microsoft.com/office/drawing/2014/main" id="{00000000-0008-0000-0100-00003A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48" y="259"/>
              <a:ext cx="31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5" name="Oval 55">
              <a:extLst>
                <a:ext uri="{FF2B5EF4-FFF2-40B4-BE49-F238E27FC236}">
                  <a16:creationId xmlns:a16="http://schemas.microsoft.com/office/drawing/2014/main" id="{00000000-0008-0000-0100-00003B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8" y="249"/>
              <a:ext cx="18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6" name="Oval 56">
              <a:extLst>
                <a:ext uri="{FF2B5EF4-FFF2-40B4-BE49-F238E27FC236}">
                  <a16:creationId xmlns:a16="http://schemas.microsoft.com/office/drawing/2014/main" id="{00000000-0008-0000-0100-00003C01000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97" y="23"/>
              <a:ext cx="18" cy="18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317" name="Line 57">
              <a:extLst>
                <a:ext uri="{FF2B5EF4-FFF2-40B4-BE49-F238E27FC236}">
                  <a16:creationId xmlns:a16="http://schemas.microsoft.com/office/drawing/2014/main" id="{00000000-0008-0000-0100-00003D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55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  <xdr:sp macro="" textlink="">
          <xdr:nvSpPr>
            <xdr:cNvPr id="318" name="Line 58">
              <a:extLst>
                <a:ext uri="{FF2B5EF4-FFF2-40B4-BE49-F238E27FC236}">
                  <a16:creationId xmlns:a16="http://schemas.microsoft.com/office/drawing/2014/main" id="{00000000-0008-0000-0100-00003E010000}"/>
                </a:ext>
              </a:extLst>
            </xdr:cNvPr>
            <xdr:cNvSpPr>
              <a:spLocks noChangeShapeType="1"/>
            </xdr:cNvSpPr>
          </xdr:nvSpPr>
          <xdr:spPr bwMode="auto">
            <a:xfrm>
              <a:off x="180" y="133"/>
              <a:ext cx="55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sp>
      </xdr:grpSp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5160" name="Object 40" hidden="1">
                <a:extLst>
                  <a:ext uri="{63B3BB69-23CF-44E3-9099-C40C66FF867C}">
                    <a14:compatExt spid="_x0000_s5160"/>
                  </a:ext>
                  <a:ext uri="{FF2B5EF4-FFF2-40B4-BE49-F238E27FC236}">
                    <a16:creationId xmlns:a16="http://schemas.microsoft.com/office/drawing/2014/main" id="{00000000-0008-0000-0100-000028140000}"/>
                  </a:ext>
                </a:extLst>
              </xdr:cNvPr>
              <xdr:cNvSpPr/>
            </xdr:nvSpPr>
            <xdr:spPr bwMode="auto">
              <a:xfrm>
                <a:off x="17885533" y="10284468"/>
                <a:ext cx="891543" cy="563880"/>
              </a:xfrm>
              <a:prstGeom prst="rect">
                <a:avLst/>
              </a:prstGeom>
              <a:solidFill>
                <a:srgbClr val="FFFFFF" mc:Ignorable="a14" a14:legacySpreadsheetColorIndex="65"/>
              </a:solidFill>
              <a:ln>
                <a:noFill/>
              </a:ln>
              <a:extLs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</xdr:sp>
        </mc:Choice>
        <mc:Fallback/>
      </mc:AlternateContent>
    </xdr:grpSp>
    <xdr:clientData/>
  </xdr:twoCellAnchor>
  <xdr:twoCellAnchor editAs="oneCell">
    <xdr:from>
      <xdr:col>13</xdr:col>
      <xdr:colOff>0</xdr:colOff>
      <xdr:row>3</xdr:row>
      <xdr:rowOff>0</xdr:rowOff>
    </xdr:from>
    <xdr:to>
      <xdr:col>15</xdr:col>
      <xdr:colOff>68581</xdr:colOff>
      <xdr:row>6</xdr:row>
      <xdr:rowOff>45767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F1F2AB2-48DD-4CC4-B7DA-B4354F77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7700" y="685800"/>
          <a:ext cx="922021" cy="73156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266700</xdr:colOff>
      <xdr:row>2</xdr:row>
      <xdr:rowOff>190500</xdr:rowOff>
    </xdr:from>
    <xdr:to>
      <xdr:col>7</xdr:col>
      <xdr:colOff>415917</xdr:colOff>
      <xdr:row>7</xdr:row>
      <xdr:rowOff>169546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7375859-A344-4FF1-8F7F-C02FD4F8FFBF}"/>
            </a:ext>
          </a:extLst>
        </xdr:cNvPr>
        <xdr:cNvGrpSpPr/>
      </xdr:nvGrpSpPr>
      <xdr:grpSpPr>
        <a:xfrm>
          <a:off x="1607820" y="647700"/>
          <a:ext cx="3502017" cy="1122046"/>
          <a:chOff x="0" y="0"/>
          <a:chExt cx="3502067" cy="1168329"/>
        </a:xfrm>
      </xdr:grpSpPr>
      <xdr:grpSp>
        <xdr:nvGrpSpPr>
          <xdr:cNvPr id="3" name="グループ化 2">
            <a:extLst>
              <a:ext uri="{FF2B5EF4-FFF2-40B4-BE49-F238E27FC236}">
                <a16:creationId xmlns:a16="http://schemas.microsoft.com/office/drawing/2014/main" id="{C74CC4AE-E215-7C59-6981-937D190F3A42}"/>
              </a:ext>
            </a:extLst>
          </xdr:cNvPr>
          <xdr:cNvGrpSpPr>
            <a:grpSpLocks noChangeAspect="1"/>
          </xdr:cNvGrpSpPr>
        </xdr:nvGrpSpPr>
        <xdr:grpSpPr bwMode="auto">
          <a:xfrm>
            <a:off x="0" y="0"/>
            <a:ext cx="3502067" cy="1168329"/>
            <a:chOff x="6" y="59"/>
            <a:chExt cx="5710" cy="635"/>
          </a:xfrm>
        </xdr:grpSpPr>
        <xdr:grpSp>
          <xdr:nvGrpSpPr>
            <xdr:cNvPr id="5" name="Group 13">
              <a:extLst>
                <a:ext uri="{FF2B5EF4-FFF2-40B4-BE49-F238E27FC236}">
                  <a16:creationId xmlns:a16="http://schemas.microsoft.com/office/drawing/2014/main" id="{E7AFC849-990F-3798-3A9B-EC4E7AE4AE5B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563" y="197"/>
              <a:ext cx="282" cy="283"/>
              <a:chOff x="182" y="197"/>
              <a:chExt cx="91" cy="283"/>
            </a:xfrm>
          </xdr:grpSpPr>
          <xdr:cxnSp macro="">
            <xdr:nvCxnSpPr>
              <xdr:cNvPr id="93" name="Line 14">
                <a:extLst>
                  <a:ext uri="{FF2B5EF4-FFF2-40B4-BE49-F238E27FC236}">
                    <a16:creationId xmlns:a16="http://schemas.microsoft.com/office/drawing/2014/main" id="{8E8B8E31-2DDA-A825-B41C-48E48AE8FD7E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4" name="Line 15">
                <a:extLst>
                  <a:ext uri="{FF2B5EF4-FFF2-40B4-BE49-F238E27FC236}">
                    <a16:creationId xmlns:a16="http://schemas.microsoft.com/office/drawing/2014/main" id="{9CDC9C61-94C9-3D7F-3BDF-3DF2C025E523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9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5" name="Line 16">
                <a:extLst>
                  <a:ext uri="{FF2B5EF4-FFF2-40B4-BE49-F238E27FC236}">
                    <a16:creationId xmlns:a16="http://schemas.microsoft.com/office/drawing/2014/main" id="{494C7F86-4102-2AF0-EB0E-B769D6C7AFBD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8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6" name="Line 17">
                <a:extLst>
                  <a:ext uri="{FF2B5EF4-FFF2-40B4-BE49-F238E27FC236}">
                    <a16:creationId xmlns:a16="http://schemas.microsoft.com/office/drawing/2014/main" id="{96FCCA2A-6573-C9B8-7D71-7EE930808F24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1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7" name="Line 18">
                <a:extLst>
                  <a:ext uri="{FF2B5EF4-FFF2-40B4-BE49-F238E27FC236}">
                    <a16:creationId xmlns:a16="http://schemas.microsoft.com/office/drawing/2014/main" id="{E11DACDD-E2A4-6BC2-5AB5-1428A696AC5F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25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8" name="Line 19">
                <a:extLst>
                  <a:ext uri="{FF2B5EF4-FFF2-40B4-BE49-F238E27FC236}">
                    <a16:creationId xmlns:a16="http://schemas.microsoft.com/office/drawing/2014/main" id="{DAD13294-04B6-091E-88C4-67149B968F09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8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9" name="Line 20">
                <a:extLst>
                  <a:ext uri="{FF2B5EF4-FFF2-40B4-BE49-F238E27FC236}">
                    <a16:creationId xmlns:a16="http://schemas.microsoft.com/office/drawing/2014/main" id="{D1F61A78-2E66-37C2-CC1F-8185CFDE9DDF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100" name="Line 21">
                <a:extLst>
                  <a:ext uri="{FF2B5EF4-FFF2-40B4-BE49-F238E27FC236}">
                    <a16:creationId xmlns:a16="http://schemas.microsoft.com/office/drawing/2014/main" id="{9948F6A7-0DAD-3CC7-3DEF-6308D7FA13F7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23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grpSp>
          <xdr:nvGrpSpPr>
            <xdr:cNvPr id="6" name="Group 22">
              <a:extLst>
                <a:ext uri="{FF2B5EF4-FFF2-40B4-BE49-F238E27FC236}">
                  <a16:creationId xmlns:a16="http://schemas.microsoft.com/office/drawing/2014/main" id="{37725506-B0D2-2937-2429-DB066A83791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2687" y="197"/>
              <a:ext cx="284" cy="283"/>
              <a:chOff x="862" y="197"/>
              <a:chExt cx="91" cy="283"/>
            </a:xfrm>
          </xdr:grpSpPr>
          <xdr:cxnSp macro="">
            <xdr:nvCxnSpPr>
              <xdr:cNvPr id="85" name="Line 23">
                <a:extLst>
                  <a:ext uri="{FF2B5EF4-FFF2-40B4-BE49-F238E27FC236}">
                    <a16:creationId xmlns:a16="http://schemas.microsoft.com/office/drawing/2014/main" id="{45DF8AE3-D75F-D2CD-234B-FBB2B4C08AFD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10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6" name="Line 24">
                <a:extLst>
                  <a:ext uri="{FF2B5EF4-FFF2-40B4-BE49-F238E27FC236}">
                    <a16:creationId xmlns:a16="http://schemas.microsoft.com/office/drawing/2014/main" id="{5364A5D9-0F41-2B65-EB17-C0D5293174EA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76" y="344"/>
                <a:ext cx="69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7" name="Line 25">
                <a:extLst>
                  <a:ext uri="{FF2B5EF4-FFF2-40B4-BE49-F238E27FC236}">
                    <a16:creationId xmlns:a16="http://schemas.microsoft.com/office/drawing/2014/main" id="{B853B2AC-25CB-507A-DD26-66ABFB01E23A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6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8" name="Line 26">
                <a:extLst>
                  <a:ext uri="{FF2B5EF4-FFF2-40B4-BE49-F238E27FC236}">
                    <a16:creationId xmlns:a16="http://schemas.microsoft.com/office/drawing/2014/main" id="{A8C9AAB4-FA92-50D3-3B12-2E9FEC2542A9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89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9" name="Line 27">
                <a:extLst>
                  <a:ext uri="{FF2B5EF4-FFF2-40B4-BE49-F238E27FC236}">
                    <a16:creationId xmlns:a16="http://schemas.microsoft.com/office/drawing/2014/main" id="{A16D570A-85AA-AFF7-621D-A37BA85AF9AC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93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0" name="Line 28">
                <a:extLst>
                  <a:ext uri="{FF2B5EF4-FFF2-40B4-BE49-F238E27FC236}">
                    <a16:creationId xmlns:a16="http://schemas.microsoft.com/office/drawing/2014/main" id="{413CE731-2F1A-8233-A18F-051F6C633F68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86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1" name="Line 29">
                <a:extLst>
                  <a:ext uri="{FF2B5EF4-FFF2-40B4-BE49-F238E27FC236}">
                    <a16:creationId xmlns:a16="http://schemas.microsoft.com/office/drawing/2014/main" id="{3B848A94-B7F0-AF58-C4A0-D9A25DB8F79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92" name="Line 30">
                <a:extLst>
                  <a:ext uri="{FF2B5EF4-FFF2-40B4-BE49-F238E27FC236}">
                    <a16:creationId xmlns:a16="http://schemas.microsoft.com/office/drawing/2014/main" id="{37E9284A-B42C-5506-BD94-D6FCC7F0562D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91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7" name="Oval 31">
              <a:extLst>
                <a:ext uri="{FF2B5EF4-FFF2-40B4-BE49-F238E27FC236}">
                  <a16:creationId xmlns:a16="http://schemas.microsoft.com/office/drawing/2014/main" id="{BD414766-BEC9-07CD-6970-9F2D658F12F6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FF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8" name="Oval 32">
              <a:extLst>
                <a:ext uri="{FF2B5EF4-FFF2-40B4-BE49-F238E27FC236}">
                  <a16:creationId xmlns:a16="http://schemas.microsoft.com/office/drawing/2014/main" id="{1FBCC707-BDB1-90E8-7905-6EB5EEDB795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86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9" name="Oval 33">
              <a:extLst>
                <a:ext uri="{FF2B5EF4-FFF2-40B4-BE49-F238E27FC236}">
                  <a16:creationId xmlns:a16="http://schemas.microsoft.com/office/drawing/2014/main" id="{ADE7086D-79FB-B98E-B4F4-378AA82DB797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2799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0" name="Line 34">
              <a:extLst>
                <a:ext uri="{FF2B5EF4-FFF2-40B4-BE49-F238E27FC236}">
                  <a16:creationId xmlns:a16="http://schemas.microsoft.com/office/drawing/2014/main" id="{B71A0B0D-083F-8228-B5C8-98FA48F137CA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9" y="464"/>
              <a:ext cx="283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1" name="Line 35">
              <a:extLst>
                <a:ext uri="{FF2B5EF4-FFF2-40B4-BE49-F238E27FC236}">
                  <a16:creationId xmlns:a16="http://schemas.microsoft.com/office/drawing/2014/main" id="{80C5963A-12AA-FAF7-229C-7BC4D0D8D039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6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2" name="Line 36">
              <a:extLst>
                <a:ext uri="{FF2B5EF4-FFF2-40B4-BE49-F238E27FC236}">
                  <a16:creationId xmlns:a16="http://schemas.microsoft.com/office/drawing/2014/main" id="{47B2AE32-B0E9-DF86-05CB-4B8837B0799D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121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13" name="Line 37">
              <a:extLst>
                <a:ext uri="{FF2B5EF4-FFF2-40B4-BE49-F238E27FC236}">
                  <a16:creationId xmlns:a16="http://schemas.microsoft.com/office/drawing/2014/main" id="{F43E10E8-A5C3-5F7D-45D3-E2B2E2A11602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227" y="464"/>
              <a:ext cx="50" cy="35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4" name="Oval 38">
              <a:extLst>
                <a:ext uri="{FF2B5EF4-FFF2-40B4-BE49-F238E27FC236}">
                  <a16:creationId xmlns:a16="http://schemas.microsoft.com/office/drawing/2014/main" id="{359BDFC4-6814-327B-34B5-E227AF7D91D5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6" y="157"/>
              <a:ext cx="286" cy="95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5" name="Oval 39">
              <a:extLst>
                <a:ext uri="{FF2B5EF4-FFF2-40B4-BE49-F238E27FC236}">
                  <a16:creationId xmlns:a16="http://schemas.microsoft.com/office/drawing/2014/main" id="{2A7EA4BA-0A23-AAC6-8789-288829402082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78" y="180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16" name="Line 40">
              <a:extLst>
                <a:ext uri="{FF2B5EF4-FFF2-40B4-BE49-F238E27FC236}">
                  <a16:creationId xmlns:a16="http://schemas.microsoft.com/office/drawing/2014/main" id="{803A24B7-D9DC-9549-8925-1312127F60D8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9" y="251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17" name="Oval 41">
              <a:extLst>
                <a:ext uri="{FF2B5EF4-FFF2-40B4-BE49-F238E27FC236}">
                  <a16:creationId xmlns:a16="http://schemas.microsoft.com/office/drawing/2014/main" id="{A225CA04-E668-7560-9D04-DF3D05568EF8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90" y="186"/>
              <a:ext cx="115" cy="37"/>
            </a:xfrm>
            <a:prstGeom prst="ellipse">
              <a:avLst/>
            </a:prstGeom>
            <a:solidFill>
              <a:srgbClr val="FF00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18" name="Text Box 42">
              <a:extLst>
                <a:ext uri="{FF2B5EF4-FFF2-40B4-BE49-F238E27FC236}">
                  <a16:creationId xmlns:a16="http://schemas.microsoft.com/office/drawing/2014/main" id="{FF0C399A-B88B-006D-CE1A-3D6400E7AC42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100" y="60"/>
              <a:ext cx="307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L2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19" name="Arc 43">
              <a:extLst>
                <a:ext uri="{FF2B5EF4-FFF2-40B4-BE49-F238E27FC236}">
                  <a16:creationId xmlns:a16="http://schemas.microsoft.com/office/drawing/2014/main" id="{1F0BE149-498C-5A71-1714-2EB57593CFE1}"/>
                </a:ext>
              </a:extLst>
            </xdr:cNvPr>
            <xdr:cNvSpPr>
              <a:spLocks/>
            </xdr:cNvSpPr>
          </xdr:nvSpPr>
          <xdr:spPr bwMode="auto">
            <a:xfrm>
              <a:off x="1059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0" name="Arc 44">
              <a:extLst>
                <a:ext uri="{FF2B5EF4-FFF2-40B4-BE49-F238E27FC236}">
                  <a16:creationId xmlns:a16="http://schemas.microsoft.com/office/drawing/2014/main" id="{DB1D314D-849F-E704-0D53-DDE2E149312F}"/>
                </a:ext>
              </a:extLst>
            </xdr:cNvPr>
            <xdr:cNvSpPr>
              <a:spLocks/>
            </xdr:cNvSpPr>
          </xdr:nvSpPr>
          <xdr:spPr bwMode="auto">
            <a:xfrm>
              <a:off x="1162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1" name="Arc 45">
              <a:extLst>
                <a:ext uri="{FF2B5EF4-FFF2-40B4-BE49-F238E27FC236}">
                  <a16:creationId xmlns:a16="http://schemas.microsoft.com/office/drawing/2014/main" id="{1AC4D53F-E0EA-77AC-D356-B36324E80F71}"/>
                </a:ext>
              </a:extLst>
            </xdr:cNvPr>
            <xdr:cNvSpPr>
              <a:spLocks/>
            </xdr:cNvSpPr>
          </xdr:nvSpPr>
          <xdr:spPr bwMode="auto">
            <a:xfrm>
              <a:off x="1273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22" name="Line 46">
              <a:extLst>
                <a:ext uri="{FF2B5EF4-FFF2-40B4-BE49-F238E27FC236}">
                  <a16:creationId xmlns:a16="http://schemas.microsoft.com/office/drawing/2014/main" id="{E53CA41A-65ED-3CB3-DE5D-6874C15060EE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17" y="204"/>
              <a:ext cx="842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23" name="Line 47">
              <a:extLst>
                <a:ext uri="{FF2B5EF4-FFF2-40B4-BE49-F238E27FC236}">
                  <a16:creationId xmlns:a16="http://schemas.microsoft.com/office/drawing/2014/main" id="{6CB0111E-3129-6056-40EA-C1D1573B0DF1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42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24" name="Text Box 48">
              <a:extLst>
                <a:ext uri="{FF2B5EF4-FFF2-40B4-BE49-F238E27FC236}">
                  <a16:creationId xmlns:a16="http://schemas.microsoft.com/office/drawing/2014/main" id="{3919C575-AB89-3F72-0D8C-63E117D1E70B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333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C5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25" name="Text Box 49">
              <a:extLst>
                <a:ext uri="{FF2B5EF4-FFF2-40B4-BE49-F238E27FC236}">
                  <a16:creationId xmlns:a16="http://schemas.microsoft.com/office/drawing/2014/main" id="{6EBFABE8-7A07-FD57-E4E8-8F1857C5D874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77" y="283"/>
              <a:ext cx="320" cy="100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C1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26" name="Group 50">
              <a:extLst>
                <a:ext uri="{FF2B5EF4-FFF2-40B4-BE49-F238E27FC236}">
                  <a16:creationId xmlns:a16="http://schemas.microsoft.com/office/drawing/2014/main" id="{1E97C835-DB62-982B-C519-0673D0D6CE0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615" y="197"/>
              <a:ext cx="282" cy="283"/>
              <a:chOff x="522" y="197"/>
              <a:chExt cx="91" cy="283"/>
            </a:xfrm>
          </xdr:grpSpPr>
          <xdr:cxnSp macro="">
            <xdr:nvCxnSpPr>
              <xdr:cNvPr id="77" name="Line 51">
                <a:extLst>
                  <a:ext uri="{FF2B5EF4-FFF2-40B4-BE49-F238E27FC236}">
                    <a16:creationId xmlns:a16="http://schemas.microsoft.com/office/drawing/2014/main" id="{0CC76229-8E46-1548-F107-06D40633FB9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8" name="Line 52">
                <a:extLst>
                  <a:ext uri="{FF2B5EF4-FFF2-40B4-BE49-F238E27FC236}">
                    <a16:creationId xmlns:a16="http://schemas.microsoft.com/office/drawing/2014/main" id="{149484C4-D3D1-06EA-05B8-61D5F3706E08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36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9" name="Line 53">
                <a:extLst>
                  <a:ext uri="{FF2B5EF4-FFF2-40B4-BE49-F238E27FC236}">
                    <a16:creationId xmlns:a16="http://schemas.microsoft.com/office/drawing/2014/main" id="{8CD7F20F-34BD-8E9F-2293-BF3559C583D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23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0" name="Line 54">
                <a:extLst>
                  <a:ext uri="{FF2B5EF4-FFF2-40B4-BE49-F238E27FC236}">
                    <a16:creationId xmlns:a16="http://schemas.microsoft.com/office/drawing/2014/main" id="{20790971-AF81-BDFF-B93B-B3DF1FCCA425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57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1" name="Line 55">
                <a:extLst>
                  <a:ext uri="{FF2B5EF4-FFF2-40B4-BE49-F238E27FC236}">
                    <a16:creationId xmlns:a16="http://schemas.microsoft.com/office/drawing/2014/main" id="{246368DC-4D53-E7D3-C014-02EEA6C47A4B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591" y="447"/>
                <a:ext cx="17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2" name="Line 56">
                <a:extLst>
                  <a:ext uri="{FF2B5EF4-FFF2-40B4-BE49-F238E27FC236}">
                    <a16:creationId xmlns:a16="http://schemas.microsoft.com/office/drawing/2014/main" id="{E282359D-102E-9EF9-E9E6-10E1DC563F48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2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3" name="Line 57">
                <a:extLst>
                  <a:ext uri="{FF2B5EF4-FFF2-40B4-BE49-F238E27FC236}">
                    <a16:creationId xmlns:a16="http://schemas.microsoft.com/office/drawing/2014/main" id="{20BB5C26-79F1-16FA-CE19-0434E3B41804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84" name="Line 58">
                <a:extLst>
                  <a:ext uri="{FF2B5EF4-FFF2-40B4-BE49-F238E27FC236}">
                    <a16:creationId xmlns:a16="http://schemas.microsoft.com/office/drawing/2014/main" id="{4FEC0520-6D21-F17B-6B6C-614C80FA0D9F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570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27" name="Oval 59">
              <a:extLst>
                <a:ext uri="{FF2B5EF4-FFF2-40B4-BE49-F238E27FC236}">
                  <a16:creationId xmlns:a16="http://schemas.microsoft.com/office/drawing/2014/main" id="{2323936C-F5DA-1AB8-5312-F933E8D5A22A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1742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8" name="Arc 60">
              <a:extLst>
                <a:ext uri="{FF2B5EF4-FFF2-40B4-BE49-F238E27FC236}">
                  <a16:creationId xmlns:a16="http://schemas.microsoft.com/office/drawing/2014/main" id="{3215C30C-BB69-F953-3C40-0179E2782D28}"/>
                </a:ext>
              </a:extLst>
            </xdr:cNvPr>
            <xdr:cNvSpPr>
              <a:spLocks/>
            </xdr:cNvSpPr>
          </xdr:nvSpPr>
          <xdr:spPr bwMode="auto">
            <a:xfrm>
              <a:off x="2115" y="178"/>
              <a:ext cx="146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29" name="Arc 61">
              <a:extLst>
                <a:ext uri="{FF2B5EF4-FFF2-40B4-BE49-F238E27FC236}">
                  <a16:creationId xmlns:a16="http://schemas.microsoft.com/office/drawing/2014/main" id="{F719D1C6-DB70-1BD5-62F8-6FB5F118937B}"/>
                </a:ext>
              </a:extLst>
            </xdr:cNvPr>
            <xdr:cNvSpPr>
              <a:spLocks/>
            </xdr:cNvSpPr>
          </xdr:nvSpPr>
          <xdr:spPr bwMode="auto">
            <a:xfrm>
              <a:off x="2218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0" name="Arc 62">
              <a:extLst>
                <a:ext uri="{FF2B5EF4-FFF2-40B4-BE49-F238E27FC236}">
                  <a16:creationId xmlns:a16="http://schemas.microsoft.com/office/drawing/2014/main" id="{72C0B056-BADD-F15A-EB2F-4D4CCF9FD90C}"/>
                </a:ext>
              </a:extLst>
            </xdr:cNvPr>
            <xdr:cNvSpPr>
              <a:spLocks/>
            </xdr:cNvSpPr>
          </xdr:nvSpPr>
          <xdr:spPr bwMode="auto">
            <a:xfrm>
              <a:off x="2333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31" name="Line 63">
              <a:extLst>
                <a:ext uri="{FF2B5EF4-FFF2-40B4-BE49-F238E27FC236}">
                  <a16:creationId xmlns:a16="http://schemas.microsoft.com/office/drawing/2014/main" id="{9360B994-8160-D175-ACBC-2AFBD7A52166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1770" y="204"/>
              <a:ext cx="345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32" name="Line 64">
              <a:extLst>
                <a:ext uri="{FF2B5EF4-FFF2-40B4-BE49-F238E27FC236}">
                  <a16:creationId xmlns:a16="http://schemas.microsoft.com/office/drawing/2014/main" id="{A4195A49-36E4-2716-1F3B-29EB059C46BC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479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33" name="Text Box 65">
              <a:extLst>
                <a:ext uri="{FF2B5EF4-FFF2-40B4-BE49-F238E27FC236}">
                  <a16:creationId xmlns:a16="http://schemas.microsoft.com/office/drawing/2014/main" id="{B0F0719D-09C1-8922-FCB7-DD997C7578C6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129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C3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4" name="Text Box 66">
              <a:extLst>
                <a:ext uri="{FF2B5EF4-FFF2-40B4-BE49-F238E27FC236}">
                  <a16:creationId xmlns:a16="http://schemas.microsoft.com/office/drawing/2014/main" id="{592781F5-0A2B-91DB-9B3E-A9CDAEC9FA22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920" y="533"/>
              <a:ext cx="3131" cy="16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no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Fig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　</a:t>
              </a:r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9</a:t>
              </a:r>
              <a:r>
                <a:rPr lang="ja-JP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次連立チェビシェフ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35" name="Group 67">
              <a:extLst>
                <a:ext uri="{FF2B5EF4-FFF2-40B4-BE49-F238E27FC236}">
                  <a16:creationId xmlns:a16="http://schemas.microsoft.com/office/drawing/2014/main" id="{9EFB2D94-CB23-1642-7A7A-7C715426393B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3720" y="197"/>
              <a:ext cx="282" cy="283"/>
              <a:chOff x="1202" y="197"/>
              <a:chExt cx="91" cy="283"/>
            </a:xfrm>
          </xdr:grpSpPr>
          <xdr:cxnSp macro="">
            <xdr:nvCxnSpPr>
              <xdr:cNvPr id="69" name="Line 68">
                <a:extLst>
                  <a:ext uri="{FF2B5EF4-FFF2-40B4-BE49-F238E27FC236}">
                    <a16:creationId xmlns:a16="http://schemas.microsoft.com/office/drawing/2014/main" id="{357253D7-3954-DF58-2D38-D82611E79E32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0" name="Line 69">
                <a:extLst>
                  <a:ext uri="{FF2B5EF4-FFF2-40B4-BE49-F238E27FC236}">
                    <a16:creationId xmlns:a16="http://schemas.microsoft.com/office/drawing/2014/main" id="{7EB1E6CC-2417-1FB5-3AEC-917402CE3BA4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1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1" name="Line 70">
                <a:extLst>
                  <a:ext uri="{FF2B5EF4-FFF2-40B4-BE49-F238E27FC236}">
                    <a16:creationId xmlns:a16="http://schemas.microsoft.com/office/drawing/2014/main" id="{3437300C-F7A5-9989-3F46-681E6E5FB7F3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0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2" name="Line 71">
                <a:extLst>
                  <a:ext uri="{FF2B5EF4-FFF2-40B4-BE49-F238E27FC236}">
                    <a16:creationId xmlns:a16="http://schemas.microsoft.com/office/drawing/2014/main" id="{46C68A34-827D-C1AF-37BF-45D1B39901E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3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3" name="Line 72">
                <a:extLst>
                  <a:ext uri="{FF2B5EF4-FFF2-40B4-BE49-F238E27FC236}">
                    <a16:creationId xmlns:a16="http://schemas.microsoft.com/office/drawing/2014/main" id="{5E33DB76-657C-E803-B23F-7BD6A9E8116D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27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4" name="Line 73">
                <a:extLst>
                  <a:ext uri="{FF2B5EF4-FFF2-40B4-BE49-F238E27FC236}">
                    <a16:creationId xmlns:a16="http://schemas.microsoft.com/office/drawing/2014/main" id="{8C6B3BCC-8CED-56C7-31E0-00D6432F618A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02" y="447"/>
                <a:ext cx="91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5" name="Line 74">
                <a:extLst>
                  <a:ext uri="{FF2B5EF4-FFF2-40B4-BE49-F238E27FC236}">
                    <a16:creationId xmlns:a16="http://schemas.microsoft.com/office/drawing/2014/main" id="{E20501A0-1BDE-C8E3-D9E1-1C3C6A8E025D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76" name="Line 75">
                <a:extLst>
                  <a:ext uri="{FF2B5EF4-FFF2-40B4-BE49-F238E27FC236}">
                    <a16:creationId xmlns:a16="http://schemas.microsoft.com/office/drawing/2014/main" id="{1E0A704C-2C32-A55D-ED9F-70F1E0D172B3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25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36" name="Oval 76">
              <a:extLst>
                <a:ext uri="{FF2B5EF4-FFF2-40B4-BE49-F238E27FC236}">
                  <a16:creationId xmlns:a16="http://schemas.microsoft.com/office/drawing/2014/main" id="{B4A2C185-63AE-7932-2D46-C889FE8A341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3855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7" name="Text Box 77">
              <a:extLst>
                <a:ext uri="{FF2B5EF4-FFF2-40B4-BE49-F238E27FC236}">
                  <a16:creationId xmlns:a16="http://schemas.microsoft.com/office/drawing/2014/main" id="{4C6242AA-5FBF-E0F0-8BB8-F2E024DF34B7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426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C7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38" name="Arc 78">
              <a:extLst>
                <a:ext uri="{FF2B5EF4-FFF2-40B4-BE49-F238E27FC236}">
                  <a16:creationId xmlns:a16="http://schemas.microsoft.com/office/drawing/2014/main" id="{90A00CA2-85B0-4E99-B363-2DFADCDE7B1B}"/>
                </a:ext>
              </a:extLst>
            </xdr:cNvPr>
            <xdr:cNvSpPr>
              <a:spLocks/>
            </xdr:cNvSpPr>
          </xdr:nvSpPr>
          <xdr:spPr bwMode="auto">
            <a:xfrm>
              <a:off x="3174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39" name="Arc 79">
              <a:extLst>
                <a:ext uri="{FF2B5EF4-FFF2-40B4-BE49-F238E27FC236}">
                  <a16:creationId xmlns:a16="http://schemas.microsoft.com/office/drawing/2014/main" id="{E51C98EC-BB8F-F644-44FD-9C1A5E03937F}"/>
                </a:ext>
              </a:extLst>
            </xdr:cNvPr>
            <xdr:cNvSpPr>
              <a:spLocks/>
            </xdr:cNvSpPr>
          </xdr:nvSpPr>
          <xdr:spPr bwMode="auto">
            <a:xfrm>
              <a:off x="3274" y="178"/>
              <a:ext cx="152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40" name="Arc 80">
              <a:extLst>
                <a:ext uri="{FF2B5EF4-FFF2-40B4-BE49-F238E27FC236}">
                  <a16:creationId xmlns:a16="http://schemas.microsoft.com/office/drawing/2014/main" id="{8B56F68B-8FB8-51F7-3DB5-A96B2E5B76F4}"/>
                </a:ext>
              </a:extLst>
            </xdr:cNvPr>
            <xdr:cNvSpPr>
              <a:spLocks/>
            </xdr:cNvSpPr>
          </xdr:nvSpPr>
          <xdr:spPr bwMode="auto">
            <a:xfrm>
              <a:off x="3389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1" name="Line 81">
              <a:extLst>
                <a:ext uri="{FF2B5EF4-FFF2-40B4-BE49-F238E27FC236}">
                  <a16:creationId xmlns:a16="http://schemas.microsoft.com/office/drawing/2014/main" id="{EF0DC10A-48A2-3AAD-9F28-143374938B86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2826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2" name="Line 82">
              <a:extLst>
                <a:ext uri="{FF2B5EF4-FFF2-40B4-BE49-F238E27FC236}">
                  <a16:creationId xmlns:a16="http://schemas.microsoft.com/office/drawing/2014/main" id="{C4F4CB20-7EA3-60F1-DFE3-442F8E0ED8FD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535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43" name="Text Box 83">
              <a:extLst>
                <a:ext uri="{FF2B5EF4-FFF2-40B4-BE49-F238E27FC236}">
                  <a16:creationId xmlns:a16="http://schemas.microsoft.com/office/drawing/2014/main" id="{DAEE2799-B6D1-A6C5-F608-4C8A8FF62CF2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3199" y="59"/>
              <a:ext cx="335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L6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44" name="Text Box 84">
              <a:extLst>
                <a:ext uri="{FF2B5EF4-FFF2-40B4-BE49-F238E27FC236}">
                  <a16:creationId xmlns:a16="http://schemas.microsoft.com/office/drawing/2014/main" id="{066B71BC-9548-B9DE-F6AC-FFA16C74BAC5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2121" y="59"/>
              <a:ext cx="379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L4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grpSp>
          <xdr:nvGrpSpPr>
            <xdr:cNvPr id="45" name="Group 85">
              <a:extLst>
                <a:ext uri="{FF2B5EF4-FFF2-40B4-BE49-F238E27FC236}">
                  <a16:creationId xmlns:a16="http://schemas.microsoft.com/office/drawing/2014/main" id="{FFF791C6-9972-6FBE-4DB7-CEDE94680F66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4810" y="197"/>
              <a:ext cx="281" cy="283"/>
              <a:chOff x="1543" y="197"/>
              <a:chExt cx="90" cy="283"/>
            </a:xfrm>
          </xdr:grpSpPr>
          <xdr:cxnSp macro="">
            <xdr:nvCxnSpPr>
              <xdr:cNvPr id="61" name="Line 86">
                <a:extLst>
                  <a:ext uri="{FF2B5EF4-FFF2-40B4-BE49-F238E27FC236}">
                    <a16:creationId xmlns:a16="http://schemas.microsoft.com/office/drawing/2014/main" id="{CF0C01AE-C3A8-BEDD-BAB4-83C625DF1BCC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10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2" name="Line 87">
                <a:extLst>
                  <a:ext uri="{FF2B5EF4-FFF2-40B4-BE49-F238E27FC236}">
                    <a16:creationId xmlns:a16="http://schemas.microsoft.com/office/drawing/2014/main" id="{766E9204-18F7-8559-1899-509B9EA6F406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57" y="344"/>
                <a:ext cx="68" cy="1"/>
              </a:xfrm>
              <a:prstGeom prst="line">
                <a:avLst/>
              </a:prstGeom>
              <a:noFill/>
              <a:ln w="28575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3" name="Line 88">
                <a:extLst>
                  <a:ext uri="{FF2B5EF4-FFF2-40B4-BE49-F238E27FC236}">
                    <a16:creationId xmlns:a16="http://schemas.microsoft.com/office/drawing/2014/main" id="{239B6D0D-4B9F-D101-3FD2-BF23B5F92AF0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44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4" name="Line 89">
                <a:extLst>
                  <a:ext uri="{FF2B5EF4-FFF2-40B4-BE49-F238E27FC236}">
                    <a16:creationId xmlns:a16="http://schemas.microsoft.com/office/drawing/2014/main" id="{D694872D-BCA9-71D0-D712-CA6CAFEACA04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578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5" name="Line 90">
                <a:extLst>
                  <a:ext uri="{FF2B5EF4-FFF2-40B4-BE49-F238E27FC236}">
                    <a16:creationId xmlns:a16="http://schemas.microsoft.com/office/drawing/2014/main" id="{1068A26E-8BF3-EE8A-570A-9CAB6870AF0C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 flipV="1">
                <a:off x="1612" y="447"/>
                <a:ext cx="16" cy="3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6" name="Line 91">
                <a:extLst>
                  <a:ext uri="{FF2B5EF4-FFF2-40B4-BE49-F238E27FC236}">
                    <a16:creationId xmlns:a16="http://schemas.microsoft.com/office/drawing/2014/main" id="{D634D72C-6D75-DD2F-5ACD-CFB9BC2C4D6E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43" y="447"/>
                <a:ext cx="90" cy="1"/>
              </a:xfrm>
              <a:prstGeom prst="line">
                <a:avLst/>
              </a:prstGeom>
              <a:noFill/>
              <a:ln w="1905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7" name="Line 92">
                <a:extLst>
                  <a:ext uri="{FF2B5EF4-FFF2-40B4-BE49-F238E27FC236}">
                    <a16:creationId xmlns:a16="http://schemas.microsoft.com/office/drawing/2014/main" id="{DB4CAF6F-6D75-0EDB-9C0E-D2B5BF96E0AE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0" y="197"/>
                <a:ext cx="1" cy="11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  <xdr:cxnSp macro="">
            <xdr:nvCxnSpPr>
              <xdr:cNvPr id="68" name="Line 93">
                <a:extLst>
                  <a:ext uri="{FF2B5EF4-FFF2-40B4-BE49-F238E27FC236}">
                    <a16:creationId xmlns:a16="http://schemas.microsoft.com/office/drawing/2014/main" id="{024440F7-501E-8325-90AA-094BF74B2D06}"/>
                  </a:ext>
                </a:extLst>
              </xdr:cNvPr>
              <xdr:cNvCxnSpPr>
                <a:cxnSpLocks noChangeShapeType="1"/>
              </xdr:cNvCxnSpPr>
            </xdr:nvCxnSpPr>
            <xdr:spPr bwMode="auto">
              <a:xfrm>
                <a:off x="1591" y="344"/>
                <a:ext cx="1" cy="103"/>
              </a:xfrm>
              <a:prstGeom prst="line">
                <a:avLst/>
              </a:prstGeom>
              <a:noFill/>
              <a:ln w="12700">
                <a:solidFill>
                  <a:srgbClr val="000000"/>
                </a:solidFill>
                <a:round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noFill/>
                  </a14:hiddenFill>
                </a:ext>
              </a:extLst>
            </xdr:spPr>
          </xdr:cxnSp>
        </xdr:grpSp>
        <xdr:sp macro="" textlink="">
          <xdr:nvSpPr>
            <xdr:cNvPr id="46" name="Oval 94">
              <a:extLst>
                <a:ext uri="{FF2B5EF4-FFF2-40B4-BE49-F238E27FC236}">
                  <a16:creationId xmlns:a16="http://schemas.microsoft.com/office/drawing/2014/main" id="{E35E83F0-1E5A-DD8A-EBBC-869413C331ED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4911" y="195"/>
              <a:ext cx="56" cy="19"/>
            </a:xfrm>
            <a:prstGeom prst="ellipse">
              <a:avLst/>
            </a:prstGeom>
            <a:solidFill>
              <a:srgbClr val="000000"/>
            </a:solidFill>
            <a:ln w="9525">
              <a:solidFill>
                <a:srgbClr val="000000"/>
              </a:solidFill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47" name="Line 95">
              <a:extLst>
                <a:ext uri="{FF2B5EF4-FFF2-40B4-BE49-F238E27FC236}">
                  <a16:creationId xmlns:a16="http://schemas.microsoft.com/office/drawing/2014/main" id="{C2961BA4-A105-A3DA-DF57-F8ED4AB9FA72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436" y="466"/>
              <a:ext cx="280" cy="1"/>
            </a:xfrm>
            <a:prstGeom prst="line">
              <a:avLst/>
            </a:prstGeom>
            <a:noFill/>
            <a:ln w="1905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8" name="Line 96">
              <a:extLst>
                <a:ext uri="{FF2B5EF4-FFF2-40B4-BE49-F238E27FC236}">
                  <a16:creationId xmlns:a16="http://schemas.microsoft.com/office/drawing/2014/main" id="{6A450238-A0A2-F909-152C-98262FAE9FAF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439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49" name="Line 97">
              <a:extLst>
                <a:ext uri="{FF2B5EF4-FFF2-40B4-BE49-F238E27FC236}">
                  <a16:creationId xmlns:a16="http://schemas.microsoft.com/office/drawing/2014/main" id="{4E092098-46C1-50D6-E975-C83CDC3C7575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544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cxnSp macro="">
          <xdr:nvCxnSpPr>
            <xdr:cNvPr id="50" name="Line 98">
              <a:extLst>
                <a:ext uri="{FF2B5EF4-FFF2-40B4-BE49-F238E27FC236}">
                  <a16:creationId xmlns:a16="http://schemas.microsoft.com/office/drawing/2014/main" id="{D57331BB-C468-15B5-1FF0-C57660FABBC4}"/>
                </a:ext>
              </a:extLst>
            </xdr:cNvPr>
            <xdr:cNvCxnSpPr>
              <a:cxnSpLocks noChangeShapeType="1"/>
            </xdr:cNvCxnSpPr>
          </xdr:nvCxnSpPr>
          <xdr:spPr bwMode="auto">
            <a:xfrm flipV="1">
              <a:off x="5650" y="466"/>
              <a:ext cx="50" cy="34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1" name="Oval 99">
              <a:extLst>
                <a:ext uri="{FF2B5EF4-FFF2-40B4-BE49-F238E27FC236}">
                  <a16:creationId xmlns:a16="http://schemas.microsoft.com/office/drawing/2014/main" id="{7DD9825F-E362-E622-1651-EE869554002B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429" y="159"/>
              <a:ext cx="286" cy="94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2" name="Oval 100">
              <a:extLst>
                <a:ext uri="{FF2B5EF4-FFF2-40B4-BE49-F238E27FC236}">
                  <a16:creationId xmlns:a16="http://schemas.microsoft.com/office/drawing/2014/main" id="{437327E4-7C30-A8E2-CD71-BF69E3F67BE9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01" y="181"/>
              <a:ext cx="143" cy="48"/>
            </a:xfrm>
            <a:prstGeom prst="ellips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3" name="Line 101">
              <a:extLst>
                <a:ext uri="{FF2B5EF4-FFF2-40B4-BE49-F238E27FC236}">
                  <a16:creationId xmlns:a16="http://schemas.microsoft.com/office/drawing/2014/main" id="{371FE2C4-C84E-14BE-4E09-5D972CD914C6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5572" y="252"/>
              <a:ext cx="3" cy="212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4" name="Oval 102">
              <a:extLst>
                <a:ext uri="{FF2B5EF4-FFF2-40B4-BE49-F238E27FC236}">
                  <a16:creationId xmlns:a16="http://schemas.microsoft.com/office/drawing/2014/main" id="{90A55BCB-9DA2-D7C0-8922-C76E0C006870}"/>
                </a:ext>
              </a:extLst>
            </xdr:cNvPr>
            <xdr:cNvSpPr>
              <a:spLocks noChangeArrowheads="1"/>
            </xdr:cNvSpPr>
          </xdr:nvSpPr>
          <xdr:spPr bwMode="auto">
            <a:xfrm>
              <a:off x="5516" y="187"/>
              <a:ext cx="112" cy="37"/>
            </a:xfrm>
            <a:prstGeom prst="ellipse">
              <a:avLst/>
            </a:prstGeom>
            <a:solidFill>
              <a:srgbClr val="FFFF00"/>
            </a:solidFill>
            <a:ln w="9525">
              <a:noFill/>
              <a:round/>
              <a:headEnd/>
              <a:tailEnd/>
            </a:ln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55" name="Line 103">
              <a:extLst>
                <a:ext uri="{FF2B5EF4-FFF2-40B4-BE49-F238E27FC236}">
                  <a16:creationId xmlns:a16="http://schemas.microsoft.com/office/drawing/2014/main" id="{AF08A425-460A-9794-C3B4-61E018393C56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4588" y="204"/>
              <a:ext cx="916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  <xdr:sp macro="" textlink="">
          <xdr:nvSpPr>
            <xdr:cNvPr id="56" name="Text Box 104">
              <a:extLst>
                <a:ext uri="{FF2B5EF4-FFF2-40B4-BE49-F238E27FC236}">
                  <a16:creationId xmlns:a16="http://schemas.microsoft.com/office/drawing/2014/main" id="{EEF5FE7B-D953-CEB3-B411-9B5E3DD30833}"/>
                </a:ext>
              </a:extLst>
            </xdr:cNvPr>
            <xdr:cNvSpPr txBox="1">
              <a:spLocks noChangeArrowheads="1"/>
            </xdr:cNvSpPr>
          </xdr:nvSpPr>
          <xdr:spPr bwMode="auto">
            <a:xfrm>
              <a:off x="4488" y="293"/>
              <a:ext cx="320" cy="101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0" tIns="0" rIns="0" bIns="0" anchor="t" anchorCtr="0" upright="1">
              <a:spAutoFit/>
            </a:bodyPr>
            <a:lstStyle/>
            <a:p>
              <a:pPr algn="l"/>
              <a:r>
                <a:rPr lang="en-US" sz="1200" b="1" kern="0">
                  <a:solidFill>
                    <a:srgbClr val="000000"/>
                  </a:solidFill>
                  <a:effectLst/>
                  <a:latin typeface="Times New Roman" panose="02020603050405020304" pitchFamily="18" charset="0"/>
                  <a:ea typeface="游明朝" panose="02020400000000000000" pitchFamily="18" charset="-128"/>
                  <a:cs typeface="Times New Roman" panose="02020603050405020304" pitchFamily="18" charset="0"/>
                </a:rPr>
                <a:t>C9</a:t>
              </a:r>
              <a:endParaRPr lang="ja-JP" sz="1050" kern="100">
                <a:effectLst/>
                <a:latin typeface="游明朝" panose="02020400000000000000" pitchFamily="18" charset="-128"/>
                <a:ea typeface="游明朝" panose="02020400000000000000" pitchFamily="18" charset="-128"/>
                <a:cs typeface="Times New Roman" panose="02020603050405020304" pitchFamily="18" charset="0"/>
              </a:endParaRPr>
            </a:p>
          </xdr:txBody>
        </xdr:sp>
        <xdr:sp macro="" textlink="">
          <xdr:nvSpPr>
            <xdr:cNvPr id="57" name="Arc 105">
              <a:extLst>
                <a:ext uri="{FF2B5EF4-FFF2-40B4-BE49-F238E27FC236}">
                  <a16:creationId xmlns:a16="http://schemas.microsoft.com/office/drawing/2014/main" id="{767E3C05-A797-0B74-AA9E-F835B71A643E}"/>
                </a:ext>
              </a:extLst>
            </xdr:cNvPr>
            <xdr:cNvSpPr>
              <a:spLocks/>
            </xdr:cNvSpPr>
          </xdr:nvSpPr>
          <xdr:spPr bwMode="auto">
            <a:xfrm>
              <a:off x="4230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0 w 43200"/>
                <a:gd name="T1" fmla="*/ 21600 h 36669"/>
                <a:gd name="T2" fmla="*/ 36878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</a:path>
                <a:path w="43200" h="36669" stroke="0" extrusionOk="0">
                  <a:moveTo>
                    <a:pt x="0" y="21599"/>
                  </a:move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200" y="27277"/>
                    <a:pt x="40964" y="32726"/>
                    <a:pt x="36977" y="36768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8" name="Arc 106">
              <a:extLst>
                <a:ext uri="{FF2B5EF4-FFF2-40B4-BE49-F238E27FC236}">
                  <a16:creationId xmlns:a16="http://schemas.microsoft.com/office/drawing/2014/main" id="{55682937-45D0-35C1-61C6-FCC4F7F751B8}"/>
                </a:ext>
              </a:extLst>
            </xdr:cNvPr>
            <xdr:cNvSpPr>
              <a:spLocks/>
            </xdr:cNvSpPr>
          </xdr:nvSpPr>
          <xdr:spPr bwMode="auto">
            <a:xfrm>
              <a:off x="4333" y="178"/>
              <a:ext cx="149" cy="42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7033 w 43200"/>
                <a:gd name="T1" fmla="*/ 36670 h 36669"/>
                <a:gd name="T2" fmla="*/ 36167 w 43200"/>
                <a:gd name="T3" fmla="*/ 3667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</a:path>
                <a:path w="43200" h="36669" stroke="0" extrusionOk="0">
                  <a:moveTo>
                    <a:pt x="6587" y="37130"/>
                  </a:moveTo>
                  <a:cubicBezTo>
                    <a:pt x="2377" y="33060"/>
                    <a:pt x="0" y="27455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200" y="9670"/>
                    <a:pt x="43200" y="21600"/>
                  </a:cubicBezTo>
                  <a:cubicBezTo>
                    <a:pt x="43199" y="27455"/>
                    <a:pt x="40822" y="33060"/>
                    <a:pt x="36612" y="37130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sp macro="" textlink="">
          <xdr:nvSpPr>
            <xdr:cNvPr id="59" name="Arc 107">
              <a:extLst>
                <a:ext uri="{FF2B5EF4-FFF2-40B4-BE49-F238E27FC236}">
                  <a16:creationId xmlns:a16="http://schemas.microsoft.com/office/drawing/2014/main" id="{29D703E4-5B45-6187-DA78-F0FA8B9AFB90}"/>
                </a:ext>
              </a:extLst>
            </xdr:cNvPr>
            <xdr:cNvSpPr>
              <a:spLocks/>
            </xdr:cNvSpPr>
          </xdr:nvSpPr>
          <xdr:spPr bwMode="auto">
            <a:xfrm>
              <a:off x="4445" y="178"/>
              <a:ext cx="143" cy="44"/>
            </a:xfrm>
            <a:custGeom>
              <a:avLst/>
              <a:gdLst>
                <a:gd name="G0" fmla="+- 21600 0 0"/>
                <a:gd name="G1" fmla="+- 21600 0 0"/>
                <a:gd name="G2" fmla="+- 21600 0 0"/>
                <a:gd name="T0" fmla="*/ 6322 w 43200"/>
                <a:gd name="T1" fmla="*/ 36670 h 36669"/>
                <a:gd name="T2" fmla="*/ 43200 w 43200"/>
                <a:gd name="T3" fmla="*/ 21600 h 36669"/>
                <a:gd name="T4" fmla="*/ 21600 w 43200"/>
                <a:gd name="T5" fmla="*/ 21600 h 36669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  <a:cxn ang="0">
                  <a:pos x="T4" y="T5"/>
                </a:cxn>
              </a:cxnLst>
              <a:rect l="0" t="0" r="r" b="b"/>
              <a:pathLst>
                <a:path w="43200" h="36669" fill="none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</a:path>
                <a:path w="43200" h="36669" stroke="0" extrusionOk="0">
                  <a:moveTo>
                    <a:pt x="6222" y="36768"/>
                  </a:moveTo>
                  <a:cubicBezTo>
                    <a:pt x="2235" y="32726"/>
                    <a:pt x="0" y="27277"/>
                    <a:pt x="0" y="21600"/>
                  </a:cubicBezTo>
                  <a:cubicBezTo>
                    <a:pt x="0" y="9670"/>
                    <a:pt x="9670" y="0"/>
                    <a:pt x="21600" y="0"/>
                  </a:cubicBezTo>
                  <a:cubicBezTo>
                    <a:pt x="33529" y="0"/>
                    <a:pt x="43199" y="9670"/>
                    <a:pt x="43199" y="21599"/>
                  </a:cubicBezTo>
                  <a:lnTo>
                    <a:pt x="21600" y="21600"/>
                  </a:lnTo>
                  <a:close/>
                </a:path>
              </a:pathLst>
            </a:cu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  <xdr:cxnSp macro="">
          <xdr:nvCxnSpPr>
            <xdr:cNvPr id="60" name="Line 108">
              <a:extLst>
                <a:ext uri="{FF2B5EF4-FFF2-40B4-BE49-F238E27FC236}">
                  <a16:creationId xmlns:a16="http://schemas.microsoft.com/office/drawing/2014/main" id="{27332843-6FDC-02FB-A6AB-424C2FA0789F}"/>
                </a:ext>
              </a:extLst>
            </xdr:cNvPr>
            <xdr:cNvCxnSpPr>
              <a:cxnSpLocks noChangeShapeType="1"/>
            </xdr:cNvCxnSpPr>
          </xdr:nvCxnSpPr>
          <xdr:spPr bwMode="auto">
            <a:xfrm>
              <a:off x="3883" y="204"/>
              <a:ext cx="348" cy="1"/>
            </a:xfrm>
            <a:prstGeom prst="line">
              <a:avLst/>
            </a:prstGeom>
            <a:noFill/>
            <a:ln w="12700">
              <a:solidFill>
                <a:srgbClr val="000000"/>
              </a:solidFill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</a:extLst>
          </xdr:spPr>
        </xdr:cxnSp>
      </xdr:grpSp>
      <xdr:sp macro="" textlink="">
        <xdr:nvSpPr>
          <xdr:cNvPr id="4" name="Text Box 83">
            <a:extLst>
              <a:ext uri="{FF2B5EF4-FFF2-40B4-BE49-F238E27FC236}">
                <a16:creationId xmlns:a16="http://schemas.microsoft.com/office/drawing/2014/main" id="{DFBB64CA-92F0-1E22-A675-588C91D12232}"/>
              </a:ext>
            </a:extLst>
          </xdr:cNvPr>
          <xdr:cNvSpPr txBox="1">
            <a:spLocks noChangeArrowheads="1"/>
          </xdr:cNvSpPr>
        </xdr:nvSpPr>
        <xdr:spPr bwMode="auto">
          <a:xfrm>
            <a:off x="2590763" y="1"/>
            <a:ext cx="219444" cy="183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0" tIns="0" rIns="0" bIns="0" anchor="t" anchorCtr="0" upright="1">
            <a:spAutoFit/>
          </a:bodyPr>
          <a:lstStyle/>
          <a:p>
            <a:pPr algn="l"/>
            <a:r>
              <a:rPr lang="en-US" sz="1200" b="1" kern="0">
                <a:solidFill>
                  <a:srgbClr val="000000"/>
                </a:solidFill>
                <a:effectLst/>
                <a:latin typeface="Times New Roman" panose="02020603050405020304" pitchFamily="18" charset="0"/>
                <a:ea typeface="游明朝" panose="02020400000000000000" pitchFamily="18" charset="-128"/>
                <a:cs typeface="Times New Roman" panose="02020603050405020304" pitchFamily="18" charset="0"/>
              </a:rPr>
              <a:t>L8</a:t>
            </a:r>
            <a:endParaRPr lang="ja-JP" sz="1050" kern="100">
              <a:effectLst/>
              <a:latin typeface="游明朝" panose="02020400000000000000" pitchFamily="18" charset="-128"/>
              <a:ea typeface="游明朝" panose="02020400000000000000" pitchFamily="18" charset="-128"/>
              <a:cs typeface="Times New Roman" panose="02020603050405020304" pitchFamily="18" charset="0"/>
            </a:endParaRP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75/Desktop/Excel_&#12501;&#12451;&#12523;&#12479;&#12471;&#12511;&#12517;&#12524;&#12540;&#12479;2/But-Cheb_9%20th_LPF/But-Cheb_9%20th_LPF_PI_Ver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設定部"/>
      <sheetName val="E系列丸め"/>
      <sheetName val="演算処理"/>
      <sheetName val="設計定数表"/>
    </sheetNames>
    <sheetDataSet>
      <sheetData sheetId="0">
        <row r="5">
          <cell r="M5">
            <v>1</v>
          </cell>
          <cell r="N5">
            <v>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6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10.emf"/><Relationship Id="rId7" Type="http://schemas.openxmlformats.org/officeDocument/2006/relationships/image" Target="../media/image3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8.emf"/><Relationship Id="rId2" Type="http://schemas.openxmlformats.org/officeDocument/2006/relationships/drawing" Target="../drawings/drawing3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23" Type="http://schemas.openxmlformats.org/officeDocument/2006/relationships/image" Target="../media/image11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9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584AB-6F3A-4BE9-B108-97E29E58A844}">
  <dimension ref="B1:BN74"/>
  <sheetViews>
    <sheetView tabSelected="1" zoomScaleNormal="100" workbookViewId="0">
      <selection activeCell="O2" sqref="O2"/>
    </sheetView>
  </sheetViews>
  <sheetFormatPr defaultRowHeight="18"/>
  <cols>
    <col min="1" max="1" width="3.796875" customWidth="1"/>
    <col min="4" max="5" width="9.59765625" bestFit="1" customWidth="1"/>
    <col min="14" max="14" width="9.59765625" bestFit="1" customWidth="1"/>
    <col min="15" max="15" width="17.5" customWidth="1"/>
  </cols>
  <sheetData>
    <row r="1" spans="2:35">
      <c r="C1" s="78" t="s">
        <v>85</v>
      </c>
    </row>
    <row r="2" spans="2:35" ht="18" customHeight="1">
      <c r="F2" s="101" t="s">
        <v>90</v>
      </c>
    </row>
    <row r="3" spans="2:35" ht="18" customHeight="1" thickBot="1">
      <c r="D3" s="35" t="s">
        <v>72</v>
      </c>
    </row>
    <row r="4" spans="2:35" ht="18" customHeight="1" thickBot="1">
      <c r="D4" s="79" t="s">
        <v>52</v>
      </c>
      <c r="E4" s="80" t="s">
        <v>53</v>
      </c>
      <c r="F4" s="80" t="s">
        <v>54</v>
      </c>
      <c r="G4" s="80" t="s">
        <v>55</v>
      </c>
      <c r="H4" s="80" t="s">
        <v>56</v>
      </c>
      <c r="I4" s="80" t="s">
        <v>57</v>
      </c>
      <c r="J4" s="80" t="s">
        <v>58</v>
      </c>
      <c r="K4" s="80" t="s">
        <v>59</v>
      </c>
      <c r="L4" s="81" t="s">
        <v>60</v>
      </c>
      <c r="M4" s="82" t="s">
        <v>62</v>
      </c>
      <c r="N4" s="83" t="s">
        <v>86</v>
      </c>
    </row>
    <row r="5" spans="2:35" ht="18" customHeight="1" thickTop="1" thickBot="1">
      <c r="D5" s="136">
        <v>0.81447999999999998</v>
      </c>
      <c r="E5" s="137">
        <v>1.4270400000000001</v>
      </c>
      <c r="F5" s="137">
        <v>1.8044800000000001</v>
      </c>
      <c r="G5" s="137">
        <v>1.7124900000000001</v>
      </c>
      <c r="H5" s="137">
        <v>1.9057599999999999</v>
      </c>
      <c r="I5" s="137">
        <v>1.7124900000000001</v>
      </c>
      <c r="J5" s="137">
        <v>1.8044800000000001</v>
      </c>
      <c r="K5" s="137">
        <v>1.4270400000000001</v>
      </c>
      <c r="L5" s="138">
        <v>0.81447999999999998</v>
      </c>
      <c r="M5" s="98">
        <v>1</v>
      </c>
      <c r="N5" s="84">
        <f>20*LOG(2*M5/(1+M5))</f>
        <v>0</v>
      </c>
      <c r="AE5" s="36"/>
      <c r="AF5" s="36"/>
      <c r="AG5" s="36"/>
      <c r="AH5" s="103"/>
    </row>
    <row r="6" spans="2:35" ht="18" customHeight="1" thickBot="1">
      <c r="B6" s="20" t="s">
        <v>73</v>
      </c>
      <c r="AE6" s="20"/>
      <c r="AF6" s="189"/>
      <c r="AG6" s="188"/>
      <c r="AH6" s="36"/>
      <c r="AI6" s="20"/>
    </row>
    <row r="7" spans="2:35" ht="18" customHeight="1">
      <c r="B7" s="85" t="s">
        <v>65</v>
      </c>
      <c r="C7" s="86" t="s">
        <v>66</v>
      </c>
      <c r="D7" s="87" t="s">
        <v>91</v>
      </c>
      <c r="E7" s="87" t="s">
        <v>69</v>
      </c>
      <c r="F7" s="88" t="s">
        <v>92</v>
      </c>
      <c r="G7" s="88" t="s">
        <v>93</v>
      </c>
      <c r="H7" s="88" t="s">
        <v>94</v>
      </c>
      <c r="I7" s="88" t="s">
        <v>95</v>
      </c>
      <c r="J7" s="88" t="s">
        <v>96</v>
      </c>
      <c r="K7" s="88" t="s">
        <v>97</v>
      </c>
      <c r="L7" s="88" t="s">
        <v>98</v>
      </c>
      <c r="M7" s="89" t="s">
        <v>70</v>
      </c>
      <c r="AE7" s="20"/>
      <c r="AF7" s="189"/>
      <c r="AG7" s="188"/>
      <c r="AI7" s="20"/>
    </row>
    <row r="8" spans="2:35" ht="18" customHeight="1" thickBot="1">
      <c r="B8" s="90" t="s">
        <v>67</v>
      </c>
      <c r="C8" s="91" t="s">
        <v>68</v>
      </c>
      <c r="D8" s="92" t="s">
        <v>64</v>
      </c>
      <c r="E8" s="92" t="s">
        <v>63</v>
      </c>
      <c r="F8" s="92" t="s">
        <v>64</v>
      </c>
      <c r="G8" s="92" t="s">
        <v>63</v>
      </c>
      <c r="H8" s="92" t="s">
        <v>64</v>
      </c>
      <c r="I8" s="92" t="s">
        <v>63</v>
      </c>
      <c r="J8" s="92" t="s">
        <v>64</v>
      </c>
      <c r="K8" s="92" t="s">
        <v>63</v>
      </c>
      <c r="L8" s="92" t="s">
        <v>64</v>
      </c>
      <c r="M8" s="93" t="s">
        <v>71</v>
      </c>
      <c r="AD8" s="104"/>
      <c r="AE8" s="20"/>
      <c r="AF8" s="189"/>
      <c r="AG8" s="188"/>
      <c r="AI8" s="20"/>
    </row>
    <row r="9" spans="2:35" ht="18" customHeight="1" thickTop="1" thickBot="1">
      <c r="B9" s="99">
        <v>100</v>
      </c>
      <c r="C9" s="100">
        <v>50</v>
      </c>
      <c r="D9" s="95">
        <f>D5*10^6/(2*PI()*$B$9*$C$9)</f>
        <v>25.925703609897383</v>
      </c>
      <c r="E9" s="94">
        <f>10^3*$C$9*E5/(2*PI()*$B9)</f>
        <v>113.56023499492916</v>
      </c>
      <c r="F9" s="95">
        <f>F5*10^6/(2*PI()*$B$9*$C$9)</f>
        <v>57.438382342092659</v>
      </c>
      <c r="G9" s="94">
        <f>10^3*$C$9*G5/(2*PI()*$B9)</f>
        <v>136.27562424771992</v>
      </c>
      <c r="H9" s="95">
        <f>H5*10^6/(2*PI()*$B$9*$C$9)</f>
        <v>60.662224869362092</v>
      </c>
      <c r="I9" s="94">
        <f>10^3*$C$9*I5/(2*PI()*$B9)</f>
        <v>136.27562424771992</v>
      </c>
      <c r="J9" s="95">
        <f>J5*10^6/(2*PI()*$B$9*$C$9)</f>
        <v>57.438382342092659</v>
      </c>
      <c r="K9" s="94">
        <f>10^3*$C$9*K5/(2*PI()*$B9)</f>
        <v>113.56023499492916</v>
      </c>
      <c r="L9" s="95">
        <f>L5*10^6/(2*PI()*$B$9*$C$9)</f>
        <v>25.925703609897383</v>
      </c>
      <c r="M9" s="61">
        <f>C9*M5</f>
        <v>50</v>
      </c>
      <c r="R9" s="78" t="s">
        <v>164</v>
      </c>
      <c r="AE9" s="20"/>
      <c r="AF9" s="189"/>
      <c r="AG9" s="188"/>
      <c r="AI9" s="20"/>
    </row>
    <row r="10" spans="2:35" ht="18" customHeight="1" thickBot="1">
      <c r="B10" s="96"/>
      <c r="C10" s="97"/>
      <c r="D10" s="20"/>
      <c r="E10" s="20"/>
      <c r="F10" s="20"/>
      <c r="G10" s="20"/>
      <c r="H10" s="20"/>
      <c r="I10" s="20"/>
      <c r="J10" s="20"/>
      <c r="K10" s="20"/>
      <c r="L10" s="20"/>
      <c r="M10" s="20"/>
      <c r="P10" s="105" t="s">
        <v>50</v>
      </c>
      <c r="Q10" s="113" t="s">
        <v>165</v>
      </c>
      <c r="R10" s="114" t="s">
        <v>26</v>
      </c>
      <c r="S10" s="80" t="s">
        <v>27</v>
      </c>
      <c r="T10" s="80" t="s">
        <v>28</v>
      </c>
      <c r="U10" s="80" t="s">
        <v>39</v>
      </c>
      <c r="V10" s="80" t="s">
        <v>40</v>
      </c>
      <c r="W10" s="80" t="s">
        <v>41</v>
      </c>
      <c r="X10" s="80" t="s">
        <v>42</v>
      </c>
      <c r="Y10" s="80" t="s">
        <v>43</v>
      </c>
      <c r="Z10" s="81" t="s">
        <v>44</v>
      </c>
      <c r="AA10" s="79" t="s">
        <v>51</v>
      </c>
      <c r="AB10" s="115" t="s">
        <v>48</v>
      </c>
      <c r="AC10" s="116" t="s">
        <v>61</v>
      </c>
      <c r="AE10" s="20"/>
      <c r="AF10" s="189"/>
      <c r="AG10" s="188"/>
    </row>
    <row r="11" spans="2:35" ht="18" customHeight="1" thickTop="1" thickBot="1">
      <c r="P11" s="185" t="s">
        <v>166</v>
      </c>
      <c r="Q11" s="128">
        <v>3</v>
      </c>
      <c r="R11" s="139">
        <v>0.62905</v>
      </c>
      <c r="S11" s="140">
        <v>0.97008000000000005</v>
      </c>
      <c r="T11" s="140">
        <v>0.62905</v>
      </c>
      <c r="U11" s="129">
        <v>0</v>
      </c>
      <c r="V11" s="129">
        <v>0</v>
      </c>
      <c r="W11" s="129">
        <v>0</v>
      </c>
      <c r="X11" s="129">
        <v>0</v>
      </c>
      <c r="Y11" s="129">
        <v>0</v>
      </c>
      <c r="Z11" s="130">
        <v>0</v>
      </c>
      <c r="AA11" s="186">
        <v>1.1007468834216345</v>
      </c>
      <c r="AB11" s="187">
        <v>26.382842153594662</v>
      </c>
      <c r="AC11" s="117">
        <v>1</v>
      </c>
      <c r="AE11" s="20"/>
      <c r="AF11" s="189"/>
      <c r="AG11" s="188"/>
    </row>
    <row r="12" spans="2:35" ht="18" customHeight="1">
      <c r="P12" s="175"/>
      <c r="Q12" s="131">
        <v>5</v>
      </c>
      <c r="R12" s="141">
        <v>0.75632999999999995</v>
      </c>
      <c r="S12" s="142">
        <v>1.30487</v>
      </c>
      <c r="T12" s="142">
        <v>1.57724</v>
      </c>
      <c r="U12" s="142">
        <v>1.30487</v>
      </c>
      <c r="V12" s="142">
        <v>0.75632999999999995</v>
      </c>
      <c r="W12" s="152">
        <v>0</v>
      </c>
      <c r="X12" s="152">
        <v>0</v>
      </c>
      <c r="Y12" s="152">
        <v>0</v>
      </c>
      <c r="Z12" s="153">
        <v>0</v>
      </c>
      <c r="AA12" s="178"/>
      <c r="AB12" s="181"/>
      <c r="AE12" s="20"/>
      <c r="AF12" s="189"/>
      <c r="AG12" s="188"/>
    </row>
    <row r="13" spans="2:35" ht="18" customHeight="1">
      <c r="P13" s="175"/>
      <c r="Q13" s="131">
        <v>7</v>
      </c>
      <c r="R13" s="141">
        <v>0.79691000000000001</v>
      </c>
      <c r="S13" s="142">
        <v>1.39238</v>
      </c>
      <c r="T13" s="142">
        <v>1.7480899999999999</v>
      </c>
      <c r="U13" s="142">
        <v>1.6331</v>
      </c>
      <c r="V13" s="142">
        <v>1.7480899999999999</v>
      </c>
      <c r="W13" s="142">
        <v>1.39238</v>
      </c>
      <c r="X13" s="142">
        <v>0.79691000000000001</v>
      </c>
      <c r="Y13" s="152">
        <v>0</v>
      </c>
      <c r="Z13" s="153">
        <v>0</v>
      </c>
      <c r="AA13" s="178"/>
      <c r="AB13" s="181"/>
      <c r="AE13" s="20"/>
      <c r="AF13" s="189"/>
      <c r="AG13" s="188"/>
    </row>
    <row r="14" spans="2:35" ht="18" customHeight="1" thickBot="1">
      <c r="P14" s="176"/>
      <c r="Q14" s="132">
        <v>9</v>
      </c>
      <c r="R14" s="141">
        <v>0.81447999999999998</v>
      </c>
      <c r="S14" s="143">
        <v>1.4270400000000001</v>
      </c>
      <c r="T14" s="143">
        <v>1.8044800000000001</v>
      </c>
      <c r="U14" s="143">
        <v>1.7124900000000001</v>
      </c>
      <c r="V14" s="143">
        <v>1.9057599999999999</v>
      </c>
      <c r="W14" s="143">
        <v>1.7124900000000001</v>
      </c>
      <c r="X14" s="143">
        <v>1.8044800000000001</v>
      </c>
      <c r="Y14" s="143">
        <v>1.4270400000000001</v>
      </c>
      <c r="Z14" s="143">
        <v>0.81447999999999998</v>
      </c>
      <c r="AA14" s="179"/>
      <c r="AB14" s="182"/>
      <c r="AE14" s="20"/>
      <c r="AF14" s="189"/>
      <c r="AG14" s="188"/>
    </row>
    <row r="15" spans="2:35" ht="18" customHeight="1">
      <c r="P15" s="174" t="s">
        <v>167</v>
      </c>
      <c r="Q15" s="133">
        <v>3</v>
      </c>
      <c r="R15" s="144">
        <v>0.72265999999999997</v>
      </c>
      <c r="S15" s="145">
        <v>1.03857</v>
      </c>
      <c r="T15" s="145">
        <v>0.72265999999999997</v>
      </c>
      <c r="U15" s="129">
        <v>0</v>
      </c>
      <c r="V15" s="129">
        <v>0</v>
      </c>
      <c r="W15" s="129">
        <v>0</v>
      </c>
      <c r="X15" s="129">
        <v>0</v>
      </c>
      <c r="Y15" s="129">
        <v>0</v>
      </c>
      <c r="Z15" s="130">
        <v>0</v>
      </c>
      <c r="AA15" s="177">
        <v>1.1454240296615643</v>
      </c>
      <c r="AB15" s="180">
        <v>23.377539318724541</v>
      </c>
      <c r="AE15" s="20"/>
      <c r="AF15" s="189"/>
      <c r="AG15" s="188"/>
    </row>
    <row r="16" spans="2:35" ht="18" customHeight="1">
      <c r="P16" s="175"/>
      <c r="Q16" s="131">
        <v>5</v>
      </c>
      <c r="R16" s="141">
        <v>0.84660000000000002</v>
      </c>
      <c r="S16" s="142">
        <v>1.3442099999999999</v>
      </c>
      <c r="T16" s="142">
        <v>1.6746099999999999</v>
      </c>
      <c r="U16" s="142">
        <v>1.3442099999999999</v>
      </c>
      <c r="V16" s="142">
        <v>0.84660000000000002</v>
      </c>
      <c r="W16" s="152">
        <v>0</v>
      </c>
      <c r="X16" s="152">
        <v>0</v>
      </c>
      <c r="Y16" s="152">
        <v>0</v>
      </c>
      <c r="Z16" s="153">
        <v>0</v>
      </c>
      <c r="AA16" s="178"/>
      <c r="AB16" s="181"/>
      <c r="AE16" s="20"/>
      <c r="AF16" s="189"/>
      <c r="AG16" s="188"/>
    </row>
    <row r="17" spans="16:33" ht="18" customHeight="1">
      <c r="P17" s="175"/>
      <c r="Q17" s="131">
        <v>7</v>
      </c>
      <c r="R17" s="141">
        <v>0.88548000000000004</v>
      </c>
      <c r="S17" s="142">
        <v>1.4215899999999999</v>
      </c>
      <c r="T17" s="142">
        <v>1.8299300000000001</v>
      </c>
      <c r="U17" s="142">
        <v>1.63693</v>
      </c>
      <c r="V17" s="142">
        <v>1.8299300000000001</v>
      </c>
      <c r="W17" s="142">
        <v>1.4215899999999999</v>
      </c>
      <c r="X17" s="142">
        <v>0.88548000000000004</v>
      </c>
      <c r="Y17" s="152">
        <v>0</v>
      </c>
      <c r="Z17" s="153">
        <v>0</v>
      </c>
      <c r="AA17" s="178"/>
      <c r="AB17" s="181"/>
      <c r="AE17" s="20"/>
      <c r="AF17" s="189"/>
      <c r="AG17" s="188"/>
    </row>
    <row r="18" spans="16:33" ht="18" customHeight="1" thickBot="1">
      <c r="P18" s="176"/>
      <c r="Q18" s="132">
        <v>9</v>
      </c>
      <c r="R18" s="143">
        <v>0.90236000000000005</v>
      </c>
      <c r="S18" s="146">
        <v>1.45105</v>
      </c>
      <c r="T18" s="146">
        <v>1.8793599999999999</v>
      </c>
      <c r="U18" s="146">
        <v>1.7048700000000001</v>
      </c>
      <c r="V18" s="146">
        <v>1.9717499999999999</v>
      </c>
      <c r="W18" s="146">
        <v>1.7048700000000001</v>
      </c>
      <c r="X18" s="146">
        <v>1.8793599999999999</v>
      </c>
      <c r="Y18" s="146">
        <v>1.45105</v>
      </c>
      <c r="Z18" s="150">
        <v>0.90236000000000005</v>
      </c>
      <c r="AA18" s="179"/>
      <c r="AB18" s="182"/>
      <c r="AE18" s="20"/>
      <c r="AF18" s="189"/>
      <c r="AG18" s="188"/>
    </row>
    <row r="19" spans="16:33" ht="18" customHeight="1">
      <c r="P19" s="175" t="s">
        <v>168</v>
      </c>
      <c r="Q19" s="133">
        <v>3</v>
      </c>
      <c r="R19" s="147">
        <v>0.87966</v>
      </c>
      <c r="S19" s="145">
        <v>1.11314</v>
      </c>
      <c r="T19" s="145">
        <v>0.87966</v>
      </c>
      <c r="U19" s="129">
        <v>0</v>
      </c>
      <c r="V19" s="129">
        <v>0</v>
      </c>
      <c r="W19" s="129">
        <v>0</v>
      </c>
      <c r="X19" s="129">
        <v>0</v>
      </c>
      <c r="Y19" s="129">
        <v>0</v>
      </c>
      <c r="Z19" s="130">
        <v>0</v>
      </c>
      <c r="AA19" s="177">
        <v>1.3553613447840864</v>
      </c>
      <c r="AB19" s="180">
        <v>16.427747172383668</v>
      </c>
      <c r="AE19" s="20"/>
      <c r="AF19" s="189"/>
      <c r="AG19" s="188"/>
    </row>
    <row r="20" spans="16:33" ht="18" customHeight="1">
      <c r="P20" s="175"/>
      <c r="Q20" s="131">
        <v>5</v>
      </c>
      <c r="R20" s="141">
        <v>0.99877000000000005</v>
      </c>
      <c r="S20" s="142">
        <v>1.3748</v>
      </c>
      <c r="T20" s="142">
        <v>1.8282400000000001</v>
      </c>
      <c r="U20" s="142">
        <v>1.3748</v>
      </c>
      <c r="V20" s="142">
        <v>0.99877000000000005</v>
      </c>
      <c r="W20" s="152">
        <v>0</v>
      </c>
      <c r="X20" s="152">
        <v>0</v>
      </c>
      <c r="Y20" s="152">
        <v>0</v>
      </c>
      <c r="Z20" s="153">
        <v>0</v>
      </c>
      <c r="AA20" s="178"/>
      <c r="AB20" s="181"/>
      <c r="AE20" s="20"/>
      <c r="AF20" s="189"/>
      <c r="AG20" s="188"/>
    </row>
    <row r="21" spans="16:33" ht="18" customHeight="1">
      <c r="P21" s="175"/>
      <c r="Q21" s="134">
        <v>7</v>
      </c>
      <c r="R21" s="141">
        <v>1.0346500000000001</v>
      </c>
      <c r="S21" s="142">
        <v>1.43716</v>
      </c>
      <c r="T21" s="142">
        <v>1.9636899999999999</v>
      </c>
      <c r="U21" s="142">
        <v>1.61635</v>
      </c>
      <c r="V21" s="142">
        <v>1.9636899999999999</v>
      </c>
      <c r="W21" s="142">
        <v>1.4371596000000002</v>
      </c>
      <c r="X21" s="142">
        <v>1.0346814</v>
      </c>
      <c r="Y21" s="152">
        <v>0</v>
      </c>
      <c r="Z21" s="153">
        <v>0</v>
      </c>
      <c r="AA21" s="178"/>
      <c r="AB21" s="181"/>
      <c r="AE21" s="20"/>
      <c r="AF21" s="189"/>
      <c r="AG21" s="188"/>
    </row>
    <row r="22" spans="16:33" ht="18" customHeight="1" thickBot="1">
      <c r="P22" s="176"/>
      <c r="Q22" s="132">
        <v>9</v>
      </c>
      <c r="R22" s="143">
        <v>1.05057</v>
      </c>
      <c r="S22" s="146">
        <v>1.46187</v>
      </c>
      <c r="T22" s="146">
        <v>2.0070999999999999</v>
      </c>
      <c r="U22" s="146">
        <v>1.6698900000000001</v>
      </c>
      <c r="V22" s="146">
        <v>2.0859399999999999</v>
      </c>
      <c r="W22" s="146">
        <v>1.6698900000000001</v>
      </c>
      <c r="X22" s="146">
        <v>2.0070999999999999</v>
      </c>
      <c r="Y22" s="146">
        <v>1.46187</v>
      </c>
      <c r="Z22" s="150">
        <v>1.05057</v>
      </c>
      <c r="AA22" s="179"/>
      <c r="AB22" s="182"/>
      <c r="AE22" s="20"/>
      <c r="AF22" s="189"/>
      <c r="AG22" s="188"/>
    </row>
    <row r="23" spans="16:33" ht="18" customHeight="1">
      <c r="P23" s="174" t="s">
        <v>169</v>
      </c>
      <c r="Q23" s="133">
        <v>3</v>
      </c>
      <c r="R23" s="147">
        <v>1.0370900000000001</v>
      </c>
      <c r="S23" s="145">
        <v>1.1463699999999999</v>
      </c>
      <c r="T23" s="145">
        <v>1.0370900000000001</v>
      </c>
      <c r="U23" s="129">
        <v>0</v>
      </c>
      <c r="V23" s="129">
        <v>0</v>
      </c>
      <c r="W23" s="129">
        <v>0</v>
      </c>
      <c r="X23" s="129">
        <v>0</v>
      </c>
      <c r="Y23" s="129">
        <v>0</v>
      </c>
      <c r="Z23" s="130">
        <v>0</v>
      </c>
      <c r="AA23" s="177">
        <v>1.5385527098198981</v>
      </c>
      <c r="AB23" s="180">
        <v>13.467159398965418</v>
      </c>
      <c r="AE23" s="20"/>
      <c r="AF23" s="189"/>
      <c r="AG23" s="188"/>
    </row>
    <row r="24" spans="16:33" ht="18" customHeight="1">
      <c r="P24" s="175"/>
      <c r="Q24" s="131">
        <v>5</v>
      </c>
      <c r="R24" s="141">
        <v>1.1464799999999999</v>
      </c>
      <c r="S24" s="142">
        <v>1.3711899999999999</v>
      </c>
      <c r="T24" s="142">
        <v>1.9748300000000001</v>
      </c>
      <c r="U24" s="142">
        <v>1.3711899999999999</v>
      </c>
      <c r="V24" s="142">
        <v>1.1464799999999999</v>
      </c>
      <c r="W24" s="152">
        <v>0</v>
      </c>
      <c r="X24" s="152">
        <v>0</v>
      </c>
      <c r="Y24" s="152">
        <v>0</v>
      </c>
      <c r="Z24" s="153">
        <v>0</v>
      </c>
      <c r="AA24" s="178"/>
      <c r="AB24" s="181"/>
      <c r="AE24" s="20"/>
      <c r="AF24" s="189"/>
      <c r="AG24" s="188"/>
    </row>
    <row r="25" spans="16:33" ht="18" customHeight="1">
      <c r="P25" s="175"/>
      <c r="Q25" s="131">
        <v>7</v>
      </c>
      <c r="R25" s="141">
        <v>1.18187</v>
      </c>
      <c r="S25" s="142">
        <v>1.4234899999999999</v>
      </c>
      <c r="T25" s="142">
        <v>2.0968300000000002</v>
      </c>
      <c r="U25" s="142">
        <v>1.5733299999999999</v>
      </c>
      <c r="V25" s="142">
        <v>2.0968300000000002</v>
      </c>
      <c r="W25" s="142">
        <v>1.4234899999999999</v>
      </c>
      <c r="X25" s="142">
        <v>1.18187</v>
      </c>
      <c r="Y25" s="152">
        <v>0</v>
      </c>
      <c r="Z25" s="153">
        <v>0</v>
      </c>
      <c r="AA25" s="178"/>
      <c r="AB25" s="181"/>
      <c r="AE25" s="20"/>
      <c r="AF25" s="189"/>
      <c r="AG25" s="188"/>
    </row>
    <row r="26" spans="16:33" ht="18" customHeight="1" thickBot="1">
      <c r="P26" s="176"/>
      <c r="Q26" s="132">
        <v>9</v>
      </c>
      <c r="R26" s="143">
        <v>1.19598</v>
      </c>
      <c r="S26" s="146">
        <v>1.44286</v>
      </c>
      <c r="T26" s="146">
        <v>2.1345100000000001</v>
      </c>
      <c r="U26" s="146">
        <v>1.61673</v>
      </c>
      <c r="V26" s="146">
        <v>2.2056</v>
      </c>
      <c r="W26" s="146">
        <v>1.61673</v>
      </c>
      <c r="X26" s="146">
        <v>2.1345100000000001</v>
      </c>
      <c r="Y26" s="146">
        <v>1.44286</v>
      </c>
      <c r="Z26" s="150">
        <v>1.19598</v>
      </c>
      <c r="AA26" s="179"/>
      <c r="AB26" s="182"/>
      <c r="AE26" s="20"/>
      <c r="AF26" s="189"/>
      <c r="AG26" s="188"/>
    </row>
    <row r="27" spans="16:33" ht="18" customHeight="1">
      <c r="P27" s="174" t="s">
        <v>170</v>
      </c>
      <c r="Q27" s="128">
        <v>3</v>
      </c>
      <c r="R27" s="147">
        <v>1.22797</v>
      </c>
      <c r="S27" s="145">
        <v>1.15239</v>
      </c>
      <c r="T27" s="145">
        <v>1.22797</v>
      </c>
      <c r="U27" s="129">
        <v>0</v>
      </c>
      <c r="V27" s="129">
        <v>0</v>
      </c>
      <c r="W27" s="129">
        <v>0</v>
      </c>
      <c r="X27" s="129">
        <v>0</v>
      </c>
      <c r="Y27" s="129">
        <v>0</v>
      </c>
      <c r="Z27" s="130">
        <v>0</v>
      </c>
      <c r="AA27" s="177">
        <v>1.8434523214795604</v>
      </c>
      <c r="AB27" s="180">
        <v>10.555708251498659</v>
      </c>
      <c r="AE27" s="20"/>
      <c r="AF27" s="189"/>
      <c r="AG27" s="188"/>
    </row>
    <row r="28" spans="16:33" ht="18" customHeight="1">
      <c r="P28" s="175"/>
      <c r="Q28" s="131">
        <v>5</v>
      </c>
      <c r="R28" s="141">
        <v>1.33884</v>
      </c>
      <c r="S28" s="142">
        <v>1.3370200000000001</v>
      </c>
      <c r="T28" s="142">
        <v>2.16561</v>
      </c>
      <c r="U28" s="142">
        <v>1.3370200000000001</v>
      </c>
      <c r="V28" s="142">
        <v>1.33884</v>
      </c>
      <c r="W28" s="152">
        <v>0</v>
      </c>
      <c r="X28" s="152">
        <v>0</v>
      </c>
      <c r="Y28" s="152">
        <v>0</v>
      </c>
      <c r="Z28" s="153">
        <v>0</v>
      </c>
      <c r="AA28" s="178"/>
      <c r="AB28" s="181"/>
      <c r="AE28" s="20"/>
      <c r="AF28" s="189"/>
      <c r="AG28" s="188"/>
    </row>
    <row r="29" spans="16:33" ht="18" customHeight="1">
      <c r="P29" s="175"/>
      <c r="Q29" s="131">
        <v>7</v>
      </c>
      <c r="R29" s="141">
        <v>1.3722799999999999</v>
      </c>
      <c r="S29" s="142">
        <v>1.37799</v>
      </c>
      <c r="T29" s="142">
        <v>2.2760199999999999</v>
      </c>
      <c r="U29" s="142">
        <v>1.4998899999999999</v>
      </c>
      <c r="V29" s="142">
        <v>2.2760199999999999</v>
      </c>
      <c r="W29" s="142">
        <v>1.37799</v>
      </c>
      <c r="X29" s="142">
        <v>1.3722799999999999</v>
      </c>
      <c r="Y29" s="152">
        <v>0</v>
      </c>
      <c r="Z29" s="153">
        <v>0</v>
      </c>
      <c r="AA29" s="178"/>
      <c r="AB29" s="181"/>
      <c r="AE29" s="20"/>
      <c r="AF29" s="189"/>
      <c r="AG29" s="188"/>
    </row>
    <row r="30" spans="16:33" ht="18" customHeight="1" thickBot="1">
      <c r="P30" s="176"/>
      <c r="Q30" s="132">
        <v>9</v>
      </c>
      <c r="R30" s="143">
        <v>1.3862300000000001</v>
      </c>
      <c r="S30" s="146">
        <v>1.3939999999999999</v>
      </c>
      <c r="T30" s="146">
        <v>2.3094100000000002</v>
      </c>
      <c r="U30" s="146">
        <v>1.5337799999999999</v>
      </c>
      <c r="V30" s="146">
        <v>2.3734799999999998</v>
      </c>
      <c r="W30" s="146">
        <v>1.5337799999999999</v>
      </c>
      <c r="X30" s="146">
        <v>2.3094100000000002</v>
      </c>
      <c r="Y30" s="146">
        <v>1.3939999999999999</v>
      </c>
      <c r="Z30" s="150">
        <v>1.3862300000000001</v>
      </c>
      <c r="AA30" s="179"/>
      <c r="AB30" s="182"/>
      <c r="AE30" s="36"/>
      <c r="AF30" s="20"/>
      <c r="AG30" s="23"/>
    </row>
    <row r="31" spans="16:33" ht="18" customHeight="1">
      <c r="P31" s="174" t="s">
        <v>171</v>
      </c>
      <c r="Q31" s="133">
        <v>3</v>
      </c>
      <c r="R31" s="139">
        <v>1.5983799999999999</v>
      </c>
      <c r="S31" s="140">
        <v>1.0975999999999999</v>
      </c>
      <c r="T31" s="140">
        <v>1.5898099999999999</v>
      </c>
      <c r="U31" s="129">
        <v>0</v>
      </c>
      <c r="V31" s="129">
        <v>0</v>
      </c>
      <c r="W31" s="129">
        <v>0</v>
      </c>
      <c r="X31" s="129">
        <v>0</v>
      </c>
      <c r="Y31" s="129">
        <v>0</v>
      </c>
      <c r="Z31" s="130">
        <v>0</v>
      </c>
      <c r="AA31" s="177">
        <v>2.6597225863829959</v>
      </c>
      <c r="AB31" s="180">
        <v>6.8682532438011528</v>
      </c>
    </row>
    <row r="32" spans="16:33" ht="18" customHeight="1">
      <c r="P32" s="175"/>
      <c r="Q32" s="131">
        <v>5</v>
      </c>
      <c r="R32" s="141">
        <v>1.7063600000000001</v>
      </c>
      <c r="S32" s="142">
        <v>1.22949</v>
      </c>
      <c r="T32" s="142">
        <v>2.5411299999999999</v>
      </c>
      <c r="U32" s="142">
        <v>1.22949</v>
      </c>
      <c r="V32" s="142">
        <v>1.7063600000000001</v>
      </c>
      <c r="W32" s="152">
        <v>0</v>
      </c>
      <c r="X32" s="152">
        <v>0</v>
      </c>
      <c r="Y32" s="152">
        <v>0</v>
      </c>
      <c r="Z32" s="153">
        <v>0</v>
      </c>
      <c r="AA32" s="178"/>
      <c r="AB32" s="181"/>
    </row>
    <row r="33" spans="16:66" ht="18" customHeight="1">
      <c r="P33" s="175"/>
      <c r="Q33" s="131">
        <v>7</v>
      </c>
      <c r="R33" s="141">
        <v>1.7374799999999999</v>
      </c>
      <c r="S33" s="142">
        <v>1.2579800000000001</v>
      </c>
      <c r="T33" s="142">
        <v>2.6382599999999998</v>
      </c>
      <c r="U33" s="142">
        <v>1.3443700000000001</v>
      </c>
      <c r="V33" s="142">
        <v>2.6382599999999998</v>
      </c>
      <c r="W33" s="142">
        <v>1.2579800000000001</v>
      </c>
      <c r="X33" s="142">
        <v>1.7277800000000001</v>
      </c>
      <c r="Y33" s="152">
        <v>0</v>
      </c>
      <c r="Z33" s="153">
        <v>0</v>
      </c>
      <c r="AA33" s="178"/>
      <c r="AB33" s="181"/>
    </row>
    <row r="34" spans="16:66" ht="18" customHeight="1" thickBot="1">
      <c r="P34" s="176"/>
      <c r="Q34" s="135">
        <v>9</v>
      </c>
      <c r="R34" s="148">
        <v>1.7504</v>
      </c>
      <c r="S34" s="149">
        <v>1.2690900000000001</v>
      </c>
      <c r="T34" s="149">
        <v>2.6678299999999999</v>
      </c>
      <c r="U34" s="149">
        <v>1.36731</v>
      </c>
      <c r="V34" s="149">
        <v>2.7238199999999999</v>
      </c>
      <c r="W34" s="149">
        <v>1.36731</v>
      </c>
      <c r="X34" s="149">
        <v>2.6678299999999999</v>
      </c>
      <c r="Y34" s="149">
        <v>1.2690900000000001</v>
      </c>
      <c r="Z34" s="151">
        <v>1.7504</v>
      </c>
      <c r="AA34" s="183"/>
      <c r="AB34" s="184"/>
    </row>
    <row r="35" spans="16:66" ht="18" customHeight="1" thickBot="1">
      <c r="Q35" s="118" t="s">
        <v>84</v>
      </c>
      <c r="R35" s="119" t="s">
        <v>52</v>
      </c>
      <c r="S35" s="120" t="s">
        <v>53</v>
      </c>
      <c r="T35" s="120" t="s">
        <v>54</v>
      </c>
      <c r="U35" s="120" t="s">
        <v>55</v>
      </c>
      <c r="V35" s="120" t="s">
        <v>56</v>
      </c>
      <c r="W35" s="120" t="s">
        <v>57</v>
      </c>
      <c r="X35" s="120" t="s">
        <v>58</v>
      </c>
      <c r="Y35" s="120" t="s">
        <v>59</v>
      </c>
      <c r="Z35" s="121" t="s">
        <v>60</v>
      </c>
      <c r="AA35" s="1"/>
      <c r="AB35" s="122"/>
    </row>
    <row r="36" spans="16:66" ht="18" customHeight="1">
      <c r="AB36" s="23"/>
    </row>
    <row r="37" spans="16:66" ht="18" customHeight="1">
      <c r="AB37" s="23"/>
    </row>
    <row r="38" spans="16:66" ht="18" customHeight="1"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 spans="16:66" ht="18" customHeight="1"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 spans="16:66" ht="18" customHeight="1"/>
    <row r="41" spans="16:66" ht="18" customHeight="1">
      <c r="Q41" s="43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</row>
    <row r="42" spans="16:66" ht="18" customHeight="1"/>
    <row r="43" spans="16:66" ht="18" customHeight="1"/>
    <row r="44" spans="16:66" ht="18" customHeight="1">
      <c r="R44" s="20" t="s">
        <v>76</v>
      </c>
      <c r="S44" s="20"/>
    </row>
    <row r="45" spans="16:66" ht="18" customHeight="1" thickBot="1">
      <c r="Q45" s="101" t="s">
        <v>77</v>
      </c>
    </row>
    <row r="46" spans="16:66" ht="18" customHeight="1" thickBot="1">
      <c r="Q46" s="31" t="s">
        <v>172</v>
      </c>
      <c r="R46" s="37" t="s">
        <v>173</v>
      </c>
      <c r="S46" s="37" t="s">
        <v>174</v>
      </c>
      <c r="T46" s="37" t="s">
        <v>175</v>
      </c>
      <c r="U46" s="154" t="s">
        <v>51</v>
      </c>
      <c r="V46" s="155" t="s">
        <v>176</v>
      </c>
    </row>
    <row r="47" spans="16:66" ht="18" customHeight="1" thickTop="1">
      <c r="Q47" s="156">
        <v>9.5E-4</v>
      </c>
      <c r="R47" s="157">
        <f t="shared" ref="R47:R51" si="0">1-10^(-Q47/20)</f>
        <v>1.0936681093143275E-4</v>
      </c>
      <c r="S47" s="157">
        <f t="shared" ref="S47:S71" si="1">(1-R47)^2</f>
        <v>0.99978127833923647</v>
      </c>
      <c r="T47" s="157">
        <f t="shared" ref="T47:T51" si="2">(1-S47)^0.5</f>
        <v>1.4789241385667227E-2</v>
      </c>
      <c r="U47" s="158">
        <f t="shared" ref="U47:U51" si="3">(1+T47)/(1-T47)</f>
        <v>1.0300224926623167</v>
      </c>
      <c r="V47" s="159">
        <f t="shared" ref="V47:V71" si="4">-20*LOG(T47)</f>
        <v>36.601082051459514</v>
      </c>
    </row>
    <row r="48" spans="16:66" ht="18" customHeight="1">
      <c r="Q48" s="160">
        <v>3.6900000000000001E-3</v>
      </c>
      <c r="R48" s="161">
        <f t="shared" si="0"/>
        <v>4.2473672346610147E-4</v>
      </c>
      <c r="S48" s="161">
        <f t="shared" si="1"/>
        <v>0.99915070695435204</v>
      </c>
      <c r="T48" s="161">
        <f t="shared" si="2"/>
        <v>2.9142632785113268E-2</v>
      </c>
      <c r="U48" s="162">
        <f t="shared" si="3"/>
        <v>1.0600348388326395</v>
      </c>
      <c r="V48" s="163">
        <f t="shared" si="4"/>
        <v>30.709424320780535</v>
      </c>
    </row>
    <row r="49" spans="17:22" ht="18" customHeight="1">
      <c r="Q49" s="160">
        <v>9.8600000000000007E-3</v>
      </c>
      <c r="R49" s="161">
        <f t="shared" si="0"/>
        <v>1.1345303840615273E-3</v>
      </c>
      <c r="S49" s="161">
        <f t="shared" si="1"/>
        <v>0.99773222639106929</v>
      </c>
      <c r="T49" s="161">
        <f t="shared" si="2"/>
        <v>4.7621146657033701E-2</v>
      </c>
      <c r="U49" s="162">
        <f t="shared" si="3"/>
        <v>1.1000046283889602</v>
      </c>
      <c r="V49" s="163">
        <f t="shared" si="4"/>
        <v>26.444003030858447</v>
      </c>
    </row>
    <row r="50" spans="17:22" ht="18" customHeight="1">
      <c r="Q50" s="160">
        <v>3.6040000000000003E-2</v>
      </c>
      <c r="R50" s="161">
        <f t="shared" si="0"/>
        <v>4.1406620587031151E-3</v>
      </c>
      <c r="S50" s="161">
        <f t="shared" si="1"/>
        <v>0.99173582096487811</v>
      </c>
      <c r="T50" s="161">
        <f t="shared" si="2"/>
        <v>9.0907530134317738E-2</v>
      </c>
      <c r="U50" s="162">
        <f t="shared" si="3"/>
        <v>1.1999962229315337</v>
      </c>
      <c r="V50" s="163">
        <f t="shared" si="4"/>
        <v>20.828002828336359</v>
      </c>
    </row>
    <row r="51" spans="17:22" ht="18" customHeight="1">
      <c r="Q51" s="164">
        <v>0.04</v>
      </c>
      <c r="R51" s="161">
        <f t="shared" si="0"/>
        <v>4.5945826484731223E-3</v>
      </c>
      <c r="S51" s="161">
        <f t="shared" si="1"/>
        <v>0.99083194489276738</v>
      </c>
      <c r="T51" s="161">
        <f t="shared" si="2"/>
        <v>9.5749961395462824E-2</v>
      </c>
      <c r="U51" s="165">
        <f t="shared" si="3"/>
        <v>1.2117776219135734</v>
      </c>
      <c r="V51" s="163">
        <f t="shared" si="4"/>
        <v>20.377227849169216</v>
      </c>
    </row>
    <row r="52" spans="17:22" ht="18" customHeight="1">
      <c r="Q52" s="160">
        <v>4.3647999999999999E-2</v>
      </c>
      <c r="R52" s="161">
        <f>1-10^(-Q52/20)</f>
        <v>5.0125567047566433E-3</v>
      </c>
      <c r="S52" s="161">
        <f t="shared" si="1"/>
        <v>0.99000001231520507</v>
      </c>
      <c r="T52" s="161">
        <f>(1-S52)^0.5</f>
        <v>9.99999384239557E-2</v>
      </c>
      <c r="U52" s="165">
        <f>(1+T52)/(1-T52)</f>
        <v>1.222222070182617</v>
      </c>
      <c r="V52" s="166">
        <f t="shared" si="4"/>
        <v>20.0000053484289</v>
      </c>
    </row>
    <row r="53" spans="17:22" ht="18" customHeight="1">
      <c r="Q53" s="164">
        <v>0.05</v>
      </c>
      <c r="R53" s="161">
        <f t="shared" ref="R53:R71" si="5">1-10^(-Q53/10)</f>
        <v>1.1446905343061253E-2</v>
      </c>
      <c r="S53" s="161">
        <f t="shared" si="1"/>
        <v>0.97723722095581045</v>
      </c>
      <c r="T53" s="161">
        <f t="shared" ref="T53:T71" si="6">(1-S53)^0.5</f>
        <v>0.15087338746177059</v>
      </c>
      <c r="U53" s="165">
        <f t="shared" ref="U53:U71" si="7">(1+T53)/(1-T53)</f>
        <v>1.3553613447840864</v>
      </c>
      <c r="V53" s="163">
        <f t="shared" si="4"/>
        <v>16.427747172383668</v>
      </c>
    </row>
    <row r="54" spans="17:22" ht="18" customHeight="1">
      <c r="Q54" s="164">
        <v>0.06</v>
      </c>
      <c r="R54" s="161">
        <f t="shared" si="5"/>
        <v>1.3720514368789627E-2</v>
      </c>
      <c r="S54" s="161">
        <f t="shared" si="1"/>
        <v>0.97274722377696488</v>
      </c>
      <c r="T54" s="161">
        <f t="shared" si="6"/>
        <v>0.16508414891513698</v>
      </c>
      <c r="U54" s="165">
        <f t="shared" si="7"/>
        <v>1.3954509875471448</v>
      </c>
      <c r="V54" s="163">
        <f t="shared" si="4"/>
        <v>15.645892498302473</v>
      </c>
    </row>
    <row r="55" spans="17:22" ht="18" customHeight="1">
      <c r="Q55" s="164">
        <v>7.0000000000000007E-2</v>
      </c>
      <c r="R55" s="161">
        <f t="shared" si="5"/>
        <v>1.598889423886618E-2</v>
      </c>
      <c r="S55" s="161">
        <f t="shared" si="1"/>
        <v>0.96827785626124929</v>
      </c>
      <c r="T55" s="161">
        <f t="shared" si="6"/>
        <v>0.17810711310543076</v>
      </c>
      <c r="U55" s="165">
        <f t="shared" si="7"/>
        <v>1.4334071165365325</v>
      </c>
      <c r="V55" s="163">
        <f t="shared" si="4"/>
        <v>14.986374713402142</v>
      </c>
    </row>
    <row r="56" spans="17:22" ht="18" customHeight="1">
      <c r="Q56" s="160">
        <v>8.8650000000000007E-2</v>
      </c>
      <c r="R56" s="161">
        <f t="shared" si="5"/>
        <v>2.0205493793478579E-2</v>
      </c>
      <c r="S56" s="161">
        <f t="shared" si="1"/>
        <v>0.95999727439248117</v>
      </c>
      <c r="T56" s="161">
        <f t="shared" si="6"/>
        <v>0.2000068139027239</v>
      </c>
      <c r="U56" s="162">
        <f t="shared" si="7"/>
        <v>1.5000212936273782</v>
      </c>
      <c r="V56" s="163">
        <f t="shared" si="4"/>
        <v>13.979104167725932</v>
      </c>
    </row>
    <row r="57" spans="17:22" ht="18" customHeight="1">
      <c r="Q57" s="164">
        <v>0.1</v>
      </c>
      <c r="R57" s="161">
        <f t="shared" si="5"/>
        <v>2.276277904418933E-2</v>
      </c>
      <c r="S57" s="161">
        <f t="shared" si="1"/>
        <v>0.95499258602143589</v>
      </c>
      <c r="T57" s="161">
        <f t="shared" si="6"/>
        <v>0.21214950855131415</v>
      </c>
      <c r="U57" s="165">
        <f t="shared" si="7"/>
        <v>1.5385527098198981</v>
      </c>
      <c r="V57" s="163">
        <f t="shared" si="4"/>
        <v>13.467159398965418</v>
      </c>
    </row>
    <row r="58" spans="17:22" ht="18" customHeight="1">
      <c r="Q58" s="164">
        <v>0.25</v>
      </c>
      <c r="R58" s="161">
        <f t="shared" si="5"/>
        <v>5.5939123714076611E-2</v>
      </c>
      <c r="S58" s="161">
        <f t="shared" si="1"/>
        <v>0.89125093813374556</v>
      </c>
      <c r="T58" s="161">
        <f t="shared" si="6"/>
        <v>0.32977122655904112</v>
      </c>
      <c r="U58" s="165">
        <f t="shared" si="7"/>
        <v>1.9840557123980025</v>
      </c>
      <c r="V58" s="163">
        <f t="shared" si="4"/>
        <v>9.6357448083830288</v>
      </c>
    </row>
    <row r="59" spans="17:22" ht="18" customHeight="1" thickBot="1">
      <c r="Q59" s="167">
        <v>0.25580000000000003</v>
      </c>
      <c r="R59" s="168">
        <f t="shared" si="5"/>
        <v>5.719907488517928E-2</v>
      </c>
      <c r="S59" s="168">
        <f t="shared" si="1"/>
        <v>0.88887358439736175</v>
      </c>
      <c r="T59" s="168">
        <f t="shared" si="6"/>
        <v>0.33335628928016081</v>
      </c>
      <c r="U59" s="169">
        <f t="shared" si="7"/>
        <v>2.0001033053179307</v>
      </c>
      <c r="V59" s="170">
        <f t="shared" si="4"/>
        <v>9.5418269365278903</v>
      </c>
    </row>
    <row r="60" spans="17:22" ht="18" customHeight="1">
      <c r="Q60" s="156">
        <v>0.3</v>
      </c>
      <c r="R60" s="157">
        <f t="shared" si="5"/>
        <v>6.674569920300899E-2</v>
      </c>
      <c r="S60" s="157">
        <f t="shared" si="1"/>
        <v>0.87096358995608059</v>
      </c>
      <c r="T60" s="157">
        <f t="shared" si="6"/>
        <v>0.35921638331779832</v>
      </c>
      <c r="U60" s="171">
        <f t="shared" si="7"/>
        <v>2.1211784258084512</v>
      </c>
      <c r="V60" s="159">
        <f t="shared" si="4"/>
        <v>8.8928772807262799</v>
      </c>
    </row>
    <row r="61" spans="17:22">
      <c r="Q61" s="160">
        <v>0.4</v>
      </c>
      <c r="R61" s="161">
        <f t="shared" si="5"/>
        <v>8.7989160644090347E-2</v>
      </c>
      <c r="S61" s="161">
        <f t="shared" si="1"/>
        <v>0.83176377110267086</v>
      </c>
      <c r="T61" s="161">
        <f t="shared" si="6"/>
        <v>0.41016609915658453</v>
      </c>
      <c r="U61" s="165">
        <f t="shared" si="7"/>
        <v>2.3907850958382681</v>
      </c>
      <c r="V61" s="163">
        <f t="shared" si="4"/>
        <v>7.7408047514957792</v>
      </c>
    </row>
    <row r="62" spans="17:22">
      <c r="Q62" s="160">
        <v>0.5</v>
      </c>
      <c r="R62" s="161">
        <f t="shared" si="5"/>
        <v>0.10874906186625455</v>
      </c>
      <c r="S62" s="161">
        <f t="shared" si="1"/>
        <v>0.79432823472428138</v>
      </c>
      <c r="T62" s="161">
        <f t="shared" si="6"/>
        <v>0.45351049081109318</v>
      </c>
      <c r="U62" s="165">
        <f t="shared" si="7"/>
        <v>2.6597225863829959</v>
      </c>
      <c r="V62" s="163">
        <f t="shared" si="4"/>
        <v>6.8682532438011528</v>
      </c>
    </row>
    <row r="63" spans="17:22">
      <c r="Q63" s="160">
        <v>0.6</v>
      </c>
      <c r="R63" s="161">
        <f t="shared" si="5"/>
        <v>0.12903641004391941</v>
      </c>
      <c r="S63" s="161">
        <f t="shared" si="1"/>
        <v>0.75857757502918366</v>
      </c>
      <c r="T63" s="161">
        <f t="shared" si="6"/>
        <v>0.49134756025731557</v>
      </c>
      <c r="U63" s="165">
        <f t="shared" si="7"/>
        <v>2.9319579416777284</v>
      </c>
      <c r="V63" s="163">
        <f t="shared" si="4"/>
        <v>6.1722239211458536</v>
      </c>
    </row>
    <row r="64" spans="17:22">
      <c r="Q64" s="160">
        <v>0.7</v>
      </c>
      <c r="R64" s="161">
        <f t="shared" si="5"/>
        <v>0.14886196179762357</v>
      </c>
      <c r="S64" s="161">
        <f t="shared" si="1"/>
        <v>0.72443596007499</v>
      </c>
      <c r="T64" s="161">
        <f t="shared" si="6"/>
        <v>0.52494193957523527</v>
      </c>
      <c r="U64" s="165">
        <f t="shared" si="7"/>
        <v>3.2100117156453161</v>
      </c>
      <c r="V64" s="163">
        <f t="shared" si="4"/>
        <v>5.5977745686996254</v>
      </c>
    </row>
    <row r="65" spans="17:22">
      <c r="Q65" s="160">
        <v>0.8</v>
      </c>
      <c r="R65" s="161">
        <f t="shared" si="5"/>
        <v>0.16823622889732903</v>
      </c>
      <c r="S65" s="161">
        <f t="shared" si="1"/>
        <v>0.69183097091893642</v>
      </c>
      <c r="T65" s="161">
        <f t="shared" si="6"/>
        <v>0.5551297407643222</v>
      </c>
      <c r="U65" s="165">
        <f t="shared" si="7"/>
        <v>3.4956927519411116</v>
      </c>
      <c r="V65" s="163">
        <f t="shared" si="4"/>
        <v>5.112110099234302</v>
      </c>
    </row>
    <row r="66" spans="17:22">
      <c r="Q66" s="160">
        <v>0.9</v>
      </c>
      <c r="R66" s="161">
        <f t="shared" si="5"/>
        <v>0.18716948383590082</v>
      </c>
      <c r="S66" s="161">
        <f t="shared" si="1"/>
        <v>0.66069344800759588</v>
      </c>
      <c r="T66" s="161">
        <f t="shared" si="6"/>
        <v>0.5825002592208901</v>
      </c>
      <c r="U66" s="165">
        <f t="shared" si="7"/>
        <v>3.790422135993988</v>
      </c>
      <c r="V66" s="163">
        <f t="shared" si="4"/>
        <v>4.6940775406937316</v>
      </c>
    </row>
    <row r="67" spans="17:22">
      <c r="Q67" s="160">
        <v>1</v>
      </c>
      <c r="R67" s="161">
        <f t="shared" si="5"/>
        <v>0.20567176527571851</v>
      </c>
      <c r="S67" s="161">
        <f t="shared" si="1"/>
        <v>0.63095734448019325</v>
      </c>
      <c r="T67" s="161">
        <f t="shared" si="6"/>
        <v>0.60748881102437335</v>
      </c>
      <c r="U67" s="165">
        <f t="shared" si="7"/>
        <v>4.0953961470998781</v>
      </c>
      <c r="V67" s="163">
        <f t="shared" si="4"/>
        <v>4.3292343333624821</v>
      </c>
    </row>
    <row r="68" spans="17:22">
      <c r="Q68" s="160">
        <v>1.5</v>
      </c>
      <c r="R68" s="161">
        <f t="shared" si="5"/>
        <v>0.29205421561586209</v>
      </c>
      <c r="S68" s="161">
        <f t="shared" si="1"/>
        <v>0.50118723362727224</v>
      </c>
      <c r="T68" s="161">
        <f t="shared" si="6"/>
        <v>0.70626678130344467</v>
      </c>
      <c r="U68" s="165">
        <f t="shared" si="7"/>
        <v>5.8088996160360207</v>
      </c>
      <c r="V68" s="163">
        <f t="shared" si="4"/>
        <v>3.0206243992830037</v>
      </c>
    </row>
    <row r="69" spans="17:22">
      <c r="Q69" s="160">
        <v>2</v>
      </c>
      <c r="R69" s="161">
        <f t="shared" si="5"/>
        <v>0.36904265551980675</v>
      </c>
      <c r="S69" s="161">
        <f t="shared" si="1"/>
        <v>0.39810717055349726</v>
      </c>
      <c r="T69" s="161">
        <f t="shared" si="6"/>
        <v>0.77581752329172271</v>
      </c>
      <c r="U69" s="165">
        <f t="shared" si="7"/>
        <v>7.9213038831868516</v>
      </c>
      <c r="V69" s="163">
        <f t="shared" si="4"/>
        <v>2.2048083054190863</v>
      </c>
    </row>
    <row r="70" spans="17:22">
      <c r="Q70" s="160">
        <v>2.5</v>
      </c>
      <c r="R70" s="161">
        <f t="shared" si="5"/>
        <v>0.43765867480965093</v>
      </c>
      <c r="S70" s="161">
        <f t="shared" si="1"/>
        <v>0.31622776601683794</v>
      </c>
      <c r="T70" s="161">
        <f t="shared" si="6"/>
        <v>0.82690521463052946</v>
      </c>
      <c r="U70" s="165">
        <f t="shared" si="7"/>
        <v>10.554363094942479</v>
      </c>
      <c r="V70" s="163">
        <f t="shared" si="4"/>
        <v>1.6508853862676973</v>
      </c>
    </row>
    <row r="71" spans="17:22" ht="18.600000000000001" thickBot="1">
      <c r="Q71" s="167">
        <v>3</v>
      </c>
      <c r="R71" s="168">
        <f t="shared" si="5"/>
        <v>0.49881276637272776</v>
      </c>
      <c r="S71" s="168">
        <f t="shared" si="1"/>
        <v>0.25118864315095796</v>
      </c>
      <c r="T71" s="168">
        <f t="shared" si="6"/>
        <v>0.86533886821813455</v>
      </c>
      <c r="U71" s="172">
        <f t="shared" si="7"/>
        <v>13.852095578995693</v>
      </c>
      <c r="V71" s="170">
        <f t="shared" si="4"/>
        <v>1.2562757749181506</v>
      </c>
    </row>
    <row r="72" spans="17:22">
      <c r="Q72" s="102" t="s">
        <v>78</v>
      </c>
      <c r="T72" s="24" t="s">
        <v>79</v>
      </c>
    </row>
    <row r="73" spans="17:22">
      <c r="Q73" s="20"/>
      <c r="R73" s="20"/>
      <c r="S73" s="20"/>
      <c r="T73" s="20"/>
      <c r="U73" s="173"/>
      <c r="V73" s="173"/>
    </row>
    <row r="74" spans="17:22">
      <c r="Q74" s="102"/>
      <c r="T74" s="24"/>
    </row>
  </sheetData>
  <sheetProtection algorithmName="SHA-512" hashValue="eXZjusqHgDASiIMClk1wnWRsQvgAGsk3M6rYXc1BcKtx6WA9sxMrokojkeQ8imftUIEQHQ09b/o8tDLO0YOi3w==" saltValue="tOCRgEIEmlxzAB5sryqcxg==" spinCount="100000" sheet="1" objects="1" scenarios="1"/>
  <mergeCells count="30">
    <mergeCell ref="AG6:AG9"/>
    <mergeCell ref="AF10:AF13"/>
    <mergeCell ref="AG10:AG13"/>
    <mergeCell ref="AF14:AF17"/>
    <mergeCell ref="AG14:AG17"/>
    <mergeCell ref="AF6:AF9"/>
    <mergeCell ref="AG18:AG21"/>
    <mergeCell ref="AF22:AF25"/>
    <mergeCell ref="AG22:AG25"/>
    <mergeCell ref="AF26:AF29"/>
    <mergeCell ref="AG26:AG29"/>
    <mergeCell ref="AF18:AF21"/>
    <mergeCell ref="P11:P14"/>
    <mergeCell ref="AA11:AA14"/>
    <mergeCell ref="AB11:AB14"/>
    <mergeCell ref="P15:P18"/>
    <mergeCell ref="AA15:AA18"/>
    <mergeCell ref="AB15:AB18"/>
    <mergeCell ref="P19:P22"/>
    <mergeCell ref="AA19:AA22"/>
    <mergeCell ref="AB19:AB22"/>
    <mergeCell ref="P23:P26"/>
    <mergeCell ref="AA23:AA26"/>
    <mergeCell ref="AB23:AB26"/>
    <mergeCell ref="P27:P30"/>
    <mergeCell ref="AA27:AA30"/>
    <mergeCell ref="AB27:AB30"/>
    <mergeCell ref="P31:P34"/>
    <mergeCell ref="AA31:AA34"/>
    <mergeCell ref="AB31:AB34"/>
  </mergeCells>
  <phoneticPr fontId="2"/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219002-B959-4523-8EB4-633218584448}">
  <dimension ref="B1:N27"/>
  <sheetViews>
    <sheetView workbookViewId="0">
      <selection activeCell="F1" sqref="F1"/>
    </sheetView>
  </sheetViews>
  <sheetFormatPr defaultRowHeight="18"/>
  <cols>
    <col min="1" max="1" width="3.296875" customWidth="1"/>
  </cols>
  <sheetData>
    <row r="1" spans="2:14">
      <c r="C1" t="s">
        <v>184</v>
      </c>
    </row>
    <row r="2" spans="2:14">
      <c r="D2" s="20" t="s">
        <v>179</v>
      </c>
    </row>
    <row r="3" spans="2:14" ht="18.600000000000001" thickBot="1">
      <c r="D3" s="35" t="s">
        <v>72</v>
      </c>
    </row>
    <row r="4" spans="2:14" ht="18.600000000000001" thickBot="1">
      <c r="D4" s="79" t="s">
        <v>91</v>
      </c>
      <c r="E4" s="80" t="s">
        <v>69</v>
      </c>
      <c r="F4" s="80" t="s">
        <v>92</v>
      </c>
      <c r="G4" s="80" t="s">
        <v>93</v>
      </c>
      <c r="H4" s="80" t="s">
        <v>94</v>
      </c>
      <c r="I4" s="80" t="s">
        <v>95</v>
      </c>
      <c r="J4" s="80" t="s">
        <v>96</v>
      </c>
      <c r="K4" s="80" t="s">
        <v>97</v>
      </c>
      <c r="L4" s="81" t="s">
        <v>98</v>
      </c>
      <c r="M4" s="123" t="s">
        <v>62</v>
      </c>
      <c r="N4" s="32" t="s">
        <v>163</v>
      </c>
    </row>
    <row r="5" spans="2:14" ht="19.2" thickTop="1" thickBot="1">
      <c r="D5" s="124">
        <f>設定部!D5</f>
        <v>0.81447999999999998</v>
      </c>
      <c r="E5" s="124">
        <f>設定部!E5</f>
        <v>1.4270400000000001</v>
      </c>
      <c r="F5" s="124">
        <f>設定部!F5</f>
        <v>1.8044800000000001</v>
      </c>
      <c r="G5" s="124">
        <f>設定部!G5</f>
        <v>1.7124900000000001</v>
      </c>
      <c r="H5" s="124">
        <f>設定部!H5</f>
        <v>1.9057599999999999</v>
      </c>
      <c r="I5" s="124">
        <f>設定部!I5</f>
        <v>1.7124900000000001</v>
      </c>
      <c r="J5" s="124">
        <f>設定部!J5</f>
        <v>1.8044800000000001</v>
      </c>
      <c r="K5" s="124">
        <f>設定部!K5</f>
        <v>1.4270400000000001</v>
      </c>
      <c r="L5" s="124">
        <f>設定部!L5</f>
        <v>0.81447999999999998</v>
      </c>
      <c r="M5" s="125">
        <f>[1]設定部!M5</f>
        <v>1</v>
      </c>
      <c r="N5" s="84">
        <f>[1]設定部!N5</f>
        <v>0</v>
      </c>
    </row>
    <row r="6" spans="2:14" ht="18.600000000000001" thickBot="1">
      <c r="B6" s="20" t="s">
        <v>73</v>
      </c>
    </row>
    <row r="7" spans="2:14">
      <c r="B7" s="85" t="s">
        <v>65</v>
      </c>
      <c r="C7" s="86" t="s">
        <v>66</v>
      </c>
      <c r="D7" s="87" t="s">
        <v>91</v>
      </c>
      <c r="E7" s="87" t="s">
        <v>69</v>
      </c>
      <c r="F7" s="88" t="s">
        <v>92</v>
      </c>
      <c r="G7" s="88" t="s">
        <v>93</v>
      </c>
      <c r="H7" s="88" t="s">
        <v>94</v>
      </c>
      <c r="I7" s="88" t="s">
        <v>95</v>
      </c>
      <c r="J7" s="88" t="s">
        <v>96</v>
      </c>
      <c r="K7" s="88" t="s">
        <v>97</v>
      </c>
      <c r="L7" s="199" t="s">
        <v>98</v>
      </c>
      <c r="M7" s="103"/>
    </row>
    <row r="8" spans="2:14" ht="18.600000000000001" thickBot="1">
      <c r="B8" s="90" t="s">
        <v>67</v>
      </c>
      <c r="C8" s="91" t="s">
        <v>68</v>
      </c>
      <c r="D8" s="92" t="s">
        <v>177</v>
      </c>
      <c r="E8" s="92" t="s">
        <v>178</v>
      </c>
      <c r="F8" s="92" t="s">
        <v>177</v>
      </c>
      <c r="G8" s="92" t="s">
        <v>178</v>
      </c>
      <c r="H8" s="92" t="s">
        <v>177</v>
      </c>
      <c r="I8" s="92" t="s">
        <v>178</v>
      </c>
      <c r="J8" s="92" t="s">
        <v>177</v>
      </c>
      <c r="K8" s="92" t="s">
        <v>178</v>
      </c>
      <c r="L8" s="200" t="s">
        <v>177</v>
      </c>
      <c r="M8" s="36"/>
    </row>
    <row r="9" spans="2:14" ht="19.2" thickTop="1" thickBot="1">
      <c r="B9" s="126">
        <f>設定部!B9</f>
        <v>100</v>
      </c>
      <c r="C9" s="127">
        <f>設定部!C9</f>
        <v>50</v>
      </c>
      <c r="D9" s="95">
        <f>設定部!D9</f>
        <v>25.925703609897383</v>
      </c>
      <c r="E9" s="94">
        <f>設定部!E9</f>
        <v>113.56023499492916</v>
      </c>
      <c r="F9" s="94">
        <f>設定部!F9</f>
        <v>57.438382342092659</v>
      </c>
      <c r="G9" s="94">
        <f>設定部!G9</f>
        <v>136.27562424771992</v>
      </c>
      <c r="H9" s="94">
        <f>設定部!H9</f>
        <v>60.662224869362092</v>
      </c>
      <c r="I9" s="94">
        <f>設定部!I9</f>
        <v>136.27562424771992</v>
      </c>
      <c r="J9" s="94">
        <f>設定部!J9</f>
        <v>57.438382342092659</v>
      </c>
      <c r="K9" s="94">
        <f>設定部!K9</f>
        <v>113.56023499492916</v>
      </c>
      <c r="L9" s="201">
        <f>設定部!L9</f>
        <v>25.925703609897383</v>
      </c>
      <c r="M9" s="20"/>
    </row>
    <row r="11" spans="2:14" ht="18.600000000000001" thickBot="1">
      <c r="D11" s="35" t="s">
        <v>180</v>
      </c>
    </row>
    <row r="12" spans="2:14" ht="18.600000000000001" thickBot="1">
      <c r="D12" s="79" t="s">
        <v>91</v>
      </c>
      <c r="E12" s="80" t="s">
        <v>69</v>
      </c>
      <c r="F12" s="80" t="s">
        <v>92</v>
      </c>
      <c r="G12" s="80" t="s">
        <v>93</v>
      </c>
      <c r="H12" s="80" t="s">
        <v>94</v>
      </c>
      <c r="I12" s="80" t="s">
        <v>95</v>
      </c>
      <c r="J12" s="80" t="s">
        <v>96</v>
      </c>
      <c r="K12" s="80" t="s">
        <v>97</v>
      </c>
      <c r="L12" s="115" t="s">
        <v>98</v>
      </c>
      <c r="M12" s="103"/>
      <c r="N12" s="36"/>
    </row>
    <row r="13" spans="2:14" ht="19.2" thickTop="1" thickBot="1">
      <c r="D13" s="202">
        <f>(2*PI()*$B$18*$C$18*D18)/10^6</f>
        <v>0.81447999999999998</v>
      </c>
      <c r="E13" s="203">
        <f t="shared" ref="E13:K13" si="0">(E18*2*PI())/($B$18*$C$18*10^-1)</f>
        <v>1.4270399999999999</v>
      </c>
      <c r="F13" s="203">
        <f>(2*PI()*$B$18*$C$18*F18)/10^6</f>
        <v>1.8044800000000001</v>
      </c>
      <c r="G13" s="203">
        <f t="shared" si="0"/>
        <v>1.7124899999999998</v>
      </c>
      <c r="H13" s="203">
        <f>(2*PI()*$B$18*$C$18*H18)/10^6</f>
        <v>1.9057599999999999</v>
      </c>
      <c r="I13" s="203">
        <f t="shared" si="0"/>
        <v>1.7124899999999998</v>
      </c>
      <c r="J13" s="203">
        <f>(2*PI()*$B$18*$C$18*J18)/10^6</f>
        <v>1.8044800000000001</v>
      </c>
      <c r="K13" s="203">
        <f t="shared" si="0"/>
        <v>1.4270399999999999</v>
      </c>
      <c r="L13" s="204">
        <f>(2*PI()*$B$18*$C$18*L18)/10^6</f>
        <v>0.81447999999999998</v>
      </c>
      <c r="M13" s="20"/>
      <c r="N13" s="44"/>
    </row>
    <row r="15" spans="2:14" ht="18.600000000000001" thickBot="1">
      <c r="B15" s="205" t="s">
        <v>181</v>
      </c>
      <c r="C15" s="206"/>
      <c r="D15" s="206"/>
      <c r="E15" s="206"/>
      <c r="F15" s="206"/>
      <c r="G15" s="206"/>
      <c r="J15" s="207"/>
      <c r="K15" s="207"/>
      <c r="L15" s="207"/>
      <c r="M15" s="207"/>
    </row>
    <row r="16" spans="2:14">
      <c r="B16" s="85" t="s">
        <v>65</v>
      </c>
      <c r="C16" s="86" t="s">
        <v>66</v>
      </c>
      <c r="D16" s="87" t="s">
        <v>91</v>
      </c>
      <c r="E16" s="87" t="s">
        <v>69</v>
      </c>
      <c r="F16" s="88" t="s">
        <v>92</v>
      </c>
      <c r="G16" s="88" t="s">
        <v>93</v>
      </c>
      <c r="H16" s="88" t="s">
        <v>94</v>
      </c>
      <c r="I16" s="88" t="s">
        <v>95</v>
      </c>
      <c r="J16" s="88" t="s">
        <v>96</v>
      </c>
      <c r="K16" s="88" t="s">
        <v>97</v>
      </c>
      <c r="L16" s="199" t="s">
        <v>98</v>
      </c>
      <c r="M16" s="207"/>
    </row>
    <row r="17" spans="2:13" ht="18.600000000000001" thickBot="1">
      <c r="B17" s="90" t="s">
        <v>67</v>
      </c>
      <c r="C17" s="91" t="s">
        <v>68</v>
      </c>
      <c r="D17" s="92" t="s">
        <v>177</v>
      </c>
      <c r="E17" s="92" t="s">
        <v>178</v>
      </c>
      <c r="F17" s="92" t="s">
        <v>177</v>
      </c>
      <c r="G17" s="92" t="s">
        <v>178</v>
      </c>
      <c r="H17" s="92" t="s">
        <v>177</v>
      </c>
      <c r="I17" s="92" t="s">
        <v>178</v>
      </c>
      <c r="J17" s="92" t="s">
        <v>177</v>
      </c>
      <c r="K17" s="92" t="s">
        <v>178</v>
      </c>
      <c r="L17" s="200" t="s">
        <v>177</v>
      </c>
      <c r="M17" s="207"/>
    </row>
    <row r="18" spans="2:13" ht="19.2" thickTop="1" thickBot="1">
      <c r="B18" s="208">
        <f>B9</f>
        <v>100</v>
      </c>
      <c r="C18" s="209">
        <f>C9</f>
        <v>50</v>
      </c>
      <c r="D18" s="210">
        <v>25.925703609897383</v>
      </c>
      <c r="E18" s="210">
        <v>113.56023499492916</v>
      </c>
      <c r="F18" s="210">
        <v>57.438382342092659</v>
      </c>
      <c r="G18" s="210">
        <v>136.27562424771992</v>
      </c>
      <c r="H18" s="211">
        <v>60.662224869362092</v>
      </c>
      <c r="I18" s="211">
        <v>136.27562424771992</v>
      </c>
      <c r="J18" s="211">
        <v>57.438382342092659</v>
      </c>
      <c r="K18" s="211">
        <v>113.56023499492916</v>
      </c>
      <c r="L18" s="212">
        <v>25.925703609897383</v>
      </c>
      <c r="M18" s="207"/>
    </row>
    <row r="19" spans="2:13">
      <c r="D19" s="213"/>
      <c r="E19" s="213"/>
      <c r="F19" s="214"/>
      <c r="G19" s="213"/>
      <c r="J19" s="207"/>
      <c r="K19" s="207"/>
      <c r="L19" s="207"/>
      <c r="M19" s="207"/>
    </row>
    <row r="20" spans="2:13" ht="18.600000000000001" thickBot="1">
      <c r="B20" s="215" t="s">
        <v>182</v>
      </c>
      <c r="C20" s="207"/>
      <c r="D20" s="207"/>
      <c r="E20" s="207"/>
      <c r="F20" s="207"/>
      <c r="G20" s="207"/>
      <c r="H20" s="207"/>
      <c r="I20" s="207"/>
      <c r="J20" s="207"/>
      <c r="K20" s="207"/>
      <c r="L20" s="207"/>
      <c r="M20" s="207"/>
    </row>
    <row r="21" spans="2:13" ht="18.600000000000001" thickBot="1">
      <c r="B21" s="216">
        <v>1</v>
      </c>
      <c r="C21" s="217">
        <v>1.2</v>
      </c>
      <c r="D21" s="217">
        <v>1.5</v>
      </c>
      <c r="E21" s="217">
        <v>1.8</v>
      </c>
      <c r="F21" s="217">
        <v>2.2000000000000002</v>
      </c>
      <c r="G21" s="217">
        <v>2.7</v>
      </c>
      <c r="H21" s="217">
        <v>3.3</v>
      </c>
      <c r="I21" s="217">
        <v>3.9</v>
      </c>
      <c r="J21" s="217">
        <v>4.7</v>
      </c>
      <c r="K21" s="217">
        <v>5.6</v>
      </c>
      <c r="L21" s="217">
        <v>6.8</v>
      </c>
      <c r="M21" s="218">
        <v>8.1999999999999993</v>
      </c>
    </row>
    <row r="22" spans="2:13">
      <c r="B22" s="207"/>
      <c r="C22" s="207"/>
      <c r="D22" s="207"/>
      <c r="E22" s="207"/>
      <c r="F22" s="207"/>
      <c r="G22" s="207"/>
      <c r="H22" s="207"/>
      <c r="I22" s="207"/>
      <c r="J22" s="207"/>
      <c r="K22" s="207"/>
      <c r="L22" s="207"/>
      <c r="M22" s="207"/>
    </row>
    <row r="23" spans="2:13" ht="18.600000000000001" thickBot="1">
      <c r="B23" s="219" t="s">
        <v>183</v>
      </c>
      <c r="I23" s="220"/>
      <c r="J23" s="220"/>
      <c r="K23" s="221"/>
      <c r="L23" s="221"/>
      <c r="M23" s="221"/>
    </row>
    <row r="24" spans="2:13">
      <c r="B24" s="222">
        <v>1</v>
      </c>
      <c r="C24" s="223">
        <v>1.1000000000000001</v>
      </c>
      <c r="D24" s="223">
        <v>1.3</v>
      </c>
      <c r="E24" s="223">
        <v>1.5</v>
      </c>
      <c r="F24" s="223">
        <v>1.6</v>
      </c>
      <c r="G24" s="223">
        <v>1.8</v>
      </c>
      <c r="H24" s="223">
        <v>2</v>
      </c>
      <c r="I24" s="223">
        <v>2.2000000000000002</v>
      </c>
      <c r="J24" s="223">
        <v>2.4</v>
      </c>
      <c r="K24" s="223">
        <v>2.7</v>
      </c>
      <c r="L24" s="223">
        <v>3</v>
      </c>
      <c r="M24" s="224">
        <v>8.1999999999999993</v>
      </c>
    </row>
    <row r="25" spans="2:13">
      <c r="B25" s="225"/>
      <c r="C25" s="226"/>
      <c r="D25" s="226"/>
      <c r="E25" s="226"/>
      <c r="F25" s="226"/>
      <c r="G25" s="226"/>
      <c r="H25" s="226"/>
      <c r="I25" s="227"/>
      <c r="J25" s="228"/>
      <c r="K25" s="229"/>
      <c r="L25" s="229"/>
      <c r="M25" s="230"/>
    </row>
    <row r="26" spans="2:13" ht="18.600000000000001" thickBot="1">
      <c r="B26" s="231">
        <v>3.3</v>
      </c>
      <c r="C26" s="232">
        <v>3.6</v>
      </c>
      <c r="D26" s="232">
        <v>3.9</v>
      </c>
      <c r="E26" s="232">
        <v>4.3</v>
      </c>
      <c r="F26" s="232">
        <v>4.7</v>
      </c>
      <c r="G26" s="232">
        <v>5.0999999999999996</v>
      </c>
      <c r="H26" s="232">
        <v>5.6</v>
      </c>
      <c r="I26" s="232">
        <v>6.2</v>
      </c>
      <c r="J26" s="232">
        <v>6.8</v>
      </c>
      <c r="K26" s="232">
        <v>7.5</v>
      </c>
      <c r="L26" s="232">
        <v>8.1999999999999993</v>
      </c>
      <c r="M26" s="233">
        <v>9.1</v>
      </c>
    </row>
    <row r="27" spans="2:13">
      <c r="I27" s="234"/>
      <c r="J27" s="235"/>
      <c r="K27" s="236"/>
      <c r="L27" s="236"/>
      <c r="M27" s="236"/>
    </row>
  </sheetData>
  <sheetProtection algorithmName="SHA-512" hashValue="W8yXeeuEPX1A6oIww2gK2obFo3KaISw9Wq9N8SxjYO9eXzb9aGwNEt8QAiwzz2V9xMI/XA2WYzt/vb8sMnnbuQ==" saltValue="F9aGs32Vl2fOEqs7MSf0Xw==" spinCount="100000" sheet="1" objects="1" scenarios="1"/>
  <phoneticPr fontId="2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789D3-2A9B-42FE-96B4-F31F3DF7AF89}">
  <dimension ref="A1:DJ2681"/>
  <sheetViews>
    <sheetView zoomScaleNormal="100" workbookViewId="0">
      <selection activeCell="O8" sqref="O8"/>
    </sheetView>
  </sheetViews>
  <sheetFormatPr defaultRowHeight="18"/>
  <cols>
    <col min="1" max="1" width="1.19921875" customWidth="1"/>
    <col min="2" max="2" width="5.69921875" customWidth="1"/>
    <col min="3" max="3" width="2.3984375" customWidth="1"/>
    <col min="4" max="6" width="5.59765625" customWidth="1"/>
    <col min="7" max="7" width="6" customWidth="1"/>
    <col min="8" max="8" width="1.59765625" customWidth="1"/>
    <col min="9" max="11" width="5.59765625" customWidth="1"/>
    <col min="12" max="12" width="6.3984375" customWidth="1"/>
    <col min="13" max="13" width="1.59765625" customWidth="1"/>
    <col min="14" max="17" width="5.59765625" customWidth="1"/>
    <col min="18" max="18" width="1.59765625" customWidth="1"/>
    <col min="19" max="21" width="5.59765625" customWidth="1"/>
    <col min="22" max="22" width="6.59765625" customWidth="1"/>
    <col min="23" max="23" width="1.69921875" customWidth="1"/>
    <col min="24" max="27" width="5.59765625" customWidth="1"/>
    <col min="28" max="28" width="2.296875" customWidth="1"/>
    <col min="29" max="30" width="5.59765625" customWidth="1"/>
    <col min="31" max="31" width="6.296875" customWidth="1"/>
    <col min="32" max="32" width="6.5" customWidth="1"/>
    <col min="33" max="33" width="2.19921875" customWidth="1"/>
    <col min="34" max="37" width="5.59765625" customWidth="1"/>
    <col min="38" max="38" width="1.8984375" customWidth="1"/>
    <col min="39" max="42" width="5.59765625" customWidth="1"/>
    <col min="43" max="43" width="1.59765625" customWidth="1"/>
    <col min="44" max="47" width="5.59765625" customWidth="1"/>
    <col min="48" max="48" width="2.59765625" customWidth="1"/>
    <col min="49" max="51" width="5.59765625" customWidth="1"/>
    <col min="52" max="52" width="6.19921875" customWidth="1"/>
    <col min="53" max="53" width="2.09765625" customWidth="1"/>
    <col min="54" max="57" width="5.59765625" customWidth="1"/>
    <col min="58" max="58" width="1.8984375" customWidth="1"/>
    <col min="59" max="62" width="5.59765625" customWidth="1"/>
    <col min="63" max="63" width="3" customWidth="1"/>
    <col min="64" max="67" width="5.59765625" customWidth="1"/>
    <col min="68" max="68" width="2" customWidth="1"/>
    <col min="69" max="71" width="5.59765625" customWidth="1"/>
    <col min="72" max="72" width="6.59765625" customWidth="1"/>
    <col min="73" max="73" width="2" customWidth="1"/>
    <col min="74" max="77" width="5.59765625" customWidth="1"/>
    <col min="78" max="78" width="1.8984375" customWidth="1"/>
    <col min="79" max="82" width="5.59765625" customWidth="1"/>
    <col min="83" max="83" width="3" customWidth="1"/>
    <col min="84" max="87" width="5.59765625" customWidth="1"/>
    <col min="88" max="88" width="1.59765625" customWidth="1"/>
    <col min="89" max="89" width="5.796875" customWidth="1"/>
    <col min="90" max="90" width="7.09765625" customWidth="1"/>
    <col min="91" max="92" width="5.59765625" customWidth="1"/>
    <col min="93" max="93" width="1.59765625" customWidth="1"/>
    <col min="94" max="97" width="5.59765625" customWidth="1"/>
    <col min="98" max="98" width="1.59765625" customWidth="1"/>
    <col min="99" max="99" width="10.09765625" customWidth="1"/>
    <col min="100" max="100" width="1.796875" customWidth="1"/>
    <col min="101" max="101" width="9.09765625" customWidth="1"/>
    <col min="102" max="102" width="2.796875" customWidth="1"/>
    <col min="103" max="103" width="5.8984375" customWidth="1"/>
    <col min="104" max="109" width="8.296875" customWidth="1"/>
  </cols>
  <sheetData>
    <row r="1" spans="1:106" ht="18" customHeight="1">
      <c r="D1" s="76" t="s">
        <v>81</v>
      </c>
      <c r="F1" s="198">
        <f ca="1">TODAY()</f>
        <v>44842</v>
      </c>
      <c r="G1" s="198"/>
      <c r="L1" s="20" t="s">
        <v>80</v>
      </c>
      <c r="AK1" s="20"/>
      <c r="BN1" s="20"/>
      <c r="CU1" s="20" t="s">
        <v>38</v>
      </c>
    </row>
    <row r="2" spans="1:106" ht="18" customHeight="1" thickBot="1"/>
    <row r="3" spans="1:106" ht="18" customHeight="1" thickBot="1">
      <c r="E3" s="51" t="s">
        <v>52</v>
      </c>
      <c r="J3" s="51" t="s">
        <v>53</v>
      </c>
      <c r="T3" s="51" t="s">
        <v>54</v>
      </c>
      <c r="AD3" s="51" t="s">
        <v>55</v>
      </c>
      <c r="AN3" s="51" t="s">
        <v>56</v>
      </c>
      <c r="AX3" s="51" t="s">
        <v>57</v>
      </c>
      <c r="BH3" s="51" t="s">
        <v>58</v>
      </c>
      <c r="BR3" s="51" t="s">
        <v>59</v>
      </c>
      <c r="CB3" s="51" t="s">
        <v>60</v>
      </c>
      <c r="CL3" s="51" t="s">
        <v>45</v>
      </c>
    </row>
    <row r="4" spans="1:106" ht="18" customHeight="1" thickTop="1" thickBot="1">
      <c r="E4" s="64">
        <f>設定部!D5</f>
        <v>0.81447999999999998</v>
      </c>
      <c r="J4" s="65">
        <f>設定部!E5</f>
        <v>1.4270400000000001</v>
      </c>
      <c r="T4" s="65">
        <f>設定部!F5</f>
        <v>1.8044800000000001</v>
      </c>
      <c r="U4" s="20"/>
      <c r="V4" s="20"/>
      <c r="W4" s="20"/>
      <c r="X4" s="20"/>
      <c r="Y4" s="20"/>
      <c r="Z4" s="20"/>
      <c r="AA4" s="20"/>
      <c r="AB4" s="20"/>
      <c r="AC4" s="20"/>
      <c r="AD4" s="65">
        <f>設定部!G5</f>
        <v>1.7124900000000001</v>
      </c>
      <c r="AE4" s="45"/>
      <c r="AF4" s="20"/>
      <c r="AG4" s="20"/>
      <c r="AH4" s="20"/>
      <c r="AI4" s="20"/>
      <c r="AJ4" s="20"/>
      <c r="AK4" s="20"/>
      <c r="AL4" s="20"/>
      <c r="AM4" s="20"/>
      <c r="AN4" s="65">
        <f>設定部!H5</f>
        <v>1.9057599999999999</v>
      </c>
      <c r="AO4" s="20"/>
      <c r="AP4" s="20"/>
      <c r="AQ4" s="20"/>
      <c r="AR4" s="20"/>
      <c r="AS4" s="20"/>
      <c r="AT4" s="20"/>
      <c r="AU4" s="20"/>
      <c r="AV4" s="20"/>
      <c r="AW4" s="20"/>
      <c r="AX4" s="65">
        <f>設定部!I5</f>
        <v>1.7124900000000001</v>
      </c>
      <c r="AY4" s="20"/>
      <c r="AZ4" s="20"/>
      <c r="BA4" s="20"/>
      <c r="BB4" s="20"/>
      <c r="BC4" s="20"/>
      <c r="BD4" s="20"/>
      <c r="BE4" s="20"/>
      <c r="BF4" s="20"/>
      <c r="BG4" s="20"/>
      <c r="BH4" s="65">
        <f>設定部!J5</f>
        <v>1.8044800000000001</v>
      </c>
      <c r="BI4" s="20"/>
      <c r="BJ4" s="20"/>
      <c r="BK4" s="20"/>
      <c r="BL4" s="20"/>
      <c r="BM4" s="20"/>
      <c r="BN4" s="20"/>
      <c r="BO4" s="20"/>
      <c r="BP4" s="20"/>
      <c r="BQ4" s="20"/>
      <c r="BR4" s="65">
        <f>設定部!K5</f>
        <v>1.4270400000000001</v>
      </c>
      <c r="BS4" s="20"/>
      <c r="BT4" s="20"/>
      <c r="BU4" s="20"/>
      <c r="BV4" s="20"/>
      <c r="BW4" s="20"/>
      <c r="BX4" s="20"/>
      <c r="BY4" s="20"/>
      <c r="BZ4" s="20"/>
      <c r="CA4" s="20"/>
      <c r="CB4" s="65">
        <f>設定部!L5</f>
        <v>0.81447999999999998</v>
      </c>
      <c r="CC4" s="20"/>
      <c r="CD4" s="20"/>
      <c r="CE4" s="20"/>
      <c r="CF4" s="20"/>
      <c r="CG4" s="20"/>
      <c r="CH4" s="20"/>
      <c r="CI4" s="20"/>
      <c r="CJ4" s="20"/>
      <c r="CK4" s="20"/>
      <c r="CL4" s="65">
        <f>設定部!M5</f>
        <v>1</v>
      </c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</row>
    <row r="5" spans="1:106" ht="18" customHeight="1">
      <c r="B5" s="66"/>
      <c r="D5" s="44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  <c r="AB5" s="30"/>
      <c r="AC5" s="20"/>
      <c r="AD5" s="20" t="s">
        <v>30</v>
      </c>
      <c r="AE5" s="20"/>
      <c r="AF5" s="20"/>
      <c r="AG5" s="20"/>
      <c r="AH5" s="20"/>
      <c r="AI5" s="20"/>
      <c r="AJ5" s="20"/>
      <c r="AK5" s="20"/>
      <c r="AL5" s="20"/>
      <c r="AM5" s="20"/>
      <c r="AN5" s="20" t="s">
        <v>31</v>
      </c>
      <c r="AO5" s="20"/>
      <c r="AP5" s="20"/>
      <c r="AQ5" s="20"/>
      <c r="AR5" s="20"/>
      <c r="AS5" s="20"/>
      <c r="AT5" s="20"/>
      <c r="AU5" s="20"/>
      <c r="AV5" s="20"/>
      <c r="AW5" s="20"/>
      <c r="AX5" s="20" t="s">
        <v>32</v>
      </c>
      <c r="AY5" s="20"/>
      <c r="AZ5" s="20"/>
      <c r="BA5" s="20"/>
      <c r="BB5" s="20"/>
      <c r="BC5" s="20"/>
      <c r="BD5" s="20"/>
      <c r="BE5" s="20"/>
      <c r="BF5" s="20"/>
      <c r="BG5" s="20"/>
      <c r="BH5" s="20" t="s">
        <v>33</v>
      </c>
      <c r="BI5" s="20"/>
      <c r="BJ5" s="20"/>
      <c r="BK5" s="20"/>
      <c r="BL5" s="20"/>
      <c r="BM5" s="20"/>
      <c r="BN5" s="20"/>
      <c r="BO5" s="20"/>
      <c r="BP5" s="20"/>
      <c r="BQ5" s="20"/>
      <c r="BR5" s="20" t="s">
        <v>34</v>
      </c>
      <c r="BS5" s="20"/>
      <c r="BT5" s="20"/>
      <c r="BU5" s="20"/>
      <c r="BV5" s="20"/>
      <c r="BW5" s="20"/>
      <c r="BX5" s="20"/>
      <c r="BY5" s="20"/>
      <c r="BZ5" s="20"/>
      <c r="CA5" s="20"/>
      <c r="CB5" s="20" t="s">
        <v>35</v>
      </c>
      <c r="CC5" s="20"/>
      <c r="CD5" s="20"/>
    </row>
    <row r="6" spans="1:106" ht="18" customHeight="1"/>
    <row r="7" spans="1:106" ht="18" customHeight="1"/>
    <row r="8" spans="1:106" ht="18" customHeight="1">
      <c r="D8" s="20"/>
      <c r="E8" s="20"/>
      <c r="F8" s="20"/>
      <c r="G8" s="20"/>
      <c r="H8" s="20"/>
      <c r="I8" s="20"/>
      <c r="J8" s="20"/>
      <c r="K8" s="20"/>
      <c r="L8" s="20"/>
      <c r="N8" s="20"/>
      <c r="O8" s="20"/>
      <c r="P8" s="20"/>
      <c r="Q8" s="20"/>
      <c r="S8" s="20"/>
      <c r="T8" s="20"/>
      <c r="U8" s="20"/>
      <c r="V8" s="20"/>
      <c r="W8" s="20"/>
      <c r="X8" s="20"/>
      <c r="Y8" s="20"/>
      <c r="Z8" s="20"/>
      <c r="AA8" s="20"/>
      <c r="AB8" s="20"/>
      <c r="AC8" s="20"/>
      <c r="AD8" s="20"/>
      <c r="AE8" s="20"/>
      <c r="AF8" s="20"/>
      <c r="AG8" s="20"/>
      <c r="AH8" s="20"/>
      <c r="AI8" s="20"/>
      <c r="AJ8" s="20"/>
      <c r="AK8" s="20"/>
      <c r="AL8" s="20"/>
      <c r="AM8" s="20"/>
      <c r="AN8" s="20"/>
      <c r="AO8" s="20"/>
      <c r="AP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</row>
    <row r="9" spans="1:106" ht="18" customHeight="1"/>
    <row r="10" spans="1:106" ht="18" customHeight="1">
      <c r="DB10" s="35"/>
    </row>
    <row r="11" spans="1:106" ht="18" customHeight="1"/>
    <row r="12" spans="1:106" ht="18" customHeight="1"/>
    <row r="13" spans="1:106" ht="18" customHeight="1" thickBot="1">
      <c r="A13" s="23"/>
      <c r="B13" s="23"/>
      <c r="C13" s="23"/>
      <c r="D13" s="20" t="s">
        <v>6</v>
      </c>
      <c r="E13" s="20"/>
      <c r="F13" s="20"/>
      <c r="G13" s="20"/>
      <c r="H13" s="20"/>
      <c r="I13" s="20" t="s">
        <v>7</v>
      </c>
      <c r="J13" s="20"/>
      <c r="K13" s="20"/>
      <c r="L13" s="20"/>
      <c r="M13" s="23"/>
      <c r="N13" s="23"/>
      <c r="O13" s="24" t="s">
        <v>8</v>
      </c>
      <c r="P13" s="23"/>
      <c r="Q13" s="23"/>
      <c r="R13" s="23"/>
      <c r="S13" s="20"/>
      <c r="T13" s="20" t="s">
        <v>9</v>
      </c>
      <c r="U13" s="23"/>
      <c r="V13" s="23"/>
      <c r="W13" s="23"/>
      <c r="X13" s="23"/>
      <c r="Y13" s="24" t="s">
        <v>10</v>
      </c>
      <c r="Z13" s="23"/>
      <c r="AA13" s="23"/>
      <c r="AB13" s="23"/>
      <c r="AC13" s="24" t="s">
        <v>11</v>
      </c>
      <c r="AD13" s="20"/>
      <c r="AE13" s="20"/>
      <c r="AF13" s="20"/>
      <c r="AG13" s="20"/>
      <c r="AH13" s="23"/>
      <c r="AI13" s="24" t="s">
        <v>12</v>
      </c>
      <c r="AJ13" s="23"/>
      <c r="AK13" s="23"/>
      <c r="AL13" s="20"/>
      <c r="AM13" s="24" t="s">
        <v>21</v>
      </c>
      <c r="AN13" s="20"/>
      <c r="AO13" s="23"/>
      <c r="AP13" s="23"/>
      <c r="AQ13" s="23"/>
      <c r="AR13" s="23"/>
      <c r="AS13" s="24" t="s">
        <v>87</v>
      </c>
      <c r="AT13" s="23"/>
      <c r="AU13" s="23"/>
      <c r="AV13" s="23"/>
      <c r="AW13" s="24" t="s">
        <v>22</v>
      </c>
      <c r="AX13" s="20"/>
      <c r="AY13" s="20"/>
      <c r="AZ13" s="20"/>
      <c r="BA13" s="20"/>
      <c r="BB13" s="23"/>
      <c r="BC13" s="24" t="s">
        <v>13</v>
      </c>
      <c r="BD13" s="23"/>
      <c r="BE13" s="23"/>
      <c r="BF13" s="23"/>
      <c r="BG13" s="24" t="s">
        <v>23</v>
      </c>
      <c r="BH13" s="20"/>
      <c r="BI13" s="23"/>
      <c r="BJ13" s="23"/>
      <c r="BK13" s="23"/>
      <c r="BL13" s="23"/>
      <c r="BM13" s="24" t="s">
        <v>24</v>
      </c>
      <c r="BN13" s="23"/>
      <c r="BO13" s="23"/>
      <c r="BP13" s="23"/>
      <c r="BQ13" s="24" t="s">
        <v>22</v>
      </c>
      <c r="BR13" s="20"/>
      <c r="BS13" s="20"/>
      <c r="BT13" s="20"/>
      <c r="BU13" s="20"/>
      <c r="BV13" s="23"/>
      <c r="BW13" s="24" t="s">
        <v>25</v>
      </c>
      <c r="BX13" s="23"/>
      <c r="BY13" s="23"/>
      <c r="BZ13" s="23"/>
      <c r="CA13" s="24" t="s">
        <v>23</v>
      </c>
      <c r="CB13" s="20"/>
      <c r="CC13" s="23"/>
      <c r="CD13" s="23"/>
      <c r="CE13" s="23"/>
      <c r="CF13" s="23"/>
      <c r="CG13" s="24" t="s">
        <v>88</v>
      </c>
      <c r="CH13" s="23"/>
      <c r="CI13" s="23"/>
      <c r="CJ13" s="23"/>
      <c r="CK13" s="24" t="s">
        <v>155</v>
      </c>
      <c r="CL13" s="24"/>
      <c r="CM13" s="23"/>
      <c r="CN13" s="23"/>
      <c r="CO13" s="23"/>
      <c r="CP13" s="23"/>
      <c r="CQ13" s="24" t="s">
        <v>89</v>
      </c>
      <c r="CR13" s="23"/>
      <c r="CS13" s="23"/>
    </row>
    <row r="14" spans="1:106" ht="18" customHeight="1" thickBot="1">
      <c r="A14" s="23"/>
      <c r="B14" s="25" t="s">
        <v>1</v>
      </c>
      <c r="C14" s="23"/>
      <c r="D14" s="7" t="s">
        <v>99</v>
      </c>
      <c r="E14" s="8"/>
      <c r="F14" s="8" t="s">
        <v>100</v>
      </c>
      <c r="G14" s="9"/>
      <c r="H14" s="10"/>
      <c r="I14" s="7" t="s">
        <v>103</v>
      </c>
      <c r="J14" s="8"/>
      <c r="K14" s="8" t="s">
        <v>104</v>
      </c>
      <c r="L14" s="9"/>
      <c r="M14" s="23"/>
      <c r="N14" s="194" t="s">
        <v>74</v>
      </c>
      <c r="O14" s="195"/>
      <c r="P14" s="196" t="s">
        <v>75</v>
      </c>
      <c r="Q14" s="197"/>
      <c r="R14" s="23"/>
      <c r="S14" s="7" t="s">
        <v>2</v>
      </c>
      <c r="T14" s="8"/>
      <c r="U14" s="8" t="s">
        <v>3</v>
      </c>
      <c r="V14" s="9"/>
      <c r="W14" s="20"/>
      <c r="X14" s="194" t="s">
        <v>108</v>
      </c>
      <c r="Y14" s="195"/>
      <c r="Z14" s="196" t="s">
        <v>109</v>
      </c>
      <c r="AA14" s="197"/>
      <c r="AB14" s="20"/>
      <c r="AC14" s="7" t="s">
        <v>107</v>
      </c>
      <c r="AD14" s="8"/>
      <c r="AE14" s="8" t="s">
        <v>14</v>
      </c>
      <c r="AF14" s="9"/>
      <c r="AG14" s="20"/>
      <c r="AH14" s="194" t="s">
        <v>112</v>
      </c>
      <c r="AI14" s="195"/>
      <c r="AJ14" s="196" t="s">
        <v>113</v>
      </c>
      <c r="AK14" s="197"/>
      <c r="AL14" s="20"/>
      <c r="AM14" s="106" t="s">
        <v>135</v>
      </c>
      <c r="AN14" s="107"/>
      <c r="AO14" s="107" t="s">
        <v>136</v>
      </c>
      <c r="AP14" s="108"/>
      <c r="AQ14" s="23"/>
      <c r="AR14" s="194" t="s">
        <v>116</v>
      </c>
      <c r="AS14" s="195"/>
      <c r="AT14" s="196" t="s">
        <v>0</v>
      </c>
      <c r="AU14" s="197"/>
      <c r="AV14" s="36"/>
      <c r="AW14" s="7" t="s">
        <v>139</v>
      </c>
      <c r="AX14" s="8"/>
      <c r="AY14" s="8" t="s">
        <v>140</v>
      </c>
      <c r="AZ14" s="9"/>
      <c r="BA14" s="20"/>
      <c r="BB14" s="194" t="s">
        <v>119</v>
      </c>
      <c r="BC14" s="195"/>
      <c r="BD14" s="196" t="s">
        <v>120</v>
      </c>
      <c r="BE14" s="197"/>
      <c r="BF14" s="36"/>
      <c r="BG14" s="190" t="s">
        <v>143</v>
      </c>
      <c r="BH14" s="191"/>
      <c r="BI14" s="192" t="s">
        <v>144</v>
      </c>
      <c r="BJ14" s="193"/>
      <c r="BK14" s="36"/>
      <c r="BL14" s="194" t="s">
        <v>123</v>
      </c>
      <c r="BM14" s="195"/>
      <c r="BN14" s="196" t="s">
        <v>124</v>
      </c>
      <c r="BO14" s="197"/>
      <c r="BP14" s="36"/>
      <c r="BQ14" s="7" t="s">
        <v>147</v>
      </c>
      <c r="BR14" s="8"/>
      <c r="BS14" s="8" t="s">
        <v>148</v>
      </c>
      <c r="BT14" s="9"/>
      <c r="BU14" s="20"/>
      <c r="BV14" s="194" t="s">
        <v>127</v>
      </c>
      <c r="BW14" s="195"/>
      <c r="BX14" s="196" t="s">
        <v>128</v>
      </c>
      <c r="BY14" s="197"/>
      <c r="BZ14" s="36"/>
      <c r="CA14" s="7" t="s">
        <v>151</v>
      </c>
      <c r="CB14" s="8"/>
      <c r="CC14" s="8" t="s">
        <v>152</v>
      </c>
      <c r="CD14" s="9"/>
      <c r="CE14" s="36"/>
      <c r="CF14" s="194" t="s">
        <v>131</v>
      </c>
      <c r="CG14" s="195"/>
      <c r="CH14" s="196" t="s">
        <v>132</v>
      </c>
      <c r="CI14" s="197"/>
      <c r="CJ14" s="23"/>
      <c r="CK14" s="7" t="s">
        <v>156</v>
      </c>
      <c r="CL14" s="8"/>
      <c r="CM14" s="8" t="s">
        <v>157</v>
      </c>
      <c r="CN14" s="9"/>
      <c r="CO14" s="23"/>
      <c r="CP14" s="194" t="s">
        <v>160</v>
      </c>
      <c r="CQ14" s="195"/>
      <c r="CR14" s="196" t="s">
        <v>132</v>
      </c>
      <c r="CS14" s="197"/>
      <c r="CU14" s="26" t="s">
        <v>15</v>
      </c>
      <c r="CW14" s="52" t="s">
        <v>46</v>
      </c>
    </row>
    <row r="15" spans="1:106" ht="18" customHeight="1" thickTop="1" thickBot="1">
      <c r="B15" s="27">
        <v>1</v>
      </c>
      <c r="D15" s="11">
        <v>1</v>
      </c>
      <c r="E15" s="12">
        <v>0</v>
      </c>
      <c r="F15" s="13">
        <v>0</v>
      </c>
      <c r="G15" s="14">
        <v>0</v>
      </c>
      <c r="H15" s="10"/>
      <c r="I15" s="11">
        <v>1</v>
      </c>
      <c r="J15" s="12">
        <v>0</v>
      </c>
      <c r="K15" s="13">
        <v>0</v>
      </c>
      <c r="L15" s="40">
        <f>$B15*$J$4</f>
        <v>1.4270400000000001</v>
      </c>
      <c r="N15" s="1">
        <f>D15*I15+F15*I18-E15*J15-G15*J18</f>
        <v>1</v>
      </c>
      <c r="O15" s="4">
        <f>(D15*J15+E15*I15+F15*J18+G15*I18)</f>
        <v>0</v>
      </c>
      <c r="P15" s="2">
        <f>D15*K15+F15*K18-E15*L15-G15*L18</f>
        <v>0</v>
      </c>
      <c r="Q15" s="3">
        <f>(D15*L15+E15*K15+F15*L18+G15*K18)</f>
        <v>1.4270400000000001</v>
      </c>
      <c r="S15" s="11">
        <v>1</v>
      </c>
      <c r="T15" s="12">
        <v>0</v>
      </c>
      <c r="U15" s="13">
        <v>0</v>
      </c>
      <c r="V15" s="13">
        <v>0</v>
      </c>
      <c r="W15" s="20"/>
      <c r="X15" s="1">
        <f>N15*S15+P15*S18-O15*T15-Q15*T18</f>
        <v>-1.5750651392000004</v>
      </c>
      <c r="Y15" s="4">
        <f>(N15*T15+O15*S15+P15*T18+Q15*S18)</f>
        <v>0</v>
      </c>
      <c r="Z15" s="2">
        <f>N15*U15+P15*U18-O15*V15-Q15*V18</f>
        <v>0</v>
      </c>
      <c r="AA15" s="3">
        <f>(N15*V15+O15*U15+P15*V18+Q15*U18)</f>
        <v>1.4270400000000001</v>
      </c>
      <c r="AB15" s="20"/>
      <c r="AC15" s="11">
        <v>1</v>
      </c>
      <c r="AD15" s="12">
        <v>0</v>
      </c>
      <c r="AE15" s="13">
        <v>0</v>
      </c>
      <c r="AF15" s="40">
        <f>$B15*$AD$4</f>
        <v>1.7124900000000001</v>
      </c>
      <c r="AG15" s="20"/>
      <c r="AH15" s="1">
        <f>X15*AC15+Z15*AC18-Y15*AD15-AA15*AD18</f>
        <v>-1.5750651392000004</v>
      </c>
      <c r="AI15" s="4">
        <f>(X15*AD15+Y15*AC15+Z15*AD18+AA15*AC18)</f>
        <v>0</v>
      </c>
      <c r="AJ15" s="2">
        <f>X15*AE15+Z15*AE18-Y15*AF15-AA15*AF18</f>
        <v>0</v>
      </c>
      <c r="AK15" s="3">
        <f>(X15*AF15+Y15*AE15+Z15*AF18+AA15*AE18)</f>
        <v>-1.2702433002286087</v>
      </c>
      <c r="AL15" s="20"/>
      <c r="AM15" s="11">
        <v>1</v>
      </c>
      <c r="AN15" s="12">
        <v>0</v>
      </c>
      <c r="AO15" s="13">
        <v>0</v>
      </c>
      <c r="AP15" s="14">
        <v>0</v>
      </c>
      <c r="AR15" s="1">
        <f>AH15*AM15+AJ15*AM18-AI15*AN15-AK15*AN18</f>
        <v>0.84571373264367278</v>
      </c>
      <c r="AS15" s="4">
        <f>(AH15*AN15+AI15*AM15+AJ15*AN18+AK15*AM18)</f>
        <v>0</v>
      </c>
      <c r="AT15" s="2">
        <f>AH15*AO15+AJ15*AO18-AI15*AP15-AK15*AP18</f>
        <v>0</v>
      </c>
      <c r="AU15" s="3">
        <f>(AH15*AP15+AI15*AO15+AJ15*AP18+AK15*AO18)</f>
        <v>-1.2702433002286087</v>
      </c>
      <c r="AV15" s="20"/>
      <c r="AW15" s="11">
        <v>1</v>
      </c>
      <c r="AX15" s="12">
        <v>0</v>
      </c>
      <c r="AY15" s="13">
        <v>0</v>
      </c>
      <c r="AZ15" s="40">
        <f>$B15*$AX$4</f>
        <v>1.7124900000000001</v>
      </c>
      <c r="BA15" s="20"/>
      <c r="BB15" s="1">
        <f>AR15*AW15+AT15*AW18-AS15*AX15-AU15*AX18</f>
        <v>0.84571373264367278</v>
      </c>
      <c r="BC15" s="4">
        <f>(AR15*AX15+AS15*AW15+AT15*AX18+AU15*AW18)</f>
        <v>0</v>
      </c>
      <c r="BD15" s="2">
        <f>AR15*AY15+AT15*AY18-AS15*AZ15-AU15*AZ18</f>
        <v>0</v>
      </c>
      <c r="BE15" s="3">
        <f>(AR15*AZ15+AS15*AY15+AT15*AZ18+AU15*AY18)</f>
        <v>0.1780330097863545</v>
      </c>
      <c r="BF15" s="20"/>
      <c r="BG15" s="11">
        <v>1</v>
      </c>
      <c r="BH15" s="12">
        <v>0</v>
      </c>
      <c r="BI15" s="13">
        <v>0</v>
      </c>
      <c r="BJ15" s="14">
        <v>0</v>
      </c>
      <c r="BK15" s="20"/>
      <c r="BL15" s="1">
        <f>BB15*BG15+BD15*BG18-BC15*BH15-BE15*BH18</f>
        <v>0.52445672714439184</v>
      </c>
      <c r="BM15" s="4">
        <f>(BB15*BH15+BC15*BG15+BD15*BH18+BE15*BG18)</f>
        <v>0</v>
      </c>
      <c r="BN15" s="2">
        <f>BB15*BI15+BD15*BI18-BC15*BJ15-BE15*BJ18</f>
        <v>0</v>
      </c>
      <c r="BO15" s="3">
        <f>(BB15*BJ15+BC15*BI15+BD15*BJ18+BE15*BI18)</f>
        <v>0.1780330097863545</v>
      </c>
      <c r="BP15" s="20"/>
      <c r="BQ15" s="11">
        <v>1</v>
      </c>
      <c r="BR15" s="12">
        <v>0</v>
      </c>
      <c r="BS15" s="13">
        <v>0</v>
      </c>
      <c r="BT15" s="40">
        <f>$B15*BR$4</f>
        <v>1.4270400000000001</v>
      </c>
      <c r="BU15" s="20"/>
      <c r="BV15" s="1">
        <f>BL15*BQ15+BN15*BQ18-BM15*BR15-BO15*BR18</f>
        <v>0.52445672714439184</v>
      </c>
      <c r="BW15" s="4">
        <f>(BL15*BR15+BM15*BQ15+BN15*BR18+BO15*BQ18)</f>
        <v>0</v>
      </c>
      <c r="BX15" s="2">
        <f>BL15*BS15+BN15*BS18-BM15*BT15-BO15*BT18</f>
        <v>0</v>
      </c>
      <c r="BY15" s="3">
        <f>(BL15*BT15+BM15*BS15+BN15*BT18+BO15*BS18)</f>
        <v>0.92645373769048744</v>
      </c>
      <c r="BZ15" s="20"/>
      <c r="CA15" s="11">
        <v>1</v>
      </c>
      <c r="CB15" s="12">
        <v>0</v>
      </c>
      <c r="CC15" s="13">
        <v>0</v>
      </c>
      <c r="CD15" s="14">
        <v>0</v>
      </c>
      <c r="CE15" s="20"/>
      <c r="CF15" s="1">
        <f>BV15*CA15+BX15*CA18-BW15*CB15-BY15*CB18</f>
        <v>-0.23012131312975637</v>
      </c>
      <c r="CG15" s="4">
        <f>(BV15*CB15+BW15*CA15+BX15*CB18+BY15*CA18)</f>
        <v>0</v>
      </c>
      <c r="CH15" s="2">
        <f>BV15*CC15+BX15*CC18-BW15*CD15-BY15*CD18</f>
        <v>0</v>
      </c>
      <c r="CI15" s="3">
        <f>(BV15*CD15+BW15*CC15+BX15*CD18+BY15*CC18)</f>
        <v>0.92645373769048744</v>
      </c>
      <c r="CJ15" s="28"/>
      <c r="CK15" s="11">
        <v>1</v>
      </c>
      <c r="CL15" s="12">
        <v>0</v>
      </c>
      <c r="CM15" s="13">
        <v>0</v>
      </c>
      <c r="CN15" s="14">
        <v>0</v>
      </c>
      <c r="CP15" s="1">
        <f>CF15*CK15+CH15*CK18-CG15*CL15-CI15*CL18</f>
        <v>-0.23012131312975637</v>
      </c>
      <c r="CQ15" s="4">
        <f>(CF15*CL15+CG15*CK15+CH15*CL18+CI15*CK18)</f>
        <v>0.92645373769048744</v>
      </c>
      <c r="CR15" s="2">
        <f>CF15*CM15+CH15*CM18-CG15*CN15-CI15*CN18</f>
        <v>0</v>
      </c>
      <c r="CS15" s="3">
        <f>(CF15*CN15+CG15*CM15+CH15*CN18+CI15*CM18)</f>
        <v>0.92645373769048744</v>
      </c>
      <c r="CU15" s="29">
        <f>20*LOG(((1+$CL$4)/$CL$4)/((CP15+CP18)^2+(CQ15+CQ18)^2)^0.5)</f>
        <v>-9.9471205841644567E-3</v>
      </c>
      <c r="CW15" s="53">
        <f>((CP15^2+CQ15^2)^0.5)/((CP18^2+CQ18^2)^0.5)</f>
        <v>0.91105111673329398</v>
      </c>
    </row>
    <row r="16" spans="1:106" ht="18" customHeight="1" thickBot="1">
      <c r="B16" s="21"/>
      <c r="D16" s="11"/>
      <c r="E16" s="13"/>
      <c r="F16" s="13"/>
      <c r="G16" s="15"/>
      <c r="H16" s="10"/>
      <c r="I16" s="11"/>
      <c r="J16" s="13"/>
      <c r="K16" s="13"/>
      <c r="L16" s="15"/>
      <c r="N16" s="5"/>
      <c r="Q16" s="6"/>
      <c r="S16" s="11"/>
      <c r="T16" s="13"/>
      <c r="U16" s="13"/>
      <c r="V16" s="15"/>
      <c r="W16" s="20"/>
      <c r="X16" s="5"/>
      <c r="AA16" s="6"/>
      <c r="AB16" s="20"/>
      <c r="AC16" s="11"/>
      <c r="AD16" s="13"/>
      <c r="AE16" s="13"/>
      <c r="AF16" s="15"/>
      <c r="AG16" s="20"/>
      <c r="AH16" s="5"/>
      <c r="AK16" s="6"/>
      <c r="AL16" s="20"/>
      <c r="AM16" s="11"/>
      <c r="AN16" s="13"/>
      <c r="AO16" s="13"/>
      <c r="AP16" s="15"/>
      <c r="AR16" s="5"/>
      <c r="AU16" s="6"/>
      <c r="AW16" s="11"/>
      <c r="AX16" s="13"/>
      <c r="AY16" s="13"/>
      <c r="AZ16" s="15"/>
      <c r="BA16" s="20"/>
      <c r="BB16" s="5"/>
      <c r="BE16" s="6"/>
      <c r="BG16" s="11"/>
      <c r="BH16" s="13"/>
      <c r="BI16" s="13"/>
      <c r="BJ16" s="15"/>
      <c r="BL16" s="5"/>
      <c r="BO16" s="6"/>
      <c r="BQ16" s="11"/>
      <c r="BR16" s="13"/>
      <c r="BS16" s="13"/>
      <c r="BT16" s="15"/>
      <c r="BU16" s="20"/>
      <c r="BV16" s="5"/>
      <c r="BY16" s="6"/>
      <c r="CA16" s="11"/>
      <c r="CB16" s="13"/>
      <c r="CC16" s="13"/>
      <c r="CD16" s="15"/>
      <c r="CF16" s="5"/>
      <c r="CI16" s="6"/>
      <c r="CK16" s="11"/>
      <c r="CL16" s="13"/>
      <c r="CM16" s="13"/>
      <c r="CN16" s="15"/>
      <c r="CP16" s="5"/>
      <c r="CS16" s="6"/>
      <c r="CW16" s="54"/>
    </row>
    <row r="17" spans="1:109" ht="18" customHeight="1" thickBot="1">
      <c r="B17" s="21"/>
      <c r="D17" s="11" t="s">
        <v>101</v>
      </c>
      <c r="E17" s="13"/>
      <c r="F17" s="13" t="s">
        <v>102</v>
      </c>
      <c r="G17" s="15"/>
      <c r="H17" s="10"/>
      <c r="I17" s="11" t="s">
        <v>106</v>
      </c>
      <c r="J17" s="13"/>
      <c r="K17" s="13" t="s">
        <v>105</v>
      </c>
      <c r="L17" s="15"/>
      <c r="N17" s="194" t="s">
        <v>16</v>
      </c>
      <c r="O17" s="195"/>
      <c r="P17" s="196" t="s">
        <v>17</v>
      </c>
      <c r="Q17" s="197"/>
      <c r="S17" s="11" t="s">
        <v>4</v>
      </c>
      <c r="T17" s="13"/>
      <c r="U17" s="13" t="s">
        <v>5</v>
      </c>
      <c r="V17" s="15"/>
      <c r="W17" s="20"/>
      <c r="X17" s="194" t="s">
        <v>111</v>
      </c>
      <c r="Y17" s="195"/>
      <c r="Z17" s="196" t="s">
        <v>110</v>
      </c>
      <c r="AA17" s="197"/>
      <c r="AB17" s="20"/>
      <c r="AC17" s="11" t="s">
        <v>18</v>
      </c>
      <c r="AD17" s="13"/>
      <c r="AE17" s="13" t="s">
        <v>19</v>
      </c>
      <c r="AF17" s="15"/>
      <c r="AG17" s="20"/>
      <c r="AH17" s="194" t="s">
        <v>114</v>
      </c>
      <c r="AI17" s="195"/>
      <c r="AJ17" s="196" t="s">
        <v>115</v>
      </c>
      <c r="AK17" s="197"/>
      <c r="AL17" s="20"/>
      <c r="AM17" s="11" t="s">
        <v>138</v>
      </c>
      <c r="AN17" s="13"/>
      <c r="AO17" s="13" t="s">
        <v>137</v>
      </c>
      <c r="AP17" s="15"/>
      <c r="AR17" s="194" t="s">
        <v>117</v>
      </c>
      <c r="AS17" s="195"/>
      <c r="AT17" s="196" t="s">
        <v>118</v>
      </c>
      <c r="AU17" s="197"/>
      <c r="AV17" s="36"/>
      <c r="AW17" s="11" t="s">
        <v>142</v>
      </c>
      <c r="AX17" s="13"/>
      <c r="AY17" s="13" t="s">
        <v>141</v>
      </c>
      <c r="AZ17" s="15"/>
      <c r="BA17" s="20"/>
      <c r="BB17" s="194" t="s">
        <v>122</v>
      </c>
      <c r="BC17" s="195"/>
      <c r="BD17" s="196" t="s">
        <v>121</v>
      </c>
      <c r="BE17" s="197"/>
      <c r="BF17" s="36"/>
      <c r="BG17" s="11" t="s">
        <v>145</v>
      </c>
      <c r="BH17" s="13"/>
      <c r="BI17" s="13" t="s">
        <v>146</v>
      </c>
      <c r="BJ17" s="15"/>
      <c r="BK17" s="36"/>
      <c r="BL17" s="194" t="s">
        <v>125</v>
      </c>
      <c r="BM17" s="195"/>
      <c r="BN17" s="196" t="s">
        <v>126</v>
      </c>
      <c r="BO17" s="197"/>
      <c r="BP17" s="36"/>
      <c r="BQ17" s="11" t="s">
        <v>150</v>
      </c>
      <c r="BR17" s="13"/>
      <c r="BS17" s="13" t="s">
        <v>149</v>
      </c>
      <c r="BT17" s="15"/>
      <c r="BU17" s="20"/>
      <c r="BV17" s="194" t="s">
        <v>129</v>
      </c>
      <c r="BW17" s="195"/>
      <c r="BX17" s="196" t="s">
        <v>130</v>
      </c>
      <c r="BY17" s="197"/>
      <c r="BZ17" s="36"/>
      <c r="CA17" s="11" t="s">
        <v>154</v>
      </c>
      <c r="CB17" s="13"/>
      <c r="CC17" s="13" t="s">
        <v>153</v>
      </c>
      <c r="CD17" s="15"/>
      <c r="CE17" s="36"/>
      <c r="CF17" s="194" t="s">
        <v>134</v>
      </c>
      <c r="CG17" s="195"/>
      <c r="CH17" s="196" t="s">
        <v>133</v>
      </c>
      <c r="CI17" s="197"/>
      <c r="CK17" s="11" t="s">
        <v>159</v>
      </c>
      <c r="CL17" s="13"/>
      <c r="CM17" s="13" t="s">
        <v>158</v>
      </c>
      <c r="CN17" s="15"/>
      <c r="CP17" s="109" t="s">
        <v>161</v>
      </c>
      <c r="CQ17" s="110"/>
      <c r="CR17" s="111" t="s">
        <v>162</v>
      </c>
      <c r="CS17" s="112"/>
      <c r="CU17" s="38" t="s">
        <v>29</v>
      </c>
      <c r="CW17" s="55" t="s">
        <v>47</v>
      </c>
    </row>
    <row r="18" spans="1:109" ht="18" customHeight="1" thickTop="1" thickBot="1">
      <c r="B18" s="22"/>
      <c r="D18" s="16">
        <v>0</v>
      </c>
      <c r="E18" s="17">
        <f>$B15*$E$4</f>
        <v>0.81447999999999998</v>
      </c>
      <c r="F18" s="18">
        <v>1</v>
      </c>
      <c r="G18" s="19">
        <v>0</v>
      </c>
      <c r="H18" s="10"/>
      <c r="I18" s="16">
        <v>0</v>
      </c>
      <c r="J18" s="17">
        <v>0</v>
      </c>
      <c r="K18" s="18">
        <v>1</v>
      </c>
      <c r="L18" s="19">
        <v>0</v>
      </c>
      <c r="N18" s="1">
        <f>D18*I15+F18*I18-E18*J15-G18*J18</f>
        <v>0</v>
      </c>
      <c r="O18" s="4">
        <f>(D18*J15+E18*I15+F18*J18+G18*I18)</f>
        <v>0.81447999999999998</v>
      </c>
      <c r="P18" s="2">
        <f>D18*K15+F18*K18-E18*L15-G18*L18</f>
        <v>-0.16229553920000006</v>
      </c>
      <c r="Q18" s="3">
        <f>(D18*L15+E18*K15+F18*L18+G18*K18)</f>
        <v>0</v>
      </c>
      <c r="S18" s="16">
        <v>0</v>
      </c>
      <c r="T18" s="17">
        <f>$B15*$T$4</f>
        <v>1.8044800000000001</v>
      </c>
      <c r="U18" s="18">
        <v>1</v>
      </c>
      <c r="V18" s="19">
        <v>0</v>
      </c>
      <c r="W18" s="20"/>
      <c r="X18" s="1">
        <f>N18*S15+P18*S18-O18*T15-Q18*T18</f>
        <v>0</v>
      </c>
      <c r="Y18" s="4">
        <f>(N18*T15+O18*S15+P18*T18+Q18*S18)</f>
        <v>0.52162094542438386</v>
      </c>
      <c r="Z18" s="2">
        <f>N18*U15+P18*U18-O18*V15-Q18*V18</f>
        <v>-0.16229553920000006</v>
      </c>
      <c r="AA18" s="3">
        <f>(N18*V15+O18*U15+P18*V18+Q18*U18)</f>
        <v>0</v>
      </c>
      <c r="AB18" s="20"/>
      <c r="AC18" s="16">
        <v>0</v>
      </c>
      <c r="AD18" s="17">
        <v>0</v>
      </c>
      <c r="AE18" s="18">
        <v>1</v>
      </c>
      <c r="AF18" s="19">
        <v>0</v>
      </c>
      <c r="AG18" s="20"/>
      <c r="AH18" s="1">
        <f>X18*AC15+Z18*AC18-Y18*AD15-AA18*AD18</f>
        <v>0</v>
      </c>
      <c r="AI18" s="4">
        <f>(X18*AD15+Y18*AC15+Z18*AD18+AA18*AC18)</f>
        <v>0.52162094542438386</v>
      </c>
      <c r="AJ18" s="2">
        <f>X18*AE15+Z18*AE18-Y18*AF15-AA18*AF18</f>
        <v>-1.0555661920298032</v>
      </c>
      <c r="AK18" s="3">
        <f>(X18*AF15+Y18*AE15+Z18*AF18+AA18*AE18)</f>
        <v>0</v>
      </c>
      <c r="AL18" s="20"/>
      <c r="AM18" s="16">
        <v>0</v>
      </c>
      <c r="AN18" s="17">
        <f>$B15*$AN$4</f>
        <v>1.9057599999999999</v>
      </c>
      <c r="AO18" s="18">
        <v>1</v>
      </c>
      <c r="AP18" s="19">
        <v>0</v>
      </c>
      <c r="AR18" s="1">
        <f>AH18*AM15+AJ18*AM18-AI18*AN15-AK18*AN18</f>
        <v>0</v>
      </c>
      <c r="AS18" s="4">
        <f>(AH18*AN15+AI18*AM15+AJ18*AN18+AK18*AM18)</f>
        <v>-1.4900348806983337</v>
      </c>
      <c r="AT18" s="2">
        <f>AH18*AO15+AJ18*AO18-AI18*AP15-AK18*AP18</f>
        <v>-1.0555661920298032</v>
      </c>
      <c r="AU18" s="3">
        <f>(AH18*AP15+AI18*AO15+AJ18*AP18+AK18*AO18)</f>
        <v>0</v>
      </c>
      <c r="AV18" s="20"/>
      <c r="AW18" s="16">
        <v>0</v>
      </c>
      <c r="AX18" s="17">
        <v>0</v>
      </c>
      <c r="AY18" s="18">
        <v>1</v>
      </c>
      <c r="AZ18" s="19">
        <v>0</v>
      </c>
      <c r="BA18" s="20"/>
      <c r="BB18" s="1">
        <f>AR18*AW15+AT18*AW18-AS18*AX15-AU18*AX18</f>
        <v>0</v>
      </c>
      <c r="BC18" s="4">
        <f>(AR18*AX15+AS18*AW15+AT18*AX18+AU18*AW18)</f>
        <v>-1.4900348806983337</v>
      </c>
      <c r="BD18" s="2">
        <f>AR18*AY15+AT18*AY18-AS18*AZ15-AU18*AZ18</f>
        <v>1.4961036408172863</v>
      </c>
      <c r="BE18" s="3">
        <f>(AR18*AZ15+AS18*AY15+AT18*AZ18+AU18*AY18)</f>
        <v>0</v>
      </c>
      <c r="BF18" s="20"/>
      <c r="BG18" s="16">
        <v>0</v>
      </c>
      <c r="BH18" s="17">
        <f>$B15*$BH$4</f>
        <v>1.8044800000000001</v>
      </c>
      <c r="BI18" s="18">
        <v>1</v>
      </c>
      <c r="BJ18" s="19">
        <v>0</v>
      </c>
      <c r="BK18" s="20"/>
      <c r="BL18" s="1">
        <f>BB18*BG15+BD18*BG18-BC18*BH15-BE18*BH18</f>
        <v>0</v>
      </c>
      <c r="BM18" s="4">
        <f>(BB18*BH15+BC18*BG15+BD18*BH18+BE18*BG18)</f>
        <v>1.2096542170836433</v>
      </c>
      <c r="BN18" s="2">
        <f>BB18*BI15+BD18*BI18-BC18*BJ15-BE18*BJ18</f>
        <v>1.4961036408172863</v>
      </c>
      <c r="BO18" s="3">
        <f>(BB18*BJ15+BC18*BI15+BD18*BJ18+BE18*BI18)</f>
        <v>0</v>
      </c>
      <c r="BP18" s="20"/>
      <c r="BQ18" s="16">
        <v>0</v>
      </c>
      <c r="BR18" s="17">
        <v>0</v>
      </c>
      <c r="BS18" s="18">
        <v>1</v>
      </c>
      <c r="BT18" s="19">
        <v>0</v>
      </c>
      <c r="BU18" s="20"/>
      <c r="BV18" s="1">
        <f>BL18*BQ15+BN18*BQ18-BM18*BR15-BO18*BR18</f>
        <v>0</v>
      </c>
      <c r="BW18" s="4">
        <f>(BL18*BR15+BM18*BQ15+BN18*BR18+BO18*BQ18)</f>
        <v>1.2096542170836433</v>
      </c>
      <c r="BX18" s="2">
        <f>BL18*BS15+BN18*BS18-BM18*BT15-BO18*BT18</f>
        <v>-0.23012131312975614</v>
      </c>
      <c r="BY18" s="3">
        <f>(BL18*BT15+BM18*BS15+BN18*BT18+BO18*BS18)</f>
        <v>0</v>
      </c>
      <c r="BZ18" s="20"/>
      <c r="CA18" s="16">
        <v>0</v>
      </c>
      <c r="CB18" s="17">
        <f>$B15*$CB$4</f>
        <v>0.81447999999999998</v>
      </c>
      <c r="CC18" s="18">
        <v>1</v>
      </c>
      <c r="CD18" s="19">
        <v>0</v>
      </c>
      <c r="CE18" s="20"/>
      <c r="CF18" s="1">
        <f>BV18*CA15+BX18*CA18-BW18*CB15-BY18*CB18</f>
        <v>0</v>
      </c>
      <c r="CG18" s="4">
        <f>(BV18*CB15+BW18*CA15+BX18*CB18+BY18*CA18)</f>
        <v>1.0222250099657195</v>
      </c>
      <c r="CH18" s="2">
        <f>BV18*CC15+BX18*CC18-BW18*CD15-BY18*CD18</f>
        <v>-0.23012131312975614</v>
      </c>
      <c r="CI18" s="3">
        <f>(BV18*CD15+BW18*CC15+BX18*CD18+BY18*CC18)</f>
        <v>0</v>
      </c>
      <c r="CK18" s="16">
        <f>1/$CL$4</f>
        <v>1</v>
      </c>
      <c r="CL18" s="17">
        <v>0</v>
      </c>
      <c r="CM18" s="18">
        <v>1</v>
      </c>
      <c r="CN18" s="19">
        <v>0</v>
      </c>
      <c r="CP18" s="1">
        <f>CF18*CK15+CH18*CK18-CG18*CL15-CI18*CL18</f>
        <v>-0.23012131312975614</v>
      </c>
      <c r="CQ18" s="4">
        <f>(CF18*CL15+CG18*CK15+CH18*CL18+CI18*CK18)</f>
        <v>1.0222250099657195</v>
      </c>
      <c r="CR18" s="2">
        <f>CF18*CM15+CH18*CM18-CG18*CN15-CI18*CN18</f>
        <v>-0.23012131312975614</v>
      </c>
      <c r="CS18" s="3">
        <f>(CF18*CN15+CG18*CM15+CH18*CN18+CI18*CM18)</f>
        <v>0</v>
      </c>
      <c r="CU18" s="39">
        <f>(180/PI())*ATAN(-1*(CQ15/CP15))</f>
        <v>76.050640242927869</v>
      </c>
      <c r="CW18" s="56">
        <f>20*LOG(((1-(10^(CU15/20)^2)*(1-((1-CW15)/(1+CW15))^2))^0.5))</f>
        <v>-23.517160521144827</v>
      </c>
    </row>
    <row r="19" spans="1:109" ht="18" customHeight="1">
      <c r="E19" s="20"/>
      <c r="F19" s="20"/>
      <c r="G19" s="20"/>
      <c r="H19" s="20"/>
      <c r="I19" s="20"/>
      <c r="J19" s="20"/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3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</row>
    <row r="20" spans="1:109" ht="18" customHeight="1">
      <c r="CZ20" s="20" t="s">
        <v>82</v>
      </c>
    </row>
    <row r="21" spans="1:109" ht="18" customHeight="1" thickBot="1">
      <c r="A21" s="23"/>
      <c r="B21" s="23"/>
      <c r="C21" s="23"/>
      <c r="D21" s="20" t="s">
        <v>6</v>
      </c>
      <c r="E21" s="20"/>
      <c r="F21" s="20"/>
      <c r="G21" s="20"/>
      <c r="H21" s="20"/>
      <c r="I21" s="20" t="s">
        <v>7</v>
      </c>
      <c r="J21" s="20"/>
      <c r="K21" s="20"/>
      <c r="L21" s="20"/>
      <c r="M21" s="23"/>
      <c r="N21" s="23"/>
      <c r="O21" s="24" t="s">
        <v>8</v>
      </c>
      <c r="P21" s="23"/>
      <c r="Q21" s="23"/>
      <c r="R21" s="23"/>
      <c r="S21" s="20"/>
      <c r="T21" s="20" t="s">
        <v>9</v>
      </c>
      <c r="U21" s="23"/>
      <c r="V21" s="23"/>
      <c r="W21" s="23"/>
      <c r="X21" s="23"/>
      <c r="Y21" s="24" t="s">
        <v>10</v>
      </c>
      <c r="Z21" s="23"/>
      <c r="AA21" s="23"/>
      <c r="AB21" s="23"/>
      <c r="AC21" s="24" t="s">
        <v>11</v>
      </c>
      <c r="AD21" s="20"/>
      <c r="AE21" s="20"/>
      <c r="AF21" s="20"/>
      <c r="AG21" s="20"/>
      <c r="AH21" s="23"/>
      <c r="AI21" s="24" t="s">
        <v>12</v>
      </c>
      <c r="AJ21" s="23"/>
      <c r="AK21" s="23"/>
      <c r="AL21" s="20"/>
      <c r="AM21" s="24" t="s">
        <v>21</v>
      </c>
      <c r="AN21" s="20"/>
      <c r="AO21" s="23"/>
      <c r="AP21" s="23"/>
      <c r="AQ21" s="23"/>
      <c r="AR21" s="23"/>
      <c r="AS21" s="24" t="s">
        <v>87</v>
      </c>
      <c r="AT21" s="23"/>
      <c r="AU21" s="23"/>
      <c r="AV21" s="23"/>
      <c r="AW21" s="24" t="s">
        <v>22</v>
      </c>
      <c r="AX21" s="20"/>
      <c r="AY21" s="20"/>
      <c r="AZ21" s="20"/>
      <c r="BA21" s="20"/>
      <c r="BB21" s="23"/>
      <c r="BC21" s="24" t="s">
        <v>13</v>
      </c>
      <c r="BD21" s="23"/>
      <c r="BE21" s="23"/>
      <c r="BF21" s="23"/>
      <c r="BG21" s="24" t="s">
        <v>23</v>
      </c>
      <c r="BH21" s="20"/>
      <c r="BI21" s="23"/>
      <c r="BJ21" s="23"/>
      <c r="BK21" s="23"/>
      <c r="BL21" s="23"/>
      <c r="BM21" s="24" t="s">
        <v>24</v>
      </c>
      <c r="BN21" s="23"/>
      <c r="BO21" s="23"/>
      <c r="BP21" s="23"/>
      <c r="BQ21" s="24" t="s">
        <v>22</v>
      </c>
      <c r="BR21" s="20"/>
      <c r="BS21" s="20"/>
      <c r="BT21" s="20"/>
      <c r="BU21" s="20"/>
      <c r="BV21" s="23"/>
      <c r="BW21" s="24" t="s">
        <v>25</v>
      </c>
      <c r="BX21" s="23"/>
      <c r="BY21" s="23"/>
      <c r="BZ21" s="23"/>
      <c r="CA21" s="24" t="s">
        <v>23</v>
      </c>
      <c r="CB21" s="20"/>
      <c r="CC21" s="23"/>
      <c r="CD21" s="23"/>
      <c r="CE21" s="23"/>
      <c r="CF21" s="23"/>
      <c r="CG21" s="24" t="s">
        <v>88</v>
      </c>
      <c r="CH21" s="23"/>
      <c r="CI21" s="23"/>
      <c r="CJ21" s="23"/>
      <c r="CK21" s="24" t="s">
        <v>155</v>
      </c>
      <c r="CL21" s="24"/>
      <c r="CM21" s="23"/>
      <c r="CN21" s="23"/>
      <c r="CO21" s="23"/>
      <c r="CP21" s="23"/>
      <c r="CQ21" s="24" t="s">
        <v>89</v>
      </c>
      <c r="CR21" s="23"/>
      <c r="CS21" s="23"/>
      <c r="CZ21" s="35" t="s">
        <v>83</v>
      </c>
    </row>
    <row r="22" spans="1:109" ht="18" customHeight="1" thickBot="1">
      <c r="A22" s="23"/>
      <c r="B22" s="25" t="s">
        <v>1</v>
      </c>
      <c r="C22" s="23"/>
      <c r="D22" s="7" t="s">
        <v>99</v>
      </c>
      <c r="E22" s="8"/>
      <c r="F22" s="8" t="s">
        <v>100</v>
      </c>
      <c r="G22" s="9"/>
      <c r="H22" s="10"/>
      <c r="I22" s="7" t="s">
        <v>103</v>
      </c>
      <c r="J22" s="8"/>
      <c r="K22" s="8" t="s">
        <v>104</v>
      </c>
      <c r="L22" s="9"/>
      <c r="M22" s="23"/>
      <c r="N22" s="194" t="s">
        <v>74</v>
      </c>
      <c r="O22" s="195"/>
      <c r="P22" s="196" t="s">
        <v>75</v>
      </c>
      <c r="Q22" s="197"/>
      <c r="R22" s="23"/>
      <c r="S22" s="7" t="s">
        <v>2</v>
      </c>
      <c r="T22" s="8"/>
      <c r="U22" s="8" t="s">
        <v>3</v>
      </c>
      <c r="V22" s="9"/>
      <c r="W22" s="20"/>
      <c r="X22" s="194" t="s">
        <v>108</v>
      </c>
      <c r="Y22" s="195"/>
      <c r="Z22" s="196" t="s">
        <v>109</v>
      </c>
      <c r="AA22" s="197"/>
      <c r="AB22" s="20"/>
      <c r="AC22" s="7" t="s">
        <v>107</v>
      </c>
      <c r="AD22" s="8"/>
      <c r="AE22" s="8" t="s">
        <v>14</v>
      </c>
      <c r="AF22" s="9"/>
      <c r="AG22" s="20"/>
      <c r="AH22" s="194" t="s">
        <v>112</v>
      </c>
      <c r="AI22" s="195"/>
      <c r="AJ22" s="196" t="s">
        <v>113</v>
      </c>
      <c r="AK22" s="197"/>
      <c r="AL22" s="20"/>
      <c r="AM22" s="106" t="s">
        <v>135</v>
      </c>
      <c r="AN22" s="107"/>
      <c r="AO22" s="107" t="s">
        <v>136</v>
      </c>
      <c r="AP22" s="108"/>
      <c r="AQ22" s="23"/>
      <c r="AR22" s="194" t="s">
        <v>116</v>
      </c>
      <c r="AS22" s="195"/>
      <c r="AT22" s="196" t="s">
        <v>0</v>
      </c>
      <c r="AU22" s="197"/>
      <c r="AV22" s="36"/>
      <c r="AW22" s="7" t="s">
        <v>139</v>
      </c>
      <c r="AX22" s="8"/>
      <c r="AY22" s="8" t="s">
        <v>140</v>
      </c>
      <c r="AZ22" s="9"/>
      <c r="BA22" s="20"/>
      <c r="BB22" s="194" t="s">
        <v>119</v>
      </c>
      <c r="BC22" s="195"/>
      <c r="BD22" s="196" t="s">
        <v>120</v>
      </c>
      <c r="BE22" s="197"/>
      <c r="BF22" s="36"/>
      <c r="BG22" s="190" t="s">
        <v>143</v>
      </c>
      <c r="BH22" s="191"/>
      <c r="BI22" s="192" t="s">
        <v>144</v>
      </c>
      <c r="BJ22" s="193"/>
      <c r="BK22" s="36"/>
      <c r="BL22" s="194" t="s">
        <v>123</v>
      </c>
      <c r="BM22" s="195"/>
      <c r="BN22" s="196" t="s">
        <v>124</v>
      </c>
      <c r="BO22" s="197"/>
      <c r="BP22" s="36"/>
      <c r="BQ22" s="7" t="s">
        <v>147</v>
      </c>
      <c r="BR22" s="8"/>
      <c r="BS22" s="8" t="s">
        <v>148</v>
      </c>
      <c r="BT22" s="9"/>
      <c r="BU22" s="20"/>
      <c r="BV22" s="194" t="s">
        <v>127</v>
      </c>
      <c r="BW22" s="195"/>
      <c r="BX22" s="196" t="s">
        <v>128</v>
      </c>
      <c r="BY22" s="197"/>
      <c r="BZ22" s="36"/>
      <c r="CA22" s="7" t="s">
        <v>151</v>
      </c>
      <c r="CB22" s="8"/>
      <c r="CC22" s="8" t="s">
        <v>152</v>
      </c>
      <c r="CD22" s="9"/>
      <c r="CE22" s="36"/>
      <c r="CF22" s="194" t="s">
        <v>131</v>
      </c>
      <c r="CG22" s="195"/>
      <c r="CH22" s="196" t="s">
        <v>132</v>
      </c>
      <c r="CI22" s="197"/>
      <c r="CJ22" s="23"/>
      <c r="CK22" s="7" t="s">
        <v>156</v>
      </c>
      <c r="CL22" s="8"/>
      <c r="CM22" s="8" t="s">
        <v>157</v>
      </c>
      <c r="CN22" s="9"/>
      <c r="CO22" s="23"/>
      <c r="CP22" s="194" t="s">
        <v>160</v>
      </c>
      <c r="CQ22" s="195"/>
      <c r="CR22" s="196" t="s">
        <v>132</v>
      </c>
      <c r="CS22" s="197"/>
      <c r="CU22" s="26" t="s">
        <v>15</v>
      </c>
      <c r="CW22" s="52" t="s">
        <v>46</v>
      </c>
      <c r="CY22" s="31" t="s">
        <v>1</v>
      </c>
      <c r="CZ22" s="77" t="s">
        <v>20</v>
      </c>
      <c r="DA22" s="62" t="s">
        <v>49</v>
      </c>
      <c r="DB22" s="37" t="s">
        <v>20</v>
      </c>
      <c r="DC22" s="37" t="s">
        <v>36</v>
      </c>
      <c r="DD22" s="77" t="s">
        <v>37</v>
      </c>
      <c r="DE22" s="32" t="s">
        <v>48</v>
      </c>
    </row>
    <row r="23" spans="1:109" ht="18" customHeight="1" thickTop="1" thickBot="1">
      <c r="B23" s="27">
        <v>0.01</v>
      </c>
      <c r="D23" s="11">
        <v>1</v>
      </c>
      <c r="E23" s="12">
        <v>0</v>
      </c>
      <c r="F23" s="13">
        <v>0</v>
      </c>
      <c r="G23" s="14">
        <v>0</v>
      </c>
      <c r="H23" s="10"/>
      <c r="I23" s="11">
        <v>1</v>
      </c>
      <c r="J23" s="12">
        <v>0</v>
      </c>
      <c r="K23" s="13">
        <v>0</v>
      </c>
      <c r="L23" s="40">
        <f>$B23*$J$4</f>
        <v>1.4270400000000001E-2</v>
      </c>
      <c r="N23" s="1">
        <f>D23*I23+F23*I26-E23*J23-G23*J26</f>
        <v>1</v>
      </c>
      <c r="O23" s="4">
        <f>(D23*J23+E23*I23+F23*J26+G23*I26)</f>
        <v>0</v>
      </c>
      <c r="P23" s="2">
        <f>D23*K23+F23*K26-E23*L23-G23*L26</f>
        <v>0</v>
      </c>
      <c r="Q23" s="3">
        <f>(D23*L23+E23*K23+F23*L26+G23*K26)</f>
        <v>1.4270400000000001E-2</v>
      </c>
      <c r="S23" s="11">
        <v>1</v>
      </c>
      <c r="T23" s="12">
        <v>0</v>
      </c>
      <c r="U23" s="13">
        <v>0</v>
      </c>
      <c r="V23" s="13">
        <v>0</v>
      </c>
      <c r="W23" s="20"/>
      <c r="X23" s="1">
        <f>N23*S23+P23*S26-O23*T23-Q23*T26</f>
        <v>0.99974249348608002</v>
      </c>
      <c r="Y23" s="4">
        <f>(N23*T23+O23*S23+P23*T26+Q23*S26)</f>
        <v>0</v>
      </c>
      <c r="Z23" s="2">
        <f>N23*U23+P23*U26-O23*V23-Q23*V26</f>
        <v>0</v>
      </c>
      <c r="AA23" s="3">
        <f>(N23*V23+O23*U23+P23*V26+Q23*U26)</f>
        <v>1.4270400000000001E-2</v>
      </c>
      <c r="AB23" s="20"/>
      <c r="AC23" s="11">
        <v>1</v>
      </c>
      <c r="AD23" s="12">
        <v>0</v>
      </c>
      <c r="AE23" s="13">
        <v>0</v>
      </c>
      <c r="AF23" s="40">
        <f>$B23*$AD$4</f>
        <v>1.7124900000000002E-2</v>
      </c>
      <c r="AG23" s="20"/>
      <c r="AH23" s="1">
        <f>X23*AC23+Z23*AC26-Y23*AD23-AA23*AD26</f>
        <v>0.99974249348608002</v>
      </c>
      <c r="AI23" s="4">
        <f>(X23*AD23+Y23*AC23+Z23*AD26+AA23*AC26)</f>
        <v>0</v>
      </c>
      <c r="AJ23" s="2">
        <f>X23*AE23+Z23*AE26-Y23*AF23-AA23*AF26</f>
        <v>0</v>
      </c>
      <c r="AK23" s="3">
        <f>(X23*AF23+Y23*AE23+Z23*AF26+AA23*AE26)</f>
        <v>3.1390890226699775E-2</v>
      </c>
      <c r="AL23" s="20"/>
      <c r="AM23" s="11">
        <v>1</v>
      </c>
      <c r="AN23" s="12">
        <v>0</v>
      </c>
      <c r="AO23" s="13">
        <v>0</v>
      </c>
      <c r="AP23" s="14">
        <v>0</v>
      </c>
      <c r="AR23" s="1">
        <f>AH23*AM23+AJ23*AM26-AI23*AN23-AK23*AN26</f>
        <v>0.99914425845649568</v>
      </c>
      <c r="AS23" s="4">
        <f>(AH23*AN23+AI23*AM23+AJ23*AN26+AK23*AM26)</f>
        <v>0</v>
      </c>
      <c r="AT23" s="2">
        <f>AH23*AO23+AJ23*AO26-AI23*AP23-AK23*AP26</f>
        <v>0</v>
      </c>
      <c r="AU23" s="3">
        <f>(AH23*AP23+AI23*AO23+AJ23*AP26+AK23*AO26)</f>
        <v>3.1390890226699775E-2</v>
      </c>
      <c r="AV23" s="20"/>
      <c r="AW23" s="11">
        <v>1</v>
      </c>
      <c r="AX23" s="12">
        <v>0</v>
      </c>
      <c r="AY23" s="13">
        <v>0</v>
      </c>
      <c r="AZ23" s="40">
        <f>$B23*$AX$4</f>
        <v>1.7124900000000002E-2</v>
      </c>
      <c r="BA23" s="20"/>
      <c r="BB23" s="1">
        <f>AR23*AW23+AT23*AW26-AS23*AX23-AU23*AX26</f>
        <v>0.99914425845649568</v>
      </c>
      <c r="BC23" s="4">
        <f>(AR23*AX23+AS23*AW23+AT23*AX26+AU23*AW26)</f>
        <v>0</v>
      </c>
      <c r="BD23" s="2">
        <f>AR23*AY23+AT23*AY26-AS23*AZ23-AU23*AZ26</f>
        <v>0</v>
      </c>
      <c r="BE23" s="3">
        <f>(AR23*AZ23+AS23*AY23+AT23*AZ26+AU23*AY26)</f>
        <v>4.8501135738341417E-2</v>
      </c>
      <c r="BF23" s="20"/>
      <c r="BG23" s="11">
        <v>1</v>
      </c>
      <c r="BH23" s="12">
        <v>0</v>
      </c>
      <c r="BI23" s="13">
        <v>0</v>
      </c>
      <c r="BJ23" s="14">
        <v>0</v>
      </c>
      <c r="BK23" s="20"/>
      <c r="BL23" s="1">
        <f>BB23*BG23+BD23*BG26-BC23*BH23-BE23*BH26</f>
        <v>0.9982690651623245</v>
      </c>
      <c r="BM23" s="4">
        <f>(BB23*BH23+BC23*BG23+BD23*BH26+BE23*BG26)</f>
        <v>0</v>
      </c>
      <c r="BN23" s="2">
        <f>BB23*BI23+BD23*BI26-BC23*BJ23-BE23*BJ26</f>
        <v>0</v>
      </c>
      <c r="BO23" s="3">
        <f>(BB23*BJ23+BC23*BI23+BD23*BJ26+BE23*BI26)</f>
        <v>4.8501135738341417E-2</v>
      </c>
      <c r="BP23" s="20"/>
      <c r="BQ23" s="11">
        <v>1</v>
      </c>
      <c r="BR23" s="12">
        <v>0</v>
      </c>
      <c r="BS23" s="13">
        <v>0</v>
      </c>
      <c r="BT23" s="40">
        <f>$B23*BR$4</f>
        <v>1.4270400000000001E-2</v>
      </c>
      <c r="BU23" s="20"/>
      <c r="BV23" s="1">
        <f>BL23*BQ23+BN23*BQ26-BM23*BR23-BO23*BR26</f>
        <v>0.9982690651623245</v>
      </c>
      <c r="BW23" s="4">
        <f>(BL23*BR23+BM23*BQ23+BN23*BR26+BO23*BQ26)</f>
        <v>0</v>
      </c>
      <c r="BX23" s="2">
        <f>BL23*BS23+BN23*BS26-BM23*BT23-BO23*BT26</f>
        <v>0</v>
      </c>
      <c r="BY23" s="3">
        <f>(BL23*BT23+BM23*BS23+BN23*BT26+BO23*BS26)</f>
        <v>6.2746834605833857E-2</v>
      </c>
      <c r="BZ23" s="20"/>
      <c r="CA23" s="11">
        <v>1</v>
      </c>
      <c r="CB23" s="12">
        <v>0</v>
      </c>
      <c r="CC23" s="13">
        <v>0</v>
      </c>
      <c r="CD23" s="14">
        <v>0</v>
      </c>
      <c r="CE23" s="20"/>
      <c r="CF23" s="1">
        <f>BV23*CA23+BX23*CA26-BW23*CB23-BY23*CB26</f>
        <v>0.99775800474382692</v>
      </c>
      <c r="CG23" s="4">
        <f>(BV23*CB23+BW23*CA23+BX23*CB26+BY23*CA26)</f>
        <v>0</v>
      </c>
      <c r="CH23" s="2">
        <f>BV23*CC23+BX23*CC26-BW23*CD23-BY23*CD26</f>
        <v>0</v>
      </c>
      <c r="CI23" s="3">
        <f>(BV23*CD23+BW23*CC23+BX23*CD26+BY23*CC26)</f>
        <v>6.2746834605833857E-2</v>
      </c>
      <c r="CJ23" s="28"/>
      <c r="CK23" s="11">
        <v>1</v>
      </c>
      <c r="CL23" s="12">
        <v>0</v>
      </c>
      <c r="CM23" s="13">
        <v>0</v>
      </c>
      <c r="CN23" s="14">
        <v>0</v>
      </c>
      <c r="CP23" s="1">
        <f>CF23*CK23+CH23*CK26-CG23*CL23-CI23*CL26</f>
        <v>0.99775800474382692</v>
      </c>
      <c r="CQ23" s="4">
        <f>(CF23*CL23+CG23*CK23+CH23*CL26+CI23*CK26)</f>
        <v>6.2746834605833857E-2</v>
      </c>
      <c r="CR23" s="2">
        <f>CF23*CM23+CH23*CM26-CG23*CN23-CI23*CN26</f>
        <v>0</v>
      </c>
      <c r="CS23" s="3">
        <f>(CF23*CN23+CG23*CM23+CH23*CN26+CI23*CM26)</f>
        <v>6.2746834605833857E-2</v>
      </c>
      <c r="CU23" s="29">
        <f>20*LOG(((1+$CL$4)/$CL$4)/((CP23+CP26)^2+(CQ23+CQ26)^2)^0.5)</f>
        <v>-8.0949202166802085E-5</v>
      </c>
      <c r="CW23" s="53">
        <f>((CP23^2+CQ23^2)^0.5)/((CP26^2+CQ26^2)^0.5)</f>
        <v>0.99942111159316704</v>
      </c>
      <c r="CY23" s="46">
        <f>INDEX(B:B,(ROW()-23)*8+23)</f>
        <v>0.01</v>
      </c>
      <c r="CZ23" s="63">
        <f>INDEX(CU:CU,(ROW()-23)*8+23)</f>
        <v>-8.0949202166802085E-5</v>
      </c>
      <c r="DA23" s="67">
        <f>INDEX(CU:CU,(ROW()-23)*8+26)</f>
        <v>-3.5984683311575041</v>
      </c>
      <c r="DB23" s="58"/>
      <c r="DC23" s="68"/>
      <c r="DD23" s="69"/>
      <c r="DE23" s="48">
        <f>INDEX(CW:CW,(ROW()-23)*8+26)</f>
        <v>-47.276270257756458</v>
      </c>
    </row>
    <row r="24" spans="1:109" ht="18" customHeight="1" thickBot="1">
      <c r="B24" s="21"/>
      <c r="D24" s="11"/>
      <c r="E24" s="13"/>
      <c r="F24" s="13"/>
      <c r="G24" s="15"/>
      <c r="H24" s="10"/>
      <c r="I24" s="11"/>
      <c r="J24" s="13"/>
      <c r="K24" s="13"/>
      <c r="L24" s="15"/>
      <c r="N24" s="5"/>
      <c r="Q24" s="6"/>
      <c r="S24" s="11"/>
      <c r="T24" s="13"/>
      <c r="U24" s="13"/>
      <c r="V24" s="15"/>
      <c r="W24" s="20"/>
      <c r="X24" s="5"/>
      <c r="AA24" s="6"/>
      <c r="AB24" s="20"/>
      <c r="AC24" s="11"/>
      <c r="AD24" s="13"/>
      <c r="AE24" s="13"/>
      <c r="AF24" s="15"/>
      <c r="AG24" s="20"/>
      <c r="AH24" s="5"/>
      <c r="AK24" s="6"/>
      <c r="AL24" s="20"/>
      <c r="AM24" s="11"/>
      <c r="AN24" s="13"/>
      <c r="AO24" s="13"/>
      <c r="AP24" s="15"/>
      <c r="AR24" s="5"/>
      <c r="AU24" s="6"/>
      <c r="AW24" s="11"/>
      <c r="AX24" s="13"/>
      <c r="AY24" s="13"/>
      <c r="AZ24" s="15"/>
      <c r="BA24" s="20"/>
      <c r="BB24" s="5"/>
      <c r="BE24" s="6"/>
      <c r="BG24" s="11"/>
      <c r="BH24" s="13"/>
      <c r="BI24" s="13"/>
      <c r="BJ24" s="15"/>
      <c r="BL24" s="5"/>
      <c r="BO24" s="6"/>
      <c r="BQ24" s="11"/>
      <c r="BR24" s="13"/>
      <c r="BS24" s="13"/>
      <c r="BT24" s="15"/>
      <c r="BU24" s="20"/>
      <c r="BV24" s="5"/>
      <c r="BY24" s="6"/>
      <c r="CA24" s="11"/>
      <c r="CB24" s="13"/>
      <c r="CC24" s="13"/>
      <c r="CD24" s="15"/>
      <c r="CF24" s="5"/>
      <c r="CI24" s="6"/>
      <c r="CK24" s="11"/>
      <c r="CL24" s="13"/>
      <c r="CM24" s="13"/>
      <c r="CN24" s="15"/>
      <c r="CP24" s="5"/>
      <c r="CS24" s="6"/>
      <c r="CW24" s="54"/>
      <c r="CY24" s="46">
        <f t="shared" ref="CY24:CY28" si="0">INDEX(B:B,(ROW()-23)*8+23)</f>
        <v>0.02</v>
      </c>
      <c r="CZ24" s="63">
        <f t="shared" ref="CZ24:CZ28" si="1">INDEX(CU:CU,(ROW()-23)*8+23)</f>
        <v>-3.2120442331371628E-4</v>
      </c>
      <c r="DA24" s="47">
        <f t="shared" ref="DA24:DA28" si="2">INDEX(CU:CU,(ROW()-23)*8+26)</f>
        <v>-7.2019126001660823</v>
      </c>
      <c r="DB24" s="59">
        <f>CZ24</f>
        <v>-3.2120442331371628E-4</v>
      </c>
      <c r="DC24" s="13">
        <f>((DA25-DA24)/(CY25-CY24))</f>
        <v>-362.0622065092295</v>
      </c>
      <c r="DD24" s="57"/>
      <c r="DE24" s="48">
        <f t="shared" ref="DE24:DE87" si="3">INDEX(CW:CW,(ROW()-23)*8+26)</f>
        <v>-41.233113510403655</v>
      </c>
    </row>
    <row r="25" spans="1:109" ht="18" customHeight="1" thickBot="1">
      <c r="B25" s="21"/>
      <c r="D25" s="11" t="s">
        <v>101</v>
      </c>
      <c r="E25" s="13"/>
      <c r="F25" s="13" t="s">
        <v>102</v>
      </c>
      <c r="G25" s="15"/>
      <c r="H25" s="10"/>
      <c r="I25" s="11" t="s">
        <v>106</v>
      </c>
      <c r="J25" s="13"/>
      <c r="K25" s="13" t="s">
        <v>105</v>
      </c>
      <c r="L25" s="15"/>
      <c r="N25" s="194" t="s">
        <v>16</v>
      </c>
      <c r="O25" s="195"/>
      <c r="P25" s="196" t="s">
        <v>17</v>
      </c>
      <c r="Q25" s="197"/>
      <c r="S25" s="11" t="s">
        <v>4</v>
      </c>
      <c r="T25" s="13"/>
      <c r="U25" s="13" t="s">
        <v>5</v>
      </c>
      <c r="V25" s="15"/>
      <c r="W25" s="20"/>
      <c r="X25" s="194" t="s">
        <v>111</v>
      </c>
      <c r="Y25" s="195"/>
      <c r="Z25" s="196" t="s">
        <v>110</v>
      </c>
      <c r="AA25" s="197"/>
      <c r="AB25" s="20"/>
      <c r="AC25" s="11" t="s">
        <v>18</v>
      </c>
      <c r="AD25" s="13"/>
      <c r="AE25" s="13" t="s">
        <v>19</v>
      </c>
      <c r="AF25" s="15"/>
      <c r="AG25" s="20"/>
      <c r="AH25" s="194" t="s">
        <v>114</v>
      </c>
      <c r="AI25" s="195"/>
      <c r="AJ25" s="196" t="s">
        <v>115</v>
      </c>
      <c r="AK25" s="197"/>
      <c r="AL25" s="20"/>
      <c r="AM25" s="11" t="s">
        <v>138</v>
      </c>
      <c r="AN25" s="13"/>
      <c r="AO25" s="13" t="s">
        <v>137</v>
      </c>
      <c r="AP25" s="15"/>
      <c r="AR25" s="194" t="s">
        <v>117</v>
      </c>
      <c r="AS25" s="195"/>
      <c r="AT25" s="196" t="s">
        <v>118</v>
      </c>
      <c r="AU25" s="197"/>
      <c r="AV25" s="36"/>
      <c r="AW25" s="11" t="s">
        <v>142</v>
      </c>
      <c r="AX25" s="13"/>
      <c r="AY25" s="13" t="s">
        <v>141</v>
      </c>
      <c r="AZ25" s="15"/>
      <c r="BA25" s="20"/>
      <c r="BB25" s="194" t="s">
        <v>122</v>
      </c>
      <c r="BC25" s="195"/>
      <c r="BD25" s="196" t="s">
        <v>121</v>
      </c>
      <c r="BE25" s="197"/>
      <c r="BF25" s="36"/>
      <c r="BG25" s="11" t="s">
        <v>145</v>
      </c>
      <c r="BH25" s="13"/>
      <c r="BI25" s="13" t="s">
        <v>146</v>
      </c>
      <c r="BJ25" s="15"/>
      <c r="BK25" s="36"/>
      <c r="BL25" s="194" t="s">
        <v>125</v>
      </c>
      <c r="BM25" s="195"/>
      <c r="BN25" s="196" t="s">
        <v>126</v>
      </c>
      <c r="BO25" s="197"/>
      <c r="BP25" s="36"/>
      <c r="BQ25" s="11" t="s">
        <v>150</v>
      </c>
      <c r="BR25" s="13"/>
      <c r="BS25" s="13" t="s">
        <v>149</v>
      </c>
      <c r="BT25" s="15"/>
      <c r="BU25" s="20"/>
      <c r="BV25" s="194" t="s">
        <v>129</v>
      </c>
      <c r="BW25" s="195"/>
      <c r="BX25" s="196" t="s">
        <v>130</v>
      </c>
      <c r="BY25" s="197"/>
      <c r="BZ25" s="36"/>
      <c r="CA25" s="11" t="s">
        <v>154</v>
      </c>
      <c r="CB25" s="13"/>
      <c r="CC25" s="13" t="s">
        <v>153</v>
      </c>
      <c r="CD25" s="15"/>
      <c r="CE25" s="36"/>
      <c r="CF25" s="194" t="s">
        <v>134</v>
      </c>
      <c r="CG25" s="195"/>
      <c r="CH25" s="196" t="s">
        <v>133</v>
      </c>
      <c r="CI25" s="197"/>
      <c r="CK25" s="11" t="s">
        <v>159</v>
      </c>
      <c r="CL25" s="13"/>
      <c r="CM25" s="13" t="s">
        <v>158</v>
      </c>
      <c r="CN25" s="15"/>
      <c r="CP25" s="109" t="s">
        <v>161</v>
      </c>
      <c r="CQ25" s="110"/>
      <c r="CR25" s="111" t="s">
        <v>162</v>
      </c>
      <c r="CS25" s="112"/>
      <c r="CU25" s="38" t="s">
        <v>29</v>
      </c>
      <c r="CW25" s="55" t="s">
        <v>47</v>
      </c>
      <c r="CY25" s="46">
        <f t="shared" si="0"/>
        <v>0.04</v>
      </c>
      <c r="CZ25" s="63">
        <f t="shared" si="1"/>
        <v>-1.2439835079407139E-3</v>
      </c>
      <c r="DA25" s="47">
        <f t="shared" si="2"/>
        <v>-14.443156730350672</v>
      </c>
      <c r="DB25" s="59">
        <f t="shared" ref="DB25:DB28" si="4">CZ25</f>
        <v>-1.2439835079407139E-3</v>
      </c>
      <c r="DC25" s="13">
        <f t="shared" ref="DC25:DC88" si="5">((DA26-DA25)/(CY26-CY25))</f>
        <v>-365.86757051036</v>
      </c>
      <c r="DD25" s="57">
        <f t="shared" ref="DD25:DD88" si="6">PI()*(IF(DC25&lt;0,DC25,(DC26+DC24)/2))/180</f>
        <v>-6.3855937316782923</v>
      </c>
      <c r="DE25" s="48">
        <f t="shared" si="3"/>
        <v>-35.135250067386153</v>
      </c>
    </row>
    <row r="26" spans="1:109" ht="18" customHeight="1" thickTop="1" thickBot="1">
      <c r="B26" s="22"/>
      <c r="D26" s="16">
        <v>0</v>
      </c>
      <c r="E26" s="17">
        <f>$B23*$E$4</f>
        <v>8.1448000000000007E-3</v>
      </c>
      <c r="F26" s="18">
        <v>1</v>
      </c>
      <c r="G26" s="19">
        <v>0</v>
      </c>
      <c r="H26" s="10"/>
      <c r="I26" s="16">
        <v>0</v>
      </c>
      <c r="J26" s="17">
        <v>0</v>
      </c>
      <c r="K26" s="18">
        <v>1</v>
      </c>
      <c r="L26" s="19">
        <v>0</v>
      </c>
      <c r="N26" s="1">
        <f>D26*I23+F26*I26-E26*J23-G26*J26</f>
        <v>0</v>
      </c>
      <c r="O26" s="4">
        <f>(D26*J23+E26*I23+F26*J26+G26*I26)</f>
        <v>8.1448000000000007E-3</v>
      </c>
      <c r="P26" s="2">
        <f>D26*K23+F26*K26-E26*L23-G26*L26</f>
        <v>0.99988377044608001</v>
      </c>
      <c r="Q26" s="3">
        <f>(D26*L23+E26*K23+F26*L26+G26*K26)</f>
        <v>0</v>
      </c>
      <c r="S26" s="16">
        <v>0</v>
      </c>
      <c r="T26" s="17">
        <f>$B23*$T$4</f>
        <v>1.80448E-2</v>
      </c>
      <c r="U26" s="18">
        <v>1</v>
      </c>
      <c r="V26" s="19">
        <v>0</v>
      </c>
      <c r="W26" s="20"/>
      <c r="X26" s="1">
        <f>N26*S23+P26*S26-O26*T23-Q26*T26</f>
        <v>0</v>
      </c>
      <c r="Y26" s="4">
        <f>(N26*T23+O26*S23+P26*T26+Q26*S26)</f>
        <v>2.6187502660945425E-2</v>
      </c>
      <c r="Z26" s="2">
        <f>N26*U23+P26*U26-O26*V23-Q26*V26</f>
        <v>0.99988377044608001</v>
      </c>
      <c r="AA26" s="3">
        <f>(N26*V23+O26*U23+P26*V26+Q26*U26)</f>
        <v>0</v>
      </c>
      <c r="AB26" s="20"/>
      <c r="AC26" s="16">
        <v>0</v>
      </c>
      <c r="AD26" s="17">
        <v>0</v>
      </c>
      <c r="AE26" s="18">
        <v>1</v>
      </c>
      <c r="AF26" s="19">
        <v>0</v>
      </c>
      <c r="AG26" s="20"/>
      <c r="AH26" s="1">
        <f>X26*AC23+Z26*AC26-Y26*AD23-AA26*AD26</f>
        <v>0</v>
      </c>
      <c r="AI26" s="4">
        <f>(X26*AD23+Y26*AC23+Z26*AD26+AA26*AC26)</f>
        <v>2.6187502660945425E-2</v>
      </c>
      <c r="AJ26" s="2">
        <f>X26*AE23+Z26*AE26-Y26*AF23-AA26*AF26</f>
        <v>0.99943531208176162</v>
      </c>
      <c r="AK26" s="3">
        <f>(X26*AF23+Y26*AE23+Z26*AF26+AA26*AE26)</f>
        <v>0</v>
      </c>
      <c r="AL26" s="20"/>
      <c r="AM26" s="16">
        <v>0</v>
      </c>
      <c r="AN26" s="17">
        <f>$B23*$AN$4</f>
        <v>1.9057600000000001E-2</v>
      </c>
      <c r="AO26" s="18">
        <v>1</v>
      </c>
      <c r="AP26" s="19">
        <v>0</v>
      </c>
      <c r="AR26" s="1">
        <f>AH26*AM23+AJ26*AM26-AI26*AN23-AK26*AN26</f>
        <v>0</v>
      </c>
      <c r="AS26" s="4">
        <f>(AH26*AN23+AI26*AM23+AJ26*AN26+AK26*AM26)</f>
        <v>4.5234341064474805E-2</v>
      </c>
      <c r="AT26" s="2">
        <f>AH26*AO23+AJ26*AO26-AI26*AP23-AK26*AP26</f>
        <v>0.99943531208176162</v>
      </c>
      <c r="AU26" s="3">
        <f>(AH26*AP23+AI26*AO23+AJ26*AP26+AK26*AO26)</f>
        <v>0</v>
      </c>
      <c r="AV26" s="20"/>
      <c r="AW26" s="16">
        <v>0</v>
      </c>
      <c r="AX26" s="17">
        <v>0</v>
      </c>
      <c r="AY26" s="18">
        <v>1</v>
      </c>
      <c r="AZ26" s="19">
        <v>0</v>
      </c>
      <c r="BA26" s="20"/>
      <c r="BB26" s="1">
        <f>AR26*AW23+AT26*AW26-AS26*AX23-AU26*AX26</f>
        <v>0</v>
      </c>
      <c r="BC26" s="4">
        <f>(AR26*AX23+AS26*AW23+AT26*AX26+AU26*AW26)</f>
        <v>4.5234341064474805E-2</v>
      </c>
      <c r="BD26" s="2">
        <f>AR26*AY23+AT26*AY26-AS26*AZ23-AU26*AZ26</f>
        <v>0.9986606785144666</v>
      </c>
      <c r="BE26" s="3">
        <f>(AR26*AZ23+AS26*AY23+AT26*AZ26+AU26*AY26)</f>
        <v>0</v>
      </c>
      <c r="BF26" s="20"/>
      <c r="BG26" s="16">
        <v>0</v>
      </c>
      <c r="BH26" s="17">
        <f>$B23*$BH$4</f>
        <v>1.80448E-2</v>
      </c>
      <c r="BI26" s="18">
        <v>1</v>
      </c>
      <c r="BJ26" s="19">
        <v>0</v>
      </c>
      <c r="BK26" s="20"/>
      <c r="BL26" s="1">
        <f>BB26*BG23+BD26*BG26-BC26*BH23-BE26*BH26</f>
        <v>0</v>
      </c>
      <c r="BM26" s="4">
        <f>(BB26*BH23+BC26*BG23+BD26*BH26+BE26*BG26)</f>
        <v>6.3254973276132651E-2</v>
      </c>
      <c r="BN26" s="2">
        <f>BB26*BI23+BD26*BI26-BC26*BJ23-BE26*BJ26</f>
        <v>0.9986606785144666</v>
      </c>
      <c r="BO26" s="3">
        <f>(BB26*BJ23+BC26*BI23+BD26*BJ26+BE26*BI26)</f>
        <v>0</v>
      </c>
      <c r="BP26" s="20"/>
      <c r="BQ26" s="16">
        <v>0</v>
      </c>
      <c r="BR26" s="17">
        <v>0</v>
      </c>
      <c r="BS26" s="18">
        <v>1</v>
      </c>
      <c r="BT26" s="19">
        <v>0</v>
      </c>
      <c r="BU26" s="20"/>
      <c r="BV26" s="1">
        <f>BL26*BQ23+BN26*BQ26-BM26*BR23-BO26*BR26</f>
        <v>0</v>
      </c>
      <c r="BW26" s="4">
        <f>(BL26*BR23+BM26*BQ23+BN26*BR26+BO26*BQ26)</f>
        <v>6.3254973276132651E-2</v>
      </c>
      <c r="BX26" s="2">
        <f>BL26*BS23+BN26*BS26-BM26*BT23-BO26*BT26</f>
        <v>0.99775800474382692</v>
      </c>
      <c r="BY26" s="3">
        <f>(BL26*BT23+BM26*BS23+BN26*BT26+BO26*BS26)</f>
        <v>0</v>
      </c>
      <c r="BZ26" s="20"/>
      <c r="CA26" s="16">
        <v>0</v>
      </c>
      <c r="CB26" s="17">
        <f>$B23*$CB$4</f>
        <v>8.1448000000000007E-3</v>
      </c>
      <c r="CC26" s="18">
        <v>1</v>
      </c>
      <c r="CD26" s="19">
        <v>0</v>
      </c>
      <c r="CE26" s="20"/>
      <c r="CF26" s="1">
        <f>BV26*CA23+BX26*CA26-BW26*CB23-BY26*CB26</f>
        <v>0</v>
      </c>
      <c r="CG26" s="4">
        <f>(BV26*CB23+BW26*CA23+BX26*CB26+BY26*CA26)</f>
        <v>7.1381512673170167E-2</v>
      </c>
      <c r="CH26" s="2">
        <f>BV26*CC23+BX26*CC26-BW26*CD23-BY26*CD26</f>
        <v>0.99775800474382692</v>
      </c>
      <c r="CI26" s="3">
        <f>(BV26*CD23+BW26*CC23+BX26*CD26+BY26*CC26)</f>
        <v>0</v>
      </c>
      <c r="CK26" s="16">
        <f>1/$CL$4</f>
        <v>1</v>
      </c>
      <c r="CL26" s="17">
        <v>0</v>
      </c>
      <c r="CM26" s="18">
        <v>1</v>
      </c>
      <c r="CN26" s="19">
        <v>0</v>
      </c>
      <c r="CP26" s="1">
        <f>CF26*CK23+CH26*CK26-CG26*CL23-CI26*CL26</f>
        <v>0.99775800474382692</v>
      </c>
      <c r="CQ26" s="4">
        <f>(CF26*CL23+CG26*CK23+CH26*CL26+CI26*CK26)</f>
        <v>7.1381512673170167E-2</v>
      </c>
      <c r="CR26" s="2">
        <f>CF26*CM23+CH26*CM26-CG26*CN23-CI26*CN26</f>
        <v>0.99775800474382692</v>
      </c>
      <c r="CS26" s="3">
        <f>(CF26*CN23+CG26*CM23+CH26*CN26+CI26*CM26)</f>
        <v>0</v>
      </c>
      <c r="CU26" s="39">
        <f>(180/PI())*ATAN(-1*(CQ23/CP23))</f>
        <v>-3.5984683311575041</v>
      </c>
      <c r="CW26" s="56">
        <f>20*LOG(((1-(10^(CU23/20)^2)*(1-((1-CW23)/(1+CW23))^2))^0.5))</f>
        <v>-47.276270257756458</v>
      </c>
      <c r="CY26" s="46">
        <f t="shared" si="0"/>
        <v>0.06</v>
      </c>
      <c r="CZ26" s="63">
        <f t="shared" si="1"/>
        <v>-2.6508887750582039E-3</v>
      </c>
      <c r="DA26" s="47">
        <f t="shared" si="2"/>
        <v>-21.760508140557871</v>
      </c>
      <c r="DB26" s="59">
        <f t="shared" si="4"/>
        <v>-2.6508887750582039E-3</v>
      </c>
      <c r="DC26" s="13">
        <f t="shared" si="5"/>
        <v>-371.2528678849302</v>
      </c>
      <c r="DD26" s="57">
        <f t="shared" si="6"/>
        <v>-6.4795849020635492</v>
      </c>
      <c r="DE26" s="48">
        <f t="shared" si="3"/>
        <v>-31.525594229221202</v>
      </c>
    </row>
    <row r="27" spans="1:109" ht="18" customHeight="1">
      <c r="E27" s="20"/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3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Y27" s="46">
        <f t="shared" si="0"/>
        <v>0.08</v>
      </c>
      <c r="CZ27" s="63">
        <f t="shared" si="1"/>
        <v>-4.3624084084924967E-3</v>
      </c>
      <c r="DA27" s="47">
        <f t="shared" si="2"/>
        <v>-29.185565498256477</v>
      </c>
      <c r="DB27" s="59">
        <f t="shared" si="4"/>
        <v>-4.3624084084924967E-3</v>
      </c>
      <c r="DC27" s="13">
        <f t="shared" si="5"/>
        <v>-377.82552807067492</v>
      </c>
      <c r="DD27" s="57">
        <f t="shared" si="6"/>
        <v>-6.5942994629195359</v>
      </c>
      <c r="DE27" s="48">
        <f t="shared" si="3"/>
        <v>-28.975304542631189</v>
      </c>
    </row>
    <row r="28" spans="1:109" ht="18" customHeight="1">
      <c r="CY28" s="46">
        <f t="shared" si="0"/>
        <v>0.1</v>
      </c>
      <c r="CZ28" s="63">
        <f t="shared" si="1"/>
        <v>-6.1592606806585943E-3</v>
      </c>
      <c r="DA28" s="47">
        <f t="shared" si="2"/>
        <v>-36.742076059669976</v>
      </c>
      <c r="DB28" s="59">
        <f t="shared" si="4"/>
        <v>-6.1592606806585943E-3</v>
      </c>
      <c r="DC28" s="13">
        <f t="shared" si="5"/>
        <v>-385.06463004020634</v>
      </c>
      <c r="DD28" s="57">
        <f t="shared" si="6"/>
        <v>-6.7206456271754655</v>
      </c>
      <c r="DE28" s="48">
        <f t="shared" si="3"/>
        <v>-27.068605224030801</v>
      </c>
    </row>
    <row r="29" spans="1:109" ht="18" customHeight="1" thickBot="1">
      <c r="A29" s="23"/>
      <c r="B29" s="23"/>
      <c r="C29" s="23"/>
      <c r="D29" s="20" t="s">
        <v>6</v>
      </c>
      <c r="E29" s="20"/>
      <c r="F29" s="20"/>
      <c r="G29" s="20"/>
      <c r="H29" s="20"/>
      <c r="I29" s="20" t="s">
        <v>7</v>
      </c>
      <c r="J29" s="20"/>
      <c r="K29" s="20"/>
      <c r="L29" s="20"/>
      <c r="M29" s="23"/>
      <c r="N29" s="23"/>
      <c r="O29" s="24" t="s">
        <v>8</v>
      </c>
      <c r="P29" s="23"/>
      <c r="Q29" s="23"/>
      <c r="R29" s="23"/>
      <c r="S29" s="20"/>
      <c r="T29" s="20" t="s">
        <v>9</v>
      </c>
      <c r="U29" s="23"/>
      <c r="V29" s="23"/>
      <c r="W29" s="23"/>
      <c r="X29" s="23"/>
      <c r="Y29" s="24" t="s">
        <v>10</v>
      </c>
      <c r="Z29" s="23"/>
      <c r="AA29" s="23"/>
      <c r="AB29" s="23"/>
      <c r="AC29" s="24" t="s">
        <v>11</v>
      </c>
      <c r="AD29" s="20"/>
      <c r="AE29" s="20"/>
      <c r="AF29" s="20"/>
      <c r="AG29" s="20"/>
      <c r="AH29" s="23"/>
      <c r="AI29" s="24" t="s">
        <v>12</v>
      </c>
      <c r="AJ29" s="23"/>
      <c r="AK29" s="23"/>
      <c r="AL29" s="20"/>
      <c r="AM29" s="24" t="s">
        <v>21</v>
      </c>
      <c r="AN29" s="20"/>
      <c r="AO29" s="23"/>
      <c r="AP29" s="23"/>
      <c r="AQ29" s="23"/>
      <c r="AR29" s="23"/>
      <c r="AS29" s="24" t="s">
        <v>87</v>
      </c>
      <c r="AT29" s="23"/>
      <c r="AU29" s="23"/>
      <c r="AV29" s="23"/>
      <c r="AW29" s="24" t="s">
        <v>22</v>
      </c>
      <c r="AX29" s="20"/>
      <c r="AY29" s="20"/>
      <c r="AZ29" s="20"/>
      <c r="BA29" s="20"/>
      <c r="BB29" s="23"/>
      <c r="BC29" s="24" t="s">
        <v>13</v>
      </c>
      <c r="BD29" s="23"/>
      <c r="BE29" s="23"/>
      <c r="BF29" s="23"/>
      <c r="BG29" s="24" t="s">
        <v>23</v>
      </c>
      <c r="BH29" s="20"/>
      <c r="BI29" s="23"/>
      <c r="BJ29" s="23"/>
      <c r="BK29" s="23"/>
      <c r="BL29" s="23"/>
      <c r="BM29" s="24" t="s">
        <v>24</v>
      </c>
      <c r="BN29" s="23"/>
      <c r="BO29" s="23"/>
      <c r="BP29" s="23"/>
      <c r="BQ29" s="24" t="s">
        <v>22</v>
      </c>
      <c r="BR29" s="20"/>
      <c r="BS29" s="20"/>
      <c r="BT29" s="20"/>
      <c r="BU29" s="20"/>
      <c r="BV29" s="23"/>
      <c r="BW29" s="24" t="s">
        <v>25</v>
      </c>
      <c r="BX29" s="23"/>
      <c r="BY29" s="23"/>
      <c r="BZ29" s="23"/>
      <c r="CA29" s="24" t="s">
        <v>23</v>
      </c>
      <c r="CB29" s="20"/>
      <c r="CC29" s="23"/>
      <c r="CD29" s="23"/>
      <c r="CE29" s="23"/>
      <c r="CF29" s="23"/>
      <c r="CG29" s="24" t="s">
        <v>88</v>
      </c>
      <c r="CH29" s="23"/>
      <c r="CI29" s="23"/>
      <c r="CJ29" s="23"/>
      <c r="CK29" s="24" t="s">
        <v>155</v>
      </c>
      <c r="CL29" s="24"/>
      <c r="CM29" s="23"/>
      <c r="CN29" s="23"/>
      <c r="CO29" s="23"/>
      <c r="CP29" s="23"/>
      <c r="CQ29" s="24" t="s">
        <v>89</v>
      </c>
      <c r="CR29" s="23"/>
      <c r="CS29" s="23"/>
      <c r="CY29" s="46">
        <f t="shared" ref="CY29:CY92" si="7">INDEX(B:B,(ROW()-23)*8+23)</f>
        <v>0.12</v>
      </c>
      <c r="CZ29" s="63">
        <f t="shared" ref="CZ29:CZ92" si="8">INDEX(CU:CU,(ROW()-23)*8+23)</f>
        <v>-7.8097555870009208E-3</v>
      </c>
      <c r="DA29" s="47">
        <f t="shared" ref="DA29:DA92" si="9">INDEX(CU:CU,(ROW()-23)*8+26)</f>
        <v>-44.4433686604741</v>
      </c>
      <c r="DB29" s="59">
        <f t="shared" ref="DB29:DB43" si="10">CZ29</f>
        <v>-7.8097555870009208E-3</v>
      </c>
      <c r="DC29" s="13">
        <f t="shared" si="5"/>
        <v>-392.34376407159493</v>
      </c>
      <c r="DD29" s="57">
        <f t="shared" si="6"/>
        <v>-6.847690482717165</v>
      </c>
      <c r="DE29" s="48">
        <f t="shared" si="3"/>
        <v>-25.640608791151717</v>
      </c>
    </row>
    <row r="30" spans="1:109" ht="18" customHeight="1" thickBot="1">
      <c r="A30" s="23"/>
      <c r="B30" s="33"/>
      <c r="C30" s="23"/>
      <c r="D30" s="7" t="s">
        <v>99</v>
      </c>
      <c r="E30" s="8"/>
      <c r="F30" s="8" t="s">
        <v>100</v>
      </c>
      <c r="G30" s="9"/>
      <c r="H30" s="10"/>
      <c r="I30" s="7" t="s">
        <v>103</v>
      </c>
      <c r="J30" s="8"/>
      <c r="K30" s="8" t="s">
        <v>104</v>
      </c>
      <c r="L30" s="9"/>
      <c r="M30" s="23"/>
      <c r="N30" s="194" t="s">
        <v>74</v>
      </c>
      <c r="O30" s="195"/>
      <c r="P30" s="196" t="s">
        <v>75</v>
      </c>
      <c r="Q30" s="197"/>
      <c r="R30" s="23"/>
      <c r="S30" s="7" t="s">
        <v>2</v>
      </c>
      <c r="T30" s="8"/>
      <c r="U30" s="8" t="s">
        <v>3</v>
      </c>
      <c r="V30" s="9"/>
      <c r="W30" s="20"/>
      <c r="X30" s="194" t="s">
        <v>108</v>
      </c>
      <c r="Y30" s="195"/>
      <c r="Z30" s="196" t="s">
        <v>109</v>
      </c>
      <c r="AA30" s="197"/>
      <c r="AB30" s="20"/>
      <c r="AC30" s="7" t="s">
        <v>107</v>
      </c>
      <c r="AD30" s="8"/>
      <c r="AE30" s="8" t="s">
        <v>14</v>
      </c>
      <c r="AF30" s="9"/>
      <c r="AG30" s="20"/>
      <c r="AH30" s="194" t="s">
        <v>112</v>
      </c>
      <c r="AI30" s="195"/>
      <c r="AJ30" s="196" t="s">
        <v>113</v>
      </c>
      <c r="AK30" s="197"/>
      <c r="AL30" s="20"/>
      <c r="AM30" s="106" t="s">
        <v>135</v>
      </c>
      <c r="AN30" s="107"/>
      <c r="AO30" s="107" t="s">
        <v>136</v>
      </c>
      <c r="AP30" s="108"/>
      <c r="AQ30" s="23"/>
      <c r="AR30" s="194" t="s">
        <v>116</v>
      </c>
      <c r="AS30" s="195"/>
      <c r="AT30" s="196" t="s">
        <v>0</v>
      </c>
      <c r="AU30" s="197"/>
      <c r="AV30" s="36"/>
      <c r="AW30" s="7" t="s">
        <v>139</v>
      </c>
      <c r="AX30" s="8"/>
      <c r="AY30" s="8" t="s">
        <v>140</v>
      </c>
      <c r="AZ30" s="9"/>
      <c r="BA30" s="20"/>
      <c r="BB30" s="194" t="s">
        <v>119</v>
      </c>
      <c r="BC30" s="195"/>
      <c r="BD30" s="196" t="s">
        <v>120</v>
      </c>
      <c r="BE30" s="197"/>
      <c r="BF30" s="36"/>
      <c r="BG30" s="190" t="s">
        <v>143</v>
      </c>
      <c r="BH30" s="191"/>
      <c r="BI30" s="192" t="s">
        <v>144</v>
      </c>
      <c r="BJ30" s="193"/>
      <c r="BK30" s="36"/>
      <c r="BL30" s="194" t="s">
        <v>123</v>
      </c>
      <c r="BM30" s="195"/>
      <c r="BN30" s="196" t="s">
        <v>124</v>
      </c>
      <c r="BO30" s="197"/>
      <c r="BP30" s="36"/>
      <c r="BQ30" s="7" t="s">
        <v>147</v>
      </c>
      <c r="BR30" s="8"/>
      <c r="BS30" s="8" t="s">
        <v>148</v>
      </c>
      <c r="BT30" s="9"/>
      <c r="BU30" s="20"/>
      <c r="BV30" s="194" t="s">
        <v>127</v>
      </c>
      <c r="BW30" s="195"/>
      <c r="BX30" s="196" t="s">
        <v>128</v>
      </c>
      <c r="BY30" s="197"/>
      <c r="BZ30" s="36"/>
      <c r="CA30" s="7" t="s">
        <v>151</v>
      </c>
      <c r="CB30" s="8"/>
      <c r="CC30" s="8" t="s">
        <v>152</v>
      </c>
      <c r="CD30" s="9"/>
      <c r="CE30" s="36"/>
      <c r="CF30" s="194" t="s">
        <v>131</v>
      </c>
      <c r="CG30" s="195"/>
      <c r="CH30" s="196" t="s">
        <v>132</v>
      </c>
      <c r="CI30" s="197"/>
      <c r="CJ30" s="23"/>
      <c r="CK30" s="7" t="s">
        <v>156</v>
      </c>
      <c r="CL30" s="8"/>
      <c r="CM30" s="8" t="s">
        <v>157</v>
      </c>
      <c r="CN30" s="9"/>
      <c r="CO30" s="23"/>
      <c r="CP30" s="194" t="s">
        <v>160</v>
      </c>
      <c r="CQ30" s="195"/>
      <c r="CR30" s="196" t="s">
        <v>132</v>
      </c>
      <c r="CS30" s="197"/>
      <c r="CU30" s="26" t="s">
        <v>15</v>
      </c>
      <c r="CW30" s="52" t="s">
        <v>46</v>
      </c>
      <c r="CY30" s="46">
        <f t="shared" si="7"/>
        <v>0.14000000000000001</v>
      </c>
      <c r="CZ30" s="63">
        <f t="shared" si="8"/>
        <v>-9.0989577572241232E-3</v>
      </c>
      <c r="DA30" s="47">
        <f t="shared" si="9"/>
        <v>-52.290243941906006</v>
      </c>
      <c r="DB30" s="59">
        <f t="shared" si="10"/>
        <v>-9.0989577572241232E-3</v>
      </c>
      <c r="DC30" s="13">
        <f t="shared" si="5"/>
        <v>-398.9797937439962</v>
      </c>
      <c r="DD30" s="57">
        <f t="shared" si="6"/>
        <v>-6.9635110497606076</v>
      </c>
      <c r="DE30" s="48">
        <f t="shared" si="3"/>
        <v>-24.6165033121665</v>
      </c>
    </row>
    <row r="31" spans="1:109" ht="18" customHeight="1" thickTop="1" thickBot="1">
      <c r="B31" s="34">
        <v>0.02</v>
      </c>
      <c r="D31" s="11">
        <v>1</v>
      </c>
      <c r="E31" s="12">
        <v>0</v>
      </c>
      <c r="F31" s="13">
        <v>0</v>
      </c>
      <c r="G31" s="14">
        <v>0</v>
      </c>
      <c r="H31" s="10"/>
      <c r="I31" s="11">
        <v>1</v>
      </c>
      <c r="J31" s="12">
        <v>0</v>
      </c>
      <c r="K31" s="13">
        <v>0</v>
      </c>
      <c r="L31" s="40">
        <f t="shared" ref="L31" si="11">$B31*$J$4</f>
        <v>2.8540800000000002E-2</v>
      </c>
      <c r="N31" s="1">
        <f t="shared" ref="N31" si="12">D31*I31+F31*I34-E31*J31-G31*J34</f>
        <v>1</v>
      </c>
      <c r="O31" s="4">
        <f t="shared" ref="O31" si="13">(D31*J31+E31*I31+F31*J34+G31*I34)</f>
        <v>0</v>
      </c>
      <c r="P31" s="2">
        <f t="shared" ref="P31" si="14">D31*K31+F31*K34-E31*L31-G31*L34</f>
        <v>0</v>
      </c>
      <c r="Q31" s="3">
        <f t="shared" ref="Q31" si="15">(D31*L31+E31*K31+F31*L34+G31*K34)</f>
        <v>2.8540800000000002E-2</v>
      </c>
      <c r="S31" s="11">
        <v>1</v>
      </c>
      <c r="T31" s="12">
        <v>0</v>
      </c>
      <c r="U31" s="13">
        <v>0</v>
      </c>
      <c r="V31" s="13">
        <v>0</v>
      </c>
      <c r="W31" s="20"/>
      <c r="X31" s="1">
        <f t="shared" ref="X31" si="16">N31*S31+P31*S34-O31*T31-Q31*T34</f>
        <v>0.99896997394431997</v>
      </c>
      <c r="Y31" s="4">
        <f t="shared" ref="Y31" si="17">(N31*T31+O31*S31+P31*T34+Q31*S34)</f>
        <v>0</v>
      </c>
      <c r="Z31" s="2">
        <f t="shared" ref="Z31" si="18">N31*U31+P31*U34-O31*V31-Q31*V34</f>
        <v>0</v>
      </c>
      <c r="AA31" s="3">
        <f t="shared" ref="AA31" si="19">(N31*V31+O31*U31+P31*V34+Q31*U34)</f>
        <v>2.8540800000000002E-2</v>
      </c>
      <c r="AB31" s="20"/>
      <c r="AC31" s="11">
        <v>1</v>
      </c>
      <c r="AD31" s="12">
        <v>0</v>
      </c>
      <c r="AE31" s="13">
        <v>0</v>
      </c>
      <c r="AF31" s="40">
        <f t="shared" ref="AF31" si="20">$B31*$AD$4</f>
        <v>3.4249800000000004E-2</v>
      </c>
      <c r="AG31" s="20"/>
      <c r="AH31" s="1">
        <f t="shared" ref="AH31" si="21">X31*AC31+Z31*AC34-Y31*AD31-AA31*AD34</f>
        <v>0.99896997394431997</v>
      </c>
      <c r="AI31" s="4">
        <f t="shared" ref="AI31" si="22">(X31*AD31+Y31*AC31+Z31*AD34+AA31*AC34)</f>
        <v>0</v>
      </c>
      <c r="AJ31" s="2">
        <f t="shared" ref="AJ31" si="23">X31*AE31+Z31*AE34-Y31*AF31-AA31*AF34</f>
        <v>0</v>
      </c>
      <c r="AK31" s="3">
        <f t="shared" ref="AK31" si="24">(X31*AF31+Y31*AE31+Z31*AF34+AA31*AE34)</f>
        <v>6.2755321813598178E-2</v>
      </c>
      <c r="AL31" s="20"/>
      <c r="AM31" s="11">
        <v>1</v>
      </c>
      <c r="AN31" s="12">
        <v>0</v>
      </c>
      <c r="AO31" s="13">
        <v>0</v>
      </c>
      <c r="AP31" s="14">
        <v>0</v>
      </c>
      <c r="AR31" s="1">
        <f t="shared" ref="AR31" si="25">AH31*AM31+AJ31*AM34-AI31*AN31-AK31*AN34</f>
        <v>0.99657804230233027</v>
      </c>
      <c r="AS31" s="4">
        <f t="shared" ref="AS31" si="26">(AH31*AN31+AI31*AM31+AJ31*AN34+AK31*AM34)</f>
        <v>0</v>
      </c>
      <c r="AT31" s="2">
        <f t="shared" ref="AT31" si="27">AH31*AO31+AJ31*AO34-AI31*AP31-AK31*AP34</f>
        <v>0</v>
      </c>
      <c r="AU31" s="3">
        <f t="shared" ref="AU31" si="28">(AH31*AP31+AI31*AO31+AJ31*AP34+AK31*AO34)</f>
        <v>6.2755321813598178E-2</v>
      </c>
      <c r="AV31" s="20"/>
      <c r="AW31" s="11">
        <v>1</v>
      </c>
      <c r="AX31" s="12">
        <v>0</v>
      </c>
      <c r="AY31" s="13">
        <v>0</v>
      </c>
      <c r="AZ31" s="40">
        <f t="shared" ref="AZ31" si="29">$B31*$AX$4</f>
        <v>3.4249800000000004E-2</v>
      </c>
      <c r="BA31" s="20"/>
      <c r="BB31" s="1">
        <f t="shared" ref="BB31" si="30">AR31*AW31+AT31*AW34-AS31*AX31-AU31*AX34</f>
        <v>0.99657804230233027</v>
      </c>
      <c r="BC31" s="4">
        <f t="shared" ref="BC31" si="31">(AR31*AX31+AS31*AW31+AT31*AX34+AU31*AW34)</f>
        <v>0</v>
      </c>
      <c r="BD31" s="2">
        <f t="shared" ref="BD31" si="32">AR31*AY31+AT31*AY34-AS31*AZ31-AU31*AZ34</f>
        <v>0</v>
      </c>
      <c r="BE31" s="3">
        <f t="shared" ref="BE31" si="33">(AR31*AZ31+AS31*AY31+AT31*AZ34+AU31*AY34)</f>
        <v>9.6887920446844536E-2</v>
      </c>
      <c r="BF31" s="20"/>
      <c r="BG31" s="11">
        <v>1</v>
      </c>
      <c r="BH31" s="12">
        <v>0</v>
      </c>
      <c r="BI31" s="13">
        <v>0</v>
      </c>
      <c r="BJ31" s="14">
        <v>0</v>
      </c>
      <c r="BK31" s="20"/>
      <c r="BL31" s="1">
        <f t="shared" ref="BL31" si="34">BB31*BG31+BD31*BG34-BC31*BH31-BE31*BH34</f>
        <v>0.99308139600857182</v>
      </c>
      <c r="BM31" s="4">
        <f t="shared" ref="BM31" si="35">(BB31*BH31+BC31*BG31+BD31*BH34+BE31*BG34)</f>
        <v>0</v>
      </c>
      <c r="BN31" s="2">
        <f t="shared" ref="BN31" si="36">BB31*BI31+BD31*BI34-BC31*BJ31-BE31*BJ34</f>
        <v>0</v>
      </c>
      <c r="BO31" s="3">
        <f t="shared" ref="BO31" si="37">(BB31*BJ31+BC31*BI31+BD31*BJ34+BE31*BI34)</f>
        <v>9.6887920446844536E-2</v>
      </c>
      <c r="BP31" s="20"/>
      <c r="BQ31" s="11">
        <v>1</v>
      </c>
      <c r="BR31" s="12">
        <v>0</v>
      </c>
      <c r="BS31" s="13">
        <v>0</v>
      </c>
      <c r="BT31" s="40">
        <f t="shared" ref="BT31" si="38">$B31*BR$4</f>
        <v>2.8540800000000002E-2</v>
      </c>
      <c r="BU31" s="20"/>
      <c r="BV31" s="1">
        <f t="shared" ref="BV31" si="39">BL31*BQ31+BN31*BQ34-BM31*BR31-BO31*BR34</f>
        <v>0.99308139600857182</v>
      </c>
      <c r="BW31" s="4">
        <f t="shared" ref="BW31" si="40">(BL31*BR31+BM31*BQ31+BN31*BR34+BO31*BQ34)</f>
        <v>0</v>
      </c>
      <c r="BX31" s="2">
        <f t="shared" ref="BX31" si="41">BL31*BS31+BN31*BS34-BM31*BT31-BO31*BT34</f>
        <v>0</v>
      </c>
      <c r="BY31" s="3">
        <f t="shared" ref="BY31" si="42">(BL31*BT31+BM31*BS31+BN31*BT34+BO31*BS34)</f>
        <v>0.12523125795404599</v>
      </c>
      <c r="BZ31" s="20"/>
      <c r="CA31" s="11">
        <v>1</v>
      </c>
      <c r="CB31" s="12">
        <v>0</v>
      </c>
      <c r="CC31" s="13">
        <v>0</v>
      </c>
      <c r="CD31" s="14">
        <v>0</v>
      </c>
      <c r="CE31" s="20"/>
      <c r="CF31" s="1">
        <f t="shared" ref="CF31" si="43">BV31*CA31+BX31*CA34-BW31*CB31-BY31*CB34</f>
        <v>0.9910414289090036</v>
      </c>
      <c r="CG31" s="4">
        <f t="shared" ref="CG31" si="44">(BV31*CB31+BW31*CA31+BX31*CB34+BY31*CA34)</f>
        <v>0</v>
      </c>
      <c r="CH31" s="2">
        <f t="shared" ref="CH31" si="45">BV31*CC31+BX31*CC34-BW31*CD31-BY31*CD34</f>
        <v>0</v>
      </c>
      <c r="CI31" s="3">
        <f t="shared" ref="CI31" si="46">(BV31*CD31+BW31*CC31+BX31*CD34+BY31*CC34)</f>
        <v>0.12523125795404599</v>
      </c>
      <c r="CJ31" s="28"/>
      <c r="CK31" s="11">
        <v>1</v>
      </c>
      <c r="CL31" s="12">
        <v>0</v>
      </c>
      <c r="CM31" s="13">
        <v>0</v>
      </c>
      <c r="CN31" s="14">
        <v>0</v>
      </c>
      <c r="CP31" s="1">
        <f t="shared" ref="CP31" si="47">CF31*CK31+CH31*CK34-CG31*CL31-CI31*CL34</f>
        <v>0.9910414289090036</v>
      </c>
      <c r="CQ31" s="4">
        <f t="shared" ref="CQ31" si="48">(CF31*CL31+CG31*CK31+CH31*CL34+CI31*CK34)</f>
        <v>0.12523125795404599</v>
      </c>
      <c r="CR31" s="2">
        <f t="shared" ref="CR31" si="49">CF31*CM31+CH31*CM34-CG31*CN31-CI31*CN34</f>
        <v>0</v>
      </c>
      <c r="CS31" s="3">
        <f t="shared" ref="CS31" si="50">(CF31*CN31+CG31*CM31+CH31*CN34+CI31*CM34)</f>
        <v>0.12523125795404599</v>
      </c>
      <c r="CU31" s="29">
        <f t="shared" ref="CU31" si="51">20*LOG(((1+$CL$4)/$CL$4)/((CP31+CP34)^2+(CQ31+CQ34)^2)^0.5)</f>
        <v>-3.2120442331371628E-4</v>
      </c>
      <c r="CW31" s="53">
        <f t="shared" ref="CW31" si="52">((CP31^2+CQ31^2)^0.5)/((CP34^2+CQ34^2)^0.5)</f>
        <v>0.99770103927833576</v>
      </c>
      <c r="CY31" s="46">
        <f t="shared" si="7"/>
        <v>0.16</v>
      </c>
      <c r="CZ31" s="63">
        <f t="shared" si="8"/>
        <v>-9.8561697695635237E-3</v>
      </c>
      <c r="DA31" s="47">
        <f t="shared" si="9"/>
        <v>-60.269839816785925</v>
      </c>
      <c r="DB31" s="59">
        <f t="shared" si="10"/>
        <v>-9.8561697695635237E-3</v>
      </c>
      <c r="DC31" s="13">
        <f t="shared" si="5"/>
        <v>-404.30990818578732</v>
      </c>
      <c r="DD31" s="57">
        <f t="shared" si="6"/>
        <v>-7.0565390962779624</v>
      </c>
      <c r="DE31" s="48">
        <f t="shared" si="3"/>
        <v>-23.962110313836128</v>
      </c>
    </row>
    <row r="32" spans="1:109" ht="18" customHeight="1" thickBot="1">
      <c r="D32" s="11"/>
      <c r="E32" s="13"/>
      <c r="F32" s="13"/>
      <c r="G32" s="15"/>
      <c r="H32" s="10"/>
      <c r="I32" s="11"/>
      <c r="J32" s="13"/>
      <c r="K32" s="13"/>
      <c r="L32" s="15"/>
      <c r="N32" s="5"/>
      <c r="Q32" s="6"/>
      <c r="S32" s="11"/>
      <c r="T32" s="13"/>
      <c r="U32" s="13"/>
      <c r="V32" s="15"/>
      <c r="W32" s="20"/>
      <c r="X32" s="5"/>
      <c r="AA32" s="6"/>
      <c r="AB32" s="20"/>
      <c r="AC32" s="11"/>
      <c r="AD32" s="13"/>
      <c r="AE32" s="13"/>
      <c r="AF32" s="15"/>
      <c r="AG32" s="20"/>
      <c r="AH32" s="5"/>
      <c r="AK32" s="6"/>
      <c r="AL32" s="20"/>
      <c r="AM32" s="11"/>
      <c r="AN32" s="13"/>
      <c r="AO32" s="13"/>
      <c r="AP32" s="15"/>
      <c r="AR32" s="5"/>
      <c r="AU32" s="6"/>
      <c r="AW32" s="11"/>
      <c r="AX32" s="13"/>
      <c r="AY32" s="13"/>
      <c r="AZ32" s="15"/>
      <c r="BA32" s="20"/>
      <c r="BB32" s="5"/>
      <c r="BE32" s="6"/>
      <c r="BG32" s="11"/>
      <c r="BH32" s="13"/>
      <c r="BI32" s="13"/>
      <c r="BJ32" s="15"/>
      <c r="BL32" s="5"/>
      <c r="BO32" s="6"/>
      <c r="BQ32" s="11"/>
      <c r="BR32" s="13"/>
      <c r="BS32" s="13"/>
      <c r="BT32" s="15"/>
      <c r="BU32" s="20"/>
      <c r="BV32" s="5"/>
      <c r="BY32" s="6"/>
      <c r="CA32" s="11"/>
      <c r="CB32" s="13"/>
      <c r="CC32" s="13"/>
      <c r="CD32" s="15"/>
      <c r="CF32" s="5"/>
      <c r="CI32" s="6"/>
      <c r="CK32" s="11"/>
      <c r="CL32" s="13"/>
      <c r="CM32" s="13"/>
      <c r="CN32" s="15"/>
      <c r="CP32" s="5"/>
      <c r="CS32" s="6"/>
      <c r="CW32" s="54"/>
      <c r="CY32" s="46">
        <f t="shared" si="7"/>
        <v>0.18</v>
      </c>
      <c r="CZ32" s="63">
        <f t="shared" si="8"/>
        <v>-9.9774213782960579E-3</v>
      </c>
      <c r="DA32" s="47">
        <f t="shared" si="9"/>
        <v>-68.356037980501668</v>
      </c>
      <c r="DB32" s="59">
        <f t="shared" si="10"/>
        <v>-9.9774213782960579E-3</v>
      </c>
      <c r="DC32" s="13">
        <f t="shared" si="5"/>
        <v>-407.78840042382319</v>
      </c>
      <c r="DD32" s="57">
        <f t="shared" si="6"/>
        <v>-7.1172502388367551</v>
      </c>
      <c r="DE32" s="48">
        <f t="shared" si="3"/>
        <v>-23.666491575979897</v>
      </c>
    </row>
    <row r="33" spans="1:109" ht="18" customHeight="1" thickBot="1">
      <c r="D33" s="11" t="s">
        <v>101</v>
      </c>
      <c r="E33" s="13"/>
      <c r="F33" s="13" t="s">
        <v>102</v>
      </c>
      <c r="G33" s="15"/>
      <c r="H33" s="10"/>
      <c r="I33" s="11" t="s">
        <v>106</v>
      </c>
      <c r="J33" s="13"/>
      <c r="K33" s="13" t="s">
        <v>105</v>
      </c>
      <c r="L33" s="15"/>
      <c r="N33" s="194" t="s">
        <v>16</v>
      </c>
      <c r="O33" s="195"/>
      <c r="P33" s="196" t="s">
        <v>17</v>
      </c>
      <c r="Q33" s="197"/>
      <c r="S33" s="11" t="s">
        <v>4</v>
      </c>
      <c r="T33" s="13"/>
      <c r="U33" s="13" t="s">
        <v>5</v>
      </c>
      <c r="V33" s="15"/>
      <c r="W33" s="20"/>
      <c r="X33" s="194" t="s">
        <v>111</v>
      </c>
      <c r="Y33" s="195"/>
      <c r="Z33" s="196" t="s">
        <v>110</v>
      </c>
      <c r="AA33" s="197"/>
      <c r="AB33" s="20"/>
      <c r="AC33" s="11" t="s">
        <v>18</v>
      </c>
      <c r="AD33" s="13"/>
      <c r="AE33" s="13" t="s">
        <v>19</v>
      </c>
      <c r="AF33" s="15"/>
      <c r="AG33" s="20"/>
      <c r="AH33" s="194" t="s">
        <v>114</v>
      </c>
      <c r="AI33" s="195"/>
      <c r="AJ33" s="196" t="s">
        <v>115</v>
      </c>
      <c r="AK33" s="197"/>
      <c r="AL33" s="20"/>
      <c r="AM33" s="11" t="s">
        <v>138</v>
      </c>
      <c r="AN33" s="13"/>
      <c r="AO33" s="13" t="s">
        <v>137</v>
      </c>
      <c r="AP33" s="15"/>
      <c r="AR33" s="194" t="s">
        <v>117</v>
      </c>
      <c r="AS33" s="195"/>
      <c r="AT33" s="196" t="s">
        <v>118</v>
      </c>
      <c r="AU33" s="197"/>
      <c r="AV33" s="36"/>
      <c r="AW33" s="11" t="s">
        <v>142</v>
      </c>
      <c r="AX33" s="13"/>
      <c r="AY33" s="13" t="s">
        <v>141</v>
      </c>
      <c r="AZ33" s="15"/>
      <c r="BA33" s="20"/>
      <c r="BB33" s="194" t="s">
        <v>122</v>
      </c>
      <c r="BC33" s="195"/>
      <c r="BD33" s="196" t="s">
        <v>121</v>
      </c>
      <c r="BE33" s="197"/>
      <c r="BF33" s="36"/>
      <c r="BG33" s="11" t="s">
        <v>145</v>
      </c>
      <c r="BH33" s="13"/>
      <c r="BI33" s="13" t="s">
        <v>146</v>
      </c>
      <c r="BJ33" s="15"/>
      <c r="BK33" s="36"/>
      <c r="BL33" s="194" t="s">
        <v>125</v>
      </c>
      <c r="BM33" s="195"/>
      <c r="BN33" s="196" t="s">
        <v>126</v>
      </c>
      <c r="BO33" s="197"/>
      <c r="BP33" s="36"/>
      <c r="BQ33" s="11" t="s">
        <v>150</v>
      </c>
      <c r="BR33" s="13"/>
      <c r="BS33" s="13" t="s">
        <v>149</v>
      </c>
      <c r="BT33" s="15"/>
      <c r="BU33" s="20"/>
      <c r="BV33" s="194" t="s">
        <v>129</v>
      </c>
      <c r="BW33" s="195"/>
      <c r="BX33" s="196" t="s">
        <v>130</v>
      </c>
      <c r="BY33" s="197"/>
      <c r="BZ33" s="36"/>
      <c r="CA33" s="11" t="s">
        <v>154</v>
      </c>
      <c r="CB33" s="13"/>
      <c r="CC33" s="13" t="s">
        <v>153</v>
      </c>
      <c r="CD33" s="15"/>
      <c r="CE33" s="36"/>
      <c r="CF33" s="194" t="s">
        <v>134</v>
      </c>
      <c r="CG33" s="195"/>
      <c r="CH33" s="196" t="s">
        <v>133</v>
      </c>
      <c r="CI33" s="197"/>
      <c r="CK33" s="11" t="s">
        <v>159</v>
      </c>
      <c r="CL33" s="13"/>
      <c r="CM33" s="13" t="s">
        <v>158</v>
      </c>
      <c r="CN33" s="15"/>
      <c r="CP33" s="109" t="s">
        <v>161</v>
      </c>
      <c r="CQ33" s="110"/>
      <c r="CR33" s="111" t="s">
        <v>162</v>
      </c>
      <c r="CS33" s="112"/>
      <c r="CU33" s="38" t="s">
        <v>29</v>
      </c>
      <c r="CW33" s="55" t="s">
        <v>47</v>
      </c>
      <c r="CY33" s="46">
        <f t="shared" si="7"/>
        <v>0.2</v>
      </c>
      <c r="CZ33" s="63">
        <f t="shared" si="8"/>
        <v>-9.4401618470281289E-3</v>
      </c>
      <c r="DA33" s="47">
        <f t="shared" si="9"/>
        <v>-76.511805988978139</v>
      </c>
      <c r="DB33" s="59">
        <f t="shared" si="10"/>
        <v>-9.4401618470281289E-3</v>
      </c>
      <c r="DC33" s="13">
        <f t="shared" si="5"/>
        <v>-409.08237413647322</v>
      </c>
      <c r="DD33" s="57">
        <f t="shared" si="6"/>
        <v>-7.139834340556753</v>
      </c>
      <c r="DE33" s="48">
        <f t="shared" si="3"/>
        <v>-23.736536828241693</v>
      </c>
    </row>
    <row r="34" spans="1:109" ht="18" customHeight="1" thickTop="1" thickBot="1">
      <c r="D34" s="16">
        <v>0</v>
      </c>
      <c r="E34" s="17">
        <f t="shared" ref="E34" si="53">$B31*$E$4</f>
        <v>1.6289600000000001E-2</v>
      </c>
      <c r="F34" s="18">
        <v>1</v>
      </c>
      <c r="G34" s="19">
        <v>0</v>
      </c>
      <c r="H34" s="10"/>
      <c r="I34" s="16">
        <v>0</v>
      </c>
      <c r="J34" s="17">
        <v>0</v>
      </c>
      <c r="K34" s="18">
        <v>1</v>
      </c>
      <c r="L34" s="19">
        <v>0</v>
      </c>
      <c r="N34" s="1">
        <f t="shared" ref="N34" si="54">D34*I31+F34*I34-E34*J31-G34*J34</f>
        <v>0</v>
      </c>
      <c r="O34" s="4">
        <f t="shared" ref="O34" si="55">(D34*J31+E34*I31+F34*J34+G34*I34)</f>
        <v>1.6289600000000001E-2</v>
      </c>
      <c r="P34" s="2">
        <f t="shared" ref="P34" si="56">D34*K31+F34*K34-E34*L31-G34*L34</f>
        <v>0.99953508178432005</v>
      </c>
      <c r="Q34" s="3">
        <f t="shared" ref="Q34" si="57">(D34*L31+E34*K31+F34*L34+G34*K34)</f>
        <v>0</v>
      </c>
      <c r="S34" s="16">
        <v>0</v>
      </c>
      <c r="T34" s="17">
        <f t="shared" ref="T34" si="58">$B31*$T$4</f>
        <v>3.6089599999999999E-2</v>
      </c>
      <c r="U34" s="18">
        <v>1</v>
      </c>
      <c r="V34" s="19">
        <v>0</v>
      </c>
      <c r="W34" s="20"/>
      <c r="X34" s="1">
        <f t="shared" ref="X34" si="59">N34*S31+P34*S34-O34*T31-Q34*T34</f>
        <v>0</v>
      </c>
      <c r="Y34" s="4">
        <f t="shared" ref="Y34" si="60">(N34*T31+O34*S31+P34*T34+Q34*S34)</f>
        <v>5.2362421287563396E-2</v>
      </c>
      <c r="Z34" s="2">
        <f t="shared" ref="Z34" si="61">N34*U31+P34*U34-O34*V31-Q34*V34</f>
        <v>0.99953508178432005</v>
      </c>
      <c r="AA34" s="3">
        <f t="shared" ref="AA34" si="62">(N34*V31+O34*U31+P34*V34+Q34*U34)</f>
        <v>0</v>
      </c>
      <c r="AB34" s="20"/>
      <c r="AC34" s="16">
        <v>0</v>
      </c>
      <c r="AD34" s="17">
        <v>0</v>
      </c>
      <c r="AE34" s="18">
        <v>1</v>
      </c>
      <c r="AF34" s="19">
        <v>0</v>
      </c>
      <c r="AG34" s="20"/>
      <c r="AH34" s="1">
        <f t="shared" ref="AH34" si="63">X34*AC31+Z34*AC34-Y34*AD31-AA34*AD34</f>
        <v>0</v>
      </c>
      <c r="AI34" s="4">
        <f t="shared" ref="AI34" si="64">(X34*AD31+Y34*AC31+Z34*AD34+AA34*AC34)</f>
        <v>5.2362421287563396E-2</v>
      </c>
      <c r="AJ34" s="2">
        <f t="shared" ref="AJ34" si="65">X34*AE31+Z34*AE34-Y34*AF31-AA34*AF34</f>
        <v>0.9977416793277053</v>
      </c>
      <c r="AK34" s="3">
        <f t="shared" ref="AK34" si="66">(X34*AF31+Y34*AE31+Z34*AF34+AA34*AE34)</f>
        <v>0</v>
      </c>
      <c r="AL34" s="20"/>
      <c r="AM34" s="16">
        <v>0</v>
      </c>
      <c r="AN34" s="17">
        <f t="shared" ref="AN34" si="67">$B31*$AN$4</f>
        <v>3.8115200000000002E-2</v>
      </c>
      <c r="AO34" s="18">
        <v>1</v>
      </c>
      <c r="AP34" s="19">
        <v>0</v>
      </c>
      <c r="AR34" s="1">
        <f t="shared" ref="AR34" si="68">AH34*AM31+AJ34*AM34-AI34*AN31-AK34*AN34</f>
        <v>0</v>
      </c>
      <c r="AS34" s="4">
        <f t="shared" ref="AS34" si="69">(AH34*AN31+AI34*AM31+AJ34*AN34+AK34*AM34)</f>
        <v>9.0391544943474761E-2</v>
      </c>
      <c r="AT34" s="2">
        <f t="shared" ref="AT34" si="70">AH34*AO31+AJ34*AO34-AI34*AP31-AK34*AP34</f>
        <v>0.9977416793277053</v>
      </c>
      <c r="AU34" s="3">
        <f t="shared" ref="AU34" si="71">(AH34*AP31+AI34*AO31+AJ34*AP34+AK34*AO34)</f>
        <v>0</v>
      </c>
      <c r="AV34" s="20"/>
      <c r="AW34" s="16">
        <v>0</v>
      </c>
      <c r="AX34" s="17">
        <v>0</v>
      </c>
      <c r="AY34" s="18">
        <v>1</v>
      </c>
      <c r="AZ34" s="19">
        <v>0</v>
      </c>
      <c r="BA34" s="20"/>
      <c r="BB34" s="1">
        <f t="shared" ref="BB34" si="72">AR34*AW31+AT34*AW34-AS34*AX31-AU34*AX34</f>
        <v>0</v>
      </c>
      <c r="BC34" s="4">
        <f t="shared" ref="BC34" si="73">(AR34*AX31+AS34*AW31+AT34*AX34+AU34*AW34)</f>
        <v>9.0391544943474761E-2</v>
      </c>
      <c r="BD34" s="2">
        <f t="shared" ref="BD34" si="74">AR34*AY31+AT34*AY34-AS34*AZ31-AU34*AZ34</f>
        <v>0.99464578699170025</v>
      </c>
      <c r="BE34" s="3">
        <f t="shared" ref="BE34" si="75">(AR34*AZ31+AS34*AY31+AT34*AZ34+AU34*AY34)</f>
        <v>0</v>
      </c>
      <c r="BF34" s="20"/>
      <c r="BG34" s="16">
        <v>0</v>
      </c>
      <c r="BH34" s="17">
        <f t="shared" ref="BH34" si="76">$B31*$BH$4</f>
        <v>3.6089599999999999E-2</v>
      </c>
      <c r="BI34" s="18">
        <v>1</v>
      </c>
      <c r="BJ34" s="19">
        <v>0</v>
      </c>
      <c r="BK34" s="20"/>
      <c r="BL34" s="1">
        <f t="shared" ref="BL34" si="77">BB34*BG31+BD34*BG34-BC34*BH31-BE34*BH34</f>
        <v>0</v>
      </c>
      <c r="BM34" s="4">
        <f t="shared" ref="BM34" si="78">(BB34*BH31+BC34*BG31+BD34*BH34+BE34*BG34)</f>
        <v>0.12628791353769042</v>
      </c>
      <c r="BN34" s="2">
        <f t="shared" ref="BN34" si="79">BB34*BI31+BD34*BI34-BC34*BJ31-BE34*BJ34</f>
        <v>0.99464578699170025</v>
      </c>
      <c r="BO34" s="3">
        <f t="shared" ref="BO34" si="80">(BB34*BJ31+BC34*BI31+BD34*BJ34+BE34*BI34)</f>
        <v>0</v>
      </c>
      <c r="BP34" s="20"/>
      <c r="BQ34" s="16">
        <v>0</v>
      </c>
      <c r="BR34" s="17">
        <v>0</v>
      </c>
      <c r="BS34" s="18">
        <v>1</v>
      </c>
      <c r="BT34" s="19">
        <v>0</v>
      </c>
      <c r="BU34" s="20"/>
      <c r="BV34" s="1">
        <f t="shared" ref="BV34" si="81">BL34*BQ31+BN34*BQ34-BM34*BR31-BO34*BR34</f>
        <v>0</v>
      </c>
      <c r="BW34" s="4">
        <f t="shared" ref="BW34" si="82">(BL34*BR31+BM34*BQ31+BN34*BR34+BO34*BQ34)</f>
        <v>0.12628791353769042</v>
      </c>
      <c r="BX34" s="2">
        <f t="shared" ref="BX34" si="83">BL34*BS31+BN34*BS34-BM34*BT31-BO34*BT34</f>
        <v>0.99104142890900371</v>
      </c>
      <c r="BY34" s="3">
        <f t="shared" ref="BY34" si="84">(BL34*BT31+BM34*BS31+BN34*BT34+BO34*BS34)</f>
        <v>0</v>
      </c>
      <c r="BZ34" s="20"/>
      <c r="CA34" s="16">
        <v>0</v>
      </c>
      <c r="CB34" s="17">
        <f t="shared" ref="CB34" si="85">$B31*$CB$4</f>
        <v>1.6289600000000001E-2</v>
      </c>
      <c r="CC34" s="18">
        <v>1</v>
      </c>
      <c r="CD34" s="19">
        <v>0</v>
      </c>
      <c r="CE34" s="20"/>
      <c r="CF34" s="1">
        <f t="shared" ref="CF34" si="86">BV34*CA31+BX34*CA34-BW34*CB31-BY34*CB34</f>
        <v>0</v>
      </c>
      <c r="CG34" s="4">
        <f t="shared" ref="CG34" si="87">(BV34*CB31+BW34*CA31+BX34*CB34+BY34*CA34)</f>
        <v>0.14243158199804654</v>
      </c>
      <c r="CH34" s="2">
        <f t="shared" ref="CH34" si="88">BV34*CC31+BX34*CC34-BW34*CD31-BY34*CD34</f>
        <v>0.99104142890900371</v>
      </c>
      <c r="CI34" s="3">
        <f t="shared" ref="CI34" si="89">(BV34*CD31+BW34*CC31+BX34*CD34+BY34*CC34)</f>
        <v>0</v>
      </c>
      <c r="CK34" s="16">
        <f t="shared" ref="CK34" si="90">1/$CL$4</f>
        <v>1</v>
      </c>
      <c r="CL34" s="17">
        <v>0</v>
      </c>
      <c r="CM34" s="18">
        <v>1</v>
      </c>
      <c r="CN34" s="19">
        <v>0</v>
      </c>
      <c r="CP34" s="1">
        <f t="shared" ref="CP34" si="91">CF34*CK31+CH34*CK34-CG34*CL31-CI34*CL34</f>
        <v>0.99104142890900371</v>
      </c>
      <c r="CQ34" s="4">
        <f t="shared" ref="CQ34" si="92">(CF34*CL31+CG34*CK31+CH34*CL34+CI34*CK34)</f>
        <v>0.14243158199804654</v>
      </c>
      <c r="CR34" s="2">
        <f t="shared" ref="CR34" si="93">CF34*CM31+CH34*CM34-CG34*CN31-CI34*CN34</f>
        <v>0.99104142890900371</v>
      </c>
      <c r="CS34" s="3">
        <f t="shared" ref="CS34" si="94">(CF34*CN31+CG34*CM31+CH34*CN34+CI34*CM34)</f>
        <v>0</v>
      </c>
      <c r="CU34" s="39">
        <f t="shared" ref="CU34" si="95">(180/PI())*ATAN(-1*(CQ31/CP31))</f>
        <v>-7.2019126001660823</v>
      </c>
      <c r="CW34" s="56">
        <f t="shared" ref="CW34" si="96">20*LOG(((1-(10^(CU31/20)^2)*(1-((1-CW31)/(1+CW31))^2))^0.5))</f>
        <v>-41.233113510403655</v>
      </c>
      <c r="CY34" s="46">
        <f t="shared" si="7"/>
        <v>0.22</v>
      </c>
      <c r="CZ34" s="63">
        <f t="shared" si="8"/>
        <v>-8.3081543920051175E-3</v>
      </c>
      <c r="DA34" s="47">
        <f t="shared" si="9"/>
        <v>-84.693453471707599</v>
      </c>
      <c r="DB34" s="59">
        <f t="shared" si="10"/>
        <v>-8.3081543920051175E-3</v>
      </c>
      <c r="DC34" s="13">
        <f t="shared" si="5"/>
        <v>8591.8609783545016</v>
      </c>
      <c r="DD34" s="57">
        <f t="shared" si="6"/>
        <v>-7.105974321253778</v>
      </c>
      <c r="DE34" s="48">
        <f t="shared" si="3"/>
        <v>-24.197876125576929</v>
      </c>
    </row>
    <row r="35" spans="1:109" ht="18" customHeight="1">
      <c r="E35" s="20"/>
      <c r="F35" s="20"/>
      <c r="G35" s="20"/>
      <c r="H35" s="20"/>
      <c r="I35" s="20"/>
      <c r="J35" s="20"/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3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Y35" s="46">
        <f t="shared" si="7"/>
        <v>0.24</v>
      </c>
      <c r="CZ35" s="13">
        <f t="shared" si="8"/>
        <v>-6.7256000275913441E-3</v>
      </c>
      <c r="DA35" s="13">
        <f t="shared" si="9"/>
        <v>87.143766095382347</v>
      </c>
      <c r="DB35" s="50">
        <f t="shared" si="10"/>
        <v>-6.7256000275913441E-3</v>
      </c>
      <c r="DC35" s="13">
        <f t="shared" si="5"/>
        <v>-405.20230173588948</v>
      </c>
      <c r="DD35" s="57">
        <f t="shared" si="6"/>
        <v>-7.0721143019508066</v>
      </c>
      <c r="DE35" s="48">
        <f t="shared" si="3"/>
        <v>-25.101947515910467</v>
      </c>
    </row>
    <row r="36" spans="1:109" ht="18" customHeight="1">
      <c r="CY36" s="46">
        <f t="shared" si="7"/>
        <v>0.26</v>
      </c>
      <c r="CZ36" s="13">
        <f t="shared" si="8"/>
        <v>-4.9007027493665209E-3</v>
      </c>
      <c r="DA36" s="13">
        <f t="shared" si="9"/>
        <v>79.03972006066455</v>
      </c>
      <c r="DB36" s="50">
        <f t="shared" si="10"/>
        <v>-4.9007027493665209E-3</v>
      </c>
      <c r="DC36" s="13">
        <f t="shared" si="5"/>
        <v>-400.77334944578274</v>
      </c>
      <c r="DD36" s="57">
        <f t="shared" si="6"/>
        <v>-6.9948145020747008</v>
      </c>
      <c r="DE36" s="48">
        <f t="shared" si="3"/>
        <v>-26.544009741252196</v>
      </c>
    </row>
    <row r="37" spans="1:109" ht="18" customHeight="1" thickBot="1">
      <c r="A37" s="23"/>
      <c r="B37" s="23"/>
      <c r="C37" s="23"/>
      <c r="D37" s="20" t="s">
        <v>6</v>
      </c>
      <c r="E37" s="20"/>
      <c r="F37" s="20"/>
      <c r="G37" s="20"/>
      <c r="H37" s="20"/>
      <c r="I37" s="20" t="s">
        <v>7</v>
      </c>
      <c r="J37" s="20"/>
      <c r="K37" s="20"/>
      <c r="L37" s="20"/>
      <c r="M37" s="23"/>
      <c r="N37" s="23"/>
      <c r="O37" s="24" t="s">
        <v>8</v>
      </c>
      <c r="P37" s="23"/>
      <c r="Q37" s="23"/>
      <c r="R37" s="23"/>
      <c r="S37" s="20"/>
      <c r="T37" s="20" t="s">
        <v>9</v>
      </c>
      <c r="U37" s="23"/>
      <c r="V37" s="23"/>
      <c r="W37" s="23"/>
      <c r="X37" s="23"/>
      <c r="Y37" s="24" t="s">
        <v>10</v>
      </c>
      <c r="Z37" s="23"/>
      <c r="AA37" s="23"/>
      <c r="AB37" s="23"/>
      <c r="AC37" s="24" t="s">
        <v>11</v>
      </c>
      <c r="AD37" s="20"/>
      <c r="AE37" s="20"/>
      <c r="AF37" s="20"/>
      <c r="AG37" s="20"/>
      <c r="AH37" s="23"/>
      <c r="AI37" s="24" t="s">
        <v>12</v>
      </c>
      <c r="AJ37" s="23"/>
      <c r="AK37" s="23"/>
      <c r="AL37" s="20"/>
      <c r="AM37" s="24" t="s">
        <v>21</v>
      </c>
      <c r="AN37" s="20"/>
      <c r="AO37" s="23"/>
      <c r="AP37" s="23"/>
      <c r="AQ37" s="23"/>
      <c r="AR37" s="23"/>
      <c r="AS37" s="24" t="s">
        <v>87</v>
      </c>
      <c r="AT37" s="23"/>
      <c r="AU37" s="23"/>
      <c r="AV37" s="23"/>
      <c r="AW37" s="24" t="s">
        <v>22</v>
      </c>
      <c r="AX37" s="20"/>
      <c r="AY37" s="20"/>
      <c r="AZ37" s="20"/>
      <c r="BA37" s="20"/>
      <c r="BB37" s="23"/>
      <c r="BC37" s="24" t="s">
        <v>13</v>
      </c>
      <c r="BD37" s="23"/>
      <c r="BE37" s="23"/>
      <c r="BF37" s="23"/>
      <c r="BG37" s="24" t="s">
        <v>23</v>
      </c>
      <c r="BH37" s="20"/>
      <c r="BI37" s="23"/>
      <c r="BJ37" s="23"/>
      <c r="BK37" s="23"/>
      <c r="BL37" s="23"/>
      <c r="BM37" s="24" t="s">
        <v>24</v>
      </c>
      <c r="BN37" s="23"/>
      <c r="BO37" s="23"/>
      <c r="BP37" s="23"/>
      <c r="BQ37" s="24" t="s">
        <v>22</v>
      </c>
      <c r="BR37" s="20"/>
      <c r="BS37" s="20"/>
      <c r="BT37" s="20"/>
      <c r="BU37" s="20"/>
      <c r="BV37" s="23"/>
      <c r="BW37" s="24" t="s">
        <v>25</v>
      </c>
      <c r="BX37" s="23"/>
      <c r="BY37" s="23"/>
      <c r="BZ37" s="23"/>
      <c r="CA37" s="24" t="s">
        <v>23</v>
      </c>
      <c r="CB37" s="20"/>
      <c r="CC37" s="23"/>
      <c r="CD37" s="23"/>
      <c r="CE37" s="23"/>
      <c r="CF37" s="23"/>
      <c r="CG37" s="24" t="s">
        <v>88</v>
      </c>
      <c r="CH37" s="23"/>
      <c r="CI37" s="23"/>
      <c r="CJ37" s="23"/>
      <c r="CK37" s="24" t="s">
        <v>155</v>
      </c>
      <c r="CL37" s="24"/>
      <c r="CM37" s="23"/>
      <c r="CN37" s="23"/>
      <c r="CO37" s="23"/>
      <c r="CP37" s="23"/>
      <c r="CQ37" s="24" t="s">
        <v>89</v>
      </c>
      <c r="CR37" s="23"/>
      <c r="CS37" s="23"/>
      <c r="CY37" s="46">
        <f t="shared" si="7"/>
        <v>0.28000000000000003</v>
      </c>
      <c r="CZ37" s="13">
        <f t="shared" si="8"/>
        <v>-3.0801451001140827E-3</v>
      </c>
      <c r="DA37" s="13">
        <f t="shared" si="9"/>
        <v>71.024253071748888</v>
      </c>
      <c r="DB37" s="50">
        <f t="shared" si="10"/>
        <v>-3.0801451001140827E-3</v>
      </c>
      <c r="DC37" s="13">
        <f t="shared" si="5"/>
        <v>-395.52847665797412</v>
      </c>
      <c r="DD37" s="57">
        <f t="shared" si="6"/>
        <v>-6.903274203079186</v>
      </c>
      <c r="DE37" s="48">
        <f t="shared" si="3"/>
        <v>-28.70895833904207</v>
      </c>
    </row>
    <row r="38" spans="1:109" ht="18" customHeight="1" thickBot="1">
      <c r="A38" s="23"/>
      <c r="B38" s="33"/>
      <c r="C38" s="23"/>
      <c r="D38" s="7" t="s">
        <v>99</v>
      </c>
      <c r="E38" s="8"/>
      <c r="F38" s="8" t="s">
        <v>100</v>
      </c>
      <c r="G38" s="9"/>
      <c r="H38" s="10"/>
      <c r="I38" s="7" t="s">
        <v>103</v>
      </c>
      <c r="J38" s="8"/>
      <c r="K38" s="8" t="s">
        <v>104</v>
      </c>
      <c r="L38" s="9"/>
      <c r="M38" s="23"/>
      <c r="N38" s="194" t="s">
        <v>74</v>
      </c>
      <c r="O38" s="195"/>
      <c r="P38" s="196" t="s">
        <v>75</v>
      </c>
      <c r="Q38" s="197"/>
      <c r="R38" s="23"/>
      <c r="S38" s="7" t="s">
        <v>2</v>
      </c>
      <c r="T38" s="8"/>
      <c r="U38" s="8" t="s">
        <v>3</v>
      </c>
      <c r="V38" s="9"/>
      <c r="W38" s="20"/>
      <c r="X38" s="194" t="s">
        <v>108</v>
      </c>
      <c r="Y38" s="195"/>
      <c r="Z38" s="196" t="s">
        <v>109</v>
      </c>
      <c r="AA38" s="197"/>
      <c r="AB38" s="20"/>
      <c r="AC38" s="7" t="s">
        <v>107</v>
      </c>
      <c r="AD38" s="8"/>
      <c r="AE38" s="8" t="s">
        <v>14</v>
      </c>
      <c r="AF38" s="9"/>
      <c r="AG38" s="20"/>
      <c r="AH38" s="194" t="s">
        <v>112</v>
      </c>
      <c r="AI38" s="195"/>
      <c r="AJ38" s="196" t="s">
        <v>113</v>
      </c>
      <c r="AK38" s="197"/>
      <c r="AL38" s="20"/>
      <c r="AM38" s="106" t="s">
        <v>135</v>
      </c>
      <c r="AN38" s="107"/>
      <c r="AO38" s="107" t="s">
        <v>136</v>
      </c>
      <c r="AP38" s="108"/>
      <c r="AQ38" s="23"/>
      <c r="AR38" s="194" t="s">
        <v>116</v>
      </c>
      <c r="AS38" s="195"/>
      <c r="AT38" s="196" t="s">
        <v>0</v>
      </c>
      <c r="AU38" s="197"/>
      <c r="AV38" s="36"/>
      <c r="AW38" s="7" t="s">
        <v>139</v>
      </c>
      <c r="AX38" s="8"/>
      <c r="AY38" s="8" t="s">
        <v>140</v>
      </c>
      <c r="AZ38" s="9"/>
      <c r="BA38" s="20"/>
      <c r="BB38" s="194" t="s">
        <v>119</v>
      </c>
      <c r="BC38" s="195"/>
      <c r="BD38" s="196" t="s">
        <v>120</v>
      </c>
      <c r="BE38" s="197"/>
      <c r="BF38" s="36"/>
      <c r="BG38" s="190" t="s">
        <v>143</v>
      </c>
      <c r="BH38" s="191"/>
      <c r="BI38" s="192" t="s">
        <v>144</v>
      </c>
      <c r="BJ38" s="193"/>
      <c r="BK38" s="36"/>
      <c r="BL38" s="194" t="s">
        <v>123</v>
      </c>
      <c r="BM38" s="195"/>
      <c r="BN38" s="196" t="s">
        <v>124</v>
      </c>
      <c r="BO38" s="197"/>
      <c r="BP38" s="36"/>
      <c r="BQ38" s="7" t="s">
        <v>147</v>
      </c>
      <c r="BR38" s="8"/>
      <c r="BS38" s="8" t="s">
        <v>148</v>
      </c>
      <c r="BT38" s="9"/>
      <c r="BU38" s="20"/>
      <c r="BV38" s="194" t="s">
        <v>127</v>
      </c>
      <c r="BW38" s="195"/>
      <c r="BX38" s="196" t="s">
        <v>128</v>
      </c>
      <c r="BY38" s="197"/>
      <c r="BZ38" s="36"/>
      <c r="CA38" s="7" t="s">
        <v>151</v>
      </c>
      <c r="CB38" s="8"/>
      <c r="CC38" s="8" t="s">
        <v>152</v>
      </c>
      <c r="CD38" s="9"/>
      <c r="CE38" s="36"/>
      <c r="CF38" s="194" t="s">
        <v>131</v>
      </c>
      <c r="CG38" s="195"/>
      <c r="CH38" s="196" t="s">
        <v>132</v>
      </c>
      <c r="CI38" s="197"/>
      <c r="CJ38" s="23"/>
      <c r="CK38" s="7" t="s">
        <v>156</v>
      </c>
      <c r="CL38" s="8"/>
      <c r="CM38" s="8" t="s">
        <v>157</v>
      </c>
      <c r="CN38" s="9"/>
      <c r="CO38" s="23"/>
      <c r="CP38" s="194" t="s">
        <v>160</v>
      </c>
      <c r="CQ38" s="195"/>
      <c r="CR38" s="196" t="s">
        <v>132</v>
      </c>
      <c r="CS38" s="197"/>
      <c r="CU38" s="26" t="s">
        <v>15</v>
      </c>
      <c r="CW38" s="52" t="s">
        <v>46</v>
      </c>
      <c r="CY38" s="46">
        <f t="shared" si="7"/>
        <v>0.3</v>
      </c>
      <c r="CZ38" s="13">
        <f t="shared" si="8"/>
        <v>-1.5171639594640926E-3</v>
      </c>
      <c r="DA38" s="13">
        <f t="shared" si="9"/>
        <v>63.11368353858942</v>
      </c>
      <c r="DB38" s="50">
        <f t="shared" si="10"/>
        <v>-1.5171639594640926E-3</v>
      </c>
      <c r="DC38" s="13">
        <f t="shared" si="5"/>
        <v>-390.220597355221</v>
      </c>
      <c r="DD38" s="57">
        <f t="shared" si="6"/>
        <v>-6.8106342329476828</v>
      </c>
      <c r="DE38" s="48">
        <f t="shared" si="3"/>
        <v>-32.011018448534628</v>
      </c>
    </row>
    <row r="39" spans="1:109" ht="18" customHeight="1" thickTop="1" thickBot="1">
      <c r="B39" s="34">
        <v>0.04</v>
      </c>
      <c r="D39" s="11">
        <v>1</v>
      </c>
      <c r="E39" s="12">
        <v>0</v>
      </c>
      <c r="F39" s="13">
        <v>0</v>
      </c>
      <c r="G39" s="14">
        <v>0</v>
      </c>
      <c r="H39" s="10"/>
      <c r="I39" s="11">
        <v>1</v>
      </c>
      <c r="J39" s="12">
        <v>0</v>
      </c>
      <c r="K39" s="13">
        <v>0</v>
      </c>
      <c r="L39" s="40">
        <f t="shared" ref="L39" si="97">$B39*$J$4</f>
        <v>5.7081600000000003E-2</v>
      </c>
      <c r="N39" s="1">
        <f t="shared" ref="N39" si="98">D39*I39+F39*I42-E39*J39-G39*J42</f>
        <v>1</v>
      </c>
      <c r="O39" s="4">
        <f t="shared" ref="O39" si="99">(D39*J39+E39*I39+F39*J42+G39*I42)</f>
        <v>0</v>
      </c>
      <c r="P39" s="2">
        <f t="shared" ref="P39" si="100">D39*K39+F39*K42-E39*L39-G39*L42</f>
        <v>0</v>
      </c>
      <c r="Q39" s="3">
        <f t="shared" ref="Q39" si="101">(D39*L39+E39*K39+F39*L42+G39*K42)</f>
        <v>5.7081600000000003E-2</v>
      </c>
      <c r="S39" s="11">
        <v>1</v>
      </c>
      <c r="T39" s="12">
        <v>0</v>
      </c>
      <c r="U39" s="13">
        <v>0</v>
      </c>
      <c r="V39" s="13">
        <v>0</v>
      </c>
      <c r="W39" s="20"/>
      <c r="X39" s="1">
        <f t="shared" ref="X39" si="102">N39*S39+P39*S42-O39*T39-Q39*T42</f>
        <v>0.99587989577727998</v>
      </c>
      <c r="Y39" s="4">
        <f t="shared" ref="Y39" si="103">(N39*T39+O39*S39+P39*T42+Q39*S42)</f>
        <v>0</v>
      </c>
      <c r="Z39" s="2">
        <f t="shared" ref="Z39" si="104">N39*U39+P39*U42-O39*V39-Q39*V42</f>
        <v>0</v>
      </c>
      <c r="AA39" s="3">
        <f t="shared" ref="AA39" si="105">(N39*V39+O39*U39+P39*V42+Q39*U42)</f>
        <v>5.7081600000000003E-2</v>
      </c>
      <c r="AB39" s="20"/>
      <c r="AC39" s="11">
        <v>1</v>
      </c>
      <c r="AD39" s="12">
        <v>0</v>
      </c>
      <c r="AE39" s="13">
        <v>0</v>
      </c>
      <c r="AF39" s="40">
        <f t="shared" ref="AF39" si="106">$B39*$AD$4</f>
        <v>6.8499600000000008E-2</v>
      </c>
      <c r="AG39" s="20"/>
      <c r="AH39" s="1">
        <f t="shared" ref="AH39" si="107">X39*AC39+Z39*AC42-Y39*AD39-AA39*AD42</f>
        <v>0.99587989577727998</v>
      </c>
      <c r="AI39" s="4">
        <f t="shared" ref="AI39" si="108">(X39*AD39+Y39*AC39+Z39*AD42+AA39*AC42)</f>
        <v>0</v>
      </c>
      <c r="AJ39" s="2">
        <f t="shared" ref="AJ39" si="109">X39*AE39+Z39*AE42-Y39*AF39-AA39*AF42</f>
        <v>0</v>
      </c>
      <c r="AK39" s="3">
        <f t="shared" ref="AK39" si="110">(X39*AF39+Y39*AE39+Z39*AF42+AA39*AE42)</f>
        <v>0.12529897450878538</v>
      </c>
      <c r="AL39" s="20"/>
      <c r="AM39" s="11">
        <v>1</v>
      </c>
      <c r="AN39" s="12">
        <v>0</v>
      </c>
      <c r="AO39" s="13">
        <v>0</v>
      </c>
      <c r="AP39" s="14">
        <v>0</v>
      </c>
      <c r="AR39" s="1">
        <f t="shared" ref="AR39" si="111">AH39*AM39+AJ39*AM42-AI39*AN39-AK39*AN42</f>
        <v>0.98632830483088552</v>
      </c>
      <c r="AS39" s="4">
        <f t="shared" ref="AS39" si="112">(AH39*AN39+AI39*AM39+AJ39*AN42+AK39*AM42)</f>
        <v>0</v>
      </c>
      <c r="AT39" s="2">
        <f t="shared" ref="AT39" si="113">AH39*AO39+AJ39*AO42-AI39*AP39-AK39*AP42</f>
        <v>0</v>
      </c>
      <c r="AU39" s="3">
        <f t="shared" ref="AU39" si="114">(AH39*AP39+AI39*AO39+AJ39*AP42+AK39*AO42)</f>
        <v>0.12529897450878538</v>
      </c>
      <c r="AV39" s="20"/>
      <c r="AW39" s="11">
        <v>1</v>
      </c>
      <c r="AX39" s="12">
        <v>0</v>
      </c>
      <c r="AY39" s="13">
        <v>0</v>
      </c>
      <c r="AZ39" s="40">
        <f t="shared" ref="AZ39" si="115">$B39*$AX$4</f>
        <v>6.8499600000000008E-2</v>
      </c>
      <c r="BA39" s="20"/>
      <c r="BB39" s="1">
        <f t="shared" ref="BB39" si="116">AR39*AW39+AT39*AW42-AS39*AX39-AU39*AX42</f>
        <v>0.98632830483088552</v>
      </c>
      <c r="BC39" s="4">
        <f t="shared" ref="BC39" si="117">(AR39*AX39+AS39*AW39+AT39*AX42+AU39*AW42)</f>
        <v>0</v>
      </c>
      <c r="BD39" s="2">
        <f t="shared" ref="BD39" si="118">AR39*AY39+AT39*AY42-AS39*AZ39-AU39*AZ42</f>
        <v>0</v>
      </c>
      <c r="BE39" s="3">
        <f t="shared" ref="BE39" si="119">(AR39*AZ39+AS39*AY39+AT39*AZ42+AU39*AY42)</f>
        <v>0.19286206885837912</v>
      </c>
      <c r="BF39" s="20"/>
      <c r="BG39" s="11">
        <v>1</v>
      </c>
      <c r="BH39" s="12">
        <v>0</v>
      </c>
      <c r="BI39" s="13">
        <v>0</v>
      </c>
      <c r="BJ39" s="14">
        <v>0</v>
      </c>
      <c r="BK39" s="20"/>
      <c r="BL39" s="1">
        <f t="shared" ref="BL39" si="120">BB39*BG39+BD39*BG42-BC39*BH39-BE39*BH42</f>
        <v>0.97240767499034275</v>
      </c>
      <c r="BM39" s="4">
        <f t="shared" ref="BM39" si="121">(BB39*BH39+BC39*BG39+BD39*BH42+BE39*BG42)</f>
        <v>0</v>
      </c>
      <c r="BN39" s="2">
        <f t="shared" ref="BN39" si="122">BB39*BI39+BD39*BI42-BC39*BJ39-BE39*BJ42</f>
        <v>0</v>
      </c>
      <c r="BO39" s="3">
        <f t="shared" ref="BO39" si="123">(BB39*BJ39+BC39*BI39+BD39*BJ42+BE39*BI42)</f>
        <v>0.19286206885837912</v>
      </c>
      <c r="BP39" s="20"/>
      <c r="BQ39" s="11">
        <v>1</v>
      </c>
      <c r="BR39" s="12">
        <v>0</v>
      </c>
      <c r="BS39" s="13">
        <v>0</v>
      </c>
      <c r="BT39" s="40">
        <f t="shared" ref="BT39" si="124">$B39*BR$4</f>
        <v>5.7081600000000003E-2</v>
      </c>
      <c r="BU39" s="20"/>
      <c r="BV39" s="1">
        <f t="shared" ref="BV39" si="125">BL39*BQ39+BN39*BQ42-BM39*BR39-BO39*BR42</f>
        <v>0.97240767499034275</v>
      </c>
      <c r="BW39" s="4">
        <f t="shared" ref="BW39" si="126">(BL39*BR39+BM39*BQ39+BN39*BR42+BO39*BQ42)</f>
        <v>0</v>
      </c>
      <c r="BX39" s="2">
        <f t="shared" ref="BX39" si="127">BL39*BS39+BN39*BS42-BM39*BT39-BO39*BT42</f>
        <v>0</v>
      </c>
      <c r="BY39" s="3">
        <f t="shared" ref="BY39" si="128">(BL39*BT39+BM39*BS39+BN39*BT42+BO39*BS42)</f>
        <v>0.24836865479910786</v>
      </c>
      <c r="BZ39" s="20"/>
      <c r="CA39" s="11">
        <v>1</v>
      </c>
      <c r="CB39" s="12">
        <v>0</v>
      </c>
      <c r="CC39" s="13">
        <v>0</v>
      </c>
      <c r="CD39" s="14">
        <v>0</v>
      </c>
      <c r="CE39" s="20"/>
      <c r="CF39" s="1">
        <f t="shared" ref="CF39" si="129">BV39*CA39+BX39*CA42-BW39*CB39-BY39*CB42</f>
        <v>0.96431602291191165</v>
      </c>
      <c r="CG39" s="4">
        <f t="shared" ref="CG39" si="130">(BV39*CB39+BW39*CA39+BX39*CB42+BY39*CA42)</f>
        <v>0</v>
      </c>
      <c r="CH39" s="2">
        <f t="shared" ref="CH39" si="131">BV39*CC39+BX39*CC42-BW39*CD39-BY39*CD42</f>
        <v>0</v>
      </c>
      <c r="CI39" s="3">
        <f t="shared" ref="CI39" si="132">(BV39*CD39+BW39*CC39+BX39*CD42+BY39*CC42)</f>
        <v>0.24836865479910786</v>
      </c>
      <c r="CJ39" s="28"/>
      <c r="CK39" s="11">
        <v>1</v>
      </c>
      <c r="CL39" s="12">
        <v>0</v>
      </c>
      <c r="CM39" s="13">
        <v>0</v>
      </c>
      <c r="CN39" s="14">
        <v>0</v>
      </c>
      <c r="CP39" s="1">
        <f t="shared" ref="CP39" si="133">CF39*CK39+CH39*CK42-CG39*CL39-CI39*CL42</f>
        <v>0.96431602291191165</v>
      </c>
      <c r="CQ39" s="4">
        <f t="shared" ref="CQ39" si="134">(CF39*CL39+CG39*CK39+CH39*CL42+CI39*CK42)</f>
        <v>0.24836865479910786</v>
      </c>
      <c r="CR39" s="2">
        <f t="shared" ref="CR39" si="135">CF39*CM39+CH39*CM42-CG39*CN39-CI39*CN42</f>
        <v>0</v>
      </c>
      <c r="CS39" s="3">
        <f t="shared" ref="CS39" si="136">(CF39*CN39+CG39*CM39+CH39*CN42+CI39*CM42)</f>
        <v>0.24836865479910786</v>
      </c>
      <c r="CU39" s="29">
        <f t="shared" ref="CU39" si="137">20*LOG(((1+$CL$4)/$CL$4)/((CP39+CP42)^2+(CQ39+CQ42)^2)^0.5)</f>
        <v>-1.2439835079407139E-3</v>
      </c>
      <c r="CW39" s="53">
        <f t="shared" ref="CW39" si="138">((CP39^2+CQ39^2)^0.5)/((CP42^2+CQ42^2)^0.5)</f>
        <v>0.99106448574372941</v>
      </c>
      <c r="CY39" s="46">
        <f t="shared" si="7"/>
        <v>0.32</v>
      </c>
      <c r="CZ39" s="13">
        <f t="shared" si="8"/>
        <v>-4.369610401986726E-4</v>
      </c>
      <c r="DA39" s="13">
        <f t="shared" si="9"/>
        <v>55.309271591484993</v>
      </c>
      <c r="DB39" s="50">
        <f t="shared" si="10"/>
        <v>-4.369610401986726E-4</v>
      </c>
      <c r="DC39" s="13">
        <f t="shared" si="5"/>
        <v>-385.58924790856713</v>
      </c>
      <c r="DD39" s="57">
        <f t="shared" si="6"/>
        <v>-6.7298019362931552</v>
      </c>
      <c r="DE39" s="48">
        <f t="shared" si="3"/>
        <v>-37.717204031277319</v>
      </c>
    </row>
    <row r="40" spans="1:109" ht="18" customHeight="1" thickBot="1">
      <c r="D40" s="11"/>
      <c r="E40" s="13"/>
      <c r="F40" s="13"/>
      <c r="G40" s="15"/>
      <c r="H40" s="10"/>
      <c r="I40" s="11"/>
      <c r="J40" s="13"/>
      <c r="K40" s="13"/>
      <c r="L40" s="15"/>
      <c r="N40" s="5"/>
      <c r="Q40" s="6"/>
      <c r="S40" s="11"/>
      <c r="T40" s="13"/>
      <c r="U40" s="13"/>
      <c r="V40" s="15"/>
      <c r="W40" s="20"/>
      <c r="X40" s="5"/>
      <c r="AA40" s="6"/>
      <c r="AB40" s="20"/>
      <c r="AC40" s="11"/>
      <c r="AD40" s="13"/>
      <c r="AE40" s="13"/>
      <c r="AF40" s="15"/>
      <c r="AG40" s="20"/>
      <c r="AH40" s="5"/>
      <c r="AK40" s="6"/>
      <c r="AL40" s="20"/>
      <c r="AM40" s="11"/>
      <c r="AN40" s="13"/>
      <c r="AO40" s="13"/>
      <c r="AP40" s="15"/>
      <c r="AR40" s="5"/>
      <c r="AU40" s="6"/>
      <c r="AW40" s="11"/>
      <c r="AX40" s="13"/>
      <c r="AY40" s="13"/>
      <c r="AZ40" s="15"/>
      <c r="BA40" s="20"/>
      <c r="BB40" s="5"/>
      <c r="BE40" s="6"/>
      <c r="BG40" s="11"/>
      <c r="BH40" s="13"/>
      <c r="BI40" s="13"/>
      <c r="BJ40" s="15"/>
      <c r="BL40" s="5"/>
      <c r="BO40" s="6"/>
      <c r="BQ40" s="11"/>
      <c r="BR40" s="13"/>
      <c r="BS40" s="13"/>
      <c r="BT40" s="15"/>
      <c r="BU40" s="20"/>
      <c r="BV40" s="5"/>
      <c r="BY40" s="6"/>
      <c r="CA40" s="11"/>
      <c r="CB40" s="13"/>
      <c r="CC40" s="13"/>
      <c r="CD40" s="15"/>
      <c r="CF40" s="5"/>
      <c r="CI40" s="6"/>
      <c r="CK40" s="11"/>
      <c r="CL40" s="13"/>
      <c r="CM40" s="13"/>
      <c r="CN40" s="15"/>
      <c r="CP40" s="5"/>
      <c r="CS40" s="6"/>
      <c r="CW40" s="54"/>
      <c r="CY40" s="46">
        <f t="shared" si="7"/>
        <v>0.34</v>
      </c>
      <c r="CZ40" s="13">
        <f t="shared" si="8"/>
        <v>-3.8876339632681422E-6</v>
      </c>
      <c r="DA40" s="13">
        <f t="shared" si="9"/>
        <v>47.597486633313643</v>
      </c>
      <c r="DB40" s="50">
        <f t="shared" si="10"/>
        <v>-3.8876339632681422E-6</v>
      </c>
      <c r="DC40" s="13">
        <f t="shared" si="5"/>
        <v>-382.29409612770695</v>
      </c>
      <c r="DD40" s="57">
        <f t="shared" si="6"/>
        <v>-6.6722906883641899</v>
      </c>
      <c r="DE40" s="48">
        <f t="shared" si="3"/>
        <v>-58.589157683456882</v>
      </c>
    </row>
    <row r="41" spans="1:109" ht="18" customHeight="1" thickBot="1">
      <c r="D41" s="11" t="s">
        <v>101</v>
      </c>
      <c r="E41" s="13"/>
      <c r="F41" s="13" t="s">
        <v>102</v>
      </c>
      <c r="G41" s="15"/>
      <c r="H41" s="10"/>
      <c r="I41" s="11" t="s">
        <v>106</v>
      </c>
      <c r="J41" s="13"/>
      <c r="K41" s="13" t="s">
        <v>105</v>
      </c>
      <c r="L41" s="15"/>
      <c r="N41" s="194" t="s">
        <v>16</v>
      </c>
      <c r="O41" s="195"/>
      <c r="P41" s="196" t="s">
        <v>17</v>
      </c>
      <c r="Q41" s="197"/>
      <c r="S41" s="11" t="s">
        <v>4</v>
      </c>
      <c r="T41" s="13"/>
      <c r="U41" s="13" t="s">
        <v>5</v>
      </c>
      <c r="V41" s="15"/>
      <c r="W41" s="20"/>
      <c r="X41" s="194" t="s">
        <v>111</v>
      </c>
      <c r="Y41" s="195"/>
      <c r="Z41" s="196" t="s">
        <v>110</v>
      </c>
      <c r="AA41" s="197"/>
      <c r="AB41" s="20"/>
      <c r="AC41" s="11" t="s">
        <v>18</v>
      </c>
      <c r="AD41" s="13"/>
      <c r="AE41" s="13" t="s">
        <v>19</v>
      </c>
      <c r="AF41" s="15"/>
      <c r="AG41" s="20"/>
      <c r="AH41" s="194" t="s">
        <v>114</v>
      </c>
      <c r="AI41" s="195"/>
      <c r="AJ41" s="196" t="s">
        <v>115</v>
      </c>
      <c r="AK41" s="197"/>
      <c r="AL41" s="20"/>
      <c r="AM41" s="11" t="s">
        <v>138</v>
      </c>
      <c r="AN41" s="13"/>
      <c r="AO41" s="13" t="s">
        <v>137</v>
      </c>
      <c r="AP41" s="15"/>
      <c r="AR41" s="194" t="s">
        <v>117</v>
      </c>
      <c r="AS41" s="195"/>
      <c r="AT41" s="196" t="s">
        <v>118</v>
      </c>
      <c r="AU41" s="197"/>
      <c r="AV41" s="36"/>
      <c r="AW41" s="11" t="s">
        <v>142</v>
      </c>
      <c r="AX41" s="13"/>
      <c r="AY41" s="13" t="s">
        <v>141</v>
      </c>
      <c r="AZ41" s="15"/>
      <c r="BA41" s="20"/>
      <c r="BB41" s="194" t="s">
        <v>122</v>
      </c>
      <c r="BC41" s="195"/>
      <c r="BD41" s="196" t="s">
        <v>121</v>
      </c>
      <c r="BE41" s="197"/>
      <c r="BF41" s="36"/>
      <c r="BG41" s="11" t="s">
        <v>145</v>
      </c>
      <c r="BH41" s="13"/>
      <c r="BI41" s="13" t="s">
        <v>146</v>
      </c>
      <c r="BJ41" s="15"/>
      <c r="BK41" s="36"/>
      <c r="BL41" s="194" t="s">
        <v>125</v>
      </c>
      <c r="BM41" s="195"/>
      <c r="BN41" s="196" t="s">
        <v>126</v>
      </c>
      <c r="BO41" s="197"/>
      <c r="BP41" s="36"/>
      <c r="BQ41" s="11" t="s">
        <v>150</v>
      </c>
      <c r="BR41" s="13"/>
      <c r="BS41" s="13" t="s">
        <v>149</v>
      </c>
      <c r="BT41" s="15"/>
      <c r="BU41" s="20"/>
      <c r="BV41" s="194" t="s">
        <v>129</v>
      </c>
      <c r="BW41" s="195"/>
      <c r="BX41" s="196" t="s">
        <v>130</v>
      </c>
      <c r="BY41" s="197"/>
      <c r="BZ41" s="36"/>
      <c r="CA41" s="11" t="s">
        <v>154</v>
      </c>
      <c r="CB41" s="13"/>
      <c r="CC41" s="13" t="s">
        <v>153</v>
      </c>
      <c r="CD41" s="15"/>
      <c r="CE41" s="36"/>
      <c r="CF41" s="194" t="s">
        <v>134</v>
      </c>
      <c r="CG41" s="195"/>
      <c r="CH41" s="196" t="s">
        <v>133</v>
      </c>
      <c r="CI41" s="197"/>
      <c r="CK41" s="11" t="s">
        <v>159</v>
      </c>
      <c r="CL41" s="13"/>
      <c r="CM41" s="13" t="s">
        <v>158</v>
      </c>
      <c r="CN41" s="15"/>
      <c r="CP41" s="109" t="s">
        <v>161</v>
      </c>
      <c r="CQ41" s="110"/>
      <c r="CR41" s="111" t="s">
        <v>162</v>
      </c>
      <c r="CS41" s="112"/>
      <c r="CU41" s="38" t="s">
        <v>29</v>
      </c>
      <c r="CW41" s="55" t="s">
        <v>47</v>
      </c>
      <c r="CY41" s="46">
        <f t="shared" si="7"/>
        <v>0.36</v>
      </c>
      <c r="CZ41" s="13">
        <f t="shared" si="8"/>
        <v>-2.9504700872530205E-4</v>
      </c>
      <c r="DA41" s="13">
        <f t="shared" si="9"/>
        <v>39.951604710759518</v>
      </c>
      <c r="DB41" s="50">
        <f t="shared" si="10"/>
        <v>-2.9504700872530205E-4</v>
      </c>
      <c r="DC41" s="13">
        <f t="shared" si="5"/>
        <v>-380.87413482281431</v>
      </c>
      <c r="DD41" s="57">
        <f t="shared" si="6"/>
        <v>-6.6475076883428992</v>
      </c>
      <c r="DE41" s="48">
        <f t="shared" si="3"/>
        <v>-40.199007748444799</v>
      </c>
    </row>
    <row r="42" spans="1:109" ht="18" customHeight="1" thickTop="1" thickBot="1">
      <c r="D42" s="16">
        <v>0</v>
      </c>
      <c r="E42" s="17">
        <f t="shared" ref="E42" si="139">$B39*$E$4</f>
        <v>3.2579200000000003E-2</v>
      </c>
      <c r="F42" s="18">
        <v>1</v>
      </c>
      <c r="G42" s="19">
        <v>0</v>
      </c>
      <c r="H42" s="10"/>
      <c r="I42" s="16">
        <v>0</v>
      </c>
      <c r="J42" s="17">
        <v>0</v>
      </c>
      <c r="K42" s="18">
        <v>1</v>
      </c>
      <c r="L42" s="19">
        <v>0</v>
      </c>
      <c r="N42" s="1">
        <f t="shared" ref="N42" si="140">D42*I39+F42*I42-E42*J39-G42*J42</f>
        <v>0</v>
      </c>
      <c r="O42" s="4">
        <f t="shared" ref="O42" si="141">(D42*J39+E42*I39+F42*J42+G42*I42)</f>
        <v>3.2579200000000003E-2</v>
      </c>
      <c r="P42" s="2">
        <f t="shared" ref="P42" si="142">D42*K39+F42*K42-E42*L39-G42*L42</f>
        <v>0.99814032713727996</v>
      </c>
      <c r="Q42" s="3">
        <f t="shared" ref="Q42" si="143">(D42*L39+E42*K39+F42*L42+G42*K42)</f>
        <v>0</v>
      </c>
      <c r="S42" s="16">
        <v>0</v>
      </c>
      <c r="T42" s="17">
        <f t="shared" ref="T42" si="144">$B39*$T$4</f>
        <v>7.2179199999999999E-2</v>
      </c>
      <c r="U42" s="18">
        <v>1</v>
      </c>
      <c r="V42" s="19">
        <v>0</v>
      </c>
      <c r="W42" s="20"/>
      <c r="X42" s="1">
        <f t="shared" ref="X42" si="145">N42*S39+P42*S42-O42*T39-Q42*T42</f>
        <v>0</v>
      </c>
      <c r="Y42" s="4">
        <f t="shared" ref="Y42" si="146">(N42*T39+O42*S39+P42*T42+Q42*S42)</f>
        <v>0.10462417030050716</v>
      </c>
      <c r="Z42" s="2">
        <f t="shared" ref="Z42" si="147">N42*U39+P42*U42-O42*V39-Q42*V42</f>
        <v>0.99814032713727996</v>
      </c>
      <c r="AA42" s="3">
        <f t="shared" ref="AA42" si="148">(N42*V39+O42*U39+P42*V42+Q42*U42)</f>
        <v>0</v>
      </c>
      <c r="AB42" s="20"/>
      <c r="AC42" s="16">
        <v>0</v>
      </c>
      <c r="AD42" s="17">
        <v>0</v>
      </c>
      <c r="AE42" s="18">
        <v>1</v>
      </c>
      <c r="AF42" s="19">
        <v>0</v>
      </c>
      <c r="AG42" s="20"/>
      <c r="AH42" s="1">
        <f t="shared" ref="AH42" si="149">X42*AC39+Z42*AC42-Y42*AD39-AA42*AD42</f>
        <v>0</v>
      </c>
      <c r="AI42" s="4">
        <f t="shared" ref="AI42" si="150">(X42*AD39+Y42*AC39+Z42*AD42+AA42*AC42)</f>
        <v>0.10462417030050716</v>
      </c>
      <c r="AJ42" s="2">
        <f t="shared" ref="AJ42" si="151">X42*AE39+Z42*AE42-Y42*AF39-AA42*AF42</f>
        <v>0.99097361332136336</v>
      </c>
      <c r="AK42" s="3">
        <f t="shared" ref="AK42" si="152">(X42*AF39+Y42*AE39+Z42*AF42+AA42*AE42)</f>
        <v>0</v>
      </c>
      <c r="AL42" s="20"/>
      <c r="AM42" s="16">
        <v>0</v>
      </c>
      <c r="AN42" s="17">
        <f t="shared" ref="AN42" si="153">$B39*$AN$4</f>
        <v>7.6230400000000004E-2</v>
      </c>
      <c r="AO42" s="18">
        <v>1</v>
      </c>
      <c r="AP42" s="19">
        <v>0</v>
      </c>
      <c r="AR42" s="1">
        <f t="shared" ref="AR42" si="154">AH42*AM39+AJ42*AM42-AI42*AN39-AK42*AN42</f>
        <v>0</v>
      </c>
      <c r="AS42" s="4">
        <f t="shared" ref="AS42" si="155">(AH42*AN39+AI42*AM39+AJ42*AN42+AK42*AM42)</f>
        <v>0.18016648523344003</v>
      </c>
      <c r="AT42" s="2">
        <f t="shared" ref="AT42" si="156">AH42*AO39+AJ42*AO42-AI42*AP39-AK42*AP42</f>
        <v>0.99097361332136336</v>
      </c>
      <c r="AU42" s="3">
        <f t="shared" ref="AU42" si="157">(AH42*AP39+AI42*AO39+AJ42*AP42+AK42*AO42)</f>
        <v>0</v>
      </c>
      <c r="AV42" s="20"/>
      <c r="AW42" s="16">
        <v>0</v>
      </c>
      <c r="AX42" s="17">
        <v>0</v>
      </c>
      <c r="AY42" s="18">
        <v>1</v>
      </c>
      <c r="AZ42" s="19">
        <v>0</v>
      </c>
      <c r="BA42" s="20"/>
      <c r="BB42" s="1">
        <f t="shared" ref="BB42" si="158">AR42*AW39+AT42*AW42-AS42*AX39-AU42*AX42</f>
        <v>0</v>
      </c>
      <c r="BC42" s="4">
        <f t="shared" ref="BC42" si="159">(AR42*AX39+AS42*AW39+AT42*AX42+AU42*AW42)</f>
        <v>0.18016648523344003</v>
      </c>
      <c r="BD42" s="2">
        <f t="shared" ref="BD42" si="160">AR42*AY39+AT42*AY42-AS42*AZ39-AU42*AZ42</f>
        <v>0.97863228114946677</v>
      </c>
      <c r="BE42" s="3">
        <f t="shared" ref="BE42" si="161">(AR42*AZ39+AS42*AY39+AT42*AZ42+AU42*AY42)</f>
        <v>0</v>
      </c>
      <c r="BF42" s="20"/>
      <c r="BG42" s="16">
        <v>0</v>
      </c>
      <c r="BH42" s="17">
        <f t="shared" ref="BH42" si="162">$B39*$BH$4</f>
        <v>7.2179199999999999E-2</v>
      </c>
      <c r="BI42" s="18">
        <v>1</v>
      </c>
      <c r="BJ42" s="19">
        <v>0</v>
      </c>
      <c r="BK42" s="20"/>
      <c r="BL42" s="1">
        <f t="shared" ref="BL42" si="163">BB42*BG39+BD42*BG42-BC42*BH39-BE42*BH42</f>
        <v>0</v>
      </c>
      <c r="BM42" s="4">
        <f t="shared" ref="BM42" si="164">(BB42*BH39+BC42*BG39+BD42*BH42+BE42*BG42)</f>
        <v>0.2508033803809836</v>
      </c>
      <c r="BN42" s="2">
        <f t="shared" ref="BN42" si="165">BB42*BI39+BD42*BI42-BC42*BJ39-BE42*BJ42</f>
        <v>0.97863228114946677</v>
      </c>
      <c r="BO42" s="3">
        <f t="shared" ref="BO42" si="166">(BB42*BJ39+BC42*BI39+BD42*BJ42+BE42*BI42)</f>
        <v>0</v>
      </c>
      <c r="BP42" s="20"/>
      <c r="BQ42" s="16">
        <v>0</v>
      </c>
      <c r="BR42" s="17">
        <v>0</v>
      </c>
      <c r="BS42" s="18">
        <v>1</v>
      </c>
      <c r="BT42" s="19">
        <v>0</v>
      </c>
      <c r="BU42" s="20"/>
      <c r="BV42" s="1">
        <f t="shared" ref="BV42" si="167">BL42*BQ39+BN42*BQ42-BM42*BR39-BO42*BR42</f>
        <v>0</v>
      </c>
      <c r="BW42" s="4">
        <f t="shared" ref="BW42" si="168">(BL42*BR39+BM42*BQ39+BN42*BR42+BO42*BQ42)</f>
        <v>0.2508033803809836</v>
      </c>
      <c r="BX42" s="2">
        <f t="shared" ref="BX42" si="169">BL42*BS39+BN42*BS42-BM42*BT39-BO42*BT42</f>
        <v>0.96431602291191165</v>
      </c>
      <c r="BY42" s="3">
        <f t="shared" ref="BY42" si="170">(BL42*BT39+BM42*BS39+BN42*BT42+BO42*BS42)</f>
        <v>0</v>
      </c>
      <c r="BZ42" s="20"/>
      <c r="CA42" s="16">
        <v>0</v>
      </c>
      <c r="CB42" s="17">
        <f t="shared" ref="CB42" si="171">$B39*$CB$4</f>
        <v>3.2579200000000003E-2</v>
      </c>
      <c r="CC42" s="18">
        <v>1</v>
      </c>
      <c r="CD42" s="19">
        <v>0</v>
      </c>
      <c r="CE42" s="20"/>
      <c r="CF42" s="1">
        <f t="shared" ref="CF42" si="172">BV42*CA39+BX42*CA42-BW42*CB39-BY42*CB42</f>
        <v>0</v>
      </c>
      <c r="CG42" s="4">
        <f t="shared" ref="CG42" si="173">(BV42*CB39+BW42*CA39+BX42*CB42+BY42*CA42)</f>
        <v>0.28222002495463533</v>
      </c>
      <c r="CH42" s="2">
        <f t="shared" ref="CH42" si="174">BV42*CC39+BX42*CC42-BW42*CD39-BY42*CD42</f>
        <v>0.96431602291191165</v>
      </c>
      <c r="CI42" s="3">
        <f t="shared" ref="CI42" si="175">(BV42*CD39+BW42*CC39+BX42*CD42+BY42*CC42)</f>
        <v>0</v>
      </c>
      <c r="CK42" s="16">
        <f t="shared" ref="CK42" si="176">1/$CL$4</f>
        <v>1</v>
      </c>
      <c r="CL42" s="17">
        <v>0</v>
      </c>
      <c r="CM42" s="18">
        <v>1</v>
      </c>
      <c r="CN42" s="19">
        <v>0</v>
      </c>
      <c r="CP42" s="1">
        <f t="shared" ref="CP42" si="177">CF42*CK39+CH42*CK42-CG42*CL39-CI42*CL42</f>
        <v>0.96431602291191165</v>
      </c>
      <c r="CQ42" s="4">
        <f t="shared" ref="CQ42" si="178">(CF42*CL39+CG42*CK39+CH42*CL42+CI42*CK42)</f>
        <v>0.28222002495463533</v>
      </c>
      <c r="CR42" s="2">
        <f t="shared" ref="CR42" si="179">CF42*CM39+CH42*CM42-CG42*CN39-CI42*CN42</f>
        <v>0.96431602291191165</v>
      </c>
      <c r="CS42" s="3">
        <f t="shared" ref="CS42" si="180">(CF42*CN39+CG42*CM39+CH42*CN42+CI42*CM42)</f>
        <v>0</v>
      </c>
      <c r="CU42" s="39">
        <f t="shared" ref="CU42" si="181">(180/PI())*ATAN(-1*(CQ39/CP39))</f>
        <v>-14.443156730350672</v>
      </c>
      <c r="CW42" s="56">
        <f t="shared" ref="CW42" si="182">20*LOG(((1-(10^(CU39/20)^2)*(1-((1-CW39)/(1+CW39))^2))^0.5))</f>
        <v>-35.135250067386153</v>
      </c>
      <c r="CY42" s="46">
        <f t="shared" si="7"/>
        <v>0.38</v>
      </c>
      <c r="CZ42" s="13">
        <f t="shared" si="8"/>
        <v>-1.284540516002452E-3</v>
      </c>
      <c r="DA42" s="13">
        <f t="shared" si="9"/>
        <v>32.334122014303226</v>
      </c>
      <c r="DB42" s="50">
        <f t="shared" si="10"/>
        <v>-1.284540516002452E-3</v>
      </c>
      <c r="DC42" s="13">
        <f t="shared" si="5"/>
        <v>-381.7254550619744</v>
      </c>
      <c r="DD42" s="57">
        <f t="shared" si="6"/>
        <v>-6.6623660295051081</v>
      </c>
      <c r="DE42" s="48">
        <f t="shared" si="3"/>
        <v>-34.243299943275353</v>
      </c>
    </row>
    <row r="43" spans="1:109" ht="18" customHeight="1"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3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Y43" s="46">
        <f t="shared" si="7"/>
        <v>0.4</v>
      </c>
      <c r="CZ43" s="13">
        <f t="shared" si="8"/>
        <v>-2.841508637766933E-3</v>
      </c>
      <c r="DA43" s="13">
        <f t="shared" si="9"/>
        <v>24.699612913063731</v>
      </c>
      <c r="DB43" s="50">
        <f t="shared" si="10"/>
        <v>-2.841508637766933E-3</v>
      </c>
      <c r="DC43" s="13">
        <f t="shared" si="5"/>
        <v>-385.08662216834807</v>
      </c>
      <c r="DD43" s="57">
        <f t="shared" si="6"/>
        <v>-6.7210294622210593</v>
      </c>
      <c r="DE43" s="48">
        <f t="shared" si="3"/>
        <v>-31.210266383166385</v>
      </c>
    </row>
    <row r="44" spans="1:109" ht="18" customHeight="1">
      <c r="CY44" s="46">
        <f t="shared" si="7"/>
        <v>0.42</v>
      </c>
      <c r="CZ44" s="13">
        <f t="shared" ref="CZ44:CZ72" si="183">INDEX(CU:CU,(ROW()-23)*8+23)</f>
        <v>-4.7434609265696367E-3</v>
      </c>
      <c r="DA44" s="13">
        <f t="shared" ref="DA44:DA72" si="184">INDEX(CU:CU,(ROW()-23)*8+26)</f>
        <v>16.997880469696785</v>
      </c>
      <c r="DB44" s="50">
        <f t="shared" ref="DB44:DB74" si="185">CZ44</f>
        <v>-4.7434609265696367E-3</v>
      </c>
      <c r="DC44" s="13">
        <f t="shared" ref="DC44:DC72" si="186">((DA45-DA44)/(CY45-CY44))</f>
        <v>-391.02152102648489</v>
      </c>
      <c r="DD44" s="57">
        <f t="shared" ref="DD44:DD72" si="187">PI()*(IF(DC44&lt;0,DC44,(DC45+DC43)/2))/180</f>
        <v>-6.8246129880683988</v>
      </c>
      <c r="DE44" s="48">
        <f t="shared" ref="DE44:DE72" si="188">INDEX(CW:CW,(ROW()-23)*8+26)</f>
        <v>-29.331856049094029</v>
      </c>
    </row>
    <row r="45" spans="1:109" ht="18" customHeight="1" thickBot="1">
      <c r="A45" s="23"/>
      <c r="B45" s="23"/>
      <c r="C45" s="23"/>
      <c r="D45" s="20" t="s">
        <v>6</v>
      </c>
      <c r="E45" s="20"/>
      <c r="F45" s="20"/>
      <c r="G45" s="20"/>
      <c r="H45" s="20"/>
      <c r="I45" s="20" t="s">
        <v>7</v>
      </c>
      <c r="J45" s="20"/>
      <c r="K45" s="20"/>
      <c r="L45" s="20"/>
      <c r="M45" s="23"/>
      <c r="N45" s="23"/>
      <c r="O45" s="24" t="s">
        <v>8</v>
      </c>
      <c r="P45" s="23"/>
      <c r="Q45" s="23"/>
      <c r="R45" s="23"/>
      <c r="S45" s="20"/>
      <c r="T45" s="20" t="s">
        <v>9</v>
      </c>
      <c r="U45" s="23"/>
      <c r="V45" s="23"/>
      <c r="W45" s="23"/>
      <c r="X45" s="23"/>
      <c r="Y45" s="24" t="s">
        <v>10</v>
      </c>
      <c r="Z45" s="23"/>
      <c r="AA45" s="23"/>
      <c r="AB45" s="23"/>
      <c r="AC45" s="24" t="s">
        <v>11</v>
      </c>
      <c r="AD45" s="20"/>
      <c r="AE45" s="20"/>
      <c r="AF45" s="20"/>
      <c r="AG45" s="20"/>
      <c r="AH45" s="23"/>
      <c r="AI45" s="24" t="s">
        <v>12</v>
      </c>
      <c r="AJ45" s="23"/>
      <c r="AK45" s="23"/>
      <c r="AL45" s="20"/>
      <c r="AM45" s="24" t="s">
        <v>21</v>
      </c>
      <c r="AN45" s="20"/>
      <c r="AO45" s="23"/>
      <c r="AP45" s="23"/>
      <c r="AQ45" s="23"/>
      <c r="AR45" s="23"/>
      <c r="AS45" s="24" t="s">
        <v>87</v>
      </c>
      <c r="AT45" s="23"/>
      <c r="AU45" s="23"/>
      <c r="AV45" s="23"/>
      <c r="AW45" s="24" t="s">
        <v>22</v>
      </c>
      <c r="AX45" s="20"/>
      <c r="AY45" s="20"/>
      <c r="AZ45" s="20"/>
      <c r="BA45" s="20"/>
      <c r="BB45" s="23"/>
      <c r="BC45" s="24" t="s">
        <v>13</v>
      </c>
      <c r="BD45" s="23"/>
      <c r="BE45" s="23"/>
      <c r="BF45" s="23"/>
      <c r="BG45" s="24" t="s">
        <v>23</v>
      </c>
      <c r="BH45" s="20"/>
      <c r="BI45" s="23"/>
      <c r="BJ45" s="23"/>
      <c r="BK45" s="23"/>
      <c r="BL45" s="23"/>
      <c r="BM45" s="24" t="s">
        <v>24</v>
      </c>
      <c r="BN45" s="23"/>
      <c r="BO45" s="23"/>
      <c r="BP45" s="23"/>
      <c r="BQ45" s="24" t="s">
        <v>22</v>
      </c>
      <c r="BR45" s="20"/>
      <c r="BS45" s="20"/>
      <c r="BT45" s="20"/>
      <c r="BU45" s="20"/>
      <c r="BV45" s="23"/>
      <c r="BW45" s="24" t="s">
        <v>25</v>
      </c>
      <c r="BX45" s="23"/>
      <c r="BY45" s="23"/>
      <c r="BZ45" s="23"/>
      <c r="CA45" s="24" t="s">
        <v>23</v>
      </c>
      <c r="CB45" s="20"/>
      <c r="CC45" s="23"/>
      <c r="CD45" s="23"/>
      <c r="CE45" s="23"/>
      <c r="CF45" s="23"/>
      <c r="CG45" s="24" t="s">
        <v>88</v>
      </c>
      <c r="CH45" s="23"/>
      <c r="CI45" s="23"/>
      <c r="CJ45" s="23"/>
      <c r="CK45" s="24" t="s">
        <v>155</v>
      </c>
      <c r="CL45" s="24"/>
      <c r="CM45" s="23"/>
      <c r="CN45" s="23"/>
      <c r="CO45" s="23"/>
      <c r="CP45" s="23"/>
      <c r="CQ45" s="24" t="s">
        <v>89</v>
      </c>
      <c r="CR45" s="23"/>
      <c r="CS45" s="23"/>
      <c r="CY45" s="46">
        <f t="shared" si="7"/>
        <v>0.44</v>
      </c>
      <c r="CZ45" s="13">
        <f t="shared" si="183"/>
        <v>-6.7043346097203534E-3</v>
      </c>
      <c r="DA45" s="13">
        <f t="shared" si="184"/>
        <v>9.1774500491670796</v>
      </c>
      <c r="DB45" s="50">
        <f t="shared" si="185"/>
        <v>-6.7043346097203534E-3</v>
      </c>
      <c r="DC45" s="13">
        <f t="shared" si="186"/>
        <v>-399.39379788658482</v>
      </c>
      <c r="DD45" s="57">
        <f t="shared" si="187"/>
        <v>-6.9707367851656752</v>
      </c>
      <c r="DE45" s="48">
        <f t="shared" si="188"/>
        <v>-28.054700716332292</v>
      </c>
    </row>
    <row r="46" spans="1:109" ht="18" customHeight="1" thickBot="1">
      <c r="A46" s="23"/>
      <c r="B46" s="33"/>
      <c r="C46" s="23"/>
      <c r="D46" s="7" t="s">
        <v>99</v>
      </c>
      <c r="E46" s="8"/>
      <c r="F46" s="8" t="s">
        <v>100</v>
      </c>
      <c r="G46" s="9"/>
      <c r="H46" s="10"/>
      <c r="I46" s="7" t="s">
        <v>103</v>
      </c>
      <c r="J46" s="8"/>
      <c r="K46" s="8" t="s">
        <v>104</v>
      </c>
      <c r="L46" s="9"/>
      <c r="M46" s="23"/>
      <c r="N46" s="194" t="s">
        <v>74</v>
      </c>
      <c r="O46" s="195"/>
      <c r="P46" s="196" t="s">
        <v>75</v>
      </c>
      <c r="Q46" s="197"/>
      <c r="R46" s="23"/>
      <c r="S46" s="7" t="s">
        <v>2</v>
      </c>
      <c r="T46" s="8"/>
      <c r="U46" s="8" t="s">
        <v>3</v>
      </c>
      <c r="V46" s="9"/>
      <c r="W46" s="20"/>
      <c r="X46" s="194" t="s">
        <v>108</v>
      </c>
      <c r="Y46" s="195"/>
      <c r="Z46" s="196" t="s">
        <v>109</v>
      </c>
      <c r="AA46" s="197"/>
      <c r="AB46" s="20"/>
      <c r="AC46" s="7" t="s">
        <v>107</v>
      </c>
      <c r="AD46" s="8"/>
      <c r="AE46" s="8" t="s">
        <v>14</v>
      </c>
      <c r="AF46" s="9"/>
      <c r="AG46" s="20"/>
      <c r="AH46" s="194" t="s">
        <v>112</v>
      </c>
      <c r="AI46" s="195"/>
      <c r="AJ46" s="196" t="s">
        <v>113</v>
      </c>
      <c r="AK46" s="197"/>
      <c r="AL46" s="20"/>
      <c r="AM46" s="106" t="s">
        <v>135</v>
      </c>
      <c r="AN46" s="107"/>
      <c r="AO46" s="107" t="s">
        <v>136</v>
      </c>
      <c r="AP46" s="108"/>
      <c r="AQ46" s="23"/>
      <c r="AR46" s="194" t="s">
        <v>116</v>
      </c>
      <c r="AS46" s="195"/>
      <c r="AT46" s="196" t="s">
        <v>0</v>
      </c>
      <c r="AU46" s="197"/>
      <c r="AV46" s="36"/>
      <c r="AW46" s="7" t="s">
        <v>139</v>
      </c>
      <c r="AX46" s="8"/>
      <c r="AY46" s="8" t="s">
        <v>140</v>
      </c>
      <c r="AZ46" s="9"/>
      <c r="BA46" s="20"/>
      <c r="BB46" s="194" t="s">
        <v>119</v>
      </c>
      <c r="BC46" s="195"/>
      <c r="BD46" s="196" t="s">
        <v>120</v>
      </c>
      <c r="BE46" s="197"/>
      <c r="BF46" s="36"/>
      <c r="BG46" s="190" t="s">
        <v>143</v>
      </c>
      <c r="BH46" s="191"/>
      <c r="BI46" s="192" t="s">
        <v>144</v>
      </c>
      <c r="BJ46" s="193"/>
      <c r="BK46" s="36"/>
      <c r="BL46" s="194" t="s">
        <v>123</v>
      </c>
      <c r="BM46" s="195"/>
      <c r="BN46" s="196" t="s">
        <v>124</v>
      </c>
      <c r="BO46" s="197"/>
      <c r="BP46" s="36"/>
      <c r="BQ46" s="7" t="s">
        <v>147</v>
      </c>
      <c r="BR46" s="8"/>
      <c r="BS46" s="8" t="s">
        <v>148</v>
      </c>
      <c r="BT46" s="9"/>
      <c r="BU46" s="20"/>
      <c r="BV46" s="194" t="s">
        <v>127</v>
      </c>
      <c r="BW46" s="195"/>
      <c r="BX46" s="196" t="s">
        <v>128</v>
      </c>
      <c r="BY46" s="197"/>
      <c r="BZ46" s="36"/>
      <c r="CA46" s="7" t="s">
        <v>151</v>
      </c>
      <c r="CB46" s="8"/>
      <c r="CC46" s="8" t="s">
        <v>152</v>
      </c>
      <c r="CD46" s="9"/>
      <c r="CE46" s="36"/>
      <c r="CF46" s="194" t="s">
        <v>131</v>
      </c>
      <c r="CG46" s="195"/>
      <c r="CH46" s="196" t="s">
        <v>132</v>
      </c>
      <c r="CI46" s="197"/>
      <c r="CJ46" s="23"/>
      <c r="CK46" s="7" t="s">
        <v>156</v>
      </c>
      <c r="CL46" s="8"/>
      <c r="CM46" s="8" t="s">
        <v>157</v>
      </c>
      <c r="CN46" s="9"/>
      <c r="CO46" s="23"/>
      <c r="CP46" s="194" t="s">
        <v>160</v>
      </c>
      <c r="CQ46" s="195"/>
      <c r="CR46" s="196" t="s">
        <v>132</v>
      </c>
      <c r="CS46" s="197"/>
      <c r="CU46" s="26" t="s">
        <v>15</v>
      </c>
      <c r="CW46" s="52" t="s">
        <v>46</v>
      </c>
      <c r="CY46" s="46">
        <f t="shared" si="7"/>
        <v>0.46</v>
      </c>
      <c r="CZ46" s="13">
        <f t="shared" si="183"/>
        <v>-8.4145345655607228E-3</v>
      </c>
      <c r="DA46" s="13">
        <f t="shared" si="184"/>
        <v>1.1895740914353758</v>
      </c>
      <c r="DB46" s="50">
        <f t="shared" si="185"/>
        <v>-8.4145345655607228E-3</v>
      </c>
      <c r="DC46" s="13">
        <f t="shared" si="186"/>
        <v>-409.83412685986946</v>
      </c>
      <c r="DD46" s="57">
        <f t="shared" si="187"/>
        <v>-7.1529549007408519</v>
      </c>
      <c r="DE46" s="48">
        <f t="shared" si="188"/>
        <v>-27.129417984177753</v>
      </c>
    </row>
    <row r="47" spans="1:109" ht="18" customHeight="1" thickTop="1" thickBot="1">
      <c r="B47" s="34">
        <v>0.06</v>
      </c>
      <c r="D47" s="11">
        <v>1</v>
      </c>
      <c r="E47" s="12">
        <v>0</v>
      </c>
      <c r="F47" s="13">
        <v>0</v>
      </c>
      <c r="G47" s="14">
        <v>0</v>
      </c>
      <c r="H47" s="10"/>
      <c r="I47" s="11">
        <v>1</v>
      </c>
      <c r="J47" s="12">
        <v>0</v>
      </c>
      <c r="K47" s="13">
        <v>0</v>
      </c>
      <c r="L47" s="40">
        <f t="shared" ref="L47" si="189">$B47*$J$4</f>
        <v>8.5622400000000001E-2</v>
      </c>
      <c r="N47" s="1">
        <f t="shared" ref="N47" si="190">D47*I47+F47*I50-E47*J47-G47*J50</f>
        <v>1</v>
      </c>
      <c r="O47" s="4">
        <f t="shared" ref="O47" si="191">(D47*J47+E47*I47+F47*J50+G47*I50)</f>
        <v>0</v>
      </c>
      <c r="P47" s="2">
        <f t="shared" ref="P47" si="192">D47*K47+F47*K50-E47*L47-G47*L50</f>
        <v>0</v>
      </c>
      <c r="Q47" s="3">
        <f t="shared" ref="Q47" si="193">(D47*L47+E47*K47+F47*L50+G47*K50)</f>
        <v>8.5622400000000001E-2</v>
      </c>
      <c r="S47" s="11">
        <v>1</v>
      </c>
      <c r="T47" s="12">
        <v>0</v>
      </c>
      <c r="U47" s="13">
        <v>0</v>
      </c>
      <c r="V47" s="13">
        <v>0</v>
      </c>
      <c r="W47" s="20"/>
      <c r="X47" s="1">
        <f t="shared" ref="X47" si="194">N47*S47+P47*S50-O47*T47-Q47*T50</f>
        <v>0.99072976549888003</v>
      </c>
      <c r="Y47" s="4">
        <f t="shared" ref="Y47" si="195">(N47*T47+O47*S47+P47*T50+Q47*S50)</f>
        <v>0</v>
      </c>
      <c r="Z47" s="2">
        <f t="shared" ref="Z47" si="196">N47*U47+P47*U50-O47*V47-Q47*V50</f>
        <v>0</v>
      </c>
      <c r="AA47" s="3">
        <f t="shared" ref="AA47" si="197">(N47*V47+O47*U47+P47*V50+Q47*U50)</f>
        <v>8.5622400000000001E-2</v>
      </c>
      <c r="AB47" s="20"/>
      <c r="AC47" s="11">
        <v>1</v>
      </c>
      <c r="AD47" s="12">
        <v>0</v>
      </c>
      <c r="AE47" s="13">
        <v>0</v>
      </c>
      <c r="AF47" s="40">
        <f t="shared" ref="AF47" si="198">$B47*$AD$4</f>
        <v>0.1027494</v>
      </c>
      <c r="AG47" s="20"/>
      <c r="AH47" s="1">
        <f t="shared" ref="AH47" si="199">X47*AC47+Z47*AC50-Y47*AD47-AA47*AD50</f>
        <v>0.99072976549888003</v>
      </c>
      <c r="AI47" s="4">
        <f t="shared" ref="AI47" si="200">(X47*AD47+Y47*AC47+Z47*AD50+AA47*AC50)</f>
        <v>0</v>
      </c>
      <c r="AJ47" s="2">
        <f t="shared" ref="AJ47" si="201">X47*AE47+Z47*AE50-Y47*AF47-AA47*AF50</f>
        <v>0</v>
      </c>
      <c r="AK47" s="3">
        <f t="shared" ref="AK47" si="202">(X47*AF47+Y47*AE47+Z47*AF50+AA47*AE50)</f>
        <v>0.18741928896715063</v>
      </c>
      <c r="AL47" s="20"/>
      <c r="AM47" s="11">
        <v>1</v>
      </c>
      <c r="AN47" s="12">
        <v>0</v>
      </c>
      <c r="AO47" s="13">
        <v>0</v>
      </c>
      <c r="AP47" s="14">
        <v>0</v>
      </c>
      <c r="AR47" s="1">
        <f t="shared" ref="AR47" si="203">AH47*AM47+AJ47*AM50-AI47*AN47-AK47*AN50</f>
        <v>0.96929919445035784</v>
      </c>
      <c r="AS47" s="4">
        <f t="shared" ref="AS47" si="204">(AH47*AN47+AI47*AM47+AJ47*AN50+AK47*AM50)</f>
        <v>0</v>
      </c>
      <c r="AT47" s="2">
        <f t="shared" ref="AT47" si="205">AH47*AO47+AJ47*AO50-AI47*AP47-AK47*AP50</f>
        <v>0</v>
      </c>
      <c r="AU47" s="3">
        <f t="shared" ref="AU47" si="206">(AH47*AP47+AI47*AO47+AJ47*AP50+AK47*AO50)</f>
        <v>0.18741928896715063</v>
      </c>
      <c r="AV47" s="20"/>
      <c r="AW47" s="11">
        <v>1</v>
      </c>
      <c r="AX47" s="12">
        <v>0</v>
      </c>
      <c r="AY47" s="13">
        <v>0</v>
      </c>
      <c r="AZ47" s="40">
        <f t="shared" ref="AZ47" si="207">$B47*$AX$4</f>
        <v>0.1027494</v>
      </c>
      <c r="BA47" s="20"/>
      <c r="BB47" s="1">
        <f t="shared" ref="BB47" si="208">AR47*AW47+AT47*AW50-AS47*AX47-AU47*AX50</f>
        <v>0.96929919445035784</v>
      </c>
      <c r="BC47" s="4">
        <f t="shared" ref="BC47" si="209">(AR47*AX47+AS47*AW47+AT47*AX50+AU47*AW50)</f>
        <v>0</v>
      </c>
      <c r="BD47" s="2">
        <f t="shared" ref="BD47" si="210">AR47*AY47+AT47*AY50-AS47*AZ47-AU47*AZ50</f>
        <v>0</v>
      </c>
      <c r="BE47" s="3">
        <f t="shared" ref="BE47" si="211">(AR47*AZ47+AS47*AY47+AT47*AZ50+AU47*AY50)</f>
        <v>0.28701419961740826</v>
      </c>
      <c r="BF47" s="20"/>
      <c r="BG47" s="11">
        <v>1</v>
      </c>
      <c r="BH47" s="12">
        <v>0</v>
      </c>
      <c r="BI47" s="13">
        <v>0</v>
      </c>
      <c r="BJ47" s="14">
        <v>0</v>
      </c>
      <c r="BK47" s="20"/>
      <c r="BL47" s="1">
        <f t="shared" ref="BL47" si="212">BB47*BG47+BD47*BG50-BC47*BH47-BE47*BH50</f>
        <v>0.93822451147482056</v>
      </c>
      <c r="BM47" s="4">
        <f t="shared" ref="BM47" si="213">(BB47*BH47+BC47*BG47+BD47*BH50+BE47*BG50)</f>
        <v>0</v>
      </c>
      <c r="BN47" s="2">
        <f t="shared" ref="BN47" si="214">BB47*BI47+BD47*BI50-BC47*BJ47-BE47*BJ50</f>
        <v>0</v>
      </c>
      <c r="BO47" s="3">
        <f t="shared" ref="BO47" si="215">(BB47*BJ47+BC47*BI47+BD47*BJ50+BE47*BI50)</f>
        <v>0.28701419961740826</v>
      </c>
      <c r="BP47" s="20"/>
      <c r="BQ47" s="11">
        <v>1</v>
      </c>
      <c r="BR47" s="12">
        <v>0</v>
      </c>
      <c r="BS47" s="13">
        <v>0</v>
      </c>
      <c r="BT47" s="40">
        <f t="shared" ref="BT47" si="216">$B47*BR$4</f>
        <v>8.5622400000000001E-2</v>
      </c>
      <c r="BU47" s="20"/>
      <c r="BV47" s="1">
        <f t="shared" ref="BV47" si="217">BL47*BQ47+BN47*BQ50-BM47*BR47-BO47*BR50</f>
        <v>0.93822451147482056</v>
      </c>
      <c r="BW47" s="4">
        <f t="shared" ref="BW47" si="218">(BL47*BR47+BM47*BQ47+BN47*BR50+BO47*BQ50)</f>
        <v>0</v>
      </c>
      <c r="BX47" s="2">
        <f t="shared" ref="BX47" si="219">BL47*BS47+BN47*BS50-BM47*BT47-BO47*BT50</f>
        <v>0</v>
      </c>
      <c r="BY47" s="3">
        <f t="shared" ref="BY47" si="220">(BL47*BT47+BM47*BS47+BN47*BT50+BO47*BS50)</f>
        <v>0.36734723402870995</v>
      </c>
      <c r="BZ47" s="20"/>
      <c r="CA47" s="11">
        <v>1</v>
      </c>
      <c r="CB47" s="12">
        <v>0</v>
      </c>
      <c r="CC47" s="13">
        <v>0</v>
      </c>
      <c r="CD47" s="14">
        <v>0</v>
      </c>
      <c r="CE47" s="20"/>
      <c r="CF47" s="1">
        <f t="shared" ref="CF47" si="221">BV47*CA47+BX47*CA50-BW47*CB47-BY47*CB50</f>
        <v>0.9202726929645183</v>
      </c>
      <c r="CG47" s="4">
        <f t="shared" ref="CG47" si="222">(BV47*CB47+BW47*CA47+BX47*CB50+BY47*CA50)</f>
        <v>0</v>
      </c>
      <c r="CH47" s="2">
        <f t="shared" ref="CH47" si="223">BV47*CC47+BX47*CC50-BW47*CD47-BY47*CD50</f>
        <v>0</v>
      </c>
      <c r="CI47" s="3">
        <f t="shared" ref="CI47" si="224">(BV47*CD47+BW47*CC47+BX47*CD50+BY47*CC50)</f>
        <v>0.36734723402870995</v>
      </c>
      <c r="CJ47" s="28"/>
      <c r="CK47" s="11">
        <v>1</v>
      </c>
      <c r="CL47" s="12">
        <v>0</v>
      </c>
      <c r="CM47" s="13">
        <v>0</v>
      </c>
      <c r="CN47" s="14">
        <v>0</v>
      </c>
      <c r="CP47" s="1">
        <f t="shared" ref="CP47" si="225">CF47*CK47+CH47*CK50-CG47*CL47-CI47*CL50</f>
        <v>0.9202726929645183</v>
      </c>
      <c r="CQ47" s="4">
        <f t="shared" ref="CQ47" si="226">(CF47*CL47+CG47*CK47+CH47*CL50+CI47*CK50)</f>
        <v>0.36734723402870995</v>
      </c>
      <c r="CR47" s="2">
        <f t="shared" ref="CR47" si="227">CF47*CM47+CH47*CM50-CG47*CN47-CI47*CN50</f>
        <v>0</v>
      </c>
      <c r="CS47" s="3">
        <f t="shared" ref="CS47" si="228">(CF47*CN47+CG47*CM47+CH47*CN50+CI47*CM50)</f>
        <v>0.36734723402870995</v>
      </c>
      <c r="CU47" s="29">
        <f t="shared" ref="CU47" si="229">20*LOG(((1+$CL$4)/$CL$4)/((CP47+CP50)^2+(CQ47+CQ50)^2)^0.5)</f>
        <v>-2.6508887750582039E-3</v>
      </c>
      <c r="CW47" s="53">
        <f t="shared" ref="CW47" si="230">((CP47^2+CQ47^2)^0.5)/((CP50^2+CQ50^2)^0.5)</f>
        <v>0.98083197134715727</v>
      </c>
      <c r="CY47" s="46">
        <f t="shared" si="7"/>
        <v>0.48</v>
      </c>
      <c r="CZ47" s="13">
        <f t="shared" si="183"/>
        <v>-9.5881784595660356E-3</v>
      </c>
      <c r="DA47" s="13">
        <f t="shared" si="184"/>
        <v>-7.0071084457619977</v>
      </c>
      <c r="DB47" s="50">
        <f t="shared" si="185"/>
        <v>-9.5881784595660356E-3</v>
      </c>
      <c r="DC47" s="13">
        <f t="shared" si="186"/>
        <v>-421.71140431149945</v>
      </c>
      <c r="DD47" s="57">
        <f t="shared" si="187"/>
        <v>-7.3602524984446758</v>
      </c>
      <c r="DE47" s="48">
        <f t="shared" si="188"/>
        <v>-26.44499707323255</v>
      </c>
    </row>
    <row r="48" spans="1:109" ht="18" customHeight="1" thickBot="1">
      <c r="D48" s="11"/>
      <c r="E48" s="13"/>
      <c r="F48" s="13"/>
      <c r="G48" s="15"/>
      <c r="H48" s="10"/>
      <c r="I48" s="11"/>
      <c r="J48" s="13"/>
      <c r="K48" s="13"/>
      <c r="L48" s="15"/>
      <c r="N48" s="5"/>
      <c r="Q48" s="6"/>
      <c r="S48" s="11"/>
      <c r="T48" s="13"/>
      <c r="U48" s="13"/>
      <c r="V48" s="15"/>
      <c r="W48" s="20"/>
      <c r="X48" s="5"/>
      <c r="AA48" s="6"/>
      <c r="AB48" s="20"/>
      <c r="AC48" s="11"/>
      <c r="AD48" s="13"/>
      <c r="AE48" s="13"/>
      <c r="AF48" s="15"/>
      <c r="AG48" s="20"/>
      <c r="AH48" s="5"/>
      <c r="AK48" s="6"/>
      <c r="AL48" s="20"/>
      <c r="AM48" s="11"/>
      <c r="AN48" s="13"/>
      <c r="AO48" s="13"/>
      <c r="AP48" s="15"/>
      <c r="AR48" s="5"/>
      <c r="AU48" s="6"/>
      <c r="AW48" s="11"/>
      <c r="AX48" s="13"/>
      <c r="AY48" s="13"/>
      <c r="AZ48" s="15"/>
      <c r="BA48" s="20"/>
      <c r="BB48" s="5"/>
      <c r="BE48" s="6"/>
      <c r="BG48" s="11"/>
      <c r="BH48" s="13"/>
      <c r="BI48" s="13"/>
      <c r="BJ48" s="15"/>
      <c r="BL48" s="5"/>
      <c r="BO48" s="6"/>
      <c r="BQ48" s="11"/>
      <c r="BR48" s="13"/>
      <c r="BS48" s="13"/>
      <c r="BT48" s="15"/>
      <c r="BU48" s="20"/>
      <c r="BV48" s="5"/>
      <c r="BY48" s="6"/>
      <c r="CA48" s="11"/>
      <c r="CB48" s="13"/>
      <c r="CC48" s="13"/>
      <c r="CD48" s="15"/>
      <c r="CF48" s="5"/>
      <c r="CI48" s="6"/>
      <c r="CK48" s="11"/>
      <c r="CL48" s="13"/>
      <c r="CM48" s="13"/>
      <c r="CN48" s="15"/>
      <c r="CP48" s="5"/>
      <c r="CS48" s="6"/>
      <c r="CW48" s="54"/>
      <c r="CY48" s="46">
        <f t="shared" si="7"/>
        <v>0.5</v>
      </c>
      <c r="CZ48" s="13">
        <f t="shared" si="183"/>
        <v>-1.0011168950967771E-2</v>
      </c>
      <c r="DA48" s="13">
        <f t="shared" si="184"/>
        <v>-15.441336531991995</v>
      </c>
      <c r="DB48" s="50">
        <f t="shared" si="185"/>
        <v>-1.0011168950967771E-2</v>
      </c>
      <c r="DC48" s="13">
        <f t="shared" si="186"/>
        <v>-434.13038892949527</v>
      </c>
      <c r="DD48" s="57">
        <f t="shared" si="187"/>
        <v>-7.5770046697832338</v>
      </c>
      <c r="DE48" s="48">
        <f t="shared" si="188"/>
        <v>-25.980608787421112</v>
      </c>
    </row>
    <row r="49" spans="1:109" ht="18" customHeight="1" thickBot="1">
      <c r="D49" s="11" t="s">
        <v>101</v>
      </c>
      <c r="E49" s="13"/>
      <c r="F49" s="13" t="s">
        <v>102</v>
      </c>
      <c r="G49" s="15"/>
      <c r="H49" s="10"/>
      <c r="I49" s="11" t="s">
        <v>106</v>
      </c>
      <c r="J49" s="13"/>
      <c r="K49" s="13" t="s">
        <v>105</v>
      </c>
      <c r="L49" s="15"/>
      <c r="N49" s="194" t="s">
        <v>16</v>
      </c>
      <c r="O49" s="195"/>
      <c r="P49" s="196" t="s">
        <v>17</v>
      </c>
      <c r="Q49" s="197"/>
      <c r="S49" s="11" t="s">
        <v>4</v>
      </c>
      <c r="T49" s="13"/>
      <c r="U49" s="13" t="s">
        <v>5</v>
      </c>
      <c r="V49" s="15"/>
      <c r="W49" s="20"/>
      <c r="X49" s="194" t="s">
        <v>111</v>
      </c>
      <c r="Y49" s="195"/>
      <c r="Z49" s="196" t="s">
        <v>110</v>
      </c>
      <c r="AA49" s="197"/>
      <c r="AB49" s="20"/>
      <c r="AC49" s="11" t="s">
        <v>18</v>
      </c>
      <c r="AD49" s="13"/>
      <c r="AE49" s="13" t="s">
        <v>19</v>
      </c>
      <c r="AF49" s="15"/>
      <c r="AG49" s="20"/>
      <c r="AH49" s="194" t="s">
        <v>114</v>
      </c>
      <c r="AI49" s="195"/>
      <c r="AJ49" s="196" t="s">
        <v>115</v>
      </c>
      <c r="AK49" s="197"/>
      <c r="AL49" s="20"/>
      <c r="AM49" s="11" t="s">
        <v>138</v>
      </c>
      <c r="AN49" s="13"/>
      <c r="AO49" s="13" t="s">
        <v>137</v>
      </c>
      <c r="AP49" s="15"/>
      <c r="AR49" s="194" t="s">
        <v>117</v>
      </c>
      <c r="AS49" s="195"/>
      <c r="AT49" s="196" t="s">
        <v>118</v>
      </c>
      <c r="AU49" s="197"/>
      <c r="AV49" s="36"/>
      <c r="AW49" s="11" t="s">
        <v>142</v>
      </c>
      <c r="AX49" s="13"/>
      <c r="AY49" s="13" t="s">
        <v>141</v>
      </c>
      <c r="AZ49" s="15"/>
      <c r="BA49" s="20"/>
      <c r="BB49" s="194" t="s">
        <v>122</v>
      </c>
      <c r="BC49" s="195"/>
      <c r="BD49" s="196" t="s">
        <v>121</v>
      </c>
      <c r="BE49" s="197"/>
      <c r="BF49" s="36"/>
      <c r="BG49" s="11" t="s">
        <v>145</v>
      </c>
      <c r="BH49" s="13"/>
      <c r="BI49" s="13" t="s">
        <v>146</v>
      </c>
      <c r="BJ49" s="15"/>
      <c r="BK49" s="36"/>
      <c r="BL49" s="194" t="s">
        <v>125</v>
      </c>
      <c r="BM49" s="195"/>
      <c r="BN49" s="196" t="s">
        <v>126</v>
      </c>
      <c r="BO49" s="197"/>
      <c r="BP49" s="36"/>
      <c r="BQ49" s="11" t="s">
        <v>150</v>
      </c>
      <c r="BR49" s="13"/>
      <c r="BS49" s="13" t="s">
        <v>149</v>
      </c>
      <c r="BT49" s="15"/>
      <c r="BU49" s="20"/>
      <c r="BV49" s="194" t="s">
        <v>129</v>
      </c>
      <c r="BW49" s="195"/>
      <c r="BX49" s="196" t="s">
        <v>130</v>
      </c>
      <c r="BY49" s="197"/>
      <c r="BZ49" s="36"/>
      <c r="CA49" s="11" t="s">
        <v>154</v>
      </c>
      <c r="CB49" s="13"/>
      <c r="CC49" s="13" t="s">
        <v>153</v>
      </c>
      <c r="CD49" s="15"/>
      <c r="CE49" s="36"/>
      <c r="CF49" s="194" t="s">
        <v>134</v>
      </c>
      <c r="CG49" s="195"/>
      <c r="CH49" s="196" t="s">
        <v>133</v>
      </c>
      <c r="CI49" s="197"/>
      <c r="CK49" s="11" t="s">
        <v>159</v>
      </c>
      <c r="CL49" s="13"/>
      <c r="CM49" s="13" t="s">
        <v>158</v>
      </c>
      <c r="CN49" s="15"/>
      <c r="CP49" s="109" t="s">
        <v>161</v>
      </c>
      <c r="CQ49" s="110"/>
      <c r="CR49" s="111" t="s">
        <v>162</v>
      </c>
      <c r="CS49" s="112"/>
      <c r="CU49" s="38" t="s">
        <v>29</v>
      </c>
      <c r="CW49" s="55" t="s">
        <v>47</v>
      </c>
      <c r="CY49" s="46">
        <f t="shared" si="7"/>
        <v>0.52</v>
      </c>
      <c r="CZ49" s="13">
        <f t="shared" si="183"/>
        <v>-9.5827609033736025E-3</v>
      </c>
      <c r="DA49" s="13">
        <f t="shared" si="184"/>
        <v>-24.123944310581908</v>
      </c>
      <c r="DB49" s="50">
        <f t="shared" si="185"/>
        <v>-9.5827609033736025E-3</v>
      </c>
      <c r="DC49" s="13">
        <f t="shared" si="186"/>
        <v>-445.98637617458377</v>
      </c>
      <c r="DD49" s="57">
        <f t="shared" si="187"/>
        <v>-7.7839306832844795</v>
      </c>
      <c r="DE49" s="48">
        <f t="shared" si="188"/>
        <v>-25.779317374397838</v>
      </c>
    </row>
    <row r="50" spans="1:109" ht="18" customHeight="1" thickTop="1" thickBot="1">
      <c r="D50" s="16">
        <v>0</v>
      </c>
      <c r="E50" s="17">
        <f t="shared" ref="E50" si="231">$B47*$E$4</f>
        <v>4.8868799999999997E-2</v>
      </c>
      <c r="F50" s="18">
        <v>1</v>
      </c>
      <c r="G50" s="19">
        <v>0</v>
      </c>
      <c r="H50" s="10"/>
      <c r="I50" s="16">
        <v>0</v>
      </c>
      <c r="J50" s="17">
        <v>0</v>
      </c>
      <c r="K50" s="18">
        <v>1</v>
      </c>
      <c r="L50" s="19">
        <v>0</v>
      </c>
      <c r="N50" s="1">
        <f t="shared" ref="N50" si="232">D50*I47+F50*I50-E50*J47-G50*J50</f>
        <v>0</v>
      </c>
      <c r="O50" s="4">
        <f t="shared" ref="O50" si="233">(D50*J47+E50*I47+F50*J50+G50*I50)</f>
        <v>4.8868799999999997E-2</v>
      </c>
      <c r="P50" s="2">
        <f t="shared" ref="P50" si="234">D50*K47+F50*K50-E50*L47-G50*L50</f>
        <v>0.99581573605887996</v>
      </c>
      <c r="Q50" s="3">
        <f t="shared" ref="Q50" si="235">(D50*L47+E50*K47+F50*L50+G50*K50)</f>
        <v>0</v>
      </c>
      <c r="S50" s="16">
        <v>0</v>
      </c>
      <c r="T50" s="17">
        <f t="shared" ref="T50" si="236">$B47*$T$4</f>
        <v>0.1082688</v>
      </c>
      <c r="U50" s="18">
        <v>1</v>
      </c>
      <c r="V50" s="19">
        <v>0</v>
      </c>
      <c r="W50" s="20"/>
      <c r="X50" s="1">
        <f t="shared" ref="X50" si="237">N50*S47+P50*S50-O50*T47-Q50*T50</f>
        <v>0</v>
      </c>
      <c r="Y50" s="4">
        <f t="shared" ref="Y50" si="238">(N50*T47+O50*S47+P50*T50+Q50*S50)</f>
        <v>0.15668457476421166</v>
      </c>
      <c r="Z50" s="2">
        <f t="shared" ref="Z50" si="239">N50*U47+P50*U50-O50*V47-Q50*V50</f>
        <v>0.99581573605887996</v>
      </c>
      <c r="AA50" s="3">
        <f t="shared" ref="AA50" si="240">(N50*V47+O50*U47+P50*V50+Q50*U50)</f>
        <v>0</v>
      </c>
      <c r="AB50" s="20"/>
      <c r="AC50" s="16">
        <v>0</v>
      </c>
      <c r="AD50" s="17">
        <v>0</v>
      </c>
      <c r="AE50" s="18">
        <v>1</v>
      </c>
      <c r="AF50" s="19">
        <v>0</v>
      </c>
      <c r="AG50" s="20"/>
      <c r="AH50" s="1">
        <f t="shared" ref="AH50" si="241">X50*AC47+Z50*AC50-Y50*AD47-AA50*AD50</f>
        <v>0</v>
      </c>
      <c r="AI50" s="4">
        <f t="shared" ref="AI50" si="242">(X50*AD47+Y50*AC47+Z50*AD50+AA50*AC50)</f>
        <v>0.15668457476421166</v>
      </c>
      <c r="AJ50" s="2">
        <f t="shared" ref="AJ50" si="243">X50*AE47+Z50*AE50-Y50*AF47-AA50*AF50</f>
        <v>0.97971649001260208</v>
      </c>
      <c r="AK50" s="3">
        <f t="shared" ref="AK50" si="244">(X50*AF47+Y50*AE47+Z50*AF50+AA50*AE50)</f>
        <v>0</v>
      </c>
      <c r="AL50" s="20"/>
      <c r="AM50" s="16">
        <v>0</v>
      </c>
      <c r="AN50" s="17">
        <f t="shared" ref="AN50" si="245">$B47*$AN$4</f>
        <v>0.11434559999999999</v>
      </c>
      <c r="AO50" s="18">
        <v>1</v>
      </c>
      <c r="AP50" s="19">
        <v>0</v>
      </c>
      <c r="AR50" s="1">
        <f t="shared" ref="AR50" si="246">AH50*AM47+AJ50*AM50-AI50*AN47-AK50*AN50</f>
        <v>0</v>
      </c>
      <c r="AS50" s="4">
        <f t="shared" ref="AS50" si="247">(AH50*AN47+AI50*AM47+AJ50*AN50+AK50*AM50)</f>
        <v>0.26871084464459666</v>
      </c>
      <c r="AT50" s="2">
        <f t="shared" ref="AT50" si="248">AH50*AO47+AJ50*AO50-AI50*AP47-AK50*AP50</f>
        <v>0.97971649001260208</v>
      </c>
      <c r="AU50" s="3">
        <f t="shared" ref="AU50" si="249">(AH50*AP47+AI50*AO47+AJ50*AP50+AK50*AO50)</f>
        <v>0</v>
      </c>
      <c r="AV50" s="20"/>
      <c r="AW50" s="16">
        <v>0</v>
      </c>
      <c r="AX50" s="17">
        <v>0</v>
      </c>
      <c r="AY50" s="18">
        <v>1</v>
      </c>
      <c r="AZ50" s="19">
        <v>0</v>
      </c>
      <c r="BA50" s="20"/>
      <c r="BB50" s="1">
        <f t="shared" ref="BB50" si="250">AR50*AW47+AT50*AW50-AS50*AX47-AU50*AX50</f>
        <v>0</v>
      </c>
      <c r="BC50" s="4">
        <f t="shared" ref="BC50" si="251">(AR50*AX47+AS50*AW47+AT50*AX50+AU50*AW50)</f>
        <v>0.26871084464459666</v>
      </c>
      <c r="BD50" s="2">
        <f t="shared" ref="BD50" si="252">AR50*AY47+AT50*AY50-AS50*AZ47-AU50*AZ50</f>
        <v>0.95210661195187651</v>
      </c>
      <c r="BE50" s="3">
        <f t="shared" ref="BE50" si="253">(AR50*AZ47+AS50*AY47+AT50*AZ50+AU50*AY50)</f>
        <v>0</v>
      </c>
      <c r="BF50" s="20"/>
      <c r="BG50" s="16">
        <v>0</v>
      </c>
      <c r="BH50" s="17">
        <f t="shared" ref="BH50" si="254">$B47*$BH$4</f>
        <v>0.1082688</v>
      </c>
      <c r="BI50" s="18">
        <v>1</v>
      </c>
      <c r="BJ50" s="19">
        <v>0</v>
      </c>
      <c r="BK50" s="20"/>
      <c r="BL50" s="1">
        <f t="shared" ref="BL50" si="255">BB50*BG47+BD50*BG50-BC50*BH47-BE50*BH50</f>
        <v>0</v>
      </c>
      <c r="BM50" s="4">
        <f t="shared" ref="BM50" si="256">(BB50*BH47+BC50*BG47+BD50*BH50+BE50*BG50)</f>
        <v>0.37179428499269196</v>
      </c>
      <c r="BN50" s="2">
        <f t="shared" ref="BN50" si="257">BB50*BI47+BD50*BI50-BC50*BJ47-BE50*BJ50</f>
        <v>0.95210661195187651</v>
      </c>
      <c r="BO50" s="3">
        <f t="shared" ref="BO50" si="258">(BB50*BJ47+BC50*BI47+BD50*BJ50+BE50*BI50)</f>
        <v>0</v>
      </c>
      <c r="BP50" s="20"/>
      <c r="BQ50" s="16">
        <v>0</v>
      </c>
      <c r="BR50" s="17">
        <v>0</v>
      </c>
      <c r="BS50" s="18">
        <v>1</v>
      </c>
      <c r="BT50" s="19">
        <v>0</v>
      </c>
      <c r="BU50" s="20"/>
      <c r="BV50" s="1">
        <f t="shared" ref="BV50" si="259">BL50*BQ47+BN50*BQ50-BM50*BR47-BO50*BR50</f>
        <v>0</v>
      </c>
      <c r="BW50" s="4">
        <f t="shared" ref="BW50" si="260">(BL50*BR47+BM50*BQ47+BN50*BR50+BO50*BQ50)</f>
        <v>0.37179428499269196</v>
      </c>
      <c r="BX50" s="2">
        <f t="shared" ref="BX50" si="261">BL50*BS47+BN50*BS50-BM50*BT47-BO50*BT50</f>
        <v>0.92027269296451819</v>
      </c>
      <c r="BY50" s="3">
        <f t="shared" ref="BY50" si="262">(BL50*BT47+BM50*BS47+BN50*BT50+BO50*BS50)</f>
        <v>0</v>
      </c>
      <c r="BZ50" s="20"/>
      <c r="CA50" s="16">
        <v>0</v>
      </c>
      <c r="CB50" s="17">
        <f t="shared" ref="CB50" si="263">$B47*$CB$4</f>
        <v>4.8868799999999997E-2</v>
      </c>
      <c r="CC50" s="18">
        <v>1</v>
      </c>
      <c r="CD50" s="19">
        <v>0</v>
      </c>
      <c r="CE50" s="20"/>
      <c r="CF50" s="1">
        <f t="shared" ref="CF50" si="264">BV50*CA47+BX50*CA50-BW50*CB47-BY50*CB50</f>
        <v>0</v>
      </c>
      <c r="CG50" s="4">
        <f t="shared" ref="CG50" si="265">(BV50*CB47+BW50*CA47+BX50*CB50+BY50*CA50)</f>
        <v>0.41676690717063641</v>
      </c>
      <c r="CH50" s="2">
        <f t="shared" ref="CH50" si="266">BV50*CC47+BX50*CC50-BW50*CD47-BY50*CD50</f>
        <v>0.92027269296451819</v>
      </c>
      <c r="CI50" s="3">
        <f t="shared" ref="CI50" si="267">(BV50*CD47+BW50*CC47+BX50*CD50+BY50*CC50)</f>
        <v>0</v>
      </c>
      <c r="CK50" s="16">
        <f t="shared" ref="CK50" si="268">1/$CL$4</f>
        <v>1</v>
      </c>
      <c r="CL50" s="17">
        <v>0</v>
      </c>
      <c r="CM50" s="18">
        <v>1</v>
      </c>
      <c r="CN50" s="19">
        <v>0</v>
      </c>
      <c r="CP50" s="1">
        <f t="shared" ref="CP50" si="269">CF50*CK47+CH50*CK50-CG50*CL47-CI50*CL50</f>
        <v>0.92027269296451819</v>
      </c>
      <c r="CQ50" s="4">
        <f t="shared" ref="CQ50" si="270">(CF50*CL47+CG50*CK47+CH50*CL50+CI50*CK50)</f>
        <v>0.41676690717063641</v>
      </c>
      <c r="CR50" s="2">
        <f t="shared" ref="CR50" si="271">CF50*CM47+CH50*CM50-CG50*CN47-CI50*CN50</f>
        <v>0.92027269296451819</v>
      </c>
      <c r="CS50" s="3">
        <f t="shared" ref="CS50" si="272">(CF50*CN47+CG50*CM47+CH50*CN50+CI50*CM50)</f>
        <v>0</v>
      </c>
      <c r="CU50" s="39">
        <f t="shared" ref="CU50" si="273">(180/PI())*ATAN(-1*(CQ47/CP47))</f>
        <v>-21.760508140557871</v>
      </c>
      <c r="CW50" s="56">
        <f t="shared" ref="CW50" si="274">20*LOG(((1-(10^(CU47/20)^2)*(1-((1-CW47)/(1+CW47))^2))^0.5))</f>
        <v>-31.525594229221202</v>
      </c>
      <c r="CY50" s="46">
        <f t="shared" si="7"/>
        <v>0.54</v>
      </c>
      <c r="CZ50" s="13">
        <f t="shared" si="183"/>
        <v>-8.3431630953735014E-3</v>
      </c>
      <c r="DA50" s="13">
        <f t="shared" si="184"/>
        <v>-33.043671834073592</v>
      </c>
      <c r="DB50" s="50">
        <f t="shared" si="185"/>
        <v>-8.3431630953735014E-3</v>
      </c>
      <c r="DC50" s="13">
        <f t="shared" si="186"/>
        <v>-456.1027176029682</v>
      </c>
      <c r="DD50" s="57">
        <f t="shared" si="187"/>
        <v>-7.9604941494656938</v>
      </c>
      <c r="DE50" s="48">
        <f t="shared" si="188"/>
        <v>-25.930388115449819</v>
      </c>
    </row>
    <row r="51" spans="1:109" ht="18" customHeight="1"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3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Y51" s="46">
        <f t="shared" si="7"/>
        <v>0.56000000000000005</v>
      </c>
      <c r="CZ51" s="13">
        <f t="shared" si="183"/>
        <v>-6.4805685965582767E-3</v>
      </c>
      <c r="DA51" s="13">
        <f t="shared" si="184"/>
        <v>-42.165726186132964</v>
      </c>
      <c r="DB51" s="50">
        <f t="shared" si="185"/>
        <v>-6.4805685965582767E-3</v>
      </c>
      <c r="DC51" s="13">
        <f t="shared" si="186"/>
        <v>-463.45005297450297</v>
      </c>
      <c r="DD51" s="57">
        <f t="shared" si="187"/>
        <v>-8.0887293429472162</v>
      </c>
      <c r="DE51" s="48">
        <f t="shared" si="188"/>
        <v>-26.569069478891613</v>
      </c>
    </row>
    <row r="52" spans="1:109" ht="18" customHeight="1">
      <c r="CY52" s="46">
        <f t="shared" si="7"/>
        <v>0.57999999999999996</v>
      </c>
      <c r="CZ52" s="13">
        <f t="shared" si="183"/>
        <v>-4.3129949430880422E-3</v>
      </c>
      <c r="DA52" s="13">
        <f t="shared" si="184"/>
        <v>-51.43472724562298</v>
      </c>
      <c r="DB52" s="50">
        <f t="shared" si="185"/>
        <v>-4.3129949430880422E-3</v>
      </c>
      <c r="DC52" s="13">
        <f t="shared" si="186"/>
        <v>-467.4001998809149</v>
      </c>
      <c r="DD52" s="57">
        <f t="shared" si="187"/>
        <v>-8.1576724124015723</v>
      </c>
      <c r="DE52" s="48">
        <f t="shared" si="188"/>
        <v>-27.912105556759109</v>
      </c>
    </row>
    <row r="53" spans="1:109" ht="18" customHeight="1" thickBot="1">
      <c r="A53" s="23"/>
      <c r="B53" s="23"/>
      <c r="C53" s="23"/>
      <c r="D53" s="20" t="s">
        <v>6</v>
      </c>
      <c r="E53" s="20"/>
      <c r="F53" s="20"/>
      <c r="G53" s="20"/>
      <c r="H53" s="20"/>
      <c r="I53" s="20" t="s">
        <v>7</v>
      </c>
      <c r="J53" s="20"/>
      <c r="K53" s="20"/>
      <c r="L53" s="20"/>
      <c r="M53" s="23"/>
      <c r="N53" s="23"/>
      <c r="O53" s="24" t="s">
        <v>8</v>
      </c>
      <c r="P53" s="23"/>
      <c r="Q53" s="23"/>
      <c r="R53" s="23"/>
      <c r="S53" s="20"/>
      <c r="T53" s="20" t="s">
        <v>9</v>
      </c>
      <c r="U53" s="23"/>
      <c r="V53" s="23"/>
      <c r="W53" s="23"/>
      <c r="X53" s="23"/>
      <c r="Y53" s="24" t="s">
        <v>10</v>
      </c>
      <c r="Z53" s="23"/>
      <c r="AA53" s="23"/>
      <c r="AB53" s="23"/>
      <c r="AC53" s="24" t="s">
        <v>11</v>
      </c>
      <c r="AD53" s="20"/>
      <c r="AE53" s="20"/>
      <c r="AF53" s="20"/>
      <c r="AG53" s="20"/>
      <c r="AH53" s="23"/>
      <c r="AI53" s="24" t="s">
        <v>12</v>
      </c>
      <c r="AJ53" s="23"/>
      <c r="AK53" s="23"/>
      <c r="AL53" s="20"/>
      <c r="AM53" s="24" t="s">
        <v>21</v>
      </c>
      <c r="AN53" s="20"/>
      <c r="AO53" s="23"/>
      <c r="AP53" s="23"/>
      <c r="AQ53" s="23"/>
      <c r="AR53" s="23"/>
      <c r="AS53" s="24" t="s">
        <v>87</v>
      </c>
      <c r="AT53" s="23"/>
      <c r="AU53" s="23"/>
      <c r="AV53" s="23"/>
      <c r="AW53" s="24" t="s">
        <v>22</v>
      </c>
      <c r="AX53" s="20"/>
      <c r="AY53" s="20"/>
      <c r="AZ53" s="20"/>
      <c r="BA53" s="20"/>
      <c r="BB53" s="23"/>
      <c r="BC53" s="24" t="s">
        <v>13</v>
      </c>
      <c r="BD53" s="23"/>
      <c r="BE53" s="23"/>
      <c r="BF53" s="23"/>
      <c r="BG53" s="24" t="s">
        <v>23</v>
      </c>
      <c r="BH53" s="20"/>
      <c r="BI53" s="23"/>
      <c r="BJ53" s="23"/>
      <c r="BK53" s="23"/>
      <c r="BL53" s="23"/>
      <c r="BM53" s="24" t="s">
        <v>24</v>
      </c>
      <c r="BN53" s="23"/>
      <c r="BO53" s="23"/>
      <c r="BP53" s="23"/>
      <c r="BQ53" s="24" t="s">
        <v>22</v>
      </c>
      <c r="BR53" s="20"/>
      <c r="BS53" s="20"/>
      <c r="BT53" s="20"/>
      <c r="BU53" s="20"/>
      <c r="BV53" s="23"/>
      <c r="BW53" s="24" t="s">
        <v>25</v>
      </c>
      <c r="BX53" s="23"/>
      <c r="BY53" s="23"/>
      <c r="BZ53" s="23"/>
      <c r="CA53" s="24" t="s">
        <v>23</v>
      </c>
      <c r="CB53" s="20"/>
      <c r="CC53" s="23"/>
      <c r="CD53" s="23"/>
      <c r="CE53" s="23"/>
      <c r="CF53" s="23"/>
      <c r="CG53" s="24" t="s">
        <v>88</v>
      </c>
      <c r="CH53" s="23"/>
      <c r="CI53" s="23"/>
      <c r="CJ53" s="23"/>
      <c r="CK53" s="24" t="s">
        <v>155</v>
      </c>
      <c r="CL53" s="24"/>
      <c r="CM53" s="23"/>
      <c r="CN53" s="23"/>
      <c r="CO53" s="23"/>
      <c r="CP53" s="23"/>
      <c r="CQ53" s="24" t="s">
        <v>89</v>
      </c>
      <c r="CR53" s="23"/>
      <c r="CS53" s="23"/>
      <c r="CY53" s="46">
        <f t="shared" si="7"/>
        <v>0.6</v>
      </c>
      <c r="CZ53" s="13">
        <f t="shared" si="183"/>
        <v>-2.2435409326833199E-3</v>
      </c>
      <c r="DA53" s="13">
        <f t="shared" si="184"/>
        <v>-60.782731243241287</v>
      </c>
      <c r="DB53" s="50">
        <f t="shared" si="185"/>
        <v>-2.2435409326833199E-3</v>
      </c>
      <c r="DC53" s="13">
        <f t="shared" si="186"/>
        <v>-467.92831244688415</v>
      </c>
      <c r="DD53" s="57">
        <f t="shared" si="187"/>
        <v>-8.1668897154988933</v>
      </c>
      <c r="DE53" s="48">
        <f t="shared" si="188"/>
        <v>-30.388561596073647</v>
      </c>
    </row>
    <row r="54" spans="1:109" ht="18" customHeight="1" thickBot="1">
      <c r="A54" s="23"/>
      <c r="B54" s="33"/>
      <c r="C54" s="23"/>
      <c r="D54" s="7" t="s">
        <v>99</v>
      </c>
      <c r="E54" s="8"/>
      <c r="F54" s="8" t="s">
        <v>100</v>
      </c>
      <c r="G54" s="9"/>
      <c r="H54" s="10"/>
      <c r="I54" s="7" t="s">
        <v>103</v>
      </c>
      <c r="J54" s="8"/>
      <c r="K54" s="8" t="s">
        <v>104</v>
      </c>
      <c r="L54" s="9"/>
      <c r="M54" s="23"/>
      <c r="N54" s="194" t="s">
        <v>74</v>
      </c>
      <c r="O54" s="195"/>
      <c r="P54" s="196" t="s">
        <v>75</v>
      </c>
      <c r="Q54" s="197"/>
      <c r="R54" s="23"/>
      <c r="S54" s="7" t="s">
        <v>2</v>
      </c>
      <c r="T54" s="8"/>
      <c r="U54" s="8" t="s">
        <v>3</v>
      </c>
      <c r="V54" s="9"/>
      <c r="W54" s="20"/>
      <c r="X54" s="194" t="s">
        <v>108</v>
      </c>
      <c r="Y54" s="195"/>
      <c r="Z54" s="196" t="s">
        <v>109</v>
      </c>
      <c r="AA54" s="197"/>
      <c r="AB54" s="20"/>
      <c r="AC54" s="7" t="s">
        <v>107</v>
      </c>
      <c r="AD54" s="8"/>
      <c r="AE54" s="8" t="s">
        <v>14</v>
      </c>
      <c r="AF54" s="9"/>
      <c r="AG54" s="20"/>
      <c r="AH54" s="194" t="s">
        <v>112</v>
      </c>
      <c r="AI54" s="195"/>
      <c r="AJ54" s="196" t="s">
        <v>113</v>
      </c>
      <c r="AK54" s="197"/>
      <c r="AL54" s="20"/>
      <c r="AM54" s="106" t="s">
        <v>135</v>
      </c>
      <c r="AN54" s="107"/>
      <c r="AO54" s="107" t="s">
        <v>136</v>
      </c>
      <c r="AP54" s="108"/>
      <c r="AQ54" s="23"/>
      <c r="AR54" s="194" t="s">
        <v>116</v>
      </c>
      <c r="AS54" s="195"/>
      <c r="AT54" s="196" t="s">
        <v>0</v>
      </c>
      <c r="AU54" s="197"/>
      <c r="AV54" s="36"/>
      <c r="AW54" s="7" t="s">
        <v>139</v>
      </c>
      <c r="AX54" s="8"/>
      <c r="AY54" s="8" t="s">
        <v>140</v>
      </c>
      <c r="AZ54" s="9"/>
      <c r="BA54" s="20"/>
      <c r="BB54" s="194" t="s">
        <v>119</v>
      </c>
      <c r="BC54" s="195"/>
      <c r="BD54" s="196" t="s">
        <v>120</v>
      </c>
      <c r="BE54" s="197"/>
      <c r="BF54" s="36"/>
      <c r="BG54" s="190" t="s">
        <v>143</v>
      </c>
      <c r="BH54" s="191"/>
      <c r="BI54" s="192" t="s">
        <v>144</v>
      </c>
      <c r="BJ54" s="193"/>
      <c r="BK54" s="36"/>
      <c r="BL54" s="194" t="s">
        <v>123</v>
      </c>
      <c r="BM54" s="195"/>
      <c r="BN54" s="196" t="s">
        <v>124</v>
      </c>
      <c r="BO54" s="197"/>
      <c r="BP54" s="36"/>
      <c r="BQ54" s="7" t="s">
        <v>147</v>
      </c>
      <c r="BR54" s="8"/>
      <c r="BS54" s="8" t="s">
        <v>148</v>
      </c>
      <c r="BT54" s="9"/>
      <c r="BU54" s="20"/>
      <c r="BV54" s="194" t="s">
        <v>127</v>
      </c>
      <c r="BW54" s="195"/>
      <c r="BX54" s="196" t="s">
        <v>128</v>
      </c>
      <c r="BY54" s="197"/>
      <c r="BZ54" s="36"/>
      <c r="CA54" s="7" t="s">
        <v>151</v>
      </c>
      <c r="CB54" s="8"/>
      <c r="CC54" s="8" t="s">
        <v>152</v>
      </c>
      <c r="CD54" s="9"/>
      <c r="CE54" s="36"/>
      <c r="CF54" s="194" t="s">
        <v>131</v>
      </c>
      <c r="CG54" s="195"/>
      <c r="CH54" s="196" t="s">
        <v>132</v>
      </c>
      <c r="CI54" s="197"/>
      <c r="CJ54" s="23"/>
      <c r="CK54" s="7" t="s">
        <v>156</v>
      </c>
      <c r="CL54" s="8"/>
      <c r="CM54" s="8" t="s">
        <v>157</v>
      </c>
      <c r="CN54" s="9"/>
      <c r="CO54" s="23"/>
      <c r="CP54" s="194" t="s">
        <v>160</v>
      </c>
      <c r="CQ54" s="195"/>
      <c r="CR54" s="196" t="s">
        <v>132</v>
      </c>
      <c r="CS54" s="197"/>
      <c r="CU54" s="26" t="s">
        <v>15</v>
      </c>
      <c r="CW54" s="52" t="s">
        <v>46</v>
      </c>
      <c r="CY54" s="46">
        <f t="shared" si="7"/>
        <v>0.62</v>
      </c>
      <c r="CZ54" s="13">
        <f t="shared" si="183"/>
        <v>-6.9209439152022334E-4</v>
      </c>
      <c r="DA54" s="13">
        <f t="shared" si="184"/>
        <v>-70.141297492178978</v>
      </c>
      <c r="DB54" s="50">
        <f t="shared" si="185"/>
        <v>-6.9209439152022334E-4</v>
      </c>
      <c r="DC54" s="13">
        <f t="shared" si="186"/>
        <v>-465.68003132611466</v>
      </c>
      <c r="DD54" s="57">
        <f t="shared" si="187"/>
        <v>-8.1276498074310357</v>
      </c>
      <c r="DE54" s="48">
        <f t="shared" si="188"/>
        <v>-35.218459088165098</v>
      </c>
    </row>
    <row r="55" spans="1:109" ht="18" customHeight="1" thickTop="1" thickBot="1">
      <c r="B55" s="34">
        <v>0.08</v>
      </c>
      <c r="D55" s="11">
        <v>1</v>
      </c>
      <c r="E55" s="12">
        <v>0</v>
      </c>
      <c r="F55" s="13">
        <v>0</v>
      </c>
      <c r="G55" s="14">
        <v>0</v>
      </c>
      <c r="H55" s="10"/>
      <c r="I55" s="11">
        <v>1</v>
      </c>
      <c r="J55" s="12">
        <v>0</v>
      </c>
      <c r="K55" s="13">
        <v>0</v>
      </c>
      <c r="L55" s="40">
        <f t="shared" ref="L55" si="275">$B55*$J$4</f>
        <v>0.11416320000000001</v>
      </c>
      <c r="N55" s="1">
        <f t="shared" ref="N55" si="276">D55*I55+F55*I58-E55*J55-G55*J58</f>
        <v>1</v>
      </c>
      <c r="O55" s="4">
        <f t="shared" ref="O55" si="277">(D55*J55+E55*I55+F55*J58+G55*I58)</f>
        <v>0</v>
      </c>
      <c r="P55" s="2">
        <f t="shared" ref="P55" si="278">D55*K55+F55*K58-E55*L55-G55*L58</f>
        <v>0</v>
      </c>
      <c r="Q55" s="3">
        <f t="shared" ref="Q55" si="279">(D55*L55+E55*K55+F55*L58+G55*K58)</f>
        <v>0.11416320000000001</v>
      </c>
      <c r="S55" s="11">
        <v>1</v>
      </c>
      <c r="T55" s="12">
        <v>0</v>
      </c>
      <c r="U55" s="13">
        <v>0</v>
      </c>
      <c r="V55" s="13">
        <v>0</v>
      </c>
      <c r="W55" s="20"/>
      <c r="X55" s="1">
        <f t="shared" ref="X55" si="280">N55*S55+P55*S58-O55*T55-Q55*T58</f>
        <v>0.98351958310912002</v>
      </c>
      <c r="Y55" s="4">
        <f t="shared" ref="Y55" si="281">(N55*T55+O55*S55+P55*T58+Q55*S58)</f>
        <v>0</v>
      </c>
      <c r="Z55" s="2">
        <f t="shared" ref="Z55" si="282">N55*U55+P55*U58-O55*V55-Q55*V58</f>
        <v>0</v>
      </c>
      <c r="AA55" s="3">
        <f t="shared" ref="AA55" si="283">(N55*V55+O55*U55+P55*V58+Q55*U58)</f>
        <v>0.11416320000000001</v>
      </c>
      <c r="AB55" s="20"/>
      <c r="AC55" s="11">
        <v>1</v>
      </c>
      <c r="AD55" s="12">
        <v>0</v>
      </c>
      <c r="AE55" s="13">
        <v>0</v>
      </c>
      <c r="AF55" s="40">
        <f t="shared" ref="AF55" si="284">$B55*$AD$4</f>
        <v>0.13699920000000002</v>
      </c>
      <c r="AG55" s="20"/>
      <c r="AH55" s="1">
        <f t="shared" ref="AH55" si="285">X55*AC55+Z55*AC58-Y55*AD55-AA55*AD58</f>
        <v>0.98351958310912002</v>
      </c>
      <c r="AI55" s="4">
        <f t="shared" ref="AI55" si="286">(X55*AD55+Y55*AC55+Z55*AD58+AA55*AC58)</f>
        <v>0</v>
      </c>
      <c r="AJ55" s="2">
        <f t="shared" ref="AJ55" si="287">X55*AE55+Z55*AE58-Y55*AF55-AA55*AF58</f>
        <v>0</v>
      </c>
      <c r="AK55" s="3">
        <f t="shared" ref="AK55" si="288">(X55*AF55+Y55*AE55+Z55*AF58+AA55*AE58)</f>
        <v>0.24890459607028298</v>
      </c>
      <c r="AL55" s="20"/>
      <c r="AM55" s="11">
        <v>1</v>
      </c>
      <c r="AN55" s="12">
        <v>0</v>
      </c>
      <c r="AO55" s="13">
        <v>0</v>
      </c>
      <c r="AP55" s="14">
        <v>0</v>
      </c>
      <c r="AR55" s="1">
        <f t="shared" ref="AR55" si="289">AH55*AM55+AJ55*AM58-AI55*AN55-AK55*AN58</f>
        <v>0.94557138926856776</v>
      </c>
      <c r="AS55" s="4">
        <f t="shared" ref="AS55" si="290">(AH55*AN55+AI55*AM55+AJ55*AN58+AK55*AM58)</f>
        <v>0</v>
      </c>
      <c r="AT55" s="2">
        <f t="shared" ref="AT55" si="291">AH55*AO55+AJ55*AO58-AI55*AP55-AK55*AP58</f>
        <v>0</v>
      </c>
      <c r="AU55" s="3">
        <f t="shared" ref="AU55" si="292">(AH55*AP55+AI55*AO55+AJ55*AP58+AK55*AO58)</f>
        <v>0.24890459607028298</v>
      </c>
      <c r="AV55" s="20"/>
      <c r="AW55" s="11">
        <v>1</v>
      </c>
      <c r="AX55" s="12">
        <v>0</v>
      </c>
      <c r="AY55" s="13">
        <v>0</v>
      </c>
      <c r="AZ55" s="40">
        <f t="shared" ref="AZ55" si="293">$B55*$AX$4</f>
        <v>0.13699920000000002</v>
      </c>
      <c r="BA55" s="20"/>
      <c r="BB55" s="1">
        <f t="shared" ref="BB55" si="294">AR55*AW55+AT55*AW58-AS55*AX55-AU55*AX58</f>
        <v>0.94557138926856776</v>
      </c>
      <c r="BC55" s="4">
        <f t="shared" ref="BC55" si="295">(AR55*AX55+AS55*AW55+AT55*AX58+AU55*AW58)</f>
        <v>0</v>
      </c>
      <c r="BD55" s="2">
        <f t="shared" ref="BD55" si="296">AR55*AY55+AT55*AY58-AS55*AZ55-AU55*AZ58</f>
        <v>0</v>
      </c>
      <c r="BE55" s="3">
        <f t="shared" ref="BE55" si="297">(AR55*AZ55+AS55*AY55+AT55*AZ58+AU55*AY58)</f>
        <v>0.37844711994296537</v>
      </c>
      <c r="BF55" s="20"/>
      <c r="BG55" s="11">
        <v>1</v>
      </c>
      <c r="BH55" s="12">
        <v>0</v>
      </c>
      <c r="BI55" s="13">
        <v>0</v>
      </c>
      <c r="BJ55" s="14">
        <v>0</v>
      </c>
      <c r="BK55" s="20"/>
      <c r="BL55" s="1">
        <f t="shared" ref="BL55" si="298">BB55*BG55+BD55*BG58-BC55*BH55-BE55*BH58</f>
        <v>0.89093936854899325</v>
      </c>
      <c r="BM55" s="4">
        <f t="shared" ref="BM55" si="299">(BB55*BH55+BC55*BG55+BD55*BH58+BE55*BG58)</f>
        <v>0</v>
      </c>
      <c r="BN55" s="2">
        <f t="shared" ref="BN55" si="300">BB55*BI55+BD55*BI58-BC55*BJ55-BE55*BJ58</f>
        <v>0</v>
      </c>
      <c r="BO55" s="3">
        <f t="shared" ref="BO55" si="301">(BB55*BJ55+BC55*BI55+BD55*BJ58+BE55*BI58)</f>
        <v>0.37844711994296537</v>
      </c>
      <c r="BP55" s="20"/>
      <c r="BQ55" s="11">
        <v>1</v>
      </c>
      <c r="BR55" s="12">
        <v>0</v>
      </c>
      <c r="BS55" s="13">
        <v>0</v>
      </c>
      <c r="BT55" s="40">
        <f t="shared" ref="BT55" si="302">$B55*BR$4</f>
        <v>0.11416320000000001</v>
      </c>
      <c r="BU55" s="20"/>
      <c r="BV55" s="1">
        <f t="shared" ref="BV55" si="303">BL55*BQ55+BN55*BQ58-BM55*BR55-BO55*BR58</f>
        <v>0.89093936854899325</v>
      </c>
      <c r="BW55" s="4">
        <f t="shared" ref="BW55" si="304">(BL55*BR55+BM55*BQ55+BN55*BR58+BO55*BQ58)</f>
        <v>0</v>
      </c>
      <c r="BX55" s="2">
        <f t="shared" ref="BX55" si="305">BL55*BS55+BN55*BS58-BM55*BT55-BO55*BT58</f>
        <v>0</v>
      </c>
      <c r="BY55" s="3">
        <f t="shared" ref="BY55" si="306">(BL55*BT55+BM55*BS55+BN55*BT58+BO55*BS58)</f>
        <v>0.48015960926249779</v>
      </c>
      <c r="BZ55" s="20"/>
      <c r="CA55" s="11">
        <v>1</v>
      </c>
      <c r="CB55" s="12">
        <v>0</v>
      </c>
      <c r="CC55" s="13">
        <v>0</v>
      </c>
      <c r="CD55" s="14">
        <v>0</v>
      </c>
      <c r="CE55" s="20"/>
      <c r="CF55" s="1">
        <f t="shared" ref="CF55" si="307">BV55*CA55+BX55*CA58-BW55*CB55-BY55*CB58</f>
        <v>0.85965293666482367</v>
      </c>
      <c r="CG55" s="4">
        <f t="shared" ref="CG55" si="308">(BV55*CB55+BW55*CA55+BX55*CB58+BY55*CA58)</f>
        <v>0</v>
      </c>
      <c r="CH55" s="2">
        <f t="shared" ref="CH55" si="309">BV55*CC55+BX55*CC58-BW55*CD55-BY55*CD58</f>
        <v>0</v>
      </c>
      <c r="CI55" s="3">
        <f t="shared" ref="CI55" si="310">(BV55*CD55+BW55*CC55+BX55*CD58+BY55*CC58)</f>
        <v>0.48015960926249779</v>
      </c>
      <c r="CJ55" s="28"/>
      <c r="CK55" s="11">
        <v>1</v>
      </c>
      <c r="CL55" s="12">
        <v>0</v>
      </c>
      <c r="CM55" s="13">
        <v>0</v>
      </c>
      <c r="CN55" s="14">
        <v>0</v>
      </c>
      <c r="CP55" s="1">
        <f t="shared" ref="CP55" si="311">CF55*CK55+CH55*CK58-CG55*CL55-CI55*CL58</f>
        <v>0.85965293666482367</v>
      </c>
      <c r="CQ55" s="4">
        <f t="shared" ref="CQ55" si="312">(CF55*CL55+CG55*CK55+CH55*CL58+CI55*CK58)</f>
        <v>0.48015960926249779</v>
      </c>
      <c r="CR55" s="2">
        <f t="shared" ref="CR55" si="313">CF55*CM55+CH55*CM58-CG55*CN55-CI55*CN58</f>
        <v>0</v>
      </c>
      <c r="CS55" s="3">
        <f t="shared" ref="CS55" si="314">(CF55*CN55+CG55*CM55+CH55*CN58+CI55*CM58)</f>
        <v>0.48015960926249779</v>
      </c>
      <c r="CU55" s="29">
        <f t="shared" ref="CU55" si="315">20*LOG(((1+$CL$4)/$CL$4)/((CP55+CP58)^2+(CQ55+CQ58)^2)^0.5)</f>
        <v>-4.3624084084924967E-3</v>
      </c>
      <c r="CW55" s="53">
        <f t="shared" ref="CW55" si="316">((CP55^2+CQ55^2)^0.5)/((CP58^2+CQ58^2)^0.5)</f>
        <v>0.96811946673313232</v>
      </c>
      <c r="CY55" s="46">
        <f t="shared" si="7"/>
        <v>0.64</v>
      </c>
      <c r="CZ55" s="13">
        <f t="shared" si="183"/>
        <v>-1.1823847470711437E-5</v>
      </c>
      <c r="DA55" s="13">
        <f t="shared" si="184"/>
        <v>-79.45489811870128</v>
      </c>
      <c r="DB55" s="50">
        <f t="shared" si="185"/>
        <v>-1.1823847470711437E-5</v>
      </c>
      <c r="DC55" s="13">
        <f t="shared" si="186"/>
        <v>-461.87666063358421</v>
      </c>
      <c r="DD55" s="57">
        <f t="shared" si="187"/>
        <v>-8.0612684661725229</v>
      </c>
      <c r="DE55" s="48">
        <f t="shared" si="188"/>
        <v>-52.713071112838001</v>
      </c>
    </row>
    <row r="56" spans="1:109" ht="18" customHeight="1" thickBot="1">
      <c r="D56" s="11"/>
      <c r="E56" s="13"/>
      <c r="F56" s="13"/>
      <c r="G56" s="15"/>
      <c r="H56" s="10"/>
      <c r="I56" s="11"/>
      <c r="J56" s="13"/>
      <c r="K56" s="13"/>
      <c r="L56" s="15"/>
      <c r="N56" s="5"/>
      <c r="Q56" s="6"/>
      <c r="S56" s="11"/>
      <c r="T56" s="13"/>
      <c r="U56" s="13"/>
      <c r="V56" s="15"/>
      <c r="W56" s="20"/>
      <c r="X56" s="5"/>
      <c r="AA56" s="6"/>
      <c r="AB56" s="20"/>
      <c r="AC56" s="11"/>
      <c r="AD56" s="13"/>
      <c r="AE56" s="13"/>
      <c r="AF56" s="15"/>
      <c r="AG56" s="20"/>
      <c r="AH56" s="5"/>
      <c r="AK56" s="6"/>
      <c r="AL56" s="20"/>
      <c r="AM56" s="11"/>
      <c r="AN56" s="13"/>
      <c r="AO56" s="13"/>
      <c r="AP56" s="15"/>
      <c r="AR56" s="5"/>
      <c r="AU56" s="6"/>
      <c r="AW56" s="11"/>
      <c r="AX56" s="13"/>
      <c r="AY56" s="13"/>
      <c r="AZ56" s="15"/>
      <c r="BA56" s="20"/>
      <c r="BB56" s="5"/>
      <c r="BE56" s="6"/>
      <c r="BG56" s="11"/>
      <c r="BH56" s="13"/>
      <c r="BI56" s="13"/>
      <c r="BJ56" s="15"/>
      <c r="BL56" s="5"/>
      <c r="BO56" s="6"/>
      <c r="BQ56" s="11"/>
      <c r="BR56" s="13"/>
      <c r="BS56" s="13"/>
      <c r="BT56" s="15"/>
      <c r="BU56" s="20"/>
      <c r="BV56" s="5"/>
      <c r="BY56" s="6"/>
      <c r="CA56" s="11"/>
      <c r="CB56" s="13"/>
      <c r="CC56" s="13"/>
      <c r="CD56" s="15"/>
      <c r="CF56" s="5"/>
      <c r="CI56" s="6"/>
      <c r="CK56" s="11"/>
      <c r="CL56" s="13"/>
      <c r="CM56" s="13"/>
      <c r="CN56" s="15"/>
      <c r="CP56" s="5"/>
      <c r="CS56" s="6"/>
      <c r="CW56" s="54"/>
      <c r="CY56" s="46">
        <f t="shared" si="7"/>
        <v>0.66</v>
      </c>
      <c r="CZ56" s="13">
        <f t="shared" si="183"/>
        <v>-4.0419556549136011E-4</v>
      </c>
      <c r="DA56" s="13">
        <f t="shared" si="184"/>
        <v>-88.692431331372973</v>
      </c>
      <c r="DB56" s="50">
        <f t="shared" si="185"/>
        <v>-4.0419556549136011E-4</v>
      </c>
      <c r="DC56" s="13">
        <f t="shared" si="186"/>
        <v>8541.8943381839526</v>
      </c>
      <c r="DD56" s="57">
        <f t="shared" si="187"/>
        <v>-8.0107072969822362</v>
      </c>
      <c r="DE56" s="48">
        <f t="shared" si="188"/>
        <v>-37.303184870503983</v>
      </c>
    </row>
    <row r="57" spans="1:109" ht="18" customHeight="1" thickBot="1">
      <c r="D57" s="11" t="s">
        <v>101</v>
      </c>
      <c r="E57" s="13"/>
      <c r="F57" s="13" t="s">
        <v>102</v>
      </c>
      <c r="G57" s="15"/>
      <c r="H57" s="10"/>
      <c r="I57" s="11" t="s">
        <v>106</v>
      </c>
      <c r="J57" s="13"/>
      <c r="K57" s="13" t="s">
        <v>105</v>
      </c>
      <c r="L57" s="15"/>
      <c r="N57" s="194" t="s">
        <v>16</v>
      </c>
      <c r="O57" s="195"/>
      <c r="P57" s="196" t="s">
        <v>17</v>
      </c>
      <c r="Q57" s="197"/>
      <c r="S57" s="11" t="s">
        <v>4</v>
      </c>
      <c r="T57" s="13"/>
      <c r="U57" s="13" t="s">
        <v>5</v>
      </c>
      <c r="V57" s="15"/>
      <c r="W57" s="20"/>
      <c r="X57" s="194" t="s">
        <v>111</v>
      </c>
      <c r="Y57" s="195"/>
      <c r="Z57" s="196" t="s">
        <v>110</v>
      </c>
      <c r="AA57" s="197"/>
      <c r="AB57" s="20"/>
      <c r="AC57" s="11" t="s">
        <v>18</v>
      </c>
      <c r="AD57" s="13"/>
      <c r="AE57" s="13" t="s">
        <v>19</v>
      </c>
      <c r="AF57" s="15"/>
      <c r="AG57" s="20"/>
      <c r="AH57" s="194" t="s">
        <v>114</v>
      </c>
      <c r="AI57" s="195"/>
      <c r="AJ57" s="196" t="s">
        <v>115</v>
      </c>
      <c r="AK57" s="197"/>
      <c r="AL57" s="20"/>
      <c r="AM57" s="11" t="s">
        <v>138</v>
      </c>
      <c r="AN57" s="13"/>
      <c r="AO57" s="13" t="s">
        <v>137</v>
      </c>
      <c r="AP57" s="15"/>
      <c r="AR57" s="194" t="s">
        <v>117</v>
      </c>
      <c r="AS57" s="195"/>
      <c r="AT57" s="196" t="s">
        <v>118</v>
      </c>
      <c r="AU57" s="197"/>
      <c r="AV57" s="36"/>
      <c r="AW57" s="11" t="s">
        <v>142</v>
      </c>
      <c r="AX57" s="13"/>
      <c r="AY57" s="13" t="s">
        <v>141</v>
      </c>
      <c r="AZ57" s="15"/>
      <c r="BA57" s="20"/>
      <c r="BB57" s="194" t="s">
        <v>122</v>
      </c>
      <c r="BC57" s="195"/>
      <c r="BD57" s="196" t="s">
        <v>121</v>
      </c>
      <c r="BE57" s="197"/>
      <c r="BF57" s="36"/>
      <c r="BG57" s="11" t="s">
        <v>145</v>
      </c>
      <c r="BH57" s="13"/>
      <c r="BI57" s="13" t="s">
        <v>146</v>
      </c>
      <c r="BJ57" s="15"/>
      <c r="BK57" s="36"/>
      <c r="BL57" s="194" t="s">
        <v>125</v>
      </c>
      <c r="BM57" s="195"/>
      <c r="BN57" s="196" t="s">
        <v>126</v>
      </c>
      <c r="BO57" s="197"/>
      <c r="BP57" s="36"/>
      <c r="BQ57" s="11" t="s">
        <v>150</v>
      </c>
      <c r="BR57" s="13"/>
      <c r="BS57" s="13" t="s">
        <v>149</v>
      </c>
      <c r="BT57" s="15"/>
      <c r="BU57" s="20"/>
      <c r="BV57" s="194" t="s">
        <v>129</v>
      </c>
      <c r="BW57" s="195"/>
      <c r="BX57" s="196" t="s">
        <v>130</v>
      </c>
      <c r="BY57" s="197"/>
      <c r="BZ57" s="36"/>
      <c r="CA57" s="11" t="s">
        <v>154</v>
      </c>
      <c r="CB57" s="13"/>
      <c r="CC57" s="13" t="s">
        <v>153</v>
      </c>
      <c r="CD57" s="15"/>
      <c r="CE57" s="36"/>
      <c r="CF57" s="194" t="s">
        <v>134</v>
      </c>
      <c r="CG57" s="195"/>
      <c r="CH57" s="196" t="s">
        <v>133</v>
      </c>
      <c r="CI57" s="197"/>
      <c r="CK57" s="11" t="s">
        <v>159</v>
      </c>
      <c r="CL57" s="13"/>
      <c r="CM57" s="13" t="s">
        <v>158</v>
      </c>
      <c r="CN57" s="15"/>
      <c r="CP57" s="109" t="s">
        <v>161</v>
      </c>
      <c r="CQ57" s="110"/>
      <c r="CR57" s="111" t="s">
        <v>162</v>
      </c>
      <c r="CS57" s="112"/>
      <c r="CU57" s="38" t="s">
        <v>29</v>
      </c>
      <c r="CW57" s="55" t="s">
        <v>47</v>
      </c>
      <c r="CY57" s="46">
        <f t="shared" si="7"/>
        <v>0.68</v>
      </c>
      <c r="CZ57" s="13">
        <f t="shared" si="183"/>
        <v>-1.8505618841680282E-3</v>
      </c>
      <c r="DA57" s="13">
        <f t="shared" si="184"/>
        <v>82.14545543230625</v>
      </c>
      <c r="DB57" s="50">
        <f t="shared" si="185"/>
        <v>-1.8505618841680282E-3</v>
      </c>
      <c r="DC57" s="13">
        <f t="shared" si="186"/>
        <v>-456.08277742988361</v>
      </c>
      <c r="DD57" s="57">
        <f t="shared" si="187"/>
        <v>-7.9601461277919494</v>
      </c>
      <c r="DE57" s="48">
        <f t="shared" si="188"/>
        <v>-30.738819177210694</v>
      </c>
    </row>
    <row r="58" spans="1:109" ht="18" customHeight="1" thickTop="1" thickBot="1">
      <c r="D58" s="16">
        <v>0</v>
      </c>
      <c r="E58" s="17">
        <f t="shared" ref="E58" si="317">$B55*$E$4</f>
        <v>6.5158400000000005E-2</v>
      </c>
      <c r="F58" s="18">
        <v>1</v>
      </c>
      <c r="G58" s="19">
        <v>0</v>
      </c>
      <c r="H58" s="10"/>
      <c r="I58" s="16">
        <v>0</v>
      </c>
      <c r="J58" s="17">
        <v>0</v>
      </c>
      <c r="K58" s="18">
        <v>1</v>
      </c>
      <c r="L58" s="19">
        <v>0</v>
      </c>
      <c r="N58" s="1">
        <f t="shared" ref="N58" si="318">D58*I55+F58*I58-E58*J55-G58*J58</f>
        <v>0</v>
      </c>
      <c r="O58" s="4">
        <f t="shared" ref="O58" si="319">(D58*J55+E58*I55+F58*J58+G58*I58)</f>
        <v>6.5158400000000005E-2</v>
      </c>
      <c r="P58" s="2">
        <f t="shared" ref="P58" si="320">D58*K55+F58*K58-E58*L55-G58*L58</f>
        <v>0.99256130854911995</v>
      </c>
      <c r="Q58" s="3">
        <f t="shared" ref="Q58" si="321">(D58*L55+E58*K55+F58*L58+G58*K58)</f>
        <v>0</v>
      </c>
      <c r="S58" s="16">
        <v>0</v>
      </c>
      <c r="T58" s="17">
        <f t="shared" ref="T58" si="322">$B55*$T$4</f>
        <v>0.1443584</v>
      </c>
      <c r="U58" s="18">
        <v>1</v>
      </c>
      <c r="V58" s="19">
        <v>0</v>
      </c>
      <c r="W58" s="20"/>
      <c r="X58" s="1">
        <f t="shared" ref="X58" si="323">N58*S55+P58*S58-O58*T55-Q58*T58</f>
        <v>0</v>
      </c>
      <c r="Y58" s="4">
        <f t="shared" ref="Y58" si="324">(N58*T55+O58*S55+P58*T58+Q58*S58)</f>
        <v>0.20844296240405727</v>
      </c>
      <c r="Z58" s="2">
        <f t="shared" ref="Z58" si="325">N58*U55+P58*U58-O58*V55-Q58*V58</f>
        <v>0.99256130854911995</v>
      </c>
      <c r="AA58" s="3">
        <f t="shared" ref="AA58" si="326">(N58*V55+O58*U55+P58*V58+Q58*U58)</f>
        <v>0</v>
      </c>
      <c r="AB58" s="20"/>
      <c r="AC58" s="16">
        <v>0</v>
      </c>
      <c r="AD58" s="17">
        <v>0</v>
      </c>
      <c r="AE58" s="18">
        <v>1</v>
      </c>
      <c r="AF58" s="19">
        <v>0</v>
      </c>
      <c r="AG58" s="20"/>
      <c r="AH58" s="1">
        <f t="shared" ref="AH58" si="327">X58*AC55+Z58*AC58-Y58*AD55-AA58*AD58</f>
        <v>0</v>
      </c>
      <c r="AI58" s="4">
        <f t="shared" ref="AI58" si="328">(X58*AD55+Y58*AC55+Z58*AD58+AA58*AC58)</f>
        <v>0.20844296240405727</v>
      </c>
      <c r="AJ58" s="2">
        <f t="shared" ref="AJ58" si="329">X58*AE55+Z58*AE58-Y58*AF55-AA58*AF58</f>
        <v>0.96400478945413404</v>
      </c>
      <c r="AK58" s="3">
        <f t="shared" ref="AK58" si="330">(X58*AF55+Y58*AE55+Z58*AF58+AA58*AE58)</f>
        <v>0</v>
      </c>
      <c r="AL58" s="20"/>
      <c r="AM58" s="16">
        <v>0</v>
      </c>
      <c r="AN58" s="17">
        <f t="shared" ref="AN58" si="331">$B55*$AN$4</f>
        <v>0.15246080000000001</v>
      </c>
      <c r="AO58" s="18">
        <v>1</v>
      </c>
      <c r="AP58" s="19">
        <v>0</v>
      </c>
      <c r="AR58" s="1">
        <f t="shared" ref="AR58" si="332">AH58*AM55+AJ58*AM58-AI58*AN55-AK58*AN58</f>
        <v>0</v>
      </c>
      <c r="AS58" s="4">
        <f t="shared" ref="AS58" si="333">(AH58*AN55+AI58*AM55+AJ58*AN58+AK58*AM58)</f>
        <v>0.35541590380806609</v>
      </c>
      <c r="AT58" s="2">
        <f t="shared" ref="AT58" si="334">AH58*AO55+AJ58*AO58-AI58*AP55-AK58*AP58</f>
        <v>0.96400478945413404</v>
      </c>
      <c r="AU58" s="3">
        <f t="shared" ref="AU58" si="335">(AH58*AP55+AI58*AO55+AJ58*AP58+AK58*AO58)</f>
        <v>0</v>
      </c>
      <c r="AV58" s="20"/>
      <c r="AW58" s="16">
        <v>0</v>
      </c>
      <c r="AX58" s="17">
        <v>0</v>
      </c>
      <c r="AY58" s="18">
        <v>1</v>
      </c>
      <c r="AZ58" s="19">
        <v>0</v>
      </c>
      <c r="BA58" s="20"/>
      <c r="BB58" s="1">
        <f t="shared" ref="BB58" si="336">AR58*AW55+AT58*AW58-AS58*AX55-AU58*AX58</f>
        <v>0</v>
      </c>
      <c r="BC58" s="4">
        <f t="shared" ref="BC58" si="337">(AR58*AX55+AS58*AW55+AT58*AX58+AU58*AW58)</f>
        <v>0.35541590380806609</v>
      </c>
      <c r="BD58" s="2">
        <f t="shared" ref="BD58" si="338">AR58*AY55+AT58*AY58-AS58*AZ55-AU58*AZ58</f>
        <v>0.91531309496515201</v>
      </c>
      <c r="BE58" s="3">
        <f t="shared" ref="BE58" si="339">(AR58*AZ55+AS58*AY55+AT58*AZ58+AU58*AY58)</f>
        <v>0</v>
      </c>
      <c r="BF58" s="20"/>
      <c r="BG58" s="16">
        <v>0</v>
      </c>
      <c r="BH58" s="17">
        <f t="shared" ref="BH58" si="340">$B55*$BH$4</f>
        <v>0.1443584</v>
      </c>
      <c r="BI58" s="18">
        <v>1</v>
      </c>
      <c r="BJ58" s="19">
        <v>0</v>
      </c>
      <c r="BK58" s="20"/>
      <c r="BL58" s="1">
        <f t="shared" ref="BL58" si="341">BB58*BG55+BD58*BG58-BC58*BH55-BE58*BH58</f>
        <v>0</v>
      </c>
      <c r="BM58" s="4">
        <f t="shared" ref="BM58" si="342">(BB58*BH55+BC58*BG55+BD58*BH58+BE58*BG58)</f>
        <v>0.48754903769628349</v>
      </c>
      <c r="BN58" s="2">
        <f t="shared" ref="BN58" si="343">BB58*BI55+BD58*BI58-BC58*BJ55-BE58*BJ58</f>
        <v>0.91531309496515201</v>
      </c>
      <c r="BO58" s="3">
        <f t="shared" ref="BO58" si="344">(BB58*BJ55+BC58*BI55+BD58*BJ58+BE58*BI58)</f>
        <v>0</v>
      </c>
      <c r="BP58" s="20"/>
      <c r="BQ58" s="16">
        <v>0</v>
      </c>
      <c r="BR58" s="17">
        <v>0</v>
      </c>
      <c r="BS58" s="18">
        <v>1</v>
      </c>
      <c r="BT58" s="19">
        <v>0</v>
      </c>
      <c r="BU58" s="20"/>
      <c r="BV58" s="1">
        <f t="shared" ref="BV58" si="345">BL58*BQ55+BN58*BQ58-BM58*BR55-BO58*BR58</f>
        <v>0</v>
      </c>
      <c r="BW58" s="4">
        <f t="shared" ref="BW58" si="346">(BL58*BR55+BM58*BQ55+BN58*BR58+BO58*BQ58)</f>
        <v>0.48754903769628349</v>
      </c>
      <c r="BX58" s="2">
        <f t="shared" ref="BX58" si="347">BL58*BS55+BN58*BS58-BM58*BT55-BO58*BT58</f>
        <v>0.85965293666482367</v>
      </c>
      <c r="BY58" s="3">
        <f t="shared" ref="BY58" si="348">(BL58*BT55+BM58*BS55+BN58*BT58+BO58*BS58)</f>
        <v>0</v>
      </c>
      <c r="BZ58" s="20"/>
      <c r="CA58" s="16">
        <v>0</v>
      </c>
      <c r="CB58" s="17">
        <f t="shared" ref="CB58" si="349">$B55*$CB$4</f>
        <v>6.5158400000000005E-2</v>
      </c>
      <c r="CC58" s="18">
        <v>1</v>
      </c>
      <c r="CD58" s="19">
        <v>0</v>
      </c>
      <c r="CE58" s="20"/>
      <c r="CF58" s="1">
        <f t="shared" ref="CF58" si="350">BV58*CA55+BX58*CA58-BW58*CB55-BY58*CB58</f>
        <v>0</v>
      </c>
      <c r="CG58" s="4">
        <f t="shared" ref="CG58" si="351">(BV58*CB55+BW58*CA55+BX58*CB58+BY58*CA58)</f>
        <v>0.54356264760466477</v>
      </c>
      <c r="CH58" s="2">
        <f t="shared" ref="CH58" si="352">BV58*CC55+BX58*CC58-BW58*CD55-BY58*CD58</f>
        <v>0.85965293666482367</v>
      </c>
      <c r="CI58" s="3">
        <f t="shared" ref="CI58" si="353">(BV58*CD55+BW58*CC55+BX58*CD58+BY58*CC58)</f>
        <v>0</v>
      </c>
      <c r="CK58" s="16">
        <f t="shared" ref="CK58" si="354">1/$CL$4</f>
        <v>1</v>
      </c>
      <c r="CL58" s="17">
        <v>0</v>
      </c>
      <c r="CM58" s="18">
        <v>1</v>
      </c>
      <c r="CN58" s="19">
        <v>0</v>
      </c>
      <c r="CP58" s="1">
        <f t="shared" ref="CP58" si="355">CF58*CK55+CH58*CK58-CG58*CL55-CI58*CL58</f>
        <v>0.85965293666482367</v>
      </c>
      <c r="CQ58" s="4">
        <f t="shared" ref="CQ58" si="356">(CF58*CL55+CG58*CK55+CH58*CL58+CI58*CK58)</f>
        <v>0.54356264760466477</v>
      </c>
      <c r="CR58" s="2">
        <f t="shared" ref="CR58" si="357">CF58*CM55+CH58*CM58-CG58*CN55-CI58*CN58</f>
        <v>0.85965293666482367</v>
      </c>
      <c r="CS58" s="3">
        <f t="shared" ref="CS58" si="358">(CF58*CN55+CG58*CM55+CH58*CN58+CI58*CM58)</f>
        <v>0</v>
      </c>
      <c r="CU58" s="39">
        <f t="shared" ref="CU58" si="359">(180/PI())*ATAN(-1*(CQ55/CP55))</f>
        <v>-29.185565498256477</v>
      </c>
      <c r="CW58" s="56">
        <f t="shared" ref="CW58" si="360">20*LOG(((1-(10^(CU55/20)^2)*(1-((1-CW55)/(1+CW55))^2))^0.5))</f>
        <v>-28.975304542631189</v>
      </c>
      <c r="CY58" s="46">
        <f t="shared" si="7"/>
        <v>0.7</v>
      </c>
      <c r="CZ58" s="13">
        <f t="shared" si="183"/>
        <v>-4.0800750088468563E-3</v>
      </c>
      <c r="DA58" s="13">
        <f t="shared" si="184"/>
        <v>73.02379988370862</v>
      </c>
      <c r="DB58" s="50">
        <f t="shared" si="185"/>
        <v>-4.0800750088468563E-3</v>
      </c>
      <c r="DC58" s="13">
        <f t="shared" si="186"/>
        <v>-457.45399911997919</v>
      </c>
      <c r="DD58" s="57">
        <f t="shared" si="187"/>
        <v>-7.9840784610588802</v>
      </c>
      <c r="DE58" s="48">
        <f t="shared" si="188"/>
        <v>-27.465872073414754</v>
      </c>
    </row>
    <row r="59" spans="1:109" ht="18" customHeight="1">
      <c r="E59" s="20"/>
      <c r="F59" s="20"/>
      <c r="G59" s="20"/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3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Y59" s="46">
        <f t="shared" si="7"/>
        <v>0.72</v>
      </c>
      <c r="CZ59" s="13">
        <f t="shared" si="183"/>
        <v>-6.5913850466352711E-3</v>
      </c>
      <c r="DA59" s="13">
        <f t="shared" si="184"/>
        <v>63.874719901309028</v>
      </c>
      <c r="DB59" s="50">
        <f t="shared" si="185"/>
        <v>-6.5913850466352711E-3</v>
      </c>
      <c r="DC59" s="13">
        <f t="shared" si="186"/>
        <v>-463.65201929982646</v>
      </c>
      <c r="DD59" s="57">
        <f t="shared" si="187"/>
        <v>-8.0922543203022652</v>
      </c>
      <c r="DE59" s="48">
        <f t="shared" si="188"/>
        <v>-25.661221941160385</v>
      </c>
    </row>
    <row r="60" spans="1:109" ht="18" customHeight="1">
      <c r="CY60" s="46">
        <f t="shared" si="7"/>
        <v>0.74</v>
      </c>
      <c r="CZ60" s="13">
        <f t="shared" si="183"/>
        <v>-8.7383670787482357E-3</v>
      </c>
      <c r="DA60" s="13">
        <f t="shared" si="184"/>
        <v>54.60167951531249</v>
      </c>
      <c r="DB60" s="50">
        <f t="shared" si="185"/>
        <v>-8.7383670787482357E-3</v>
      </c>
      <c r="DC60" s="13">
        <f t="shared" si="186"/>
        <v>-475.76793309550345</v>
      </c>
      <c r="DD60" s="57">
        <f t="shared" si="187"/>
        <v>-8.3037169079246311</v>
      </c>
      <c r="DE60" s="48">
        <f t="shared" si="188"/>
        <v>-24.826065134727912</v>
      </c>
    </row>
    <row r="61" spans="1:109" ht="18" customHeight="1" thickBot="1">
      <c r="A61" s="23"/>
      <c r="B61" s="23"/>
      <c r="C61" s="23"/>
      <c r="D61" s="20" t="s">
        <v>6</v>
      </c>
      <c r="E61" s="20"/>
      <c r="F61" s="20"/>
      <c r="G61" s="20"/>
      <c r="H61" s="20"/>
      <c r="I61" s="20" t="s">
        <v>7</v>
      </c>
      <c r="J61" s="20"/>
      <c r="K61" s="20"/>
      <c r="L61" s="20"/>
      <c r="M61" s="23"/>
      <c r="N61" s="23"/>
      <c r="O61" s="24" t="s">
        <v>8</v>
      </c>
      <c r="P61" s="23"/>
      <c r="Q61" s="23"/>
      <c r="R61" s="23"/>
      <c r="S61" s="20"/>
      <c r="T61" s="20" t="s">
        <v>9</v>
      </c>
      <c r="U61" s="23"/>
      <c r="V61" s="23"/>
      <c r="W61" s="23"/>
      <c r="X61" s="23"/>
      <c r="Y61" s="24" t="s">
        <v>10</v>
      </c>
      <c r="Z61" s="23"/>
      <c r="AA61" s="23"/>
      <c r="AB61" s="23"/>
      <c r="AC61" s="24" t="s">
        <v>11</v>
      </c>
      <c r="AD61" s="20"/>
      <c r="AE61" s="20"/>
      <c r="AF61" s="20"/>
      <c r="AG61" s="20"/>
      <c r="AH61" s="23"/>
      <c r="AI61" s="24" t="s">
        <v>12</v>
      </c>
      <c r="AJ61" s="23"/>
      <c r="AK61" s="23"/>
      <c r="AL61" s="20"/>
      <c r="AM61" s="24" t="s">
        <v>21</v>
      </c>
      <c r="AN61" s="20"/>
      <c r="AO61" s="23"/>
      <c r="AP61" s="23"/>
      <c r="AQ61" s="23"/>
      <c r="AR61" s="23"/>
      <c r="AS61" s="24" t="s">
        <v>87</v>
      </c>
      <c r="AT61" s="23"/>
      <c r="AU61" s="23"/>
      <c r="AV61" s="23"/>
      <c r="AW61" s="24" t="s">
        <v>22</v>
      </c>
      <c r="AX61" s="20"/>
      <c r="AY61" s="20"/>
      <c r="AZ61" s="20"/>
      <c r="BA61" s="20"/>
      <c r="BB61" s="23"/>
      <c r="BC61" s="24" t="s">
        <v>13</v>
      </c>
      <c r="BD61" s="23"/>
      <c r="BE61" s="23"/>
      <c r="BF61" s="23"/>
      <c r="BG61" s="24" t="s">
        <v>23</v>
      </c>
      <c r="BH61" s="20"/>
      <c r="BI61" s="23"/>
      <c r="BJ61" s="23"/>
      <c r="BK61" s="23"/>
      <c r="BL61" s="23"/>
      <c r="BM61" s="24" t="s">
        <v>24</v>
      </c>
      <c r="BN61" s="23"/>
      <c r="BO61" s="23"/>
      <c r="BP61" s="23"/>
      <c r="BQ61" s="24" t="s">
        <v>22</v>
      </c>
      <c r="BR61" s="20"/>
      <c r="BS61" s="20"/>
      <c r="BT61" s="20"/>
      <c r="BU61" s="20"/>
      <c r="BV61" s="23"/>
      <c r="BW61" s="24" t="s">
        <v>25</v>
      </c>
      <c r="BX61" s="23"/>
      <c r="BY61" s="23"/>
      <c r="BZ61" s="23"/>
      <c r="CA61" s="24" t="s">
        <v>23</v>
      </c>
      <c r="CB61" s="20"/>
      <c r="CC61" s="23"/>
      <c r="CD61" s="23"/>
      <c r="CE61" s="23"/>
      <c r="CF61" s="23"/>
      <c r="CG61" s="24" t="s">
        <v>88</v>
      </c>
      <c r="CH61" s="23"/>
      <c r="CI61" s="23"/>
      <c r="CJ61" s="23"/>
      <c r="CK61" s="24" t="s">
        <v>155</v>
      </c>
      <c r="CL61" s="24"/>
      <c r="CM61" s="23"/>
      <c r="CN61" s="23"/>
      <c r="CO61" s="23"/>
      <c r="CP61" s="23"/>
      <c r="CQ61" s="24" t="s">
        <v>89</v>
      </c>
      <c r="CR61" s="23"/>
      <c r="CS61" s="23"/>
      <c r="CY61" s="46">
        <f t="shared" si="7"/>
        <v>0.76</v>
      </c>
      <c r="CZ61" s="13">
        <f t="shared" si="183"/>
        <v>-9.8778005949723552E-3</v>
      </c>
      <c r="DA61" s="13">
        <f t="shared" si="184"/>
        <v>45.086320853402412</v>
      </c>
      <c r="DB61" s="50">
        <f t="shared" si="185"/>
        <v>-9.8778005949723552E-3</v>
      </c>
      <c r="DC61" s="13">
        <f t="shared" si="186"/>
        <v>-494.3665237852577</v>
      </c>
      <c r="DD61" s="57">
        <f t="shared" si="187"/>
        <v>-8.6283235516916061</v>
      </c>
      <c r="DE61" s="48">
        <f t="shared" si="188"/>
        <v>-24.775790300874895</v>
      </c>
    </row>
    <row r="62" spans="1:109" ht="18" customHeight="1" thickBot="1">
      <c r="A62" s="23"/>
      <c r="B62" s="33"/>
      <c r="C62" s="23"/>
      <c r="D62" s="7" t="s">
        <v>99</v>
      </c>
      <c r="E62" s="8"/>
      <c r="F62" s="8" t="s">
        <v>100</v>
      </c>
      <c r="G62" s="9"/>
      <c r="H62" s="10"/>
      <c r="I62" s="7" t="s">
        <v>103</v>
      </c>
      <c r="J62" s="8"/>
      <c r="K62" s="8" t="s">
        <v>104</v>
      </c>
      <c r="L62" s="9"/>
      <c r="M62" s="23"/>
      <c r="N62" s="194" t="s">
        <v>74</v>
      </c>
      <c r="O62" s="195"/>
      <c r="P62" s="196" t="s">
        <v>75</v>
      </c>
      <c r="Q62" s="197"/>
      <c r="R62" s="23"/>
      <c r="S62" s="7" t="s">
        <v>2</v>
      </c>
      <c r="T62" s="8"/>
      <c r="U62" s="8" t="s">
        <v>3</v>
      </c>
      <c r="V62" s="9"/>
      <c r="W62" s="20"/>
      <c r="X62" s="194" t="s">
        <v>108</v>
      </c>
      <c r="Y62" s="195"/>
      <c r="Z62" s="196" t="s">
        <v>109</v>
      </c>
      <c r="AA62" s="197"/>
      <c r="AB62" s="20"/>
      <c r="AC62" s="7" t="s">
        <v>107</v>
      </c>
      <c r="AD62" s="8"/>
      <c r="AE62" s="8" t="s">
        <v>14</v>
      </c>
      <c r="AF62" s="9"/>
      <c r="AG62" s="20"/>
      <c r="AH62" s="194" t="s">
        <v>112</v>
      </c>
      <c r="AI62" s="195"/>
      <c r="AJ62" s="196" t="s">
        <v>113</v>
      </c>
      <c r="AK62" s="197"/>
      <c r="AL62" s="20"/>
      <c r="AM62" s="106" t="s">
        <v>135</v>
      </c>
      <c r="AN62" s="107"/>
      <c r="AO62" s="107" t="s">
        <v>136</v>
      </c>
      <c r="AP62" s="108"/>
      <c r="AQ62" s="23"/>
      <c r="AR62" s="194" t="s">
        <v>116</v>
      </c>
      <c r="AS62" s="195"/>
      <c r="AT62" s="196" t="s">
        <v>0</v>
      </c>
      <c r="AU62" s="197"/>
      <c r="AV62" s="36"/>
      <c r="AW62" s="7" t="s">
        <v>139</v>
      </c>
      <c r="AX62" s="8"/>
      <c r="AY62" s="8" t="s">
        <v>140</v>
      </c>
      <c r="AZ62" s="9"/>
      <c r="BA62" s="20"/>
      <c r="BB62" s="194" t="s">
        <v>119</v>
      </c>
      <c r="BC62" s="195"/>
      <c r="BD62" s="196" t="s">
        <v>120</v>
      </c>
      <c r="BE62" s="197"/>
      <c r="BF62" s="36"/>
      <c r="BG62" s="190" t="s">
        <v>143</v>
      </c>
      <c r="BH62" s="191"/>
      <c r="BI62" s="192" t="s">
        <v>144</v>
      </c>
      <c r="BJ62" s="193"/>
      <c r="BK62" s="36"/>
      <c r="BL62" s="194" t="s">
        <v>123</v>
      </c>
      <c r="BM62" s="195"/>
      <c r="BN62" s="196" t="s">
        <v>124</v>
      </c>
      <c r="BO62" s="197"/>
      <c r="BP62" s="36"/>
      <c r="BQ62" s="7" t="s">
        <v>147</v>
      </c>
      <c r="BR62" s="8"/>
      <c r="BS62" s="8" t="s">
        <v>148</v>
      </c>
      <c r="BT62" s="9"/>
      <c r="BU62" s="20"/>
      <c r="BV62" s="194" t="s">
        <v>127</v>
      </c>
      <c r="BW62" s="195"/>
      <c r="BX62" s="196" t="s">
        <v>128</v>
      </c>
      <c r="BY62" s="197"/>
      <c r="BZ62" s="36"/>
      <c r="CA62" s="7" t="s">
        <v>151</v>
      </c>
      <c r="CB62" s="8"/>
      <c r="CC62" s="8" t="s">
        <v>152</v>
      </c>
      <c r="CD62" s="9"/>
      <c r="CE62" s="36"/>
      <c r="CF62" s="194" t="s">
        <v>131</v>
      </c>
      <c r="CG62" s="195"/>
      <c r="CH62" s="196" t="s">
        <v>132</v>
      </c>
      <c r="CI62" s="197"/>
      <c r="CJ62" s="23"/>
      <c r="CK62" s="7" t="s">
        <v>156</v>
      </c>
      <c r="CL62" s="8"/>
      <c r="CM62" s="8" t="s">
        <v>157</v>
      </c>
      <c r="CN62" s="9"/>
      <c r="CO62" s="23"/>
      <c r="CP62" s="194" t="s">
        <v>160</v>
      </c>
      <c r="CQ62" s="195"/>
      <c r="CR62" s="196" t="s">
        <v>132</v>
      </c>
      <c r="CS62" s="197"/>
      <c r="CU62" s="26" t="s">
        <v>15</v>
      </c>
      <c r="CW62" s="52" t="s">
        <v>46</v>
      </c>
      <c r="CY62" s="46">
        <f t="shared" si="7"/>
        <v>0.78</v>
      </c>
      <c r="CZ62" s="13">
        <f t="shared" si="183"/>
        <v>-9.5599905284705494E-3</v>
      </c>
      <c r="DA62" s="13">
        <f t="shared" si="184"/>
        <v>35.19899037769725</v>
      </c>
      <c r="DB62" s="50">
        <f t="shared" si="185"/>
        <v>-9.5599905284705494E-3</v>
      </c>
      <c r="DC62" s="13">
        <f t="shared" si="186"/>
        <v>-519.17580977330226</v>
      </c>
      <c r="DD62" s="57">
        <f t="shared" si="187"/>
        <v>-9.0613272772518805</v>
      </c>
      <c r="DE62" s="48">
        <f t="shared" si="188"/>
        <v>-25.454970897209343</v>
      </c>
    </row>
    <row r="63" spans="1:109" ht="18" customHeight="1" thickTop="1" thickBot="1">
      <c r="B63" s="34">
        <v>0.1</v>
      </c>
      <c r="D63" s="11">
        <v>1</v>
      </c>
      <c r="E63" s="12">
        <v>0</v>
      </c>
      <c r="F63" s="13">
        <v>0</v>
      </c>
      <c r="G63" s="14">
        <v>0</v>
      </c>
      <c r="H63" s="10"/>
      <c r="I63" s="11">
        <v>1</v>
      </c>
      <c r="J63" s="12">
        <v>0</v>
      </c>
      <c r="K63" s="13">
        <v>0</v>
      </c>
      <c r="L63" s="40">
        <f t="shared" ref="L63" si="361">$B63*$J$4</f>
        <v>0.14270400000000003</v>
      </c>
      <c r="N63" s="1">
        <f t="shared" ref="N63" si="362">D63*I63+F63*I66-E63*J63-G63*J66</f>
        <v>1</v>
      </c>
      <c r="O63" s="4">
        <f t="shared" ref="O63" si="363">(D63*J63+E63*I63+F63*J66+G63*I66)</f>
        <v>0</v>
      </c>
      <c r="P63" s="2">
        <f t="shared" ref="P63" si="364">D63*K63+F63*K66-E63*L63-G63*L66</f>
        <v>0</v>
      </c>
      <c r="Q63" s="3">
        <f t="shared" ref="Q63" si="365">(D63*L63+E63*K63+F63*L66+G63*K66)</f>
        <v>0.14270400000000003</v>
      </c>
      <c r="S63" s="11">
        <v>1</v>
      </c>
      <c r="T63" s="12">
        <v>0</v>
      </c>
      <c r="U63" s="13">
        <v>0</v>
      </c>
      <c r="V63" s="13">
        <v>0</v>
      </c>
      <c r="W63" s="20"/>
      <c r="X63" s="1">
        <f t="shared" ref="X63" si="366">N63*S63+P63*S66-O63*T63-Q63*T66</f>
        <v>0.97424934860799994</v>
      </c>
      <c r="Y63" s="4">
        <f t="shared" ref="Y63" si="367">(N63*T63+O63*S63+P63*T66+Q63*S66)</f>
        <v>0</v>
      </c>
      <c r="Z63" s="2">
        <f t="shared" ref="Z63" si="368">N63*U63+P63*U66-O63*V63-Q63*V66</f>
        <v>0</v>
      </c>
      <c r="AA63" s="3">
        <f t="shared" ref="AA63" si="369">(N63*V63+O63*U63+P63*V66+Q63*U66)</f>
        <v>0.14270400000000003</v>
      </c>
      <c r="AB63" s="20"/>
      <c r="AC63" s="11">
        <v>1</v>
      </c>
      <c r="AD63" s="12">
        <v>0</v>
      </c>
      <c r="AE63" s="13">
        <v>0</v>
      </c>
      <c r="AF63" s="40">
        <f t="shared" ref="AF63" si="370">$B63*$AD$4</f>
        <v>0.17124900000000001</v>
      </c>
      <c r="AG63" s="20"/>
      <c r="AH63" s="1">
        <f t="shared" ref="AH63" si="371">X63*AC63+Z63*AC66-Y63*AD63-AA63*AD66</f>
        <v>0.97424934860799994</v>
      </c>
      <c r="AI63" s="4">
        <f t="shared" ref="AI63" si="372">(X63*AD63+Y63*AC63+Z63*AD66+AA63*AC66)</f>
        <v>0</v>
      </c>
      <c r="AJ63" s="2">
        <f t="shared" ref="AJ63" si="373">X63*AE63+Z63*AE66-Y63*AF63-AA63*AF66</f>
        <v>0</v>
      </c>
      <c r="AK63" s="3">
        <f t="shared" ref="AK63" si="374">(X63*AF63+Y63*AE63+Z63*AF66+AA63*AE66)</f>
        <v>0.30954322669977141</v>
      </c>
      <c r="AL63" s="20"/>
      <c r="AM63" s="11">
        <v>1</v>
      </c>
      <c r="AN63" s="12">
        <v>0</v>
      </c>
      <c r="AO63" s="13">
        <v>0</v>
      </c>
      <c r="AP63" s="14">
        <v>0</v>
      </c>
      <c r="AR63" s="1">
        <f t="shared" ref="AR63" si="375">AH63*AM63+AJ63*AM66-AI63*AN63-AK63*AN66</f>
        <v>0.91525783863646426</v>
      </c>
      <c r="AS63" s="4">
        <f t="shared" ref="AS63" si="376">(AH63*AN63+AI63*AM63+AJ63*AN66+AK63*AM66)</f>
        <v>0</v>
      </c>
      <c r="AT63" s="2">
        <f t="shared" ref="AT63" si="377">AH63*AO63+AJ63*AO66-AI63*AP63-AK63*AP66</f>
        <v>0</v>
      </c>
      <c r="AU63" s="3">
        <f t="shared" ref="AU63" si="378">(AH63*AP63+AI63*AO63+AJ63*AP66+AK63*AO66)</f>
        <v>0.30954322669977141</v>
      </c>
      <c r="AV63" s="20"/>
      <c r="AW63" s="11">
        <v>1</v>
      </c>
      <c r="AX63" s="12">
        <v>0</v>
      </c>
      <c r="AY63" s="13">
        <v>0</v>
      </c>
      <c r="AZ63" s="40">
        <f t="shared" ref="AZ63" si="379">$B63*$AX$4</f>
        <v>0.17124900000000001</v>
      </c>
      <c r="BA63" s="20"/>
      <c r="BB63" s="1">
        <f t="shared" ref="BB63" si="380">AR63*AW63+AT63*AW66-AS63*AX63-AU63*AX66</f>
        <v>0.91525783863646426</v>
      </c>
      <c r="BC63" s="4">
        <f t="shared" ref="BC63" si="381">(AR63*AX63+AS63*AW63+AT63*AX66+AU63*AW66)</f>
        <v>0</v>
      </c>
      <c r="BD63" s="2">
        <f t="shared" ref="BD63" si="382">AR63*AY63+AT63*AY66-AS63*AZ63-AU63*AZ66</f>
        <v>0</v>
      </c>
      <c r="BE63" s="3">
        <f t="shared" ref="BE63" si="383">(AR63*AZ63+AS63*AY63+AT63*AZ66+AU63*AY66)</f>
        <v>0.46628021630842731</v>
      </c>
      <c r="BF63" s="20"/>
      <c r="BG63" s="11">
        <v>1</v>
      </c>
      <c r="BH63" s="12">
        <v>0</v>
      </c>
      <c r="BI63" s="13">
        <v>0</v>
      </c>
      <c r="BJ63" s="14">
        <v>0</v>
      </c>
      <c r="BK63" s="20"/>
      <c r="BL63" s="1">
        <f t="shared" ref="BL63" si="384">BB63*BG63+BD63*BG66-BC63*BH63-BE63*BH66</f>
        <v>0.83111850616404115</v>
      </c>
      <c r="BM63" s="4">
        <f t="shared" ref="BM63" si="385">(BB63*BH63+BC63*BG63+BD63*BH66+BE63*BG66)</f>
        <v>0</v>
      </c>
      <c r="BN63" s="2">
        <f t="shared" ref="BN63" si="386">BB63*BI63+BD63*BI66-BC63*BJ63-BE63*BJ66</f>
        <v>0</v>
      </c>
      <c r="BO63" s="3">
        <f t="shared" ref="BO63" si="387">(BB63*BJ63+BC63*BI63+BD63*BJ66+BE63*BI66)</f>
        <v>0.46628021630842731</v>
      </c>
      <c r="BP63" s="20"/>
      <c r="BQ63" s="11">
        <v>1</v>
      </c>
      <c r="BR63" s="12">
        <v>0</v>
      </c>
      <c r="BS63" s="13">
        <v>0</v>
      </c>
      <c r="BT63" s="40">
        <f t="shared" ref="BT63" si="388">$B63*BR$4</f>
        <v>0.14270400000000003</v>
      </c>
      <c r="BU63" s="20"/>
      <c r="BV63" s="1">
        <f t="shared" ref="BV63" si="389">BL63*BQ63+BN63*BQ66-BM63*BR63-BO63*BR66</f>
        <v>0.83111850616404115</v>
      </c>
      <c r="BW63" s="4">
        <f t="shared" ref="BW63" si="390">(BL63*BR63+BM63*BQ63+BN63*BR66+BO63*BQ66)</f>
        <v>0</v>
      </c>
      <c r="BX63" s="2">
        <f t="shared" ref="BX63" si="391">BL63*BS63+BN63*BS66-BM63*BT63-BO63*BT66</f>
        <v>0</v>
      </c>
      <c r="BY63" s="3">
        <f t="shared" ref="BY63" si="392">(BL63*BT63+BM63*BS63+BN63*BT66+BO63*BS66)</f>
        <v>0.58488415161206064</v>
      </c>
      <c r="BZ63" s="20"/>
      <c r="CA63" s="11">
        <v>1</v>
      </c>
      <c r="CB63" s="12">
        <v>0</v>
      </c>
      <c r="CC63" s="13">
        <v>0</v>
      </c>
      <c r="CD63" s="14">
        <v>0</v>
      </c>
      <c r="CE63" s="20"/>
      <c r="CF63" s="1">
        <f t="shared" ref="CF63" si="393">BV63*CA63+BX63*CA66-BW63*CB63-BY63*CB66</f>
        <v>0.78348086178354204</v>
      </c>
      <c r="CG63" s="4">
        <f t="shared" ref="CG63" si="394">(BV63*CB63+BW63*CA63+BX63*CB66+BY63*CA66)</f>
        <v>0</v>
      </c>
      <c r="CH63" s="2">
        <f t="shared" ref="CH63" si="395">BV63*CC63+BX63*CC66-BW63*CD63-BY63*CD66</f>
        <v>0</v>
      </c>
      <c r="CI63" s="3">
        <f t="shared" ref="CI63" si="396">(BV63*CD63+BW63*CC63+BX63*CD66+BY63*CC66)</f>
        <v>0.58488415161206064</v>
      </c>
      <c r="CJ63" s="28"/>
      <c r="CK63" s="11">
        <v>1</v>
      </c>
      <c r="CL63" s="12">
        <v>0</v>
      </c>
      <c r="CM63" s="13">
        <v>0</v>
      </c>
      <c r="CN63" s="14">
        <v>0</v>
      </c>
      <c r="CP63" s="1">
        <f t="shared" ref="CP63" si="397">CF63*CK63+CH63*CK66-CG63*CL63-CI63*CL66</f>
        <v>0.78348086178354204</v>
      </c>
      <c r="CQ63" s="4">
        <f t="shared" ref="CQ63" si="398">(CF63*CL63+CG63*CK63+CH63*CL66+CI63*CK66)</f>
        <v>0.58488415161206064</v>
      </c>
      <c r="CR63" s="2">
        <f t="shared" ref="CR63" si="399">CF63*CM63+CH63*CM66-CG63*CN63-CI63*CN66</f>
        <v>0</v>
      </c>
      <c r="CS63" s="3">
        <f t="shared" ref="CS63" si="400">(CF63*CN63+CG63*CM63+CH63*CN66+CI63*CM66)</f>
        <v>0.58488415161206064</v>
      </c>
      <c r="CU63" s="29">
        <f t="shared" ref="CU63" si="401">20*LOG(((1+$CL$4)/$CL$4)/((CP63+CP66)^2+(CQ63+CQ66)^2)^0.5)</f>
        <v>-6.1592606806585943E-3</v>
      </c>
      <c r="CW63" s="53">
        <f t="shared" ref="CW63" si="402">((CP63^2+CQ63^2)^0.5)/((CP66^2+CQ66^2)^0.5)</f>
        <v>0.95427049039492673</v>
      </c>
      <c r="CY63" s="46">
        <f t="shared" si="7"/>
        <v>0.8</v>
      </c>
      <c r="CZ63" s="13">
        <f t="shared" si="183"/>
        <v>-7.7228620592651315E-3</v>
      </c>
      <c r="DA63" s="13">
        <f t="shared" si="184"/>
        <v>24.815474182231195</v>
      </c>
      <c r="DB63" s="50">
        <f t="shared" si="185"/>
        <v>-7.7228620592651315E-3</v>
      </c>
      <c r="DC63" s="13">
        <f t="shared" si="186"/>
        <v>-548.64887816776229</v>
      </c>
      <c r="DD63" s="57">
        <f t="shared" si="187"/>
        <v>-9.5757293614006862</v>
      </c>
      <c r="DE63" s="48">
        <f t="shared" si="188"/>
        <v>-26.907313209058778</v>
      </c>
    </row>
    <row r="64" spans="1:109" ht="18" customHeight="1" thickBot="1">
      <c r="D64" s="11"/>
      <c r="E64" s="13"/>
      <c r="F64" s="13"/>
      <c r="G64" s="15"/>
      <c r="H64" s="10"/>
      <c r="I64" s="11"/>
      <c r="J64" s="13"/>
      <c r="K64" s="13"/>
      <c r="L64" s="15"/>
      <c r="N64" s="5"/>
      <c r="Q64" s="6"/>
      <c r="S64" s="11"/>
      <c r="T64" s="13"/>
      <c r="U64" s="13"/>
      <c r="V64" s="15"/>
      <c r="W64" s="20"/>
      <c r="X64" s="5"/>
      <c r="AA64" s="6"/>
      <c r="AB64" s="20"/>
      <c r="AC64" s="11"/>
      <c r="AD64" s="13"/>
      <c r="AE64" s="13"/>
      <c r="AF64" s="15"/>
      <c r="AG64" s="20"/>
      <c r="AH64" s="5"/>
      <c r="AK64" s="6"/>
      <c r="AL64" s="20"/>
      <c r="AM64" s="11"/>
      <c r="AN64" s="13"/>
      <c r="AO64" s="13"/>
      <c r="AP64" s="15"/>
      <c r="AR64" s="5"/>
      <c r="AU64" s="6"/>
      <c r="AW64" s="11"/>
      <c r="AX64" s="13"/>
      <c r="AY64" s="13"/>
      <c r="AZ64" s="15"/>
      <c r="BA64" s="20"/>
      <c r="BB64" s="5"/>
      <c r="BE64" s="6"/>
      <c r="BG64" s="11"/>
      <c r="BH64" s="13"/>
      <c r="BI64" s="13"/>
      <c r="BJ64" s="15"/>
      <c r="BL64" s="5"/>
      <c r="BO64" s="6"/>
      <c r="BQ64" s="11"/>
      <c r="BR64" s="13"/>
      <c r="BS64" s="13"/>
      <c r="BT64" s="15"/>
      <c r="BU64" s="20"/>
      <c r="BV64" s="5"/>
      <c r="BY64" s="6"/>
      <c r="CA64" s="11"/>
      <c r="CB64" s="13"/>
      <c r="CC64" s="13"/>
      <c r="CD64" s="15"/>
      <c r="CF64" s="5"/>
      <c r="CI64" s="6"/>
      <c r="CK64" s="11"/>
      <c r="CL64" s="13"/>
      <c r="CM64" s="13"/>
      <c r="CN64" s="15"/>
      <c r="CP64" s="5"/>
      <c r="CS64" s="6"/>
      <c r="CW64" s="54"/>
      <c r="CY64" s="46">
        <f t="shared" si="7"/>
        <v>0.82</v>
      </c>
      <c r="CZ64" s="13">
        <f t="shared" si="183"/>
        <v>-4.8282522591421894E-3</v>
      </c>
      <c r="DA64" s="13">
        <f t="shared" si="184"/>
        <v>13.842496618876002</v>
      </c>
      <c r="DB64" s="50">
        <f t="shared" si="185"/>
        <v>-4.8282522591421894E-3</v>
      </c>
      <c r="DC64" s="13">
        <f t="shared" si="186"/>
        <v>-579.58122072395895</v>
      </c>
      <c r="DD64" s="57">
        <f t="shared" si="187"/>
        <v>-10.115600584361077</v>
      </c>
      <c r="DE64" s="48">
        <f t="shared" si="188"/>
        <v>-29.359510050513038</v>
      </c>
    </row>
    <row r="65" spans="1:114" ht="18" customHeight="1" thickBot="1">
      <c r="D65" s="11" t="s">
        <v>101</v>
      </c>
      <c r="E65" s="13"/>
      <c r="F65" s="13" t="s">
        <v>102</v>
      </c>
      <c r="G65" s="15"/>
      <c r="H65" s="10"/>
      <c r="I65" s="11" t="s">
        <v>106</v>
      </c>
      <c r="J65" s="13"/>
      <c r="K65" s="13" t="s">
        <v>105</v>
      </c>
      <c r="L65" s="15"/>
      <c r="N65" s="194" t="s">
        <v>16</v>
      </c>
      <c r="O65" s="195"/>
      <c r="P65" s="196" t="s">
        <v>17</v>
      </c>
      <c r="Q65" s="197"/>
      <c r="S65" s="11" t="s">
        <v>4</v>
      </c>
      <c r="T65" s="13"/>
      <c r="U65" s="13" t="s">
        <v>5</v>
      </c>
      <c r="V65" s="15"/>
      <c r="W65" s="20"/>
      <c r="X65" s="194" t="s">
        <v>111</v>
      </c>
      <c r="Y65" s="195"/>
      <c r="Z65" s="196" t="s">
        <v>110</v>
      </c>
      <c r="AA65" s="197"/>
      <c r="AB65" s="20"/>
      <c r="AC65" s="11" t="s">
        <v>18</v>
      </c>
      <c r="AD65" s="13"/>
      <c r="AE65" s="13" t="s">
        <v>19</v>
      </c>
      <c r="AF65" s="15"/>
      <c r="AG65" s="20"/>
      <c r="AH65" s="194" t="s">
        <v>114</v>
      </c>
      <c r="AI65" s="195"/>
      <c r="AJ65" s="196" t="s">
        <v>115</v>
      </c>
      <c r="AK65" s="197"/>
      <c r="AL65" s="20"/>
      <c r="AM65" s="11" t="s">
        <v>138</v>
      </c>
      <c r="AN65" s="13"/>
      <c r="AO65" s="13" t="s">
        <v>137</v>
      </c>
      <c r="AP65" s="15"/>
      <c r="AR65" s="194" t="s">
        <v>117</v>
      </c>
      <c r="AS65" s="195"/>
      <c r="AT65" s="196" t="s">
        <v>118</v>
      </c>
      <c r="AU65" s="197"/>
      <c r="AV65" s="36"/>
      <c r="AW65" s="11" t="s">
        <v>142</v>
      </c>
      <c r="AX65" s="13"/>
      <c r="AY65" s="13" t="s">
        <v>141</v>
      </c>
      <c r="AZ65" s="15"/>
      <c r="BA65" s="20"/>
      <c r="BB65" s="194" t="s">
        <v>122</v>
      </c>
      <c r="BC65" s="195"/>
      <c r="BD65" s="196" t="s">
        <v>121</v>
      </c>
      <c r="BE65" s="197"/>
      <c r="BF65" s="36"/>
      <c r="BG65" s="11" t="s">
        <v>145</v>
      </c>
      <c r="BH65" s="13"/>
      <c r="BI65" s="13" t="s">
        <v>146</v>
      </c>
      <c r="BJ65" s="15"/>
      <c r="BK65" s="36"/>
      <c r="BL65" s="194" t="s">
        <v>125</v>
      </c>
      <c r="BM65" s="195"/>
      <c r="BN65" s="196" t="s">
        <v>126</v>
      </c>
      <c r="BO65" s="197"/>
      <c r="BP65" s="36"/>
      <c r="BQ65" s="11" t="s">
        <v>150</v>
      </c>
      <c r="BR65" s="13"/>
      <c r="BS65" s="13" t="s">
        <v>149</v>
      </c>
      <c r="BT65" s="15"/>
      <c r="BU65" s="20"/>
      <c r="BV65" s="194" t="s">
        <v>129</v>
      </c>
      <c r="BW65" s="195"/>
      <c r="BX65" s="196" t="s">
        <v>130</v>
      </c>
      <c r="BY65" s="197"/>
      <c r="BZ65" s="36"/>
      <c r="CA65" s="11" t="s">
        <v>154</v>
      </c>
      <c r="CB65" s="13"/>
      <c r="CC65" s="13" t="s">
        <v>153</v>
      </c>
      <c r="CD65" s="15"/>
      <c r="CE65" s="36"/>
      <c r="CF65" s="194" t="s">
        <v>134</v>
      </c>
      <c r="CG65" s="195"/>
      <c r="CH65" s="196" t="s">
        <v>133</v>
      </c>
      <c r="CI65" s="197"/>
      <c r="CK65" s="11" t="s">
        <v>159</v>
      </c>
      <c r="CL65" s="13"/>
      <c r="CM65" s="13" t="s">
        <v>158</v>
      </c>
      <c r="CN65" s="15"/>
      <c r="CP65" s="109" t="s">
        <v>161</v>
      </c>
      <c r="CQ65" s="110"/>
      <c r="CR65" s="111" t="s">
        <v>162</v>
      </c>
      <c r="CS65" s="112"/>
      <c r="CU65" s="38" t="s">
        <v>29</v>
      </c>
      <c r="CW65" s="55" t="s">
        <v>47</v>
      </c>
      <c r="CY65" s="46">
        <f t="shared" si="7"/>
        <v>0.84</v>
      </c>
      <c r="CZ65" s="13">
        <f t="shared" si="183"/>
        <v>-1.861008276774977E-3</v>
      </c>
      <c r="DA65" s="13">
        <f t="shared" si="184"/>
        <v>2.2508722043968112</v>
      </c>
      <c r="DB65" s="50">
        <f t="shared" si="185"/>
        <v>-1.861008276774977E-3</v>
      </c>
      <c r="DC65" s="13">
        <f t="shared" si="186"/>
        <v>-607.26063574961029</v>
      </c>
      <c r="DD65" s="57">
        <f t="shared" si="187"/>
        <v>-10.598697511584684</v>
      </c>
      <c r="DE65" s="48">
        <f t="shared" si="188"/>
        <v>-33.679790205925613</v>
      </c>
    </row>
    <row r="66" spans="1:114" ht="18" customHeight="1" thickTop="1" thickBot="1">
      <c r="D66" s="16">
        <v>0</v>
      </c>
      <c r="E66" s="17">
        <f t="shared" ref="E66" si="403">$B63*$E$4</f>
        <v>8.1448000000000007E-2</v>
      </c>
      <c r="F66" s="18">
        <v>1</v>
      </c>
      <c r="G66" s="19">
        <v>0</v>
      </c>
      <c r="H66" s="10"/>
      <c r="I66" s="16">
        <v>0</v>
      </c>
      <c r="J66" s="17">
        <v>0</v>
      </c>
      <c r="K66" s="18">
        <v>1</v>
      </c>
      <c r="L66" s="19">
        <v>0</v>
      </c>
      <c r="N66" s="1">
        <f t="shared" ref="N66" si="404">D66*I63+F66*I66-E66*J63-G66*J66</f>
        <v>0</v>
      </c>
      <c r="O66" s="4">
        <f t="shared" ref="O66" si="405">(D66*J63+E66*I63+F66*J66+G66*I66)</f>
        <v>8.1448000000000007E-2</v>
      </c>
      <c r="P66" s="2">
        <f t="shared" ref="P66" si="406">D66*K63+F66*K66-E66*L63-G66*L66</f>
        <v>0.98837704460800002</v>
      </c>
      <c r="Q66" s="3">
        <f t="shared" ref="Q66" si="407">(D66*L63+E66*K63+F66*L66+G66*K66)</f>
        <v>0</v>
      </c>
      <c r="S66" s="16">
        <v>0</v>
      </c>
      <c r="T66" s="17">
        <f t="shared" ref="T66" si="408">$B63*$T$4</f>
        <v>0.18044800000000003</v>
      </c>
      <c r="U66" s="18">
        <v>1</v>
      </c>
      <c r="V66" s="19">
        <v>0</v>
      </c>
      <c r="W66" s="20"/>
      <c r="X66" s="1">
        <f t="shared" ref="X66" si="409">N66*S63+P66*S66-O66*T63-Q66*T66</f>
        <v>0</v>
      </c>
      <c r="Y66" s="4">
        <f t="shared" ref="Y66" si="410">(N66*T63+O66*S63+P66*T66+Q66*S66)</f>
        <v>0.25979866094542442</v>
      </c>
      <c r="Z66" s="2">
        <f t="shared" ref="Z66" si="411">N66*U63+P66*U66-O66*V63-Q66*V66</f>
        <v>0.98837704460800002</v>
      </c>
      <c r="AA66" s="3">
        <f t="shared" ref="AA66" si="412">(N66*V63+O66*U63+P66*V66+Q66*U66)</f>
        <v>0</v>
      </c>
      <c r="AB66" s="20"/>
      <c r="AC66" s="16">
        <v>0</v>
      </c>
      <c r="AD66" s="17">
        <v>0</v>
      </c>
      <c r="AE66" s="18">
        <v>1</v>
      </c>
      <c r="AF66" s="19">
        <v>0</v>
      </c>
      <c r="AG66" s="20"/>
      <c r="AH66" s="1">
        <f t="shared" ref="AH66" si="413">X66*AC63+Z66*AC66-Y66*AD63-AA66*AD66</f>
        <v>0</v>
      </c>
      <c r="AI66" s="4">
        <f t="shared" ref="AI66" si="414">(X66*AD63+Y66*AC63+Z66*AD66+AA66*AC66)</f>
        <v>0.25979866094542442</v>
      </c>
      <c r="AJ66" s="2">
        <f t="shared" ref="AJ66" si="415">X66*AE63+Z66*AE66-Y66*AF63-AA66*AF66</f>
        <v>0.94388678371975698</v>
      </c>
      <c r="AK66" s="3">
        <f t="shared" ref="AK66" si="416">(X66*AF63+Y66*AE63+Z66*AF66+AA66*AE66)</f>
        <v>0</v>
      </c>
      <c r="AL66" s="20"/>
      <c r="AM66" s="16">
        <v>0</v>
      </c>
      <c r="AN66" s="17">
        <f t="shared" ref="AN66" si="417">$B63*$AN$4</f>
        <v>0.190576</v>
      </c>
      <c r="AO66" s="18">
        <v>1</v>
      </c>
      <c r="AP66" s="19">
        <v>0</v>
      </c>
      <c r="AR66" s="1">
        <f t="shared" ref="AR66" si="418">AH66*AM63+AJ66*AM66-AI66*AN63-AK66*AN66</f>
        <v>0</v>
      </c>
      <c r="AS66" s="4">
        <f t="shared" ref="AS66" si="419">(AH66*AN63+AI66*AM63+AJ66*AN66+AK66*AM66)</f>
        <v>0.43968082863960078</v>
      </c>
      <c r="AT66" s="2">
        <f t="shared" ref="AT66" si="420">AH66*AO63+AJ66*AO66-AI66*AP63-AK66*AP66</f>
        <v>0.94388678371975698</v>
      </c>
      <c r="AU66" s="3">
        <f t="shared" ref="AU66" si="421">(AH66*AP63+AI66*AO63+AJ66*AP66+AK66*AO66)</f>
        <v>0</v>
      </c>
      <c r="AV66" s="20"/>
      <c r="AW66" s="16">
        <v>0</v>
      </c>
      <c r="AX66" s="17">
        <v>0</v>
      </c>
      <c r="AY66" s="18">
        <v>1</v>
      </c>
      <c r="AZ66" s="19">
        <v>0</v>
      </c>
      <c r="BA66" s="20"/>
      <c r="BB66" s="1">
        <f t="shared" ref="BB66" si="422">AR66*AW63+AT66*AW66-AS66*AX63-AU66*AX66</f>
        <v>0</v>
      </c>
      <c r="BC66" s="4">
        <f t="shared" ref="BC66" si="423">(AR66*AX63+AS66*AW63+AT66*AX66+AU66*AW66)</f>
        <v>0.43968082863960078</v>
      </c>
      <c r="BD66" s="2">
        <f t="shared" ref="BD66" si="424">AR66*AY63+AT66*AY66-AS66*AZ63-AU66*AZ66</f>
        <v>0.86859188149605404</v>
      </c>
      <c r="BE66" s="3">
        <f t="shared" ref="BE66" si="425">(AR66*AZ63+AS66*AY63+AT66*AZ66+AU66*AY66)</f>
        <v>0</v>
      </c>
      <c r="BF66" s="20"/>
      <c r="BG66" s="16">
        <v>0</v>
      </c>
      <c r="BH66" s="17">
        <f t="shared" ref="BH66" si="426">$B63*$BH$4</f>
        <v>0.18044800000000003</v>
      </c>
      <c r="BI66" s="18">
        <v>1</v>
      </c>
      <c r="BJ66" s="19">
        <v>0</v>
      </c>
      <c r="BK66" s="20"/>
      <c r="BL66" s="1">
        <f t="shared" ref="BL66" si="427">BB66*BG63+BD66*BG66-BC66*BH63-BE66*BH66</f>
        <v>0</v>
      </c>
      <c r="BM66" s="4">
        <f t="shared" ref="BM66" si="428">(BB66*BH63+BC66*BG63+BD66*BH66+BE66*BG66)</f>
        <v>0.59641649647180073</v>
      </c>
      <c r="BN66" s="2">
        <f t="shared" ref="BN66" si="429">BB66*BI63+BD66*BI66-BC66*BJ63-BE66*BJ66</f>
        <v>0.86859188149605404</v>
      </c>
      <c r="BO66" s="3">
        <f t="shared" ref="BO66" si="430">(BB66*BJ63+BC66*BI63+BD66*BJ66+BE66*BI66)</f>
        <v>0</v>
      </c>
      <c r="BP66" s="20"/>
      <c r="BQ66" s="16">
        <v>0</v>
      </c>
      <c r="BR66" s="17">
        <v>0</v>
      </c>
      <c r="BS66" s="18">
        <v>1</v>
      </c>
      <c r="BT66" s="19">
        <v>0</v>
      </c>
      <c r="BU66" s="20"/>
      <c r="BV66" s="1">
        <f t="shared" ref="BV66" si="431">BL66*BQ63+BN66*BQ66-BM66*BR63-BO66*BR66</f>
        <v>0</v>
      </c>
      <c r="BW66" s="4">
        <f t="shared" ref="BW66" si="432">(BL66*BR63+BM66*BQ63+BN66*BR66+BO66*BQ66)</f>
        <v>0.59641649647180073</v>
      </c>
      <c r="BX66" s="2">
        <f t="shared" ref="BX66" si="433">BL66*BS63+BN66*BS66-BM66*BT63-BO66*BT66</f>
        <v>0.78348086178354215</v>
      </c>
      <c r="BY66" s="3">
        <f t="shared" ref="BY66" si="434">(BL66*BT63+BM66*BS63+BN66*BT66+BO66*BS66)</f>
        <v>0</v>
      </c>
      <c r="BZ66" s="20"/>
      <c r="CA66" s="16">
        <v>0</v>
      </c>
      <c r="CB66" s="17">
        <f t="shared" ref="CB66" si="435">$B63*$CB$4</f>
        <v>8.1448000000000007E-2</v>
      </c>
      <c r="CC66" s="18">
        <v>1</v>
      </c>
      <c r="CD66" s="19">
        <v>0</v>
      </c>
      <c r="CE66" s="20"/>
      <c r="CF66" s="1">
        <f t="shared" ref="CF66" si="436">BV66*CA63+BX66*CA66-BW66*CB63-BY66*CB66</f>
        <v>0</v>
      </c>
      <c r="CG66" s="4">
        <f t="shared" ref="CG66" si="437">(BV66*CB63+BW66*CA63+BX66*CB66+BY66*CA66)</f>
        <v>0.66022944570234665</v>
      </c>
      <c r="CH66" s="2">
        <f t="shared" ref="CH66" si="438">BV66*CC63+BX66*CC66-BW66*CD63-BY66*CD66</f>
        <v>0.78348086178354215</v>
      </c>
      <c r="CI66" s="3">
        <f t="shared" ref="CI66" si="439">(BV66*CD63+BW66*CC63+BX66*CD66+BY66*CC66)</f>
        <v>0</v>
      </c>
      <c r="CK66" s="16">
        <f t="shared" ref="CK66" si="440">1/$CL$4</f>
        <v>1</v>
      </c>
      <c r="CL66" s="17">
        <v>0</v>
      </c>
      <c r="CM66" s="18">
        <v>1</v>
      </c>
      <c r="CN66" s="19">
        <v>0</v>
      </c>
      <c r="CP66" s="1">
        <f t="shared" ref="CP66" si="441">CF66*CK63+CH66*CK66-CG66*CL63-CI66*CL66</f>
        <v>0.78348086178354215</v>
      </c>
      <c r="CQ66" s="4">
        <f t="shared" ref="CQ66" si="442">(CF66*CL63+CG66*CK63+CH66*CL66+CI66*CK66)</f>
        <v>0.66022944570234665</v>
      </c>
      <c r="CR66" s="2">
        <f t="shared" ref="CR66" si="443">CF66*CM63+CH66*CM66-CG66*CN63-CI66*CN66</f>
        <v>0.78348086178354215</v>
      </c>
      <c r="CS66" s="3">
        <f t="shared" ref="CS66" si="444">(CF66*CN63+CG66*CM63+CH66*CN66+CI66*CM66)</f>
        <v>0</v>
      </c>
      <c r="CU66" s="39">
        <f t="shared" ref="CU66" si="445">(180/PI())*ATAN(-1*(CQ63/CP63))</f>
        <v>-36.742076059669976</v>
      </c>
      <c r="CW66" s="56">
        <f t="shared" ref="CW66" si="446">20*LOG(((1-(10^(CU63/20)^2)*(1-((1-CW63)/(1+CW63))^2))^0.5))</f>
        <v>-27.068605224030801</v>
      </c>
      <c r="CY66" s="46">
        <f t="shared" si="7"/>
        <v>0.86</v>
      </c>
      <c r="CZ66" s="13">
        <f t="shared" si="183"/>
        <v>-1.0824386008262777E-4</v>
      </c>
      <c r="DA66" s="13">
        <f t="shared" si="184"/>
        <v>-9.8943405105954039</v>
      </c>
      <c r="DB66" s="50">
        <f t="shared" si="185"/>
        <v>-1.0824386008262777E-4</v>
      </c>
      <c r="DC66" s="13">
        <f t="shared" si="186"/>
        <v>-626.75547401598658</v>
      </c>
      <c r="DD66" s="57">
        <f t="shared" si="187"/>
        <v>-10.938946626476733</v>
      </c>
      <c r="DE66" s="48">
        <f t="shared" si="188"/>
        <v>-45.900386384029261</v>
      </c>
    </row>
    <row r="67" spans="1:114" ht="18" customHeight="1">
      <c r="E67" s="20"/>
      <c r="F67" s="20"/>
      <c r="G67" s="20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3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Y67" s="46">
        <f t="shared" si="7"/>
        <v>0.88</v>
      </c>
      <c r="CZ67" s="13">
        <f t="shared" si="183"/>
        <v>-6.6819261776734982E-4</v>
      </c>
      <c r="DA67" s="13">
        <f t="shared" si="184"/>
        <v>-22.429449990915145</v>
      </c>
      <c r="DB67" s="50">
        <f t="shared" si="185"/>
        <v>-6.6819261776734982E-4</v>
      </c>
      <c r="DC67" s="13">
        <f t="shared" si="186"/>
        <v>-635.38766897816515</v>
      </c>
      <c r="DD67" s="57">
        <f t="shared" si="187"/>
        <v>-11.089606850240816</v>
      </c>
      <c r="DE67" s="48">
        <f t="shared" si="188"/>
        <v>-37.569547251398504</v>
      </c>
    </row>
    <row r="68" spans="1:114" ht="18" customHeight="1">
      <c r="CY68" s="46">
        <f t="shared" si="7"/>
        <v>0.9</v>
      </c>
      <c r="CZ68" s="13">
        <f t="shared" si="183"/>
        <v>-3.7352684371731708E-3</v>
      </c>
      <c r="DA68" s="13">
        <f t="shared" si="184"/>
        <v>-35.13720337047846</v>
      </c>
      <c r="DB68" s="50">
        <f t="shared" si="185"/>
        <v>-3.7352684371731708E-3</v>
      </c>
      <c r="DC68" s="13">
        <f t="shared" si="186"/>
        <v>-635.27345769685314</v>
      </c>
      <c r="DD68" s="57">
        <f t="shared" si="187"/>
        <v>-11.087613487339</v>
      </c>
      <c r="DE68" s="48">
        <f t="shared" si="188"/>
        <v>-29.489618819506354</v>
      </c>
    </row>
    <row r="69" spans="1:114" ht="18" customHeight="1" thickBot="1">
      <c r="A69" s="23"/>
      <c r="B69" s="23"/>
      <c r="C69" s="23"/>
      <c r="D69" s="20" t="s">
        <v>6</v>
      </c>
      <c r="E69" s="20"/>
      <c r="F69" s="20"/>
      <c r="G69" s="20"/>
      <c r="H69" s="20"/>
      <c r="I69" s="20" t="s">
        <v>7</v>
      </c>
      <c r="J69" s="20"/>
      <c r="K69" s="20"/>
      <c r="L69" s="20"/>
      <c r="M69" s="23"/>
      <c r="N69" s="23"/>
      <c r="O69" s="24" t="s">
        <v>8</v>
      </c>
      <c r="P69" s="23"/>
      <c r="Q69" s="23"/>
      <c r="R69" s="23"/>
      <c r="S69" s="20"/>
      <c r="T69" s="20" t="s">
        <v>9</v>
      </c>
      <c r="U69" s="23"/>
      <c r="V69" s="23"/>
      <c r="W69" s="23"/>
      <c r="X69" s="23"/>
      <c r="Y69" s="24" t="s">
        <v>10</v>
      </c>
      <c r="Z69" s="23"/>
      <c r="AA69" s="23"/>
      <c r="AB69" s="23"/>
      <c r="AC69" s="24" t="s">
        <v>11</v>
      </c>
      <c r="AD69" s="20"/>
      <c r="AE69" s="20"/>
      <c r="AF69" s="20"/>
      <c r="AG69" s="20"/>
      <c r="AH69" s="23"/>
      <c r="AI69" s="24" t="s">
        <v>12</v>
      </c>
      <c r="AJ69" s="23"/>
      <c r="AK69" s="23"/>
      <c r="AL69" s="20"/>
      <c r="AM69" s="24" t="s">
        <v>21</v>
      </c>
      <c r="AN69" s="20"/>
      <c r="AO69" s="23"/>
      <c r="AP69" s="23"/>
      <c r="AQ69" s="23"/>
      <c r="AR69" s="23"/>
      <c r="AS69" s="24" t="s">
        <v>87</v>
      </c>
      <c r="AT69" s="23"/>
      <c r="AU69" s="23"/>
      <c r="AV69" s="23"/>
      <c r="AW69" s="24" t="s">
        <v>22</v>
      </c>
      <c r="AX69" s="20"/>
      <c r="AY69" s="20"/>
      <c r="AZ69" s="20"/>
      <c r="BA69" s="20"/>
      <c r="BB69" s="23"/>
      <c r="BC69" s="24" t="s">
        <v>13</v>
      </c>
      <c r="BD69" s="23"/>
      <c r="BE69" s="23"/>
      <c r="BF69" s="23"/>
      <c r="BG69" s="24" t="s">
        <v>23</v>
      </c>
      <c r="BH69" s="20"/>
      <c r="BI69" s="23"/>
      <c r="BJ69" s="23"/>
      <c r="BK69" s="23"/>
      <c r="BL69" s="23"/>
      <c r="BM69" s="24" t="s">
        <v>24</v>
      </c>
      <c r="BN69" s="23"/>
      <c r="BO69" s="23"/>
      <c r="BP69" s="23"/>
      <c r="BQ69" s="24" t="s">
        <v>22</v>
      </c>
      <c r="BR69" s="20"/>
      <c r="BS69" s="20"/>
      <c r="BT69" s="20"/>
      <c r="BU69" s="20"/>
      <c r="BV69" s="23"/>
      <c r="BW69" s="24" t="s">
        <v>25</v>
      </c>
      <c r="BX69" s="23"/>
      <c r="BY69" s="23"/>
      <c r="BZ69" s="23"/>
      <c r="CA69" s="24" t="s">
        <v>23</v>
      </c>
      <c r="CB69" s="20"/>
      <c r="CC69" s="23"/>
      <c r="CD69" s="23"/>
      <c r="CE69" s="23"/>
      <c r="CF69" s="23"/>
      <c r="CG69" s="24" t="s">
        <v>88</v>
      </c>
      <c r="CH69" s="23"/>
      <c r="CI69" s="23"/>
      <c r="CJ69" s="23"/>
      <c r="CK69" s="24" t="s">
        <v>155</v>
      </c>
      <c r="CL69" s="24"/>
      <c r="CM69" s="23"/>
      <c r="CN69" s="23"/>
      <c r="CO69" s="23"/>
      <c r="CP69" s="23"/>
      <c r="CQ69" s="24" t="s">
        <v>89</v>
      </c>
      <c r="CR69" s="23"/>
      <c r="CS69" s="23"/>
      <c r="CY69" s="46">
        <f t="shared" si="7"/>
        <v>0.92</v>
      </c>
      <c r="CZ69" s="13">
        <f t="shared" si="183"/>
        <v>-7.9038864854759569E-3</v>
      </c>
      <c r="DA69" s="13">
        <f t="shared" si="184"/>
        <v>-47.842672524415534</v>
      </c>
      <c r="DB69" s="50">
        <f t="shared" si="185"/>
        <v>-7.9038864854759569E-3</v>
      </c>
      <c r="DC69" s="13">
        <f t="shared" si="186"/>
        <v>-634.5442467989817</v>
      </c>
      <c r="DD69" s="57">
        <f t="shared" si="187"/>
        <v>-11.074886356229721</v>
      </c>
      <c r="DE69" s="48">
        <f t="shared" si="188"/>
        <v>-25.587433694028579</v>
      </c>
    </row>
    <row r="70" spans="1:114" ht="18" customHeight="1" thickBot="1">
      <c r="A70" s="23"/>
      <c r="B70" s="33"/>
      <c r="C70" s="23"/>
      <c r="D70" s="7" t="s">
        <v>99</v>
      </c>
      <c r="E70" s="8"/>
      <c r="F70" s="8" t="s">
        <v>100</v>
      </c>
      <c r="G70" s="9"/>
      <c r="H70" s="10"/>
      <c r="I70" s="7" t="s">
        <v>103</v>
      </c>
      <c r="J70" s="8"/>
      <c r="K70" s="8" t="s">
        <v>104</v>
      </c>
      <c r="L70" s="9"/>
      <c r="M70" s="23"/>
      <c r="N70" s="194" t="s">
        <v>74</v>
      </c>
      <c r="O70" s="195"/>
      <c r="P70" s="196" t="s">
        <v>75</v>
      </c>
      <c r="Q70" s="197"/>
      <c r="R70" s="23"/>
      <c r="S70" s="7" t="s">
        <v>2</v>
      </c>
      <c r="T70" s="8"/>
      <c r="U70" s="8" t="s">
        <v>3</v>
      </c>
      <c r="V70" s="9"/>
      <c r="W70" s="20"/>
      <c r="X70" s="194" t="s">
        <v>108</v>
      </c>
      <c r="Y70" s="195"/>
      <c r="Z70" s="196" t="s">
        <v>109</v>
      </c>
      <c r="AA70" s="197"/>
      <c r="AB70" s="20"/>
      <c r="AC70" s="7" t="s">
        <v>107</v>
      </c>
      <c r="AD70" s="8"/>
      <c r="AE70" s="8" t="s">
        <v>14</v>
      </c>
      <c r="AF70" s="9"/>
      <c r="AG70" s="20"/>
      <c r="AH70" s="194" t="s">
        <v>112</v>
      </c>
      <c r="AI70" s="195"/>
      <c r="AJ70" s="196" t="s">
        <v>113</v>
      </c>
      <c r="AK70" s="197"/>
      <c r="AL70" s="20"/>
      <c r="AM70" s="106" t="s">
        <v>135</v>
      </c>
      <c r="AN70" s="107"/>
      <c r="AO70" s="107" t="s">
        <v>136</v>
      </c>
      <c r="AP70" s="108"/>
      <c r="AQ70" s="23"/>
      <c r="AR70" s="194" t="s">
        <v>116</v>
      </c>
      <c r="AS70" s="195"/>
      <c r="AT70" s="196" t="s">
        <v>0</v>
      </c>
      <c r="AU70" s="197"/>
      <c r="AV70" s="36"/>
      <c r="AW70" s="7" t="s">
        <v>139</v>
      </c>
      <c r="AX70" s="8"/>
      <c r="AY70" s="8" t="s">
        <v>140</v>
      </c>
      <c r="AZ70" s="9"/>
      <c r="BA70" s="20"/>
      <c r="BB70" s="194" t="s">
        <v>119</v>
      </c>
      <c r="BC70" s="195"/>
      <c r="BD70" s="196" t="s">
        <v>120</v>
      </c>
      <c r="BE70" s="197"/>
      <c r="BF70" s="36"/>
      <c r="BG70" s="190" t="s">
        <v>143</v>
      </c>
      <c r="BH70" s="191"/>
      <c r="BI70" s="192" t="s">
        <v>144</v>
      </c>
      <c r="BJ70" s="193"/>
      <c r="BK70" s="36"/>
      <c r="BL70" s="194" t="s">
        <v>123</v>
      </c>
      <c r="BM70" s="195"/>
      <c r="BN70" s="196" t="s">
        <v>124</v>
      </c>
      <c r="BO70" s="197"/>
      <c r="BP70" s="36"/>
      <c r="BQ70" s="7" t="s">
        <v>147</v>
      </c>
      <c r="BR70" s="8"/>
      <c r="BS70" s="8" t="s">
        <v>148</v>
      </c>
      <c r="BT70" s="9"/>
      <c r="BU70" s="20"/>
      <c r="BV70" s="194" t="s">
        <v>127</v>
      </c>
      <c r="BW70" s="195"/>
      <c r="BX70" s="196" t="s">
        <v>128</v>
      </c>
      <c r="BY70" s="197"/>
      <c r="BZ70" s="36"/>
      <c r="CA70" s="7" t="s">
        <v>151</v>
      </c>
      <c r="CB70" s="8"/>
      <c r="CC70" s="8" t="s">
        <v>152</v>
      </c>
      <c r="CD70" s="9"/>
      <c r="CE70" s="36"/>
      <c r="CF70" s="194" t="s">
        <v>131</v>
      </c>
      <c r="CG70" s="195"/>
      <c r="CH70" s="196" t="s">
        <v>132</v>
      </c>
      <c r="CI70" s="197"/>
      <c r="CJ70" s="23"/>
      <c r="CK70" s="7" t="s">
        <v>156</v>
      </c>
      <c r="CL70" s="8"/>
      <c r="CM70" s="8" t="s">
        <v>157</v>
      </c>
      <c r="CN70" s="9"/>
      <c r="CO70" s="23"/>
      <c r="CP70" s="194" t="s">
        <v>160</v>
      </c>
      <c r="CQ70" s="195"/>
      <c r="CR70" s="196" t="s">
        <v>132</v>
      </c>
      <c r="CS70" s="197"/>
      <c r="CU70" s="26" t="s">
        <v>15</v>
      </c>
      <c r="CW70" s="52" t="s">
        <v>46</v>
      </c>
      <c r="CY70" s="46">
        <f t="shared" si="7"/>
        <v>0.94</v>
      </c>
      <c r="CZ70" s="13">
        <f t="shared" si="183"/>
        <v>-1.0063493665988094E-2</v>
      </c>
      <c r="DA70" s="13">
        <f t="shared" si="184"/>
        <v>-60.533557460395109</v>
      </c>
      <c r="DB70" s="50">
        <f t="shared" si="185"/>
        <v>-1.0063493665988094E-2</v>
      </c>
      <c r="DC70" s="13">
        <f t="shared" si="186"/>
        <v>-647.66980988855119</v>
      </c>
      <c r="DD70" s="57">
        <f t="shared" si="187"/>
        <v>-11.303970648320947</v>
      </c>
      <c r="DE70" s="48">
        <f t="shared" si="188"/>
        <v>-23.962730206927468</v>
      </c>
    </row>
    <row r="71" spans="1:114" ht="18" customHeight="1" thickTop="1" thickBot="1">
      <c r="B71" s="34">
        <v>0.12</v>
      </c>
      <c r="D71" s="11">
        <v>1</v>
      </c>
      <c r="E71" s="12">
        <v>0</v>
      </c>
      <c r="F71" s="13">
        <v>0</v>
      </c>
      <c r="G71" s="14">
        <v>0</v>
      </c>
      <c r="H71" s="10"/>
      <c r="I71" s="11">
        <v>1</v>
      </c>
      <c r="J71" s="12">
        <v>0</v>
      </c>
      <c r="K71" s="13">
        <v>0</v>
      </c>
      <c r="L71" s="40">
        <f t="shared" ref="L71" si="447">$B71*$J$4</f>
        <v>0.1712448</v>
      </c>
      <c r="N71" s="1">
        <f t="shared" ref="N71" si="448">D71*I71+F71*I74-E71*J71-G71*J74</f>
        <v>1</v>
      </c>
      <c r="O71" s="4">
        <f t="shared" ref="O71" si="449">(D71*J71+E71*I71+F71*J74+G71*I74)</f>
        <v>0</v>
      </c>
      <c r="P71" s="2">
        <f t="shared" ref="P71" si="450">D71*K71+F71*K74-E71*L71-G71*L74</f>
        <v>0</v>
      </c>
      <c r="Q71" s="3">
        <f t="shared" ref="Q71" si="451">(D71*L71+E71*K71+F71*L74+G71*K74)</f>
        <v>0.1712448</v>
      </c>
      <c r="S71" s="11">
        <v>1</v>
      </c>
      <c r="T71" s="12">
        <v>0</v>
      </c>
      <c r="U71" s="13">
        <v>0</v>
      </c>
      <c r="V71" s="13">
        <v>0</v>
      </c>
      <c r="W71" s="20"/>
      <c r="X71" s="1">
        <f t="shared" ref="X71" si="452">N71*S71+P71*S74-O71*T71-Q71*T74</f>
        <v>0.96291906199552002</v>
      </c>
      <c r="Y71" s="4">
        <f t="shared" ref="Y71" si="453">(N71*T71+O71*S71+P71*T74+Q71*S74)</f>
        <v>0</v>
      </c>
      <c r="Z71" s="2">
        <f t="shared" ref="Z71" si="454">N71*U71+P71*U74-O71*V71-Q71*V74</f>
        <v>0</v>
      </c>
      <c r="AA71" s="3">
        <f t="shared" ref="AA71" si="455">(N71*V71+O71*U71+P71*V74+Q71*U74)</f>
        <v>0.1712448</v>
      </c>
      <c r="AB71" s="20"/>
      <c r="AC71" s="11">
        <v>1</v>
      </c>
      <c r="AD71" s="12">
        <v>0</v>
      </c>
      <c r="AE71" s="13">
        <v>0</v>
      </c>
      <c r="AF71" s="40">
        <f t="shared" ref="AF71" si="456">$B71*$AD$4</f>
        <v>0.20549880000000001</v>
      </c>
      <c r="AG71" s="20"/>
      <c r="AH71" s="1">
        <f t="shared" ref="AH71" si="457">X71*AC71+Z71*AC74-Y71*AD71-AA71*AD74</f>
        <v>0.96291906199552002</v>
      </c>
      <c r="AI71" s="4">
        <f t="shared" ref="AI71" si="458">(X71*AD71+Y71*AC71+Z71*AD74+AA71*AC74)</f>
        <v>0</v>
      </c>
      <c r="AJ71" s="2">
        <f t="shared" ref="AJ71" si="459">X71*AE71+Z71*AE74-Y71*AF71-AA71*AF74</f>
        <v>0</v>
      </c>
      <c r="AK71" s="3">
        <f t="shared" ref="AK71" si="460">(X71*AF71+Y71*AE71+Z71*AF74+AA71*AE74)</f>
        <v>0.36912351173720498</v>
      </c>
      <c r="AL71" s="20"/>
      <c r="AM71" s="11">
        <v>1</v>
      </c>
      <c r="AN71" s="12">
        <v>0</v>
      </c>
      <c r="AO71" s="13">
        <v>0</v>
      </c>
      <c r="AP71" s="14">
        <v>0</v>
      </c>
      <c r="AR71" s="1">
        <f t="shared" ref="AR71" si="461">AH71*AM71+AJ71*AM74-AI71*AN71-AK71*AN74</f>
        <v>0.87850376314812451</v>
      </c>
      <c r="AS71" s="4">
        <f t="shared" ref="AS71" si="462">(AH71*AN71+AI71*AM71+AJ71*AN74+AK71*AM74)</f>
        <v>0</v>
      </c>
      <c r="AT71" s="2">
        <f t="shared" ref="AT71" si="463">AH71*AO71+AJ71*AO74-AI71*AP71-AK71*AP74</f>
        <v>0</v>
      </c>
      <c r="AU71" s="3">
        <f t="shared" ref="AU71" si="464">(AH71*AP71+AI71*AO71+AJ71*AP74+AK71*AO74)</f>
        <v>0.36912351173720498</v>
      </c>
      <c r="AV71" s="20"/>
      <c r="AW71" s="11">
        <v>1</v>
      </c>
      <c r="AX71" s="12">
        <v>0</v>
      </c>
      <c r="AY71" s="13">
        <v>0</v>
      </c>
      <c r="AZ71" s="40">
        <f t="shared" ref="AZ71" si="465">$B71*$AX$4</f>
        <v>0.20549880000000001</v>
      </c>
      <c r="BA71" s="20"/>
      <c r="BB71" s="1">
        <f t="shared" ref="BB71" si="466">AR71*AW71+AT71*AW74-AS71*AX71-AU71*AX74</f>
        <v>0.87850376314812451</v>
      </c>
      <c r="BC71" s="4">
        <f t="shared" ref="BC71" si="467">(AR71*AX71+AS71*AW71+AT71*AX74+AU71*AW74)</f>
        <v>0</v>
      </c>
      <c r="BD71" s="2">
        <f t="shared" ref="BD71" si="468">AR71*AY71+AT71*AY74-AS71*AZ71-AU71*AZ74</f>
        <v>0</v>
      </c>
      <c r="BE71" s="3">
        <f t="shared" ref="BE71" si="469">(AR71*AZ71+AS71*AY71+AT71*AZ74+AU71*AY74)</f>
        <v>0.54965498085962883</v>
      </c>
      <c r="BF71" s="20"/>
      <c r="BG71" s="11">
        <v>1</v>
      </c>
      <c r="BH71" s="12">
        <v>0</v>
      </c>
      <c r="BI71" s="13">
        <v>0</v>
      </c>
      <c r="BJ71" s="14">
        <v>0</v>
      </c>
      <c r="BK71" s="20"/>
      <c r="BL71" s="1">
        <f t="shared" ref="BL71" si="470">BB71*BG71+BD71*BG74-BC71*BH71-BE71*BH74</f>
        <v>0.75948279276473452</v>
      </c>
      <c r="BM71" s="4">
        <f t="shared" ref="BM71" si="471">(BB71*BH71+BC71*BG71+BD71*BH74+BE71*BG74)</f>
        <v>0</v>
      </c>
      <c r="BN71" s="2">
        <f t="shared" ref="BN71" si="472">BB71*BI71+BD71*BI74-BC71*BJ71-BE71*BJ74</f>
        <v>0</v>
      </c>
      <c r="BO71" s="3">
        <f t="shared" ref="BO71" si="473">(BB71*BJ71+BC71*BI71+BD71*BJ74+BE71*BI74)</f>
        <v>0.54965498085962883</v>
      </c>
      <c r="BP71" s="20"/>
      <c r="BQ71" s="11">
        <v>1</v>
      </c>
      <c r="BR71" s="12">
        <v>0</v>
      </c>
      <c r="BS71" s="13">
        <v>0</v>
      </c>
      <c r="BT71" s="40">
        <f t="shared" ref="BT71" si="474">$B71*BR$4</f>
        <v>0.1712448</v>
      </c>
      <c r="BU71" s="20"/>
      <c r="BV71" s="1">
        <f t="shared" ref="BV71" si="475">BL71*BQ71+BN71*BQ74-BM71*BR71-BO71*BR74</f>
        <v>0.75948279276473452</v>
      </c>
      <c r="BW71" s="4">
        <f t="shared" ref="BW71" si="476">(BL71*BR71+BM71*BQ71+BN71*BR74+BO71*BQ74)</f>
        <v>0</v>
      </c>
      <c r="BX71" s="2">
        <f t="shared" ref="BX71" si="477">BL71*BS71+BN71*BS74-BM71*BT71-BO71*BT74</f>
        <v>0</v>
      </c>
      <c r="BY71" s="3">
        <f t="shared" ref="BY71" si="478">(BL71*BT71+BM71*BS71+BN71*BT74+BO71*BS74)</f>
        <v>0.67971245981006723</v>
      </c>
      <c r="BZ71" s="20"/>
      <c r="CA71" s="11">
        <v>1</v>
      </c>
      <c r="CB71" s="12">
        <v>0</v>
      </c>
      <c r="CC71" s="13">
        <v>0</v>
      </c>
      <c r="CD71" s="14">
        <v>0</v>
      </c>
      <c r="CE71" s="20"/>
      <c r="CF71" s="1">
        <f t="shared" ref="CF71" si="479">BV71*CA71+BX71*CA74-BW71*CB71-BY71*CB74</f>
        <v>0.69304932825280208</v>
      </c>
      <c r="CG71" s="4">
        <f t="shared" ref="CG71" si="480">(BV71*CB71+BW71*CA71+BX71*CB74+BY71*CA74)</f>
        <v>0</v>
      </c>
      <c r="CH71" s="2">
        <f t="shared" ref="CH71" si="481">BV71*CC71+BX71*CC74-BW71*CD71-BY71*CD74</f>
        <v>0</v>
      </c>
      <c r="CI71" s="3">
        <f t="shared" ref="CI71" si="482">(BV71*CD71+BW71*CC71+BX71*CD74+BY71*CC74)</f>
        <v>0.67971245981006723</v>
      </c>
      <c r="CJ71" s="28"/>
      <c r="CK71" s="11">
        <v>1</v>
      </c>
      <c r="CL71" s="12">
        <v>0</v>
      </c>
      <c r="CM71" s="13">
        <v>0</v>
      </c>
      <c r="CN71" s="14">
        <v>0</v>
      </c>
      <c r="CP71" s="1">
        <f t="shared" ref="CP71" si="483">CF71*CK71+CH71*CK74-CG71*CL71-CI71*CL74</f>
        <v>0.69304932825280208</v>
      </c>
      <c r="CQ71" s="4">
        <f t="shared" ref="CQ71" si="484">(CF71*CL71+CG71*CK71+CH71*CL74+CI71*CK74)</f>
        <v>0.67971245981006723</v>
      </c>
      <c r="CR71" s="2">
        <f t="shared" ref="CR71" si="485">CF71*CM71+CH71*CM74-CG71*CN71-CI71*CN74</f>
        <v>0</v>
      </c>
      <c r="CS71" s="3">
        <f t="shared" ref="CS71" si="486">(CF71*CN71+CG71*CM71+CH71*CN74+CI71*CM74)</f>
        <v>0.67971245981006723</v>
      </c>
      <c r="CU71" s="29">
        <f t="shared" ref="CU71" si="487">20*LOG(((1+$CL$4)/$CL$4)/((CP71+CP74)^2+(CQ71+CQ74)^2)^0.5)</f>
        <v>-7.8097555870009208E-3</v>
      </c>
      <c r="CW71" s="53">
        <f t="shared" ref="CW71" si="488">((CP71^2+CQ71^2)^0.5)/((CP74^2+CQ74^2)^0.5)</f>
        <v>0.94070130444471156</v>
      </c>
      <c r="CY71" s="46">
        <f t="shared" si="7"/>
        <v>0.96</v>
      </c>
      <c r="CZ71" s="13">
        <f t="shared" si="183"/>
        <v>-6.9823283600463368E-3</v>
      </c>
      <c r="DA71" s="13">
        <f t="shared" si="184"/>
        <v>-73.486953658166144</v>
      </c>
      <c r="DB71" s="50">
        <f t="shared" si="185"/>
        <v>-6.9823283600463368E-3</v>
      </c>
      <c r="DC71" s="13">
        <f t="shared" si="186"/>
        <v>-697.83374248362486</v>
      </c>
      <c r="DD71" s="57">
        <f t="shared" si="187"/>
        <v>-12.179496437853487</v>
      </c>
      <c r="DE71" s="48">
        <f t="shared" si="188"/>
        <v>-25.128333619484437</v>
      </c>
      <c r="DF71" s="20"/>
      <c r="DG71" s="20"/>
      <c r="DH71" s="20"/>
      <c r="DI71" s="20"/>
      <c r="DJ71" s="20"/>
    </row>
    <row r="72" spans="1:114" ht="18" customHeight="1" thickBot="1">
      <c r="D72" s="11"/>
      <c r="E72" s="13"/>
      <c r="F72" s="13"/>
      <c r="G72" s="15"/>
      <c r="H72" s="10"/>
      <c r="I72" s="11"/>
      <c r="J72" s="13"/>
      <c r="K72" s="13"/>
      <c r="L72" s="15"/>
      <c r="N72" s="5"/>
      <c r="Q72" s="6"/>
      <c r="S72" s="11"/>
      <c r="T72" s="13"/>
      <c r="U72" s="13"/>
      <c r="V72" s="15"/>
      <c r="W72" s="20"/>
      <c r="X72" s="5"/>
      <c r="AA72" s="6"/>
      <c r="AB72" s="20"/>
      <c r="AC72" s="11"/>
      <c r="AD72" s="13"/>
      <c r="AE72" s="13"/>
      <c r="AF72" s="15"/>
      <c r="AG72" s="20"/>
      <c r="AH72" s="5"/>
      <c r="AK72" s="6"/>
      <c r="AL72" s="20"/>
      <c r="AM72" s="11"/>
      <c r="AN72" s="13"/>
      <c r="AO72" s="13"/>
      <c r="AP72" s="15"/>
      <c r="AR72" s="5"/>
      <c r="AU72" s="6"/>
      <c r="AW72" s="11"/>
      <c r="AX72" s="13"/>
      <c r="AY72" s="13"/>
      <c r="AZ72" s="15"/>
      <c r="BA72" s="20"/>
      <c r="BB72" s="5"/>
      <c r="BE72" s="6"/>
      <c r="BG72" s="11"/>
      <c r="BH72" s="13"/>
      <c r="BI72" s="13"/>
      <c r="BJ72" s="15"/>
      <c r="BL72" s="5"/>
      <c r="BO72" s="6"/>
      <c r="BQ72" s="11"/>
      <c r="BR72" s="13"/>
      <c r="BS72" s="13"/>
      <c r="BT72" s="15"/>
      <c r="BU72" s="20"/>
      <c r="BV72" s="5"/>
      <c r="BY72" s="6"/>
      <c r="CA72" s="11"/>
      <c r="CB72" s="13"/>
      <c r="CC72" s="13"/>
      <c r="CD72" s="15"/>
      <c r="CF72" s="5"/>
      <c r="CI72" s="6"/>
      <c r="CK72" s="11"/>
      <c r="CL72" s="13"/>
      <c r="CM72" s="13"/>
      <c r="CN72" s="15"/>
      <c r="CP72" s="5"/>
      <c r="CS72" s="6"/>
      <c r="CW72" s="54"/>
      <c r="CY72" s="46">
        <f t="shared" si="7"/>
        <v>0.98</v>
      </c>
      <c r="CZ72" s="13">
        <f t="shared" si="183"/>
        <v>-5.4374024748928972E-4</v>
      </c>
      <c r="DA72" s="13">
        <f t="shared" si="184"/>
        <v>-87.443628507838653</v>
      </c>
      <c r="DB72" s="50">
        <f t="shared" si="185"/>
        <v>-5.4374024748928972E-4</v>
      </c>
      <c r="DC72" s="13">
        <f t="shared" si="186"/>
        <v>8174.7134375383193</v>
      </c>
      <c r="DD72" s="57">
        <f t="shared" si="187"/>
        <v>-15.655577611977527</v>
      </c>
      <c r="DE72" s="48">
        <f t="shared" si="188"/>
        <v>-36.018592118570758</v>
      </c>
    </row>
    <row r="73" spans="1:114" ht="18" customHeight="1" thickBot="1">
      <c r="D73" s="11" t="s">
        <v>101</v>
      </c>
      <c r="E73" s="13"/>
      <c r="F73" s="13" t="s">
        <v>102</v>
      </c>
      <c r="G73" s="15"/>
      <c r="H73" s="10"/>
      <c r="I73" s="11" t="s">
        <v>106</v>
      </c>
      <c r="J73" s="13"/>
      <c r="K73" s="13" t="s">
        <v>105</v>
      </c>
      <c r="L73" s="15"/>
      <c r="N73" s="194" t="s">
        <v>16</v>
      </c>
      <c r="O73" s="195"/>
      <c r="P73" s="196" t="s">
        <v>17</v>
      </c>
      <c r="Q73" s="197"/>
      <c r="S73" s="11" t="s">
        <v>4</v>
      </c>
      <c r="T73" s="13"/>
      <c r="U73" s="13" t="s">
        <v>5</v>
      </c>
      <c r="V73" s="15"/>
      <c r="W73" s="20"/>
      <c r="X73" s="194" t="s">
        <v>111</v>
      </c>
      <c r="Y73" s="195"/>
      <c r="Z73" s="196" t="s">
        <v>110</v>
      </c>
      <c r="AA73" s="197"/>
      <c r="AB73" s="20"/>
      <c r="AC73" s="11" t="s">
        <v>18</v>
      </c>
      <c r="AD73" s="13"/>
      <c r="AE73" s="13" t="s">
        <v>19</v>
      </c>
      <c r="AF73" s="15"/>
      <c r="AG73" s="20"/>
      <c r="AH73" s="194" t="s">
        <v>114</v>
      </c>
      <c r="AI73" s="195"/>
      <c r="AJ73" s="196" t="s">
        <v>115</v>
      </c>
      <c r="AK73" s="197"/>
      <c r="AL73" s="20"/>
      <c r="AM73" s="11" t="s">
        <v>138</v>
      </c>
      <c r="AN73" s="13"/>
      <c r="AO73" s="13" t="s">
        <v>137</v>
      </c>
      <c r="AP73" s="15"/>
      <c r="AR73" s="194" t="s">
        <v>117</v>
      </c>
      <c r="AS73" s="195"/>
      <c r="AT73" s="196" t="s">
        <v>118</v>
      </c>
      <c r="AU73" s="197"/>
      <c r="AV73" s="36"/>
      <c r="AW73" s="11" t="s">
        <v>142</v>
      </c>
      <c r="AX73" s="13"/>
      <c r="AY73" s="13" t="s">
        <v>141</v>
      </c>
      <c r="AZ73" s="15"/>
      <c r="BA73" s="20"/>
      <c r="BB73" s="194" t="s">
        <v>122</v>
      </c>
      <c r="BC73" s="195"/>
      <c r="BD73" s="196" t="s">
        <v>121</v>
      </c>
      <c r="BE73" s="197"/>
      <c r="BF73" s="36"/>
      <c r="BG73" s="11" t="s">
        <v>145</v>
      </c>
      <c r="BH73" s="13"/>
      <c r="BI73" s="13" t="s">
        <v>146</v>
      </c>
      <c r="BJ73" s="15"/>
      <c r="BK73" s="36"/>
      <c r="BL73" s="194" t="s">
        <v>125</v>
      </c>
      <c r="BM73" s="195"/>
      <c r="BN73" s="196" t="s">
        <v>126</v>
      </c>
      <c r="BO73" s="197"/>
      <c r="BP73" s="36"/>
      <c r="BQ73" s="11" t="s">
        <v>150</v>
      </c>
      <c r="BR73" s="13"/>
      <c r="BS73" s="13" t="s">
        <v>149</v>
      </c>
      <c r="BT73" s="15"/>
      <c r="BU73" s="20"/>
      <c r="BV73" s="194" t="s">
        <v>129</v>
      </c>
      <c r="BW73" s="195"/>
      <c r="BX73" s="196" t="s">
        <v>130</v>
      </c>
      <c r="BY73" s="197"/>
      <c r="BZ73" s="36"/>
      <c r="CA73" s="11" t="s">
        <v>154</v>
      </c>
      <c r="CB73" s="13"/>
      <c r="CC73" s="13" t="s">
        <v>153</v>
      </c>
      <c r="CD73" s="15"/>
      <c r="CE73" s="36"/>
      <c r="CF73" s="194" t="s">
        <v>134</v>
      </c>
      <c r="CG73" s="195"/>
      <c r="CH73" s="196" t="s">
        <v>133</v>
      </c>
      <c r="CI73" s="197"/>
      <c r="CK73" s="11" t="s">
        <v>159</v>
      </c>
      <c r="CL73" s="13"/>
      <c r="CM73" s="13" t="s">
        <v>158</v>
      </c>
      <c r="CN73" s="15"/>
      <c r="CP73" s="109" t="s">
        <v>161</v>
      </c>
      <c r="CQ73" s="110"/>
      <c r="CR73" s="111" t="s">
        <v>162</v>
      </c>
      <c r="CS73" s="112"/>
      <c r="CU73" s="38" t="s">
        <v>29</v>
      </c>
      <c r="CW73" s="55" t="s">
        <v>47</v>
      </c>
      <c r="CY73" s="72">
        <f t="shared" si="7"/>
        <v>1</v>
      </c>
      <c r="CZ73" s="49">
        <f t="shared" si="8"/>
        <v>-9.9471205841644567E-3</v>
      </c>
      <c r="DA73" s="49">
        <f t="shared" si="9"/>
        <v>76.050640242927869</v>
      </c>
      <c r="DB73" s="73">
        <f t="shared" si="185"/>
        <v>-9.9471205841644567E-3</v>
      </c>
      <c r="DC73" s="49">
        <f t="shared" si="5"/>
        <v>-1096.1633035279997</v>
      </c>
      <c r="DD73" s="74">
        <f t="shared" si="6"/>
        <v>-19.131658786101568</v>
      </c>
      <c r="DE73" s="75">
        <f t="shared" si="3"/>
        <v>-23.517160521144827</v>
      </c>
    </row>
    <row r="74" spans="1:114" ht="18" customHeight="1" thickTop="1" thickBot="1">
      <c r="D74" s="16">
        <v>0</v>
      </c>
      <c r="E74" s="17">
        <f t="shared" ref="E74" si="489">$B71*$E$4</f>
        <v>9.7737599999999994E-2</v>
      </c>
      <c r="F74" s="18">
        <v>1</v>
      </c>
      <c r="G74" s="19">
        <v>0</v>
      </c>
      <c r="H74" s="10"/>
      <c r="I74" s="16">
        <v>0</v>
      </c>
      <c r="J74" s="17">
        <v>0</v>
      </c>
      <c r="K74" s="18">
        <v>1</v>
      </c>
      <c r="L74" s="19">
        <v>0</v>
      </c>
      <c r="N74" s="1">
        <f t="shared" ref="N74" si="490">D74*I71+F74*I74-E74*J71-G74*J74</f>
        <v>0</v>
      </c>
      <c r="O74" s="4">
        <f t="shared" ref="O74" si="491">(D74*J71+E74*I71+F74*J74+G74*I74)</f>
        <v>9.7737599999999994E-2</v>
      </c>
      <c r="P74" s="2">
        <f t="shared" ref="P74" si="492">D74*K71+F74*K74-E74*L71-G74*L74</f>
        <v>0.98326294423551996</v>
      </c>
      <c r="Q74" s="3">
        <f t="shared" ref="Q74" si="493">(D74*L71+E74*K71+F74*L74+G74*K74)</f>
        <v>0</v>
      </c>
      <c r="S74" s="16">
        <v>0</v>
      </c>
      <c r="T74" s="17">
        <f t="shared" ref="T74" si="494">$B71*$T$4</f>
        <v>0.2165376</v>
      </c>
      <c r="U74" s="18">
        <v>1</v>
      </c>
      <c r="V74" s="19">
        <v>0</v>
      </c>
      <c r="W74" s="20"/>
      <c r="X74" s="1">
        <f t="shared" ref="X74" si="495">N74*S71+P74*S74-O74*T71-Q74*T74</f>
        <v>0</v>
      </c>
      <c r="Y74" s="4">
        <f t="shared" ref="Y74" si="496">(N74*T71+O74*S71+P74*T74+Q74*S74)</f>
        <v>0.31065099811369334</v>
      </c>
      <c r="Z74" s="2">
        <f t="shared" ref="Z74" si="497">N74*U71+P74*U74-O74*V71-Q74*V74</f>
        <v>0.98326294423551996</v>
      </c>
      <c r="AA74" s="3">
        <f t="shared" ref="AA74" si="498">(N74*V71+O74*U71+P74*V74+Q74*U74)</f>
        <v>0</v>
      </c>
      <c r="AB74" s="20"/>
      <c r="AC74" s="16">
        <v>0</v>
      </c>
      <c r="AD74" s="17">
        <v>0</v>
      </c>
      <c r="AE74" s="18">
        <v>1</v>
      </c>
      <c r="AF74" s="19">
        <v>0</v>
      </c>
      <c r="AG74" s="20"/>
      <c r="AH74" s="1">
        <f t="shared" ref="AH74" si="499">X74*AC71+Z74*AC74-Y74*AD71-AA74*AD74</f>
        <v>0</v>
      </c>
      <c r="AI74" s="4">
        <f t="shared" ref="AI74" si="500">(X74*AD71+Y74*AC71+Z74*AD74+AA74*AC74)</f>
        <v>0.31065099811369334</v>
      </c>
      <c r="AJ74" s="2">
        <f t="shared" ref="AJ74" si="501">X74*AE71+Z74*AE74-Y74*AF71-AA74*AF74</f>
        <v>0.91942453690435366</v>
      </c>
      <c r="AK74" s="3">
        <f t="shared" ref="AK74" si="502">(X74*AF71+Y74*AE71+Z74*AF74+AA74*AE74)</f>
        <v>0</v>
      </c>
      <c r="AL74" s="20"/>
      <c r="AM74" s="16">
        <v>0</v>
      </c>
      <c r="AN74" s="17">
        <f t="shared" ref="AN74" si="503">$B71*$AN$4</f>
        <v>0.22869119999999998</v>
      </c>
      <c r="AO74" s="18">
        <v>1</v>
      </c>
      <c r="AP74" s="19">
        <v>0</v>
      </c>
      <c r="AR74" s="1">
        <f t="shared" ref="AR74" si="504">AH74*AM71+AJ74*AM74-AI74*AN71-AK74*AN74</f>
        <v>0</v>
      </c>
      <c r="AS74" s="4">
        <f t="shared" ref="AS74" si="505">(AH74*AN71+AI74*AM71+AJ74*AN74+AK74*AM74)</f>
        <v>0.5209152987677943</v>
      </c>
      <c r="AT74" s="2">
        <f t="shared" ref="AT74" si="506">AH74*AO71+AJ74*AO74-AI74*AP71-AK74*AP74</f>
        <v>0.91942453690435366</v>
      </c>
      <c r="AU74" s="3">
        <f t="shared" ref="AU74" si="507">(AH74*AP71+AI74*AO71+AJ74*AP74+AK74*AO74)</f>
        <v>0</v>
      </c>
      <c r="AV74" s="20"/>
      <c r="AW74" s="16">
        <v>0</v>
      </c>
      <c r="AX74" s="17">
        <v>0</v>
      </c>
      <c r="AY74" s="18">
        <v>1</v>
      </c>
      <c r="AZ74" s="19">
        <v>0</v>
      </c>
      <c r="BA74" s="20"/>
      <c r="BB74" s="1">
        <f t="shared" ref="BB74" si="508">AR74*AW71+AT74*AW74-AS74*AX71-AU74*AX74</f>
        <v>0</v>
      </c>
      <c r="BC74" s="4">
        <f t="shared" ref="BC74" si="509">(AR74*AX71+AS74*AW71+AT74*AX74+AU74*AW74)</f>
        <v>0.5209152987677943</v>
      </c>
      <c r="BD74" s="2">
        <f t="shared" ref="BD74" si="510">AR74*AY71+AT74*AY74-AS74*AZ71-AU74*AZ74</f>
        <v>0.81237706810593047</v>
      </c>
      <c r="BE74" s="3">
        <f t="shared" ref="BE74" si="511">(AR74*AZ71+AS74*AY71+AT74*AZ74+AU74*AY74)</f>
        <v>0</v>
      </c>
      <c r="BF74" s="20"/>
      <c r="BG74" s="16">
        <v>0</v>
      </c>
      <c r="BH74" s="17">
        <f t="shared" ref="BH74" si="512">$B71*$BH$4</f>
        <v>0.2165376</v>
      </c>
      <c r="BI74" s="18">
        <v>1</v>
      </c>
      <c r="BJ74" s="19">
        <v>0</v>
      </c>
      <c r="BK74" s="20"/>
      <c r="BL74" s="1">
        <f t="shared" ref="BL74" si="513">BB74*BG71+BD74*BG74-BC74*BH71-BE74*BH74</f>
        <v>0</v>
      </c>
      <c r="BM74" s="4">
        <f t="shared" ref="BM74" si="514">(BB74*BH71+BC74*BG71+BD74*BH74+BE74*BG74)</f>
        <v>0.696825479390489</v>
      </c>
      <c r="BN74" s="2">
        <f t="shared" ref="BN74" si="515">BB74*BI71+BD74*BI74-BC74*BJ71-BE74*BJ74</f>
        <v>0.81237706810593047</v>
      </c>
      <c r="BO74" s="3">
        <f t="shared" ref="BO74" si="516">(BB74*BJ71+BC74*BI71+BD74*BJ74+BE74*BI74)</f>
        <v>0</v>
      </c>
      <c r="BP74" s="20"/>
      <c r="BQ74" s="16">
        <v>0</v>
      </c>
      <c r="BR74" s="17">
        <v>0</v>
      </c>
      <c r="BS74" s="18">
        <v>1</v>
      </c>
      <c r="BT74" s="19">
        <v>0</v>
      </c>
      <c r="BU74" s="20"/>
      <c r="BV74" s="1">
        <f t="shared" ref="BV74" si="517">BL74*BQ71+BN74*BQ74-BM74*BR71-BO74*BR74</f>
        <v>0</v>
      </c>
      <c r="BW74" s="4">
        <f t="shared" ref="BW74" si="518">(BL74*BR71+BM74*BQ71+BN74*BR74+BO74*BQ74)</f>
        <v>0.696825479390489</v>
      </c>
      <c r="BX74" s="2">
        <f t="shared" ref="BX74" si="519">BL74*BS71+BN74*BS74-BM74*BT71-BO74*BT74</f>
        <v>0.69304932825280208</v>
      </c>
      <c r="BY74" s="3">
        <f t="shared" ref="BY74" si="520">(BL74*BT71+BM74*BS71+BN74*BT74+BO74*BS74)</f>
        <v>0</v>
      </c>
      <c r="BZ74" s="20"/>
      <c r="CA74" s="16">
        <v>0</v>
      </c>
      <c r="CB74" s="17">
        <f t="shared" ref="CB74" si="521">$B71*$CB$4</f>
        <v>9.7737599999999994E-2</v>
      </c>
      <c r="CC74" s="18">
        <v>1</v>
      </c>
      <c r="CD74" s="19">
        <v>0</v>
      </c>
      <c r="CE74" s="20"/>
      <c r="CF74" s="1">
        <f t="shared" ref="CF74" si="522">BV74*CA71+BX74*CA74-BW74*CB71-BY74*CB74</f>
        <v>0</v>
      </c>
      <c r="CG74" s="4">
        <f t="shared" ref="CG74" si="523">(BV74*CB71+BW74*CA71+BX74*CB74+BY74*CA74)</f>
        <v>0.76456245741553008</v>
      </c>
      <c r="CH74" s="2">
        <f t="shared" ref="CH74" si="524">BV74*CC71+BX74*CC74-BW74*CD71-BY74*CD74</f>
        <v>0.69304932825280208</v>
      </c>
      <c r="CI74" s="3">
        <f t="shared" ref="CI74" si="525">(BV74*CD71+BW74*CC71+BX74*CD74+BY74*CC74)</f>
        <v>0</v>
      </c>
      <c r="CK74" s="16">
        <f t="shared" ref="CK74" si="526">1/$CL$4</f>
        <v>1</v>
      </c>
      <c r="CL74" s="17">
        <v>0</v>
      </c>
      <c r="CM74" s="18">
        <v>1</v>
      </c>
      <c r="CN74" s="19">
        <v>0</v>
      </c>
      <c r="CP74" s="1">
        <f t="shared" ref="CP74" si="527">CF74*CK71+CH74*CK74-CG74*CL71-CI74*CL74</f>
        <v>0.69304932825280208</v>
      </c>
      <c r="CQ74" s="4">
        <f t="shared" ref="CQ74" si="528">(CF74*CL71+CG74*CK71+CH74*CL74+CI74*CK74)</f>
        <v>0.76456245741553008</v>
      </c>
      <c r="CR74" s="2">
        <f t="shared" ref="CR74" si="529">CF74*CM71+CH74*CM74-CG74*CN71-CI74*CN74</f>
        <v>0.69304932825280208</v>
      </c>
      <c r="CS74" s="3">
        <f t="shared" ref="CS74" si="530">(CF74*CN71+CG74*CM71+CH74*CN74+CI74*CM74)</f>
        <v>0</v>
      </c>
      <c r="CU74" s="39">
        <f t="shared" ref="CU74" si="531">(180/PI())*ATAN(-1*(CQ71/CP71))</f>
        <v>-44.4433686604741</v>
      </c>
      <c r="CW74" s="56">
        <f t="shared" ref="CW74" si="532">20*LOG(((1-(10^(CU71/20)^2)*(1-((1-CW71)/(1+CW71))^2))^0.5))</f>
        <v>-25.640608791151717</v>
      </c>
      <c r="CY74" s="46">
        <f t="shared" si="7"/>
        <v>1.02</v>
      </c>
      <c r="CZ74" s="13">
        <f t="shared" si="8"/>
        <v>-9.494380883308412E-2</v>
      </c>
      <c r="DA74" s="13">
        <f t="shared" si="9"/>
        <v>54.127374172367858</v>
      </c>
      <c r="DB74" s="73">
        <f t="shared" si="185"/>
        <v>-9.494380883308412E-2</v>
      </c>
      <c r="DC74" s="13">
        <f t="shared" si="5"/>
        <v>-1517.4915523827244</v>
      </c>
      <c r="DD74" s="57">
        <f t="shared" si="6"/>
        <v>-26.485223960278542</v>
      </c>
      <c r="DE74" s="48">
        <f t="shared" si="3"/>
        <v>-14.316468755959351</v>
      </c>
    </row>
    <row r="75" spans="1:114" ht="18" customHeight="1">
      <c r="E75" s="20"/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3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Y75" s="46">
        <f t="shared" si="7"/>
        <v>1.04</v>
      </c>
      <c r="CZ75" s="13">
        <f t="shared" si="8"/>
        <v>-0.38714837227119658</v>
      </c>
      <c r="DA75" s="13">
        <f t="shared" si="9"/>
        <v>23.777543124713343</v>
      </c>
      <c r="DB75" s="50"/>
      <c r="DC75" s="13">
        <f t="shared" si="5"/>
        <v>-1695.4058851237767</v>
      </c>
      <c r="DD75" s="57">
        <f t="shared" si="6"/>
        <v>-29.590414853098654</v>
      </c>
      <c r="DE75" s="48">
        <f t="shared" si="3"/>
        <v>-9.4502300033651849</v>
      </c>
    </row>
    <row r="76" spans="1:114" ht="18" customHeight="1">
      <c r="CY76" s="46">
        <f t="shared" si="7"/>
        <v>1.06</v>
      </c>
      <c r="CZ76" s="13">
        <f t="shared" si="8"/>
        <v>-1.0937249982431083</v>
      </c>
      <c r="DA76" s="13">
        <f t="shared" si="9"/>
        <v>-10.130574577762218</v>
      </c>
      <c r="DB76" s="50"/>
      <c r="DC76" s="13">
        <f t="shared" si="5"/>
        <v>-1313.9470829823977</v>
      </c>
      <c r="DD76" s="57">
        <f t="shared" si="6"/>
        <v>-22.932702795017995</v>
      </c>
      <c r="DE76" s="48">
        <f t="shared" si="3"/>
        <v>-6.3181013250877625</v>
      </c>
    </row>
    <row r="77" spans="1:114" ht="18" customHeight="1" thickBot="1">
      <c r="A77" s="23"/>
      <c r="B77" s="23"/>
      <c r="C77" s="23"/>
      <c r="D77" s="20" t="s">
        <v>6</v>
      </c>
      <c r="E77" s="20"/>
      <c r="F77" s="20"/>
      <c r="G77" s="20"/>
      <c r="H77" s="20"/>
      <c r="I77" s="20" t="s">
        <v>7</v>
      </c>
      <c r="J77" s="20"/>
      <c r="K77" s="20"/>
      <c r="L77" s="20"/>
      <c r="M77" s="23"/>
      <c r="N77" s="23"/>
      <c r="O77" s="24" t="s">
        <v>8</v>
      </c>
      <c r="P77" s="23"/>
      <c r="Q77" s="23"/>
      <c r="R77" s="23"/>
      <c r="S77" s="20"/>
      <c r="T77" s="20" t="s">
        <v>9</v>
      </c>
      <c r="U77" s="23"/>
      <c r="V77" s="23"/>
      <c r="W77" s="23"/>
      <c r="X77" s="23"/>
      <c r="Y77" s="24" t="s">
        <v>10</v>
      </c>
      <c r="Z77" s="23"/>
      <c r="AA77" s="23"/>
      <c r="AB77" s="23"/>
      <c r="AC77" s="24" t="s">
        <v>11</v>
      </c>
      <c r="AD77" s="20"/>
      <c r="AE77" s="20"/>
      <c r="AF77" s="20"/>
      <c r="AG77" s="20"/>
      <c r="AH77" s="23"/>
      <c r="AI77" s="24" t="s">
        <v>12</v>
      </c>
      <c r="AJ77" s="23"/>
      <c r="AK77" s="23"/>
      <c r="AL77" s="20"/>
      <c r="AM77" s="24" t="s">
        <v>21</v>
      </c>
      <c r="AN77" s="20"/>
      <c r="AO77" s="23"/>
      <c r="AP77" s="23"/>
      <c r="AQ77" s="23"/>
      <c r="AR77" s="23"/>
      <c r="AS77" s="24" t="s">
        <v>87</v>
      </c>
      <c r="AT77" s="23"/>
      <c r="AU77" s="23"/>
      <c r="AV77" s="23"/>
      <c r="AW77" s="24" t="s">
        <v>22</v>
      </c>
      <c r="AX77" s="20"/>
      <c r="AY77" s="20"/>
      <c r="AZ77" s="20"/>
      <c r="BA77" s="20"/>
      <c r="BB77" s="23"/>
      <c r="BC77" s="24" t="s">
        <v>13</v>
      </c>
      <c r="BD77" s="23"/>
      <c r="BE77" s="23"/>
      <c r="BF77" s="23"/>
      <c r="BG77" s="24" t="s">
        <v>23</v>
      </c>
      <c r="BH77" s="20"/>
      <c r="BI77" s="23"/>
      <c r="BJ77" s="23"/>
      <c r="BK77" s="23"/>
      <c r="BL77" s="23"/>
      <c r="BM77" s="24" t="s">
        <v>24</v>
      </c>
      <c r="BN77" s="23"/>
      <c r="BO77" s="23"/>
      <c r="BP77" s="23"/>
      <c r="BQ77" s="24" t="s">
        <v>22</v>
      </c>
      <c r="BR77" s="20"/>
      <c r="BS77" s="20"/>
      <c r="BT77" s="20"/>
      <c r="BU77" s="20"/>
      <c r="BV77" s="23"/>
      <c r="BW77" s="24" t="s">
        <v>25</v>
      </c>
      <c r="BX77" s="23"/>
      <c r="BY77" s="23"/>
      <c r="BZ77" s="23"/>
      <c r="CA77" s="24" t="s">
        <v>23</v>
      </c>
      <c r="CB77" s="20"/>
      <c r="CC77" s="23"/>
      <c r="CD77" s="23"/>
      <c r="CE77" s="23"/>
      <c r="CF77" s="23"/>
      <c r="CG77" s="24" t="s">
        <v>88</v>
      </c>
      <c r="CH77" s="23"/>
      <c r="CI77" s="23"/>
      <c r="CJ77" s="23"/>
      <c r="CK77" s="24" t="s">
        <v>155</v>
      </c>
      <c r="CL77" s="24"/>
      <c r="CM77" s="23"/>
      <c r="CN77" s="23"/>
      <c r="CO77" s="23"/>
      <c r="CP77" s="23"/>
      <c r="CQ77" s="24" t="s">
        <v>89</v>
      </c>
      <c r="CR77" s="23"/>
      <c r="CS77" s="23"/>
      <c r="CY77" s="46">
        <f t="shared" si="7"/>
        <v>1.08</v>
      </c>
      <c r="CZ77" s="13">
        <f t="shared" si="8"/>
        <v>-2.3992688092819043</v>
      </c>
      <c r="DA77" s="13">
        <f t="shared" si="9"/>
        <v>-36.409516237410195</v>
      </c>
      <c r="DB77" s="50"/>
      <c r="DC77" s="13">
        <f t="shared" si="5"/>
        <v>-864.14394133819167</v>
      </c>
      <c r="DD77" s="57">
        <f t="shared" si="6"/>
        <v>-15.08215698751218</v>
      </c>
      <c r="DE77" s="48">
        <f t="shared" si="3"/>
        <v>-3.7130069658784786</v>
      </c>
    </row>
    <row r="78" spans="1:114" ht="18" customHeight="1" thickBot="1">
      <c r="A78" s="23"/>
      <c r="B78" s="33"/>
      <c r="C78" s="23"/>
      <c r="D78" s="7" t="s">
        <v>99</v>
      </c>
      <c r="E78" s="8"/>
      <c r="F78" s="8" t="s">
        <v>100</v>
      </c>
      <c r="G78" s="9"/>
      <c r="H78" s="10"/>
      <c r="I78" s="7" t="s">
        <v>103</v>
      </c>
      <c r="J78" s="8"/>
      <c r="K78" s="8" t="s">
        <v>104</v>
      </c>
      <c r="L78" s="9"/>
      <c r="M78" s="23"/>
      <c r="N78" s="194" t="s">
        <v>74</v>
      </c>
      <c r="O78" s="195"/>
      <c r="P78" s="196" t="s">
        <v>75</v>
      </c>
      <c r="Q78" s="197"/>
      <c r="R78" s="23"/>
      <c r="S78" s="7" t="s">
        <v>2</v>
      </c>
      <c r="T78" s="8"/>
      <c r="U78" s="8" t="s">
        <v>3</v>
      </c>
      <c r="V78" s="9"/>
      <c r="W78" s="20"/>
      <c r="X78" s="194" t="s">
        <v>108</v>
      </c>
      <c r="Y78" s="195"/>
      <c r="Z78" s="196" t="s">
        <v>109</v>
      </c>
      <c r="AA78" s="197"/>
      <c r="AB78" s="20"/>
      <c r="AC78" s="7" t="s">
        <v>107</v>
      </c>
      <c r="AD78" s="8"/>
      <c r="AE78" s="8" t="s">
        <v>14</v>
      </c>
      <c r="AF78" s="9"/>
      <c r="AG78" s="20"/>
      <c r="AH78" s="194" t="s">
        <v>112</v>
      </c>
      <c r="AI78" s="195"/>
      <c r="AJ78" s="196" t="s">
        <v>113</v>
      </c>
      <c r="AK78" s="197"/>
      <c r="AL78" s="20"/>
      <c r="AM78" s="106" t="s">
        <v>135</v>
      </c>
      <c r="AN78" s="107"/>
      <c r="AO78" s="107" t="s">
        <v>136</v>
      </c>
      <c r="AP78" s="108"/>
      <c r="AQ78" s="23"/>
      <c r="AR78" s="194" t="s">
        <v>116</v>
      </c>
      <c r="AS78" s="195"/>
      <c r="AT78" s="196" t="s">
        <v>0</v>
      </c>
      <c r="AU78" s="197"/>
      <c r="AV78" s="36"/>
      <c r="AW78" s="7" t="s">
        <v>139</v>
      </c>
      <c r="AX78" s="8"/>
      <c r="AY78" s="8" t="s">
        <v>140</v>
      </c>
      <c r="AZ78" s="9"/>
      <c r="BA78" s="20"/>
      <c r="BB78" s="194" t="s">
        <v>119</v>
      </c>
      <c r="BC78" s="195"/>
      <c r="BD78" s="196" t="s">
        <v>120</v>
      </c>
      <c r="BE78" s="197"/>
      <c r="BF78" s="36"/>
      <c r="BG78" s="190" t="s">
        <v>143</v>
      </c>
      <c r="BH78" s="191"/>
      <c r="BI78" s="192" t="s">
        <v>144</v>
      </c>
      <c r="BJ78" s="193"/>
      <c r="BK78" s="36"/>
      <c r="BL78" s="194" t="s">
        <v>123</v>
      </c>
      <c r="BM78" s="195"/>
      <c r="BN78" s="196" t="s">
        <v>124</v>
      </c>
      <c r="BO78" s="197"/>
      <c r="BP78" s="36"/>
      <c r="BQ78" s="7" t="s">
        <v>147</v>
      </c>
      <c r="BR78" s="8"/>
      <c r="BS78" s="8" t="s">
        <v>148</v>
      </c>
      <c r="BT78" s="9"/>
      <c r="BU78" s="20"/>
      <c r="BV78" s="194" t="s">
        <v>127</v>
      </c>
      <c r="BW78" s="195"/>
      <c r="BX78" s="196" t="s">
        <v>128</v>
      </c>
      <c r="BY78" s="197"/>
      <c r="BZ78" s="36"/>
      <c r="CA78" s="7" t="s">
        <v>151</v>
      </c>
      <c r="CB78" s="8"/>
      <c r="CC78" s="8" t="s">
        <v>152</v>
      </c>
      <c r="CD78" s="9"/>
      <c r="CE78" s="36"/>
      <c r="CF78" s="194" t="s">
        <v>131</v>
      </c>
      <c r="CG78" s="195"/>
      <c r="CH78" s="196" t="s">
        <v>132</v>
      </c>
      <c r="CI78" s="197"/>
      <c r="CJ78" s="23"/>
      <c r="CK78" s="7" t="s">
        <v>156</v>
      </c>
      <c r="CL78" s="8"/>
      <c r="CM78" s="8" t="s">
        <v>157</v>
      </c>
      <c r="CN78" s="9"/>
      <c r="CO78" s="23"/>
      <c r="CP78" s="194" t="s">
        <v>160</v>
      </c>
      <c r="CQ78" s="195"/>
      <c r="CR78" s="196" t="s">
        <v>132</v>
      </c>
      <c r="CS78" s="197"/>
      <c r="CU78" s="26" t="s">
        <v>15</v>
      </c>
      <c r="CW78" s="52" t="s">
        <v>46</v>
      </c>
      <c r="CY78" s="46">
        <f t="shared" si="7"/>
        <v>1.1000000000000001</v>
      </c>
      <c r="CZ78" s="13">
        <f t="shared" si="8"/>
        <v>-4.3013035672402982</v>
      </c>
      <c r="DA78" s="13">
        <f t="shared" si="9"/>
        <v>-53.692395064174043</v>
      </c>
      <c r="DB78" s="50"/>
      <c r="DC78" s="13">
        <f t="shared" si="5"/>
        <v>-584.91317203600681</v>
      </c>
      <c r="DD78" s="57">
        <f t="shared" si="6"/>
        <v>-10.208660690312344</v>
      </c>
      <c r="DE78" s="48">
        <f t="shared" si="3"/>
        <v>-1.8923989507589465</v>
      </c>
    </row>
    <row r="79" spans="1:114" ht="18" customHeight="1" thickTop="1" thickBot="1">
      <c r="B79" s="34">
        <v>0.14000000000000001</v>
      </c>
      <c r="D79" s="11">
        <v>1</v>
      </c>
      <c r="E79" s="12">
        <v>0</v>
      </c>
      <c r="F79" s="13">
        <v>0</v>
      </c>
      <c r="G79" s="14">
        <v>0</v>
      </c>
      <c r="H79" s="10"/>
      <c r="I79" s="11">
        <v>1</v>
      </c>
      <c r="J79" s="12">
        <v>0</v>
      </c>
      <c r="K79" s="13">
        <v>0</v>
      </c>
      <c r="L79" s="40">
        <f t="shared" ref="L79" si="533">$B79*$J$4</f>
        <v>0.19978560000000004</v>
      </c>
      <c r="N79" s="1">
        <f t="shared" ref="N79" si="534">D79*I79+F79*I82-E79*J79-G79*J82</f>
        <v>1</v>
      </c>
      <c r="O79" s="4">
        <f t="shared" ref="O79" si="535">(D79*J79+E79*I79+F79*J82+G79*I82)</f>
        <v>0</v>
      </c>
      <c r="P79" s="2">
        <f t="shared" ref="P79" si="536">D79*K79+F79*K82-E79*L79-G79*L82</f>
        <v>0</v>
      </c>
      <c r="Q79" s="3">
        <f t="shared" ref="Q79" si="537">(D79*L79+E79*K79+F79*L82+G79*K82)</f>
        <v>0.19978560000000004</v>
      </c>
      <c r="S79" s="11">
        <v>1</v>
      </c>
      <c r="T79" s="12">
        <v>0</v>
      </c>
      <c r="U79" s="13">
        <v>0</v>
      </c>
      <c r="V79" s="13">
        <v>0</v>
      </c>
      <c r="W79" s="20"/>
      <c r="X79" s="1">
        <f t="shared" ref="X79" si="538">N79*S79+P79*S82-O79*T79-Q79*T82</f>
        <v>0.94952872327168003</v>
      </c>
      <c r="Y79" s="4">
        <f t="shared" ref="Y79" si="539">(N79*T79+O79*S79+P79*T82+Q79*S82)</f>
        <v>0</v>
      </c>
      <c r="Z79" s="2">
        <f t="shared" ref="Z79" si="540">N79*U79+P79*U82-O79*V79-Q79*V82</f>
        <v>0</v>
      </c>
      <c r="AA79" s="3">
        <f t="shared" ref="AA79" si="541">(N79*V79+O79*U79+P79*V82+Q79*U82)</f>
        <v>0.19978560000000004</v>
      </c>
      <c r="AB79" s="20"/>
      <c r="AC79" s="11">
        <v>1</v>
      </c>
      <c r="AD79" s="12">
        <v>0</v>
      </c>
      <c r="AE79" s="13">
        <v>0</v>
      </c>
      <c r="AF79" s="40">
        <f t="shared" ref="AF79" si="542">$B79*$AD$4</f>
        <v>0.23974860000000003</v>
      </c>
      <c r="AG79" s="20"/>
      <c r="AH79" s="1">
        <f t="shared" ref="AH79" si="543">X79*AC79+Z79*AC82-Y79*AD79-AA79*AD82</f>
        <v>0.94952872327168003</v>
      </c>
      <c r="AI79" s="4">
        <f t="shared" ref="AI79" si="544">(X79*AD79+Y79*AC79+Z79*AD82+AA79*AC82)</f>
        <v>0</v>
      </c>
      <c r="AJ79" s="2">
        <f t="shared" ref="AJ79" si="545">X79*AE79+Z79*AE82-Y79*AF79-AA79*AF82</f>
        <v>0</v>
      </c>
      <c r="AK79" s="3">
        <f t="shared" ref="AK79" si="546">(X79*AF79+Y79*AE79+Z79*AF82+AA79*AE82)</f>
        <v>0.42743378206417276</v>
      </c>
      <c r="AL79" s="20"/>
      <c r="AM79" s="11">
        <v>1</v>
      </c>
      <c r="AN79" s="12">
        <v>0</v>
      </c>
      <c r="AO79" s="13">
        <v>0</v>
      </c>
      <c r="AP79" s="14">
        <v>0</v>
      </c>
      <c r="AR79" s="1">
        <f t="shared" ref="AR79" si="547">AH79*AM79+AJ79*AM82-AI79*AN79-AK79*AN82</f>
        <v>0.83548665464075356</v>
      </c>
      <c r="AS79" s="4">
        <f t="shared" ref="AS79" si="548">(AH79*AN79+AI79*AM79+AJ79*AN82+AK79*AM82)</f>
        <v>0</v>
      </c>
      <c r="AT79" s="2">
        <f t="shared" ref="AT79" si="549">AH79*AO79+AJ79*AO82-AI79*AP79-AK79*AP82</f>
        <v>0</v>
      </c>
      <c r="AU79" s="3">
        <f t="shared" ref="AU79" si="550">(AH79*AP79+AI79*AO79+AJ79*AP82+AK79*AO82)</f>
        <v>0.42743378206417276</v>
      </c>
      <c r="AV79" s="20"/>
      <c r="AW79" s="11">
        <v>1</v>
      </c>
      <c r="AX79" s="12">
        <v>0</v>
      </c>
      <c r="AY79" s="13">
        <v>0</v>
      </c>
      <c r="AZ79" s="40">
        <f t="shared" ref="AZ79" si="551">$B79*$AX$4</f>
        <v>0.23974860000000003</v>
      </c>
      <c r="BA79" s="20"/>
      <c r="BB79" s="1">
        <f t="shared" ref="BB79" si="552">AR79*AW79+AT79*AW82-AS79*AX79-AU79*AX82</f>
        <v>0.83548665464075356</v>
      </c>
      <c r="BC79" s="4">
        <f t="shared" ref="BC79" si="553">(AR79*AX79+AS79*AW79+AT79*AX82+AU79*AW82)</f>
        <v>0</v>
      </c>
      <c r="BD79" s="2">
        <f t="shared" ref="BD79" si="554">AR79*AY79+AT79*AY82-AS79*AZ79-AU79*AZ82</f>
        <v>0</v>
      </c>
      <c r="BE79" s="3">
        <f t="shared" ref="BE79" si="555">(AR79*AZ79+AS79*AY79+AT79*AZ82+AU79*AY82)</f>
        <v>0.62774053783297701</v>
      </c>
      <c r="BF79" s="20"/>
      <c r="BG79" s="11">
        <v>1</v>
      </c>
      <c r="BH79" s="12">
        <v>0</v>
      </c>
      <c r="BI79" s="13">
        <v>0</v>
      </c>
      <c r="BJ79" s="14">
        <v>0</v>
      </c>
      <c r="BK79" s="20"/>
      <c r="BL79" s="1">
        <f t="shared" ref="BL79" si="556">BB79*BG79+BD79*BG82-BC79*BH79-BE79*BH82</f>
        <v>0.67690232024151453</v>
      </c>
      <c r="BM79" s="4">
        <f t="shared" ref="BM79" si="557">(BB79*BH79+BC79*BG79+BD79*BH82+BE79*BG82)</f>
        <v>0</v>
      </c>
      <c r="BN79" s="2">
        <f t="shared" ref="BN79" si="558">BB79*BI79+BD79*BI82-BC79*BJ79-BE79*BJ82</f>
        <v>0</v>
      </c>
      <c r="BO79" s="3">
        <f t="shared" ref="BO79" si="559">(BB79*BJ79+BC79*BI79+BD79*BJ82+BE79*BI82)</f>
        <v>0.62774053783297701</v>
      </c>
      <c r="BP79" s="20"/>
      <c r="BQ79" s="11">
        <v>1</v>
      </c>
      <c r="BR79" s="12">
        <v>0</v>
      </c>
      <c r="BS79" s="13">
        <v>0</v>
      </c>
      <c r="BT79" s="40">
        <f t="shared" ref="BT79" si="560">$B79*BR$4</f>
        <v>0.19978560000000004</v>
      </c>
      <c r="BU79" s="20"/>
      <c r="BV79" s="1">
        <f t="shared" ref="BV79" si="561">BL79*BQ79+BN79*BQ82-BM79*BR79-BO79*BR82</f>
        <v>0.67690232024151453</v>
      </c>
      <c r="BW79" s="4">
        <f t="shared" ref="BW79" si="562">(BL79*BR79+BM79*BQ79+BN79*BR82+BO79*BQ82)</f>
        <v>0</v>
      </c>
      <c r="BX79" s="2">
        <f t="shared" ref="BX79" si="563">BL79*BS79+BN79*BS82-BM79*BT79-BO79*BT82</f>
        <v>0</v>
      </c>
      <c r="BY79" s="3">
        <f t="shared" ref="BY79" si="564">(BL79*BT79+BM79*BS79+BN79*BT82+BO79*BS82)</f>
        <v>0.76297587402382017</v>
      </c>
      <c r="BZ79" s="20"/>
      <c r="CA79" s="11">
        <v>1</v>
      </c>
      <c r="CB79" s="12">
        <v>0</v>
      </c>
      <c r="CC79" s="13">
        <v>0</v>
      </c>
      <c r="CD79" s="14">
        <v>0</v>
      </c>
      <c r="CE79" s="20"/>
      <c r="CF79" s="1">
        <f t="shared" ref="CF79" si="565">BV79*CA79+BX79*CA82-BW79*CB79-BY79*CB82</f>
        <v>0.58990231765902557</v>
      </c>
      <c r="CG79" s="4">
        <f t="shared" ref="CG79" si="566">(BV79*CB79+BW79*CA79+BX79*CB82+BY79*CA82)</f>
        <v>0</v>
      </c>
      <c r="CH79" s="2">
        <f t="shared" ref="CH79" si="567">BV79*CC79+BX79*CC82-BW79*CD79-BY79*CD82</f>
        <v>0</v>
      </c>
      <c r="CI79" s="3">
        <f t="shared" ref="CI79" si="568">(BV79*CD79+BW79*CC79+BX79*CD82+BY79*CC82)</f>
        <v>0.76297587402382017</v>
      </c>
      <c r="CJ79" s="28"/>
      <c r="CK79" s="11">
        <v>1</v>
      </c>
      <c r="CL79" s="12">
        <v>0</v>
      </c>
      <c r="CM79" s="13">
        <v>0</v>
      </c>
      <c r="CN79" s="14">
        <v>0</v>
      </c>
      <c r="CP79" s="1">
        <f t="shared" ref="CP79" si="569">CF79*CK79+CH79*CK82-CG79*CL79-CI79*CL82</f>
        <v>0.58990231765902557</v>
      </c>
      <c r="CQ79" s="4">
        <f t="shared" ref="CQ79" si="570">(CF79*CL79+CG79*CK79+CH79*CL82+CI79*CK82)</f>
        <v>0.76297587402382017</v>
      </c>
      <c r="CR79" s="2">
        <f t="shared" ref="CR79" si="571">CF79*CM79+CH79*CM82-CG79*CN79-CI79*CN82</f>
        <v>0</v>
      </c>
      <c r="CS79" s="3">
        <f t="shared" ref="CS79" si="572">(CF79*CN79+CG79*CM79+CH79*CN82+CI79*CM82)</f>
        <v>0.76297587402382017</v>
      </c>
      <c r="CU79" s="29">
        <f t="shared" ref="CU79" si="573">20*LOG(((1+$CL$4)/$CL$4)/((CP79+CP82)^2+(CQ79+CQ82)^2)^0.5)</f>
        <v>-9.0989577572241232E-3</v>
      </c>
      <c r="CW79" s="53">
        <f t="shared" ref="CW79" si="574">((CP79^2+CQ79^2)^0.5)/((CP82^2+CQ82^2)^0.5)</f>
        <v>0.92876223693153581</v>
      </c>
      <c r="CY79" s="46">
        <f t="shared" si="7"/>
        <v>1.1200000000000001</v>
      </c>
      <c r="CZ79" s="13">
        <f t="shared" si="8"/>
        <v>-6.6035455764295143</v>
      </c>
      <c r="DA79" s="13">
        <f t="shared" si="9"/>
        <v>-65.390658504894191</v>
      </c>
      <c r="DB79" s="50"/>
      <c r="DC79" s="13">
        <f t="shared" si="5"/>
        <v>-425.51563956957074</v>
      </c>
      <c r="DD79" s="57">
        <f t="shared" si="6"/>
        <v>-7.4266489292184765</v>
      </c>
      <c r="DE79" s="48">
        <f t="shared" si="3"/>
        <v>-0.88319885031992118</v>
      </c>
    </row>
    <row r="80" spans="1:114" ht="18" customHeight="1" thickBot="1">
      <c r="D80" s="11"/>
      <c r="E80" s="13"/>
      <c r="F80" s="13"/>
      <c r="G80" s="15"/>
      <c r="H80" s="10"/>
      <c r="I80" s="11"/>
      <c r="J80" s="13"/>
      <c r="K80" s="13"/>
      <c r="L80" s="15"/>
      <c r="N80" s="5"/>
      <c r="Q80" s="6"/>
      <c r="S80" s="11"/>
      <c r="T80" s="13"/>
      <c r="U80" s="13"/>
      <c r="V80" s="15"/>
      <c r="W80" s="20"/>
      <c r="X80" s="5"/>
      <c r="AA80" s="6"/>
      <c r="AB80" s="20"/>
      <c r="AC80" s="11"/>
      <c r="AD80" s="13"/>
      <c r="AE80" s="13"/>
      <c r="AF80" s="15"/>
      <c r="AG80" s="20"/>
      <c r="AH80" s="5"/>
      <c r="AK80" s="6"/>
      <c r="AL80" s="20"/>
      <c r="AM80" s="11"/>
      <c r="AN80" s="13"/>
      <c r="AO80" s="13"/>
      <c r="AP80" s="15"/>
      <c r="AR80" s="5"/>
      <c r="AU80" s="6"/>
      <c r="AW80" s="11"/>
      <c r="AX80" s="13"/>
      <c r="AY80" s="13"/>
      <c r="AZ80" s="15"/>
      <c r="BA80" s="20"/>
      <c r="BB80" s="5"/>
      <c r="BE80" s="6"/>
      <c r="BG80" s="11"/>
      <c r="BH80" s="13"/>
      <c r="BI80" s="13"/>
      <c r="BJ80" s="15"/>
      <c r="BL80" s="5"/>
      <c r="BO80" s="6"/>
      <c r="BQ80" s="11"/>
      <c r="BR80" s="13"/>
      <c r="BS80" s="13"/>
      <c r="BT80" s="15"/>
      <c r="BU80" s="20"/>
      <c r="BV80" s="5"/>
      <c r="BY80" s="6"/>
      <c r="CA80" s="11"/>
      <c r="CB80" s="13"/>
      <c r="CC80" s="13"/>
      <c r="CD80" s="15"/>
      <c r="CF80" s="5"/>
      <c r="CI80" s="6"/>
      <c r="CK80" s="11"/>
      <c r="CL80" s="13"/>
      <c r="CM80" s="13"/>
      <c r="CN80" s="15"/>
      <c r="CP80" s="5"/>
      <c r="CS80" s="6"/>
      <c r="CW80" s="54"/>
      <c r="CY80" s="46">
        <f t="shared" si="7"/>
        <v>1.1399999999999999</v>
      </c>
      <c r="CZ80" s="13">
        <f t="shared" si="8"/>
        <v>-9.0783623199854411</v>
      </c>
      <c r="DA80" s="13">
        <f t="shared" si="9"/>
        <v>-73.900971296285519</v>
      </c>
      <c r="DB80" s="50"/>
      <c r="DC80" s="13">
        <f t="shared" si="5"/>
        <v>-329.43461943351946</v>
      </c>
      <c r="DD80" s="57">
        <f t="shared" si="6"/>
        <v>-5.7497187791694113</v>
      </c>
      <c r="DE80" s="48">
        <f t="shared" si="3"/>
        <v>-0.38401141996909982</v>
      </c>
    </row>
    <row r="81" spans="1:109" ht="18" customHeight="1" thickBot="1">
      <c r="D81" s="11" t="s">
        <v>101</v>
      </c>
      <c r="E81" s="13"/>
      <c r="F81" s="13" t="s">
        <v>102</v>
      </c>
      <c r="G81" s="15"/>
      <c r="H81" s="10"/>
      <c r="I81" s="11" t="s">
        <v>106</v>
      </c>
      <c r="J81" s="13"/>
      <c r="K81" s="13" t="s">
        <v>105</v>
      </c>
      <c r="L81" s="15"/>
      <c r="N81" s="194" t="s">
        <v>16</v>
      </c>
      <c r="O81" s="195"/>
      <c r="P81" s="196" t="s">
        <v>17</v>
      </c>
      <c r="Q81" s="197"/>
      <c r="S81" s="11" t="s">
        <v>4</v>
      </c>
      <c r="T81" s="13"/>
      <c r="U81" s="13" t="s">
        <v>5</v>
      </c>
      <c r="V81" s="15"/>
      <c r="W81" s="20"/>
      <c r="X81" s="194" t="s">
        <v>111</v>
      </c>
      <c r="Y81" s="195"/>
      <c r="Z81" s="196" t="s">
        <v>110</v>
      </c>
      <c r="AA81" s="197"/>
      <c r="AB81" s="20"/>
      <c r="AC81" s="11" t="s">
        <v>18</v>
      </c>
      <c r="AD81" s="13"/>
      <c r="AE81" s="13" t="s">
        <v>19</v>
      </c>
      <c r="AF81" s="15"/>
      <c r="AG81" s="20"/>
      <c r="AH81" s="194" t="s">
        <v>114</v>
      </c>
      <c r="AI81" s="195"/>
      <c r="AJ81" s="196" t="s">
        <v>115</v>
      </c>
      <c r="AK81" s="197"/>
      <c r="AL81" s="20"/>
      <c r="AM81" s="11" t="s">
        <v>138</v>
      </c>
      <c r="AN81" s="13"/>
      <c r="AO81" s="13" t="s">
        <v>137</v>
      </c>
      <c r="AP81" s="15"/>
      <c r="AR81" s="194" t="s">
        <v>117</v>
      </c>
      <c r="AS81" s="195"/>
      <c r="AT81" s="196" t="s">
        <v>118</v>
      </c>
      <c r="AU81" s="197"/>
      <c r="AV81" s="36"/>
      <c r="AW81" s="11" t="s">
        <v>142</v>
      </c>
      <c r="AX81" s="13"/>
      <c r="AY81" s="13" t="s">
        <v>141</v>
      </c>
      <c r="AZ81" s="15"/>
      <c r="BA81" s="20"/>
      <c r="BB81" s="194" t="s">
        <v>122</v>
      </c>
      <c r="BC81" s="195"/>
      <c r="BD81" s="196" t="s">
        <v>121</v>
      </c>
      <c r="BE81" s="197"/>
      <c r="BF81" s="36"/>
      <c r="BG81" s="11" t="s">
        <v>145</v>
      </c>
      <c r="BH81" s="13"/>
      <c r="BI81" s="13" t="s">
        <v>146</v>
      </c>
      <c r="BJ81" s="15"/>
      <c r="BK81" s="36"/>
      <c r="BL81" s="194" t="s">
        <v>125</v>
      </c>
      <c r="BM81" s="195"/>
      <c r="BN81" s="196" t="s">
        <v>126</v>
      </c>
      <c r="BO81" s="197"/>
      <c r="BP81" s="36"/>
      <c r="BQ81" s="11" t="s">
        <v>150</v>
      </c>
      <c r="BR81" s="13"/>
      <c r="BS81" s="13" t="s">
        <v>149</v>
      </c>
      <c r="BT81" s="15"/>
      <c r="BU81" s="20"/>
      <c r="BV81" s="194" t="s">
        <v>129</v>
      </c>
      <c r="BW81" s="195"/>
      <c r="BX81" s="196" t="s">
        <v>130</v>
      </c>
      <c r="BY81" s="197"/>
      <c r="BZ81" s="36"/>
      <c r="CA81" s="11" t="s">
        <v>154</v>
      </c>
      <c r="CB81" s="13"/>
      <c r="CC81" s="13" t="s">
        <v>153</v>
      </c>
      <c r="CD81" s="15"/>
      <c r="CE81" s="36"/>
      <c r="CF81" s="194" t="s">
        <v>134</v>
      </c>
      <c r="CG81" s="195"/>
      <c r="CH81" s="196" t="s">
        <v>133</v>
      </c>
      <c r="CI81" s="197"/>
      <c r="CK81" s="11" t="s">
        <v>159</v>
      </c>
      <c r="CL81" s="13"/>
      <c r="CM81" s="13" t="s">
        <v>158</v>
      </c>
      <c r="CN81" s="15"/>
      <c r="CP81" s="109" t="s">
        <v>161</v>
      </c>
      <c r="CQ81" s="110"/>
      <c r="CR81" s="111" t="s">
        <v>162</v>
      </c>
      <c r="CS81" s="112"/>
      <c r="CU81" s="38" t="s">
        <v>29</v>
      </c>
      <c r="CW81" s="55" t="s">
        <v>47</v>
      </c>
      <c r="CY81" s="46">
        <f t="shared" si="7"/>
        <v>1.1599999999999999</v>
      </c>
      <c r="CZ81" s="13">
        <f t="shared" si="8"/>
        <v>-11.573004283610226</v>
      </c>
      <c r="DA81" s="13">
        <f t="shared" si="9"/>
        <v>-80.489663684955914</v>
      </c>
      <c r="DB81" s="50"/>
      <c r="DC81" s="13">
        <f t="shared" si="5"/>
        <v>-267.13606865880428</v>
      </c>
      <c r="DD81" s="57">
        <f t="shared" si="6"/>
        <v>-4.6624039489297671</v>
      </c>
      <c r="DE81" s="48">
        <f t="shared" si="3"/>
        <v>-0.14987301457942392</v>
      </c>
    </row>
    <row r="82" spans="1:109" ht="18" customHeight="1" thickTop="1" thickBot="1">
      <c r="D82" s="16">
        <v>0</v>
      </c>
      <c r="E82" s="17">
        <f t="shared" ref="E82" si="575">$B79*$E$4</f>
        <v>0.11402720000000001</v>
      </c>
      <c r="F82" s="18">
        <v>1</v>
      </c>
      <c r="G82" s="19">
        <v>0</v>
      </c>
      <c r="H82" s="10"/>
      <c r="I82" s="16">
        <v>0</v>
      </c>
      <c r="J82" s="17">
        <v>0</v>
      </c>
      <c r="K82" s="18">
        <v>1</v>
      </c>
      <c r="L82" s="19">
        <v>0</v>
      </c>
      <c r="N82" s="1">
        <f t="shared" ref="N82" si="576">D82*I79+F82*I82-E82*J79-G82*J82</f>
        <v>0</v>
      </c>
      <c r="O82" s="4">
        <f t="shared" ref="O82" si="577">(D82*J79+E82*I79+F82*J82+G82*I82)</f>
        <v>0.11402720000000001</v>
      </c>
      <c r="P82" s="2">
        <f t="shared" ref="P82" si="578">D82*K79+F82*K82-E82*L79-G82*L82</f>
        <v>0.97721900743168</v>
      </c>
      <c r="Q82" s="3">
        <f t="shared" ref="Q82" si="579">(D82*L79+E82*K79+F82*L82+G82*K82)</f>
        <v>0</v>
      </c>
      <c r="S82" s="16">
        <v>0</v>
      </c>
      <c r="T82" s="17">
        <f t="shared" ref="T82" si="580">$B79*$T$4</f>
        <v>0.25262720000000005</v>
      </c>
      <c r="U82" s="18">
        <v>1</v>
      </c>
      <c r="V82" s="19">
        <v>0</v>
      </c>
      <c r="W82" s="20"/>
      <c r="X82" s="1">
        <f t="shared" ref="X82" si="581">N82*S79+P82*S82-O82*T79-Q82*T82</f>
        <v>0</v>
      </c>
      <c r="Y82" s="4">
        <f t="shared" ref="Y82" si="582">(N82*T79+O82*S79+P82*T82+Q82*S82)</f>
        <v>0.36089930163424455</v>
      </c>
      <c r="Z82" s="2">
        <f t="shared" ref="Z82" si="583">N82*U79+P82*U82-O82*V79-Q82*V82</f>
        <v>0.97721900743168</v>
      </c>
      <c r="AA82" s="3">
        <f t="shared" ref="AA82" si="584">(N82*V79+O82*U79+P82*V82+Q82*U82)</f>
        <v>0</v>
      </c>
      <c r="AB82" s="20"/>
      <c r="AC82" s="16">
        <v>0</v>
      </c>
      <c r="AD82" s="17">
        <v>0</v>
      </c>
      <c r="AE82" s="18">
        <v>1</v>
      </c>
      <c r="AF82" s="19">
        <v>0</v>
      </c>
      <c r="AG82" s="20"/>
      <c r="AH82" s="1">
        <f t="shared" ref="AH82" si="585">X82*AC79+Z82*AC82-Y82*AD79-AA82*AD82</f>
        <v>0</v>
      </c>
      <c r="AI82" s="4">
        <f t="shared" ref="AI82" si="586">(X82*AD79+Y82*AC79+Z82*AD82+AA82*AC82)</f>
        <v>0.36089930163424455</v>
      </c>
      <c r="AJ82" s="2">
        <f t="shared" ref="AJ82" si="587">X82*AE79+Z82*AE82-Y82*AF79-AA82*AF82</f>
        <v>0.89069390512389213</v>
      </c>
      <c r="AK82" s="3">
        <f t="shared" ref="AK82" si="588">(X82*AF79+Y82*AE79+Z82*AF82+AA82*AE82)</f>
        <v>0</v>
      </c>
      <c r="AL82" s="20"/>
      <c r="AM82" s="16">
        <v>0</v>
      </c>
      <c r="AN82" s="17">
        <f t="shared" ref="AN82" si="589">$B79*$AN$4</f>
        <v>0.2668064</v>
      </c>
      <c r="AO82" s="18">
        <v>1</v>
      </c>
      <c r="AP82" s="19">
        <v>0</v>
      </c>
      <c r="AR82" s="1">
        <f t="shared" ref="AR82" si="590">AH82*AM79+AJ82*AM82-AI82*AN79-AK82*AN82</f>
        <v>0</v>
      </c>
      <c r="AS82" s="4">
        <f t="shared" ref="AS82" si="591">(AH82*AN79+AI82*AM79+AJ82*AN82+AK82*AM82)</f>
        <v>0.59854213596229178</v>
      </c>
      <c r="AT82" s="2">
        <f t="shared" ref="AT82" si="592">AH82*AO79+AJ82*AO82-AI82*AP79-AK82*AP82</f>
        <v>0.89069390512389213</v>
      </c>
      <c r="AU82" s="3">
        <f t="shared" ref="AU82" si="593">(AH82*AP79+AI82*AO79+AJ82*AP82+AK82*AO82)</f>
        <v>0</v>
      </c>
      <c r="AV82" s="20"/>
      <c r="AW82" s="16">
        <v>0</v>
      </c>
      <c r="AX82" s="17">
        <v>0</v>
      </c>
      <c r="AY82" s="18">
        <v>1</v>
      </c>
      <c r="AZ82" s="19">
        <v>0</v>
      </c>
      <c r="BA82" s="20"/>
      <c r="BB82" s="1">
        <f t="shared" ref="BB82" si="594">AR82*AW79+AT82*AW82-AS82*AX79-AU82*AX82</f>
        <v>0</v>
      </c>
      <c r="BC82" s="4">
        <f t="shared" ref="BC82" si="595">(AR82*AX79+AS82*AW79+AT82*AX82+AU82*AW82)</f>
        <v>0.59854213596229178</v>
      </c>
      <c r="BD82" s="2">
        <f t="shared" ref="BD82" si="596">AR82*AY79+AT82*AY82-AS82*AZ79-AU82*AZ82</f>
        <v>0.74719426598592298</v>
      </c>
      <c r="BE82" s="3">
        <f t="shared" ref="BE82" si="597">(AR82*AZ79+AS82*AY79+AT82*AZ82+AU82*AY82)</f>
        <v>0</v>
      </c>
      <c r="BF82" s="20"/>
      <c r="BG82" s="16">
        <v>0</v>
      </c>
      <c r="BH82" s="17">
        <f t="shared" ref="BH82" si="598">$B79*$BH$4</f>
        <v>0.25262720000000005</v>
      </c>
      <c r="BI82" s="18">
        <v>1</v>
      </c>
      <c r="BJ82" s="19">
        <v>0</v>
      </c>
      <c r="BK82" s="20"/>
      <c r="BL82" s="1">
        <f t="shared" ref="BL82" si="599">BB82*BG79+BD82*BG82-BC82*BH79-BE82*BH82</f>
        <v>0</v>
      </c>
      <c r="BM82" s="4">
        <f t="shared" ref="BM82" si="600">(BB82*BH79+BC82*BG79+BD82*BH82+BE82*BG82)</f>
        <v>0.78730373123437081</v>
      </c>
      <c r="BN82" s="2">
        <f t="shared" ref="BN82" si="601">BB82*BI79+BD82*BI82-BC82*BJ79-BE82*BJ82</f>
        <v>0.74719426598592298</v>
      </c>
      <c r="BO82" s="3">
        <f t="shared" ref="BO82" si="602">(BB82*BJ79+BC82*BI79+BD82*BJ82+BE82*BI82)</f>
        <v>0</v>
      </c>
      <c r="BP82" s="20"/>
      <c r="BQ82" s="16">
        <v>0</v>
      </c>
      <c r="BR82" s="17">
        <v>0</v>
      </c>
      <c r="BS82" s="18">
        <v>1</v>
      </c>
      <c r="BT82" s="19">
        <v>0</v>
      </c>
      <c r="BU82" s="20"/>
      <c r="BV82" s="1">
        <f t="shared" ref="BV82" si="603">BL82*BQ79+BN82*BQ82-BM82*BR79-BO82*BR82</f>
        <v>0</v>
      </c>
      <c r="BW82" s="4">
        <f t="shared" ref="BW82" si="604">(BL82*BR79+BM82*BQ79+BN82*BR82+BO82*BQ82)</f>
        <v>0.78730373123437081</v>
      </c>
      <c r="BX82" s="2">
        <f t="shared" ref="BX82" si="605">BL82*BS79+BN82*BS82-BM82*BT79-BO82*BT82</f>
        <v>0.58990231765902545</v>
      </c>
      <c r="BY82" s="3">
        <f t="shared" ref="BY82" si="606">(BL82*BT79+BM82*BS79+BN82*BT82+BO82*BS82)</f>
        <v>0</v>
      </c>
      <c r="BZ82" s="20"/>
      <c r="CA82" s="16">
        <v>0</v>
      </c>
      <c r="CB82" s="17">
        <f t="shared" ref="CB82" si="607">$B79*$CB$4</f>
        <v>0.11402720000000001</v>
      </c>
      <c r="CC82" s="18">
        <v>1</v>
      </c>
      <c r="CD82" s="19">
        <v>0</v>
      </c>
      <c r="CE82" s="20"/>
      <c r="CF82" s="1">
        <f t="shared" ref="CF82" si="608">BV82*CA79+BX82*CA82-BW82*CB79-BY82*CB82</f>
        <v>0</v>
      </c>
      <c r="CG82" s="4">
        <f t="shared" ref="CG82" si="609">(BV82*CB79+BW82*CA79+BX82*CB82+BY82*CA82)</f>
        <v>0.85456864079054007</v>
      </c>
      <c r="CH82" s="2">
        <f t="shared" ref="CH82" si="610">BV82*CC79+BX82*CC82-BW82*CD79-BY82*CD82</f>
        <v>0.58990231765902545</v>
      </c>
      <c r="CI82" s="3">
        <f t="shared" ref="CI82" si="611">(BV82*CD79+BW82*CC79+BX82*CD82+BY82*CC82)</f>
        <v>0</v>
      </c>
      <c r="CK82" s="16">
        <f t="shared" ref="CK82" si="612">1/$CL$4</f>
        <v>1</v>
      </c>
      <c r="CL82" s="17">
        <v>0</v>
      </c>
      <c r="CM82" s="18">
        <v>1</v>
      </c>
      <c r="CN82" s="19">
        <v>0</v>
      </c>
      <c r="CP82" s="1">
        <f t="shared" ref="CP82" si="613">CF82*CK79+CH82*CK82-CG82*CL79-CI82*CL82</f>
        <v>0.58990231765902545</v>
      </c>
      <c r="CQ82" s="4">
        <f t="shared" ref="CQ82" si="614">(CF82*CL79+CG82*CK79+CH82*CL82+CI82*CK82)</f>
        <v>0.85456864079054007</v>
      </c>
      <c r="CR82" s="2">
        <f t="shared" ref="CR82" si="615">CF82*CM79+CH82*CM82-CG82*CN79-CI82*CN82</f>
        <v>0.58990231765902545</v>
      </c>
      <c r="CS82" s="3">
        <f t="shared" ref="CS82" si="616">(CF82*CN79+CG82*CM79+CH82*CN82+CI82*CM82)</f>
        <v>0</v>
      </c>
      <c r="CU82" s="39">
        <f t="shared" ref="CU82" si="617">(180/PI())*ATAN(-1*(CQ79/CP79))</f>
        <v>-52.290243941906006</v>
      </c>
      <c r="CW82" s="56">
        <f t="shared" ref="CW82" si="618">20*LOG(((1-(10^(CU79/20)^2)*(1-((1-CW79)/(1+CW79))^2))^0.5))</f>
        <v>-24.6165033121665</v>
      </c>
      <c r="CY82" s="46">
        <f t="shared" si="7"/>
        <v>1.18</v>
      </c>
      <c r="CZ82" s="13">
        <f t="shared" si="8"/>
        <v>-14.01081402043361</v>
      </c>
      <c r="DA82" s="13">
        <f t="shared" si="9"/>
        <v>-85.832385058132004</v>
      </c>
      <c r="DB82" s="50"/>
      <c r="DC82" s="13">
        <f t="shared" si="5"/>
        <v>8775.9497486110286</v>
      </c>
      <c r="DD82" s="57">
        <f t="shared" si="6"/>
        <v>-4.012393513373385</v>
      </c>
      <c r="DE82" s="48">
        <f t="shared" si="3"/>
        <v>-4.3879055837157337E-2</v>
      </c>
    </row>
    <row r="83" spans="1:109" ht="18" customHeight="1">
      <c r="E83" s="20"/>
      <c r="F83" s="20"/>
      <c r="G83" s="20"/>
      <c r="H83" s="20"/>
      <c r="I83" s="20"/>
      <c r="J83" s="20"/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3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Y83" s="46">
        <f t="shared" si="7"/>
        <v>1.2</v>
      </c>
      <c r="CZ83" s="13">
        <f t="shared" si="8"/>
        <v>-16.360978332361302</v>
      </c>
      <c r="DA83" s="13">
        <f t="shared" si="9"/>
        <v>89.68660991408872</v>
      </c>
      <c r="DB83" s="50"/>
      <c r="DC83" s="13">
        <f t="shared" si="5"/>
        <v>-192.65035946512211</v>
      </c>
      <c r="DD83" s="57">
        <f t="shared" si="6"/>
        <v>-3.3623830778170025</v>
      </c>
      <c r="DE83" s="48">
        <f t="shared" si="3"/>
        <v>-3.1568322562162189E-3</v>
      </c>
    </row>
    <row r="84" spans="1:109" ht="18" customHeight="1">
      <c r="CY84" s="46">
        <f t="shared" si="7"/>
        <v>1.22</v>
      </c>
      <c r="CZ84" s="13">
        <f t="shared" si="8"/>
        <v>-18.615217240407517</v>
      </c>
      <c r="DA84" s="13">
        <f t="shared" si="9"/>
        <v>85.833602724786275</v>
      </c>
      <c r="DB84" s="50"/>
      <c r="DC84" s="13">
        <f t="shared" si="5"/>
        <v>-168.79389103987833</v>
      </c>
      <c r="DD84" s="57">
        <f t="shared" si="6"/>
        <v>-2.946009155898432</v>
      </c>
      <c r="DE84" s="48">
        <f t="shared" si="3"/>
        <v>-1.511925209734607E-2</v>
      </c>
    </row>
    <row r="85" spans="1:109" ht="18" customHeight="1" thickBot="1">
      <c r="A85" s="23"/>
      <c r="B85" s="23"/>
      <c r="C85" s="23"/>
      <c r="D85" s="20" t="s">
        <v>6</v>
      </c>
      <c r="E85" s="20"/>
      <c r="F85" s="20"/>
      <c r="G85" s="20"/>
      <c r="H85" s="20"/>
      <c r="I85" s="20" t="s">
        <v>7</v>
      </c>
      <c r="J85" s="20"/>
      <c r="K85" s="20"/>
      <c r="L85" s="20"/>
      <c r="M85" s="23"/>
      <c r="N85" s="23"/>
      <c r="O85" s="24" t="s">
        <v>8</v>
      </c>
      <c r="P85" s="23"/>
      <c r="Q85" s="23"/>
      <c r="R85" s="23"/>
      <c r="S85" s="20"/>
      <c r="T85" s="20" t="s">
        <v>9</v>
      </c>
      <c r="U85" s="23"/>
      <c r="V85" s="23"/>
      <c r="W85" s="23"/>
      <c r="X85" s="23"/>
      <c r="Y85" s="24" t="s">
        <v>10</v>
      </c>
      <c r="Z85" s="23"/>
      <c r="AA85" s="23"/>
      <c r="AB85" s="23"/>
      <c r="AC85" s="24" t="s">
        <v>11</v>
      </c>
      <c r="AD85" s="20"/>
      <c r="AE85" s="20"/>
      <c r="AF85" s="20"/>
      <c r="AG85" s="20"/>
      <c r="AH85" s="23"/>
      <c r="AI85" s="24" t="s">
        <v>12</v>
      </c>
      <c r="AJ85" s="23"/>
      <c r="AK85" s="23"/>
      <c r="AL85" s="20"/>
      <c r="AM85" s="24" t="s">
        <v>21</v>
      </c>
      <c r="AN85" s="20"/>
      <c r="AO85" s="23"/>
      <c r="AP85" s="23"/>
      <c r="AQ85" s="23"/>
      <c r="AR85" s="23"/>
      <c r="AS85" s="24" t="s">
        <v>87</v>
      </c>
      <c r="AT85" s="23"/>
      <c r="AU85" s="23"/>
      <c r="AV85" s="23"/>
      <c r="AW85" s="24" t="s">
        <v>22</v>
      </c>
      <c r="AX85" s="20"/>
      <c r="AY85" s="20"/>
      <c r="AZ85" s="20"/>
      <c r="BA85" s="20"/>
      <c r="BB85" s="23"/>
      <c r="BC85" s="24" t="s">
        <v>13</v>
      </c>
      <c r="BD85" s="23"/>
      <c r="BE85" s="23"/>
      <c r="BF85" s="23"/>
      <c r="BG85" s="24" t="s">
        <v>23</v>
      </c>
      <c r="BH85" s="20"/>
      <c r="BI85" s="23"/>
      <c r="BJ85" s="23"/>
      <c r="BK85" s="23"/>
      <c r="BL85" s="23"/>
      <c r="BM85" s="24" t="s">
        <v>24</v>
      </c>
      <c r="BN85" s="23"/>
      <c r="BO85" s="23"/>
      <c r="BP85" s="23"/>
      <c r="BQ85" s="24" t="s">
        <v>22</v>
      </c>
      <c r="BR85" s="20"/>
      <c r="BS85" s="20"/>
      <c r="BT85" s="20"/>
      <c r="BU85" s="20"/>
      <c r="BV85" s="23"/>
      <c r="BW85" s="24" t="s">
        <v>25</v>
      </c>
      <c r="BX85" s="23"/>
      <c r="BY85" s="23"/>
      <c r="BZ85" s="23"/>
      <c r="CA85" s="24" t="s">
        <v>23</v>
      </c>
      <c r="CB85" s="20"/>
      <c r="CC85" s="23"/>
      <c r="CD85" s="23"/>
      <c r="CE85" s="23"/>
      <c r="CF85" s="23"/>
      <c r="CG85" s="24" t="s">
        <v>88</v>
      </c>
      <c r="CH85" s="23"/>
      <c r="CI85" s="23"/>
      <c r="CJ85" s="23"/>
      <c r="CK85" s="24" t="s">
        <v>155</v>
      </c>
      <c r="CL85" s="24"/>
      <c r="CM85" s="23"/>
      <c r="CN85" s="23"/>
      <c r="CO85" s="23"/>
      <c r="CP85" s="23"/>
      <c r="CQ85" s="24" t="s">
        <v>89</v>
      </c>
      <c r="CR85" s="23"/>
      <c r="CS85" s="23"/>
      <c r="CY85" s="46">
        <f t="shared" si="7"/>
        <v>1.24</v>
      </c>
      <c r="CZ85" s="13">
        <f t="shared" si="8"/>
        <v>-20.775163580888876</v>
      </c>
      <c r="DA85" s="13">
        <f t="shared" si="9"/>
        <v>82.457724903988705</v>
      </c>
      <c r="DB85" s="50"/>
      <c r="DC85" s="13">
        <f t="shared" si="5"/>
        <v>-150.05801879604931</v>
      </c>
      <c r="DD85" s="57">
        <f t="shared" si="6"/>
        <v>-2.6190064970105977</v>
      </c>
      <c r="DE85" s="48">
        <f t="shared" si="3"/>
        <v>-1.5007418129320426E-2</v>
      </c>
    </row>
    <row r="86" spans="1:109" ht="18" customHeight="1" thickBot="1">
      <c r="A86" s="23"/>
      <c r="B86" s="33"/>
      <c r="C86" s="23"/>
      <c r="D86" s="7" t="s">
        <v>99</v>
      </c>
      <c r="E86" s="8"/>
      <c r="F86" s="8" t="s">
        <v>100</v>
      </c>
      <c r="G86" s="9"/>
      <c r="H86" s="10"/>
      <c r="I86" s="7" t="s">
        <v>103</v>
      </c>
      <c r="J86" s="8"/>
      <c r="K86" s="8" t="s">
        <v>104</v>
      </c>
      <c r="L86" s="9"/>
      <c r="M86" s="23"/>
      <c r="N86" s="194" t="s">
        <v>74</v>
      </c>
      <c r="O86" s="195"/>
      <c r="P86" s="196" t="s">
        <v>75</v>
      </c>
      <c r="Q86" s="197"/>
      <c r="R86" s="23"/>
      <c r="S86" s="7" t="s">
        <v>2</v>
      </c>
      <c r="T86" s="8"/>
      <c r="U86" s="8" t="s">
        <v>3</v>
      </c>
      <c r="V86" s="9"/>
      <c r="W86" s="20"/>
      <c r="X86" s="194" t="s">
        <v>108</v>
      </c>
      <c r="Y86" s="195"/>
      <c r="Z86" s="196" t="s">
        <v>109</v>
      </c>
      <c r="AA86" s="197"/>
      <c r="AB86" s="20"/>
      <c r="AC86" s="7" t="s">
        <v>107</v>
      </c>
      <c r="AD86" s="8"/>
      <c r="AE86" s="8" t="s">
        <v>14</v>
      </c>
      <c r="AF86" s="9"/>
      <c r="AG86" s="20"/>
      <c r="AH86" s="194" t="s">
        <v>112</v>
      </c>
      <c r="AI86" s="195"/>
      <c r="AJ86" s="196" t="s">
        <v>113</v>
      </c>
      <c r="AK86" s="197"/>
      <c r="AL86" s="20"/>
      <c r="AM86" s="106" t="s">
        <v>135</v>
      </c>
      <c r="AN86" s="107"/>
      <c r="AO86" s="107" t="s">
        <v>136</v>
      </c>
      <c r="AP86" s="108"/>
      <c r="AQ86" s="23"/>
      <c r="AR86" s="194" t="s">
        <v>116</v>
      </c>
      <c r="AS86" s="195"/>
      <c r="AT86" s="196" t="s">
        <v>0</v>
      </c>
      <c r="AU86" s="197"/>
      <c r="AV86" s="36"/>
      <c r="AW86" s="7" t="s">
        <v>139</v>
      </c>
      <c r="AX86" s="8"/>
      <c r="AY86" s="8" t="s">
        <v>140</v>
      </c>
      <c r="AZ86" s="9"/>
      <c r="BA86" s="20"/>
      <c r="BB86" s="194" t="s">
        <v>119</v>
      </c>
      <c r="BC86" s="195"/>
      <c r="BD86" s="196" t="s">
        <v>120</v>
      </c>
      <c r="BE86" s="197"/>
      <c r="BF86" s="36"/>
      <c r="BG86" s="190" t="s">
        <v>143</v>
      </c>
      <c r="BH86" s="191"/>
      <c r="BI86" s="192" t="s">
        <v>144</v>
      </c>
      <c r="BJ86" s="193"/>
      <c r="BK86" s="36"/>
      <c r="BL86" s="194" t="s">
        <v>123</v>
      </c>
      <c r="BM86" s="195"/>
      <c r="BN86" s="196" t="s">
        <v>124</v>
      </c>
      <c r="BO86" s="197"/>
      <c r="BP86" s="36"/>
      <c r="BQ86" s="7" t="s">
        <v>147</v>
      </c>
      <c r="BR86" s="8"/>
      <c r="BS86" s="8" t="s">
        <v>148</v>
      </c>
      <c r="BT86" s="9"/>
      <c r="BU86" s="20"/>
      <c r="BV86" s="194" t="s">
        <v>127</v>
      </c>
      <c r="BW86" s="195"/>
      <c r="BX86" s="196" t="s">
        <v>128</v>
      </c>
      <c r="BY86" s="197"/>
      <c r="BZ86" s="36"/>
      <c r="CA86" s="7" t="s">
        <v>151</v>
      </c>
      <c r="CB86" s="8"/>
      <c r="CC86" s="8" t="s">
        <v>152</v>
      </c>
      <c r="CD86" s="9"/>
      <c r="CE86" s="36"/>
      <c r="CF86" s="194" t="s">
        <v>131</v>
      </c>
      <c r="CG86" s="195"/>
      <c r="CH86" s="196" t="s">
        <v>132</v>
      </c>
      <c r="CI86" s="197"/>
      <c r="CJ86" s="23"/>
      <c r="CK86" s="7" t="s">
        <v>156</v>
      </c>
      <c r="CL86" s="8"/>
      <c r="CM86" s="8" t="s">
        <v>157</v>
      </c>
      <c r="CN86" s="9"/>
      <c r="CO86" s="23"/>
      <c r="CP86" s="194" t="s">
        <v>160</v>
      </c>
      <c r="CQ86" s="195"/>
      <c r="CR86" s="196" t="s">
        <v>132</v>
      </c>
      <c r="CS86" s="197"/>
      <c r="CU86" s="26" t="s">
        <v>15</v>
      </c>
      <c r="CW86" s="52" t="s">
        <v>46</v>
      </c>
      <c r="CY86" s="46">
        <f t="shared" si="7"/>
        <v>1.26</v>
      </c>
      <c r="CZ86" s="13">
        <f t="shared" si="8"/>
        <v>-22.84633944914281</v>
      </c>
      <c r="DA86" s="13">
        <f t="shared" si="9"/>
        <v>79.456564528067716</v>
      </c>
      <c r="DB86" s="50"/>
      <c r="DC86" s="13">
        <f t="shared" si="5"/>
        <v>-134.94721845691646</v>
      </c>
      <c r="DD86" s="57">
        <f t="shared" si="6"/>
        <v>-2.355273278481254</v>
      </c>
      <c r="DE86" s="48">
        <f t="shared" si="3"/>
        <v>-1.1938627856211307E-2</v>
      </c>
    </row>
    <row r="87" spans="1:109" ht="18" customHeight="1" thickTop="1" thickBot="1">
      <c r="B87" s="34">
        <v>0.16</v>
      </c>
      <c r="D87" s="11">
        <v>1</v>
      </c>
      <c r="E87" s="12">
        <v>0</v>
      </c>
      <c r="F87" s="13">
        <v>0</v>
      </c>
      <c r="G87" s="14">
        <v>0</v>
      </c>
      <c r="H87" s="10"/>
      <c r="I87" s="11">
        <v>1</v>
      </c>
      <c r="J87" s="12">
        <v>0</v>
      </c>
      <c r="K87" s="13">
        <v>0</v>
      </c>
      <c r="L87" s="40">
        <f t="shared" ref="L87" si="619">$B87*$J$4</f>
        <v>0.22832640000000001</v>
      </c>
      <c r="N87" s="1">
        <f t="shared" ref="N87" si="620">D87*I87+F87*I90-E87*J87-G87*J90</f>
        <v>1</v>
      </c>
      <c r="O87" s="4">
        <f t="shared" ref="O87" si="621">(D87*J87+E87*I87+F87*J90+G87*I90)</f>
        <v>0</v>
      </c>
      <c r="P87" s="2">
        <f t="shared" ref="P87" si="622">D87*K87+F87*K90-E87*L87-G87*L90</f>
        <v>0</v>
      </c>
      <c r="Q87" s="3">
        <f t="shared" ref="Q87" si="623">(D87*L87+E87*K87+F87*L90+G87*K90)</f>
        <v>0.22832640000000001</v>
      </c>
      <c r="S87" s="11">
        <v>1</v>
      </c>
      <c r="T87" s="12">
        <v>0</v>
      </c>
      <c r="U87" s="13">
        <v>0</v>
      </c>
      <c r="V87" s="13">
        <v>0</v>
      </c>
      <c r="W87" s="20"/>
      <c r="X87" s="1">
        <f t="shared" ref="X87" si="624">N87*S87+P87*S90-O87*T87-Q87*T90</f>
        <v>0.93407833243647997</v>
      </c>
      <c r="Y87" s="4">
        <f t="shared" ref="Y87" si="625">(N87*T87+O87*S87+P87*T90+Q87*S90)</f>
        <v>0</v>
      </c>
      <c r="Z87" s="2">
        <f t="shared" ref="Z87" si="626">N87*U87+P87*U90-O87*V87-Q87*V90</f>
        <v>0</v>
      </c>
      <c r="AA87" s="3">
        <f t="shared" ref="AA87" si="627">(N87*V87+O87*U87+P87*V90+Q87*U90)</f>
        <v>0.22832640000000001</v>
      </c>
      <c r="AB87" s="20"/>
      <c r="AC87" s="11">
        <v>1</v>
      </c>
      <c r="AD87" s="12">
        <v>0</v>
      </c>
      <c r="AE87" s="13">
        <v>0</v>
      </c>
      <c r="AF87" s="40">
        <f t="shared" ref="AF87" si="628">$B87*$AD$4</f>
        <v>0.27399840000000003</v>
      </c>
      <c r="AG87" s="20"/>
      <c r="AH87" s="1">
        <f t="shared" ref="AH87" si="629">X87*AC87+Z87*AC90-Y87*AD87-AA87*AD90</f>
        <v>0.93407833243647997</v>
      </c>
      <c r="AI87" s="4">
        <f t="shared" ref="AI87" si="630">(X87*AD87+Y87*AC87+Z87*AD90+AA87*AC90)</f>
        <v>0</v>
      </c>
      <c r="AJ87" s="2">
        <f t="shared" ref="AJ87" si="631">X87*AE87+Z87*AE90-Y87*AF87-AA87*AF90</f>
        <v>0</v>
      </c>
      <c r="AK87" s="3">
        <f t="shared" ref="AK87" si="632">(X87*AF87+Y87*AE87+Z87*AF90+AA87*AE90)</f>
        <v>0.48426236856226368</v>
      </c>
      <c r="AL87" s="20"/>
      <c r="AM87" s="11">
        <v>1</v>
      </c>
      <c r="AN87" s="12">
        <v>0</v>
      </c>
      <c r="AO87" s="13">
        <v>0</v>
      </c>
      <c r="AP87" s="14">
        <v>0</v>
      </c>
      <c r="AR87" s="1">
        <f t="shared" ref="AR87" si="633">AH87*AM87+AJ87*AM90-AI87*AN87-AK87*AN90</f>
        <v>0.78641627619468479</v>
      </c>
      <c r="AS87" s="4">
        <f t="shared" ref="AS87" si="634">(AH87*AN87+AI87*AM87+AJ87*AN90+AK87*AM90)</f>
        <v>0</v>
      </c>
      <c r="AT87" s="2">
        <f t="shared" ref="AT87" si="635">AH87*AO87+AJ87*AO90-AI87*AP87-AK87*AP90</f>
        <v>0</v>
      </c>
      <c r="AU87" s="3">
        <f t="shared" ref="AU87" si="636">(AH87*AP87+AI87*AO87+AJ87*AP90+AK87*AO90)</f>
        <v>0.48426236856226368</v>
      </c>
      <c r="AV87" s="20"/>
      <c r="AW87" s="11">
        <v>1</v>
      </c>
      <c r="AX87" s="12">
        <v>0</v>
      </c>
      <c r="AY87" s="13">
        <v>0</v>
      </c>
      <c r="AZ87" s="40">
        <f t="shared" ref="AZ87" si="637">$B87*$AX$4</f>
        <v>0.27399840000000003</v>
      </c>
      <c r="BA87" s="20"/>
      <c r="BB87" s="1">
        <f t="shared" ref="BB87" si="638">AR87*AW87+AT87*AW90-AS87*AX87-AU87*AX90</f>
        <v>0.78641627619468479</v>
      </c>
      <c r="BC87" s="4">
        <f t="shared" ref="BC87" si="639">(AR87*AX87+AS87*AW87+AT87*AX90+AU87*AW90)</f>
        <v>0</v>
      </c>
      <c r="BD87" s="2">
        <f t="shared" ref="BD87" si="640">AR87*AY87+AT87*AY90-AS87*AZ87-AU87*AZ90</f>
        <v>0</v>
      </c>
      <c r="BE87" s="3">
        <f t="shared" ref="BE87" si="641">(AR87*AZ87+AS87*AY87+AT87*AZ90+AU87*AY90)</f>
        <v>0.69973916997356544</v>
      </c>
      <c r="BF87" s="20"/>
      <c r="BG87" s="11">
        <v>1</v>
      </c>
      <c r="BH87" s="12">
        <v>0</v>
      </c>
      <c r="BI87" s="13">
        <v>0</v>
      </c>
      <c r="BJ87" s="14">
        <v>0</v>
      </c>
      <c r="BK87" s="20"/>
      <c r="BL87" s="1">
        <f t="shared" ref="BL87" si="642">BB87*BG87+BD87*BG90-BC87*BH87-BE87*BH90</f>
        <v>0.58438982220526092</v>
      </c>
      <c r="BM87" s="4">
        <f t="shared" ref="BM87" si="643">(BB87*BH87+BC87*BG87+BD87*BH90+BE87*BG90)</f>
        <v>0</v>
      </c>
      <c r="BN87" s="2">
        <f t="shared" ref="BN87" si="644">BB87*BI87+BD87*BI90-BC87*BJ87-BE87*BJ90</f>
        <v>0</v>
      </c>
      <c r="BO87" s="3">
        <f t="shared" ref="BO87" si="645">(BB87*BJ87+BC87*BI87+BD87*BJ90+BE87*BI90)</f>
        <v>0.69973916997356544</v>
      </c>
      <c r="BP87" s="20"/>
      <c r="BQ87" s="11">
        <v>1</v>
      </c>
      <c r="BR87" s="12">
        <v>0</v>
      </c>
      <c r="BS87" s="13">
        <v>0</v>
      </c>
      <c r="BT87" s="40">
        <f t="shared" ref="BT87" si="646">$B87*BR$4</f>
        <v>0.22832640000000001</v>
      </c>
      <c r="BU87" s="20"/>
      <c r="BV87" s="1">
        <f t="shared" ref="BV87" si="647">BL87*BQ87+BN87*BQ90-BM87*BR87-BO87*BR90</f>
        <v>0.58438982220526092</v>
      </c>
      <c r="BW87" s="4">
        <f t="shared" ref="BW87" si="648">(BL87*BR87+BM87*BQ87+BN87*BR90+BO87*BQ90)</f>
        <v>0</v>
      </c>
      <c r="BX87" s="2">
        <f t="shared" ref="BX87" si="649">BL87*BS87+BN87*BS90-BM87*BT87-BO87*BT90</f>
        <v>0</v>
      </c>
      <c r="BY87" s="3">
        <f t="shared" ref="BY87" si="650">(BL87*BT87+BM87*BS87+BN87*BT90+BO87*BS90)</f>
        <v>0.83317079427433272</v>
      </c>
      <c r="BZ87" s="20"/>
      <c r="CA87" s="11">
        <v>1</v>
      </c>
      <c r="CB87" s="12">
        <v>0</v>
      </c>
      <c r="CC87" s="13">
        <v>0</v>
      </c>
      <c r="CD87" s="14">
        <v>0</v>
      </c>
      <c r="CE87" s="20"/>
      <c r="CF87" s="1">
        <f t="shared" ref="CF87" si="651">BV87*CA87+BX87*CA90-BW87*CB87-BY87*CB90</f>
        <v>0.47581367044197154</v>
      </c>
      <c r="CG87" s="4">
        <f t="shared" ref="CG87" si="652">(BV87*CB87+BW87*CA87+BX87*CB90+BY87*CA90)</f>
        <v>0</v>
      </c>
      <c r="CH87" s="2">
        <f t="shared" ref="CH87" si="653">BV87*CC87+BX87*CC90-BW87*CD87-BY87*CD90</f>
        <v>0</v>
      </c>
      <c r="CI87" s="3">
        <f t="shared" ref="CI87" si="654">(BV87*CD87+BW87*CC87+BX87*CD90+BY87*CC90)</f>
        <v>0.83317079427433272</v>
      </c>
      <c r="CJ87" s="28"/>
      <c r="CK87" s="11">
        <v>1</v>
      </c>
      <c r="CL87" s="12">
        <v>0</v>
      </c>
      <c r="CM87" s="13">
        <v>0</v>
      </c>
      <c r="CN87" s="14">
        <v>0</v>
      </c>
      <c r="CP87" s="1">
        <f t="shared" ref="CP87" si="655">CF87*CK87+CH87*CK90-CG87*CL87-CI87*CL90</f>
        <v>0.47581367044197154</v>
      </c>
      <c r="CQ87" s="4">
        <f t="shared" ref="CQ87" si="656">(CF87*CL87+CG87*CK87+CH87*CL90+CI87*CK90)</f>
        <v>0.83317079427433272</v>
      </c>
      <c r="CR87" s="2">
        <f t="shared" ref="CR87" si="657">CF87*CM87+CH87*CM90-CG87*CN87-CI87*CN90</f>
        <v>0</v>
      </c>
      <c r="CS87" s="3">
        <f t="shared" ref="CS87" si="658">(CF87*CN87+CG87*CM87+CH87*CN90+CI87*CM90)</f>
        <v>0.83317079427433272</v>
      </c>
      <c r="CU87" s="29">
        <f t="shared" ref="CU87" si="659">20*LOG(((1+$CL$4)/$CL$4)/((CP87+CP90)^2+(CQ87+CQ90)^2)^0.5)</f>
        <v>-9.8561697695635237E-3</v>
      </c>
      <c r="CW87" s="53">
        <f t="shared" ref="CW87" si="660">((CP87^2+CQ87^2)^0.5)/((CP90^2+CQ90^2)^0.5)</f>
        <v>0.9196266182788897</v>
      </c>
      <c r="CY87" s="46">
        <f t="shared" si="7"/>
        <v>1.28</v>
      </c>
      <c r="CZ87" s="13">
        <f t="shared" si="8"/>
        <v>-24.835443457110372</v>
      </c>
      <c r="DA87" s="13">
        <f t="shared" si="9"/>
        <v>76.757620158929385</v>
      </c>
      <c r="DB87" s="50"/>
      <c r="DC87" s="13">
        <f t="shared" si="5"/>
        <v>-122.49428116893372</v>
      </c>
      <c r="DD87" s="57">
        <f t="shared" si="6"/>
        <v>-2.1379285212615815</v>
      </c>
      <c r="DE87" s="48">
        <f t="shared" si="3"/>
        <v>-8.8027393376317771E-3</v>
      </c>
    </row>
    <row r="88" spans="1:109" ht="18" customHeight="1" thickBot="1">
      <c r="D88" s="11"/>
      <c r="E88" s="13"/>
      <c r="F88" s="13"/>
      <c r="G88" s="15"/>
      <c r="H88" s="10"/>
      <c r="I88" s="11"/>
      <c r="J88" s="13"/>
      <c r="K88" s="13"/>
      <c r="L88" s="15"/>
      <c r="N88" s="5"/>
      <c r="Q88" s="6"/>
      <c r="S88" s="11"/>
      <c r="T88" s="13"/>
      <c r="U88" s="13"/>
      <c r="V88" s="15"/>
      <c r="W88" s="20"/>
      <c r="X88" s="5"/>
      <c r="AA88" s="6"/>
      <c r="AB88" s="20"/>
      <c r="AC88" s="11"/>
      <c r="AD88" s="13"/>
      <c r="AE88" s="13"/>
      <c r="AF88" s="15"/>
      <c r="AG88" s="20"/>
      <c r="AH88" s="5"/>
      <c r="AK88" s="6"/>
      <c r="AL88" s="20"/>
      <c r="AM88" s="11"/>
      <c r="AN88" s="13"/>
      <c r="AO88" s="13"/>
      <c r="AP88" s="15"/>
      <c r="AR88" s="5"/>
      <c r="AU88" s="6"/>
      <c r="AW88" s="11"/>
      <c r="AX88" s="13"/>
      <c r="AY88" s="13"/>
      <c r="AZ88" s="15"/>
      <c r="BA88" s="20"/>
      <c r="BB88" s="5"/>
      <c r="BE88" s="6"/>
      <c r="BG88" s="11"/>
      <c r="BH88" s="13"/>
      <c r="BI88" s="13"/>
      <c r="BJ88" s="15"/>
      <c r="BL88" s="5"/>
      <c r="BO88" s="6"/>
      <c r="BQ88" s="11"/>
      <c r="BR88" s="13"/>
      <c r="BS88" s="13"/>
      <c r="BT88" s="15"/>
      <c r="BU88" s="20"/>
      <c r="BV88" s="5"/>
      <c r="BY88" s="6"/>
      <c r="CA88" s="11"/>
      <c r="CB88" s="13"/>
      <c r="CC88" s="13"/>
      <c r="CD88" s="15"/>
      <c r="CF88" s="5"/>
      <c r="CI88" s="6"/>
      <c r="CK88" s="11"/>
      <c r="CL88" s="13"/>
      <c r="CM88" s="13"/>
      <c r="CN88" s="15"/>
      <c r="CP88" s="5"/>
      <c r="CS88" s="6"/>
      <c r="CW88" s="54"/>
      <c r="CY88" s="46">
        <f t="shared" si="7"/>
        <v>1.3</v>
      </c>
      <c r="CZ88" s="13">
        <f t="shared" si="8"/>
        <v>-26.749185547594287</v>
      </c>
      <c r="DA88" s="13">
        <f t="shared" si="9"/>
        <v>74.307734535550708</v>
      </c>
      <c r="DB88" s="50"/>
      <c r="DC88" s="13">
        <f t="shared" si="5"/>
        <v>-112.04809783016206</v>
      </c>
      <c r="DD88" s="57">
        <f t="shared" si="6"/>
        <v>-1.955608227733042</v>
      </c>
      <c r="DE88" s="48">
        <f t="shared" ref="DE88:DE151" si="661">INDEX(CW:CW,(ROW()-23)*8+26)</f>
        <v>-6.2901205133337763E-3</v>
      </c>
    </row>
    <row r="89" spans="1:109" ht="18" customHeight="1" thickBot="1">
      <c r="D89" s="11" t="s">
        <v>101</v>
      </c>
      <c r="E89" s="13"/>
      <c r="F89" s="13" t="s">
        <v>102</v>
      </c>
      <c r="G89" s="15"/>
      <c r="H89" s="10"/>
      <c r="I89" s="11" t="s">
        <v>106</v>
      </c>
      <c r="J89" s="13"/>
      <c r="K89" s="13" t="s">
        <v>105</v>
      </c>
      <c r="L89" s="15"/>
      <c r="N89" s="194" t="s">
        <v>16</v>
      </c>
      <c r="O89" s="195"/>
      <c r="P89" s="196" t="s">
        <v>17</v>
      </c>
      <c r="Q89" s="197"/>
      <c r="S89" s="11" t="s">
        <v>4</v>
      </c>
      <c r="T89" s="13"/>
      <c r="U89" s="13" t="s">
        <v>5</v>
      </c>
      <c r="V89" s="15"/>
      <c r="W89" s="20"/>
      <c r="X89" s="194" t="s">
        <v>111</v>
      </c>
      <c r="Y89" s="195"/>
      <c r="Z89" s="196" t="s">
        <v>110</v>
      </c>
      <c r="AA89" s="197"/>
      <c r="AB89" s="20"/>
      <c r="AC89" s="11" t="s">
        <v>18</v>
      </c>
      <c r="AD89" s="13"/>
      <c r="AE89" s="13" t="s">
        <v>19</v>
      </c>
      <c r="AF89" s="15"/>
      <c r="AG89" s="20"/>
      <c r="AH89" s="194" t="s">
        <v>114</v>
      </c>
      <c r="AI89" s="195"/>
      <c r="AJ89" s="196" t="s">
        <v>115</v>
      </c>
      <c r="AK89" s="197"/>
      <c r="AL89" s="20"/>
      <c r="AM89" s="11" t="s">
        <v>138</v>
      </c>
      <c r="AN89" s="13"/>
      <c r="AO89" s="13" t="s">
        <v>137</v>
      </c>
      <c r="AP89" s="15"/>
      <c r="AR89" s="194" t="s">
        <v>117</v>
      </c>
      <c r="AS89" s="195"/>
      <c r="AT89" s="196" t="s">
        <v>118</v>
      </c>
      <c r="AU89" s="197"/>
      <c r="AV89" s="36"/>
      <c r="AW89" s="11" t="s">
        <v>142</v>
      </c>
      <c r="AX89" s="13"/>
      <c r="AY89" s="13" t="s">
        <v>141</v>
      </c>
      <c r="AZ89" s="15"/>
      <c r="BA89" s="20"/>
      <c r="BB89" s="194" t="s">
        <v>122</v>
      </c>
      <c r="BC89" s="195"/>
      <c r="BD89" s="196" t="s">
        <v>121</v>
      </c>
      <c r="BE89" s="197"/>
      <c r="BF89" s="36"/>
      <c r="BG89" s="11" t="s">
        <v>145</v>
      </c>
      <c r="BH89" s="13"/>
      <c r="BI89" s="13" t="s">
        <v>146</v>
      </c>
      <c r="BJ89" s="15"/>
      <c r="BK89" s="36"/>
      <c r="BL89" s="194" t="s">
        <v>125</v>
      </c>
      <c r="BM89" s="195"/>
      <c r="BN89" s="196" t="s">
        <v>126</v>
      </c>
      <c r="BO89" s="197"/>
      <c r="BP89" s="36"/>
      <c r="BQ89" s="11" t="s">
        <v>150</v>
      </c>
      <c r="BR89" s="13"/>
      <c r="BS89" s="13" t="s">
        <v>149</v>
      </c>
      <c r="BT89" s="15"/>
      <c r="BU89" s="20"/>
      <c r="BV89" s="194" t="s">
        <v>129</v>
      </c>
      <c r="BW89" s="195"/>
      <c r="BX89" s="196" t="s">
        <v>130</v>
      </c>
      <c r="BY89" s="197"/>
      <c r="BZ89" s="36"/>
      <c r="CA89" s="11" t="s">
        <v>154</v>
      </c>
      <c r="CB89" s="13"/>
      <c r="CC89" s="13" t="s">
        <v>153</v>
      </c>
      <c r="CD89" s="15"/>
      <c r="CE89" s="36"/>
      <c r="CF89" s="194" t="s">
        <v>134</v>
      </c>
      <c r="CG89" s="195"/>
      <c r="CH89" s="196" t="s">
        <v>133</v>
      </c>
      <c r="CI89" s="197"/>
      <c r="CK89" s="11" t="s">
        <v>159</v>
      </c>
      <c r="CL89" s="13"/>
      <c r="CM89" s="13" t="s">
        <v>158</v>
      </c>
      <c r="CN89" s="15"/>
      <c r="CP89" s="109" t="s">
        <v>161</v>
      </c>
      <c r="CQ89" s="110"/>
      <c r="CR89" s="111" t="s">
        <v>162</v>
      </c>
      <c r="CS89" s="112"/>
      <c r="CU89" s="38" t="s">
        <v>29</v>
      </c>
      <c r="CW89" s="55" t="s">
        <v>47</v>
      </c>
      <c r="CY89" s="46">
        <f t="shared" si="7"/>
        <v>1.32</v>
      </c>
      <c r="CZ89" s="13">
        <f t="shared" si="8"/>
        <v>-28.593825367013189</v>
      </c>
      <c r="DA89" s="13">
        <f t="shared" si="9"/>
        <v>72.066772578947464</v>
      </c>
      <c r="DB89" s="50"/>
      <c r="DC89" s="13">
        <f t="shared" ref="DC89:DC152" si="662">((DA90-DA89)/(CY90-CY89))</f>
        <v>-103.154995319992</v>
      </c>
      <c r="DD89" s="57">
        <f t="shared" ref="DD89:DD152" si="663">PI()*(IF(DC89&lt;0,DC89,(DC90+DC88)/2))/180</f>
        <v>-1.8003943082132019</v>
      </c>
      <c r="DE89" s="48">
        <f t="shared" si="661"/>
        <v>-4.4372686813120392E-3</v>
      </c>
    </row>
    <row r="90" spans="1:109" ht="18" customHeight="1" thickTop="1" thickBot="1">
      <c r="D90" s="16">
        <v>0</v>
      </c>
      <c r="E90" s="17">
        <f t="shared" ref="E90" si="664">$B87*$E$4</f>
        <v>0.13031680000000001</v>
      </c>
      <c r="F90" s="18">
        <v>1</v>
      </c>
      <c r="G90" s="19">
        <v>0</v>
      </c>
      <c r="H90" s="10"/>
      <c r="I90" s="16">
        <v>0</v>
      </c>
      <c r="J90" s="17">
        <v>0</v>
      </c>
      <c r="K90" s="18">
        <v>1</v>
      </c>
      <c r="L90" s="19">
        <v>0</v>
      </c>
      <c r="N90" s="1">
        <f t="shared" ref="N90" si="665">D90*I87+F90*I90-E90*J87-G90*J90</f>
        <v>0</v>
      </c>
      <c r="O90" s="4">
        <f t="shared" ref="O90" si="666">(D90*J87+E90*I87+F90*J90+G90*I90)</f>
        <v>0.13031680000000001</v>
      </c>
      <c r="P90" s="2">
        <f t="shared" ref="P90" si="667">D90*K87+F90*K90-E90*L87-G90*L90</f>
        <v>0.97024523419648001</v>
      </c>
      <c r="Q90" s="3">
        <f t="shared" ref="Q90" si="668">(D90*L87+E90*K87+F90*L90+G90*K90)</f>
        <v>0</v>
      </c>
      <c r="S90" s="16">
        <v>0</v>
      </c>
      <c r="T90" s="17">
        <f t="shared" ref="T90" si="669">$B87*$T$4</f>
        <v>0.2887168</v>
      </c>
      <c r="U90" s="18">
        <v>1</v>
      </c>
      <c r="V90" s="19">
        <v>0</v>
      </c>
      <c r="W90" s="20"/>
      <c r="X90" s="1">
        <f t="shared" ref="X90" si="670">N90*S87+P90*S90-O90*T87-Q90*T90</f>
        <v>0</v>
      </c>
      <c r="Y90" s="4">
        <f t="shared" ref="Y90" si="671">(N90*T87+O90*S87+P90*T90+Q90*S90)</f>
        <v>0.4104428992324583</v>
      </c>
      <c r="Z90" s="2">
        <f t="shared" ref="Z90" si="672">N90*U87+P90*U90-O90*V87-Q90*V90</f>
        <v>0.97024523419648001</v>
      </c>
      <c r="AA90" s="3">
        <f t="shared" ref="AA90" si="673">(N90*V87+O90*U87+P90*V90+Q90*U90)</f>
        <v>0</v>
      </c>
      <c r="AB90" s="20"/>
      <c r="AC90" s="16">
        <v>0</v>
      </c>
      <c r="AD90" s="17">
        <v>0</v>
      </c>
      <c r="AE90" s="18">
        <v>1</v>
      </c>
      <c r="AF90" s="19">
        <v>0</v>
      </c>
      <c r="AG90" s="20"/>
      <c r="AH90" s="1">
        <f t="shared" ref="AH90" si="674">X90*AC87+Z90*AC90-Y90*AD87-AA90*AD90</f>
        <v>0</v>
      </c>
      <c r="AI90" s="4">
        <f t="shared" ref="AI90" si="675">(X90*AD87+Y90*AC87+Z90*AD90+AA90*AC90)</f>
        <v>0.4104428992324583</v>
      </c>
      <c r="AJ90" s="2">
        <f t="shared" ref="AJ90" si="676">X90*AE87+Z90*AE90-Y90*AF87-AA90*AF90</f>
        <v>0.85778453651542519</v>
      </c>
      <c r="AK90" s="3">
        <f t="shared" ref="AK90" si="677">(X90*AF87+Y90*AE87+Z90*AF90+AA90*AE90)</f>
        <v>0</v>
      </c>
      <c r="AL90" s="20"/>
      <c r="AM90" s="16">
        <v>0</v>
      </c>
      <c r="AN90" s="17">
        <f t="shared" ref="AN90" si="678">$B87*$AN$4</f>
        <v>0.30492160000000001</v>
      </c>
      <c r="AO90" s="18">
        <v>1</v>
      </c>
      <c r="AP90" s="19">
        <v>0</v>
      </c>
      <c r="AR90" s="1">
        <f t="shared" ref="AR90" si="679">AH90*AM87+AJ90*AM90-AI90*AN87-AK90*AN90</f>
        <v>0</v>
      </c>
      <c r="AS90" s="4">
        <f t="shared" ref="AS90" si="680">(AH90*AN87+AI90*AM87+AJ90*AN90+AK90*AM90)</f>
        <v>0.67199993256200019</v>
      </c>
      <c r="AT90" s="2">
        <f t="shared" ref="AT90" si="681">AH90*AO87+AJ90*AO90-AI90*AP87-AK90*AP90</f>
        <v>0.85778453651542519</v>
      </c>
      <c r="AU90" s="3">
        <f t="shared" ref="AU90" si="682">(AH90*AP87+AI90*AO87+AJ90*AP90+AK90*AO90)</f>
        <v>0</v>
      </c>
      <c r="AV90" s="20"/>
      <c r="AW90" s="16">
        <v>0</v>
      </c>
      <c r="AX90" s="17">
        <v>0</v>
      </c>
      <c r="AY90" s="18">
        <v>1</v>
      </c>
      <c r="AZ90" s="19">
        <v>0</v>
      </c>
      <c r="BA90" s="20"/>
      <c r="BB90" s="1">
        <f t="shared" ref="BB90" si="683">AR90*AW87+AT90*AW90-AS90*AX87-AU90*AX90</f>
        <v>0</v>
      </c>
      <c r="BC90" s="4">
        <f t="shared" ref="BC90" si="684">(AR90*AX87+AS90*AW87+AT90*AX90+AU90*AW90)</f>
        <v>0.67199993256200019</v>
      </c>
      <c r="BD90" s="2">
        <f t="shared" ref="BD90" si="685">AR90*AY87+AT90*AY90-AS90*AZ87-AU90*AZ90</f>
        <v>0.67365763019332925</v>
      </c>
      <c r="BE90" s="3">
        <f t="shared" ref="BE90" si="686">(AR90*AZ87+AS90*AY87+AT90*AZ90+AU90*AY90)</f>
        <v>0</v>
      </c>
      <c r="BF90" s="20"/>
      <c r="BG90" s="16">
        <v>0</v>
      </c>
      <c r="BH90" s="17">
        <f t="shared" ref="BH90" si="687">$B87*$BH$4</f>
        <v>0.2887168</v>
      </c>
      <c r="BI90" s="18">
        <v>1</v>
      </c>
      <c r="BJ90" s="19">
        <v>0</v>
      </c>
      <c r="BK90" s="20"/>
      <c r="BL90" s="1">
        <f t="shared" ref="BL90" si="688">BB90*BG87+BD90*BG90-BC90*BH87-BE90*BH90</f>
        <v>0</v>
      </c>
      <c r="BM90" s="4">
        <f t="shared" ref="BM90" si="689">(BB90*BH87+BC90*BG87+BD90*BH90+BE90*BG90)</f>
        <v>0.86649620784700154</v>
      </c>
      <c r="BN90" s="2">
        <f t="shared" ref="BN90" si="690">BB90*BI87+BD90*BI90-BC90*BJ87-BE90*BJ90</f>
        <v>0.67365763019332925</v>
      </c>
      <c r="BO90" s="3">
        <f t="shared" ref="BO90" si="691">(BB90*BJ87+BC90*BI87+BD90*BJ90+BE90*BI90)</f>
        <v>0</v>
      </c>
      <c r="BP90" s="20"/>
      <c r="BQ90" s="16">
        <v>0</v>
      </c>
      <c r="BR90" s="17">
        <v>0</v>
      </c>
      <c r="BS90" s="18">
        <v>1</v>
      </c>
      <c r="BT90" s="19">
        <v>0</v>
      </c>
      <c r="BU90" s="20"/>
      <c r="BV90" s="1">
        <f t="shared" ref="BV90" si="692">BL90*BQ87+BN90*BQ90-BM90*BR87-BO90*BR90</f>
        <v>0</v>
      </c>
      <c r="BW90" s="4">
        <f t="shared" ref="BW90" si="693">(BL90*BR87+BM90*BQ87+BN90*BR90+BO90*BQ90)</f>
        <v>0.86649620784700154</v>
      </c>
      <c r="BX90" s="2">
        <f t="shared" ref="BX90" si="694">BL90*BS87+BN90*BS90-BM90*BT87-BO90*BT90</f>
        <v>0.47581367044197165</v>
      </c>
      <c r="BY90" s="3">
        <f t="shared" ref="BY90" si="695">(BL90*BT87+BM90*BS87+BN90*BT90+BO90*BS90)</f>
        <v>0</v>
      </c>
      <c r="BZ90" s="20"/>
      <c r="CA90" s="16">
        <v>0</v>
      </c>
      <c r="CB90" s="17">
        <f t="shared" ref="CB90" si="696">$B87*$CB$4</f>
        <v>0.13031680000000001</v>
      </c>
      <c r="CC90" s="18">
        <v>1</v>
      </c>
      <c r="CD90" s="19">
        <v>0</v>
      </c>
      <c r="CE90" s="20"/>
      <c r="CF90" s="1">
        <f t="shared" ref="CF90" si="697">BV90*CA87+BX90*CA90-BW90*CB87-BY90*CB90</f>
        <v>0</v>
      </c>
      <c r="CG90" s="4">
        <f t="shared" ref="CG90" si="698">(BV90*CB87+BW90*CA87+BX90*CB90+BY90*CA90)</f>
        <v>0.92850272277525392</v>
      </c>
      <c r="CH90" s="2">
        <f t="shared" ref="CH90" si="699">BV90*CC87+BX90*CC90-BW90*CD87-BY90*CD90</f>
        <v>0.47581367044197165</v>
      </c>
      <c r="CI90" s="3">
        <f t="shared" ref="CI90" si="700">(BV90*CD87+BW90*CC87+BX90*CD90+BY90*CC90)</f>
        <v>0</v>
      </c>
      <c r="CK90" s="16">
        <f t="shared" ref="CK90" si="701">1/$CL$4</f>
        <v>1</v>
      </c>
      <c r="CL90" s="17">
        <v>0</v>
      </c>
      <c r="CM90" s="18">
        <v>1</v>
      </c>
      <c r="CN90" s="19">
        <v>0</v>
      </c>
      <c r="CP90" s="1">
        <f t="shared" ref="CP90" si="702">CF90*CK87+CH90*CK90-CG90*CL87-CI90*CL90</f>
        <v>0.47581367044197165</v>
      </c>
      <c r="CQ90" s="4">
        <f t="shared" ref="CQ90" si="703">(CF90*CL87+CG90*CK87+CH90*CL90+CI90*CK90)</f>
        <v>0.92850272277525392</v>
      </c>
      <c r="CR90" s="2">
        <f t="shared" ref="CR90" si="704">CF90*CM87+CH90*CM90-CG90*CN87-CI90*CN90</f>
        <v>0.47581367044197165</v>
      </c>
      <c r="CS90" s="3">
        <f t="shared" ref="CS90" si="705">(CF90*CN87+CG90*CM87+CH90*CN90+CI90*CM90)</f>
        <v>0</v>
      </c>
      <c r="CU90" s="39">
        <f t="shared" ref="CU90" si="706">(180/PI())*ATAN(-1*(CQ87/CP87))</f>
        <v>-60.269839816785925</v>
      </c>
      <c r="CW90" s="56">
        <f t="shared" ref="CW90" si="707">20*LOG(((1-(10^(CU87/20)^2)*(1-((1-CW87)/(1+CW87))^2))^0.5))</f>
        <v>-23.962110313836128</v>
      </c>
      <c r="CY90" s="46">
        <f t="shared" si="7"/>
        <v>1.34</v>
      </c>
      <c r="CZ90" s="13">
        <f t="shared" si="8"/>
        <v>-30.375024585060512</v>
      </c>
      <c r="DA90" s="13">
        <f t="shared" si="9"/>
        <v>70.003672672547623</v>
      </c>
      <c r="DB90" s="50"/>
      <c r="DC90" s="13">
        <f t="shared" si="662"/>
        <v>-95.489349487938483</v>
      </c>
      <c r="DD90" s="57">
        <f t="shared" si="663"/>
        <v>-1.6666035491520879</v>
      </c>
      <c r="DE90" s="48">
        <f t="shared" si="661"/>
        <v>-3.1178903241244429E-3</v>
      </c>
    </row>
    <row r="91" spans="1:109" ht="18" customHeight="1"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3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Y91" s="46">
        <f t="shared" si="7"/>
        <v>1.36</v>
      </c>
      <c r="CZ91" s="13">
        <f t="shared" si="8"/>
        <v>-32.097835036100498</v>
      </c>
      <c r="DA91" s="13">
        <f t="shared" si="9"/>
        <v>68.093885682788851</v>
      </c>
      <c r="DB91" s="50"/>
      <c r="DC91" s="13">
        <f t="shared" si="662"/>
        <v>-88.811368456655714</v>
      </c>
      <c r="DD91" s="57">
        <f t="shared" si="663"/>
        <v>-1.5500507927704772</v>
      </c>
      <c r="DE91" s="48">
        <f t="shared" si="661"/>
        <v>-2.1924171219642806E-3</v>
      </c>
    </row>
    <row r="92" spans="1:109" ht="18" customHeight="1">
      <c r="CY92" s="46">
        <f t="shared" si="7"/>
        <v>1.38</v>
      </c>
      <c r="CZ92" s="13">
        <f t="shared" si="8"/>
        <v>-33.766741543324173</v>
      </c>
      <c r="DA92" s="13">
        <f t="shared" si="9"/>
        <v>66.317658313655755</v>
      </c>
      <c r="DB92" s="50"/>
      <c r="DC92" s="13">
        <f t="shared" si="662"/>
        <v>-82.940485800384707</v>
      </c>
      <c r="DD92" s="57">
        <f t="shared" si="663"/>
        <v>-1.4475845604203175</v>
      </c>
      <c r="DE92" s="48">
        <f t="shared" si="661"/>
        <v>-1.5467333964229103E-3</v>
      </c>
    </row>
    <row r="93" spans="1:109" ht="18" customHeight="1" thickBot="1">
      <c r="A93" s="23"/>
      <c r="B93" s="23"/>
      <c r="C93" s="23"/>
      <c r="D93" s="20" t="s">
        <v>6</v>
      </c>
      <c r="E93" s="20"/>
      <c r="F93" s="20"/>
      <c r="G93" s="20"/>
      <c r="H93" s="20"/>
      <c r="I93" s="20" t="s">
        <v>7</v>
      </c>
      <c r="J93" s="20"/>
      <c r="K93" s="20"/>
      <c r="L93" s="20"/>
      <c r="M93" s="23"/>
      <c r="N93" s="23"/>
      <c r="O93" s="24" t="s">
        <v>8</v>
      </c>
      <c r="P93" s="23"/>
      <c r="Q93" s="23"/>
      <c r="R93" s="23"/>
      <c r="S93" s="20"/>
      <c r="T93" s="20" t="s">
        <v>9</v>
      </c>
      <c r="U93" s="23"/>
      <c r="V93" s="23"/>
      <c r="W93" s="23"/>
      <c r="X93" s="23"/>
      <c r="Y93" s="24" t="s">
        <v>10</v>
      </c>
      <c r="Z93" s="23"/>
      <c r="AA93" s="23"/>
      <c r="AB93" s="23"/>
      <c r="AC93" s="24" t="s">
        <v>11</v>
      </c>
      <c r="AD93" s="20"/>
      <c r="AE93" s="20"/>
      <c r="AF93" s="20"/>
      <c r="AG93" s="20"/>
      <c r="AH93" s="23"/>
      <c r="AI93" s="24" t="s">
        <v>12</v>
      </c>
      <c r="AJ93" s="23"/>
      <c r="AK93" s="23"/>
      <c r="AL93" s="20"/>
      <c r="AM93" s="24" t="s">
        <v>21</v>
      </c>
      <c r="AN93" s="20"/>
      <c r="AO93" s="23"/>
      <c r="AP93" s="23"/>
      <c r="AQ93" s="23"/>
      <c r="AR93" s="23"/>
      <c r="AS93" s="24" t="s">
        <v>87</v>
      </c>
      <c r="AT93" s="23"/>
      <c r="AU93" s="23"/>
      <c r="AV93" s="23"/>
      <c r="AW93" s="24" t="s">
        <v>22</v>
      </c>
      <c r="AX93" s="20"/>
      <c r="AY93" s="20"/>
      <c r="AZ93" s="20"/>
      <c r="BA93" s="20"/>
      <c r="BB93" s="23"/>
      <c r="BC93" s="24" t="s">
        <v>13</v>
      </c>
      <c r="BD93" s="23"/>
      <c r="BE93" s="23"/>
      <c r="BF93" s="23"/>
      <c r="BG93" s="24" t="s">
        <v>23</v>
      </c>
      <c r="BH93" s="20"/>
      <c r="BI93" s="23"/>
      <c r="BJ93" s="23"/>
      <c r="BK93" s="23"/>
      <c r="BL93" s="23"/>
      <c r="BM93" s="24" t="s">
        <v>24</v>
      </c>
      <c r="BN93" s="23"/>
      <c r="BO93" s="23"/>
      <c r="BP93" s="23"/>
      <c r="BQ93" s="24" t="s">
        <v>22</v>
      </c>
      <c r="BR93" s="20"/>
      <c r="BS93" s="20"/>
      <c r="BT93" s="20"/>
      <c r="BU93" s="20"/>
      <c r="BV93" s="23"/>
      <c r="BW93" s="24" t="s">
        <v>25</v>
      </c>
      <c r="BX93" s="23"/>
      <c r="BY93" s="23"/>
      <c r="BZ93" s="23"/>
      <c r="CA93" s="24" t="s">
        <v>23</v>
      </c>
      <c r="CB93" s="20"/>
      <c r="CC93" s="23"/>
      <c r="CD93" s="23"/>
      <c r="CE93" s="23"/>
      <c r="CF93" s="23"/>
      <c r="CG93" s="24" t="s">
        <v>88</v>
      </c>
      <c r="CH93" s="23"/>
      <c r="CI93" s="23"/>
      <c r="CJ93" s="23"/>
      <c r="CK93" s="24" t="s">
        <v>155</v>
      </c>
      <c r="CL93" s="24"/>
      <c r="CM93" s="23"/>
      <c r="CN93" s="23"/>
      <c r="CO93" s="23"/>
      <c r="CP93" s="23"/>
      <c r="CQ93" s="24" t="s">
        <v>89</v>
      </c>
      <c r="CR93" s="23"/>
      <c r="CS93" s="23"/>
      <c r="CY93" s="46">
        <f t="shared" ref="CY93:CY156" si="708">INDEX(B:B,(ROW()-23)*8+23)</f>
        <v>1.4</v>
      </c>
      <c r="CZ93" s="13">
        <f t="shared" ref="CZ93:CZ156" si="709">INDEX(CU:CU,(ROW()-23)*8+23)</f>
        <v>-35.38572282337033</v>
      </c>
      <c r="DA93" s="13">
        <f t="shared" ref="DA93:DA156" si="710">INDEX(CU:CU,(ROW()-23)*8+26)</f>
        <v>64.65884859764806</v>
      </c>
      <c r="DB93" s="50"/>
      <c r="DC93" s="13">
        <f t="shared" si="662"/>
        <v>-77.738058377805714</v>
      </c>
      <c r="DD93" s="57">
        <f t="shared" si="663"/>
        <v>-1.3567850728002717</v>
      </c>
      <c r="DE93" s="48">
        <f t="shared" si="661"/>
        <v>-1.0963721107231615E-3</v>
      </c>
    </row>
    <row r="94" spans="1:109" ht="18" customHeight="1" thickBot="1">
      <c r="A94" s="23"/>
      <c r="B94" s="33"/>
      <c r="C94" s="23"/>
      <c r="D94" s="7" t="s">
        <v>99</v>
      </c>
      <c r="E94" s="8"/>
      <c r="F94" s="8" t="s">
        <v>100</v>
      </c>
      <c r="G94" s="9"/>
      <c r="H94" s="10"/>
      <c r="I94" s="7" t="s">
        <v>103</v>
      </c>
      <c r="J94" s="8"/>
      <c r="K94" s="8" t="s">
        <v>104</v>
      </c>
      <c r="L94" s="9"/>
      <c r="M94" s="23"/>
      <c r="N94" s="194" t="s">
        <v>74</v>
      </c>
      <c r="O94" s="195"/>
      <c r="P94" s="196" t="s">
        <v>75</v>
      </c>
      <c r="Q94" s="197"/>
      <c r="R94" s="23"/>
      <c r="S94" s="7" t="s">
        <v>2</v>
      </c>
      <c r="T94" s="8"/>
      <c r="U94" s="8" t="s">
        <v>3</v>
      </c>
      <c r="V94" s="9"/>
      <c r="W94" s="20"/>
      <c r="X94" s="194" t="s">
        <v>108</v>
      </c>
      <c r="Y94" s="195"/>
      <c r="Z94" s="196" t="s">
        <v>109</v>
      </c>
      <c r="AA94" s="197"/>
      <c r="AB94" s="20"/>
      <c r="AC94" s="7" t="s">
        <v>107</v>
      </c>
      <c r="AD94" s="8"/>
      <c r="AE94" s="8" t="s">
        <v>14</v>
      </c>
      <c r="AF94" s="9"/>
      <c r="AG94" s="20"/>
      <c r="AH94" s="194" t="s">
        <v>112</v>
      </c>
      <c r="AI94" s="195"/>
      <c r="AJ94" s="196" t="s">
        <v>113</v>
      </c>
      <c r="AK94" s="197"/>
      <c r="AL94" s="20"/>
      <c r="AM94" s="106" t="s">
        <v>135</v>
      </c>
      <c r="AN94" s="107"/>
      <c r="AO94" s="107" t="s">
        <v>136</v>
      </c>
      <c r="AP94" s="108"/>
      <c r="AQ94" s="23"/>
      <c r="AR94" s="194" t="s">
        <v>116</v>
      </c>
      <c r="AS94" s="195"/>
      <c r="AT94" s="196" t="s">
        <v>0</v>
      </c>
      <c r="AU94" s="197"/>
      <c r="AV94" s="36"/>
      <c r="AW94" s="7" t="s">
        <v>139</v>
      </c>
      <c r="AX94" s="8"/>
      <c r="AY94" s="8" t="s">
        <v>140</v>
      </c>
      <c r="AZ94" s="9"/>
      <c r="BA94" s="20"/>
      <c r="BB94" s="194" t="s">
        <v>119</v>
      </c>
      <c r="BC94" s="195"/>
      <c r="BD94" s="196" t="s">
        <v>120</v>
      </c>
      <c r="BE94" s="197"/>
      <c r="BF94" s="36"/>
      <c r="BG94" s="190" t="s">
        <v>143</v>
      </c>
      <c r="BH94" s="191"/>
      <c r="BI94" s="192" t="s">
        <v>144</v>
      </c>
      <c r="BJ94" s="193"/>
      <c r="BK94" s="36"/>
      <c r="BL94" s="194" t="s">
        <v>123</v>
      </c>
      <c r="BM94" s="195"/>
      <c r="BN94" s="196" t="s">
        <v>124</v>
      </c>
      <c r="BO94" s="197"/>
      <c r="BP94" s="36"/>
      <c r="BQ94" s="7" t="s">
        <v>147</v>
      </c>
      <c r="BR94" s="8"/>
      <c r="BS94" s="8" t="s">
        <v>148</v>
      </c>
      <c r="BT94" s="9"/>
      <c r="BU94" s="20"/>
      <c r="BV94" s="194" t="s">
        <v>127</v>
      </c>
      <c r="BW94" s="195"/>
      <c r="BX94" s="196" t="s">
        <v>128</v>
      </c>
      <c r="BY94" s="197"/>
      <c r="BZ94" s="36"/>
      <c r="CA94" s="7" t="s">
        <v>151</v>
      </c>
      <c r="CB94" s="8"/>
      <c r="CC94" s="8" t="s">
        <v>152</v>
      </c>
      <c r="CD94" s="9"/>
      <c r="CE94" s="36"/>
      <c r="CF94" s="194" t="s">
        <v>131</v>
      </c>
      <c r="CG94" s="195"/>
      <c r="CH94" s="196" t="s">
        <v>132</v>
      </c>
      <c r="CI94" s="197"/>
      <c r="CJ94" s="23"/>
      <c r="CK94" s="7" t="s">
        <v>156</v>
      </c>
      <c r="CL94" s="8"/>
      <c r="CM94" s="8" t="s">
        <v>157</v>
      </c>
      <c r="CN94" s="9"/>
      <c r="CO94" s="23"/>
      <c r="CP94" s="194" t="s">
        <v>160</v>
      </c>
      <c r="CQ94" s="195"/>
      <c r="CR94" s="196" t="s">
        <v>132</v>
      </c>
      <c r="CS94" s="197"/>
      <c r="CU94" s="26" t="s">
        <v>15</v>
      </c>
      <c r="CW94" s="52" t="s">
        <v>46</v>
      </c>
      <c r="CY94" s="46">
        <f t="shared" si="708"/>
        <v>1.42</v>
      </c>
      <c r="CZ94" s="13">
        <f t="shared" si="709"/>
        <v>-36.958314420732343</v>
      </c>
      <c r="DA94" s="13">
        <f t="shared" si="710"/>
        <v>63.104087430091944</v>
      </c>
      <c r="DB94" s="50"/>
      <c r="DC94" s="13">
        <f t="shared" si="662"/>
        <v>-73.095796614532134</v>
      </c>
      <c r="DD94" s="57">
        <f t="shared" si="663"/>
        <v>-1.2757623202917101</v>
      </c>
      <c r="DE94" s="48">
        <f t="shared" si="661"/>
        <v>-7.8143238326292528E-4</v>
      </c>
    </row>
    <row r="95" spans="1:109" ht="18" customHeight="1" thickTop="1" thickBot="1">
      <c r="B95" s="34">
        <v>0.18</v>
      </c>
      <c r="D95" s="11">
        <v>1</v>
      </c>
      <c r="E95" s="12">
        <v>0</v>
      </c>
      <c r="F95" s="13">
        <v>0</v>
      </c>
      <c r="G95" s="14">
        <v>0</v>
      </c>
      <c r="H95" s="10"/>
      <c r="I95" s="11">
        <v>1</v>
      </c>
      <c r="J95" s="12">
        <v>0</v>
      </c>
      <c r="K95" s="13">
        <v>0</v>
      </c>
      <c r="L95" s="40">
        <f t="shared" ref="L95" si="711">$B95*$J$4</f>
        <v>0.25686720000000002</v>
      </c>
      <c r="N95" s="1">
        <f t="shared" ref="N95" si="712">D95*I95+F95*I98-E95*J95-G95*J98</f>
        <v>1</v>
      </c>
      <c r="O95" s="4">
        <f t="shared" ref="O95" si="713">(D95*J95+E95*I95+F95*J98+G95*I98)</f>
        <v>0</v>
      </c>
      <c r="P95" s="2">
        <f t="shared" ref="P95" si="714">D95*K95+F95*K98-E95*L95-G95*L98</f>
        <v>0</v>
      </c>
      <c r="Q95" s="3">
        <f t="shared" ref="Q95" si="715">(D95*L95+E95*K95+F95*L98+G95*K98)</f>
        <v>0.25686720000000002</v>
      </c>
      <c r="S95" s="11">
        <v>1</v>
      </c>
      <c r="T95" s="12">
        <v>0</v>
      </c>
      <c r="U95" s="13">
        <v>0</v>
      </c>
      <c r="V95" s="13">
        <v>0</v>
      </c>
      <c r="W95" s="20"/>
      <c r="X95" s="1">
        <f t="shared" ref="X95" si="716">N95*S95+P95*S98-O95*T95-Q95*T98</f>
        <v>0.91656788948991996</v>
      </c>
      <c r="Y95" s="4">
        <f t="shared" ref="Y95" si="717">(N95*T95+O95*S95+P95*T98+Q95*S98)</f>
        <v>0</v>
      </c>
      <c r="Z95" s="2">
        <f t="shared" ref="Z95" si="718">N95*U95+P95*U98-O95*V95-Q95*V98</f>
        <v>0</v>
      </c>
      <c r="AA95" s="3">
        <f t="shared" ref="AA95" si="719">(N95*V95+O95*U95+P95*V98+Q95*U98)</f>
        <v>0.25686720000000002</v>
      </c>
      <c r="AB95" s="20"/>
      <c r="AC95" s="11">
        <v>1</v>
      </c>
      <c r="AD95" s="12">
        <v>0</v>
      </c>
      <c r="AE95" s="13">
        <v>0</v>
      </c>
      <c r="AF95" s="40">
        <f t="shared" ref="AF95" si="720">$B95*$AD$4</f>
        <v>0.30824820000000003</v>
      </c>
      <c r="AG95" s="20"/>
      <c r="AH95" s="1">
        <f t="shared" ref="AH95" si="721">X95*AC95+Z95*AC98-Y95*AD95-AA95*AD98</f>
        <v>0.91656788948991996</v>
      </c>
      <c r="AI95" s="4">
        <f t="shared" ref="AI95" si="722">(X95*AD95+Y95*AC95+Z95*AD98+AA95*AC98)</f>
        <v>0</v>
      </c>
      <c r="AJ95" s="2">
        <f t="shared" ref="AJ95" si="723">X95*AE95+Z95*AE98-Y95*AF95-AA95*AF98</f>
        <v>0</v>
      </c>
      <c r="AK95" s="3">
        <f t="shared" ref="AK95" si="724">(X95*AF95+Y95*AE95+Z95*AF98+AA95*AE98)</f>
        <v>0.53939760211306687</v>
      </c>
      <c r="AL95" s="20"/>
      <c r="AM95" s="11">
        <v>1</v>
      </c>
      <c r="AN95" s="12">
        <v>0</v>
      </c>
      <c r="AO95" s="13">
        <v>0</v>
      </c>
      <c r="AP95" s="14">
        <v>0</v>
      </c>
      <c r="AR95" s="1">
        <f t="shared" ref="AR95" si="725">AH95*AM95+AJ95*AM98-AI95*AN95-AK95*AN98</f>
        <v>0.73153466213338025</v>
      </c>
      <c r="AS95" s="4">
        <f t="shared" ref="AS95" si="726">(AH95*AN95+AI95*AM95+AJ95*AN98+AK95*AM98)</f>
        <v>0</v>
      </c>
      <c r="AT95" s="2">
        <f t="shared" ref="AT95" si="727">AH95*AO95+AJ95*AO98-AI95*AP95-AK95*AP98</f>
        <v>0</v>
      </c>
      <c r="AU95" s="3">
        <f t="shared" ref="AU95" si="728">(AH95*AP95+AI95*AO95+AJ95*AP98+AK95*AO98)</f>
        <v>0.53939760211306687</v>
      </c>
      <c r="AV95" s="20"/>
      <c r="AW95" s="11">
        <v>1</v>
      </c>
      <c r="AX95" s="12">
        <v>0</v>
      </c>
      <c r="AY95" s="13">
        <v>0</v>
      </c>
      <c r="AZ95" s="40">
        <f t="shared" ref="AZ95" si="729">$B95*$AX$4</f>
        <v>0.30824820000000003</v>
      </c>
      <c r="BA95" s="20"/>
      <c r="BB95" s="1">
        <f t="shared" ref="BB95" si="730">AR95*AW95+AT95*AW98-AS95*AX95-AU95*AX98</f>
        <v>0.73153466213338025</v>
      </c>
      <c r="BC95" s="4">
        <f t="shared" ref="BC95" si="731">(AR95*AX95+AS95*AW95+AT95*AX98+AU95*AW98)</f>
        <v>0</v>
      </c>
      <c r="BD95" s="2">
        <f t="shared" ref="BD95" si="732">AR95*AY95+AT95*AY98-AS95*AZ95-AU95*AZ98</f>
        <v>0</v>
      </c>
      <c r="BE95" s="3">
        <f t="shared" ref="BE95" si="733">(AR95*AZ95+AS95*AY95+AT95*AZ98+AU95*AY98)</f>
        <v>0.76489184495328955</v>
      </c>
      <c r="BF95" s="20"/>
      <c r="BG95" s="11">
        <v>1</v>
      </c>
      <c r="BH95" s="12">
        <v>0</v>
      </c>
      <c r="BI95" s="13">
        <v>0</v>
      </c>
      <c r="BJ95" s="14">
        <v>0</v>
      </c>
      <c r="BK95" s="20"/>
      <c r="BL95" s="1">
        <f t="shared" ref="BL95" si="734">BB95*BG95+BD95*BG98-BC95*BH95-BE95*BH98</f>
        <v>0.48309289558474411</v>
      </c>
      <c r="BM95" s="4">
        <f t="shared" ref="BM95" si="735">(BB95*BH95+BC95*BG95+BD95*BH98+BE95*BG98)</f>
        <v>0</v>
      </c>
      <c r="BN95" s="2">
        <f t="shared" ref="BN95" si="736">BB95*BI95+BD95*BI98-BC95*BJ95-BE95*BJ98</f>
        <v>0</v>
      </c>
      <c r="BO95" s="3">
        <f t="shared" ref="BO95" si="737">(BB95*BJ95+BC95*BI95+BD95*BJ98+BE95*BI98)</f>
        <v>0.76489184495328955</v>
      </c>
      <c r="BP95" s="20"/>
      <c r="BQ95" s="11">
        <v>1</v>
      </c>
      <c r="BR95" s="12">
        <v>0</v>
      </c>
      <c r="BS95" s="13">
        <v>0</v>
      </c>
      <c r="BT95" s="40">
        <f t="shared" ref="BT95" si="738">$B95*BR$4</f>
        <v>0.25686720000000002</v>
      </c>
      <c r="BU95" s="20"/>
      <c r="BV95" s="1">
        <f t="shared" ref="BV95" si="739">BL95*BQ95+BN95*BQ98-BM95*BR95-BO95*BR98</f>
        <v>0.48309289558474411</v>
      </c>
      <c r="BW95" s="4">
        <f t="shared" ref="BW95" si="740">(BL95*BR95+BM95*BQ95+BN95*BR98+BO95*BQ98)</f>
        <v>0</v>
      </c>
      <c r="BX95" s="2">
        <f t="shared" ref="BX95" si="741">BL95*BS95+BN95*BS98-BM95*BT95-BO95*BT98</f>
        <v>0</v>
      </c>
      <c r="BY95" s="3">
        <f t="shared" ref="BY95" si="742">(BL95*BT95+BM95*BS95+BN95*BT98+BO95*BS98)</f>
        <v>0.88898256438203516</v>
      </c>
      <c r="BZ95" s="20"/>
      <c r="CA95" s="11">
        <v>1</v>
      </c>
      <c r="CB95" s="12">
        <v>0</v>
      </c>
      <c r="CC95" s="13">
        <v>0</v>
      </c>
      <c r="CD95" s="14">
        <v>0</v>
      </c>
      <c r="CE95" s="20"/>
      <c r="CF95" s="1">
        <f t="shared" ref="CF95" si="743">BV95*CA95+BX95*CA98-BW95*CB95-BY95*CB98</f>
        <v>0.35276236215792572</v>
      </c>
      <c r="CG95" s="4">
        <f t="shared" ref="CG95" si="744">(BV95*CB95+BW95*CA95+BX95*CB98+BY95*CA98)</f>
        <v>0</v>
      </c>
      <c r="CH95" s="2">
        <f t="shared" ref="CH95" si="745">BV95*CC95+BX95*CC98-BW95*CD95-BY95*CD98</f>
        <v>0</v>
      </c>
      <c r="CI95" s="3">
        <f t="shared" ref="CI95" si="746">(BV95*CD95+BW95*CC95+BX95*CD98+BY95*CC98)</f>
        <v>0.88898256438203516</v>
      </c>
      <c r="CJ95" s="28"/>
      <c r="CK95" s="11">
        <v>1</v>
      </c>
      <c r="CL95" s="12">
        <v>0</v>
      </c>
      <c r="CM95" s="13">
        <v>0</v>
      </c>
      <c r="CN95" s="14">
        <v>0</v>
      </c>
      <c r="CP95" s="1">
        <f t="shared" ref="CP95" si="747">CF95*CK95+CH95*CK98-CG95*CL95-CI95*CL98</f>
        <v>0.35276236215792572</v>
      </c>
      <c r="CQ95" s="4">
        <f t="shared" ref="CQ95" si="748">(CF95*CL95+CG95*CK95+CH95*CL98+CI95*CK98)</f>
        <v>0.88898256438203516</v>
      </c>
      <c r="CR95" s="2">
        <f t="shared" ref="CR95" si="749">CF95*CM95+CH95*CM98-CG95*CN95-CI95*CN98</f>
        <v>0</v>
      </c>
      <c r="CS95" s="3">
        <f t="shared" ref="CS95" si="750">(CF95*CN95+CG95*CM95+CH95*CN98+CI95*CM98)</f>
        <v>0.88898256438203516</v>
      </c>
      <c r="CU95" s="29">
        <f t="shared" ref="CU95" si="751">20*LOG(((1+$CL$4)/$CL$4)/((CP95+CP98)^2+(CQ95+CQ98)^2)^0.5)</f>
        <v>-9.9774213782960579E-3</v>
      </c>
      <c r="CW95" s="53">
        <f t="shared" ref="CW95" si="752">((CP95^2+CQ95^2)^0.5)/((CP98^2+CQ98^2)^0.5)</f>
        <v>0.91420810738254088</v>
      </c>
      <c r="CY95" s="46">
        <f t="shared" si="708"/>
        <v>1.44</v>
      </c>
      <c r="CZ95" s="13">
        <f t="shared" si="709"/>
        <v>-38.487667115383111</v>
      </c>
      <c r="DA95" s="13">
        <f t="shared" si="710"/>
        <v>61.6421714978013</v>
      </c>
      <c r="DB95" s="50"/>
      <c r="DC95" s="13">
        <f t="shared" si="662"/>
        <v>-68.927832754584571</v>
      </c>
      <c r="DD95" s="57">
        <f t="shared" si="663"/>
        <v>-1.2030176278314935</v>
      </c>
      <c r="DE95" s="48">
        <f t="shared" si="661"/>
        <v>-5.6026205068011002E-4</v>
      </c>
    </row>
    <row r="96" spans="1:109" ht="18" customHeight="1" thickBot="1">
      <c r="D96" s="11"/>
      <c r="E96" s="13"/>
      <c r="F96" s="13"/>
      <c r="G96" s="15"/>
      <c r="H96" s="10"/>
      <c r="I96" s="11"/>
      <c r="J96" s="13"/>
      <c r="K96" s="13"/>
      <c r="L96" s="15"/>
      <c r="N96" s="5"/>
      <c r="Q96" s="6"/>
      <c r="S96" s="11"/>
      <c r="T96" s="13"/>
      <c r="U96" s="13"/>
      <c r="V96" s="15"/>
      <c r="W96" s="20"/>
      <c r="X96" s="5"/>
      <c r="AA96" s="6"/>
      <c r="AB96" s="20"/>
      <c r="AC96" s="11"/>
      <c r="AD96" s="13"/>
      <c r="AE96" s="13"/>
      <c r="AF96" s="15"/>
      <c r="AG96" s="20"/>
      <c r="AH96" s="5"/>
      <c r="AK96" s="6"/>
      <c r="AL96" s="20"/>
      <c r="AM96" s="11"/>
      <c r="AN96" s="13"/>
      <c r="AO96" s="13"/>
      <c r="AP96" s="15"/>
      <c r="AR96" s="5"/>
      <c r="AU96" s="6"/>
      <c r="AW96" s="11"/>
      <c r="AX96" s="13"/>
      <c r="AY96" s="13"/>
      <c r="AZ96" s="15"/>
      <c r="BA96" s="20"/>
      <c r="BB96" s="5"/>
      <c r="BE96" s="6"/>
      <c r="BG96" s="11"/>
      <c r="BH96" s="13"/>
      <c r="BI96" s="13"/>
      <c r="BJ96" s="15"/>
      <c r="BL96" s="5"/>
      <c r="BO96" s="6"/>
      <c r="BQ96" s="11"/>
      <c r="BR96" s="13"/>
      <c r="BS96" s="13"/>
      <c r="BT96" s="15"/>
      <c r="BU96" s="20"/>
      <c r="BV96" s="5"/>
      <c r="BY96" s="6"/>
      <c r="CA96" s="11"/>
      <c r="CB96" s="13"/>
      <c r="CC96" s="13"/>
      <c r="CD96" s="15"/>
      <c r="CF96" s="5"/>
      <c r="CI96" s="6"/>
      <c r="CK96" s="11"/>
      <c r="CL96" s="13"/>
      <c r="CM96" s="13"/>
      <c r="CN96" s="15"/>
      <c r="CP96" s="5"/>
      <c r="CS96" s="6"/>
      <c r="CW96" s="54"/>
      <c r="CY96" s="46">
        <f t="shared" si="708"/>
        <v>1.46</v>
      </c>
      <c r="CZ96" s="13">
        <f t="shared" si="709"/>
        <v>-39.97659859241368</v>
      </c>
      <c r="DA96" s="13">
        <f t="shared" si="710"/>
        <v>60.263614842709607</v>
      </c>
      <c r="DB96" s="50"/>
      <c r="DC96" s="13">
        <f t="shared" si="662"/>
        <v>-65.165160343216698</v>
      </c>
      <c r="DD96" s="57">
        <f t="shared" si="663"/>
        <v>-1.1373466055791694</v>
      </c>
      <c r="DE96" s="48">
        <f t="shared" si="661"/>
        <v>-4.0414068419274081E-4</v>
      </c>
    </row>
    <row r="97" spans="1:109" ht="18" customHeight="1" thickBot="1">
      <c r="D97" s="11" t="s">
        <v>101</v>
      </c>
      <c r="E97" s="13"/>
      <c r="F97" s="13" t="s">
        <v>102</v>
      </c>
      <c r="G97" s="15"/>
      <c r="H97" s="10"/>
      <c r="I97" s="11" t="s">
        <v>106</v>
      </c>
      <c r="J97" s="13"/>
      <c r="K97" s="13" t="s">
        <v>105</v>
      </c>
      <c r="L97" s="15"/>
      <c r="N97" s="194" t="s">
        <v>16</v>
      </c>
      <c r="O97" s="195"/>
      <c r="P97" s="196" t="s">
        <v>17</v>
      </c>
      <c r="Q97" s="197"/>
      <c r="S97" s="11" t="s">
        <v>4</v>
      </c>
      <c r="T97" s="13"/>
      <c r="U97" s="13" t="s">
        <v>5</v>
      </c>
      <c r="V97" s="15"/>
      <c r="W97" s="20"/>
      <c r="X97" s="194" t="s">
        <v>111</v>
      </c>
      <c r="Y97" s="195"/>
      <c r="Z97" s="196" t="s">
        <v>110</v>
      </c>
      <c r="AA97" s="197"/>
      <c r="AB97" s="20"/>
      <c r="AC97" s="11" t="s">
        <v>18</v>
      </c>
      <c r="AD97" s="13"/>
      <c r="AE97" s="13" t="s">
        <v>19</v>
      </c>
      <c r="AF97" s="15"/>
      <c r="AG97" s="20"/>
      <c r="AH97" s="194" t="s">
        <v>114</v>
      </c>
      <c r="AI97" s="195"/>
      <c r="AJ97" s="196" t="s">
        <v>115</v>
      </c>
      <c r="AK97" s="197"/>
      <c r="AL97" s="20"/>
      <c r="AM97" s="11" t="s">
        <v>138</v>
      </c>
      <c r="AN97" s="13"/>
      <c r="AO97" s="13" t="s">
        <v>137</v>
      </c>
      <c r="AP97" s="15"/>
      <c r="AR97" s="194" t="s">
        <v>117</v>
      </c>
      <c r="AS97" s="195"/>
      <c r="AT97" s="196" t="s">
        <v>118</v>
      </c>
      <c r="AU97" s="197"/>
      <c r="AV97" s="36"/>
      <c r="AW97" s="11" t="s">
        <v>142</v>
      </c>
      <c r="AX97" s="13"/>
      <c r="AY97" s="13" t="s">
        <v>141</v>
      </c>
      <c r="AZ97" s="15"/>
      <c r="BA97" s="20"/>
      <c r="BB97" s="194" t="s">
        <v>122</v>
      </c>
      <c r="BC97" s="195"/>
      <c r="BD97" s="196" t="s">
        <v>121</v>
      </c>
      <c r="BE97" s="197"/>
      <c r="BF97" s="36"/>
      <c r="BG97" s="11" t="s">
        <v>145</v>
      </c>
      <c r="BH97" s="13"/>
      <c r="BI97" s="13" t="s">
        <v>146</v>
      </c>
      <c r="BJ97" s="15"/>
      <c r="BK97" s="36"/>
      <c r="BL97" s="194" t="s">
        <v>125</v>
      </c>
      <c r="BM97" s="195"/>
      <c r="BN97" s="196" t="s">
        <v>126</v>
      </c>
      <c r="BO97" s="197"/>
      <c r="BP97" s="36"/>
      <c r="BQ97" s="11" t="s">
        <v>150</v>
      </c>
      <c r="BR97" s="13"/>
      <c r="BS97" s="13" t="s">
        <v>149</v>
      </c>
      <c r="BT97" s="15"/>
      <c r="BU97" s="20"/>
      <c r="BV97" s="194" t="s">
        <v>129</v>
      </c>
      <c r="BW97" s="195"/>
      <c r="BX97" s="196" t="s">
        <v>130</v>
      </c>
      <c r="BY97" s="197"/>
      <c r="BZ97" s="36"/>
      <c r="CA97" s="11" t="s">
        <v>154</v>
      </c>
      <c r="CB97" s="13"/>
      <c r="CC97" s="13" t="s">
        <v>153</v>
      </c>
      <c r="CD97" s="15"/>
      <c r="CE97" s="36"/>
      <c r="CF97" s="194" t="s">
        <v>134</v>
      </c>
      <c r="CG97" s="195"/>
      <c r="CH97" s="196" t="s">
        <v>133</v>
      </c>
      <c r="CI97" s="197"/>
      <c r="CK97" s="11" t="s">
        <v>159</v>
      </c>
      <c r="CL97" s="13"/>
      <c r="CM97" s="13" t="s">
        <v>158</v>
      </c>
      <c r="CN97" s="15"/>
      <c r="CP97" s="109" t="s">
        <v>161</v>
      </c>
      <c r="CQ97" s="110"/>
      <c r="CR97" s="111" t="s">
        <v>162</v>
      </c>
      <c r="CS97" s="112"/>
      <c r="CU97" s="38" t="s">
        <v>29</v>
      </c>
      <c r="CW97" s="55" t="s">
        <v>47</v>
      </c>
      <c r="CY97" s="46">
        <f t="shared" si="708"/>
        <v>1.48</v>
      </c>
      <c r="CZ97" s="13">
        <f t="shared" si="709"/>
        <v>-41.427638093135421</v>
      </c>
      <c r="DA97" s="13">
        <f t="shared" si="710"/>
        <v>58.960311635845272</v>
      </c>
      <c r="DB97" s="50"/>
      <c r="DC97" s="13">
        <f t="shared" si="662"/>
        <v>-61.751656992912572</v>
      </c>
      <c r="DD97" s="57">
        <f t="shared" si="663"/>
        <v>-1.077769733088505</v>
      </c>
      <c r="DE97" s="48">
        <f t="shared" si="661"/>
        <v>-2.9331130136750445E-4</v>
      </c>
    </row>
    <row r="98" spans="1:109" ht="18" customHeight="1" thickTop="1" thickBot="1">
      <c r="D98" s="16">
        <v>0</v>
      </c>
      <c r="E98" s="17">
        <f t="shared" ref="E98" si="753">$B95*$E$4</f>
        <v>0.1466064</v>
      </c>
      <c r="F98" s="18">
        <v>1</v>
      </c>
      <c r="G98" s="19">
        <v>0</v>
      </c>
      <c r="H98" s="10"/>
      <c r="I98" s="16">
        <v>0</v>
      </c>
      <c r="J98" s="17">
        <v>0</v>
      </c>
      <c r="K98" s="18">
        <v>1</v>
      </c>
      <c r="L98" s="19">
        <v>0</v>
      </c>
      <c r="N98" s="1">
        <f t="shared" ref="N98" si="754">D98*I95+F98*I98-E98*J95-G98*J98</f>
        <v>0</v>
      </c>
      <c r="O98" s="4">
        <f t="shared" ref="O98" si="755">(D98*J95+E98*I95+F98*J98+G98*I98)</f>
        <v>0.1466064</v>
      </c>
      <c r="P98" s="2">
        <f t="shared" ref="P98" si="756">D98*K95+F98*K98-E98*L95-G98*L98</f>
        <v>0.96234162452992</v>
      </c>
      <c r="Q98" s="3">
        <f t="shared" ref="Q98" si="757">(D98*L95+E98*K95+F98*L98+G98*K98)</f>
        <v>0</v>
      </c>
      <c r="S98" s="16">
        <v>0</v>
      </c>
      <c r="T98" s="17">
        <f t="shared" ref="T98" si="758">$B95*$T$4</f>
        <v>0.3248064</v>
      </c>
      <c r="U98" s="18">
        <v>1</v>
      </c>
      <c r="V98" s="19">
        <v>0</v>
      </c>
      <c r="W98" s="20"/>
      <c r="X98" s="1">
        <f t="shared" ref="X98" si="759">N98*S95+P98*S98-O98*T95-Q98*T98</f>
        <v>0</v>
      </c>
      <c r="Y98" s="4">
        <f t="shared" ref="Y98" si="760">(N98*T95+O98*S95+P98*T98+Q98*S98)</f>
        <v>0.45918111863371502</v>
      </c>
      <c r="Z98" s="2">
        <f t="shared" ref="Z98" si="761">N98*U95+P98*U98-O98*V95-Q98*V98</f>
        <v>0.96234162452992</v>
      </c>
      <c r="AA98" s="3">
        <f t="shared" ref="AA98" si="762">(N98*V95+O98*U95+P98*V98+Q98*U98)</f>
        <v>0</v>
      </c>
      <c r="AB98" s="20"/>
      <c r="AC98" s="16">
        <v>0</v>
      </c>
      <c r="AD98" s="17">
        <v>0</v>
      </c>
      <c r="AE98" s="18">
        <v>1</v>
      </c>
      <c r="AF98" s="19">
        <v>0</v>
      </c>
      <c r="AG98" s="20"/>
      <c r="AH98" s="1">
        <f t="shared" ref="AH98" si="763">X98*AC95+Z98*AC98-Y98*AD95-AA98*AD98</f>
        <v>0</v>
      </c>
      <c r="AI98" s="4">
        <f t="shared" ref="AI98" si="764">(X98*AD95+Y98*AC95+Z98*AD98+AA98*AC98)</f>
        <v>0.45918111863371502</v>
      </c>
      <c r="AJ98" s="2">
        <f t="shared" ref="AJ98" si="765">X98*AE95+Z98*AE98-Y98*AF95-AA98*AF98</f>
        <v>0.82079987123709086</v>
      </c>
      <c r="AK98" s="3">
        <f t="shared" ref="AK98" si="766">(X98*AF95+Y98*AE95+Z98*AF98+AA98*AE98)</f>
        <v>0</v>
      </c>
      <c r="AL98" s="20"/>
      <c r="AM98" s="16">
        <v>0</v>
      </c>
      <c r="AN98" s="17">
        <f t="shared" ref="AN98" si="767">$B95*$AN$4</f>
        <v>0.34303679999999998</v>
      </c>
      <c r="AO98" s="18">
        <v>1</v>
      </c>
      <c r="AP98" s="19">
        <v>0</v>
      </c>
      <c r="AR98" s="1">
        <f t="shared" ref="AR98" si="768">AH98*AM95+AJ98*AM98-AI98*AN95-AK98*AN98</f>
        <v>0</v>
      </c>
      <c r="AS98" s="4">
        <f t="shared" ref="AS98" si="769">(AH98*AN95+AI98*AM95+AJ98*AN98+AK98*AM98)</f>
        <v>0.74074567990329876</v>
      </c>
      <c r="AT98" s="2">
        <f t="shared" ref="AT98" si="770">AH98*AO95+AJ98*AO98-AI98*AP95-AK98*AP98</f>
        <v>0.82079987123709086</v>
      </c>
      <c r="AU98" s="3">
        <f t="shared" ref="AU98" si="771">(AH98*AP95+AI98*AO95+AJ98*AP98+AK98*AO98)</f>
        <v>0</v>
      </c>
      <c r="AV98" s="20"/>
      <c r="AW98" s="16">
        <v>0</v>
      </c>
      <c r="AX98" s="17">
        <v>0</v>
      </c>
      <c r="AY98" s="18">
        <v>1</v>
      </c>
      <c r="AZ98" s="19">
        <v>0</v>
      </c>
      <c r="BA98" s="20"/>
      <c r="BB98" s="1">
        <f t="shared" ref="BB98" si="772">AR98*AW95+AT98*AW98-AS98*AX95-AU98*AX98</f>
        <v>0</v>
      </c>
      <c r="BC98" s="4">
        <f t="shared" ref="BC98" si="773">(AR98*AX95+AS98*AW95+AT98*AX98+AU98*AW98)</f>
        <v>0.74074567990329876</v>
      </c>
      <c r="BD98" s="2">
        <f t="shared" ref="BD98" si="774">AR98*AY95+AT98*AY98-AS98*AZ95-AU98*AZ98</f>
        <v>0.59246634874912285</v>
      </c>
      <c r="BE98" s="3">
        <f t="shared" ref="BE98" si="775">(AR98*AZ95+AS98*AY95+AT98*AZ98+AU98*AY98)</f>
        <v>0</v>
      </c>
      <c r="BF98" s="20"/>
      <c r="BG98" s="16">
        <v>0</v>
      </c>
      <c r="BH98" s="17">
        <f t="shared" ref="BH98" si="776">$B95*$BH$4</f>
        <v>0.3248064</v>
      </c>
      <c r="BI98" s="18">
        <v>1</v>
      </c>
      <c r="BJ98" s="19">
        <v>0</v>
      </c>
      <c r="BK98" s="20"/>
      <c r="BL98" s="1">
        <f t="shared" ref="BL98" si="777">BB98*BG95+BD98*BG98-BC98*BH95-BE98*BH98</f>
        <v>0</v>
      </c>
      <c r="BM98" s="4">
        <f t="shared" ref="BM98" si="778">(BB98*BH95+BC98*BG95+BD98*BH98+BE98*BG98)</f>
        <v>0.93318254176164583</v>
      </c>
      <c r="BN98" s="2">
        <f t="shared" ref="BN98" si="779">BB98*BI95+BD98*BI98-BC98*BJ95-BE98*BJ98</f>
        <v>0.59246634874912285</v>
      </c>
      <c r="BO98" s="3">
        <f t="shared" ref="BO98" si="780">(BB98*BJ95+BC98*BI95+BD98*BJ98+BE98*BI98)</f>
        <v>0</v>
      </c>
      <c r="BP98" s="20"/>
      <c r="BQ98" s="16">
        <v>0</v>
      </c>
      <c r="BR98" s="17">
        <v>0</v>
      </c>
      <c r="BS98" s="18">
        <v>1</v>
      </c>
      <c r="BT98" s="19">
        <v>0</v>
      </c>
      <c r="BU98" s="20"/>
      <c r="BV98" s="1">
        <f t="shared" ref="BV98" si="781">BL98*BQ95+BN98*BQ98-BM98*BR95-BO98*BR98</f>
        <v>0</v>
      </c>
      <c r="BW98" s="4">
        <f t="shared" ref="BW98" si="782">(BL98*BR95+BM98*BQ95+BN98*BR98+BO98*BQ98)</f>
        <v>0.93318254176164583</v>
      </c>
      <c r="BX98" s="2">
        <f t="shared" ref="BX98" si="783">BL98*BS95+BN98*BS98-BM98*BT95-BO98*BT98</f>
        <v>0.35276236215792578</v>
      </c>
      <c r="BY98" s="3">
        <f t="shared" ref="BY98" si="784">(BL98*BT95+BM98*BS95+BN98*BT98+BO98*BS98)</f>
        <v>0</v>
      </c>
      <c r="BZ98" s="20"/>
      <c r="CA98" s="16">
        <v>0</v>
      </c>
      <c r="CB98" s="17">
        <f t="shared" ref="CB98" si="785">$B95*$CB$4</f>
        <v>0.1466064</v>
      </c>
      <c r="CC98" s="18">
        <v>1</v>
      </c>
      <c r="CD98" s="19">
        <v>0</v>
      </c>
      <c r="CE98" s="20"/>
      <c r="CF98" s="1">
        <f t="shared" ref="CF98" si="786">BV98*CA95+BX98*CA98-BW98*CB95-BY98*CB98</f>
        <v>0</v>
      </c>
      <c r="CG98" s="4">
        <f t="shared" ref="CG98" si="787">(BV98*CB95+BW98*CA95+BX98*CB98+BY98*CA98)</f>
        <v>0.98489976173311555</v>
      </c>
      <c r="CH98" s="2">
        <f t="shared" ref="CH98" si="788">BV98*CC95+BX98*CC98-BW98*CD95-BY98*CD98</f>
        <v>0.35276236215792578</v>
      </c>
      <c r="CI98" s="3">
        <f t="shared" ref="CI98" si="789">(BV98*CD95+BW98*CC95+BX98*CD98+BY98*CC98)</f>
        <v>0</v>
      </c>
      <c r="CK98" s="16">
        <f t="shared" ref="CK98" si="790">1/$CL$4</f>
        <v>1</v>
      </c>
      <c r="CL98" s="17">
        <v>0</v>
      </c>
      <c r="CM98" s="18">
        <v>1</v>
      </c>
      <c r="CN98" s="19">
        <v>0</v>
      </c>
      <c r="CP98" s="1">
        <f t="shared" ref="CP98" si="791">CF98*CK95+CH98*CK98-CG98*CL95-CI98*CL98</f>
        <v>0.35276236215792578</v>
      </c>
      <c r="CQ98" s="4">
        <f t="shared" ref="CQ98" si="792">(CF98*CL95+CG98*CK95+CH98*CL98+CI98*CK98)</f>
        <v>0.98489976173311555</v>
      </c>
      <c r="CR98" s="2">
        <f t="shared" ref="CR98" si="793">CF98*CM95+CH98*CM98-CG98*CN95-CI98*CN98</f>
        <v>0.35276236215792578</v>
      </c>
      <c r="CS98" s="3">
        <f t="shared" ref="CS98" si="794">(CF98*CN95+CG98*CM95+CH98*CN98+CI98*CM98)</f>
        <v>0</v>
      </c>
      <c r="CU98" s="39">
        <f t="shared" ref="CU98" si="795">(180/PI())*ATAN(-1*(CQ95/CP95))</f>
        <v>-68.356037980501668</v>
      </c>
      <c r="CW98" s="56">
        <f t="shared" ref="CW98" si="796">20*LOG(((1-(10^(CU95/20)^2)*(1-((1-CW95)/(1+CW95))^2))^0.5))</f>
        <v>-23.666491575979897</v>
      </c>
      <c r="CY98" s="46">
        <f t="shared" si="708"/>
        <v>1.5</v>
      </c>
      <c r="CZ98" s="13">
        <f t="shared" si="709"/>
        <v>-42.843064564716862</v>
      </c>
      <c r="DA98" s="13">
        <f t="shared" si="710"/>
        <v>57.72527849598702</v>
      </c>
      <c r="DB98" s="50"/>
      <c r="DC98" s="13">
        <f t="shared" si="662"/>
        <v>-58.641187642177734</v>
      </c>
      <c r="DD98" s="57">
        <f t="shared" si="663"/>
        <v>-1.0234818016358118</v>
      </c>
      <c r="DE98" s="48">
        <f t="shared" si="661"/>
        <v>-2.1416807495463423E-4</v>
      </c>
    </row>
    <row r="99" spans="1:109" ht="18" customHeight="1"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3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Y99" s="46">
        <f t="shared" si="708"/>
        <v>1.52</v>
      </c>
      <c r="CZ99" s="13">
        <f t="shared" si="709"/>
        <v>-44.224939097352291</v>
      </c>
      <c r="DA99" s="13">
        <f t="shared" si="710"/>
        <v>56.552454743143464</v>
      </c>
      <c r="DB99" s="50"/>
      <c r="DC99" s="13">
        <f t="shared" si="662"/>
        <v>-55.79545993853467</v>
      </c>
      <c r="DD99" s="57">
        <f t="shared" si="663"/>
        <v>-0.97381448359202283</v>
      </c>
      <c r="DE99" s="48">
        <f t="shared" si="661"/>
        <v>-1.5731187005999447E-4</v>
      </c>
    </row>
    <row r="100" spans="1:109" ht="18" customHeight="1">
      <c r="CY100" s="46">
        <f t="shared" si="708"/>
        <v>1.54</v>
      </c>
      <c r="CZ100" s="13">
        <f t="shared" si="709"/>
        <v>-45.575132473715868</v>
      </c>
      <c r="DA100" s="13">
        <f t="shared" si="710"/>
        <v>55.43654554437277</v>
      </c>
      <c r="DB100" s="50"/>
      <c r="DC100" s="13">
        <f t="shared" si="662"/>
        <v>-53.182412697084963</v>
      </c>
      <c r="DD100" s="57">
        <f t="shared" si="663"/>
        <v>-0.92820820571857021</v>
      </c>
      <c r="DE100" s="48">
        <f t="shared" si="661"/>
        <v>-1.1622133273817521E-4</v>
      </c>
    </row>
    <row r="101" spans="1:109" ht="18" customHeight="1" thickBot="1">
      <c r="A101" s="23"/>
      <c r="B101" s="23"/>
      <c r="C101" s="23"/>
      <c r="D101" s="20" t="s">
        <v>6</v>
      </c>
      <c r="E101" s="20"/>
      <c r="F101" s="20"/>
      <c r="G101" s="20"/>
      <c r="H101" s="20"/>
      <c r="I101" s="20" t="s">
        <v>7</v>
      </c>
      <c r="J101" s="20"/>
      <c r="K101" s="20"/>
      <c r="L101" s="20"/>
      <c r="M101" s="23"/>
      <c r="N101" s="23"/>
      <c r="O101" s="24" t="s">
        <v>8</v>
      </c>
      <c r="P101" s="23"/>
      <c r="Q101" s="23"/>
      <c r="R101" s="23"/>
      <c r="S101" s="20"/>
      <c r="T101" s="20" t="s">
        <v>9</v>
      </c>
      <c r="U101" s="23"/>
      <c r="V101" s="23"/>
      <c r="W101" s="23"/>
      <c r="X101" s="23"/>
      <c r="Y101" s="24" t="s">
        <v>10</v>
      </c>
      <c r="Z101" s="23"/>
      <c r="AA101" s="23"/>
      <c r="AB101" s="23"/>
      <c r="AC101" s="24" t="s">
        <v>11</v>
      </c>
      <c r="AD101" s="20"/>
      <c r="AE101" s="20"/>
      <c r="AF101" s="20"/>
      <c r="AG101" s="20"/>
      <c r="AH101" s="23"/>
      <c r="AI101" s="24" t="s">
        <v>12</v>
      </c>
      <c r="AJ101" s="23"/>
      <c r="AK101" s="23"/>
      <c r="AL101" s="20"/>
      <c r="AM101" s="24" t="s">
        <v>21</v>
      </c>
      <c r="AN101" s="20"/>
      <c r="AO101" s="23"/>
      <c r="AP101" s="23"/>
      <c r="AQ101" s="23"/>
      <c r="AR101" s="23"/>
      <c r="AS101" s="24" t="s">
        <v>87</v>
      </c>
      <c r="AT101" s="23"/>
      <c r="AU101" s="23"/>
      <c r="AV101" s="23"/>
      <c r="AW101" s="24" t="s">
        <v>22</v>
      </c>
      <c r="AX101" s="20"/>
      <c r="AY101" s="20"/>
      <c r="AZ101" s="20"/>
      <c r="BA101" s="20"/>
      <c r="BB101" s="23"/>
      <c r="BC101" s="24" t="s">
        <v>13</v>
      </c>
      <c r="BD101" s="23"/>
      <c r="BE101" s="23"/>
      <c r="BF101" s="23"/>
      <c r="BG101" s="24" t="s">
        <v>23</v>
      </c>
      <c r="BH101" s="20"/>
      <c r="BI101" s="23"/>
      <c r="BJ101" s="23"/>
      <c r="BK101" s="23"/>
      <c r="BL101" s="23"/>
      <c r="BM101" s="24" t="s">
        <v>24</v>
      </c>
      <c r="BN101" s="23"/>
      <c r="BO101" s="23"/>
      <c r="BP101" s="23"/>
      <c r="BQ101" s="24" t="s">
        <v>22</v>
      </c>
      <c r="BR101" s="20"/>
      <c r="BS101" s="20"/>
      <c r="BT101" s="20"/>
      <c r="BU101" s="20"/>
      <c r="BV101" s="23"/>
      <c r="BW101" s="24" t="s">
        <v>25</v>
      </c>
      <c r="BX101" s="23"/>
      <c r="BY101" s="23"/>
      <c r="BZ101" s="23"/>
      <c r="CA101" s="24" t="s">
        <v>23</v>
      </c>
      <c r="CB101" s="20"/>
      <c r="CC101" s="23"/>
      <c r="CD101" s="23"/>
      <c r="CE101" s="23"/>
      <c r="CF101" s="23"/>
      <c r="CG101" s="24" t="s">
        <v>88</v>
      </c>
      <c r="CH101" s="23"/>
      <c r="CI101" s="23"/>
      <c r="CJ101" s="23"/>
      <c r="CK101" s="24" t="s">
        <v>155</v>
      </c>
      <c r="CL101" s="24"/>
      <c r="CM101" s="23"/>
      <c r="CN101" s="23"/>
      <c r="CO101" s="23"/>
      <c r="CP101" s="23"/>
      <c r="CQ101" s="24" t="s">
        <v>89</v>
      </c>
      <c r="CR101" s="23"/>
      <c r="CS101" s="23"/>
      <c r="CY101" s="46">
        <f t="shared" si="708"/>
        <v>1.56</v>
      </c>
      <c r="CZ101" s="13">
        <f t="shared" si="709"/>
        <v>-46.895348592849075</v>
      </c>
      <c r="DA101" s="13">
        <f t="shared" si="710"/>
        <v>54.372897290431069</v>
      </c>
      <c r="DB101" s="50"/>
      <c r="DC101" s="13">
        <f t="shared" si="662"/>
        <v>-50.774988450182292</v>
      </c>
      <c r="DD101" s="57">
        <f t="shared" si="663"/>
        <v>-0.88619072611777372</v>
      </c>
      <c r="DE101" s="48">
        <f t="shared" si="661"/>
        <v>-8.6348806044111753E-5</v>
      </c>
    </row>
    <row r="102" spans="1:109" ht="18" customHeight="1" thickBot="1">
      <c r="A102" s="23"/>
      <c r="B102" s="33"/>
      <c r="C102" s="23"/>
      <c r="D102" s="7" t="s">
        <v>99</v>
      </c>
      <c r="E102" s="8"/>
      <c r="F102" s="8" t="s">
        <v>100</v>
      </c>
      <c r="G102" s="9"/>
      <c r="H102" s="10"/>
      <c r="I102" s="7" t="s">
        <v>103</v>
      </c>
      <c r="J102" s="8"/>
      <c r="K102" s="8" t="s">
        <v>104</v>
      </c>
      <c r="L102" s="9"/>
      <c r="M102" s="23"/>
      <c r="N102" s="194" t="s">
        <v>74</v>
      </c>
      <c r="O102" s="195"/>
      <c r="P102" s="196" t="s">
        <v>75</v>
      </c>
      <c r="Q102" s="197"/>
      <c r="R102" s="23"/>
      <c r="S102" s="7" t="s">
        <v>2</v>
      </c>
      <c r="T102" s="8"/>
      <c r="U102" s="8" t="s">
        <v>3</v>
      </c>
      <c r="V102" s="9"/>
      <c r="W102" s="20"/>
      <c r="X102" s="194" t="s">
        <v>108</v>
      </c>
      <c r="Y102" s="195"/>
      <c r="Z102" s="196" t="s">
        <v>109</v>
      </c>
      <c r="AA102" s="197"/>
      <c r="AB102" s="20"/>
      <c r="AC102" s="7" t="s">
        <v>107</v>
      </c>
      <c r="AD102" s="8"/>
      <c r="AE102" s="8" t="s">
        <v>14</v>
      </c>
      <c r="AF102" s="9"/>
      <c r="AG102" s="20"/>
      <c r="AH102" s="194" t="s">
        <v>112</v>
      </c>
      <c r="AI102" s="195"/>
      <c r="AJ102" s="196" t="s">
        <v>113</v>
      </c>
      <c r="AK102" s="197"/>
      <c r="AL102" s="20"/>
      <c r="AM102" s="106" t="s">
        <v>135</v>
      </c>
      <c r="AN102" s="107"/>
      <c r="AO102" s="107" t="s">
        <v>136</v>
      </c>
      <c r="AP102" s="108"/>
      <c r="AQ102" s="23"/>
      <c r="AR102" s="194" t="s">
        <v>116</v>
      </c>
      <c r="AS102" s="195"/>
      <c r="AT102" s="196" t="s">
        <v>0</v>
      </c>
      <c r="AU102" s="197"/>
      <c r="AV102" s="36"/>
      <c r="AW102" s="7" t="s">
        <v>139</v>
      </c>
      <c r="AX102" s="8"/>
      <c r="AY102" s="8" t="s">
        <v>140</v>
      </c>
      <c r="AZ102" s="9"/>
      <c r="BA102" s="20"/>
      <c r="BB102" s="194" t="s">
        <v>119</v>
      </c>
      <c r="BC102" s="195"/>
      <c r="BD102" s="196" t="s">
        <v>120</v>
      </c>
      <c r="BE102" s="197"/>
      <c r="BF102" s="36"/>
      <c r="BG102" s="190" t="s">
        <v>143</v>
      </c>
      <c r="BH102" s="191"/>
      <c r="BI102" s="192" t="s">
        <v>144</v>
      </c>
      <c r="BJ102" s="193"/>
      <c r="BK102" s="36"/>
      <c r="BL102" s="194" t="s">
        <v>123</v>
      </c>
      <c r="BM102" s="195"/>
      <c r="BN102" s="196" t="s">
        <v>124</v>
      </c>
      <c r="BO102" s="197"/>
      <c r="BP102" s="36"/>
      <c r="BQ102" s="7" t="s">
        <v>147</v>
      </c>
      <c r="BR102" s="8"/>
      <c r="BS102" s="8" t="s">
        <v>148</v>
      </c>
      <c r="BT102" s="9"/>
      <c r="BU102" s="20"/>
      <c r="BV102" s="194" t="s">
        <v>127</v>
      </c>
      <c r="BW102" s="195"/>
      <c r="BX102" s="196" t="s">
        <v>128</v>
      </c>
      <c r="BY102" s="197"/>
      <c r="BZ102" s="36"/>
      <c r="CA102" s="7" t="s">
        <v>151</v>
      </c>
      <c r="CB102" s="8"/>
      <c r="CC102" s="8" t="s">
        <v>152</v>
      </c>
      <c r="CD102" s="9"/>
      <c r="CE102" s="36"/>
      <c r="CF102" s="194" t="s">
        <v>131</v>
      </c>
      <c r="CG102" s="195"/>
      <c r="CH102" s="196" t="s">
        <v>132</v>
      </c>
      <c r="CI102" s="197"/>
      <c r="CJ102" s="23"/>
      <c r="CK102" s="7" t="s">
        <v>156</v>
      </c>
      <c r="CL102" s="8"/>
      <c r="CM102" s="8" t="s">
        <v>157</v>
      </c>
      <c r="CN102" s="9"/>
      <c r="CO102" s="23"/>
      <c r="CP102" s="194" t="s">
        <v>160</v>
      </c>
      <c r="CQ102" s="195"/>
      <c r="CR102" s="196" t="s">
        <v>132</v>
      </c>
      <c r="CS102" s="197"/>
      <c r="CU102" s="26" t="s">
        <v>15</v>
      </c>
      <c r="CW102" s="52" t="s">
        <v>46</v>
      </c>
      <c r="CY102" s="46">
        <f t="shared" si="708"/>
        <v>1.58</v>
      </c>
      <c r="CZ102" s="13">
        <f t="shared" si="709"/>
        <v>-48.187144434347658</v>
      </c>
      <c r="DA102" s="13">
        <f t="shared" si="710"/>
        <v>53.357397521427423</v>
      </c>
      <c r="DB102" s="50"/>
      <c r="DC102" s="13">
        <f t="shared" si="662"/>
        <v>-48.550186939509345</v>
      </c>
      <c r="DD102" s="57">
        <f t="shared" si="663"/>
        <v>-0.84736061455318712</v>
      </c>
      <c r="DE102" s="48">
        <f t="shared" si="661"/>
        <v>-6.4505573045827404E-5</v>
      </c>
    </row>
    <row r="103" spans="1:109" ht="18" customHeight="1" thickTop="1" thickBot="1">
      <c r="B103" s="34">
        <v>0.2</v>
      </c>
      <c r="D103" s="11">
        <v>1</v>
      </c>
      <c r="E103" s="12">
        <v>0</v>
      </c>
      <c r="F103" s="13">
        <v>0</v>
      </c>
      <c r="G103" s="14">
        <v>0</v>
      </c>
      <c r="H103" s="10"/>
      <c r="I103" s="11">
        <v>1</v>
      </c>
      <c r="J103" s="12">
        <v>0</v>
      </c>
      <c r="K103" s="13">
        <v>0</v>
      </c>
      <c r="L103" s="40">
        <f t="shared" ref="L103" si="797">$B103*$J$4</f>
        <v>0.28540800000000005</v>
      </c>
      <c r="N103" s="1">
        <f t="shared" ref="N103" si="798">D103*I103+F103*I106-E103*J103-G103*J106</f>
        <v>1</v>
      </c>
      <c r="O103" s="4">
        <f t="shared" ref="O103" si="799">(D103*J103+E103*I103+F103*J106+G103*I106)</f>
        <v>0</v>
      </c>
      <c r="P103" s="2">
        <f t="shared" ref="P103" si="800">D103*K103+F103*K106-E103*L103-G103*L106</f>
        <v>0</v>
      </c>
      <c r="Q103" s="3">
        <f t="shared" ref="Q103" si="801">(D103*L103+E103*K103+F103*L106+G103*K106)</f>
        <v>0.28540800000000005</v>
      </c>
      <c r="S103" s="11">
        <v>1</v>
      </c>
      <c r="T103" s="12">
        <v>0</v>
      </c>
      <c r="U103" s="13">
        <v>0</v>
      </c>
      <c r="V103" s="13">
        <v>0</v>
      </c>
      <c r="W103" s="20"/>
      <c r="X103" s="1">
        <f t="shared" ref="X103" si="802">N103*S103+P103*S106-O103*T103-Q103*T106</f>
        <v>0.89699739443199999</v>
      </c>
      <c r="Y103" s="4">
        <f t="shared" ref="Y103" si="803">(N103*T103+O103*S103+P103*T106+Q103*S106)</f>
        <v>0</v>
      </c>
      <c r="Z103" s="2">
        <f t="shared" ref="Z103" si="804">N103*U103+P103*U106-O103*V103-Q103*V106</f>
        <v>0</v>
      </c>
      <c r="AA103" s="3">
        <f t="shared" ref="AA103" si="805">(N103*V103+O103*U103+P103*V106+Q103*U106)</f>
        <v>0.28540800000000005</v>
      </c>
      <c r="AB103" s="20"/>
      <c r="AC103" s="11">
        <v>1</v>
      </c>
      <c r="AD103" s="12">
        <v>0</v>
      </c>
      <c r="AE103" s="13">
        <v>0</v>
      </c>
      <c r="AF103" s="40">
        <f t="shared" ref="AF103" si="806">$B103*$AD$4</f>
        <v>0.34249800000000002</v>
      </c>
      <c r="AG103" s="20"/>
      <c r="AH103" s="1">
        <f t="shared" ref="AH103" si="807">X103*AC103+Z103*AC106-Y103*AD103-AA103*AD106</f>
        <v>0.89699739443199999</v>
      </c>
      <c r="AI103" s="4">
        <f t="shared" ref="AI103" si="808">(X103*AD103+Y103*AC103+Z103*AD106+AA103*AC106)</f>
        <v>0</v>
      </c>
      <c r="AJ103" s="2">
        <f t="shared" ref="AJ103" si="809">X103*AE103+Z103*AE106-Y103*AF103-AA103*AF106</f>
        <v>0</v>
      </c>
      <c r="AK103" s="3">
        <f t="shared" ref="AK103" si="810">(X103*AF103+Y103*AE103+Z103*AF106+AA103*AE106)</f>
        <v>0.59262781359817118</v>
      </c>
      <c r="AL103" s="20"/>
      <c r="AM103" s="11">
        <v>1</v>
      </c>
      <c r="AN103" s="12">
        <v>0</v>
      </c>
      <c r="AO103" s="13">
        <v>0</v>
      </c>
      <c r="AP103" s="14">
        <v>0</v>
      </c>
      <c r="AR103" s="1">
        <f t="shared" ref="AR103" si="811">AH103*AM103+AJ103*AM106-AI103*AN103-AK103*AN106</f>
        <v>0.67111611802342985</v>
      </c>
      <c r="AS103" s="4">
        <f t="shared" ref="AS103" si="812">(AH103*AN103+AI103*AM103+AJ103*AN106+AK103*AM106)</f>
        <v>0</v>
      </c>
      <c r="AT103" s="2">
        <f t="shared" ref="AT103" si="813">AH103*AO103+AJ103*AO106-AI103*AP103-AK103*AP106</f>
        <v>0</v>
      </c>
      <c r="AU103" s="3">
        <f t="shared" ref="AU103" si="814">(AH103*AP103+AI103*AO103+AJ103*AP106+AK103*AO106)</f>
        <v>0.59262781359817118</v>
      </c>
      <c r="AV103" s="20"/>
      <c r="AW103" s="11">
        <v>1</v>
      </c>
      <c r="AX103" s="12">
        <v>0</v>
      </c>
      <c r="AY103" s="13">
        <v>0</v>
      </c>
      <c r="AZ103" s="40">
        <f t="shared" ref="AZ103" si="815">$B103*$AX$4</f>
        <v>0.34249800000000002</v>
      </c>
      <c r="BA103" s="20"/>
      <c r="BB103" s="1">
        <f t="shared" ref="BB103" si="816">AR103*AW103+AT103*AW106-AS103*AX103-AU103*AX106</f>
        <v>0.67111611802342985</v>
      </c>
      <c r="BC103" s="4">
        <f t="shared" ref="BC103" si="817">(AR103*AX103+AS103*AW103+AT103*AX106+AU103*AW106)</f>
        <v>0</v>
      </c>
      <c r="BD103" s="2">
        <f t="shared" ref="BD103" si="818">AR103*AY103+AT103*AY106-AS103*AZ103-AU103*AZ106</f>
        <v>0</v>
      </c>
      <c r="BE103" s="3">
        <f t="shared" ref="BE103" si="819">(AR103*AZ103+AS103*AY103+AT103*AZ106+AU103*AY106)</f>
        <v>0.82248374178895989</v>
      </c>
      <c r="BF103" s="20"/>
      <c r="BG103" s="11">
        <v>1</v>
      </c>
      <c r="BH103" s="12">
        <v>0</v>
      </c>
      <c r="BI103" s="13">
        <v>0</v>
      </c>
      <c r="BJ103" s="14">
        <v>0</v>
      </c>
      <c r="BK103" s="20"/>
      <c r="BL103" s="1">
        <f t="shared" ref="BL103" si="820">BB103*BG103+BD103*BG106-BC103*BH103-BE103*BH106</f>
        <v>0.37428502554676135</v>
      </c>
      <c r="BM103" s="4">
        <f t="shared" ref="BM103" si="821">(BB103*BH103+BC103*BG103+BD103*BH106+BE103*BG106)</f>
        <v>0</v>
      </c>
      <c r="BN103" s="2">
        <f t="shared" ref="BN103" si="822">BB103*BI103+BD103*BI106-BC103*BJ103-BE103*BJ106</f>
        <v>0</v>
      </c>
      <c r="BO103" s="3">
        <f t="shared" ref="BO103" si="823">(BB103*BJ103+BC103*BI103+BD103*BJ106+BE103*BI106)</f>
        <v>0.82248374178895989</v>
      </c>
      <c r="BP103" s="20"/>
      <c r="BQ103" s="11">
        <v>1</v>
      </c>
      <c r="BR103" s="12">
        <v>0</v>
      </c>
      <c r="BS103" s="13">
        <v>0</v>
      </c>
      <c r="BT103" s="40">
        <f t="shared" ref="BT103" si="824">$B103*BR$4</f>
        <v>0.28540800000000005</v>
      </c>
      <c r="BU103" s="20"/>
      <c r="BV103" s="1">
        <f t="shared" ref="BV103" si="825">BL103*BQ103+BN103*BQ106-BM103*BR103-BO103*BR106</f>
        <v>0.37428502554676135</v>
      </c>
      <c r="BW103" s="4">
        <f t="shared" ref="BW103" si="826">(BL103*BR103+BM103*BQ103+BN103*BR106+BO103*BQ106)</f>
        <v>0</v>
      </c>
      <c r="BX103" s="2">
        <f t="shared" ref="BX103" si="827">BL103*BS103+BN103*BS106-BM103*BT103-BO103*BT106</f>
        <v>0</v>
      </c>
      <c r="BY103" s="3">
        <f t="shared" ref="BY103" si="828">(BL103*BT103+BM103*BS103+BN103*BT106+BO103*BS106)</f>
        <v>0.92930768236021</v>
      </c>
      <c r="BZ103" s="20"/>
      <c r="CA103" s="11">
        <v>1</v>
      </c>
      <c r="CB103" s="12">
        <v>0</v>
      </c>
      <c r="CC103" s="13">
        <v>0</v>
      </c>
      <c r="CD103" s="14">
        <v>0</v>
      </c>
      <c r="CE103" s="20"/>
      <c r="CF103" s="1">
        <f t="shared" ref="CF103" si="829">BV103*CA103+BX103*CA106-BW103*CB103-BY103*CB106</f>
        <v>0.22290452132101257</v>
      </c>
      <c r="CG103" s="4">
        <f t="shared" ref="CG103" si="830">(BV103*CB103+BW103*CA103+BX103*CB106+BY103*CA106)</f>
        <v>0</v>
      </c>
      <c r="CH103" s="2">
        <f t="shared" ref="CH103" si="831">BV103*CC103+BX103*CC106-BW103*CD103-BY103*CD106</f>
        <v>0</v>
      </c>
      <c r="CI103" s="3">
        <f t="shared" ref="CI103" si="832">(BV103*CD103+BW103*CC103+BX103*CD106+BY103*CC106)</f>
        <v>0.92930768236021</v>
      </c>
      <c r="CJ103" s="28"/>
      <c r="CK103" s="11">
        <v>1</v>
      </c>
      <c r="CL103" s="12">
        <v>0</v>
      </c>
      <c r="CM103" s="13">
        <v>0</v>
      </c>
      <c r="CN103" s="14">
        <v>0</v>
      </c>
      <c r="CP103" s="1">
        <f t="shared" ref="CP103" si="833">CF103*CK103+CH103*CK106-CG103*CL103-CI103*CL106</f>
        <v>0.22290452132101257</v>
      </c>
      <c r="CQ103" s="4">
        <f t="shared" ref="CQ103" si="834">(CF103*CL103+CG103*CK103+CH103*CL106+CI103*CK106)</f>
        <v>0.92930768236021</v>
      </c>
      <c r="CR103" s="2">
        <f t="shared" ref="CR103" si="835">CF103*CM103+CH103*CM106-CG103*CN103-CI103*CN106</f>
        <v>0</v>
      </c>
      <c r="CS103" s="3">
        <f t="shared" ref="CS103" si="836">(CF103*CN103+CG103*CM103+CH103*CN106+CI103*CM106)</f>
        <v>0.92930768236021</v>
      </c>
      <c r="CU103" s="29">
        <f t="shared" ref="CU103" si="837">20*LOG(((1+$CL$4)/$CL$4)/((CP103+CP106)^2+(CQ103+CQ106)^2)^0.5)</f>
        <v>-9.4401618470281289E-3</v>
      </c>
      <c r="CW103" s="53">
        <f t="shared" ref="CW103" si="838">((CP103^2+CQ103^2)^0.5)/((CP106^2+CQ106^2)^0.5)</f>
        <v>0.91310176681807942</v>
      </c>
      <c r="CY103" s="46">
        <f t="shared" si="708"/>
        <v>1.6</v>
      </c>
      <c r="CZ103" s="13">
        <f t="shared" si="709"/>
        <v>-49.45194712807907</v>
      </c>
      <c r="DA103" s="13">
        <f t="shared" si="710"/>
        <v>52.386393782637235</v>
      </c>
      <c r="DB103" s="50"/>
      <c r="DC103" s="13">
        <f t="shared" si="662"/>
        <v>-46.488326959153838</v>
      </c>
      <c r="DD103" s="57">
        <f t="shared" si="663"/>
        <v>-0.81137436918087791</v>
      </c>
      <c r="DE103" s="48">
        <f t="shared" si="661"/>
        <v>-4.8443021902966701E-5</v>
      </c>
    </row>
    <row r="104" spans="1:109" ht="18" customHeight="1" thickBot="1">
      <c r="D104" s="11"/>
      <c r="E104" s="13"/>
      <c r="F104" s="13"/>
      <c r="G104" s="15"/>
      <c r="H104" s="10"/>
      <c r="I104" s="11"/>
      <c r="J104" s="13"/>
      <c r="K104" s="13"/>
      <c r="L104" s="15"/>
      <c r="N104" s="5"/>
      <c r="Q104" s="6"/>
      <c r="S104" s="11"/>
      <c r="T104" s="13"/>
      <c r="U104" s="13"/>
      <c r="V104" s="15"/>
      <c r="W104" s="20"/>
      <c r="X104" s="5"/>
      <c r="AA104" s="6"/>
      <c r="AB104" s="20"/>
      <c r="AC104" s="11"/>
      <c r="AD104" s="13"/>
      <c r="AE104" s="13"/>
      <c r="AF104" s="15"/>
      <c r="AG104" s="20"/>
      <c r="AH104" s="5"/>
      <c r="AK104" s="6"/>
      <c r="AL104" s="20"/>
      <c r="AM104" s="11"/>
      <c r="AN104" s="13"/>
      <c r="AO104" s="13"/>
      <c r="AP104" s="15"/>
      <c r="AR104" s="5"/>
      <c r="AU104" s="6"/>
      <c r="AW104" s="11"/>
      <c r="AX104" s="13"/>
      <c r="AY104" s="13"/>
      <c r="AZ104" s="15"/>
      <c r="BA104" s="20"/>
      <c r="BB104" s="5"/>
      <c r="BE104" s="6"/>
      <c r="BG104" s="11"/>
      <c r="BH104" s="13"/>
      <c r="BI104" s="13"/>
      <c r="BJ104" s="15"/>
      <c r="BL104" s="5"/>
      <c r="BO104" s="6"/>
      <c r="BQ104" s="11"/>
      <c r="BR104" s="13"/>
      <c r="BS104" s="13"/>
      <c r="BT104" s="15"/>
      <c r="BU104" s="20"/>
      <c r="BV104" s="5"/>
      <c r="BY104" s="6"/>
      <c r="CA104" s="11"/>
      <c r="CB104" s="13"/>
      <c r="CC104" s="13"/>
      <c r="CD104" s="15"/>
      <c r="CF104" s="5"/>
      <c r="CI104" s="6"/>
      <c r="CK104" s="11"/>
      <c r="CL104" s="13"/>
      <c r="CM104" s="13"/>
      <c r="CN104" s="15"/>
      <c r="CP104" s="5"/>
      <c r="CS104" s="6"/>
      <c r="CW104" s="54"/>
      <c r="CY104" s="46">
        <f t="shared" si="708"/>
        <v>1.62</v>
      </c>
      <c r="CZ104" s="13">
        <f t="shared" si="709"/>
        <v>-50.691068601948743</v>
      </c>
      <c r="DA104" s="13">
        <f t="shared" si="710"/>
        <v>51.456627243454157</v>
      </c>
      <c r="DB104" s="50"/>
      <c r="DC104" s="13">
        <f t="shared" si="662"/>
        <v>-44.572464688250435</v>
      </c>
      <c r="DD104" s="57">
        <f t="shared" si="663"/>
        <v>-0.77793626453887788</v>
      </c>
      <c r="DE104" s="48">
        <f t="shared" si="661"/>
        <v>-3.6566306257559462E-5</v>
      </c>
    </row>
    <row r="105" spans="1:109" ht="18" customHeight="1" thickBot="1">
      <c r="D105" s="11" t="s">
        <v>101</v>
      </c>
      <c r="E105" s="13"/>
      <c r="F105" s="13" t="s">
        <v>102</v>
      </c>
      <c r="G105" s="15"/>
      <c r="H105" s="10"/>
      <c r="I105" s="11" t="s">
        <v>106</v>
      </c>
      <c r="J105" s="13"/>
      <c r="K105" s="13" t="s">
        <v>105</v>
      </c>
      <c r="L105" s="15"/>
      <c r="N105" s="194" t="s">
        <v>16</v>
      </c>
      <c r="O105" s="195"/>
      <c r="P105" s="196" t="s">
        <v>17</v>
      </c>
      <c r="Q105" s="197"/>
      <c r="S105" s="11" t="s">
        <v>4</v>
      </c>
      <c r="T105" s="13"/>
      <c r="U105" s="13" t="s">
        <v>5</v>
      </c>
      <c r="V105" s="15"/>
      <c r="W105" s="20"/>
      <c r="X105" s="194" t="s">
        <v>111</v>
      </c>
      <c r="Y105" s="195"/>
      <c r="Z105" s="196" t="s">
        <v>110</v>
      </c>
      <c r="AA105" s="197"/>
      <c r="AB105" s="20"/>
      <c r="AC105" s="11" t="s">
        <v>18</v>
      </c>
      <c r="AD105" s="13"/>
      <c r="AE105" s="13" t="s">
        <v>19</v>
      </c>
      <c r="AF105" s="15"/>
      <c r="AG105" s="20"/>
      <c r="AH105" s="194" t="s">
        <v>114</v>
      </c>
      <c r="AI105" s="195"/>
      <c r="AJ105" s="196" t="s">
        <v>115</v>
      </c>
      <c r="AK105" s="197"/>
      <c r="AL105" s="20"/>
      <c r="AM105" s="11" t="s">
        <v>138</v>
      </c>
      <c r="AN105" s="13"/>
      <c r="AO105" s="13" t="s">
        <v>137</v>
      </c>
      <c r="AP105" s="15"/>
      <c r="AR105" s="194" t="s">
        <v>117</v>
      </c>
      <c r="AS105" s="195"/>
      <c r="AT105" s="196" t="s">
        <v>118</v>
      </c>
      <c r="AU105" s="197"/>
      <c r="AV105" s="36"/>
      <c r="AW105" s="11" t="s">
        <v>142</v>
      </c>
      <c r="AX105" s="13"/>
      <c r="AY105" s="13" t="s">
        <v>141</v>
      </c>
      <c r="AZ105" s="15"/>
      <c r="BA105" s="20"/>
      <c r="BB105" s="194" t="s">
        <v>122</v>
      </c>
      <c r="BC105" s="195"/>
      <c r="BD105" s="196" t="s">
        <v>121</v>
      </c>
      <c r="BE105" s="197"/>
      <c r="BF105" s="36"/>
      <c r="BG105" s="11" t="s">
        <v>145</v>
      </c>
      <c r="BH105" s="13"/>
      <c r="BI105" s="13" t="s">
        <v>146</v>
      </c>
      <c r="BJ105" s="15"/>
      <c r="BK105" s="36"/>
      <c r="BL105" s="194" t="s">
        <v>125</v>
      </c>
      <c r="BM105" s="195"/>
      <c r="BN105" s="196" t="s">
        <v>126</v>
      </c>
      <c r="BO105" s="197"/>
      <c r="BP105" s="36"/>
      <c r="BQ105" s="11" t="s">
        <v>150</v>
      </c>
      <c r="BR105" s="13"/>
      <c r="BS105" s="13" t="s">
        <v>149</v>
      </c>
      <c r="BT105" s="15"/>
      <c r="BU105" s="20"/>
      <c r="BV105" s="194" t="s">
        <v>129</v>
      </c>
      <c r="BW105" s="195"/>
      <c r="BX105" s="196" t="s">
        <v>130</v>
      </c>
      <c r="BY105" s="197"/>
      <c r="BZ105" s="36"/>
      <c r="CA105" s="11" t="s">
        <v>154</v>
      </c>
      <c r="CB105" s="13"/>
      <c r="CC105" s="13" t="s">
        <v>153</v>
      </c>
      <c r="CD105" s="15"/>
      <c r="CE105" s="36"/>
      <c r="CF105" s="194" t="s">
        <v>134</v>
      </c>
      <c r="CG105" s="195"/>
      <c r="CH105" s="196" t="s">
        <v>133</v>
      </c>
      <c r="CI105" s="197"/>
      <c r="CK105" s="11" t="s">
        <v>159</v>
      </c>
      <c r="CL105" s="13"/>
      <c r="CM105" s="13" t="s">
        <v>158</v>
      </c>
      <c r="CN105" s="15"/>
      <c r="CP105" s="109" t="s">
        <v>161</v>
      </c>
      <c r="CQ105" s="110"/>
      <c r="CR105" s="111" t="s">
        <v>162</v>
      </c>
      <c r="CS105" s="112"/>
      <c r="CU105" s="38" t="s">
        <v>29</v>
      </c>
      <c r="CW105" s="55" t="s">
        <v>47</v>
      </c>
      <c r="CY105" s="46">
        <f t="shared" si="708"/>
        <v>1.64</v>
      </c>
      <c r="CZ105" s="13">
        <f t="shared" si="709"/>
        <v>-51.905718199641484</v>
      </c>
      <c r="DA105" s="13">
        <f t="shared" si="710"/>
        <v>50.565177949689158</v>
      </c>
      <c r="DB105" s="50"/>
      <c r="DC105" s="13">
        <f t="shared" si="662"/>
        <v>-42.787930943288153</v>
      </c>
      <c r="DD105" s="57">
        <f t="shared" si="663"/>
        <v>-0.74679027507634133</v>
      </c>
      <c r="DE105" s="48">
        <f t="shared" si="661"/>
        <v>-2.77377266018214E-5</v>
      </c>
    </row>
    <row r="106" spans="1:109" ht="18" customHeight="1" thickTop="1" thickBot="1">
      <c r="D106" s="16">
        <v>0</v>
      </c>
      <c r="E106" s="17">
        <f t="shared" ref="E106" si="839">$B103*$E$4</f>
        <v>0.16289600000000001</v>
      </c>
      <c r="F106" s="18">
        <v>1</v>
      </c>
      <c r="G106" s="19">
        <v>0</v>
      </c>
      <c r="H106" s="10"/>
      <c r="I106" s="16">
        <v>0</v>
      </c>
      <c r="J106" s="17">
        <v>0</v>
      </c>
      <c r="K106" s="18">
        <v>1</v>
      </c>
      <c r="L106" s="19">
        <v>0</v>
      </c>
      <c r="N106" s="1">
        <f t="shared" ref="N106" si="840">D106*I103+F106*I106-E106*J103-G106*J106</f>
        <v>0</v>
      </c>
      <c r="O106" s="4">
        <f t="shared" ref="O106" si="841">(D106*J103+E106*I103+F106*J106+G106*I106)</f>
        <v>0.16289600000000001</v>
      </c>
      <c r="P106" s="2">
        <f t="shared" ref="P106" si="842">D106*K103+F106*K106-E106*L103-G106*L106</f>
        <v>0.95350817843199998</v>
      </c>
      <c r="Q106" s="3">
        <f t="shared" ref="Q106" si="843">(D106*L103+E106*K103+F106*L106+G106*K106)</f>
        <v>0</v>
      </c>
      <c r="S106" s="16">
        <v>0</v>
      </c>
      <c r="T106" s="17">
        <f t="shared" ref="T106" si="844">$B103*$T$4</f>
        <v>0.36089600000000005</v>
      </c>
      <c r="U106" s="18">
        <v>1</v>
      </c>
      <c r="V106" s="19">
        <v>0</v>
      </c>
      <c r="W106" s="20"/>
      <c r="X106" s="1">
        <f t="shared" ref="X106" si="845">N106*S103+P106*S106-O106*T103-Q106*T106</f>
        <v>0</v>
      </c>
      <c r="Y106" s="4">
        <f t="shared" ref="Y106" si="846">(N106*T103+O106*S103+P106*T106+Q106*S106)</f>
        <v>0.50701328756339514</v>
      </c>
      <c r="Z106" s="2">
        <f t="shared" ref="Z106" si="847">N106*U103+P106*U106-O106*V103-Q106*V106</f>
        <v>0.95350817843199998</v>
      </c>
      <c r="AA106" s="3">
        <f t="shared" ref="AA106" si="848">(N106*V103+O106*U103+P106*V106+Q106*U106)</f>
        <v>0</v>
      </c>
      <c r="AB106" s="20"/>
      <c r="AC106" s="16">
        <v>0</v>
      </c>
      <c r="AD106" s="17">
        <v>0</v>
      </c>
      <c r="AE106" s="18">
        <v>1</v>
      </c>
      <c r="AF106" s="19">
        <v>0</v>
      </c>
      <c r="AG106" s="20"/>
      <c r="AH106" s="1">
        <f t="shared" ref="AH106" si="849">X106*AC103+Z106*AC106-Y106*AD103-AA106*AD106</f>
        <v>0</v>
      </c>
      <c r="AI106" s="4">
        <f t="shared" ref="AI106" si="850">(X106*AD103+Y106*AC103+Z106*AD106+AA106*AC106)</f>
        <v>0.50701328756339514</v>
      </c>
      <c r="AJ106" s="2">
        <f t="shared" ref="AJ106" si="851">X106*AE103+Z106*AE106-Y106*AF103-AA106*AF106</f>
        <v>0.77985714146811225</v>
      </c>
      <c r="AK106" s="3">
        <f t="shared" ref="AK106" si="852">(X106*AF103+Y106*AE103+Z106*AF106+AA106*AE106)</f>
        <v>0</v>
      </c>
      <c r="AL106" s="20"/>
      <c r="AM106" s="16">
        <v>0</v>
      </c>
      <c r="AN106" s="17">
        <f t="shared" ref="AN106" si="853">$B103*$AN$4</f>
        <v>0.38115199999999999</v>
      </c>
      <c r="AO106" s="18">
        <v>1</v>
      </c>
      <c r="AP106" s="19">
        <v>0</v>
      </c>
      <c r="AR106" s="1">
        <f t="shared" ref="AR106" si="854">AH106*AM103+AJ106*AM106-AI106*AN103-AK106*AN106</f>
        <v>0</v>
      </c>
      <c r="AS106" s="4">
        <f t="shared" ref="AS106" si="855">(AH106*AN103+AI106*AM103+AJ106*AN106+AK106*AM106)</f>
        <v>0.80425739674824903</v>
      </c>
      <c r="AT106" s="2">
        <f t="shared" ref="AT106" si="856">AH106*AO103+AJ106*AO106-AI106*AP103-AK106*AP106</f>
        <v>0.77985714146811225</v>
      </c>
      <c r="AU106" s="3">
        <f t="shared" ref="AU106" si="857">(AH106*AP103+AI106*AO103+AJ106*AP106+AK106*AO106)</f>
        <v>0</v>
      </c>
      <c r="AV106" s="20"/>
      <c r="AW106" s="16">
        <v>0</v>
      </c>
      <c r="AX106" s="17">
        <v>0</v>
      </c>
      <c r="AY106" s="18">
        <v>1</v>
      </c>
      <c r="AZ106" s="19">
        <v>0</v>
      </c>
      <c r="BA106" s="20"/>
      <c r="BB106" s="1">
        <f t="shared" ref="BB106" si="858">AR106*AW103+AT106*AW106-AS106*AX103-AU106*AX106</f>
        <v>0</v>
      </c>
      <c r="BC106" s="4">
        <f t="shared" ref="BC106" si="859">(AR106*AX103+AS106*AW103+AT106*AX106+AU106*AW106)</f>
        <v>0.80425739674824903</v>
      </c>
      <c r="BD106" s="2">
        <f t="shared" ref="BD106" si="860">AR106*AY103+AT106*AY106-AS106*AZ103-AU106*AZ106</f>
        <v>0.50440059159663042</v>
      </c>
      <c r="BE106" s="3">
        <f t="shared" ref="BE106" si="861">(AR106*AZ103+AS106*AY103+AT106*AZ106+AU106*AY106)</f>
        <v>0</v>
      </c>
      <c r="BF106" s="20"/>
      <c r="BG106" s="16">
        <v>0</v>
      </c>
      <c r="BH106" s="17">
        <f t="shared" ref="BH106" si="862">$B103*$BH$4</f>
        <v>0.36089600000000005</v>
      </c>
      <c r="BI106" s="18">
        <v>1</v>
      </c>
      <c r="BJ106" s="19">
        <v>0</v>
      </c>
      <c r="BK106" s="20"/>
      <c r="BL106" s="1">
        <f t="shared" ref="BL106" si="863">BB106*BG103+BD106*BG106-BC106*BH103-BE106*BH106</f>
        <v>0</v>
      </c>
      <c r="BM106" s="4">
        <f t="shared" ref="BM106" si="864">(BB106*BH103+BC106*BG103+BD106*BH106+BE106*BG106)</f>
        <v>0.98629355265310659</v>
      </c>
      <c r="BN106" s="2">
        <f t="shared" ref="BN106" si="865">BB106*BI103+BD106*BI106-BC106*BJ103-BE106*BJ106</f>
        <v>0.50440059159663042</v>
      </c>
      <c r="BO106" s="3">
        <f t="shared" ref="BO106" si="866">(BB106*BJ103+BC106*BI103+BD106*BJ106+BE106*BI106)</f>
        <v>0</v>
      </c>
      <c r="BP106" s="20"/>
      <c r="BQ106" s="16">
        <v>0</v>
      </c>
      <c r="BR106" s="17">
        <v>0</v>
      </c>
      <c r="BS106" s="18">
        <v>1</v>
      </c>
      <c r="BT106" s="19">
        <v>0</v>
      </c>
      <c r="BU106" s="20"/>
      <c r="BV106" s="1">
        <f t="shared" ref="BV106" si="867">BL106*BQ103+BN106*BQ106-BM106*BR103-BO106*BR106</f>
        <v>0</v>
      </c>
      <c r="BW106" s="4">
        <f t="shared" ref="BW106" si="868">(BL106*BR103+BM106*BQ103+BN106*BR106+BO106*BQ106)</f>
        <v>0.98629355265310659</v>
      </c>
      <c r="BX106" s="2">
        <f t="shared" ref="BX106" si="869">BL106*BS103+BN106*BS106-BM106*BT103-BO106*BT106</f>
        <v>0.22290452132101252</v>
      </c>
      <c r="BY106" s="3">
        <f t="shared" ref="BY106" si="870">(BL106*BT103+BM106*BS103+BN106*BT106+BO106*BS106)</f>
        <v>0</v>
      </c>
      <c r="BZ106" s="20"/>
      <c r="CA106" s="16">
        <v>0</v>
      </c>
      <c r="CB106" s="17">
        <f t="shared" ref="CB106" si="871">$B103*$CB$4</f>
        <v>0.16289600000000001</v>
      </c>
      <c r="CC106" s="18">
        <v>1</v>
      </c>
      <c r="CD106" s="19">
        <v>0</v>
      </c>
      <c r="CE106" s="20"/>
      <c r="CF106" s="1">
        <f t="shared" ref="CF106" si="872">BV106*CA103+BX106*CA106-BW106*CB103-BY106*CB106</f>
        <v>0</v>
      </c>
      <c r="CG106" s="4">
        <f t="shared" ref="CG106" si="873">(BV106*CB103+BW106*CA103+BX106*CB106+BY106*CA106)</f>
        <v>1.0226038075582142</v>
      </c>
      <c r="CH106" s="2">
        <f t="shared" ref="CH106" si="874">BV106*CC103+BX106*CC106-BW106*CD103-BY106*CD106</f>
        <v>0.22290452132101252</v>
      </c>
      <c r="CI106" s="3">
        <f t="shared" ref="CI106" si="875">(BV106*CD103+BW106*CC103+BX106*CD106+BY106*CC106)</f>
        <v>0</v>
      </c>
      <c r="CK106" s="16">
        <f t="shared" ref="CK106" si="876">1/$CL$4</f>
        <v>1</v>
      </c>
      <c r="CL106" s="17">
        <v>0</v>
      </c>
      <c r="CM106" s="18">
        <v>1</v>
      </c>
      <c r="CN106" s="19">
        <v>0</v>
      </c>
      <c r="CP106" s="1">
        <f t="shared" ref="CP106" si="877">CF106*CK103+CH106*CK106-CG106*CL103-CI106*CL106</f>
        <v>0.22290452132101252</v>
      </c>
      <c r="CQ106" s="4">
        <f t="shared" ref="CQ106" si="878">(CF106*CL103+CG106*CK103+CH106*CL106+CI106*CK106)</f>
        <v>1.0226038075582142</v>
      </c>
      <c r="CR106" s="2">
        <f t="shared" ref="CR106" si="879">CF106*CM103+CH106*CM106-CG106*CN103-CI106*CN106</f>
        <v>0.22290452132101252</v>
      </c>
      <c r="CS106" s="3">
        <f t="shared" ref="CS106" si="880">(CF106*CN103+CG106*CM103+CH106*CN106+CI106*CM106)</f>
        <v>0</v>
      </c>
      <c r="CU106" s="39">
        <f t="shared" ref="CU106" si="881">(180/PI())*ATAN(-1*(CQ103/CP103))</f>
        <v>-76.511805988978139</v>
      </c>
      <c r="CW106" s="56">
        <f t="shared" ref="CW106" si="882">20*LOG(((1-(10^(CU103/20)^2)*(1-((1-CW103)/(1+CW103))^2))^0.5))</f>
        <v>-23.736536828241693</v>
      </c>
      <c r="CY106" s="46">
        <f t="shared" si="708"/>
        <v>1.66</v>
      </c>
      <c r="CZ106" s="13">
        <f t="shared" si="709"/>
        <v>-53.097013592304009</v>
      </c>
      <c r="DA106" s="13">
        <f t="shared" si="710"/>
        <v>49.709419330823394</v>
      </c>
      <c r="DB106" s="50"/>
      <c r="DC106" s="13">
        <f t="shared" si="662"/>
        <v>-41.121959781349524</v>
      </c>
      <c r="DD106" s="57">
        <f t="shared" si="663"/>
        <v>-0.7177135930572367</v>
      </c>
      <c r="DE106" s="48">
        <f t="shared" si="661"/>
        <v>-2.1141048809757224E-5</v>
      </c>
    </row>
    <row r="107" spans="1:109" ht="18" customHeight="1">
      <c r="E107" s="20"/>
      <c r="F107" s="20"/>
      <c r="G107" s="20"/>
      <c r="H107" s="20"/>
      <c r="I107" s="20"/>
      <c r="J107" s="20"/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3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Y107" s="46">
        <f t="shared" si="708"/>
        <v>1.68</v>
      </c>
      <c r="CZ107" s="13">
        <f t="shared" si="709"/>
        <v>-54.265990251770369</v>
      </c>
      <c r="DA107" s="13">
        <f t="shared" si="710"/>
        <v>48.886980135196403</v>
      </c>
      <c r="DB107" s="50"/>
      <c r="DC107" s="13">
        <f t="shared" si="662"/>
        <v>-39.563387981782903</v>
      </c>
      <c r="DD107" s="57">
        <f t="shared" si="663"/>
        <v>-0.690511383526066</v>
      </c>
      <c r="DE107" s="48">
        <f t="shared" si="661"/>
        <v>-1.618737701854104E-5</v>
      </c>
    </row>
    <row r="108" spans="1:109" ht="18" customHeight="1">
      <c r="CY108" s="46">
        <f t="shared" si="708"/>
        <v>1.7</v>
      </c>
      <c r="CZ108" s="13">
        <f t="shared" si="709"/>
        <v>-55.413609706599729</v>
      </c>
      <c r="DA108" s="13">
        <f t="shared" si="710"/>
        <v>48.095712375560744</v>
      </c>
      <c r="DB108" s="50"/>
      <c r="DC108" s="13">
        <f t="shared" si="662"/>
        <v>-38.102410034503684</v>
      </c>
      <c r="DD108" s="57">
        <f t="shared" si="663"/>
        <v>-0.6650125080470155</v>
      </c>
      <c r="DE108" s="48">
        <f t="shared" si="661"/>
        <v>-1.2449496055304957E-5</v>
      </c>
    </row>
    <row r="109" spans="1:109" ht="18" customHeight="1" thickBot="1">
      <c r="A109" s="23"/>
      <c r="B109" s="23"/>
      <c r="C109" s="23"/>
      <c r="D109" s="20" t="s">
        <v>6</v>
      </c>
      <c r="E109" s="20"/>
      <c r="F109" s="20"/>
      <c r="G109" s="20"/>
      <c r="H109" s="20"/>
      <c r="I109" s="20" t="s">
        <v>7</v>
      </c>
      <c r="J109" s="20"/>
      <c r="K109" s="20"/>
      <c r="L109" s="20"/>
      <c r="M109" s="23"/>
      <c r="N109" s="23"/>
      <c r="O109" s="24" t="s">
        <v>8</v>
      </c>
      <c r="P109" s="23"/>
      <c r="Q109" s="23"/>
      <c r="R109" s="23"/>
      <c r="S109" s="20"/>
      <c r="T109" s="20" t="s">
        <v>9</v>
      </c>
      <c r="U109" s="23"/>
      <c r="V109" s="23"/>
      <c r="W109" s="23"/>
      <c r="X109" s="23"/>
      <c r="Y109" s="24" t="s">
        <v>10</v>
      </c>
      <c r="Z109" s="23"/>
      <c r="AA109" s="23"/>
      <c r="AB109" s="23"/>
      <c r="AC109" s="24" t="s">
        <v>11</v>
      </c>
      <c r="AD109" s="20"/>
      <c r="AE109" s="20"/>
      <c r="AF109" s="20"/>
      <c r="AG109" s="20"/>
      <c r="AH109" s="23"/>
      <c r="AI109" s="24" t="s">
        <v>12</v>
      </c>
      <c r="AJ109" s="23"/>
      <c r="AK109" s="23"/>
      <c r="AL109" s="20"/>
      <c r="AM109" s="24" t="s">
        <v>21</v>
      </c>
      <c r="AN109" s="20"/>
      <c r="AO109" s="23"/>
      <c r="AP109" s="23"/>
      <c r="AQ109" s="23"/>
      <c r="AR109" s="23"/>
      <c r="AS109" s="24" t="s">
        <v>87</v>
      </c>
      <c r="AT109" s="23"/>
      <c r="AU109" s="23"/>
      <c r="AV109" s="23"/>
      <c r="AW109" s="24" t="s">
        <v>22</v>
      </c>
      <c r="AX109" s="20"/>
      <c r="AY109" s="20"/>
      <c r="AZ109" s="20"/>
      <c r="BA109" s="20"/>
      <c r="BB109" s="23"/>
      <c r="BC109" s="24" t="s">
        <v>13</v>
      </c>
      <c r="BD109" s="23"/>
      <c r="BE109" s="23"/>
      <c r="BF109" s="23"/>
      <c r="BG109" s="24" t="s">
        <v>23</v>
      </c>
      <c r="BH109" s="20"/>
      <c r="BI109" s="23"/>
      <c r="BJ109" s="23"/>
      <c r="BK109" s="23"/>
      <c r="BL109" s="23"/>
      <c r="BM109" s="24" t="s">
        <v>24</v>
      </c>
      <c r="BN109" s="23"/>
      <c r="BO109" s="23"/>
      <c r="BP109" s="23"/>
      <c r="BQ109" s="24" t="s">
        <v>22</v>
      </c>
      <c r="BR109" s="20"/>
      <c r="BS109" s="20"/>
      <c r="BT109" s="20"/>
      <c r="BU109" s="20"/>
      <c r="BV109" s="23"/>
      <c r="BW109" s="24" t="s">
        <v>25</v>
      </c>
      <c r="BX109" s="23"/>
      <c r="BY109" s="23"/>
      <c r="BZ109" s="23"/>
      <c r="CA109" s="24" t="s">
        <v>23</v>
      </c>
      <c r="CB109" s="20"/>
      <c r="CC109" s="23"/>
      <c r="CD109" s="23"/>
      <c r="CE109" s="23"/>
      <c r="CF109" s="23"/>
      <c r="CG109" s="24" t="s">
        <v>88</v>
      </c>
      <c r="CH109" s="23"/>
      <c r="CI109" s="23"/>
      <c r="CJ109" s="23"/>
      <c r="CK109" s="24" t="s">
        <v>155</v>
      </c>
      <c r="CL109" s="24"/>
      <c r="CM109" s="23"/>
      <c r="CN109" s="23"/>
      <c r="CO109" s="23"/>
      <c r="CP109" s="23"/>
      <c r="CQ109" s="24" t="s">
        <v>89</v>
      </c>
      <c r="CR109" s="23"/>
      <c r="CS109" s="23"/>
      <c r="CY109" s="46">
        <f t="shared" si="708"/>
        <v>1.72</v>
      </c>
      <c r="CZ109" s="13">
        <f t="shared" si="709"/>
        <v>-56.540766764274721</v>
      </c>
      <c r="DA109" s="13">
        <f t="shared" si="710"/>
        <v>47.33366417487067</v>
      </c>
      <c r="DB109" s="50"/>
      <c r="DC109" s="13">
        <f t="shared" si="662"/>
        <v>-36.73037697336202</v>
      </c>
      <c r="DD109" s="57">
        <f t="shared" si="663"/>
        <v>-0.64106601368387683</v>
      </c>
      <c r="DE109" s="48">
        <f t="shared" si="661"/>
        <v>-9.6158179072359005E-6</v>
      </c>
    </row>
    <row r="110" spans="1:109" ht="18" customHeight="1" thickBot="1">
      <c r="A110" s="23"/>
      <c r="B110" s="33"/>
      <c r="C110" s="23"/>
      <c r="D110" s="7" t="s">
        <v>99</v>
      </c>
      <c r="E110" s="8"/>
      <c r="F110" s="8" t="s">
        <v>100</v>
      </c>
      <c r="G110" s="9"/>
      <c r="H110" s="10"/>
      <c r="I110" s="7" t="s">
        <v>103</v>
      </c>
      <c r="J110" s="8"/>
      <c r="K110" s="8" t="s">
        <v>104</v>
      </c>
      <c r="L110" s="9"/>
      <c r="M110" s="23"/>
      <c r="N110" s="194" t="s">
        <v>74</v>
      </c>
      <c r="O110" s="195"/>
      <c r="P110" s="196" t="s">
        <v>75</v>
      </c>
      <c r="Q110" s="197"/>
      <c r="R110" s="23"/>
      <c r="S110" s="7" t="s">
        <v>2</v>
      </c>
      <c r="T110" s="8"/>
      <c r="U110" s="8" t="s">
        <v>3</v>
      </c>
      <c r="V110" s="9"/>
      <c r="W110" s="20"/>
      <c r="X110" s="194" t="s">
        <v>108</v>
      </c>
      <c r="Y110" s="195"/>
      <c r="Z110" s="196" t="s">
        <v>109</v>
      </c>
      <c r="AA110" s="197"/>
      <c r="AB110" s="20"/>
      <c r="AC110" s="7" t="s">
        <v>107</v>
      </c>
      <c r="AD110" s="8"/>
      <c r="AE110" s="8" t="s">
        <v>14</v>
      </c>
      <c r="AF110" s="9"/>
      <c r="AG110" s="20"/>
      <c r="AH110" s="194" t="s">
        <v>112</v>
      </c>
      <c r="AI110" s="195"/>
      <c r="AJ110" s="196" t="s">
        <v>113</v>
      </c>
      <c r="AK110" s="197"/>
      <c r="AL110" s="20"/>
      <c r="AM110" s="106" t="s">
        <v>135</v>
      </c>
      <c r="AN110" s="107"/>
      <c r="AO110" s="107" t="s">
        <v>136</v>
      </c>
      <c r="AP110" s="108"/>
      <c r="AQ110" s="23"/>
      <c r="AR110" s="194" t="s">
        <v>116</v>
      </c>
      <c r="AS110" s="195"/>
      <c r="AT110" s="196" t="s">
        <v>0</v>
      </c>
      <c r="AU110" s="197"/>
      <c r="AV110" s="36"/>
      <c r="AW110" s="7" t="s">
        <v>139</v>
      </c>
      <c r="AX110" s="8"/>
      <c r="AY110" s="8" t="s">
        <v>140</v>
      </c>
      <c r="AZ110" s="9"/>
      <c r="BA110" s="20"/>
      <c r="BB110" s="194" t="s">
        <v>119</v>
      </c>
      <c r="BC110" s="195"/>
      <c r="BD110" s="196" t="s">
        <v>120</v>
      </c>
      <c r="BE110" s="197"/>
      <c r="BF110" s="36"/>
      <c r="BG110" s="190" t="s">
        <v>143</v>
      </c>
      <c r="BH110" s="191"/>
      <c r="BI110" s="192" t="s">
        <v>144</v>
      </c>
      <c r="BJ110" s="193"/>
      <c r="BK110" s="36"/>
      <c r="BL110" s="194" t="s">
        <v>123</v>
      </c>
      <c r="BM110" s="195"/>
      <c r="BN110" s="196" t="s">
        <v>124</v>
      </c>
      <c r="BO110" s="197"/>
      <c r="BP110" s="36"/>
      <c r="BQ110" s="7" t="s">
        <v>147</v>
      </c>
      <c r="BR110" s="8"/>
      <c r="BS110" s="8" t="s">
        <v>148</v>
      </c>
      <c r="BT110" s="9"/>
      <c r="BU110" s="20"/>
      <c r="BV110" s="194" t="s">
        <v>127</v>
      </c>
      <c r="BW110" s="195"/>
      <c r="BX110" s="196" t="s">
        <v>128</v>
      </c>
      <c r="BY110" s="197"/>
      <c r="BZ110" s="36"/>
      <c r="CA110" s="7" t="s">
        <v>151</v>
      </c>
      <c r="CB110" s="8"/>
      <c r="CC110" s="8" t="s">
        <v>152</v>
      </c>
      <c r="CD110" s="9"/>
      <c r="CE110" s="36"/>
      <c r="CF110" s="194" t="s">
        <v>131</v>
      </c>
      <c r="CG110" s="195"/>
      <c r="CH110" s="196" t="s">
        <v>132</v>
      </c>
      <c r="CI110" s="197"/>
      <c r="CJ110" s="23"/>
      <c r="CK110" s="7" t="s">
        <v>156</v>
      </c>
      <c r="CL110" s="8"/>
      <c r="CM110" s="8" t="s">
        <v>157</v>
      </c>
      <c r="CN110" s="9"/>
      <c r="CO110" s="23"/>
      <c r="CP110" s="194" t="s">
        <v>160</v>
      </c>
      <c r="CQ110" s="195"/>
      <c r="CR110" s="196" t="s">
        <v>132</v>
      </c>
      <c r="CS110" s="197"/>
      <c r="CU110" s="26" t="s">
        <v>15</v>
      </c>
      <c r="CW110" s="52" t="s">
        <v>46</v>
      </c>
      <c r="CY110" s="46">
        <f t="shared" si="708"/>
        <v>1.74</v>
      </c>
      <c r="CZ110" s="13">
        <f t="shared" si="709"/>
        <v>-57.648295851917581</v>
      </c>
      <c r="DA110" s="13">
        <f t="shared" si="710"/>
        <v>46.599056635403429</v>
      </c>
      <c r="DB110" s="50"/>
      <c r="DC110" s="13">
        <f t="shared" si="662"/>
        <v>-35.439630122586834</v>
      </c>
      <c r="DD110" s="57">
        <f t="shared" si="663"/>
        <v>-0.61853823132810182</v>
      </c>
      <c r="DE110" s="48">
        <f t="shared" si="661"/>
        <v>-7.4578991958040485E-6</v>
      </c>
    </row>
    <row r="111" spans="1:109" ht="18" customHeight="1" thickTop="1" thickBot="1">
      <c r="B111" s="34">
        <v>0.22</v>
      </c>
      <c r="D111" s="11">
        <v>1</v>
      </c>
      <c r="E111" s="12">
        <v>0</v>
      </c>
      <c r="F111" s="13">
        <v>0</v>
      </c>
      <c r="G111" s="14">
        <v>0</v>
      </c>
      <c r="H111" s="10"/>
      <c r="I111" s="11">
        <v>1</v>
      </c>
      <c r="J111" s="12">
        <v>0</v>
      </c>
      <c r="K111" s="13">
        <v>0</v>
      </c>
      <c r="L111" s="40">
        <f t="shared" ref="L111" si="883">$B111*$J$4</f>
        <v>0.31394880000000003</v>
      </c>
      <c r="N111" s="1">
        <f t="shared" ref="N111" si="884">D111*I111+F111*I114-E111*J111-G111*J114</f>
        <v>1</v>
      </c>
      <c r="O111" s="4">
        <f t="shared" ref="O111" si="885">(D111*J111+E111*I111+F111*J114+G111*I114)</f>
        <v>0</v>
      </c>
      <c r="P111" s="2">
        <f t="shared" ref="P111" si="886">D111*K111+F111*K114-E111*L111-G111*L114</f>
        <v>0</v>
      </c>
      <c r="Q111" s="3">
        <f t="shared" ref="Q111" si="887">(D111*L111+E111*K111+F111*L114+G111*K114)</f>
        <v>0.31394880000000003</v>
      </c>
      <c r="S111" s="11">
        <v>1</v>
      </c>
      <c r="T111" s="12">
        <v>0</v>
      </c>
      <c r="U111" s="13">
        <v>0</v>
      </c>
      <c r="V111" s="13">
        <v>0</v>
      </c>
      <c r="W111" s="20"/>
      <c r="X111" s="1">
        <f t="shared" ref="X111" si="888">N111*S111+P111*S114-O111*T111-Q111*T114</f>
        <v>0.87536684726271996</v>
      </c>
      <c r="Y111" s="4">
        <f t="shared" ref="Y111" si="889">(N111*T111+O111*S111+P111*T114+Q111*S114)</f>
        <v>0</v>
      </c>
      <c r="Z111" s="2">
        <f t="shared" ref="Z111" si="890">N111*U111+P111*U114-O111*V111-Q111*V114</f>
        <v>0</v>
      </c>
      <c r="AA111" s="3">
        <f t="shared" ref="AA111" si="891">(N111*V111+O111*U111+P111*V114+Q111*U114)</f>
        <v>0.31394880000000003</v>
      </c>
      <c r="AB111" s="20"/>
      <c r="AC111" s="11">
        <v>1</v>
      </c>
      <c r="AD111" s="12">
        <v>0</v>
      </c>
      <c r="AE111" s="13">
        <v>0</v>
      </c>
      <c r="AF111" s="40">
        <f t="shared" ref="AF111" si="892">$B111*$AD$4</f>
        <v>0.37674780000000002</v>
      </c>
      <c r="AG111" s="20"/>
      <c r="AH111" s="1">
        <f t="shared" ref="AH111" si="893">X111*AC111+Z111*AC114-Y111*AD111-AA111*AD114</f>
        <v>0.87536684726271996</v>
      </c>
      <c r="AI111" s="4">
        <f t="shared" ref="AI111" si="894">(X111*AD111+Y111*AC111+Z111*AD114+AA111*AC114)</f>
        <v>0</v>
      </c>
      <c r="AJ111" s="2">
        <f t="shared" ref="AJ111" si="895">X111*AE111+Z111*AE114-Y111*AF111-AA111*AF114</f>
        <v>0</v>
      </c>
      <c r="AK111" s="3">
        <f t="shared" ref="AK111" si="896">(X111*AF111+Y111*AE111+Z111*AF114+AA111*AE114)</f>
        <v>0.64374133389916577</v>
      </c>
      <c r="AL111" s="20"/>
      <c r="AM111" s="11">
        <v>1</v>
      </c>
      <c r="AN111" s="12">
        <v>0</v>
      </c>
      <c r="AO111" s="13">
        <v>0</v>
      </c>
      <c r="AP111" s="14">
        <v>0</v>
      </c>
      <c r="AR111" s="1">
        <f t="shared" ref="AR111" si="897">AH111*AM111+AJ111*AM114-AI111*AN111-AK111*AN114</f>
        <v>0.60546722067455172</v>
      </c>
      <c r="AS111" s="4">
        <f t="shared" ref="AS111" si="898">(AH111*AN111+AI111*AM111+AJ111*AN114+AK111*AM114)</f>
        <v>0</v>
      </c>
      <c r="AT111" s="2">
        <f t="shared" ref="AT111" si="899">AH111*AO111+AJ111*AO114-AI111*AP111-AK111*AP114</f>
        <v>0</v>
      </c>
      <c r="AU111" s="3">
        <f t="shared" ref="AU111" si="900">(AH111*AP111+AI111*AO111+AJ111*AP114+AK111*AO114)</f>
        <v>0.64374133389916577</v>
      </c>
      <c r="AV111" s="20"/>
      <c r="AW111" s="11">
        <v>1</v>
      </c>
      <c r="AX111" s="12">
        <v>0</v>
      </c>
      <c r="AY111" s="13">
        <v>0</v>
      </c>
      <c r="AZ111" s="40">
        <f t="shared" ref="AZ111" si="901">$B111*$AX$4</f>
        <v>0.37674780000000002</v>
      </c>
      <c r="BA111" s="20"/>
      <c r="BB111" s="1">
        <f t="shared" ref="BB111" si="902">AR111*AW111+AT111*AW114-AS111*AX111-AU111*AX114</f>
        <v>0.60546722067455172</v>
      </c>
      <c r="BC111" s="4">
        <f t="shared" ref="BC111" si="903">(AR111*AX111+AS111*AW111+AT111*AX114+AU111*AW114)</f>
        <v>0</v>
      </c>
      <c r="BD111" s="2">
        <f t="shared" ref="BD111" si="904">AR111*AY111+AT111*AY114-AS111*AZ111-AU111*AZ114</f>
        <v>0</v>
      </c>
      <c r="BE111" s="3">
        <f t="shared" ref="BE111" si="905">(AR111*AZ111+AS111*AY111+AT111*AZ114+AU111*AY114)</f>
        <v>0.87184977726041768</v>
      </c>
      <c r="BF111" s="20"/>
      <c r="BG111" s="11">
        <v>1</v>
      </c>
      <c r="BH111" s="12">
        <v>0</v>
      </c>
      <c r="BI111" s="13">
        <v>0</v>
      </c>
      <c r="BJ111" s="14">
        <v>0</v>
      </c>
      <c r="BK111" s="20"/>
      <c r="BL111" s="1">
        <f t="shared" ref="BL111" si="906">BB111*BG111+BD111*BG114-BC111*BH111-BE111*BH114</f>
        <v>0.25935541373895843</v>
      </c>
      <c r="BM111" s="4">
        <f t="shared" ref="BM111" si="907">(BB111*BH111+BC111*BG111+BD111*BH114+BE111*BG114)</f>
        <v>0</v>
      </c>
      <c r="BN111" s="2">
        <f t="shared" ref="BN111" si="908">BB111*BI111+BD111*BI114-BC111*BJ111-BE111*BJ114</f>
        <v>0</v>
      </c>
      <c r="BO111" s="3">
        <f t="shared" ref="BO111" si="909">(BB111*BJ111+BC111*BI111+BD111*BJ114+BE111*BI114)</f>
        <v>0.87184977726041768</v>
      </c>
      <c r="BP111" s="20"/>
      <c r="BQ111" s="11">
        <v>1</v>
      </c>
      <c r="BR111" s="12">
        <v>0</v>
      </c>
      <c r="BS111" s="13">
        <v>0</v>
      </c>
      <c r="BT111" s="40">
        <f t="shared" ref="BT111" si="910">$B111*BR$4</f>
        <v>0.31394880000000003</v>
      </c>
      <c r="BU111" s="20"/>
      <c r="BV111" s="1">
        <f t="shared" ref="BV111" si="911">BL111*BQ111+BN111*BQ114-BM111*BR111-BO111*BR114</f>
        <v>0.25935541373895843</v>
      </c>
      <c r="BW111" s="4">
        <f t="shared" ref="BW111" si="912">(BL111*BR111+BM111*BQ111+BN111*BR114+BO111*BQ114)</f>
        <v>0</v>
      </c>
      <c r="BX111" s="2">
        <f t="shared" ref="BX111" si="913">BL111*BS111+BN111*BS114-BM111*BT111-BO111*BT114</f>
        <v>0</v>
      </c>
      <c r="BY111" s="3">
        <f t="shared" ref="BY111" si="914">(BL111*BT111+BM111*BS111+BN111*BT114+BO111*BS114)</f>
        <v>0.95327409817726716</v>
      </c>
      <c r="BZ111" s="20"/>
      <c r="CA111" s="11">
        <v>1</v>
      </c>
      <c r="CB111" s="12">
        <v>0</v>
      </c>
      <c r="CC111" s="13">
        <v>0</v>
      </c>
      <c r="CD111" s="14">
        <v>0</v>
      </c>
      <c r="CE111" s="20"/>
      <c r="CF111" s="1">
        <f t="shared" ref="CF111" si="915">BV111*CA111+BX111*CA114-BW111*CB111-BY111*CB114</f>
        <v>8.854242249260591E-2</v>
      </c>
      <c r="CG111" s="4">
        <f t="shared" ref="CG111" si="916">(BV111*CB111+BW111*CA111+BX111*CB114+BY111*CA114)</f>
        <v>0</v>
      </c>
      <c r="CH111" s="2">
        <f t="shared" ref="CH111" si="917">BV111*CC111+BX111*CC114-BW111*CD111-BY111*CD114</f>
        <v>0</v>
      </c>
      <c r="CI111" s="3">
        <f t="shared" ref="CI111" si="918">(BV111*CD111+BW111*CC111+BX111*CD114+BY111*CC114)</f>
        <v>0.95327409817726716</v>
      </c>
      <c r="CJ111" s="28"/>
      <c r="CK111" s="11">
        <v>1</v>
      </c>
      <c r="CL111" s="12">
        <v>0</v>
      </c>
      <c r="CM111" s="13">
        <v>0</v>
      </c>
      <c r="CN111" s="14">
        <v>0</v>
      </c>
      <c r="CP111" s="1">
        <f t="shared" ref="CP111" si="919">CF111*CK111+CH111*CK114-CG111*CL111-CI111*CL114</f>
        <v>8.854242249260591E-2</v>
      </c>
      <c r="CQ111" s="4">
        <f t="shared" ref="CQ111" si="920">(CF111*CL111+CG111*CK111+CH111*CL114+CI111*CK114)</f>
        <v>0.95327409817726716</v>
      </c>
      <c r="CR111" s="2">
        <f t="shared" ref="CR111" si="921">CF111*CM111+CH111*CM114-CG111*CN111-CI111*CN114</f>
        <v>0</v>
      </c>
      <c r="CS111" s="3">
        <f t="shared" ref="CS111" si="922">(CF111*CN111+CG111*CM111+CH111*CN114+CI111*CM114)</f>
        <v>0.95327409817726716</v>
      </c>
      <c r="CU111" s="29">
        <f t="shared" ref="CU111" si="923">20*LOG(((1+$CL$4)/$CL$4)/((CP111+CP114)^2+(CQ111+CQ114)^2)^0.5)</f>
        <v>-8.3081543920051175E-3</v>
      </c>
      <c r="CW111" s="53">
        <f t="shared" ref="CW111" si="924">((CP111^2+CQ111^2)^0.5)/((CP114^2+CQ114^2)^0.5)</f>
        <v>0.91654374894231083</v>
      </c>
      <c r="CY111" s="46">
        <f t="shared" si="708"/>
        <v>1.76</v>
      </c>
      <c r="CZ111" s="13">
        <f t="shared" si="709"/>
        <v>-58.736976602543123</v>
      </c>
      <c r="DA111" s="13">
        <f t="shared" si="710"/>
        <v>45.890264032951691</v>
      </c>
      <c r="DB111" s="50"/>
      <c r="DC111" s="13">
        <f t="shared" si="662"/>
        <v>-34.223362853268185</v>
      </c>
      <c r="DD111" s="57">
        <f t="shared" si="663"/>
        <v>-0.59731036289425077</v>
      </c>
      <c r="DE111" s="48">
        <f t="shared" si="661"/>
        <v>-5.8074042157355924E-6</v>
      </c>
    </row>
    <row r="112" spans="1:109" ht="18" customHeight="1" thickBot="1">
      <c r="D112" s="11"/>
      <c r="E112" s="13"/>
      <c r="F112" s="13"/>
      <c r="G112" s="15"/>
      <c r="H112" s="10"/>
      <c r="I112" s="11"/>
      <c r="J112" s="13"/>
      <c r="K112" s="13"/>
      <c r="L112" s="15"/>
      <c r="N112" s="5"/>
      <c r="Q112" s="6"/>
      <c r="S112" s="11"/>
      <c r="T112" s="13"/>
      <c r="U112" s="13"/>
      <c r="V112" s="15"/>
      <c r="W112" s="20"/>
      <c r="X112" s="5"/>
      <c r="AA112" s="6"/>
      <c r="AB112" s="20"/>
      <c r="AC112" s="11"/>
      <c r="AD112" s="13"/>
      <c r="AE112" s="13"/>
      <c r="AF112" s="15"/>
      <c r="AG112" s="20"/>
      <c r="AH112" s="5"/>
      <c r="AK112" s="6"/>
      <c r="AL112" s="20"/>
      <c r="AM112" s="11"/>
      <c r="AN112" s="13"/>
      <c r="AO112" s="13"/>
      <c r="AP112" s="15"/>
      <c r="AR112" s="5"/>
      <c r="AU112" s="6"/>
      <c r="AW112" s="11"/>
      <c r="AX112" s="13"/>
      <c r="AY112" s="13"/>
      <c r="AZ112" s="15"/>
      <c r="BA112" s="20"/>
      <c r="BB112" s="5"/>
      <c r="BE112" s="6"/>
      <c r="BG112" s="11"/>
      <c r="BH112" s="13"/>
      <c r="BI112" s="13"/>
      <c r="BJ112" s="15"/>
      <c r="BL112" s="5"/>
      <c r="BO112" s="6"/>
      <c r="BQ112" s="11"/>
      <c r="BR112" s="13"/>
      <c r="BS112" s="13"/>
      <c r="BT112" s="15"/>
      <c r="BU112" s="20"/>
      <c r="BV112" s="5"/>
      <c r="BY112" s="6"/>
      <c r="CA112" s="11"/>
      <c r="CB112" s="13"/>
      <c r="CC112" s="13"/>
      <c r="CD112" s="15"/>
      <c r="CF112" s="5"/>
      <c r="CI112" s="6"/>
      <c r="CK112" s="11"/>
      <c r="CL112" s="13"/>
      <c r="CM112" s="13"/>
      <c r="CN112" s="15"/>
      <c r="CP112" s="5"/>
      <c r="CS112" s="6"/>
      <c r="CW112" s="54"/>
      <c r="CY112" s="46">
        <f t="shared" si="708"/>
        <v>1.78</v>
      </c>
      <c r="CZ112" s="13">
        <f t="shared" si="709"/>
        <v>-59.807538793118489</v>
      </c>
      <c r="DA112" s="13">
        <f t="shared" si="710"/>
        <v>45.205796775886327</v>
      </c>
      <c r="DB112" s="50"/>
      <c r="DC112" s="13">
        <f t="shared" si="662"/>
        <v>-33.075504970097185</v>
      </c>
      <c r="DD112" s="57">
        <f t="shared" si="663"/>
        <v>-0.57727646348794448</v>
      </c>
      <c r="DE112" s="48">
        <f t="shared" si="661"/>
        <v>-4.5396780599404218E-6</v>
      </c>
    </row>
    <row r="113" spans="1:109" ht="18" customHeight="1" thickBot="1">
      <c r="D113" s="11" t="s">
        <v>101</v>
      </c>
      <c r="E113" s="13"/>
      <c r="F113" s="13" t="s">
        <v>102</v>
      </c>
      <c r="G113" s="15"/>
      <c r="H113" s="10"/>
      <c r="I113" s="11" t="s">
        <v>106</v>
      </c>
      <c r="J113" s="13"/>
      <c r="K113" s="13" t="s">
        <v>105</v>
      </c>
      <c r="L113" s="15"/>
      <c r="N113" s="194" t="s">
        <v>16</v>
      </c>
      <c r="O113" s="195"/>
      <c r="P113" s="196" t="s">
        <v>17</v>
      </c>
      <c r="Q113" s="197"/>
      <c r="S113" s="11" t="s">
        <v>4</v>
      </c>
      <c r="T113" s="13"/>
      <c r="U113" s="13" t="s">
        <v>5</v>
      </c>
      <c r="V113" s="15"/>
      <c r="W113" s="20"/>
      <c r="X113" s="194" t="s">
        <v>111</v>
      </c>
      <c r="Y113" s="195"/>
      <c r="Z113" s="196" t="s">
        <v>110</v>
      </c>
      <c r="AA113" s="197"/>
      <c r="AB113" s="20"/>
      <c r="AC113" s="11" t="s">
        <v>18</v>
      </c>
      <c r="AD113" s="13"/>
      <c r="AE113" s="13" t="s">
        <v>19</v>
      </c>
      <c r="AF113" s="15"/>
      <c r="AG113" s="20"/>
      <c r="AH113" s="194" t="s">
        <v>114</v>
      </c>
      <c r="AI113" s="195"/>
      <c r="AJ113" s="196" t="s">
        <v>115</v>
      </c>
      <c r="AK113" s="197"/>
      <c r="AL113" s="20"/>
      <c r="AM113" s="11" t="s">
        <v>138</v>
      </c>
      <c r="AN113" s="13"/>
      <c r="AO113" s="13" t="s">
        <v>137</v>
      </c>
      <c r="AP113" s="15"/>
      <c r="AR113" s="194" t="s">
        <v>117</v>
      </c>
      <c r="AS113" s="195"/>
      <c r="AT113" s="196" t="s">
        <v>118</v>
      </c>
      <c r="AU113" s="197"/>
      <c r="AV113" s="36"/>
      <c r="AW113" s="11" t="s">
        <v>142</v>
      </c>
      <c r="AX113" s="13"/>
      <c r="AY113" s="13" t="s">
        <v>141</v>
      </c>
      <c r="AZ113" s="15"/>
      <c r="BA113" s="20"/>
      <c r="BB113" s="194" t="s">
        <v>122</v>
      </c>
      <c r="BC113" s="195"/>
      <c r="BD113" s="196" t="s">
        <v>121</v>
      </c>
      <c r="BE113" s="197"/>
      <c r="BF113" s="36"/>
      <c r="BG113" s="11" t="s">
        <v>145</v>
      </c>
      <c r="BH113" s="13"/>
      <c r="BI113" s="13" t="s">
        <v>146</v>
      </c>
      <c r="BJ113" s="15"/>
      <c r="BK113" s="36"/>
      <c r="BL113" s="194" t="s">
        <v>125</v>
      </c>
      <c r="BM113" s="195"/>
      <c r="BN113" s="196" t="s">
        <v>126</v>
      </c>
      <c r="BO113" s="197"/>
      <c r="BP113" s="36"/>
      <c r="BQ113" s="11" t="s">
        <v>150</v>
      </c>
      <c r="BR113" s="13"/>
      <c r="BS113" s="13" t="s">
        <v>149</v>
      </c>
      <c r="BT113" s="15"/>
      <c r="BU113" s="20"/>
      <c r="BV113" s="194" t="s">
        <v>129</v>
      </c>
      <c r="BW113" s="195"/>
      <c r="BX113" s="196" t="s">
        <v>130</v>
      </c>
      <c r="BY113" s="197"/>
      <c r="BZ113" s="36"/>
      <c r="CA113" s="11" t="s">
        <v>154</v>
      </c>
      <c r="CB113" s="13"/>
      <c r="CC113" s="13" t="s">
        <v>153</v>
      </c>
      <c r="CD113" s="15"/>
      <c r="CE113" s="36"/>
      <c r="CF113" s="194" t="s">
        <v>134</v>
      </c>
      <c r="CG113" s="195"/>
      <c r="CH113" s="196" t="s">
        <v>133</v>
      </c>
      <c r="CI113" s="197"/>
      <c r="CK113" s="11" t="s">
        <v>159</v>
      </c>
      <c r="CL113" s="13"/>
      <c r="CM113" s="13" t="s">
        <v>158</v>
      </c>
      <c r="CN113" s="15"/>
      <c r="CP113" s="109" t="s">
        <v>161</v>
      </c>
      <c r="CQ113" s="110"/>
      <c r="CR113" s="111" t="s">
        <v>162</v>
      </c>
      <c r="CS113" s="112"/>
      <c r="CU113" s="38" t="s">
        <v>29</v>
      </c>
      <c r="CW113" s="55" t="s">
        <v>47</v>
      </c>
      <c r="CY113" s="46">
        <f t="shared" si="708"/>
        <v>1.8</v>
      </c>
      <c r="CZ113" s="13">
        <f t="shared" si="709"/>
        <v>-60.860666723666455</v>
      </c>
      <c r="DA113" s="13">
        <f t="shared" si="710"/>
        <v>44.544286676484383</v>
      </c>
      <c r="DB113" s="50"/>
      <c r="DC113" s="13">
        <f t="shared" si="662"/>
        <v>-31.99062550250386</v>
      </c>
      <c r="DD113" s="57">
        <f t="shared" si="663"/>
        <v>-0.55834174479115783</v>
      </c>
      <c r="DE113" s="48">
        <f t="shared" si="661"/>
        <v>-3.5619706974859986E-6</v>
      </c>
    </row>
    <row r="114" spans="1:109" ht="18" customHeight="1" thickTop="1" thickBot="1">
      <c r="D114" s="16">
        <v>0</v>
      </c>
      <c r="E114" s="17">
        <f t="shared" ref="E114" si="925">$B111*$E$4</f>
        <v>0.1791856</v>
      </c>
      <c r="F114" s="18">
        <v>1</v>
      </c>
      <c r="G114" s="19">
        <v>0</v>
      </c>
      <c r="H114" s="10"/>
      <c r="I114" s="16">
        <v>0</v>
      </c>
      <c r="J114" s="17">
        <v>0</v>
      </c>
      <c r="K114" s="18">
        <v>1</v>
      </c>
      <c r="L114" s="19">
        <v>0</v>
      </c>
      <c r="N114" s="1">
        <f t="shared" ref="N114" si="926">D114*I111+F114*I114-E114*J111-G114*J114</f>
        <v>0</v>
      </c>
      <c r="O114" s="4">
        <f t="shared" ref="O114" si="927">(D114*J111+E114*I111+F114*J114+G114*I114)</f>
        <v>0.1791856</v>
      </c>
      <c r="P114" s="2">
        <f t="shared" ref="P114" si="928">D114*K111+F114*K114-E114*L111-G114*L114</f>
        <v>0.94374489590272004</v>
      </c>
      <c r="Q114" s="3">
        <f t="shared" ref="Q114" si="929">(D114*L111+E114*K111+F114*L114+G114*K114)</f>
        <v>0</v>
      </c>
      <c r="S114" s="16">
        <v>0</v>
      </c>
      <c r="T114" s="17">
        <f t="shared" ref="T114" si="930">$B111*$T$4</f>
        <v>0.39698559999999999</v>
      </c>
      <c r="U114" s="18">
        <v>1</v>
      </c>
      <c r="V114" s="19">
        <v>0</v>
      </c>
      <c r="W114" s="20"/>
      <c r="X114" s="1">
        <f t="shared" ref="X114" si="931">N114*S111+P114*S114-O114*T111-Q114*T114</f>
        <v>0</v>
      </c>
      <c r="Y114" s="4">
        <f t="shared" ref="Y114" si="932">(N114*T111+O114*S111+P114*T114+Q114*S114)</f>
        <v>0.55383873374687886</v>
      </c>
      <c r="Z114" s="2">
        <f t="shared" ref="Z114" si="933">N114*U111+P114*U114-O114*V111-Q114*V114</f>
        <v>0.94374489590272004</v>
      </c>
      <c r="AA114" s="3">
        <f t="shared" ref="AA114" si="934">(N114*V111+O114*U111+P114*V114+Q114*U114)</f>
        <v>0</v>
      </c>
      <c r="AB114" s="20"/>
      <c r="AC114" s="16">
        <v>0</v>
      </c>
      <c r="AD114" s="17">
        <v>0</v>
      </c>
      <c r="AE114" s="18">
        <v>1</v>
      </c>
      <c r="AF114" s="19">
        <v>0</v>
      </c>
      <c r="AG114" s="20"/>
      <c r="AH114" s="1">
        <f t="shared" ref="AH114" si="935">X114*AC111+Z114*AC114-Y114*AD111-AA114*AD114</f>
        <v>0</v>
      </c>
      <c r="AI114" s="4">
        <f t="shared" ref="AI114" si="936">(X114*AD111+Y114*AC111+Z114*AD114+AA114*AC114)</f>
        <v>0.55383873374687886</v>
      </c>
      <c r="AJ114" s="2">
        <f t="shared" ref="AJ114" si="937">X114*AE111+Z114*AE114-Y114*AF111-AA114*AF114</f>
        <v>0.73508737140879765</v>
      </c>
      <c r="AK114" s="3">
        <f t="shared" ref="AK114" si="938">(X114*AF111+Y114*AE111+Z114*AF114+AA114*AE114)</f>
        <v>0</v>
      </c>
      <c r="AL114" s="20"/>
      <c r="AM114" s="16">
        <v>0</v>
      </c>
      <c r="AN114" s="17">
        <f t="shared" ref="AN114" si="939">$B111*$AN$4</f>
        <v>0.41926720000000001</v>
      </c>
      <c r="AO114" s="18">
        <v>1</v>
      </c>
      <c r="AP114" s="19">
        <v>0</v>
      </c>
      <c r="AR114" s="1">
        <f t="shared" ref="AR114" si="940">AH114*AM111+AJ114*AM114-AI114*AN111-AK114*AN114</f>
        <v>0</v>
      </c>
      <c r="AS114" s="4">
        <f t="shared" ref="AS114" si="941">(AH114*AN111+AI114*AM111+AJ114*AN114+AK114*AM114)</f>
        <v>0.86203675771280552</v>
      </c>
      <c r="AT114" s="2">
        <f t="shared" ref="AT114" si="942">AH114*AO111+AJ114*AO114-AI114*AP111-AK114*AP114</f>
        <v>0.73508737140879765</v>
      </c>
      <c r="AU114" s="3">
        <f t="shared" ref="AU114" si="943">(AH114*AP111+AI114*AO111+AJ114*AP114+AK114*AO114)</f>
        <v>0</v>
      </c>
      <c r="AV114" s="20"/>
      <c r="AW114" s="16">
        <v>0</v>
      </c>
      <c r="AX114" s="17">
        <v>0</v>
      </c>
      <c r="AY114" s="18">
        <v>1</v>
      </c>
      <c r="AZ114" s="19">
        <v>0</v>
      </c>
      <c r="BA114" s="20"/>
      <c r="BB114" s="1">
        <f t="shared" ref="BB114" si="944">AR114*AW111+AT114*AW114-AS114*AX111-AU114*AX114</f>
        <v>0</v>
      </c>
      <c r="BC114" s="4">
        <f t="shared" ref="BC114" si="945">(AR114*AX111+AS114*AW111+AT114*AX114+AU114*AW114)</f>
        <v>0.86203675771280552</v>
      </c>
      <c r="BD114" s="2">
        <f t="shared" ref="BD114" si="946">AR114*AY111+AT114*AY114-AS114*AZ111-AU114*AZ114</f>
        <v>0.41031691942136511</v>
      </c>
      <c r="BE114" s="3">
        <f t="shared" ref="BE114" si="947">(AR114*AZ111+AS114*AY111+AT114*AZ114+AU114*AY114)</f>
        <v>0</v>
      </c>
      <c r="BF114" s="20"/>
      <c r="BG114" s="16">
        <v>0</v>
      </c>
      <c r="BH114" s="17">
        <f t="shared" ref="BH114" si="948">$B111*$BH$4</f>
        <v>0.39698559999999999</v>
      </c>
      <c r="BI114" s="18">
        <v>1</v>
      </c>
      <c r="BJ114" s="19">
        <v>0</v>
      </c>
      <c r="BK114" s="20"/>
      <c r="BL114" s="1">
        <f t="shared" ref="BL114" si="949">BB114*BG111+BD114*BG114-BC114*BH111-BE114*BH114</f>
        <v>0</v>
      </c>
      <c r="BM114" s="4">
        <f t="shared" ref="BM114" si="950">(BB114*BH111+BC114*BG111+BD114*BH114+BE114*BG114)</f>
        <v>1.0249266661594478</v>
      </c>
      <c r="BN114" s="2">
        <f t="shared" ref="BN114" si="951">BB114*BI111+BD114*BI114-BC114*BJ111-BE114*BJ114</f>
        <v>0.41031691942136511</v>
      </c>
      <c r="BO114" s="3">
        <f t="shared" ref="BO114" si="952">(BB114*BJ111+BC114*BI111+BD114*BJ114+BE114*BI114)</f>
        <v>0</v>
      </c>
      <c r="BP114" s="20"/>
      <c r="BQ114" s="16">
        <v>0</v>
      </c>
      <c r="BR114" s="17">
        <v>0</v>
      </c>
      <c r="BS114" s="18">
        <v>1</v>
      </c>
      <c r="BT114" s="19">
        <v>0</v>
      </c>
      <c r="BU114" s="20"/>
      <c r="BV114" s="1">
        <f t="shared" ref="BV114" si="953">BL114*BQ111+BN114*BQ114-BM114*BR111-BO114*BR114</f>
        <v>0</v>
      </c>
      <c r="BW114" s="4">
        <f t="shared" ref="BW114" si="954">(BL114*BR111+BM114*BQ111+BN114*BR114+BO114*BQ114)</f>
        <v>1.0249266661594478</v>
      </c>
      <c r="BX114" s="2">
        <f t="shared" ref="BX114" si="955">BL114*BS111+BN114*BS114-BM114*BT111-BO114*BT114</f>
        <v>8.8542422492605855E-2</v>
      </c>
      <c r="BY114" s="3">
        <f t="shared" ref="BY114" si="956">(BL114*BT111+BM114*BS111+BN114*BT114+BO114*BS114)</f>
        <v>0</v>
      </c>
      <c r="BZ114" s="20"/>
      <c r="CA114" s="16">
        <v>0</v>
      </c>
      <c r="CB114" s="17">
        <f t="shared" ref="CB114" si="957">$B111*$CB$4</f>
        <v>0.1791856</v>
      </c>
      <c r="CC114" s="18">
        <v>1</v>
      </c>
      <c r="CD114" s="19">
        <v>0</v>
      </c>
      <c r="CE114" s="20"/>
      <c r="CF114" s="1">
        <f t="shared" ref="CF114" si="958">BV114*CA111+BX114*CA114-BW114*CB111-BY114*CB114</f>
        <v>0</v>
      </c>
      <c r="CG114" s="4">
        <f t="shared" ref="CG114" si="959">(BV114*CB111+BW114*CA111+BX114*CB114+BY114*CA114)</f>
        <v>1.040792193259239</v>
      </c>
      <c r="CH114" s="2">
        <f t="shared" ref="CH114" si="960">BV114*CC111+BX114*CC114-BW114*CD111-BY114*CD114</f>
        <v>8.8542422492605855E-2</v>
      </c>
      <c r="CI114" s="3">
        <f t="shared" ref="CI114" si="961">(BV114*CD111+BW114*CC111+BX114*CD114+BY114*CC114)</f>
        <v>0</v>
      </c>
      <c r="CK114" s="16">
        <f t="shared" ref="CK114" si="962">1/$CL$4</f>
        <v>1</v>
      </c>
      <c r="CL114" s="17">
        <v>0</v>
      </c>
      <c r="CM114" s="18">
        <v>1</v>
      </c>
      <c r="CN114" s="19">
        <v>0</v>
      </c>
      <c r="CP114" s="1">
        <f t="shared" ref="CP114" si="963">CF114*CK111+CH114*CK114-CG114*CL111-CI114*CL114</f>
        <v>8.8542422492605855E-2</v>
      </c>
      <c r="CQ114" s="4">
        <f t="shared" ref="CQ114" si="964">(CF114*CL111+CG114*CK111+CH114*CL114+CI114*CK114)</f>
        <v>1.040792193259239</v>
      </c>
      <c r="CR114" s="2">
        <f t="shared" ref="CR114" si="965">CF114*CM111+CH114*CM114-CG114*CN111-CI114*CN114</f>
        <v>8.8542422492605855E-2</v>
      </c>
      <c r="CS114" s="3">
        <f t="shared" ref="CS114" si="966">(CF114*CN111+CG114*CM111+CH114*CN114+CI114*CM114)</f>
        <v>0</v>
      </c>
      <c r="CU114" s="39">
        <f t="shared" ref="CU114" si="967">(180/PI())*ATAN(-1*(CQ111/CP111))</f>
        <v>-84.693453471707599</v>
      </c>
      <c r="CW114" s="56">
        <f t="shared" ref="CW114" si="968">20*LOG(((1-(10^(CU111/20)^2)*(1-((1-CW111)/(1+CW111))^2))^0.5))</f>
        <v>-24.197876125576929</v>
      </c>
      <c r="CY114" s="46">
        <f t="shared" si="708"/>
        <v>1.82</v>
      </c>
      <c r="CZ114" s="13">
        <f t="shared" si="709"/>
        <v>-61.897003112627047</v>
      </c>
      <c r="DA114" s="13">
        <f t="shared" si="710"/>
        <v>43.904474166434305</v>
      </c>
      <c r="DB114" s="50"/>
      <c r="DC114" s="13">
        <f t="shared" si="662"/>
        <v>-30.963850556337718</v>
      </c>
      <c r="DD114" s="57">
        <f t="shared" si="663"/>
        <v>-0.54042114130357111</v>
      </c>
      <c r="DE114" s="48">
        <f t="shared" si="661"/>
        <v>-2.8049511329674213E-6</v>
      </c>
    </row>
    <row r="115" spans="1:109" ht="18" customHeight="1"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3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Y115" s="46">
        <f t="shared" si="708"/>
        <v>1.84</v>
      </c>
      <c r="CZ115" s="13">
        <f t="shared" si="709"/>
        <v>-62.917152572108989</v>
      </c>
      <c r="DA115" s="13">
        <f t="shared" si="710"/>
        <v>43.28519715530755</v>
      </c>
      <c r="DB115" s="50"/>
      <c r="DC115" s="13">
        <f t="shared" si="662"/>
        <v>-29.990793561541881</v>
      </c>
      <c r="DD115" s="57">
        <f t="shared" si="663"/>
        <v>-0.52343809293482246</v>
      </c>
      <c r="DE115" s="48">
        <f t="shared" si="661"/>
        <v>-2.2165612949054736E-6</v>
      </c>
    </row>
    <row r="116" spans="1:109" ht="18" customHeight="1">
      <c r="CY116" s="46">
        <f t="shared" si="708"/>
        <v>1.86</v>
      </c>
      <c r="CZ116" s="13">
        <f t="shared" si="709"/>
        <v>-63.921684717062924</v>
      </c>
      <c r="DA116" s="13">
        <f t="shared" si="710"/>
        <v>42.685381284076712</v>
      </c>
      <c r="DB116" s="50"/>
      <c r="DC116" s="13">
        <f t="shared" si="662"/>
        <v>-29.067495778813367</v>
      </c>
      <c r="DD116" s="57">
        <f t="shared" si="663"/>
        <v>-0.5073235066498466</v>
      </c>
      <c r="DE116" s="48">
        <f t="shared" si="661"/>
        <v>-1.7575424411875412E-6</v>
      </c>
    </row>
    <row r="117" spans="1:109" ht="18" customHeight="1" thickBot="1">
      <c r="A117" s="23"/>
      <c r="B117" s="23"/>
      <c r="C117" s="23"/>
      <c r="D117" s="20" t="s">
        <v>6</v>
      </c>
      <c r="E117" s="20"/>
      <c r="F117" s="20"/>
      <c r="G117" s="20"/>
      <c r="H117" s="20"/>
      <c r="I117" s="20" t="s">
        <v>7</v>
      </c>
      <c r="J117" s="20"/>
      <c r="K117" s="20"/>
      <c r="L117" s="20"/>
      <c r="M117" s="23"/>
      <c r="N117" s="23"/>
      <c r="O117" s="24" t="s">
        <v>8</v>
      </c>
      <c r="P117" s="23"/>
      <c r="Q117" s="23"/>
      <c r="R117" s="23"/>
      <c r="S117" s="20"/>
      <c r="T117" s="20" t="s">
        <v>9</v>
      </c>
      <c r="U117" s="23"/>
      <c r="V117" s="23"/>
      <c r="W117" s="23"/>
      <c r="X117" s="23"/>
      <c r="Y117" s="24" t="s">
        <v>10</v>
      </c>
      <c r="Z117" s="23"/>
      <c r="AA117" s="23"/>
      <c r="AB117" s="23"/>
      <c r="AC117" s="24" t="s">
        <v>11</v>
      </c>
      <c r="AD117" s="20"/>
      <c r="AE117" s="20"/>
      <c r="AF117" s="20"/>
      <c r="AG117" s="20"/>
      <c r="AH117" s="23"/>
      <c r="AI117" s="24" t="s">
        <v>12</v>
      </c>
      <c r="AJ117" s="23"/>
      <c r="AK117" s="23"/>
      <c r="AL117" s="20"/>
      <c r="AM117" s="24" t="s">
        <v>21</v>
      </c>
      <c r="AN117" s="20"/>
      <c r="AO117" s="23"/>
      <c r="AP117" s="23"/>
      <c r="AQ117" s="23"/>
      <c r="AR117" s="23"/>
      <c r="AS117" s="24" t="s">
        <v>87</v>
      </c>
      <c r="AT117" s="23"/>
      <c r="AU117" s="23"/>
      <c r="AV117" s="23"/>
      <c r="AW117" s="24" t="s">
        <v>22</v>
      </c>
      <c r="AX117" s="20"/>
      <c r="AY117" s="20"/>
      <c r="AZ117" s="20"/>
      <c r="BA117" s="20"/>
      <c r="BB117" s="23"/>
      <c r="BC117" s="24" t="s">
        <v>13</v>
      </c>
      <c r="BD117" s="23"/>
      <c r="BE117" s="23"/>
      <c r="BF117" s="23"/>
      <c r="BG117" s="24" t="s">
        <v>23</v>
      </c>
      <c r="BH117" s="20"/>
      <c r="BI117" s="23"/>
      <c r="BJ117" s="23"/>
      <c r="BK117" s="23"/>
      <c r="BL117" s="23"/>
      <c r="BM117" s="24" t="s">
        <v>24</v>
      </c>
      <c r="BN117" s="23"/>
      <c r="BO117" s="23"/>
      <c r="BP117" s="23"/>
      <c r="BQ117" s="24" t="s">
        <v>22</v>
      </c>
      <c r="BR117" s="20"/>
      <c r="BS117" s="20"/>
      <c r="BT117" s="20"/>
      <c r="BU117" s="20"/>
      <c r="BV117" s="23"/>
      <c r="BW117" s="24" t="s">
        <v>25</v>
      </c>
      <c r="BX117" s="23"/>
      <c r="BY117" s="23"/>
      <c r="BZ117" s="23"/>
      <c r="CA117" s="24" t="s">
        <v>23</v>
      </c>
      <c r="CB117" s="20"/>
      <c r="CC117" s="23"/>
      <c r="CD117" s="23"/>
      <c r="CE117" s="23"/>
      <c r="CF117" s="23"/>
      <c r="CG117" s="24" t="s">
        <v>88</v>
      </c>
      <c r="CH117" s="23"/>
      <c r="CI117" s="23"/>
      <c r="CJ117" s="23"/>
      <c r="CK117" s="24" t="s">
        <v>155</v>
      </c>
      <c r="CL117" s="24"/>
      <c r="CM117" s="23"/>
      <c r="CN117" s="23"/>
      <c r="CO117" s="23"/>
      <c r="CP117" s="23"/>
      <c r="CQ117" s="24" t="s">
        <v>89</v>
      </c>
      <c r="CR117" s="23"/>
      <c r="CS117" s="23"/>
      <c r="CY117" s="46">
        <f t="shared" si="708"/>
        <v>1.88</v>
      </c>
      <c r="CZ117" s="13">
        <f t="shared" si="709"/>
        <v>-64.911136954422602</v>
      </c>
      <c r="DA117" s="13">
        <f t="shared" si="710"/>
        <v>42.104031368500451</v>
      </c>
      <c r="DB117" s="50"/>
      <c r="DC117" s="13">
        <f t="shared" si="662"/>
        <v>-28.190375340649229</v>
      </c>
      <c r="DD117" s="57">
        <f t="shared" si="663"/>
        <v>-0.49201486706734715</v>
      </c>
      <c r="DE117" s="48">
        <f t="shared" si="661"/>
        <v>-1.3981632226603977E-6</v>
      </c>
    </row>
    <row r="118" spans="1:109" ht="18" customHeight="1" thickBot="1">
      <c r="A118" s="23"/>
      <c r="B118" s="33"/>
      <c r="C118" s="23"/>
      <c r="D118" s="7" t="s">
        <v>99</v>
      </c>
      <c r="E118" s="8"/>
      <c r="F118" s="8" t="s">
        <v>100</v>
      </c>
      <c r="G118" s="9"/>
      <c r="H118" s="10"/>
      <c r="I118" s="7" t="s">
        <v>103</v>
      </c>
      <c r="J118" s="8"/>
      <c r="K118" s="8" t="s">
        <v>104</v>
      </c>
      <c r="L118" s="9"/>
      <c r="M118" s="23"/>
      <c r="N118" s="194" t="s">
        <v>74</v>
      </c>
      <c r="O118" s="195"/>
      <c r="P118" s="196" t="s">
        <v>75</v>
      </c>
      <c r="Q118" s="197"/>
      <c r="R118" s="23"/>
      <c r="S118" s="7" t="s">
        <v>2</v>
      </c>
      <c r="T118" s="8"/>
      <c r="U118" s="8" t="s">
        <v>3</v>
      </c>
      <c r="V118" s="9"/>
      <c r="W118" s="20"/>
      <c r="X118" s="194" t="s">
        <v>108</v>
      </c>
      <c r="Y118" s="195"/>
      <c r="Z118" s="196" t="s">
        <v>109</v>
      </c>
      <c r="AA118" s="197"/>
      <c r="AB118" s="20"/>
      <c r="AC118" s="7" t="s">
        <v>107</v>
      </c>
      <c r="AD118" s="8"/>
      <c r="AE118" s="8" t="s">
        <v>14</v>
      </c>
      <c r="AF118" s="9"/>
      <c r="AG118" s="20"/>
      <c r="AH118" s="194" t="s">
        <v>112</v>
      </c>
      <c r="AI118" s="195"/>
      <c r="AJ118" s="196" t="s">
        <v>113</v>
      </c>
      <c r="AK118" s="197"/>
      <c r="AL118" s="20"/>
      <c r="AM118" s="106" t="s">
        <v>135</v>
      </c>
      <c r="AN118" s="107"/>
      <c r="AO118" s="107" t="s">
        <v>136</v>
      </c>
      <c r="AP118" s="108"/>
      <c r="AQ118" s="23"/>
      <c r="AR118" s="194" t="s">
        <v>116</v>
      </c>
      <c r="AS118" s="195"/>
      <c r="AT118" s="196" t="s">
        <v>0</v>
      </c>
      <c r="AU118" s="197"/>
      <c r="AV118" s="36"/>
      <c r="AW118" s="7" t="s">
        <v>139</v>
      </c>
      <c r="AX118" s="8"/>
      <c r="AY118" s="8" t="s">
        <v>140</v>
      </c>
      <c r="AZ118" s="9"/>
      <c r="BA118" s="20"/>
      <c r="BB118" s="194" t="s">
        <v>119</v>
      </c>
      <c r="BC118" s="195"/>
      <c r="BD118" s="196" t="s">
        <v>120</v>
      </c>
      <c r="BE118" s="197"/>
      <c r="BF118" s="36"/>
      <c r="BG118" s="190" t="s">
        <v>143</v>
      </c>
      <c r="BH118" s="191"/>
      <c r="BI118" s="192" t="s">
        <v>144</v>
      </c>
      <c r="BJ118" s="193"/>
      <c r="BK118" s="36"/>
      <c r="BL118" s="194" t="s">
        <v>123</v>
      </c>
      <c r="BM118" s="195"/>
      <c r="BN118" s="196" t="s">
        <v>124</v>
      </c>
      <c r="BO118" s="197"/>
      <c r="BP118" s="36"/>
      <c r="BQ118" s="7" t="s">
        <v>147</v>
      </c>
      <c r="BR118" s="8"/>
      <c r="BS118" s="8" t="s">
        <v>148</v>
      </c>
      <c r="BT118" s="9"/>
      <c r="BU118" s="20"/>
      <c r="BV118" s="194" t="s">
        <v>127</v>
      </c>
      <c r="BW118" s="195"/>
      <c r="BX118" s="196" t="s">
        <v>128</v>
      </c>
      <c r="BY118" s="197"/>
      <c r="BZ118" s="36"/>
      <c r="CA118" s="7" t="s">
        <v>151</v>
      </c>
      <c r="CB118" s="8"/>
      <c r="CC118" s="8" t="s">
        <v>152</v>
      </c>
      <c r="CD118" s="9"/>
      <c r="CE118" s="36"/>
      <c r="CF118" s="194" t="s">
        <v>131</v>
      </c>
      <c r="CG118" s="195"/>
      <c r="CH118" s="196" t="s">
        <v>132</v>
      </c>
      <c r="CI118" s="197"/>
      <c r="CJ118" s="23"/>
      <c r="CK118" s="7" t="s">
        <v>156</v>
      </c>
      <c r="CL118" s="8"/>
      <c r="CM118" s="8" t="s">
        <v>157</v>
      </c>
      <c r="CN118" s="9"/>
      <c r="CO118" s="23"/>
      <c r="CP118" s="194" t="s">
        <v>160</v>
      </c>
      <c r="CQ118" s="195"/>
      <c r="CR118" s="196" t="s">
        <v>132</v>
      </c>
      <c r="CS118" s="197"/>
      <c r="CU118" s="26" t="s">
        <v>15</v>
      </c>
      <c r="CW118" s="52" t="s">
        <v>46</v>
      </c>
      <c r="CY118" s="46">
        <f t="shared" si="708"/>
        <v>1.9</v>
      </c>
      <c r="CZ118" s="13">
        <f t="shared" si="709"/>
        <v>-65.886016991593721</v>
      </c>
      <c r="DA118" s="13">
        <f t="shared" si="710"/>
        <v>41.540223861687466</v>
      </c>
      <c r="DB118" s="50"/>
      <c r="DC118" s="13">
        <f t="shared" si="662"/>
        <v>-27.356183426903844</v>
      </c>
      <c r="DD118" s="57">
        <f t="shared" si="663"/>
        <v>-0.47745547157897761</v>
      </c>
      <c r="DE118" s="48">
        <f t="shared" si="661"/>
        <v>-1.1158153821943075E-6</v>
      </c>
    </row>
    <row r="119" spans="1:109" ht="18" customHeight="1" thickTop="1" thickBot="1">
      <c r="B119" s="34">
        <v>0.24</v>
      </c>
      <c r="D119" s="11">
        <v>1</v>
      </c>
      <c r="E119" s="12">
        <v>0</v>
      </c>
      <c r="F119" s="13">
        <v>0</v>
      </c>
      <c r="G119" s="14">
        <v>0</v>
      </c>
      <c r="H119" s="10"/>
      <c r="I119" s="11">
        <v>1</v>
      </c>
      <c r="J119" s="12">
        <v>0</v>
      </c>
      <c r="K119" s="13">
        <v>0</v>
      </c>
      <c r="L119" s="40">
        <f t="shared" ref="L119" si="969">$B119*$J$4</f>
        <v>0.34248960000000001</v>
      </c>
      <c r="N119" s="1">
        <f t="shared" ref="N119" si="970">D119*I119+F119*I122-E119*J119-G119*J122</f>
        <v>1</v>
      </c>
      <c r="O119" s="4">
        <f t="shared" ref="O119" si="971">(D119*J119+E119*I119+F119*J122+G119*I122)</f>
        <v>0</v>
      </c>
      <c r="P119" s="2">
        <f t="shared" ref="P119" si="972">D119*K119+F119*K122-E119*L119-G119*L122</f>
        <v>0</v>
      </c>
      <c r="Q119" s="3">
        <f t="shared" ref="Q119" si="973">(D119*L119+E119*K119+F119*L122+G119*K122)</f>
        <v>0.34248960000000001</v>
      </c>
      <c r="S119" s="11">
        <v>1</v>
      </c>
      <c r="T119" s="12">
        <v>0</v>
      </c>
      <c r="U119" s="13">
        <v>0</v>
      </c>
      <c r="V119" s="13">
        <v>0</v>
      </c>
      <c r="W119" s="20"/>
      <c r="X119" s="1">
        <f t="shared" ref="X119" si="974">N119*S119+P119*S122-O119*T119-Q119*T122</f>
        <v>0.85167624798207997</v>
      </c>
      <c r="Y119" s="4">
        <f t="shared" ref="Y119" si="975">(N119*T119+O119*S119+P119*T122+Q119*S122)</f>
        <v>0</v>
      </c>
      <c r="Z119" s="2">
        <f t="shared" ref="Z119" si="976">N119*U119+P119*U122-O119*V119-Q119*V122</f>
        <v>0</v>
      </c>
      <c r="AA119" s="3">
        <f t="shared" ref="AA119" si="977">(N119*V119+O119*U119+P119*V122+Q119*U122)</f>
        <v>0.34248960000000001</v>
      </c>
      <c r="AB119" s="20"/>
      <c r="AC119" s="11">
        <v>1</v>
      </c>
      <c r="AD119" s="12">
        <v>0</v>
      </c>
      <c r="AE119" s="13">
        <v>0</v>
      </c>
      <c r="AF119" s="40">
        <f t="shared" ref="AF119" si="978">$B119*$AD$4</f>
        <v>0.41099760000000002</v>
      </c>
      <c r="AG119" s="20"/>
      <c r="AH119" s="1">
        <f t="shared" ref="AH119" si="979">X119*AC119+Z119*AC122-Y119*AD119-AA119*AD122</f>
        <v>0.85167624798207997</v>
      </c>
      <c r="AI119" s="4">
        <f t="shared" ref="AI119" si="980">(X119*AD119+Y119*AC119+Z119*AD122+AA119*AC122)</f>
        <v>0</v>
      </c>
      <c r="AJ119" s="2">
        <f t="shared" ref="AJ119" si="981">X119*AE119+Z119*AE122-Y119*AF119-AA119*AF122</f>
        <v>0</v>
      </c>
      <c r="AK119" s="3">
        <f t="shared" ref="AK119" si="982">(X119*AF119+Y119*AE119+Z119*AF122+AA119*AE122)</f>
        <v>0.69252649389763965</v>
      </c>
      <c r="AL119" s="20"/>
      <c r="AM119" s="11">
        <v>1</v>
      </c>
      <c r="AN119" s="12">
        <v>0</v>
      </c>
      <c r="AO119" s="13">
        <v>0</v>
      </c>
      <c r="AP119" s="14">
        <v>0</v>
      </c>
      <c r="AR119" s="1">
        <f t="shared" ref="AR119" si="983">AH119*AM119+AJ119*AM122-AI119*AN119-AK119*AN122</f>
        <v>0.5349268181395922</v>
      </c>
      <c r="AS119" s="4">
        <f t="shared" ref="AS119" si="984">(AH119*AN119+AI119*AM119+AJ119*AN122+AK119*AM122)</f>
        <v>0</v>
      </c>
      <c r="AT119" s="2">
        <f t="shared" ref="AT119" si="985">AH119*AO119+AJ119*AO122-AI119*AP119-AK119*AP122</f>
        <v>0</v>
      </c>
      <c r="AU119" s="3">
        <f t="shared" ref="AU119" si="986">(AH119*AP119+AI119*AO119+AJ119*AP122+AK119*AO122)</f>
        <v>0.69252649389763965</v>
      </c>
      <c r="AV119" s="20"/>
      <c r="AW119" s="11">
        <v>1</v>
      </c>
      <c r="AX119" s="12">
        <v>0</v>
      </c>
      <c r="AY119" s="13">
        <v>0</v>
      </c>
      <c r="AZ119" s="40">
        <f t="shared" ref="AZ119" si="987">$B119*$AX$4</f>
        <v>0.41099760000000002</v>
      </c>
      <c r="BA119" s="20"/>
      <c r="BB119" s="1">
        <f t="shared" ref="BB119" si="988">AR119*AW119+AT119*AW122-AS119*AX119-AU119*AX122</f>
        <v>0.5349268181395922</v>
      </c>
      <c r="BC119" s="4">
        <f t="shared" ref="BC119" si="989">(AR119*AX119+AS119*AW119+AT119*AX122+AU119*AW122)</f>
        <v>0</v>
      </c>
      <c r="BD119" s="2">
        <f t="shared" ref="BD119" si="990">AR119*AY119+AT119*AY122-AS119*AZ119-AU119*AZ122</f>
        <v>0</v>
      </c>
      <c r="BE119" s="3">
        <f t="shared" ref="BE119" si="991">(AR119*AZ119+AS119*AY119+AT119*AZ122+AU119*AY122)</f>
        <v>0.91238013232864845</v>
      </c>
      <c r="BF119" s="20"/>
      <c r="BG119" s="11">
        <v>1</v>
      </c>
      <c r="BH119" s="12">
        <v>0</v>
      </c>
      <c r="BI119" s="13">
        <v>0</v>
      </c>
      <c r="BJ119" s="14">
        <v>0</v>
      </c>
      <c r="BK119" s="20"/>
      <c r="BL119" s="1">
        <f t="shared" ref="BL119" si="992">BB119*BG119+BD119*BG122-BC119*BH119-BE119*BH122</f>
        <v>0.13979760985533629</v>
      </c>
      <c r="BM119" s="4">
        <f t="shared" ref="BM119" si="993">(BB119*BH119+BC119*BG119+BD119*BH122+BE119*BG122)</f>
        <v>0</v>
      </c>
      <c r="BN119" s="2">
        <f t="shared" ref="BN119" si="994">BB119*BI119+BD119*BI122-BC119*BJ119-BE119*BJ122</f>
        <v>0</v>
      </c>
      <c r="BO119" s="3">
        <f t="shared" ref="BO119" si="995">(BB119*BJ119+BC119*BI119+BD119*BJ122+BE119*BI122)</f>
        <v>0.91238013232864845</v>
      </c>
      <c r="BP119" s="20"/>
      <c r="BQ119" s="11">
        <v>1</v>
      </c>
      <c r="BR119" s="12">
        <v>0</v>
      </c>
      <c r="BS119" s="13">
        <v>0</v>
      </c>
      <c r="BT119" s="40">
        <f t="shared" ref="BT119" si="996">$B119*BR$4</f>
        <v>0.34248960000000001</v>
      </c>
      <c r="BU119" s="20"/>
      <c r="BV119" s="1">
        <f t="shared" ref="BV119" si="997">BL119*BQ119+BN119*BQ122-BM119*BR119-BO119*BR122</f>
        <v>0.13979760985533629</v>
      </c>
      <c r="BW119" s="4">
        <f t="shared" ref="BW119" si="998">(BL119*BR119+BM119*BQ119+BN119*BR122+BO119*BQ122)</f>
        <v>0</v>
      </c>
      <c r="BX119" s="2">
        <f t="shared" ref="BX119" si="999">BL119*BS119+BN119*BS122-BM119*BT119-BO119*BT122</f>
        <v>0</v>
      </c>
      <c r="BY119" s="3">
        <f t="shared" ref="BY119" si="1000">(BL119*BT119+BM119*BS119+BN119*BT122+BO119*BS122)</f>
        <v>0.9602593598089586</v>
      </c>
      <c r="BZ119" s="20"/>
      <c r="CA119" s="11">
        <v>1</v>
      </c>
      <c r="CB119" s="12">
        <v>0</v>
      </c>
      <c r="CC119" s="13">
        <v>0</v>
      </c>
      <c r="CD119" s="14">
        <v>0</v>
      </c>
      <c r="CE119" s="20"/>
      <c r="CF119" s="1">
        <f t="shared" ref="CF119" si="1001">BV119*CA119+BX119*CA122-BW119*CB119-BY119*CB122</f>
        <v>-4.7909280555191835E-2</v>
      </c>
      <c r="CG119" s="4">
        <f t="shared" ref="CG119" si="1002">(BV119*CB119+BW119*CA119+BX119*CB122+BY119*CA122)</f>
        <v>0</v>
      </c>
      <c r="CH119" s="2">
        <f t="shared" ref="CH119" si="1003">BV119*CC119+BX119*CC122-BW119*CD119-BY119*CD122</f>
        <v>0</v>
      </c>
      <c r="CI119" s="3">
        <f t="shared" ref="CI119" si="1004">(BV119*CD119+BW119*CC119+BX119*CD122+BY119*CC122)</f>
        <v>0.9602593598089586</v>
      </c>
      <c r="CJ119" s="28"/>
      <c r="CK119" s="11">
        <v>1</v>
      </c>
      <c r="CL119" s="12">
        <v>0</v>
      </c>
      <c r="CM119" s="13">
        <v>0</v>
      </c>
      <c r="CN119" s="14">
        <v>0</v>
      </c>
      <c r="CP119" s="1">
        <f t="shared" ref="CP119" si="1005">CF119*CK119+CH119*CK122-CG119*CL119-CI119*CL122</f>
        <v>-4.7909280555191835E-2</v>
      </c>
      <c r="CQ119" s="4">
        <f t="shared" ref="CQ119" si="1006">(CF119*CL119+CG119*CK119+CH119*CL122+CI119*CK122)</f>
        <v>0.9602593598089586</v>
      </c>
      <c r="CR119" s="2">
        <f t="shared" ref="CR119" si="1007">CF119*CM119+CH119*CM122-CG119*CN119-CI119*CN122</f>
        <v>0</v>
      </c>
      <c r="CS119" s="3">
        <f t="shared" ref="CS119" si="1008">(CF119*CN119+CG119*CM119+CH119*CN122+CI119*CM122)</f>
        <v>0.9602593598089586</v>
      </c>
      <c r="CU119" s="29">
        <f t="shared" ref="CU119" si="1009">20*LOG(((1+$CL$4)/$CL$4)/((CP119+CP122)^2+(CQ119+CQ122)^2)^0.5)</f>
        <v>-6.7256000275913441E-3</v>
      </c>
      <c r="CW119" s="53">
        <f t="shared" ref="CW119" si="1010">((CP119^2+CQ119^2)^0.5)/((CP122^2+CQ122^2)^0.5)</f>
        <v>0.92438676061729519</v>
      </c>
      <c r="CY119" s="46">
        <f t="shared" si="708"/>
        <v>1.92</v>
      </c>
      <c r="CZ119" s="13">
        <f t="shared" si="709"/>
        <v>-66.846805098084999</v>
      </c>
      <c r="DA119" s="13">
        <f t="shared" si="710"/>
        <v>40.993100193149388</v>
      </c>
      <c r="DB119" s="50"/>
      <c r="DC119" s="13">
        <f t="shared" si="662"/>
        <v>-26.561966432279124</v>
      </c>
      <c r="DD119" s="57">
        <f t="shared" si="663"/>
        <v>-0.46359377004748215</v>
      </c>
      <c r="DE119" s="48">
        <f t="shared" si="661"/>
        <v>-8.9323895125597159E-7</v>
      </c>
    </row>
    <row r="120" spans="1:109" ht="18" customHeight="1" thickBot="1">
      <c r="D120" s="11"/>
      <c r="E120" s="13"/>
      <c r="F120" s="13"/>
      <c r="G120" s="15"/>
      <c r="H120" s="10"/>
      <c r="I120" s="11"/>
      <c r="J120" s="13"/>
      <c r="K120" s="13"/>
      <c r="L120" s="15"/>
      <c r="N120" s="5"/>
      <c r="Q120" s="6"/>
      <c r="S120" s="11"/>
      <c r="T120" s="13"/>
      <c r="U120" s="13"/>
      <c r="V120" s="15"/>
      <c r="W120" s="20"/>
      <c r="X120" s="5"/>
      <c r="AA120" s="6"/>
      <c r="AB120" s="20"/>
      <c r="AC120" s="11"/>
      <c r="AD120" s="13"/>
      <c r="AE120" s="13"/>
      <c r="AF120" s="15"/>
      <c r="AG120" s="20"/>
      <c r="AH120" s="5"/>
      <c r="AK120" s="6"/>
      <c r="AL120" s="20"/>
      <c r="AM120" s="11"/>
      <c r="AN120" s="13"/>
      <c r="AO120" s="13"/>
      <c r="AP120" s="15"/>
      <c r="AR120" s="5"/>
      <c r="AU120" s="6"/>
      <c r="AW120" s="11"/>
      <c r="AX120" s="13"/>
      <c r="AY120" s="13"/>
      <c r="AZ120" s="15"/>
      <c r="BA120" s="20"/>
      <c r="BB120" s="5"/>
      <c r="BE120" s="6"/>
      <c r="BG120" s="11"/>
      <c r="BH120" s="13"/>
      <c r="BI120" s="13"/>
      <c r="BJ120" s="15"/>
      <c r="BL120" s="5"/>
      <c r="BO120" s="6"/>
      <c r="BQ120" s="11"/>
      <c r="BR120" s="13"/>
      <c r="BS120" s="13"/>
      <c r="BT120" s="15"/>
      <c r="BU120" s="20"/>
      <c r="BV120" s="5"/>
      <c r="BY120" s="6"/>
      <c r="CA120" s="11"/>
      <c r="CB120" s="13"/>
      <c r="CC120" s="13"/>
      <c r="CD120" s="15"/>
      <c r="CF120" s="5"/>
      <c r="CI120" s="6"/>
      <c r="CK120" s="11"/>
      <c r="CL120" s="13"/>
      <c r="CM120" s="13"/>
      <c r="CN120" s="15"/>
      <c r="CP120" s="5"/>
      <c r="CS120" s="6"/>
      <c r="CW120" s="54"/>
      <c r="CY120" s="46">
        <f t="shared" si="708"/>
        <v>1.94</v>
      </c>
      <c r="CZ120" s="13">
        <f t="shared" si="709"/>
        <v>-67.793956149379156</v>
      </c>
      <c r="DA120" s="13">
        <f t="shared" si="710"/>
        <v>40.461860864503805</v>
      </c>
      <c r="DB120" s="50"/>
      <c r="DC120" s="13">
        <f t="shared" si="662"/>
        <v>-25.805033188284888</v>
      </c>
      <c r="DD120" s="57">
        <f t="shared" si="663"/>
        <v>-0.45038279272198112</v>
      </c>
      <c r="DE120" s="48">
        <f t="shared" si="661"/>
        <v>-7.1720630118476634E-7</v>
      </c>
    </row>
    <row r="121" spans="1:109" ht="18" customHeight="1" thickBot="1">
      <c r="D121" s="11" t="s">
        <v>101</v>
      </c>
      <c r="E121" s="13"/>
      <c r="F121" s="13" t="s">
        <v>102</v>
      </c>
      <c r="G121" s="15"/>
      <c r="H121" s="10"/>
      <c r="I121" s="11" t="s">
        <v>106</v>
      </c>
      <c r="J121" s="13"/>
      <c r="K121" s="13" t="s">
        <v>105</v>
      </c>
      <c r="L121" s="15"/>
      <c r="N121" s="194" t="s">
        <v>16</v>
      </c>
      <c r="O121" s="195"/>
      <c r="P121" s="196" t="s">
        <v>17</v>
      </c>
      <c r="Q121" s="197"/>
      <c r="S121" s="11" t="s">
        <v>4</v>
      </c>
      <c r="T121" s="13"/>
      <c r="U121" s="13" t="s">
        <v>5</v>
      </c>
      <c r="V121" s="15"/>
      <c r="W121" s="20"/>
      <c r="X121" s="194" t="s">
        <v>111</v>
      </c>
      <c r="Y121" s="195"/>
      <c r="Z121" s="196" t="s">
        <v>110</v>
      </c>
      <c r="AA121" s="197"/>
      <c r="AB121" s="20"/>
      <c r="AC121" s="11" t="s">
        <v>18</v>
      </c>
      <c r="AD121" s="13"/>
      <c r="AE121" s="13" t="s">
        <v>19</v>
      </c>
      <c r="AF121" s="15"/>
      <c r="AG121" s="20"/>
      <c r="AH121" s="194" t="s">
        <v>114</v>
      </c>
      <c r="AI121" s="195"/>
      <c r="AJ121" s="196" t="s">
        <v>115</v>
      </c>
      <c r="AK121" s="197"/>
      <c r="AL121" s="20"/>
      <c r="AM121" s="11" t="s">
        <v>138</v>
      </c>
      <c r="AN121" s="13"/>
      <c r="AO121" s="13" t="s">
        <v>137</v>
      </c>
      <c r="AP121" s="15"/>
      <c r="AR121" s="194" t="s">
        <v>117</v>
      </c>
      <c r="AS121" s="195"/>
      <c r="AT121" s="196" t="s">
        <v>118</v>
      </c>
      <c r="AU121" s="197"/>
      <c r="AV121" s="36"/>
      <c r="AW121" s="11" t="s">
        <v>142</v>
      </c>
      <c r="AX121" s="13"/>
      <c r="AY121" s="13" t="s">
        <v>141</v>
      </c>
      <c r="AZ121" s="15"/>
      <c r="BA121" s="20"/>
      <c r="BB121" s="194" t="s">
        <v>122</v>
      </c>
      <c r="BC121" s="195"/>
      <c r="BD121" s="196" t="s">
        <v>121</v>
      </c>
      <c r="BE121" s="197"/>
      <c r="BF121" s="36"/>
      <c r="BG121" s="11" t="s">
        <v>145</v>
      </c>
      <c r="BH121" s="13"/>
      <c r="BI121" s="13" t="s">
        <v>146</v>
      </c>
      <c r="BJ121" s="15"/>
      <c r="BK121" s="36"/>
      <c r="BL121" s="194" t="s">
        <v>125</v>
      </c>
      <c r="BM121" s="195"/>
      <c r="BN121" s="196" t="s">
        <v>126</v>
      </c>
      <c r="BO121" s="197"/>
      <c r="BP121" s="36"/>
      <c r="BQ121" s="11" t="s">
        <v>150</v>
      </c>
      <c r="BR121" s="13"/>
      <c r="BS121" s="13" t="s">
        <v>149</v>
      </c>
      <c r="BT121" s="15"/>
      <c r="BU121" s="20"/>
      <c r="BV121" s="194" t="s">
        <v>129</v>
      </c>
      <c r="BW121" s="195"/>
      <c r="BX121" s="196" t="s">
        <v>130</v>
      </c>
      <c r="BY121" s="197"/>
      <c r="BZ121" s="36"/>
      <c r="CA121" s="11" t="s">
        <v>154</v>
      </c>
      <c r="CB121" s="13"/>
      <c r="CC121" s="13" t="s">
        <v>153</v>
      </c>
      <c r="CD121" s="15"/>
      <c r="CE121" s="36"/>
      <c r="CF121" s="194" t="s">
        <v>134</v>
      </c>
      <c r="CG121" s="195"/>
      <c r="CH121" s="196" t="s">
        <v>133</v>
      </c>
      <c r="CI121" s="197"/>
      <c r="CK121" s="11" t="s">
        <v>159</v>
      </c>
      <c r="CL121" s="13"/>
      <c r="CM121" s="13" t="s">
        <v>158</v>
      </c>
      <c r="CN121" s="15"/>
      <c r="CP121" s="109" t="s">
        <v>161</v>
      </c>
      <c r="CQ121" s="110"/>
      <c r="CR121" s="111" t="s">
        <v>162</v>
      </c>
      <c r="CS121" s="112"/>
      <c r="CU121" s="38" t="s">
        <v>29</v>
      </c>
      <c r="CW121" s="55" t="s">
        <v>47</v>
      </c>
      <c r="CY121" s="46">
        <f t="shared" si="708"/>
        <v>1.96</v>
      </c>
      <c r="CZ121" s="13">
        <f t="shared" si="709"/>
        <v>-68.727901478178751</v>
      </c>
      <c r="DA121" s="13">
        <f t="shared" si="710"/>
        <v>39.945760200738107</v>
      </c>
      <c r="DB121" s="50"/>
      <c r="DC121" s="13">
        <f t="shared" si="662"/>
        <v>-25.082926466720657</v>
      </c>
      <c r="DD121" s="57">
        <f t="shared" si="663"/>
        <v>-0.43777965287990334</v>
      </c>
      <c r="DE121" s="48">
        <f t="shared" si="661"/>
        <v>-5.7754222691492883E-7</v>
      </c>
    </row>
    <row r="122" spans="1:109" ht="18" customHeight="1" thickTop="1" thickBot="1">
      <c r="D122" s="16">
        <v>0</v>
      </c>
      <c r="E122" s="17">
        <f t="shared" ref="E122" si="1011">$B119*$E$4</f>
        <v>0.19547519999999999</v>
      </c>
      <c r="F122" s="18">
        <v>1</v>
      </c>
      <c r="G122" s="19">
        <v>0</v>
      </c>
      <c r="H122" s="10"/>
      <c r="I122" s="16">
        <v>0</v>
      </c>
      <c r="J122" s="17">
        <v>0</v>
      </c>
      <c r="K122" s="18">
        <v>1</v>
      </c>
      <c r="L122" s="19">
        <v>0</v>
      </c>
      <c r="N122" s="1">
        <f t="shared" ref="N122" si="1012">D122*I119+F122*I122-E122*J119-G122*J122</f>
        <v>0</v>
      </c>
      <c r="O122" s="4">
        <f t="shared" ref="O122" si="1013">(D122*J119+E122*I119+F122*J122+G122*I122)</f>
        <v>0.19547519999999999</v>
      </c>
      <c r="P122" s="2">
        <f t="shared" ref="P122" si="1014">D122*K119+F122*K122-E122*L119-G122*L122</f>
        <v>0.93305177694207997</v>
      </c>
      <c r="Q122" s="3">
        <f t="shared" ref="Q122" si="1015">(D122*L119+E122*K119+F122*L122+G122*K122)</f>
        <v>0</v>
      </c>
      <c r="S122" s="16">
        <v>0</v>
      </c>
      <c r="T122" s="17">
        <f t="shared" ref="T122" si="1016">$B119*$T$4</f>
        <v>0.43307519999999999</v>
      </c>
      <c r="U122" s="18">
        <v>1</v>
      </c>
      <c r="V122" s="19">
        <v>0</v>
      </c>
      <c r="W122" s="20"/>
      <c r="X122" s="1">
        <f t="shared" ref="X122" si="1017">N122*S119+P122*S122-O122*T119-Q122*T122</f>
        <v>0</v>
      </c>
      <c r="Y122" s="4">
        <f t="shared" ref="Y122" si="1018">(N122*T119+O122*S119+P122*T122+Q122*S122)</f>
        <v>0.59955678490954667</v>
      </c>
      <c r="Z122" s="2">
        <f t="shared" ref="Z122" si="1019">N122*U119+P122*U122-O122*V119-Q122*V122</f>
        <v>0.93305177694207997</v>
      </c>
      <c r="AA122" s="3">
        <f t="shared" ref="AA122" si="1020">(N122*V119+O122*U119+P122*V122+Q122*U122)</f>
        <v>0</v>
      </c>
      <c r="AB122" s="20"/>
      <c r="AC122" s="16">
        <v>0</v>
      </c>
      <c r="AD122" s="17">
        <v>0</v>
      </c>
      <c r="AE122" s="18">
        <v>1</v>
      </c>
      <c r="AF122" s="19">
        <v>0</v>
      </c>
      <c r="AG122" s="20"/>
      <c r="AH122" s="1">
        <f t="shared" ref="AH122" si="1021">X122*AC119+Z122*AC122-Y122*AD119-AA122*AD122</f>
        <v>0</v>
      </c>
      <c r="AI122" s="4">
        <f t="shared" ref="AI122" si="1022">(X122*AD119+Y122*AC119+Z122*AD122+AA122*AC122)</f>
        <v>0.59955678490954667</v>
      </c>
      <c r="AJ122" s="2">
        <f t="shared" ref="AJ122" si="1023">X122*AE119+Z122*AE122-Y122*AF119-AA122*AF122</f>
        <v>0.68663537728054003</v>
      </c>
      <c r="AK122" s="3">
        <f t="shared" ref="AK122" si="1024">(X122*AF119+Y122*AE119+Z122*AF122+AA122*AE122)</f>
        <v>0</v>
      </c>
      <c r="AL122" s="20"/>
      <c r="AM122" s="16">
        <v>0</v>
      </c>
      <c r="AN122" s="17">
        <f t="shared" ref="AN122" si="1025">$B119*$AN$4</f>
        <v>0.45738239999999997</v>
      </c>
      <c r="AO122" s="18">
        <v>1</v>
      </c>
      <c r="AP122" s="19">
        <v>0</v>
      </c>
      <c r="AR122" s="1">
        <f t="shared" ref="AR122" si="1026">AH122*AM119+AJ122*AM122-AI122*AN119-AK122*AN122</f>
        <v>0</v>
      </c>
      <c r="AS122" s="4">
        <f t="shared" ref="AS122" si="1027">(AH122*AN119+AI122*AM119+AJ122*AN122+AK122*AM122)</f>
        <v>0.91361172169502547</v>
      </c>
      <c r="AT122" s="2">
        <f t="shared" ref="AT122" si="1028">AH122*AO119+AJ122*AO122-AI122*AP119-AK122*AP122</f>
        <v>0.68663537728054003</v>
      </c>
      <c r="AU122" s="3">
        <f t="shared" ref="AU122" si="1029">(AH122*AP119+AI122*AO119+AJ122*AP122+AK122*AO122)</f>
        <v>0</v>
      </c>
      <c r="AV122" s="20"/>
      <c r="AW122" s="16">
        <v>0</v>
      </c>
      <c r="AX122" s="17">
        <v>0</v>
      </c>
      <c r="AY122" s="18">
        <v>1</v>
      </c>
      <c r="AZ122" s="19">
        <v>0</v>
      </c>
      <c r="BA122" s="20"/>
      <c r="BB122" s="1">
        <f t="shared" ref="BB122" si="1030">AR122*AW119+AT122*AW122-AS122*AX119-AU122*AX122</f>
        <v>0</v>
      </c>
      <c r="BC122" s="4">
        <f t="shared" ref="BC122" si="1031">(AR122*AX119+AS122*AW119+AT122*AX122+AU122*AW122)</f>
        <v>0.91361172169502547</v>
      </c>
      <c r="BD122" s="2">
        <f t="shared" ref="BD122" si="1032">AR122*AY119+AT122*AY122-AS122*AZ119-AU122*AZ122</f>
        <v>0.31114315233201661</v>
      </c>
      <c r="BE122" s="3">
        <f t="shared" ref="BE122" si="1033">(AR122*AZ119+AS122*AY119+AT122*AZ122+AU122*AY122)</f>
        <v>0</v>
      </c>
      <c r="BF122" s="20"/>
      <c r="BG122" s="16">
        <v>0</v>
      </c>
      <c r="BH122" s="17">
        <f t="shared" ref="BH122" si="1034">$B119*$BH$4</f>
        <v>0.43307519999999999</v>
      </c>
      <c r="BI122" s="18">
        <v>1</v>
      </c>
      <c r="BJ122" s="19">
        <v>0</v>
      </c>
      <c r="BK122" s="20"/>
      <c r="BL122" s="1">
        <f t="shared" ref="BL122" si="1035">BB122*BG119+BD122*BG122-BC122*BH119-BE122*BH122</f>
        <v>0</v>
      </c>
      <c r="BM122" s="4">
        <f t="shared" ref="BM122" si="1036">(BB122*BH119+BC122*BG119+BD122*BH122+BE122*BG122)</f>
        <v>1.0483601046198441</v>
      </c>
      <c r="BN122" s="2">
        <f t="shared" ref="BN122" si="1037">BB122*BI119+BD122*BI122-BC122*BJ119-BE122*BJ122</f>
        <v>0.31114315233201661</v>
      </c>
      <c r="BO122" s="3">
        <f t="shared" ref="BO122" si="1038">(BB122*BJ119+BC122*BI119+BD122*BJ122+BE122*BI122)</f>
        <v>0</v>
      </c>
      <c r="BP122" s="20"/>
      <c r="BQ122" s="16">
        <v>0</v>
      </c>
      <c r="BR122" s="17">
        <v>0</v>
      </c>
      <c r="BS122" s="18">
        <v>1</v>
      </c>
      <c r="BT122" s="19">
        <v>0</v>
      </c>
      <c r="BU122" s="20"/>
      <c r="BV122" s="1">
        <f t="shared" ref="BV122" si="1039">BL122*BQ119+BN122*BQ122-BM122*BR119-BO122*BR122</f>
        <v>0</v>
      </c>
      <c r="BW122" s="4">
        <f t="shared" ref="BW122" si="1040">(BL122*BR119+BM122*BQ119+BN122*BR122+BO122*BQ122)</f>
        <v>1.0483601046198441</v>
      </c>
      <c r="BX122" s="2">
        <f t="shared" ref="BX122" si="1041">BL122*BS119+BN122*BS122-BM122*BT119-BO122*BT122</f>
        <v>-4.7909280555191947E-2</v>
      </c>
      <c r="BY122" s="3">
        <f t="shared" ref="BY122" si="1042">(BL122*BT119+BM122*BS119+BN122*BT122+BO122*BS122)</f>
        <v>0</v>
      </c>
      <c r="BZ122" s="20"/>
      <c r="CA122" s="16">
        <v>0</v>
      </c>
      <c r="CB122" s="17">
        <f t="shared" ref="CB122" si="1043">$B119*$CB$4</f>
        <v>0.19547519999999999</v>
      </c>
      <c r="CC122" s="18">
        <v>1</v>
      </c>
      <c r="CD122" s="19">
        <v>0</v>
      </c>
      <c r="CE122" s="20"/>
      <c r="CF122" s="1">
        <f t="shared" ref="CF122" si="1044">BV122*CA119+BX122*CA122-BW122*CB119-BY122*CB122</f>
        <v>0</v>
      </c>
      <c r="CG122" s="4">
        <f t="shared" ref="CG122" si="1045">(BV122*CB119+BW122*CA119+BX122*CB122+BY122*CA122)</f>
        <v>1.0389950284214617</v>
      </c>
      <c r="CH122" s="2">
        <f t="shared" ref="CH122" si="1046">BV122*CC119+BX122*CC122-BW122*CD119-BY122*CD122</f>
        <v>-4.7909280555191947E-2</v>
      </c>
      <c r="CI122" s="3">
        <f t="shared" ref="CI122" si="1047">(BV122*CD119+BW122*CC119+BX122*CD122+BY122*CC122)</f>
        <v>0</v>
      </c>
      <c r="CK122" s="16">
        <f t="shared" ref="CK122" si="1048">1/$CL$4</f>
        <v>1</v>
      </c>
      <c r="CL122" s="17">
        <v>0</v>
      </c>
      <c r="CM122" s="18">
        <v>1</v>
      </c>
      <c r="CN122" s="19">
        <v>0</v>
      </c>
      <c r="CP122" s="1">
        <f t="shared" ref="CP122" si="1049">CF122*CK119+CH122*CK122-CG122*CL119-CI122*CL122</f>
        <v>-4.7909280555191947E-2</v>
      </c>
      <c r="CQ122" s="4">
        <f t="shared" ref="CQ122" si="1050">(CF122*CL119+CG122*CK119+CH122*CL122+CI122*CK122)</f>
        <v>1.0389950284214617</v>
      </c>
      <c r="CR122" s="2">
        <f t="shared" ref="CR122" si="1051">CF122*CM119+CH122*CM122-CG122*CN119-CI122*CN122</f>
        <v>-4.7909280555191947E-2</v>
      </c>
      <c r="CS122" s="3">
        <f t="shared" ref="CS122" si="1052">(CF122*CN119+CG122*CM119+CH122*CN122+CI122*CM122)</f>
        <v>0</v>
      </c>
      <c r="CU122" s="39">
        <f t="shared" ref="CU122" si="1053">(180/PI())*ATAN(-1*(CQ119/CP119))</f>
        <v>87.143766095382347</v>
      </c>
      <c r="CW122" s="56">
        <f t="shared" ref="CW122" si="1054">20*LOG(((1-(10^(CU119/20)^2)*(1-((1-CW119)/(1+CW119))^2))^0.5))</f>
        <v>-25.101947515910467</v>
      </c>
      <c r="CY122" s="46">
        <f t="shared" si="708"/>
        <v>1.98</v>
      </c>
      <c r="CZ122" s="13">
        <f t="shared" si="709"/>
        <v>-69.649050554806422</v>
      </c>
      <c r="DA122" s="13">
        <f t="shared" si="710"/>
        <v>39.444101671403693</v>
      </c>
      <c r="DB122" s="50"/>
      <c r="DC122" s="13">
        <f t="shared" si="662"/>
        <v>-24.393398124273681</v>
      </c>
      <c r="DD122" s="57">
        <f t="shared" si="663"/>
        <v>-0.42574511301838464</v>
      </c>
      <c r="DE122" s="48">
        <f t="shared" si="661"/>
        <v>-4.6639119032595878E-7</v>
      </c>
    </row>
    <row r="123" spans="1:109" ht="18" customHeight="1"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3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Y123" s="46">
        <f t="shared" si="708"/>
        <v>2</v>
      </c>
      <c r="CZ123" s="13">
        <f t="shared" si="709"/>
        <v>-70.557792515688391</v>
      </c>
      <c r="DA123" s="13">
        <f t="shared" si="710"/>
        <v>38.956233708918219</v>
      </c>
      <c r="DB123" s="50"/>
      <c r="DC123" s="13">
        <f t="shared" si="662"/>
        <v>-23.734387355398546</v>
      </c>
      <c r="DD123" s="57">
        <f t="shared" si="663"/>
        <v>-0.4142432052954142</v>
      </c>
      <c r="DE123" s="48">
        <f t="shared" si="661"/>
        <v>-3.7766714969342633E-7</v>
      </c>
    </row>
    <row r="124" spans="1:109" ht="18" customHeight="1">
      <c r="CY124" s="46">
        <f t="shared" si="708"/>
        <v>2.02</v>
      </c>
      <c r="CZ124" s="13">
        <f t="shared" si="709"/>
        <v>-71.454497556419994</v>
      </c>
      <c r="DA124" s="13">
        <f t="shared" si="710"/>
        <v>38.481545961810248</v>
      </c>
      <c r="DB124" s="50"/>
      <c r="DC124" s="13">
        <f t="shared" si="662"/>
        <v>-23.104001608128733</v>
      </c>
      <c r="DD124" s="57">
        <f t="shared" si="663"/>
        <v>-0.40324089844791111</v>
      </c>
      <c r="DE124" s="48">
        <f t="shared" si="661"/>
        <v>-3.0663885324243123E-7</v>
      </c>
    </row>
    <row r="125" spans="1:109" ht="18" customHeight="1" thickBot="1">
      <c r="A125" s="23"/>
      <c r="B125" s="23"/>
      <c r="C125" s="23"/>
      <c r="D125" s="20" t="s">
        <v>6</v>
      </c>
      <c r="E125" s="20"/>
      <c r="F125" s="20"/>
      <c r="G125" s="20"/>
      <c r="H125" s="20"/>
      <c r="I125" s="20" t="s">
        <v>7</v>
      </c>
      <c r="J125" s="20"/>
      <c r="K125" s="20"/>
      <c r="L125" s="20"/>
      <c r="M125" s="23"/>
      <c r="N125" s="23"/>
      <c r="O125" s="24" t="s">
        <v>8</v>
      </c>
      <c r="P125" s="23"/>
      <c r="Q125" s="23"/>
      <c r="R125" s="23"/>
      <c r="S125" s="20"/>
      <c r="T125" s="20" t="s">
        <v>9</v>
      </c>
      <c r="U125" s="23"/>
      <c r="V125" s="23"/>
      <c r="W125" s="23"/>
      <c r="X125" s="23"/>
      <c r="Y125" s="24" t="s">
        <v>10</v>
      </c>
      <c r="Z125" s="23"/>
      <c r="AA125" s="23"/>
      <c r="AB125" s="23"/>
      <c r="AC125" s="24" t="s">
        <v>11</v>
      </c>
      <c r="AD125" s="20"/>
      <c r="AE125" s="20"/>
      <c r="AF125" s="20"/>
      <c r="AG125" s="20"/>
      <c r="AH125" s="23"/>
      <c r="AI125" s="24" t="s">
        <v>12</v>
      </c>
      <c r="AJ125" s="23"/>
      <c r="AK125" s="23"/>
      <c r="AL125" s="20"/>
      <c r="AM125" s="24" t="s">
        <v>21</v>
      </c>
      <c r="AN125" s="20"/>
      <c r="AO125" s="23"/>
      <c r="AP125" s="23"/>
      <c r="AQ125" s="23"/>
      <c r="AR125" s="23"/>
      <c r="AS125" s="24" t="s">
        <v>87</v>
      </c>
      <c r="AT125" s="23"/>
      <c r="AU125" s="23"/>
      <c r="AV125" s="23"/>
      <c r="AW125" s="24" t="s">
        <v>22</v>
      </c>
      <c r="AX125" s="20"/>
      <c r="AY125" s="20"/>
      <c r="AZ125" s="20"/>
      <c r="BA125" s="20"/>
      <c r="BB125" s="23"/>
      <c r="BC125" s="24" t="s">
        <v>13</v>
      </c>
      <c r="BD125" s="23"/>
      <c r="BE125" s="23"/>
      <c r="BF125" s="23"/>
      <c r="BG125" s="24" t="s">
        <v>23</v>
      </c>
      <c r="BH125" s="20"/>
      <c r="BI125" s="23"/>
      <c r="BJ125" s="23"/>
      <c r="BK125" s="23"/>
      <c r="BL125" s="23"/>
      <c r="BM125" s="24" t="s">
        <v>24</v>
      </c>
      <c r="BN125" s="23"/>
      <c r="BO125" s="23"/>
      <c r="BP125" s="23"/>
      <c r="BQ125" s="24" t="s">
        <v>22</v>
      </c>
      <c r="BR125" s="20"/>
      <c r="BS125" s="20"/>
      <c r="BT125" s="20"/>
      <c r="BU125" s="20"/>
      <c r="BV125" s="23"/>
      <c r="BW125" s="24" t="s">
        <v>25</v>
      </c>
      <c r="BX125" s="23"/>
      <c r="BY125" s="23"/>
      <c r="BZ125" s="23"/>
      <c r="CA125" s="24" t="s">
        <v>23</v>
      </c>
      <c r="CB125" s="20"/>
      <c r="CC125" s="23"/>
      <c r="CD125" s="23"/>
      <c r="CE125" s="23"/>
      <c r="CF125" s="23"/>
      <c r="CG125" s="24" t="s">
        <v>88</v>
      </c>
      <c r="CH125" s="23"/>
      <c r="CI125" s="23"/>
      <c r="CJ125" s="23"/>
      <c r="CK125" s="24" t="s">
        <v>155</v>
      </c>
      <c r="CL125" s="24"/>
      <c r="CM125" s="23"/>
      <c r="CN125" s="23"/>
      <c r="CO125" s="23"/>
      <c r="CP125" s="23"/>
      <c r="CQ125" s="24" t="s">
        <v>89</v>
      </c>
      <c r="CR125" s="23"/>
      <c r="CS125" s="23"/>
      <c r="CY125" s="46">
        <f t="shared" si="708"/>
        <v>2.04</v>
      </c>
      <c r="CZ125" s="13">
        <f t="shared" si="709"/>
        <v>-72.339518203835041</v>
      </c>
      <c r="DA125" s="13">
        <f t="shared" si="710"/>
        <v>38.019465929647673</v>
      </c>
      <c r="DB125" s="50"/>
      <c r="DC125" s="13">
        <f t="shared" si="662"/>
        <v>-22.500499789123275</v>
      </c>
      <c r="DD125" s="57">
        <f t="shared" si="663"/>
        <v>-0.3927078046644909</v>
      </c>
      <c r="DE125" s="48">
        <f t="shared" si="661"/>
        <v>-2.4961604101283919E-7</v>
      </c>
    </row>
    <row r="126" spans="1:109" ht="18" customHeight="1" thickBot="1">
      <c r="A126" s="23"/>
      <c r="B126" s="33"/>
      <c r="C126" s="23"/>
      <c r="D126" s="7" t="s">
        <v>99</v>
      </c>
      <c r="E126" s="8"/>
      <c r="F126" s="8" t="s">
        <v>100</v>
      </c>
      <c r="G126" s="9"/>
      <c r="H126" s="10"/>
      <c r="I126" s="7" t="s">
        <v>103</v>
      </c>
      <c r="J126" s="8"/>
      <c r="K126" s="8" t="s">
        <v>104</v>
      </c>
      <c r="L126" s="9"/>
      <c r="M126" s="23"/>
      <c r="N126" s="194" t="s">
        <v>74</v>
      </c>
      <c r="O126" s="195"/>
      <c r="P126" s="196" t="s">
        <v>75</v>
      </c>
      <c r="Q126" s="197"/>
      <c r="R126" s="23"/>
      <c r="S126" s="7" t="s">
        <v>2</v>
      </c>
      <c r="T126" s="8"/>
      <c r="U126" s="8" t="s">
        <v>3</v>
      </c>
      <c r="V126" s="9"/>
      <c r="W126" s="20"/>
      <c r="X126" s="194" t="s">
        <v>108</v>
      </c>
      <c r="Y126" s="195"/>
      <c r="Z126" s="196" t="s">
        <v>109</v>
      </c>
      <c r="AA126" s="197"/>
      <c r="AB126" s="20"/>
      <c r="AC126" s="7" t="s">
        <v>107</v>
      </c>
      <c r="AD126" s="8"/>
      <c r="AE126" s="8" t="s">
        <v>14</v>
      </c>
      <c r="AF126" s="9"/>
      <c r="AG126" s="20"/>
      <c r="AH126" s="194" t="s">
        <v>112</v>
      </c>
      <c r="AI126" s="195"/>
      <c r="AJ126" s="196" t="s">
        <v>113</v>
      </c>
      <c r="AK126" s="197"/>
      <c r="AL126" s="20"/>
      <c r="AM126" s="106" t="s">
        <v>135</v>
      </c>
      <c r="AN126" s="107"/>
      <c r="AO126" s="107" t="s">
        <v>136</v>
      </c>
      <c r="AP126" s="108"/>
      <c r="AQ126" s="23"/>
      <c r="AR126" s="194" t="s">
        <v>116</v>
      </c>
      <c r="AS126" s="195"/>
      <c r="AT126" s="196" t="s">
        <v>0</v>
      </c>
      <c r="AU126" s="197"/>
      <c r="AV126" s="36"/>
      <c r="AW126" s="7" t="s">
        <v>139</v>
      </c>
      <c r="AX126" s="8"/>
      <c r="AY126" s="8" t="s">
        <v>140</v>
      </c>
      <c r="AZ126" s="9"/>
      <c r="BA126" s="20"/>
      <c r="BB126" s="194" t="s">
        <v>119</v>
      </c>
      <c r="BC126" s="195"/>
      <c r="BD126" s="196" t="s">
        <v>120</v>
      </c>
      <c r="BE126" s="197"/>
      <c r="BF126" s="36"/>
      <c r="BG126" s="190" t="s">
        <v>143</v>
      </c>
      <c r="BH126" s="191"/>
      <c r="BI126" s="192" t="s">
        <v>144</v>
      </c>
      <c r="BJ126" s="193"/>
      <c r="BK126" s="36"/>
      <c r="BL126" s="194" t="s">
        <v>123</v>
      </c>
      <c r="BM126" s="195"/>
      <c r="BN126" s="196" t="s">
        <v>124</v>
      </c>
      <c r="BO126" s="197"/>
      <c r="BP126" s="36"/>
      <c r="BQ126" s="7" t="s">
        <v>147</v>
      </c>
      <c r="BR126" s="8"/>
      <c r="BS126" s="8" t="s">
        <v>148</v>
      </c>
      <c r="BT126" s="9"/>
      <c r="BU126" s="20"/>
      <c r="BV126" s="194" t="s">
        <v>127</v>
      </c>
      <c r="BW126" s="195"/>
      <c r="BX126" s="196" t="s">
        <v>128</v>
      </c>
      <c r="BY126" s="197"/>
      <c r="BZ126" s="36"/>
      <c r="CA126" s="7" t="s">
        <v>151</v>
      </c>
      <c r="CB126" s="8"/>
      <c r="CC126" s="8" t="s">
        <v>152</v>
      </c>
      <c r="CD126" s="9"/>
      <c r="CE126" s="36"/>
      <c r="CF126" s="194" t="s">
        <v>131</v>
      </c>
      <c r="CG126" s="195"/>
      <c r="CH126" s="196" t="s">
        <v>132</v>
      </c>
      <c r="CI126" s="197"/>
      <c r="CJ126" s="23"/>
      <c r="CK126" s="7" t="s">
        <v>156</v>
      </c>
      <c r="CL126" s="8"/>
      <c r="CM126" s="8" t="s">
        <v>157</v>
      </c>
      <c r="CN126" s="9"/>
      <c r="CO126" s="23"/>
      <c r="CP126" s="194" t="s">
        <v>160</v>
      </c>
      <c r="CQ126" s="195"/>
      <c r="CR126" s="196" t="s">
        <v>132</v>
      </c>
      <c r="CS126" s="197"/>
      <c r="CU126" s="26" t="s">
        <v>15</v>
      </c>
      <c r="CW126" s="52" t="s">
        <v>46</v>
      </c>
      <c r="CY126" s="46">
        <f t="shared" si="708"/>
        <v>2.06</v>
      </c>
      <c r="CZ126" s="13">
        <f t="shared" si="709"/>
        <v>-73.213190479718378</v>
      </c>
      <c r="DA126" s="13">
        <f t="shared" si="710"/>
        <v>37.569455933865207</v>
      </c>
      <c r="DB126" s="50"/>
      <c r="DC126" s="13">
        <f t="shared" si="662"/>
        <v>-21.922277443202969</v>
      </c>
      <c r="DD126" s="57">
        <f t="shared" si="663"/>
        <v>-0.38261592091957597</v>
      </c>
      <c r="DE126" s="48">
        <f t="shared" si="661"/>
        <v>-2.0371110927955771E-7</v>
      </c>
    </row>
    <row r="127" spans="1:109" ht="18" customHeight="1" thickTop="1" thickBot="1">
      <c r="B127" s="34">
        <v>0.26</v>
      </c>
      <c r="D127" s="11">
        <v>1</v>
      </c>
      <c r="E127" s="12">
        <v>0</v>
      </c>
      <c r="F127" s="13">
        <v>0</v>
      </c>
      <c r="G127" s="14">
        <v>0</v>
      </c>
      <c r="H127" s="10"/>
      <c r="I127" s="11">
        <v>1</v>
      </c>
      <c r="J127" s="12">
        <v>0</v>
      </c>
      <c r="K127" s="13">
        <v>0</v>
      </c>
      <c r="L127" s="40">
        <f t="shared" ref="L127" si="1055">$B127*$J$4</f>
        <v>0.37103040000000004</v>
      </c>
      <c r="N127" s="1">
        <f t="shared" ref="N127" si="1056">D127*I127+F127*I130-E127*J127-G127*J130</f>
        <v>1</v>
      </c>
      <c r="O127" s="4">
        <f t="shared" ref="O127" si="1057">(D127*J127+E127*I127+F127*J130+G127*I130)</f>
        <v>0</v>
      </c>
      <c r="P127" s="2">
        <f t="shared" ref="P127" si="1058">D127*K127+F127*K130-E127*L127-G127*L130</f>
        <v>0</v>
      </c>
      <c r="Q127" s="3">
        <f t="shared" ref="Q127" si="1059">(D127*L127+E127*K127+F127*L130+G127*K130)</f>
        <v>0.37103040000000004</v>
      </c>
      <c r="S127" s="11">
        <v>1</v>
      </c>
      <c r="T127" s="12">
        <v>0</v>
      </c>
      <c r="U127" s="13">
        <v>0</v>
      </c>
      <c r="V127" s="13">
        <v>0</v>
      </c>
      <c r="W127" s="20"/>
      <c r="X127" s="1">
        <f t="shared" ref="X127" si="1060">N127*S127+P127*S130-O127*T127-Q127*T130</f>
        <v>0.82592559659008002</v>
      </c>
      <c r="Y127" s="4">
        <f t="shared" ref="Y127" si="1061">(N127*T127+O127*S127+P127*T130+Q127*S130)</f>
        <v>0</v>
      </c>
      <c r="Z127" s="2">
        <f t="shared" ref="Z127" si="1062">N127*U127+P127*U130-O127*V127-Q127*V130</f>
        <v>0</v>
      </c>
      <c r="AA127" s="3">
        <f t="shared" ref="AA127" si="1063">(N127*V127+O127*U127+P127*V130+Q127*U130)</f>
        <v>0.37103040000000004</v>
      </c>
      <c r="AB127" s="20"/>
      <c r="AC127" s="11">
        <v>1</v>
      </c>
      <c r="AD127" s="12">
        <v>0</v>
      </c>
      <c r="AE127" s="13">
        <v>0</v>
      </c>
      <c r="AF127" s="40">
        <f t="shared" ref="AF127" si="1064">$B127*$AD$4</f>
        <v>0.44524740000000002</v>
      </c>
      <c r="AG127" s="20"/>
      <c r="AH127" s="1">
        <f t="shared" ref="AH127" si="1065">X127*AC127+Z127*AC130-Y127*AD127-AA127*AD130</f>
        <v>0.82592559659008002</v>
      </c>
      <c r="AI127" s="4">
        <f t="shared" ref="AI127" si="1066">(X127*AD127+Y127*AC127+Z127*AD130+AA127*AC130)</f>
        <v>0</v>
      </c>
      <c r="AJ127" s="2">
        <f t="shared" ref="AJ127" si="1067">X127*AE127+Z127*AE130-Y127*AF127-AA127*AF130</f>
        <v>0</v>
      </c>
      <c r="AK127" s="3">
        <f t="shared" ref="AK127" si="1068">(X127*AF127+Y127*AE127+Z127*AF130+AA127*AE130)</f>
        <v>0.73877162447518208</v>
      </c>
      <c r="AL127" s="20"/>
      <c r="AM127" s="11">
        <v>1</v>
      </c>
      <c r="AN127" s="12">
        <v>0</v>
      </c>
      <c r="AO127" s="13">
        <v>0</v>
      </c>
      <c r="AP127" s="14">
        <v>0</v>
      </c>
      <c r="AR127" s="1">
        <f t="shared" ref="AR127" si="1069">AH127*AM127+AJ127*AM130-AI127*AN127-AK127*AN130</f>
        <v>0.45986602971452606</v>
      </c>
      <c r="AS127" s="4">
        <f t="shared" ref="AS127" si="1070">(AH127*AN127+AI127*AM127+AJ127*AN130+AK127*AM130)</f>
        <v>0</v>
      </c>
      <c r="AT127" s="2">
        <f t="shared" ref="AT127" si="1071">AH127*AO127+AJ127*AO130-AI127*AP127-AK127*AP130</f>
        <v>0</v>
      </c>
      <c r="AU127" s="3">
        <f t="shared" ref="AU127" si="1072">(AH127*AP127+AI127*AO127+AJ127*AP130+AK127*AO130)</f>
        <v>0.73877162447518208</v>
      </c>
      <c r="AV127" s="20"/>
      <c r="AW127" s="11">
        <v>1</v>
      </c>
      <c r="AX127" s="12">
        <v>0</v>
      </c>
      <c r="AY127" s="13">
        <v>0</v>
      </c>
      <c r="AZ127" s="40">
        <f t="shared" ref="AZ127" si="1073">$B127*$AX$4</f>
        <v>0.44524740000000002</v>
      </c>
      <c r="BA127" s="20"/>
      <c r="BB127" s="1">
        <f t="shared" ref="BB127" si="1074">AR127*AW127+AT127*AW130-AS127*AX127-AU127*AX130</f>
        <v>0.45986602971452606</v>
      </c>
      <c r="BC127" s="4">
        <f t="shared" ref="BC127" si="1075">(AR127*AX127+AS127*AW127+AT127*AX130+AU127*AW130)</f>
        <v>0</v>
      </c>
      <c r="BD127" s="2">
        <f t="shared" ref="BD127" si="1076">AR127*AY127+AT127*AY130-AS127*AZ127-AU127*AZ130</f>
        <v>0</v>
      </c>
      <c r="BE127" s="3">
        <f t="shared" ref="BE127" si="1077">(AR127*AZ127+AS127*AY127+AT127*AZ130+AU127*AY130)</f>
        <v>0.94352577855389752</v>
      </c>
      <c r="BF127" s="20"/>
      <c r="BG127" s="11">
        <v>1</v>
      </c>
      <c r="BH127" s="12">
        <v>0</v>
      </c>
      <c r="BI127" s="13">
        <v>0</v>
      </c>
      <c r="BJ127" s="14">
        <v>0</v>
      </c>
      <c r="BK127" s="20"/>
      <c r="BL127" s="1">
        <f t="shared" ref="BL127" si="1078">BB127*BG127+BD127*BG130-BC127*BH127-BE127*BH130</f>
        <v>1.7196946524442369E-2</v>
      </c>
      <c r="BM127" s="4">
        <f t="shared" ref="BM127" si="1079">(BB127*BH127+BC127*BG127+BD127*BH130+BE127*BG130)</f>
        <v>0</v>
      </c>
      <c r="BN127" s="2">
        <f t="shared" ref="BN127" si="1080">BB127*BI127+BD127*BI130-BC127*BJ127-BE127*BJ130</f>
        <v>0</v>
      </c>
      <c r="BO127" s="3">
        <f t="shared" ref="BO127" si="1081">(BB127*BJ127+BC127*BI127+BD127*BJ130+BE127*BI130)</f>
        <v>0.94352577855389752</v>
      </c>
      <c r="BP127" s="20"/>
      <c r="BQ127" s="11">
        <v>1</v>
      </c>
      <c r="BR127" s="12">
        <v>0</v>
      </c>
      <c r="BS127" s="13">
        <v>0</v>
      </c>
      <c r="BT127" s="40">
        <f t="shared" ref="BT127" si="1082">$B127*BR$4</f>
        <v>0.37103040000000004</v>
      </c>
      <c r="BU127" s="20"/>
      <c r="BV127" s="1">
        <f t="shared" ref="BV127" si="1083">BL127*BQ127+BN127*BQ130-BM127*BR127-BO127*BR130</f>
        <v>1.7196946524442369E-2</v>
      </c>
      <c r="BW127" s="4">
        <f t="shared" ref="BW127" si="1084">(BL127*BR127+BM127*BQ127+BN127*BR130+BO127*BQ130)</f>
        <v>0</v>
      </c>
      <c r="BX127" s="2">
        <f t="shared" ref="BX127" si="1085">BL127*BS127+BN127*BS130-BM127*BT127-BO127*BT130</f>
        <v>0</v>
      </c>
      <c r="BY127" s="3">
        <f t="shared" ref="BY127" si="1086">(BL127*BT127+BM127*BS127+BN127*BT130+BO127*BS130)</f>
        <v>0.94990636850164001</v>
      </c>
      <c r="BZ127" s="20"/>
      <c r="CA127" s="11">
        <v>1</v>
      </c>
      <c r="CB127" s="12">
        <v>0</v>
      </c>
      <c r="CC127" s="13">
        <v>0</v>
      </c>
      <c r="CD127" s="14">
        <v>0</v>
      </c>
      <c r="CE127" s="20"/>
      <c r="CF127" s="1">
        <f t="shared" ref="CF127" si="1087">BV127*CA127+BX127*CA130-BW127*CB127-BY127*CB130</f>
        <v>-0.18395978562003373</v>
      </c>
      <c r="CG127" s="4">
        <f t="shared" ref="CG127" si="1088">(BV127*CB127+BW127*CA127+BX127*CB130+BY127*CA130)</f>
        <v>0</v>
      </c>
      <c r="CH127" s="2">
        <f t="shared" ref="CH127" si="1089">BV127*CC127+BX127*CC130-BW127*CD127-BY127*CD130</f>
        <v>0</v>
      </c>
      <c r="CI127" s="3">
        <f t="shared" ref="CI127" si="1090">(BV127*CD127+BW127*CC127+BX127*CD130+BY127*CC130)</f>
        <v>0.94990636850164001</v>
      </c>
      <c r="CJ127" s="28"/>
      <c r="CK127" s="11">
        <v>1</v>
      </c>
      <c r="CL127" s="12">
        <v>0</v>
      </c>
      <c r="CM127" s="13">
        <v>0</v>
      </c>
      <c r="CN127" s="14">
        <v>0</v>
      </c>
      <c r="CP127" s="1">
        <f t="shared" ref="CP127" si="1091">CF127*CK127+CH127*CK130-CG127*CL127-CI127*CL130</f>
        <v>-0.18395978562003373</v>
      </c>
      <c r="CQ127" s="4">
        <f t="shared" ref="CQ127" si="1092">(CF127*CL127+CG127*CK127+CH127*CL130+CI127*CK130)</f>
        <v>0.94990636850164001</v>
      </c>
      <c r="CR127" s="2">
        <f t="shared" ref="CR127" si="1093">CF127*CM127+CH127*CM130-CG127*CN127-CI127*CN130</f>
        <v>0</v>
      </c>
      <c r="CS127" s="3">
        <f t="shared" ref="CS127" si="1094">(CF127*CN127+CG127*CM127+CH127*CN130+CI127*CM130)</f>
        <v>0.94990636850164001</v>
      </c>
      <c r="CU127" s="29">
        <f t="shared" ref="CU127" si="1095">20*LOG(((1+$CL$4)/$CL$4)/((CP127+CP130)^2+(CQ127+CQ130)^2)^0.5)</f>
        <v>-4.9007027493665209E-3</v>
      </c>
      <c r="CW127" s="53">
        <f t="shared" ref="CW127" si="1096">((CP127^2+CQ127^2)^0.5)/((CP130^2+CQ130^2)^0.5)</f>
        <v>0.93609178024416495</v>
      </c>
      <c r="CY127" s="46">
        <f t="shared" si="708"/>
        <v>2.08</v>
      </c>
      <c r="CZ127" s="13">
        <f t="shared" si="709"/>
        <v>-74.075834967268662</v>
      </c>
      <c r="DA127" s="13">
        <f t="shared" si="710"/>
        <v>37.131010385001147</v>
      </c>
      <c r="DB127" s="50"/>
      <c r="DC127" s="13">
        <f t="shared" si="662"/>
        <v>-21.367853641189409</v>
      </c>
      <c r="DD127" s="57">
        <f t="shared" si="663"/>
        <v>-0.37293940012301419</v>
      </c>
      <c r="DE127" s="48">
        <f t="shared" si="661"/>
        <v>-1.6665743407788999E-7</v>
      </c>
    </row>
    <row r="128" spans="1:109" ht="18" customHeight="1" thickBot="1">
      <c r="D128" s="11"/>
      <c r="E128" s="13"/>
      <c r="F128" s="13"/>
      <c r="G128" s="15"/>
      <c r="H128" s="10"/>
      <c r="I128" s="11"/>
      <c r="J128" s="13"/>
      <c r="K128" s="13"/>
      <c r="L128" s="15"/>
      <c r="N128" s="5"/>
      <c r="Q128" s="6"/>
      <c r="S128" s="11"/>
      <c r="T128" s="13"/>
      <c r="U128" s="13"/>
      <c r="V128" s="15"/>
      <c r="W128" s="20"/>
      <c r="X128" s="5"/>
      <c r="AA128" s="6"/>
      <c r="AB128" s="20"/>
      <c r="AC128" s="11"/>
      <c r="AD128" s="13"/>
      <c r="AE128" s="13"/>
      <c r="AF128" s="15"/>
      <c r="AG128" s="20"/>
      <c r="AH128" s="5"/>
      <c r="AK128" s="6"/>
      <c r="AL128" s="20"/>
      <c r="AM128" s="11"/>
      <c r="AN128" s="13"/>
      <c r="AO128" s="13"/>
      <c r="AP128" s="15"/>
      <c r="AR128" s="5"/>
      <c r="AU128" s="6"/>
      <c r="AW128" s="11"/>
      <c r="AX128" s="13"/>
      <c r="AY128" s="13"/>
      <c r="AZ128" s="15"/>
      <c r="BA128" s="20"/>
      <c r="BB128" s="5"/>
      <c r="BE128" s="6"/>
      <c r="BG128" s="11"/>
      <c r="BH128" s="13"/>
      <c r="BI128" s="13"/>
      <c r="BJ128" s="15"/>
      <c r="BL128" s="5"/>
      <c r="BO128" s="6"/>
      <c r="BQ128" s="11"/>
      <c r="BR128" s="13"/>
      <c r="BS128" s="13"/>
      <c r="BT128" s="15"/>
      <c r="BU128" s="20"/>
      <c r="BV128" s="5"/>
      <c r="BY128" s="6"/>
      <c r="CA128" s="11"/>
      <c r="CB128" s="13"/>
      <c r="CC128" s="13"/>
      <c r="CD128" s="15"/>
      <c r="CF128" s="5"/>
      <c r="CI128" s="6"/>
      <c r="CK128" s="11"/>
      <c r="CL128" s="13"/>
      <c r="CM128" s="13"/>
      <c r="CN128" s="15"/>
      <c r="CP128" s="5"/>
      <c r="CS128" s="6"/>
      <c r="CW128" s="54"/>
      <c r="CY128" s="46">
        <f t="shared" si="708"/>
        <v>2.1</v>
      </c>
      <c r="CZ128" s="13">
        <f t="shared" si="709"/>
        <v>-74.927757790095256</v>
      </c>
      <c r="DA128" s="13">
        <f t="shared" si="710"/>
        <v>36.703653312177359</v>
      </c>
      <c r="DB128" s="50"/>
      <c r="DC128" s="13">
        <f t="shared" si="662"/>
        <v>-20.835859350255586</v>
      </c>
      <c r="DD128" s="57">
        <f t="shared" si="663"/>
        <v>-0.36365434814440639</v>
      </c>
      <c r="DE128" s="48">
        <f t="shared" si="661"/>
        <v>-1.3667039614090247E-7</v>
      </c>
    </row>
    <row r="129" spans="1:109" ht="18" customHeight="1" thickBot="1">
      <c r="D129" s="11" t="s">
        <v>101</v>
      </c>
      <c r="E129" s="13"/>
      <c r="F129" s="13" t="s">
        <v>102</v>
      </c>
      <c r="G129" s="15"/>
      <c r="H129" s="10"/>
      <c r="I129" s="11" t="s">
        <v>106</v>
      </c>
      <c r="J129" s="13"/>
      <c r="K129" s="13" t="s">
        <v>105</v>
      </c>
      <c r="L129" s="15"/>
      <c r="N129" s="194" t="s">
        <v>16</v>
      </c>
      <c r="O129" s="195"/>
      <c r="P129" s="196" t="s">
        <v>17</v>
      </c>
      <c r="Q129" s="197"/>
      <c r="S129" s="11" t="s">
        <v>4</v>
      </c>
      <c r="T129" s="13"/>
      <c r="U129" s="13" t="s">
        <v>5</v>
      </c>
      <c r="V129" s="15"/>
      <c r="W129" s="20"/>
      <c r="X129" s="194" t="s">
        <v>111</v>
      </c>
      <c r="Y129" s="195"/>
      <c r="Z129" s="196" t="s">
        <v>110</v>
      </c>
      <c r="AA129" s="197"/>
      <c r="AB129" s="20"/>
      <c r="AC129" s="11" t="s">
        <v>18</v>
      </c>
      <c r="AD129" s="13"/>
      <c r="AE129" s="13" t="s">
        <v>19</v>
      </c>
      <c r="AF129" s="15"/>
      <c r="AG129" s="20"/>
      <c r="AH129" s="194" t="s">
        <v>114</v>
      </c>
      <c r="AI129" s="195"/>
      <c r="AJ129" s="196" t="s">
        <v>115</v>
      </c>
      <c r="AK129" s="197"/>
      <c r="AL129" s="20"/>
      <c r="AM129" s="11" t="s">
        <v>138</v>
      </c>
      <c r="AN129" s="13"/>
      <c r="AO129" s="13" t="s">
        <v>137</v>
      </c>
      <c r="AP129" s="15"/>
      <c r="AR129" s="194" t="s">
        <v>117</v>
      </c>
      <c r="AS129" s="195"/>
      <c r="AT129" s="196" t="s">
        <v>118</v>
      </c>
      <c r="AU129" s="197"/>
      <c r="AV129" s="36"/>
      <c r="AW129" s="11" t="s">
        <v>142</v>
      </c>
      <c r="AX129" s="13"/>
      <c r="AY129" s="13" t="s">
        <v>141</v>
      </c>
      <c r="AZ129" s="15"/>
      <c r="BA129" s="20"/>
      <c r="BB129" s="194" t="s">
        <v>122</v>
      </c>
      <c r="BC129" s="195"/>
      <c r="BD129" s="196" t="s">
        <v>121</v>
      </c>
      <c r="BE129" s="197"/>
      <c r="BF129" s="36"/>
      <c r="BG129" s="11" t="s">
        <v>145</v>
      </c>
      <c r="BH129" s="13"/>
      <c r="BI129" s="13" t="s">
        <v>146</v>
      </c>
      <c r="BJ129" s="15"/>
      <c r="BK129" s="36"/>
      <c r="BL129" s="194" t="s">
        <v>125</v>
      </c>
      <c r="BM129" s="195"/>
      <c r="BN129" s="196" t="s">
        <v>126</v>
      </c>
      <c r="BO129" s="197"/>
      <c r="BP129" s="36"/>
      <c r="BQ129" s="11" t="s">
        <v>150</v>
      </c>
      <c r="BR129" s="13"/>
      <c r="BS129" s="13" t="s">
        <v>149</v>
      </c>
      <c r="BT129" s="15"/>
      <c r="BU129" s="20"/>
      <c r="BV129" s="194" t="s">
        <v>129</v>
      </c>
      <c r="BW129" s="195"/>
      <c r="BX129" s="196" t="s">
        <v>130</v>
      </c>
      <c r="BY129" s="197"/>
      <c r="BZ129" s="36"/>
      <c r="CA129" s="11" t="s">
        <v>154</v>
      </c>
      <c r="CB129" s="13"/>
      <c r="CC129" s="13" t="s">
        <v>153</v>
      </c>
      <c r="CD129" s="15"/>
      <c r="CE129" s="36"/>
      <c r="CF129" s="194" t="s">
        <v>134</v>
      </c>
      <c r="CG129" s="195"/>
      <c r="CH129" s="196" t="s">
        <v>133</v>
      </c>
      <c r="CI129" s="197"/>
      <c r="CK129" s="11" t="s">
        <v>159</v>
      </c>
      <c r="CL129" s="13"/>
      <c r="CM129" s="13" t="s">
        <v>158</v>
      </c>
      <c r="CN129" s="15"/>
      <c r="CP129" s="109" t="s">
        <v>161</v>
      </c>
      <c r="CQ129" s="110"/>
      <c r="CR129" s="111" t="s">
        <v>162</v>
      </c>
      <c r="CS129" s="112"/>
      <c r="CU129" s="38" t="s">
        <v>29</v>
      </c>
      <c r="CW129" s="55" t="s">
        <v>47</v>
      </c>
      <c r="CY129" s="46">
        <f t="shared" si="708"/>
        <v>2.12</v>
      </c>
      <c r="CZ129" s="13">
        <f t="shared" si="709"/>
        <v>-75.769251512389843</v>
      </c>
      <c r="DA129" s="13">
        <f t="shared" si="710"/>
        <v>36.286936125172247</v>
      </c>
      <c r="DB129" s="50"/>
      <c r="DC129" s="13">
        <f t="shared" si="662"/>
        <v>-20.32502709447817</v>
      </c>
      <c r="DD129" s="57">
        <f t="shared" si="663"/>
        <v>-0.35473864335570066</v>
      </c>
      <c r="DE129" s="48">
        <f t="shared" si="661"/>
        <v>-1.1234071275253037E-7</v>
      </c>
    </row>
    <row r="130" spans="1:109" ht="18" customHeight="1" thickTop="1" thickBot="1">
      <c r="D130" s="16">
        <v>0</v>
      </c>
      <c r="E130" s="17">
        <f t="shared" ref="E130" si="1097">$B127*$E$4</f>
        <v>0.2117648</v>
      </c>
      <c r="F130" s="18">
        <v>1</v>
      </c>
      <c r="G130" s="19">
        <v>0</v>
      </c>
      <c r="H130" s="10"/>
      <c r="I130" s="16">
        <v>0</v>
      </c>
      <c r="J130" s="17">
        <v>0</v>
      </c>
      <c r="K130" s="18">
        <v>1</v>
      </c>
      <c r="L130" s="19">
        <v>0</v>
      </c>
      <c r="N130" s="1">
        <f t="shared" ref="N130" si="1098">D130*I127+F130*I130-E130*J127-G130*J130</f>
        <v>0</v>
      </c>
      <c r="O130" s="4">
        <f t="shared" ref="O130" si="1099">(D130*J127+E130*I127+F130*J130+G130*I130)</f>
        <v>0.2117648</v>
      </c>
      <c r="P130" s="2">
        <f t="shared" ref="P130" si="1100">D130*K127+F130*K130-E130*L127-G130*L130</f>
        <v>0.92142882155007999</v>
      </c>
      <c r="Q130" s="3">
        <f t="shared" ref="Q130" si="1101">(D130*L127+E130*K127+F130*L130+G130*K130)</f>
        <v>0</v>
      </c>
      <c r="S130" s="16">
        <v>0</v>
      </c>
      <c r="T130" s="17">
        <f t="shared" ref="T130" si="1102">$B127*$T$4</f>
        <v>0.46916480000000005</v>
      </c>
      <c r="U130" s="18">
        <v>1</v>
      </c>
      <c r="V130" s="19">
        <v>0</v>
      </c>
      <c r="W130" s="20"/>
      <c r="X130" s="1">
        <f t="shared" ref="X130" si="1103">N130*S127+P130*S130-O130*T127-Q130*T130</f>
        <v>0</v>
      </c>
      <c r="Y130" s="4">
        <f t="shared" ref="Y130" si="1104">(N130*T127+O130*S127+P130*T130+Q130*S130)</f>
        <v>0.64406676877677904</v>
      </c>
      <c r="Z130" s="2">
        <f t="shared" ref="Z130" si="1105">N130*U127+P130*U130-O130*V127-Q130*V130</f>
        <v>0.92142882155007999</v>
      </c>
      <c r="AA130" s="3">
        <f t="shared" ref="AA130" si="1106">(N130*V127+O130*U127+P130*V130+Q130*U130)</f>
        <v>0</v>
      </c>
      <c r="AB130" s="20"/>
      <c r="AC130" s="16">
        <v>0</v>
      </c>
      <c r="AD130" s="17">
        <v>0</v>
      </c>
      <c r="AE130" s="18">
        <v>1</v>
      </c>
      <c r="AF130" s="19">
        <v>0</v>
      </c>
      <c r="AG130" s="20"/>
      <c r="AH130" s="1">
        <f t="shared" ref="AH130" si="1107">X130*AC127+Z130*AC130-Y130*AD127-AA130*AD130</f>
        <v>0</v>
      </c>
      <c r="AI130" s="4">
        <f t="shared" ref="AI130" si="1108">(X130*AD127+Y130*AC127+Z130*AD130+AA130*AC130)</f>
        <v>0.64406676877677904</v>
      </c>
      <c r="AJ130" s="2">
        <f t="shared" ref="AJ130" si="1109">X130*AE127+Z130*AE130-Y130*AF127-AA130*AF130</f>
        <v>0.63465976732581786</v>
      </c>
      <c r="AK130" s="3">
        <f t="shared" ref="AK130" si="1110">(X130*AF127+Y130*AE127+Z130*AF130+AA130*AE130)</f>
        <v>0</v>
      </c>
      <c r="AL130" s="20"/>
      <c r="AM130" s="16">
        <v>0</v>
      </c>
      <c r="AN130" s="17">
        <f t="shared" ref="AN130" si="1111">$B127*$AN$4</f>
        <v>0.49549759999999998</v>
      </c>
      <c r="AO130" s="18">
        <v>1</v>
      </c>
      <c r="AP130" s="19">
        <v>0</v>
      </c>
      <c r="AR130" s="1">
        <f t="shared" ref="AR130" si="1112">AH130*AM127+AJ130*AM130-AI130*AN127-AK130*AN130</f>
        <v>0</v>
      </c>
      <c r="AS130" s="4">
        <f t="shared" ref="AS130" si="1113">(AH130*AN127+AI130*AM127+AJ130*AN130+AK130*AM130)</f>
        <v>0.95853916030328024</v>
      </c>
      <c r="AT130" s="2">
        <f t="shared" ref="AT130" si="1114">AH130*AO127+AJ130*AO130-AI130*AP127-AK130*AP130</f>
        <v>0.63465976732581786</v>
      </c>
      <c r="AU130" s="3">
        <f t="shared" ref="AU130" si="1115">(AH130*AP127+AI130*AO127+AJ130*AP130+AK130*AO130)</f>
        <v>0</v>
      </c>
      <c r="AV130" s="20"/>
      <c r="AW130" s="16">
        <v>0</v>
      </c>
      <c r="AX130" s="17">
        <v>0</v>
      </c>
      <c r="AY130" s="18">
        <v>1</v>
      </c>
      <c r="AZ130" s="19">
        <v>0</v>
      </c>
      <c r="BA130" s="20"/>
      <c r="BB130" s="1">
        <f t="shared" ref="BB130" si="1116">AR130*AW127+AT130*AW130-AS130*AX127-AU130*AX130</f>
        <v>0</v>
      </c>
      <c r="BC130" s="4">
        <f t="shared" ref="BC130" si="1117">(AR130*AX127+AS130*AW127+AT130*AX130+AU130*AW130)</f>
        <v>0.95853916030328024</v>
      </c>
      <c r="BD130" s="2">
        <f t="shared" ref="BD130" si="1118">AR130*AY127+AT130*AY130-AS130*AZ127-AU130*AZ130</f>
        <v>0.20787269840259909</v>
      </c>
      <c r="BE130" s="3">
        <f t="shared" ref="BE130" si="1119">(AR130*AZ127+AS130*AY127+AT130*AZ130+AU130*AY130)</f>
        <v>0</v>
      </c>
      <c r="BF130" s="20"/>
      <c r="BG130" s="16">
        <v>0</v>
      </c>
      <c r="BH130" s="17">
        <f t="shared" ref="BH130" si="1120">$B127*$BH$4</f>
        <v>0.46916480000000005</v>
      </c>
      <c r="BI130" s="18">
        <v>1</v>
      </c>
      <c r="BJ130" s="19">
        <v>0</v>
      </c>
      <c r="BK130" s="20"/>
      <c r="BL130" s="1">
        <f t="shared" ref="BL130" si="1121">BB130*BG127+BD130*BG130-BC130*BH127-BE130*BH130</f>
        <v>0</v>
      </c>
      <c r="BM130" s="4">
        <f t="shared" ref="BM130" si="1122">(BB130*BH127+BC130*BG127+BD130*BH130+BE130*BG130)</f>
        <v>1.0560657132747959</v>
      </c>
      <c r="BN130" s="2">
        <f t="shared" ref="BN130" si="1123">BB130*BI127+BD130*BI130-BC130*BJ127-BE130*BJ130</f>
        <v>0.20787269840259909</v>
      </c>
      <c r="BO130" s="3">
        <f t="shared" ref="BO130" si="1124">(BB130*BJ127+BC130*BI127+BD130*BJ130+BE130*BI130)</f>
        <v>0</v>
      </c>
      <c r="BP130" s="20"/>
      <c r="BQ130" s="16">
        <v>0</v>
      </c>
      <c r="BR130" s="17">
        <v>0</v>
      </c>
      <c r="BS130" s="18">
        <v>1</v>
      </c>
      <c r="BT130" s="19">
        <v>0</v>
      </c>
      <c r="BU130" s="20"/>
      <c r="BV130" s="1">
        <f t="shared" ref="BV130" si="1125">BL130*BQ127+BN130*BQ130-BM130*BR127-BO130*BR130</f>
        <v>0</v>
      </c>
      <c r="BW130" s="4">
        <f t="shared" ref="BW130" si="1126">(BL130*BR127+BM130*BQ127+BN130*BR130+BO130*BQ130)</f>
        <v>1.0560657132747959</v>
      </c>
      <c r="BX130" s="2">
        <f t="shared" ref="BX130" si="1127">BL130*BS127+BN130*BS130-BM130*BT127-BO130*BT130</f>
        <v>-0.18395978562003379</v>
      </c>
      <c r="BY130" s="3">
        <f t="shared" ref="BY130" si="1128">(BL130*BT127+BM130*BS127+BN130*BT130+BO130*BS130)</f>
        <v>0</v>
      </c>
      <c r="BZ130" s="20"/>
      <c r="CA130" s="16">
        <v>0</v>
      </c>
      <c r="CB130" s="17">
        <f t="shared" ref="CB130" si="1129">$B127*$CB$4</f>
        <v>0.2117648</v>
      </c>
      <c r="CC130" s="18">
        <v>1</v>
      </c>
      <c r="CD130" s="19">
        <v>0</v>
      </c>
      <c r="CE130" s="20"/>
      <c r="CF130" s="1">
        <f t="shared" ref="CF130" si="1130">BV130*CA127+BX130*CA130-BW130*CB127-BY130*CB130</f>
        <v>0</v>
      </c>
      <c r="CG130" s="4">
        <f t="shared" ref="CG130" si="1131">(BV130*CB127+BW130*CA127+BX130*CB130+BY130*CA130)</f>
        <v>1.0171095060649267</v>
      </c>
      <c r="CH130" s="2">
        <f t="shared" ref="CH130" si="1132">BV130*CC127+BX130*CC130-BW130*CD127-BY130*CD130</f>
        <v>-0.18395978562003379</v>
      </c>
      <c r="CI130" s="3">
        <f t="shared" ref="CI130" si="1133">(BV130*CD127+BW130*CC127+BX130*CD130+BY130*CC130)</f>
        <v>0</v>
      </c>
      <c r="CK130" s="16">
        <f t="shared" ref="CK130" si="1134">1/$CL$4</f>
        <v>1</v>
      </c>
      <c r="CL130" s="17">
        <v>0</v>
      </c>
      <c r="CM130" s="18">
        <v>1</v>
      </c>
      <c r="CN130" s="19">
        <v>0</v>
      </c>
      <c r="CP130" s="1">
        <f t="shared" ref="CP130" si="1135">CF130*CK127+CH130*CK130-CG130*CL127-CI130*CL130</f>
        <v>-0.18395978562003379</v>
      </c>
      <c r="CQ130" s="4">
        <f t="shared" ref="CQ130" si="1136">(CF130*CL127+CG130*CK127+CH130*CL130+CI130*CK130)</f>
        <v>1.0171095060649267</v>
      </c>
      <c r="CR130" s="2">
        <f t="shared" ref="CR130" si="1137">CF130*CM127+CH130*CM130-CG130*CN127-CI130*CN130</f>
        <v>-0.18395978562003379</v>
      </c>
      <c r="CS130" s="3">
        <f t="shared" ref="CS130" si="1138">(CF130*CN127+CG130*CM127+CH130*CN130+CI130*CM130)</f>
        <v>0</v>
      </c>
      <c r="CU130" s="39">
        <f t="shared" ref="CU130" si="1139">(180/PI())*ATAN(-1*(CQ127/CP127))</f>
        <v>79.03972006066455</v>
      </c>
      <c r="CW130" s="56">
        <f t="shared" ref="CW130" si="1140">20*LOG(((1-(10^(CU127/20)^2)*(1-((1-CW127)/(1+CW127))^2))^0.5))</f>
        <v>-26.544009741252196</v>
      </c>
      <c r="CY130" s="46">
        <f t="shared" si="708"/>
        <v>2.14</v>
      </c>
      <c r="CZ130" s="13">
        <f t="shared" si="709"/>
        <v>-76.600595967920299</v>
      </c>
      <c r="DA130" s="13">
        <f t="shared" si="710"/>
        <v>35.880435583282683</v>
      </c>
      <c r="DB130" s="50"/>
      <c r="DC130" s="13">
        <f t="shared" si="662"/>
        <v>-19.834181741405725</v>
      </c>
      <c r="DD130" s="57">
        <f t="shared" si="663"/>
        <v>-0.34617177582647241</v>
      </c>
      <c r="DE130" s="48">
        <f t="shared" si="661"/>
        <v>-9.2552273172135655E-8</v>
      </c>
    </row>
    <row r="131" spans="1:109" ht="18" customHeight="1">
      <c r="E131" s="20"/>
      <c r="F131" s="20"/>
      <c r="G131" s="20"/>
      <c r="H131" s="20"/>
      <c r="I131" s="20"/>
      <c r="J131" s="20"/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3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Y131" s="46">
        <f t="shared" si="708"/>
        <v>2.16</v>
      </c>
      <c r="CZ131" s="13">
        <f t="shared" si="709"/>
        <v>-77.422059024631395</v>
      </c>
      <c r="DA131" s="13">
        <f t="shared" si="710"/>
        <v>35.483751948454568</v>
      </c>
      <c r="DB131" s="50"/>
      <c r="DC131" s="13">
        <f t="shared" si="662"/>
        <v>-19.362232273880746</v>
      </c>
      <c r="DD131" s="57">
        <f t="shared" si="663"/>
        <v>-0.33793470371512746</v>
      </c>
      <c r="DE131" s="48">
        <f t="shared" si="661"/>
        <v>-7.6418666589253277E-8</v>
      </c>
    </row>
    <row r="132" spans="1:109" ht="18" customHeight="1">
      <c r="CY132" s="46">
        <f t="shared" si="708"/>
        <v>2.1800000000000002</v>
      </c>
      <c r="CZ132" s="13">
        <f t="shared" si="709"/>
        <v>-78.233897290884201</v>
      </c>
      <c r="DA132" s="13">
        <f t="shared" si="710"/>
        <v>35.096507302976953</v>
      </c>
      <c r="DB132" s="50"/>
      <c r="DC132" s="13">
        <f t="shared" si="662"/>
        <v>-18.908164426215261</v>
      </c>
      <c r="DD132" s="57">
        <f t="shared" si="663"/>
        <v>-0.33000972474592072</v>
      </c>
      <c r="DE132" s="48">
        <f t="shared" si="661"/>
        <v>-6.3233976343008362E-8</v>
      </c>
    </row>
    <row r="133" spans="1:109" ht="18" customHeight="1" thickBot="1">
      <c r="A133" s="23"/>
      <c r="B133" s="23"/>
      <c r="C133" s="23"/>
      <c r="D133" s="20" t="s">
        <v>6</v>
      </c>
      <c r="E133" s="20"/>
      <c r="F133" s="20"/>
      <c r="G133" s="20"/>
      <c r="H133" s="20"/>
      <c r="I133" s="20" t="s">
        <v>7</v>
      </c>
      <c r="J133" s="20"/>
      <c r="K133" s="20"/>
      <c r="L133" s="20"/>
      <c r="M133" s="23"/>
      <c r="N133" s="23"/>
      <c r="O133" s="24" t="s">
        <v>8</v>
      </c>
      <c r="P133" s="23"/>
      <c r="Q133" s="23"/>
      <c r="R133" s="23"/>
      <c r="S133" s="20"/>
      <c r="T133" s="20" t="s">
        <v>9</v>
      </c>
      <c r="U133" s="23"/>
      <c r="V133" s="23"/>
      <c r="W133" s="23"/>
      <c r="X133" s="23"/>
      <c r="Y133" s="24" t="s">
        <v>10</v>
      </c>
      <c r="Z133" s="23"/>
      <c r="AA133" s="23"/>
      <c r="AB133" s="23"/>
      <c r="AC133" s="24" t="s">
        <v>11</v>
      </c>
      <c r="AD133" s="20"/>
      <c r="AE133" s="20"/>
      <c r="AF133" s="20"/>
      <c r="AG133" s="20"/>
      <c r="AH133" s="23"/>
      <c r="AI133" s="24" t="s">
        <v>12</v>
      </c>
      <c r="AJ133" s="23"/>
      <c r="AK133" s="23"/>
      <c r="AL133" s="20"/>
      <c r="AM133" s="24" t="s">
        <v>21</v>
      </c>
      <c r="AN133" s="20"/>
      <c r="AO133" s="23"/>
      <c r="AP133" s="23"/>
      <c r="AQ133" s="23"/>
      <c r="AR133" s="23"/>
      <c r="AS133" s="24" t="s">
        <v>87</v>
      </c>
      <c r="AT133" s="23"/>
      <c r="AU133" s="23"/>
      <c r="AV133" s="23"/>
      <c r="AW133" s="24" t="s">
        <v>22</v>
      </c>
      <c r="AX133" s="20"/>
      <c r="AY133" s="20"/>
      <c r="AZ133" s="20"/>
      <c r="BA133" s="20"/>
      <c r="BB133" s="23"/>
      <c r="BC133" s="24" t="s">
        <v>13</v>
      </c>
      <c r="BD133" s="23"/>
      <c r="BE133" s="23"/>
      <c r="BF133" s="23"/>
      <c r="BG133" s="24" t="s">
        <v>23</v>
      </c>
      <c r="BH133" s="20"/>
      <c r="BI133" s="23"/>
      <c r="BJ133" s="23"/>
      <c r="BK133" s="23"/>
      <c r="BL133" s="23"/>
      <c r="BM133" s="24" t="s">
        <v>24</v>
      </c>
      <c r="BN133" s="23"/>
      <c r="BO133" s="23"/>
      <c r="BP133" s="23"/>
      <c r="BQ133" s="24" t="s">
        <v>22</v>
      </c>
      <c r="BR133" s="20"/>
      <c r="BS133" s="20"/>
      <c r="BT133" s="20"/>
      <c r="BU133" s="20"/>
      <c r="BV133" s="23"/>
      <c r="BW133" s="24" t="s">
        <v>25</v>
      </c>
      <c r="BX133" s="23"/>
      <c r="BY133" s="23"/>
      <c r="BZ133" s="23"/>
      <c r="CA133" s="24" t="s">
        <v>23</v>
      </c>
      <c r="CB133" s="20"/>
      <c r="CC133" s="23"/>
      <c r="CD133" s="23"/>
      <c r="CE133" s="23"/>
      <c r="CF133" s="23"/>
      <c r="CG133" s="24" t="s">
        <v>88</v>
      </c>
      <c r="CH133" s="23"/>
      <c r="CI133" s="23"/>
      <c r="CJ133" s="23"/>
      <c r="CK133" s="24" t="s">
        <v>155</v>
      </c>
      <c r="CL133" s="24"/>
      <c r="CM133" s="23"/>
      <c r="CN133" s="23"/>
      <c r="CO133" s="23"/>
      <c r="CP133" s="23"/>
      <c r="CQ133" s="24" t="s">
        <v>89</v>
      </c>
      <c r="CR133" s="23"/>
      <c r="CS133" s="23"/>
      <c r="CY133" s="46">
        <f t="shared" si="708"/>
        <v>2.2000000000000002</v>
      </c>
      <c r="CZ133" s="13">
        <f t="shared" si="709"/>
        <v>-79.036356768708259</v>
      </c>
      <c r="DA133" s="13">
        <f t="shared" si="710"/>
        <v>34.718344014452647</v>
      </c>
      <c r="DB133" s="50"/>
      <c r="DC133" s="13">
        <f t="shared" si="662"/>
        <v>-18.471034080462783</v>
      </c>
      <c r="DD133" s="57">
        <f t="shared" si="663"/>
        <v>-0.32238036095215877</v>
      </c>
      <c r="DE133" s="48">
        <f t="shared" si="661"/>
        <v>-5.2434524082526605E-8</v>
      </c>
    </row>
    <row r="134" spans="1:109" ht="18" customHeight="1" thickBot="1">
      <c r="A134" s="23"/>
      <c r="B134" s="33"/>
      <c r="C134" s="23"/>
      <c r="D134" s="7" t="s">
        <v>99</v>
      </c>
      <c r="E134" s="8"/>
      <c r="F134" s="8" t="s">
        <v>100</v>
      </c>
      <c r="G134" s="9"/>
      <c r="H134" s="10"/>
      <c r="I134" s="7" t="s">
        <v>103</v>
      </c>
      <c r="J134" s="8"/>
      <c r="K134" s="8" t="s">
        <v>104</v>
      </c>
      <c r="L134" s="9"/>
      <c r="M134" s="23"/>
      <c r="N134" s="194" t="s">
        <v>74</v>
      </c>
      <c r="O134" s="195"/>
      <c r="P134" s="196" t="s">
        <v>75</v>
      </c>
      <c r="Q134" s="197"/>
      <c r="R134" s="23"/>
      <c r="S134" s="7" t="s">
        <v>2</v>
      </c>
      <c r="T134" s="8"/>
      <c r="U134" s="8" t="s">
        <v>3</v>
      </c>
      <c r="V134" s="9"/>
      <c r="W134" s="20"/>
      <c r="X134" s="194" t="s">
        <v>108</v>
      </c>
      <c r="Y134" s="195"/>
      <c r="Z134" s="196" t="s">
        <v>109</v>
      </c>
      <c r="AA134" s="197"/>
      <c r="AB134" s="20"/>
      <c r="AC134" s="7" t="s">
        <v>107</v>
      </c>
      <c r="AD134" s="8"/>
      <c r="AE134" s="8" t="s">
        <v>14</v>
      </c>
      <c r="AF134" s="9"/>
      <c r="AG134" s="20"/>
      <c r="AH134" s="194" t="s">
        <v>112</v>
      </c>
      <c r="AI134" s="195"/>
      <c r="AJ134" s="196" t="s">
        <v>113</v>
      </c>
      <c r="AK134" s="197"/>
      <c r="AL134" s="20"/>
      <c r="AM134" s="106" t="s">
        <v>135</v>
      </c>
      <c r="AN134" s="107"/>
      <c r="AO134" s="107" t="s">
        <v>136</v>
      </c>
      <c r="AP134" s="108"/>
      <c r="AQ134" s="23"/>
      <c r="AR134" s="194" t="s">
        <v>116</v>
      </c>
      <c r="AS134" s="195"/>
      <c r="AT134" s="196" t="s">
        <v>0</v>
      </c>
      <c r="AU134" s="197"/>
      <c r="AV134" s="36"/>
      <c r="AW134" s="7" t="s">
        <v>139</v>
      </c>
      <c r="AX134" s="8"/>
      <c r="AY134" s="8" t="s">
        <v>140</v>
      </c>
      <c r="AZ134" s="9"/>
      <c r="BA134" s="20"/>
      <c r="BB134" s="194" t="s">
        <v>119</v>
      </c>
      <c r="BC134" s="195"/>
      <c r="BD134" s="196" t="s">
        <v>120</v>
      </c>
      <c r="BE134" s="197"/>
      <c r="BF134" s="36"/>
      <c r="BG134" s="190" t="s">
        <v>143</v>
      </c>
      <c r="BH134" s="191"/>
      <c r="BI134" s="192" t="s">
        <v>144</v>
      </c>
      <c r="BJ134" s="193"/>
      <c r="BK134" s="36"/>
      <c r="BL134" s="194" t="s">
        <v>123</v>
      </c>
      <c r="BM134" s="195"/>
      <c r="BN134" s="196" t="s">
        <v>124</v>
      </c>
      <c r="BO134" s="197"/>
      <c r="BP134" s="36"/>
      <c r="BQ134" s="7" t="s">
        <v>147</v>
      </c>
      <c r="BR134" s="8"/>
      <c r="BS134" s="8" t="s">
        <v>148</v>
      </c>
      <c r="BT134" s="9"/>
      <c r="BU134" s="20"/>
      <c r="BV134" s="194" t="s">
        <v>127</v>
      </c>
      <c r="BW134" s="195"/>
      <c r="BX134" s="196" t="s">
        <v>128</v>
      </c>
      <c r="BY134" s="197"/>
      <c r="BZ134" s="36"/>
      <c r="CA134" s="7" t="s">
        <v>151</v>
      </c>
      <c r="CB134" s="8"/>
      <c r="CC134" s="8" t="s">
        <v>152</v>
      </c>
      <c r="CD134" s="9"/>
      <c r="CE134" s="36"/>
      <c r="CF134" s="194" t="s">
        <v>131</v>
      </c>
      <c r="CG134" s="195"/>
      <c r="CH134" s="196" t="s">
        <v>132</v>
      </c>
      <c r="CI134" s="197"/>
      <c r="CJ134" s="23"/>
      <c r="CK134" s="7" t="s">
        <v>156</v>
      </c>
      <c r="CL134" s="8"/>
      <c r="CM134" s="8" t="s">
        <v>157</v>
      </c>
      <c r="CN134" s="9"/>
      <c r="CO134" s="23"/>
      <c r="CP134" s="194" t="s">
        <v>160</v>
      </c>
      <c r="CQ134" s="195"/>
      <c r="CR134" s="196" t="s">
        <v>132</v>
      </c>
      <c r="CS134" s="197"/>
      <c r="CU134" s="26" t="s">
        <v>15</v>
      </c>
      <c r="CW134" s="52" t="s">
        <v>46</v>
      </c>
      <c r="CY134" s="46">
        <f t="shared" si="708"/>
        <v>2.2200000000000002</v>
      </c>
      <c r="CZ134" s="13">
        <f t="shared" si="709"/>
        <v>-79.829673458864065</v>
      </c>
      <c r="DA134" s="13">
        <f t="shared" si="710"/>
        <v>34.348923332843391</v>
      </c>
      <c r="DB134" s="50"/>
      <c r="DC134" s="13">
        <f t="shared" si="662"/>
        <v>-18.049961332704694</v>
      </c>
      <c r="DD134" s="57">
        <f t="shared" si="663"/>
        <v>-0.31503125511336055</v>
      </c>
      <c r="DE134" s="48">
        <f t="shared" si="661"/>
        <v>-4.3569038293750123E-8</v>
      </c>
    </row>
    <row r="135" spans="1:109" ht="18" customHeight="1" thickTop="1" thickBot="1">
      <c r="B135" s="34">
        <v>0.28000000000000003</v>
      </c>
      <c r="D135" s="11">
        <v>1</v>
      </c>
      <c r="E135" s="12">
        <v>0</v>
      </c>
      <c r="F135" s="13">
        <v>0</v>
      </c>
      <c r="G135" s="14">
        <v>0</v>
      </c>
      <c r="H135" s="10"/>
      <c r="I135" s="11">
        <v>1</v>
      </c>
      <c r="J135" s="12">
        <v>0</v>
      </c>
      <c r="K135" s="13">
        <v>0</v>
      </c>
      <c r="L135" s="40">
        <f t="shared" ref="L135" si="1141">$B135*$J$4</f>
        <v>0.39957120000000007</v>
      </c>
      <c r="N135" s="1">
        <f t="shared" ref="N135" si="1142">D135*I135+F135*I138-E135*J135-G135*J138</f>
        <v>1</v>
      </c>
      <c r="O135" s="4">
        <f t="shared" ref="O135" si="1143">(D135*J135+E135*I135+F135*J138+G135*I138)</f>
        <v>0</v>
      </c>
      <c r="P135" s="2">
        <f t="shared" ref="P135" si="1144">D135*K135+F135*K138-E135*L135-G135*L138</f>
        <v>0</v>
      </c>
      <c r="Q135" s="3">
        <f t="shared" ref="Q135" si="1145">(D135*L135+E135*K135+F135*L138+G135*K138)</f>
        <v>0.39957120000000007</v>
      </c>
      <c r="S135" s="11">
        <v>1</v>
      </c>
      <c r="T135" s="12">
        <v>0</v>
      </c>
      <c r="U135" s="13">
        <v>0</v>
      </c>
      <c r="V135" s="13">
        <v>0</v>
      </c>
      <c r="W135" s="20"/>
      <c r="X135" s="1">
        <f t="shared" ref="X135" si="1146">N135*S135+P135*S138-O135*T135-Q135*T138</f>
        <v>0.7981148930867199</v>
      </c>
      <c r="Y135" s="4">
        <f t="shared" ref="Y135" si="1147">(N135*T135+O135*S135+P135*T138+Q135*S138)</f>
        <v>0</v>
      </c>
      <c r="Z135" s="2">
        <f t="shared" ref="Z135" si="1148">N135*U135+P135*U138-O135*V135-Q135*V138</f>
        <v>0</v>
      </c>
      <c r="AA135" s="3">
        <f t="shared" ref="AA135" si="1149">(N135*V135+O135*U135+P135*V138+Q135*U138)</f>
        <v>0.39957120000000007</v>
      </c>
      <c r="AB135" s="20"/>
      <c r="AC135" s="11">
        <v>1</v>
      </c>
      <c r="AD135" s="12">
        <v>0</v>
      </c>
      <c r="AE135" s="13">
        <v>0</v>
      </c>
      <c r="AF135" s="40">
        <f t="shared" ref="AF135" si="1150">$B135*$AD$4</f>
        <v>0.47949720000000007</v>
      </c>
      <c r="AG135" s="20"/>
      <c r="AH135" s="1">
        <f t="shared" ref="AH135" si="1151">X135*AC135+Z135*AC138-Y135*AD135-AA135*AD138</f>
        <v>0.7981148930867199</v>
      </c>
      <c r="AI135" s="4">
        <f t="shared" ref="AI135" si="1152">(X135*AD135+Y135*AC135+Z135*AD138+AA135*AC138)</f>
        <v>0</v>
      </c>
      <c r="AJ135" s="2">
        <f t="shared" ref="AJ135" si="1153">X135*AE135+Z135*AE138-Y135*AF135-AA135*AF138</f>
        <v>0</v>
      </c>
      <c r="AK135" s="3">
        <f t="shared" ref="AK135" si="1154">(X135*AF135+Y135*AE135+Z135*AF138+AA135*AE138)</f>
        <v>0.78226505651338174</v>
      </c>
      <c r="AL135" s="20"/>
      <c r="AM135" s="11">
        <v>1</v>
      </c>
      <c r="AN135" s="12">
        <v>0</v>
      </c>
      <c r="AO135" s="13">
        <v>0</v>
      </c>
      <c r="AP135" s="14">
        <v>0</v>
      </c>
      <c r="AR135" s="1">
        <f t="shared" ref="AR135" si="1155">AH135*AM135+AJ135*AM138-AI135*AN135-AK135*AN138</f>
        <v>0.38068824593845602</v>
      </c>
      <c r="AS135" s="4">
        <f t="shared" ref="AS135" si="1156">(AH135*AN135+AI135*AM135+AJ135*AN138+AK135*AM138)</f>
        <v>0</v>
      </c>
      <c r="AT135" s="2">
        <f t="shared" ref="AT135" si="1157">AH135*AO135+AJ135*AO138-AI135*AP135-AK135*AP138</f>
        <v>0</v>
      </c>
      <c r="AU135" s="3">
        <f t="shared" ref="AU135" si="1158">(AH135*AP135+AI135*AO135+AJ135*AP138+AK135*AO138)</f>
        <v>0.78226505651338174</v>
      </c>
      <c r="AV135" s="20"/>
      <c r="AW135" s="11">
        <v>1</v>
      </c>
      <c r="AX135" s="12">
        <v>0</v>
      </c>
      <c r="AY135" s="13">
        <v>0</v>
      </c>
      <c r="AZ135" s="40">
        <f t="shared" ref="AZ135" si="1159">$B135*$AX$4</f>
        <v>0.47949720000000007</v>
      </c>
      <c r="BA135" s="20"/>
      <c r="BB135" s="1">
        <f t="shared" ref="BB135" si="1160">AR135*AW135+AT135*AW138-AS135*AX135-AU135*AX138</f>
        <v>0.38068824593845602</v>
      </c>
      <c r="BC135" s="4">
        <f t="shared" ref="BC135" si="1161">(AR135*AX135+AS135*AW135+AT135*AX138+AU135*AW138)</f>
        <v>0</v>
      </c>
      <c r="BD135" s="2">
        <f t="shared" ref="BD135" si="1162">AR135*AY135+AT135*AY138-AS135*AZ135-AU135*AZ138</f>
        <v>0</v>
      </c>
      <c r="BE135" s="3">
        <f t="shared" ref="BE135" si="1163">(AR135*AZ135+AS135*AY135+AT135*AZ138+AU135*AY138)</f>
        <v>0.96480400451378279</v>
      </c>
      <c r="BF135" s="20"/>
      <c r="BG135" s="11">
        <v>1</v>
      </c>
      <c r="BH135" s="12">
        <v>0</v>
      </c>
      <c r="BI135" s="13">
        <v>0</v>
      </c>
      <c r="BJ135" s="14">
        <v>0</v>
      </c>
      <c r="BK135" s="20"/>
      <c r="BL135" s="1">
        <f t="shared" ref="BL135" si="1164">BB135*BG135+BD135*BG138-BC135*BH135-BE135*BH138</f>
        <v>-0.10678322247975269</v>
      </c>
      <c r="BM135" s="4">
        <f t="shared" ref="BM135" si="1165">(BB135*BH135+BC135*BG135+BD135*BH138+BE135*BG138)</f>
        <v>0</v>
      </c>
      <c r="BN135" s="2">
        <f t="shared" ref="BN135" si="1166">BB135*BI135+BD135*BI138-BC135*BJ135-BE135*BJ138</f>
        <v>0</v>
      </c>
      <c r="BO135" s="3">
        <f t="shared" ref="BO135" si="1167">(BB135*BJ135+BC135*BI135+BD135*BJ138+BE135*BI138)</f>
        <v>0.96480400451378279</v>
      </c>
      <c r="BP135" s="20"/>
      <c r="BQ135" s="11">
        <v>1</v>
      </c>
      <c r="BR135" s="12">
        <v>0</v>
      </c>
      <c r="BS135" s="13">
        <v>0</v>
      </c>
      <c r="BT135" s="40">
        <f t="shared" ref="BT135" si="1168">$B135*BR$4</f>
        <v>0.39957120000000007</v>
      </c>
      <c r="BU135" s="20"/>
      <c r="BV135" s="1">
        <f t="shared" ref="BV135" si="1169">BL135*BQ135+BN135*BQ138-BM135*BR135-BO135*BR138</f>
        <v>-0.10678322247975269</v>
      </c>
      <c r="BW135" s="4">
        <f t="shared" ref="BW135" si="1170">(BL135*BR135+BM135*BQ135+BN135*BR138+BO135*BQ138)</f>
        <v>0</v>
      </c>
      <c r="BX135" s="2">
        <f t="shared" ref="BX135" si="1171">BL135*BS135+BN135*BS138-BM135*BT135-BO135*BT138</f>
        <v>0</v>
      </c>
      <c r="BY135" s="3">
        <f t="shared" ref="BY135" si="1172">(BL135*BT135+BM135*BS135+BN135*BT138+BO135*BS138)</f>
        <v>0.922136504167681</v>
      </c>
      <c r="BZ135" s="20"/>
      <c r="CA135" s="11">
        <v>1</v>
      </c>
      <c r="CB135" s="12">
        <v>0</v>
      </c>
      <c r="CC135" s="13">
        <v>0</v>
      </c>
      <c r="CD135" s="14">
        <v>0</v>
      </c>
      <c r="CE135" s="20"/>
      <c r="CF135" s="1">
        <f t="shared" ref="CF135" si="1173">BV135*CA135+BX135*CA138-BW135*CB135-BY135*CB138</f>
        <v>-0.31708050965581069</v>
      </c>
      <c r="CG135" s="4">
        <f t="shared" ref="CG135" si="1174">(BV135*CB135+BW135*CA135+BX135*CB138+BY135*CA138)</f>
        <v>0</v>
      </c>
      <c r="CH135" s="2">
        <f t="shared" ref="CH135" si="1175">BV135*CC135+BX135*CC138-BW135*CD135-BY135*CD138</f>
        <v>0</v>
      </c>
      <c r="CI135" s="3">
        <f t="shared" ref="CI135" si="1176">(BV135*CD135+BW135*CC135+BX135*CD138+BY135*CC138)</f>
        <v>0.922136504167681</v>
      </c>
      <c r="CJ135" s="28"/>
      <c r="CK135" s="11">
        <v>1</v>
      </c>
      <c r="CL135" s="12">
        <v>0</v>
      </c>
      <c r="CM135" s="13">
        <v>0</v>
      </c>
      <c r="CN135" s="14">
        <v>0</v>
      </c>
      <c r="CP135" s="1">
        <f t="shared" ref="CP135" si="1177">CF135*CK135+CH135*CK138-CG135*CL135-CI135*CL138</f>
        <v>-0.31708050965581069</v>
      </c>
      <c r="CQ135" s="4">
        <f t="shared" ref="CQ135" si="1178">(CF135*CL135+CG135*CK135+CH135*CL138+CI135*CK138)</f>
        <v>0.922136504167681</v>
      </c>
      <c r="CR135" s="2">
        <f t="shared" ref="CR135" si="1179">CF135*CM135+CH135*CM138-CG135*CN135-CI135*CN138</f>
        <v>0</v>
      </c>
      <c r="CS135" s="3">
        <f t="shared" ref="CS135" si="1180">(CF135*CN135+CG135*CM135+CH135*CN138+CI135*CM138)</f>
        <v>0.922136504167681</v>
      </c>
      <c r="CU135" s="29">
        <f t="shared" ref="CU135" si="1181">20*LOG(((1+$CL$4)/$CL$4)/((CP135+CP138)^2+(CQ135+CQ138)^2)^0.5)</f>
        <v>-3.0801451001140827E-3</v>
      </c>
      <c r="CW135" s="53">
        <f t="shared" ref="CW135" si="1182">((CP135^2+CQ135^2)^0.5)/((CP138^2+CQ138^2)^0.5)</f>
        <v>0.95074015658406141</v>
      </c>
      <c r="CY135" s="46">
        <f t="shared" si="708"/>
        <v>2.2400000000000002</v>
      </c>
      <c r="CZ135" s="13">
        <f t="shared" si="709"/>
        <v>-80.614073922007236</v>
      </c>
      <c r="DA135" s="13">
        <f t="shared" si="710"/>
        <v>33.987924106189297</v>
      </c>
      <c r="DB135" s="50"/>
      <c r="DC135" s="13">
        <f t="shared" si="662"/>
        <v>-17.644125151296585</v>
      </c>
      <c r="DD135" s="57">
        <f t="shared" si="663"/>
        <v>-0.30794807752406805</v>
      </c>
      <c r="DE135" s="48">
        <f t="shared" si="661"/>
        <v>-3.6275317572799391E-8</v>
      </c>
    </row>
    <row r="136" spans="1:109" ht="18" customHeight="1" thickBot="1">
      <c r="D136" s="11"/>
      <c r="E136" s="13"/>
      <c r="F136" s="13"/>
      <c r="G136" s="15"/>
      <c r="H136" s="10"/>
      <c r="I136" s="11"/>
      <c r="J136" s="13"/>
      <c r="K136" s="13"/>
      <c r="L136" s="15"/>
      <c r="N136" s="5"/>
      <c r="Q136" s="6"/>
      <c r="S136" s="11"/>
      <c r="T136" s="13"/>
      <c r="U136" s="13"/>
      <c r="V136" s="15"/>
      <c r="W136" s="20"/>
      <c r="X136" s="5"/>
      <c r="AA136" s="6"/>
      <c r="AB136" s="20"/>
      <c r="AC136" s="11"/>
      <c r="AD136" s="13"/>
      <c r="AE136" s="13"/>
      <c r="AF136" s="15"/>
      <c r="AG136" s="20"/>
      <c r="AH136" s="5"/>
      <c r="AK136" s="6"/>
      <c r="AL136" s="20"/>
      <c r="AM136" s="11"/>
      <c r="AN136" s="13"/>
      <c r="AO136" s="13"/>
      <c r="AP136" s="15"/>
      <c r="AR136" s="5"/>
      <c r="AU136" s="6"/>
      <c r="AW136" s="11"/>
      <c r="AX136" s="13"/>
      <c r="AY136" s="13"/>
      <c r="AZ136" s="15"/>
      <c r="BA136" s="20"/>
      <c r="BB136" s="5"/>
      <c r="BE136" s="6"/>
      <c r="BG136" s="11"/>
      <c r="BH136" s="13"/>
      <c r="BI136" s="13"/>
      <c r="BJ136" s="15"/>
      <c r="BL136" s="5"/>
      <c r="BO136" s="6"/>
      <c r="BQ136" s="11"/>
      <c r="BR136" s="13"/>
      <c r="BS136" s="13"/>
      <c r="BT136" s="15"/>
      <c r="BU136" s="20"/>
      <c r="BV136" s="5"/>
      <c r="BY136" s="6"/>
      <c r="CA136" s="11"/>
      <c r="CB136" s="13"/>
      <c r="CC136" s="13"/>
      <c r="CD136" s="15"/>
      <c r="CF136" s="5"/>
      <c r="CI136" s="6"/>
      <c r="CK136" s="11"/>
      <c r="CL136" s="13"/>
      <c r="CM136" s="13"/>
      <c r="CN136" s="15"/>
      <c r="CP136" s="5"/>
      <c r="CS136" s="6"/>
      <c r="CW136" s="54"/>
      <c r="CY136" s="46">
        <f t="shared" si="708"/>
        <v>2.2599999999999998</v>
      </c>
      <c r="CZ136" s="13">
        <f t="shared" si="709"/>
        <v>-81.389775799800432</v>
      </c>
      <c r="DA136" s="13">
        <f t="shared" si="710"/>
        <v>33.635041603163373</v>
      </c>
      <c r="DB136" s="50"/>
      <c r="DC136" s="13">
        <f t="shared" si="662"/>
        <v>-17.252758559219913</v>
      </c>
      <c r="DD136" s="57">
        <f t="shared" si="663"/>
        <v>-0.3011174419100206</v>
      </c>
      <c r="DE136" s="48">
        <f t="shared" si="661"/>
        <v>-3.0261935404009999E-8</v>
      </c>
    </row>
    <row r="137" spans="1:109" ht="18" customHeight="1" thickBot="1">
      <c r="D137" s="11" t="s">
        <v>101</v>
      </c>
      <c r="E137" s="13"/>
      <c r="F137" s="13" t="s">
        <v>102</v>
      </c>
      <c r="G137" s="15"/>
      <c r="H137" s="10"/>
      <c r="I137" s="11" t="s">
        <v>106</v>
      </c>
      <c r="J137" s="13"/>
      <c r="K137" s="13" t="s">
        <v>105</v>
      </c>
      <c r="L137" s="15"/>
      <c r="N137" s="194" t="s">
        <v>16</v>
      </c>
      <c r="O137" s="195"/>
      <c r="P137" s="196" t="s">
        <v>17</v>
      </c>
      <c r="Q137" s="197"/>
      <c r="S137" s="11" t="s">
        <v>4</v>
      </c>
      <c r="T137" s="13"/>
      <c r="U137" s="13" t="s">
        <v>5</v>
      </c>
      <c r="V137" s="15"/>
      <c r="W137" s="20"/>
      <c r="X137" s="194" t="s">
        <v>111</v>
      </c>
      <c r="Y137" s="195"/>
      <c r="Z137" s="196" t="s">
        <v>110</v>
      </c>
      <c r="AA137" s="197"/>
      <c r="AB137" s="20"/>
      <c r="AC137" s="11" t="s">
        <v>18</v>
      </c>
      <c r="AD137" s="13"/>
      <c r="AE137" s="13" t="s">
        <v>19</v>
      </c>
      <c r="AF137" s="15"/>
      <c r="AG137" s="20"/>
      <c r="AH137" s="194" t="s">
        <v>114</v>
      </c>
      <c r="AI137" s="195"/>
      <c r="AJ137" s="196" t="s">
        <v>115</v>
      </c>
      <c r="AK137" s="197"/>
      <c r="AL137" s="20"/>
      <c r="AM137" s="11" t="s">
        <v>138</v>
      </c>
      <c r="AN137" s="13"/>
      <c r="AO137" s="13" t="s">
        <v>137</v>
      </c>
      <c r="AP137" s="15"/>
      <c r="AR137" s="194" t="s">
        <v>117</v>
      </c>
      <c r="AS137" s="195"/>
      <c r="AT137" s="196" t="s">
        <v>118</v>
      </c>
      <c r="AU137" s="197"/>
      <c r="AV137" s="36"/>
      <c r="AW137" s="11" t="s">
        <v>142</v>
      </c>
      <c r="AX137" s="13"/>
      <c r="AY137" s="13" t="s">
        <v>141</v>
      </c>
      <c r="AZ137" s="15"/>
      <c r="BA137" s="20"/>
      <c r="BB137" s="194" t="s">
        <v>122</v>
      </c>
      <c r="BC137" s="195"/>
      <c r="BD137" s="196" t="s">
        <v>121</v>
      </c>
      <c r="BE137" s="197"/>
      <c r="BF137" s="36"/>
      <c r="BG137" s="11" t="s">
        <v>145</v>
      </c>
      <c r="BH137" s="13"/>
      <c r="BI137" s="13" t="s">
        <v>146</v>
      </c>
      <c r="BJ137" s="15"/>
      <c r="BK137" s="36"/>
      <c r="BL137" s="194" t="s">
        <v>125</v>
      </c>
      <c r="BM137" s="195"/>
      <c r="BN137" s="196" t="s">
        <v>126</v>
      </c>
      <c r="BO137" s="197"/>
      <c r="BP137" s="36"/>
      <c r="BQ137" s="11" t="s">
        <v>150</v>
      </c>
      <c r="BR137" s="13"/>
      <c r="BS137" s="13" t="s">
        <v>149</v>
      </c>
      <c r="BT137" s="15"/>
      <c r="BU137" s="20"/>
      <c r="BV137" s="194" t="s">
        <v>129</v>
      </c>
      <c r="BW137" s="195"/>
      <c r="BX137" s="196" t="s">
        <v>130</v>
      </c>
      <c r="BY137" s="197"/>
      <c r="BZ137" s="36"/>
      <c r="CA137" s="11" t="s">
        <v>154</v>
      </c>
      <c r="CB137" s="13"/>
      <c r="CC137" s="13" t="s">
        <v>153</v>
      </c>
      <c r="CD137" s="15"/>
      <c r="CE137" s="36"/>
      <c r="CF137" s="194" t="s">
        <v>134</v>
      </c>
      <c r="CG137" s="195"/>
      <c r="CH137" s="196" t="s">
        <v>133</v>
      </c>
      <c r="CI137" s="197"/>
      <c r="CK137" s="11" t="s">
        <v>159</v>
      </c>
      <c r="CL137" s="13"/>
      <c r="CM137" s="13" t="s">
        <v>158</v>
      </c>
      <c r="CN137" s="15"/>
      <c r="CP137" s="109" t="s">
        <v>161</v>
      </c>
      <c r="CQ137" s="110"/>
      <c r="CR137" s="111" t="s">
        <v>162</v>
      </c>
      <c r="CS137" s="112"/>
      <c r="CU137" s="38" t="s">
        <v>29</v>
      </c>
      <c r="CW137" s="55" t="s">
        <v>47</v>
      </c>
      <c r="CY137" s="46">
        <f t="shared" si="708"/>
        <v>2.2799999999999998</v>
      </c>
      <c r="CZ137" s="13">
        <f t="shared" si="709"/>
        <v>-82.156988299426075</v>
      </c>
      <c r="DA137" s="13">
        <f t="shared" si="710"/>
        <v>33.289986431978974</v>
      </c>
      <c r="DB137" s="50"/>
      <c r="DC137" s="13">
        <f t="shared" si="662"/>
        <v>-16.875144281489781</v>
      </c>
      <c r="DD137" s="57">
        <f t="shared" si="663"/>
        <v>-0.29452682946108949</v>
      </c>
      <c r="DE137" s="48">
        <f t="shared" si="661"/>
        <v>-2.5293838892717642E-8</v>
      </c>
    </row>
    <row r="138" spans="1:109" ht="18" customHeight="1" thickTop="1" thickBot="1">
      <c r="D138" s="16">
        <v>0</v>
      </c>
      <c r="E138" s="17">
        <f t="shared" ref="E138" si="1183">$B135*$E$4</f>
        <v>0.22805440000000002</v>
      </c>
      <c r="F138" s="18">
        <v>1</v>
      </c>
      <c r="G138" s="19">
        <v>0</v>
      </c>
      <c r="H138" s="10"/>
      <c r="I138" s="16">
        <v>0</v>
      </c>
      <c r="J138" s="17">
        <v>0</v>
      </c>
      <c r="K138" s="18">
        <v>1</v>
      </c>
      <c r="L138" s="19">
        <v>0</v>
      </c>
      <c r="N138" s="1">
        <f t="shared" ref="N138" si="1184">D138*I135+F138*I138-E138*J135-G138*J138</f>
        <v>0</v>
      </c>
      <c r="O138" s="4">
        <f t="shared" ref="O138" si="1185">(D138*J135+E138*I135+F138*J138+G138*I138)</f>
        <v>0.22805440000000002</v>
      </c>
      <c r="P138" s="2">
        <f t="shared" ref="P138" si="1186">D138*K135+F138*K138-E138*L135-G138*L138</f>
        <v>0.90887602972671999</v>
      </c>
      <c r="Q138" s="3">
        <f t="shared" ref="Q138" si="1187">(D138*L135+E138*K135+F138*L138+G138*K138)</f>
        <v>0</v>
      </c>
      <c r="S138" s="16">
        <v>0</v>
      </c>
      <c r="T138" s="17">
        <f t="shared" ref="T138" si="1188">$B135*$T$4</f>
        <v>0.5052544000000001</v>
      </c>
      <c r="U138" s="18">
        <v>1</v>
      </c>
      <c r="V138" s="19">
        <v>0</v>
      </c>
      <c r="W138" s="20"/>
      <c r="X138" s="1">
        <f t="shared" ref="X138" si="1189">N138*S135+P138*S138-O138*T135-Q138*T138</f>
        <v>0</v>
      </c>
      <c r="Y138" s="4">
        <f t="shared" ref="Y138" si="1190">(N138*T135+O138*S135+P138*T138+Q138*S138)</f>
        <v>0.68726801307395624</v>
      </c>
      <c r="Z138" s="2">
        <f t="shared" ref="Z138" si="1191">N138*U135+P138*U138-O138*V135-Q138*V138</f>
        <v>0.90887602972671999</v>
      </c>
      <c r="AA138" s="3">
        <f t="shared" ref="AA138" si="1192">(N138*V135+O138*U135+P138*V138+Q138*U138)</f>
        <v>0</v>
      </c>
      <c r="AB138" s="20"/>
      <c r="AC138" s="16">
        <v>0</v>
      </c>
      <c r="AD138" s="17">
        <v>0</v>
      </c>
      <c r="AE138" s="18">
        <v>1</v>
      </c>
      <c r="AF138" s="19">
        <v>0</v>
      </c>
      <c r="AG138" s="20"/>
      <c r="AH138" s="1">
        <f t="shared" ref="AH138" si="1193">X138*AC135+Z138*AC138-Y138*AD135-AA138*AD138</f>
        <v>0</v>
      </c>
      <c r="AI138" s="4">
        <f t="shared" ref="AI138" si="1194">(X138*AD135+Y138*AC135+Z138*AD138+AA138*AC138)</f>
        <v>0.68726801307395624</v>
      </c>
      <c r="AJ138" s="2">
        <f t="shared" ref="AJ138" si="1195">X138*AE135+Z138*AE138-Y138*AF135-AA138*AF138</f>
        <v>0.5793329418081945</v>
      </c>
      <c r="AK138" s="3">
        <f t="shared" ref="AK138" si="1196">(X138*AF135+Y138*AE135+Z138*AF138+AA138*AE138)</f>
        <v>0</v>
      </c>
      <c r="AL138" s="20"/>
      <c r="AM138" s="16">
        <v>0</v>
      </c>
      <c r="AN138" s="17">
        <f t="shared" ref="AN138" si="1197">$B135*$AN$4</f>
        <v>0.5336128</v>
      </c>
      <c r="AO138" s="18">
        <v>1</v>
      </c>
      <c r="AP138" s="19">
        <v>0</v>
      </c>
      <c r="AR138" s="1">
        <f t="shared" ref="AR138" si="1198">AH138*AM135+AJ138*AM138-AI138*AN135-AK138*AN138</f>
        <v>0</v>
      </c>
      <c r="AS138" s="4">
        <f t="shared" ref="AS138" si="1199">(AH138*AN135+AI138*AM135+AJ138*AN138+AK138*AM138)</f>
        <v>0.99640748628446396</v>
      </c>
      <c r="AT138" s="2">
        <f t="shared" ref="AT138" si="1200">AH138*AO135+AJ138*AO138-AI138*AP135-AK138*AP138</f>
        <v>0.5793329418081945</v>
      </c>
      <c r="AU138" s="3">
        <f t="shared" ref="AU138" si="1201">(AH138*AP135+AI138*AO135+AJ138*AP138+AK138*AO138)</f>
        <v>0</v>
      </c>
      <c r="AV138" s="20"/>
      <c r="AW138" s="16">
        <v>0</v>
      </c>
      <c r="AX138" s="17">
        <v>0</v>
      </c>
      <c r="AY138" s="18">
        <v>1</v>
      </c>
      <c r="AZ138" s="19">
        <v>0</v>
      </c>
      <c r="BA138" s="20"/>
      <c r="BB138" s="1">
        <f t="shared" ref="BB138" si="1202">AR138*AW135+AT138*AW138-AS138*AX135-AU138*AX138</f>
        <v>0</v>
      </c>
      <c r="BC138" s="4">
        <f t="shared" ref="BC138" si="1203">(AR138*AX135+AS138*AW135+AT138*AX138+AU138*AW138)</f>
        <v>0.99640748628446396</v>
      </c>
      <c r="BD138" s="2">
        <f t="shared" ref="BD138" si="1204">AR138*AY135+AT138*AY138-AS138*AZ135-AU138*AZ138</f>
        <v>0.10155834207575554</v>
      </c>
      <c r="BE138" s="3">
        <f t="shared" ref="BE138" si="1205">(AR138*AZ135+AS138*AY135+AT138*AZ138+AU138*AY138)</f>
        <v>0</v>
      </c>
      <c r="BF138" s="20"/>
      <c r="BG138" s="16">
        <v>0</v>
      </c>
      <c r="BH138" s="17">
        <f t="shared" ref="BH138" si="1206">$B135*$BH$4</f>
        <v>0.5052544000000001</v>
      </c>
      <c r="BI138" s="18">
        <v>1</v>
      </c>
      <c r="BJ138" s="19">
        <v>0</v>
      </c>
      <c r="BK138" s="20"/>
      <c r="BL138" s="1">
        <f t="shared" ref="BL138" si="1207">BB138*BG135+BD138*BG138-BC138*BH135-BE138*BH138</f>
        <v>0</v>
      </c>
      <c r="BM138" s="4">
        <f t="shared" ref="BM138" si="1208">(BB138*BH135+BC138*BG135+BD138*BH138+BE138*BG138)</f>
        <v>1.0477202854749446</v>
      </c>
      <c r="BN138" s="2">
        <f t="shared" ref="BN138" si="1209">BB138*BI135+BD138*BI138-BC138*BJ135-BE138*BJ138</f>
        <v>0.10155834207575554</v>
      </c>
      <c r="BO138" s="3">
        <f t="shared" ref="BO138" si="1210">(BB138*BJ135+BC138*BI135+BD138*BJ138+BE138*BI138)</f>
        <v>0</v>
      </c>
      <c r="BP138" s="20"/>
      <c r="BQ138" s="16">
        <v>0</v>
      </c>
      <c r="BR138" s="17">
        <v>0</v>
      </c>
      <c r="BS138" s="18">
        <v>1</v>
      </c>
      <c r="BT138" s="19">
        <v>0</v>
      </c>
      <c r="BU138" s="20"/>
      <c r="BV138" s="1">
        <f t="shared" ref="BV138" si="1211">BL138*BQ135+BN138*BQ138-BM138*BR135-BO138*BR138</f>
        <v>0</v>
      </c>
      <c r="BW138" s="4">
        <f t="shared" ref="BW138" si="1212">(BL138*BR135+BM138*BQ135+BN138*BR138+BO138*BQ138)</f>
        <v>1.0477202854749446</v>
      </c>
      <c r="BX138" s="2">
        <f t="shared" ref="BX138" si="1213">BL138*BS135+BN138*BS138-BM138*BT135-BO138*BT138</f>
        <v>-0.31708050965581069</v>
      </c>
      <c r="BY138" s="3">
        <f t="shared" ref="BY138" si="1214">(BL138*BT135+BM138*BS135+BN138*BT138+BO138*BS138)</f>
        <v>0</v>
      </c>
      <c r="BZ138" s="20"/>
      <c r="CA138" s="16">
        <v>0</v>
      </c>
      <c r="CB138" s="17">
        <f t="shared" ref="CB138" si="1215">$B135*$CB$4</f>
        <v>0.22805440000000002</v>
      </c>
      <c r="CC138" s="18">
        <v>1</v>
      </c>
      <c r="CD138" s="19">
        <v>0</v>
      </c>
      <c r="CE138" s="20"/>
      <c r="CF138" s="1">
        <f t="shared" ref="CF138" si="1216">BV138*CA135+BX138*CA138-BW138*CB135-BY138*CB138</f>
        <v>0</v>
      </c>
      <c r="CG138" s="4">
        <f t="shared" ref="CG138" si="1217">(BV138*CB135+BW138*CA135+BX138*CB138+BY138*CA138)</f>
        <v>0.97540868009369441</v>
      </c>
      <c r="CH138" s="2">
        <f t="shared" ref="CH138" si="1218">BV138*CC135+BX138*CC138-BW138*CD135-BY138*CD138</f>
        <v>-0.31708050965581069</v>
      </c>
      <c r="CI138" s="3">
        <f t="shared" ref="CI138" si="1219">(BV138*CD135+BW138*CC135+BX138*CD138+BY138*CC138)</f>
        <v>0</v>
      </c>
      <c r="CK138" s="16">
        <f t="shared" ref="CK138" si="1220">1/$CL$4</f>
        <v>1</v>
      </c>
      <c r="CL138" s="17">
        <v>0</v>
      </c>
      <c r="CM138" s="18">
        <v>1</v>
      </c>
      <c r="CN138" s="19">
        <v>0</v>
      </c>
      <c r="CP138" s="1">
        <f t="shared" ref="CP138" si="1221">CF138*CK135+CH138*CK138-CG138*CL135-CI138*CL138</f>
        <v>-0.31708050965581069</v>
      </c>
      <c r="CQ138" s="4">
        <f t="shared" ref="CQ138" si="1222">(CF138*CL135+CG138*CK135+CH138*CL138+CI138*CK138)</f>
        <v>0.97540868009369441</v>
      </c>
      <c r="CR138" s="2">
        <f t="shared" ref="CR138" si="1223">CF138*CM135+CH138*CM138-CG138*CN135-CI138*CN138</f>
        <v>-0.31708050965581069</v>
      </c>
      <c r="CS138" s="3">
        <f t="shared" ref="CS138" si="1224">(CF138*CN135+CG138*CM135+CH138*CN138+CI138*CM138)</f>
        <v>0</v>
      </c>
      <c r="CU138" s="39">
        <f t="shared" ref="CU138" si="1225">(180/PI())*ATAN(-1*(CQ135/CP135))</f>
        <v>71.024253071748888</v>
      </c>
      <c r="CW138" s="56">
        <f t="shared" ref="CW138" si="1226">20*LOG(((1-(10^(CU135/20)^2)*(1-((1-CW135)/(1+CW135))^2))^0.5))</f>
        <v>-28.70895833904207</v>
      </c>
      <c r="CY138" s="46">
        <f t="shared" si="708"/>
        <v>2.2999999999999998</v>
      </c>
      <c r="CZ138" s="13">
        <f t="shared" si="709"/>
        <v>-82.915912644605584</v>
      </c>
      <c r="DA138" s="13">
        <f t="shared" si="710"/>
        <v>32.952483546349178</v>
      </c>
      <c r="DB138" s="50"/>
      <c r="DC138" s="13">
        <f t="shared" si="662"/>
        <v>-16.51061080602075</v>
      </c>
      <c r="DD138" s="57">
        <f t="shared" si="663"/>
        <v>-0.28816452008041693</v>
      </c>
      <c r="DE138" s="48">
        <f t="shared" si="661"/>
        <v>-2.1180997666104227E-8</v>
      </c>
    </row>
    <row r="139" spans="1:109" ht="18" customHeight="1">
      <c r="E139" s="20"/>
      <c r="F139" s="20"/>
      <c r="G139" s="20"/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3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Y139" s="46">
        <f t="shared" si="708"/>
        <v>2.3199999999999998</v>
      </c>
      <c r="CZ139" s="13">
        <f t="shared" si="709"/>
        <v>-83.666742495923557</v>
      </c>
      <c r="DA139" s="13">
        <f t="shared" si="710"/>
        <v>32.622271330228763</v>
      </c>
      <c r="DB139" s="50"/>
      <c r="DC139" s="13">
        <f t="shared" si="662"/>
        <v>-16.158528812835002</v>
      </c>
      <c r="DD139" s="57">
        <f t="shared" si="663"/>
        <v>-0.28201953006234132</v>
      </c>
      <c r="DE139" s="48">
        <f t="shared" si="661"/>
        <v>-1.7769426948451761E-8</v>
      </c>
    </row>
    <row r="140" spans="1:109" ht="18" customHeight="1">
      <c r="CY140" s="46">
        <f t="shared" si="708"/>
        <v>2.34</v>
      </c>
      <c r="CZ140" s="13">
        <f t="shared" si="709"/>
        <v>-84.409664342982296</v>
      </c>
      <c r="DA140" s="13">
        <f t="shared" si="710"/>
        <v>32.299100753972063</v>
      </c>
      <c r="DB140" s="50"/>
      <c r="DC140" s="13">
        <f t="shared" si="662"/>
        <v>-15.818307932015848</v>
      </c>
      <c r="DD140" s="57">
        <f t="shared" si="663"/>
        <v>-0.27608155550801189</v>
      </c>
      <c r="DE140" s="48">
        <f t="shared" si="661"/>
        <v>-1.493406889554551E-8</v>
      </c>
    </row>
    <row r="141" spans="1:109" ht="18" customHeight="1" thickBot="1">
      <c r="A141" s="23"/>
      <c r="B141" s="23"/>
      <c r="C141" s="23"/>
      <c r="D141" s="20" t="s">
        <v>6</v>
      </c>
      <c r="E141" s="20"/>
      <c r="F141" s="20"/>
      <c r="G141" s="20"/>
      <c r="H141" s="20"/>
      <c r="I141" s="20" t="s">
        <v>7</v>
      </c>
      <c r="J141" s="20"/>
      <c r="K141" s="20"/>
      <c r="L141" s="20"/>
      <c r="M141" s="23"/>
      <c r="N141" s="23"/>
      <c r="O141" s="24" t="s">
        <v>8</v>
      </c>
      <c r="P141" s="23"/>
      <c r="Q141" s="23"/>
      <c r="R141" s="23"/>
      <c r="S141" s="20"/>
      <c r="T141" s="20" t="s">
        <v>9</v>
      </c>
      <c r="U141" s="23"/>
      <c r="V141" s="23"/>
      <c r="W141" s="23"/>
      <c r="X141" s="23"/>
      <c r="Y141" s="24" t="s">
        <v>10</v>
      </c>
      <c r="Z141" s="23"/>
      <c r="AA141" s="23"/>
      <c r="AB141" s="23"/>
      <c r="AC141" s="24" t="s">
        <v>11</v>
      </c>
      <c r="AD141" s="20"/>
      <c r="AE141" s="20"/>
      <c r="AF141" s="20"/>
      <c r="AG141" s="20"/>
      <c r="AH141" s="23"/>
      <c r="AI141" s="24" t="s">
        <v>12</v>
      </c>
      <c r="AJ141" s="23"/>
      <c r="AK141" s="23"/>
      <c r="AL141" s="20"/>
      <c r="AM141" s="24" t="s">
        <v>21</v>
      </c>
      <c r="AN141" s="20"/>
      <c r="AO141" s="23"/>
      <c r="AP141" s="23"/>
      <c r="AQ141" s="23"/>
      <c r="AR141" s="23"/>
      <c r="AS141" s="24" t="s">
        <v>87</v>
      </c>
      <c r="AT141" s="23"/>
      <c r="AU141" s="23"/>
      <c r="AV141" s="23"/>
      <c r="AW141" s="24" t="s">
        <v>22</v>
      </c>
      <c r="AX141" s="20"/>
      <c r="AY141" s="20"/>
      <c r="AZ141" s="20"/>
      <c r="BA141" s="20"/>
      <c r="BB141" s="23"/>
      <c r="BC141" s="24" t="s">
        <v>13</v>
      </c>
      <c r="BD141" s="23"/>
      <c r="BE141" s="23"/>
      <c r="BF141" s="23"/>
      <c r="BG141" s="24" t="s">
        <v>23</v>
      </c>
      <c r="BH141" s="20"/>
      <c r="BI141" s="23"/>
      <c r="BJ141" s="23"/>
      <c r="BK141" s="23"/>
      <c r="BL141" s="23"/>
      <c r="BM141" s="24" t="s">
        <v>24</v>
      </c>
      <c r="BN141" s="23"/>
      <c r="BO141" s="23"/>
      <c r="BP141" s="23"/>
      <c r="BQ141" s="24" t="s">
        <v>22</v>
      </c>
      <c r="BR141" s="20"/>
      <c r="BS141" s="20"/>
      <c r="BT141" s="20"/>
      <c r="BU141" s="20"/>
      <c r="BV141" s="23"/>
      <c r="BW141" s="24" t="s">
        <v>25</v>
      </c>
      <c r="BX141" s="23"/>
      <c r="BY141" s="23"/>
      <c r="BZ141" s="23"/>
      <c r="CA141" s="24" t="s">
        <v>23</v>
      </c>
      <c r="CB141" s="20"/>
      <c r="CC141" s="23"/>
      <c r="CD141" s="23"/>
      <c r="CE141" s="23"/>
      <c r="CF141" s="23"/>
      <c r="CG141" s="24" t="s">
        <v>88</v>
      </c>
      <c r="CH141" s="23"/>
      <c r="CI141" s="23"/>
      <c r="CJ141" s="23"/>
      <c r="CK141" s="24" t="s">
        <v>155</v>
      </c>
      <c r="CL141" s="24"/>
      <c r="CM141" s="23"/>
      <c r="CN141" s="23"/>
      <c r="CO141" s="23"/>
      <c r="CP141" s="23"/>
      <c r="CQ141" s="24" t="s">
        <v>89</v>
      </c>
      <c r="CR141" s="23"/>
      <c r="CS141" s="23"/>
      <c r="CY141" s="46">
        <f t="shared" si="708"/>
        <v>2.36</v>
      </c>
      <c r="CZ141" s="13">
        <f t="shared" si="709"/>
        <v>-85.144857870669398</v>
      </c>
      <c r="DA141" s="13">
        <f t="shared" si="710"/>
        <v>31.982734595331745</v>
      </c>
      <c r="DB141" s="50"/>
      <c r="DC141" s="13">
        <f t="shared" si="662"/>
        <v>-15.489393795624359</v>
      </c>
      <c r="DD141" s="57">
        <f t="shared" si="663"/>
        <v>-0.2703409208716267</v>
      </c>
      <c r="DE141" s="48">
        <f t="shared" si="661"/>
        <v>-1.2573134885268694E-8</v>
      </c>
    </row>
    <row r="142" spans="1:109" ht="18" customHeight="1" thickBot="1">
      <c r="A142" s="23"/>
      <c r="B142" s="33"/>
      <c r="C142" s="23"/>
      <c r="D142" s="7" t="s">
        <v>99</v>
      </c>
      <c r="E142" s="8"/>
      <c r="F142" s="8" t="s">
        <v>100</v>
      </c>
      <c r="G142" s="9"/>
      <c r="H142" s="10"/>
      <c r="I142" s="7" t="s">
        <v>103</v>
      </c>
      <c r="J142" s="8"/>
      <c r="K142" s="8" t="s">
        <v>104</v>
      </c>
      <c r="L142" s="9"/>
      <c r="M142" s="23"/>
      <c r="N142" s="194" t="s">
        <v>74</v>
      </c>
      <c r="O142" s="195"/>
      <c r="P142" s="196" t="s">
        <v>75</v>
      </c>
      <c r="Q142" s="197"/>
      <c r="R142" s="23"/>
      <c r="S142" s="7" t="s">
        <v>2</v>
      </c>
      <c r="T142" s="8"/>
      <c r="U142" s="8" t="s">
        <v>3</v>
      </c>
      <c r="V142" s="9"/>
      <c r="W142" s="20"/>
      <c r="X142" s="194" t="s">
        <v>108</v>
      </c>
      <c r="Y142" s="195"/>
      <c r="Z142" s="196" t="s">
        <v>109</v>
      </c>
      <c r="AA142" s="197"/>
      <c r="AB142" s="20"/>
      <c r="AC142" s="7" t="s">
        <v>107</v>
      </c>
      <c r="AD142" s="8"/>
      <c r="AE142" s="8" t="s">
        <v>14</v>
      </c>
      <c r="AF142" s="9"/>
      <c r="AG142" s="20"/>
      <c r="AH142" s="194" t="s">
        <v>112</v>
      </c>
      <c r="AI142" s="195"/>
      <c r="AJ142" s="196" t="s">
        <v>113</v>
      </c>
      <c r="AK142" s="197"/>
      <c r="AL142" s="20"/>
      <c r="AM142" s="106" t="s">
        <v>135</v>
      </c>
      <c r="AN142" s="107"/>
      <c r="AO142" s="107" t="s">
        <v>136</v>
      </c>
      <c r="AP142" s="108"/>
      <c r="AQ142" s="23"/>
      <c r="AR142" s="194" t="s">
        <v>116</v>
      </c>
      <c r="AS142" s="195"/>
      <c r="AT142" s="196" t="s">
        <v>0</v>
      </c>
      <c r="AU142" s="197"/>
      <c r="AV142" s="36"/>
      <c r="AW142" s="7" t="s">
        <v>139</v>
      </c>
      <c r="AX142" s="8"/>
      <c r="AY142" s="8" t="s">
        <v>140</v>
      </c>
      <c r="AZ142" s="9"/>
      <c r="BA142" s="20"/>
      <c r="BB142" s="194" t="s">
        <v>119</v>
      </c>
      <c r="BC142" s="195"/>
      <c r="BD142" s="196" t="s">
        <v>120</v>
      </c>
      <c r="BE142" s="197"/>
      <c r="BF142" s="36"/>
      <c r="BG142" s="190" t="s">
        <v>143</v>
      </c>
      <c r="BH142" s="191"/>
      <c r="BI142" s="192" t="s">
        <v>144</v>
      </c>
      <c r="BJ142" s="193"/>
      <c r="BK142" s="36"/>
      <c r="BL142" s="194" t="s">
        <v>123</v>
      </c>
      <c r="BM142" s="195"/>
      <c r="BN142" s="196" t="s">
        <v>124</v>
      </c>
      <c r="BO142" s="197"/>
      <c r="BP142" s="36"/>
      <c r="BQ142" s="7" t="s">
        <v>147</v>
      </c>
      <c r="BR142" s="8"/>
      <c r="BS142" s="8" t="s">
        <v>148</v>
      </c>
      <c r="BT142" s="9"/>
      <c r="BU142" s="20"/>
      <c r="BV142" s="194" t="s">
        <v>127</v>
      </c>
      <c r="BW142" s="195"/>
      <c r="BX142" s="196" t="s">
        <v>128</v>
      </c>
      <c r="BY142" s="197"/>
      <c r="BZ142" s="36"/>
      <c r="CA142" s="7" t="s">
        <v>151</v>
      </c>
      <c r="CB142" s="8"/>
      <c r="CC142" s="8" t="s">
        <v>152</v>
      </c>
      <c r="CD142" s="9"/>
      <c r="CE142" s="36"/>
      <c r="CF142" s="194" t="s">
        <v>131</v>
      </c>
      <c r="CG142" s="195"/>
      <c r="CH142" s="196" t="s">
        <v>132</v>
      </c>
      <c r="CI142" s="197"/>
      <c r="CJ142" s="23"/>
      <c r="CK142" s="7" t="s">
        <v>156</v>
      </c>
      <c r="CL142" s="8"/>
      <c r="CM142" s="8" t="s">
        <v>157</v>
      </c>
      <c r="CN142" s="9"/>
      <c r="CO142" s="23"/>
      <c r="CP142" s="194" t="s">
        <v>160</v>
      </c>
      <c r="CQ142" s="195"/>
      <c r="CR142" s="196" t="s">
        <v>132</v>
      </c>
      <c r="CS142" s="197"/>
      <c r="CU142" s="26" t="s">
        <v>15</v>
      </c>
      <c r="CW142" s="52" t="s">
        <v>46</v>
      </c>
      <c r="CY142" s="46">
        <f t="shared" si="708"/>
        <v>2.38</v>
      </c>
      <c r="CZ142" s="13">
        <f t="shared" si="709"/>
        <v>-85.872496301605565</v>
      </c>
      <c r="DA142" s="13">
        <f t="shared" si="710"/>
        <v>31.672946719419258</v>
      </c>
      <c r="DB142" s="50"/>
      <c r="DC142" s="13">
        <f t="shared" si="662"/>
        <v>-15.171265352937432</v>
      </c>
      <c r="DD142" s="57">
        <f t="shared" si="663"/>
        <v>-0.26478853210249775</v>
      </c>
      <c r="DE142" s="48">
        <f t="shared" si="661"/>
        <v>-1.0603597286589914E-8</v>
      </c>
    </row>
    <row r="143" spans="1:109" ht="18" customHeight="1" thickTop="1" thickBot="1">
      <c r="B143" s="34">
        <v>0.3</v>
      </c>
      <c r="D143" s="11">
        <v>1</v>
      </c>
      <c r="E143" s="12">
        <v>0</v>
      </c>
      <c r="F143" s="13">
        <v>0</v>
      </c>
      <c r="G143" s="14">
        <v>0</v>
      </c>
      <c r="H143" s="10"/>
      <c r="I143" s="11">
        <v>1</v>
      </c>
      <c r="J143" s="12">
        <v>0</v>
      </c>
      <c r="K143" s="13">
        <v>0</v>
      </c>
      <c r="L143" s="40">
        <f t="shared" ref="L143" si="1227">$B143*$J$4</f>
        <v>0.42811199999999999</v>
      </c>
      <c r="N143" s="1">
        <f t="shared" ref="N143" si="1228">D143*I143+F143*I146-E143*J143-G143*J146</f>
        <v>1</v>
      </c>
      <c r="O143" s="4">
        <f t="shared" ref="O143" si="1229">(D143*J143+E143*I143+F143*J146+G143*I146)</f>
        <v>0</v>
      </c>
      <c r="P143" s="2">
        <f t="shared" ref="P143" si="1230">D143*K143+F143*K146-E143*L143-G143*L146</f>
        <v>0</v>
      </c>
      <c r="Q143" s="3">
        <f t="shared" ref="Q143" si="1231">(D143*L143+E143*K143+F143*L146+G143*K146)</f>
        <v>0.42811199999999999</v>
      </c>
      <c r="S143" s="11">
        <v>1</v>
      </c>
      <c r="T143" s="12">
        <v>0</v>
      </c>
      <c r="U143" s="13">
        <v>0</v>
      </c>
      <c r="V143" s="13">
        <v>0</v>
      </c>
      <c r="W143" s="20"/>
      <c r="X143" s="1">
        <f t="shared" ref="X143" si="1232">N143*S143+P143*S146-O143*T143-Q143*T146</f>
        <v>0.76824413747199993</v>
      </c>
      <c r="Y143" s="4">
        <f t="shared" ref="Y143" si="1233">(N143*T143+O143*S143+P143*T146+Q143*S146)</f>
        <v>0</v>
      </c>
      <c r="Z143" s="2">
        <f t="shared" ref="Z143" si="1234">N143*U143+P143*U146-O143*V143-Q143*V146</f>
        <v>0</v>
      </c>
      <c r="AA143" s="3">
        <f t="shared" ref="AA143" si="1235">(N143*V143+O143*U143+P143*V146+Q143*U146)</f>
        <v>0.42811199999999999</v>
      </c>
      <c r="AB143" s="20"/>
      <c r="AC143" s="11">
        <v>1</v>
      </c>
      <c r="AD143" s="12">
        <v>0</v>
      </c>
      <c r="AE143" s="13">
        <v>0</v>
      </c>
      <c r="AF143" s="40">
        <f t="shared" ref="AF143" si="1236">$B143*$AD$4</f>
        <v>0.51374699999999995</v>
      </c>
      <c r="AG143" s="20"/>
      <c r="AH143" s="1">
        <f t="shared" ref="AH143" si="1237">X143*AC143+Z143*AC146-Y143*AD143-AA143*AD146</f>
        <v>0.76824413747199993</v>
      </c>
      <c r="AI143" s="4">
        <f t="shared" ref="AI143" si="1238">(X143*AD143+Y143*AC143+Z143*AD146+AA143*AC146)</f>
        <v>0</v>
      </c>
      <c r="AJ143" s="2">
        <f t="shared" ref="AJ143" si="1239">X143*AE143+Z143*AE146-Y143*AF143-AA143*AF146</f>
        <v>0</v>
      </c>
      <c r="AK143" s="3">
        <f t="shared" ref="AK143" si="1240">(X143*AF143+Y143*AE143+Z143*AF146+AA143*AE146)</f>
        <v>0.82279512089382756</v>
      </c>
      <c r="AL143" s="20"/>
      <c r="AM143" s="11">
        <v>1</v>
      </c>
      <c r="AN143" s="12">
        <v>0</v>
      </c>
      <c r="AO143" s="13">
        <v>0</v>
      </c>
      <c r="AP143" s="14">
        <v>0</v>
      </c>
      <c r="AR143" s="1">
        <f t="shared" ref="AR143" si="1241">AH143*AM143+AJ143*AM146-AI143*AN143-AK143*AN146</f>
        <v>0.29782912859361377</v>
      </c>
      <c r="AS143" s="4">
        <f t="shared" ref="AS143" si="1242">(AH143*AN143+AI143*AM143+AJ143*AN146+AK143*AM146)</f>
        <v>0</v>
      </c>
      <c r="AT143" s="2">
        <f t="shared" ref="AT143" si="1243">AH143*AO143+AJ143*AO146-AI143*AP143-AK143*AP146</f>
        <v>0</v>
      </c>
      <c r="AU143" s="3">
        <f t="shared" ref="AU143" si="1244">(AH143*AP143+AI143*AO143+AJ143*AP146+AK143*AO146)</f>
        <v>0.82279512089382756</v>
      </c>
      <c r="AV143" s="20"/>
      <c r="AW143" s="11">
        <v>1</v>
      </c>
      <c r="AX143" s="12">
        <v>0</v>
      </c>
      <c r="AY143" s="13">
        <v>0</v>
      </c>
      <c r="AZ143" s="40">
        <f t="shared" ref="AZ143" si="1245">$B143*$AX$4</f>
        <v>0.51374699999999995</v>
      </c>
      <c r="BA143" s="20"/>
      <c r="BB143" s="1">
        <f t="shared" ref="BB143" si="1246">AR143*AW143+AT143*AW146-AS143*AX143-AU143*AX146</f>
        <v>0.29782912859361377</v>
      </c>
      <c r="BC143" s="4">
        <f t="shared" ref="BC143" si="1247">(AR143*AX143+AS143*AW143+AT143*AX146+AU143*AW146)</f>
        <v>0</v>
      </c>
      <c r="BD143" s="2">
        <f t="shared" ref="BD143" si="1248">AR143*AY143+AT143*AY146-AS143*AZ143-AU143*AZ146</f>
        <v>0</v>
      </c>
      <c r="BE143" s="3">
        <f t="shared" ref="BE143" si="1249">(AR143*AZ143+AS143*AY143+AT143*AZ146+AU143*AY146)</f>
        <v>0.97580394222141087</v>
      </c>
      <c r="BF143" s="20"/>
      <c r="BG143" s="11">
        <v>1</v>
      </c>
      <c r="BH143" s="12">
        <v>0</v>
      </c>
      <c r="BI143" s="13">
        <v>0</v>
      </c>
      <c r="BJ143" s="14">
        <v>0</v>
      </c>
      <c r="BK143" s="20"/>
      <c r="BL143" s="1">
        <f t="shared" ref="BL143" si="1250">BB143*BG143+BD143*BG146-BC143*BH143-BE143*BH146</f>
        <v>-0.23041648070429377</v>
      </c>
      <c r="BM143" s="4">
        <f t="shared" ref="BM143" si="1251">(BB143*BH143+BC143*BG143+BD143*BH146+BE143*BG146)</f>
        <v>0</v>
      </c>
      <c r="BN143" s="2">
        <f t="shared" ref="BN143" si="1252">BB143*BI143+BD143*BI146-BC143*BJ143-BE143*BJ146</f>
        <v>0</v>
      </c>
      <c r="BO143" s="3">
        <f t="shared" ref="BO143" si="1253">(BB143*BJ143+BC143*BI143+BD143*BJ146+BE143*BI146)</f>
        <v>0.97580394222141087</v>
      </c>
      <c r="BP143" s="20"/>
      <c r="BQ143" s="11">
        <v>1</v>
      </c>
      <c r="BR143" s="12">
        <v>0</v>
      </c>
      <c r="BS143" s="13">
        <v>0</v>
      </c>
      <c r="BT143" s="40">
        <f t="shared" ref="BT143" si="1254">$B143*BR$4</f>
        <v>0.42811199999999999</v>
      </c>
      <c r="BU143" s="20"/>
      <c r="BV143" s="1">
        <f t="shared" ref="BV143" si="1255">BL143*BQ143+BN143*BQ146-BM143*BR143-BO143*BR146</f>
        <v>-0.23041648070429377</v>
      </c>
      <c r="BW143" s="4">
        <f t="shared" ref="BW143" si="1256">(BL143*BR143+BM143*BQ143+BN143*BR146+BO143*BQ146)</f>
        <v>0</v>
      </c>
      <c r="BX143" s="2">
        <f t="shared" ref="BX143" si="1257">BL143*BS143+BN143*BS146-BM143*BT143-BO143*BT146</f>
        <v>0</v>
      </c>
      <c r="BY143" s="3">
        <f t="shared" ref="BY143" si="1258">(BL143*BT143+BM143*BS143+BN143*BT146+BO143*BS146)</f>
        <v>0.87715988183413429</v>
      </c>
      <c r="BZ143" s="20"/>
      <c r="CA143" s="11">
        <v>1</v>
      </c>
      <c r="CB143" s="12">
        <v>0</v>
      </c>
      <c r="CC143" s="13">
        <v>0</v>
      </c>
      <c r="CD143" s="14">
        <v>0</v>
      </c>
      <c r="CE143" s="20"/>
      <c r="CF143" s="1">
        <f t="shared" ref="CF143" si="1259">BV143*CA143+BX143*CA146-BW143*CB143-BY143*CB146</f>
        <v>-0.44474523487117346</v>
      </c>
      <c r="CG143" s="4">
        <f t="shared" ref="CG143" si="1260">(BV143*CB143+BW143*CA143+BX143*CB146+BY143*CA146)</f>
        <v>0</v>
      </c>
      <c r="CH143" s="2">
        <f t="shared" ref="CH143" si="1261">BV143*CC143+BX143*CC146-BW143*CD143-BY143*CD146</f>
        <v>0</v>
      </c>
      <c r="CI143" s="3">
        <f t="shared" ref="CI143" si="1262">(BV143*CD143+BW143*CC143+BX143*CD146+BY143*CC146)</f>
        <v>0.87715988183413429</v>
      </c>
      <c r="CJ143" s="28"/>
      <c r="CK143" s="11">
        <v>1</v>
      </c>
      <c r="CL143" s="12">
        <v>0</v>
      </c>
      <c r="CM143" s="13">
        <v>0</v>
      </c>
      <c r="CN143" s="14">
        <v>0</v>
      </c>
      <c r="CP143" s="1">
        <f t="shared" ref="CP143" si="1263">CF143*CK143+CH143*CK146-CG143*CL143-CI143*CL146</f>
        <v>-0.44474523487117346</v>
      </c>
      <c r="CQ143" s="4">
        <f t="shared" ref="CQ143" si="1264">(CF143*CL143+CG143*CK143+CH143*CL146+CI143*CK146)</f>
        <v>0.87715988183413429</v>
      </c>
      <c r="CR143" s="2">
        <f t="shared" ref="CR143" si="1265">CF143*CM143+CH143*CM146-CG143*CN143-CI143*CN146</f>
        <v>0</v>
      </c>
      <c r="CS143" s="3">
        <f t="shared" ref="CS143" si="1266">(CF143*CN143+CG143*CM143+CH143*CN146+CI143*CM146)</f>
        <v>0.87715988183413429</v>
      </c>
      <c r="CU143" s="29">
        <f t="shared" ref="CU143" si="1267">20*LOG(((1+$CL$4)/$CL$4)/((CP143+CP146)^2+(CQ143+CQ146)^2)^0.5)</f>
        <v>-1.5171639594640926E-3</v>
      </c>
      <c r="CW143" s="53">
        <f t="shared" ref="CW143" si="1268">((CP143^2+CQ143^2)^0.5)/((CP146^2+CQ146^2)^0.5)</f>
        <v>0.96707412071250898</v>
      </c>
      <c r="CY143" s="46">
        <f t="shared" si="708"/>
        <v>2.4</v>
      </c>
      <c r="CZ143" s="13">
        <f t="shared" si="709"/>
        <v>-86.592746716646218</v>
      </c>
      <c r="DA143" s="13">
        <f t="shared" si="710"/>
        <v>31.369521412360509</v>
      </c>
      <c r="DB143" s="50"/>
      <c r="DC143" s="13">
        <f t="shared" si="662"/>
        <v>-14.863432421966381</v>
      </c>
      <c r="DD143" s="57">
        <f t="shared" si="663"/>
        <v>-0.25941583391098849</v>
      </c>
      <c r="DE143" s="48">
        <f t="shared" si="661"/>
        <v>-8.9575915537139859E-9</v>
      </c>
    </row>
    <row r="144" spans="1:109" ht="18" customHeight="1" thickBot="1">
      <c r="D144" s="11"/>
      <c r="E144" s="13"/>
      <c r="F144" s="13"/>
      <c r="G144" s="15"/>
      <c r="H144" s="10"/>
      <c r="I144" s="11"/>
      <c r="J144" s="13"/>
      <c r="K144" s="13"/>
      <c r="L144" s="15"/>
      <c r="N144" s="5"/>
      <c r="Q144" s="6"/>
      <c r="S144" s="11"/>
      <c r="T144" s="13"/>
      <c r="U144" s="13"/>
      <c r="V144" s="15"/>
      <c r="W144" s="20"/>
      <c r="X144" s="5"/>
      <c r="AA144" s="6"/>
      <c r="AB144" s="20"/>
      <c r="AC144" s="11"/>
      <c r="AD144" s="13"/>
      <c r="AE144" s="13"/>
      <c r="AF144" s="15"/>
      <c r="AG144" s="20"/>
      <c r="AH144" s="5"/>
      <c r="AK144" s="6"/>
      <c r="AL144" s="20"/>
      <c r="AM144" s="11"/>
      <c r="AN144" s="13"/>
      <c r="AO144" s="13"/>
      <c r="AP144" s="15"/>
      <c r="AR144" s="5"/>
      <c r="AU144" s="6"/>
      <c r="AW144" s="11"/>
      <c r="AX144" s="13"/>
      <c r="AY144" s="13"/>
      <c r="AZ144" s="15"/>
      <c r="BA144" s="20"/>
      <c r="BB144" s="5"/>
      <c r="BE144" s="6"/>
      <c r="BG144" s="11"/>
      <c r="BH144" s="13"/>
      <c r="BI144" s="13"/>
      <c r="BJ144" s="15"/>
      <c r="BL144" s="5"/>
      <c r="BO144" s="6"/>
      <c r="BQ144" s="11"/>
      <c r="BR144" s="13"/>
      <c r="BS144" s="13"/>
      <c r="BT144" s="15"/>
      <c r="BU144" s="20"/>
      <c r="BV144" s="5"/>
      <c r="BY144" s="6"/>
      <c r="CA144" s="11"/>
      <c r="CB144" s="13"/>
      <c r="CC144" s="13"/>
      <c r="CD144" s="15"/>
      <c r="CF144" s="5"/>
      <c r="CI144" s="6"/>
      <c r="CK144" s="11"/>
      <c r="CL144" s="13"/>
      <c r="CM144" s="13"/>
      <c r="CN144" s="15"/>
      <c r="CP144" s="5"/>
      <c r="CS144" s="6"/>
      <c r="CW144" s="54"/>
      <c r="CY144" s="46">
        <f t="shared" si="708"/>
        <v>2.42</v>
      </c>
      <c r="CZ144" s="13">
        <f t="shared" si="709"/>
        <v>-87.30577035513916</v>
      </c>
      <c r="DA144" s="13">
        <f t="shared" si="710"/>
        <v>31.072252763921181</v>
      </c>
      <c r="DB144" s="50"/>
      <c r="DC144" s="13">
        <f t="shared" si="662"/>
        <v>-14.565433453344122</v>
      </c>
      <c r="DD144" s="57">
        <f t="shared" si="663"/>
        <v>-0.25421477074098281</v>
      </c>
      <c r="DE144" s="48">
        <f t="shared" si="661"/>
        <v>-7.5795290295988263E-9</v>
      </c>
    </row>
    <row r="145" spans="1:109" ht="18" customHeight="1" thickBot="1">
      <c r="D145" s="11" t="s">
        <v>101</v>
      </c>
      <c r="E145" s="13"/>
      <c r="F145" s="13" t="s">
        <v>102</v>
      </c>
      <c r="G145" s="15"/>
      <c r="H145" s="10"/>
      <c r="I145" s="11" t="s">
        <v>106</v>
      </c>
      <c r="J145" s="13"/>
      <c r="K145" s="13" t="s">
        <v>105</v>
      </c>
      <c r="L145" s="15"/>
      <c r="N145" s="194" t="s">
        <v>16</v>
      </c>
      <c r="O145" s="195"/>
      <c r="P145" s="196" t="s">
        <v>17</v>
      </c>
      <c r="Q145" s="197"/>
      <c r="S145" s="11" t="s">
        <v>4</v>
      </c>
      <c r="T145" s="13"/>
      <c r="U145" s="13" t="s">
        <v>5</v>
      </c>
      <c r="V145" s="15"/>
      <c r="W145" s="20"/>
      <c r="X145" s="194" t="s">
        <v>111</v>
      </c>
      <c r="Y145" s="195"/>
      <c r="Z145" s="196" t="s">
        <v>110</v>
      </c>
      <c r="AA145" s="197"/>
      <c r="AB145" s="20"/>
      <c r="AC145" s="11" t="s">
        <v>18</v>
      </c>
      <c r="AD145" s="13"/>
      <c r="AE145" s="13" t="s">
        <v>19</v>
      </c>
      <c r="AF145" s="15"/>
      <c r="AG145" s="20"/>
      <c r="AH145" s="194" t="s">
        <v>114</v>
      </c>
      <c r="AI145" s="195"/>
      <c r="AJ145" s="196" t="s">
        <v>115</v>
      </c>
      <c r="AK145" s="197"/>
      <c r="AL145" s="20"/>
      <c r="AM145" s="11" t="s">
        <v>138</v>
      </c>
      <c r="AN145" s="13"/>
      <c r="AO145" s="13" t="s">
        <v>137</v>
      </c>
      <c r="AP145" s="15"/>
      <c r="AR145" s="194" t="s">
        <v>117</v>
      </c>
      <c r="AS145" s="195"/>
      <c r="AT145" s="196" t="s">
        <v>118</v>
      </c>
      <c r="AU145" s="197"/>
      <c r="AV145" s="36"/>
      <c r="AW145" s="11" t="s">
        <v>142</v>
      </c>
      <c r="AX145" s="13"/>
      <c r="AY145" s="13" t="s">
        <v>141</v>
      </c>
      <c r="AZ145" s="15"/>
      <c r="BA145" s="20"/>
      <c r="BB145" s="194" t="s">
        <v>122</v>
      </c>
      <c r="BC145" s="195"/>
      <c r="BD145" s="196" t="s">
        <v>121</v>
      </c>
      <c r="BE145" s="197"/>
      <c r="BF145" s="36"/>
      <c r="BG145" s="11" t="s">
        <v>145</v>
      </c>
      <c r="BH145" s="13"/>
      <c r="BI145" s="13" t="s">
        <v>146</v>
      </c>
      <c r="BJ145" s="15"/>
      <c r="BK145" s="36"/>
      <c r="BL145" s="194" t="s">
        <v>125</v>
      </c>
      <c r="BM145" s="195"/>
      <c r="BN145" s="196" t="s">
        <v>126</v>
      </c>
      <c r="BO145" s="197"/>
      <c r="BP145" s="36"/>
      <c r="BQ145" s="11" t="s">
        <v>150</v>
      </c>
      <c r="BR145" s="13"/>
      <c r="BS145" s="13" t="s">
        <v>149</v>
      </c>
      <c r="BT145" s="15"/>
      <c r="BU145" s="20"/>
      <c r="BV145" s="194" t="s">
        <v>129</v>
      </c>
      <c r="BW145" s="195"/>
      <c r="BX145" s="196" t="s">
        <v>130</v>
      </c>
      <c r="BY145" s="197"/>
      <c r="BZ145" s="36"/>
      <c r="CA145" s="11" t="s">
        <v>154</v>
      </c>
      <c r="CB145" s="13"/>
      <c r="CC145" s="13" t="s">
        <v>153</v>
      </c>
      <c r="CD145" s="15"/>
      <c r="CE145" s="36"/>
      <c r="CF145" s="194" t="s">
        <v>134</v>
      </c>
      <c r="CG145" s="195"/>
      <c r="CH145" s="196" t="s">
        <v>133</v>
      </c>
      <c r="CI145" s="197"/>
      <c r="CK145" s="11" t="s">
        <v>159</v>
      </c>
      <c r="CL145" s="13"/>
      <c r="CM145" s="13" t="s">
        <v>158</v>
      </c>
      <c r="CN145" s="15"/>
      <c r="CP145" s="109" t="s">
        <v>161</v>
      </c>
      <c r="CQ145" s="110"/>
      <c r="CR145" s="111" t="s">
        <v>162</v>
      </c>
      <c r="CS145" s="112"/>
      <c r="CU145" s="38" t="s">
        <v>29</v>
      </c>
      <c r="CW145" s="55" t="s">
        <v>47</v>
      </c>
      <c r="CY145" s="46">
        <f t="shared" si="708"/>
        <v>2.44</v>
      </c>
      <c r="CZ145" s="13">
        <f t="shared" si="709"/>
        <v>-88.011722896485651</v>
      </c>
      <c r="DA145" s="13">
        <f t="shared" si="710"/>
        <v>30.780944094854298</v>
      </c>
      <c r="DB145" s="50"/>
      <c r="DC145" s="13">
        <f t="shared" si="662"/>
        <v>-14.276833485402372</v>
      </c>
      <c r="DD145" s="57">
        <f t="shared" si="663"/>
        <v>-0.24917775107924917</v>
      </c>
      <c r="DE145" s="48">
        <f t="shared" si="661"/>
        <v>-6.4237912389502738E-9</v>
      </c>
    </row>
    <row r="146" spans="1:109" ht="18" customHeight="1" thickTop="1" thickBot="1">
      <c r="D146" s="16">
        <v>0</v>
      </c>
      <c r="E146" s="17">
        <f t="shared" ref="E146" si="1269">$B143*$E$4</f>
        <v>0.24434399999999998</v>
      </c>
      <c r="F146" s="18">
        <v>1</v>
      </c>
      <c r="G146" s="19">
        <v>0</v>
      </c>
      <c r="H146" s="10"/>
      <c r="I146" s="16">
        <v>0</v>
      </c>
      <c r="J146" s="17">
        <v>0</v>
      </c>
      <c r="K146" s="18">
        <v>1</v>
      </c>
      <c r="L146" s="19">
        <v>0</v>
      </c>
      <c r="N146" s="1">
        <f t="shared" ref="N146" si="1270">D146*I143+F146*I146-E146*J143-G146*J146</f>
        <v>0</v>
      </c>
      <c r="O146" s="4">
        <f t="shared" ref="O146" si="1271">(D146*J143+E146*I143+F146*J146+G146*I146)</f>
        <v>0.24434399999999998</v>
      </c>
      <c r="P146" s="2">
        <f t="shared" ref="P146" si="1272">D146*K143+F146*K146-E146*L143-G146*L146</f>
        <v>0.89539340147199997</v>
      </c>
      <c r="Q146" s="3">
        <f t="shared" ref="Q146" si="1273">(D146*L143+E146*K143+F146*L146+G146*K146)</f>
        <v>0</v>
      </c>
      <c r="S146" s="16">
        <v>0</v>
      </c>
      <c r="T146" s="17">
        <f t="shared" ref="T146" si="1274">$B143*$T$4</f>
        <v>0.54134400000000005</v>
      </c>
      <c r="U146" s="18">
        <v>1</v>
      </c>
      <c r="V146" s="19">
        <v>0</v>
      </c>
      <c r="W146" s="20"/>
      <c r="X146" s="1">
        <f t="shared" ref="X146" si="1275">N146*S143+P146*S146-O146*T143-Q146*T146</f>
        <v>0</v>
      </c>
      <c r="Y146" s="4">
        <f t="shared" ref="Y146" si="1276">(N146*T143+O146*S143+P146*T146+Q146*S146)</f>
        <v>0.72905984552645842</v>
      </c>
      <c r="Z146" s="2">
        <f t="shared" ref="Z146" si="1277">N146*U143+P146*U146-O146*V143-Q146*V146</f>
        <v>0.89539340147199997</v>
      </c>
      <c r="AA146" s="3">
        <f t="shared" ref="AA146" si="1278">(N146*V143+O146*U143+P146*V146+Q146*U146)</f>
        <v>0</v>
      </c>
      <c r="AB146" s="20"/>
      <c r="AC146" s="16">
        <v>0</v>
      </c>
      <c r="AD146" s="17">
        <v>0</v>
      </c>
      <c r="AE146" s="18">
        <v>1</v>
      </c>
      <c r="AF146" s="19">
        <v>0</v>
      </c>
      <c r="AG146" s="20"/>
      <c r="AH146" s="1">
        <f t="shared" ref="AH146" si="1279">X146*AC143+Z146*AC146-Y146*AD143-AA146*AD146</f>
        <v>0</v>
      </c>
      <c r="AI146" s="4">
        <f t="shared" ref="AI146" si="1280">(X146*AD143+Y146*AC143+Z146*AD146+AA146*AC146)</f>
        <v>0.72905984552645842</v>
      </c>
      <c r="AJ146" s="2">
        <f t="shared" ref="AJ146" si="1281">X146*AE143+Z146*AE146-Y146*AF143-AA146*AF146</f>
        <v>0.52084109301231862</v>
      </c>
      <c r="AK146" s="3">
        <f t="shared" ref="AK146" si="1282">(X146*AF143+Y146*AE143+Z146*AF146+AA146*AE146)</f>
        <v>0</v>
      </c>
      <c r="AL146" s="20"/>
      <c r="AM146" s="16">
        <v>0</v>
      </c>
      <c r="AN146" s="17">
        <f t="shared" ref="AN146" si="1283">$B143*$AN$4</f>
        <v>0.5717279999999999</v>
      </c>
      <c r="AO146" s="18">
        <v>1</v>
      </c>
      <c r="AP146" s="19">
        <v>0</v>
      </c>
      <c r="AR146" s="1">
        <f t="shared" ref="AR146" si="1284">AH146*AM143+AJ146*AM146-AI146*AN143-AK146*AN146</f>
        <v>0</v>
      </c>
      <c r="AS146" s="4">
        <f t="shared" ref="AS146" si="1285">(AH146*AN143+AI146*AM143+AJ146*AN146+AK146*AM146)</f>
        <v>1.0268392819522052</v>
      </c>
      <c r="AT146" s="2">
        <f t="shared" ref="AT146" si="1286">AH146*AO143+AJ146*AO146-AI146*AP143-AK146*AP146</f>
        <v>0.52084109301231862</v>
      </c>
      <c r="AU146" s="3">
        <f t="shared" ref="AU146" si="1287">(AH146*AP143+AI146*AO143+AJ146*AP146+AK146*AO146)</f>
        <v>0</v>
      </c>
      <c r="AV146" s="20"/>
      <c r="AW146" s="16">
        <v>0</v>
      </c>
      <c r="AX146" s="17">
        <v>0</v>
      </c>
      <c r="AY146" s="18">
        <v>1</v>
      </c>
      <c r="AZ146" s="19">
        <v>0</v>
      </c>
      <c r="BA146" s="20"/>
      <c r="BB146" s="1">
        <f t="shared" ref="BB146" si="1288">AR146*AW143+AT146*AW146-AS146*AX143-AU146*AX146</f>
        <v>0</v>
      </c>
      <c r="BC146" s="4">
        <f t="shared" ref="BC146" si="1289">(AR146*AX143+AS146*AW143+AT146*AX146+AU146*AW146)</f>
        <v>1.0268392819522052</v>
      </c>
      <c r="BD146" s="2">
        <f t="shared" ref="BD146" si="1290">AR146*AY143+AT146*AY146-AS146*AZ143-AU146*AZ146</f>
        <v>-6.6945075727808945E-3</v>
      </c>
      <c r="BE146" s="3">
        <f t="shared" ref="BE146" si="1291">(AR146*AZ143+AS146*AY143+AT146*AZ146+AU146*AY146)</f>
        <v>0</v>
      </c>
      <c r="BF146" s="20"/>
      <c r="BG146" s="16">
        <v>0</v>
      </c>
      <c r="BH146" s="17">
        <f t="shared" ref="BH146" si="1292">$B143*$BH$4</f>
        <v>0.54134400000000005</v>
      </c>
      <c r="BI146" s="18">
        <v>1</v>
      </c>
      <c r="BJ146" s="19">
        <v>0</v>
      </c>
      <c r="BK146" s="20"/>
      <c r="BL146" s="1">
        <f t="shared" ref="BL146" si="1293">BB146*BG143+BD146*BG146-BC146*BH143-BE146*BH146</f>
        <v>0</v>
      </c>
      <c r="BM146" s="4">
        <f t="shared" ref="BM146" si="1294">(BB146*BH143+BC146*BG143+BD146*BH146+BE146*BG146)</f>
        <v>1.0232152504447256</v>
      </c>
      <c r="BN146" s="2">
        <f t="shared" ref="BN146" si="1295">BB146*BI143+BD146*BI146-BC146*BJ143-BE146*BJ146</f>
        <v>-6.6945075727808945E-3</v>
      </c>
      <c r="BO146" s="3">
        <f t="shared" ref="BO146" si="1296">(BB146*BJ143+BC146*BI143+BD146*BJ146+BE146*BI146)</f>
        <v>0</v>
      </c>
      <c r="BP146" s="20"/>
      <c r="BQ146" s="16">
        <v>0</v>
      </c>
      <c r="BR146" s="17">
        <v>0</v>
      </c>
      <c r="BS146" s="18">
        <v>1</v>
      </c>
      <c r="BT146" s="19">
        <v>0</v>
      </c>
      <c r="BU146" s="20"/>
      <c r="BV146" s="1">
        <f t="shared" ref="BV146" si="1297">BL146*BQ143+BN146*BQ146-BM146*BR143-BO146*BR146</f>
        <v>0</v>
      </c>
      <c r="BW146" s="4">
        <f t="shared" ref="BW146" si="1298">(BL146*BR143+BM146*BQ143+BN146*BR146+BO146*BQ146)</f>
        <v>1.0232152504447256</v>
      </c>
      <c r="BX146" s="2">
        <f t="shared" ref="BX146" si="1299">BL146*BS143+BN146*BS146-BM146*BT143-BO146*BT146</f>
        <v>-0.44474523487117323</v>
      </c>
      <c r="BY146" s="3">
        <f t="shared" ref="BY146" si="1300">(BL146*BT143+BM146*BS143+BN146*BT146+BO146*BS146)</f>
        <v>0</v>
      </c>
      <c r="BZ146" s="20"/>
      <c r="CA146" s="16">
        <v>0</v>
      </c>
      <c r="CB146" s="17">
        <f t="shared" ref="CB146" si="1301">$B143*$CB$4</f>
        <v>0.24434399999999998</v>
      </c>
      <c r="CC146" s="18">
        <v>1</v>
      </c>
      <c r="CD146" s="19">
        <v>0</v>
      </c>
      <c r="CE146" s="20"/>
      <c r="CF146" s="1">
        <f t="shared" ref="CF146" si="1302">BV146*CA143+BX146*CA146-BW146*CB143-BY146*CB146</f>
        <v>0</v>
      </c>
      <c r="CG146" s="4">
        <f t="shared" ref="CG146" si="1303">(BV146*CB143+BW146*CA143+BX146*CB146+BY146*CA146)</f>
        <v>0.91454442077536369</v>
      </c>
      <c r="CH146" s="2">
        <f t="shared" ref="CH146" si="1304">BV146*CC143+BX146*CC146-BW146*CD143-BY146*CD146</f>
        <v>-0.44474523487117323</v>
      </c>
      <c r="CI146" s="3">
        <f t="shared" ref="CI146" si="1305">(BV146*CD143+BW146*CC143+BX146*CD146+BY146*CC146)</f>
        <v>0</v>
      </c>
      <c r="CK146" s="16">
        <f t="shared" ref="CK146" si="1306">1/$CL$4</f>
        <v>1</v>
      </c>
      <c r="CL146" s="17">
        <v>0</v>
      </c>
      <c r="CM146" s="18">
        <v>1</v>
      </c>
      <c r="CN146" s="19">
        <v>0</v>
      </c>
      <c r="CP146" s="1">
        <f t="shared" ref="CP146" si="1307">CF146*CK143+CH146*CK146-CG146*CL143-CI146*CL146</f>
        <v>-0.44474523487117323</v>
      </c>
      <c r="CQ146" s="4">
        <f t="shared" ref="CQ146" si="1308">(CF146*CL143+CG146*CK143+CH146*CL146+CI146*CK146)</f>
        <v>0.91454442077536369</v>
      </c>
      <c r="CR146" s="2">
        <f t="shared" ref="CR146" si="1309">CF146*CM143+CH146*CM146-CG146*CN143-CI146*CN146</f>
        <v>-0.44474523487117323</v>
      </c>
      <c r="CS146" s="3">
        <f t="shared" ref="CS146" si="1310">(CF146*CN143+CG146*CM143+CH146*CN146+CI146*CM146)</f>
        <v>0</v>
      </c>
      <c r="CU146" s="39">
        <f t="shared" ref="CU146" si="1311">(180/PI())*ATAN(-1*(CQ143/CP143))</f>
        <v>63.11368353858942</v>
      </c>
      <c r="CW146" s="56">
        <f t="shared" ref="CW146" si="1312">20*LOG(((1-(10^(CU143/20)^2)*(1-((1-CW143)/(1+CW143))^2))^0.5))</f>
        <v>-32.011018448534628</v>
      </c>
      <c r="CY146" s="46">
        <f t="shared" si="708"/>
        <v>2.46</v>
      </c>
      <c r="CZ146" s="13">
        <f t="shared" si="709"/>
        <v>-88.71075472441413</v>
      </c>
      <c r="DA146" s="13">
        <f t="shared" si="710"/>
        <v>30.495407425146251</v>
      </c>
      <c r="DB146" s="50"/>
      <c r="DC146" s="13">
        <f t="shared" si="662"/>
        <v>-13.99722227163077</v>
      </c>
      <c r="DD146" s="57">
        <f t="shared" si="663"/>
        <v>-0.24429761477343703</v>
      </c>
      <c r="DE146" s="48">
        <f t="shared" si="661"/>
        <v>-5.4528600572422286E-9</v>
      </c>
    </row>
    <row r="147" spans="1:109" ht="18" customHeight="1"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3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Y147" s="46">
        <f t="shared" si="708"/>
        <v>2.48</v>
      </c>
      <c r="CZ147" s="13">
        <f t="shared" si="709"/>
        <v>-89.403011175251862</v>
      </c>
      <c r="DA147" s="13">
        <f t="shared" si="710"/>
        <v>30.215462979713635</v>
      </c>
      <c r="DB147" s="50"/>
      <c r="DC147" s="13">
        <f t="shared" si="662"/>
        <v>-13.726212563813599</v>
      </c>
      <c r="DD147" s="57">
        <f t="shared" si="663"/>
        <v>-0.23956760306715957</v>
      </c>
      <c r="DE147" s="48">
        <f t="shared" si="661"/>
        <v>-4.63582589611073E-9</v>
      </c>
    </row>
    <row r="148" spans="1:109" ht="18" customHeight="1">
      <c r="CY148" s="46">
        <f t="shared" si="708"/>
        <v>2.5</v>
      </c>
      <c r="CZ148" s="13">
        <f t="shared" si="709"/>
        <v>-90.088632771367543</v>
      </c>
      <c r="DA148" s="13">
        <f t="shared" si="710"/>
        <v>29.940938728437363</v>
      </c>
      <c r="DB148" s="50"/>
      <c r="DC148" s="13">
        <f t="shared" si="662"/>
        <v>-13.463438535951676</v>
      </c>
      <c r="DD148" s="57">
        <f t="shared" si="663"/>
        <v>-0.2349813310922417</v>
      </c>
      <c r="DE148" s="48">
        <f t="shared" si="661"/>
        <v>-3.9471745793906502E-9</v>
      </c>
    </row>
    <row r="149" spans="1:109" ht="18" customHeight="1" thickBot="1">
      <c r="A149" s="23"/>
      <c r="B149" s="23"/>
      <c r="C149" s="23"/>
      <c r="D149" s="20" t="s">
        <v>6</v>
      </c>
      <c r="E149" s="20"/>
      <c r="F149" s="20"/>
      <c r="G149" s="20"/>
      <c r="H149" s="20"/>
      <c r="I149" s="20" t="s">
        <v>7</v>
      </c>
      <c r="J149" s="20"/>
      <c r="K149" s="20"/>
      <c r="L149" s="20"/>
      <c r="M149" s="23"/>
      <c r="N149" s="23"/>
      <c r="O149" s="24" t="s">
        <v>8</v>
      </c>
      <c r="P149" s="23"/>
      <c r="Q149" s="23"/>
      <c r="R149" s="23"/>
      <c r="S149" s="20"/>
      <c r="T149" s="20" t="s">
        <v>9</v>
      </c>
      <c r="U149" s="23"/>
      <c r="V149" s="23"/>
      <c r="W149" s="23"/>
      <c r="X149" s="23"/>
      <c r="Y149" s="24" t="s">
        <v>10</v>
      </c>
      <c r="Z149" s="23"/>
      <c r="AA149" s="23"/>
      <c r="AB149" s="23"/>
      <c r="AC149" s="24" t="s">
        <v>11</v>
      </c>
      <c r="AD149" s="20"/>
      <c r="AE149" s="20"/>
      <c r="AF149" s="20"/>
      <c r="AG149" s="20"/>
      <c r="AH149" s="23"/>
      <c r="AI149" s="24" t="s">
        <v>12</v>
      </c>
      <c r="AJ149" s="23"/>
      <c r="AK149" s="23"/>
      <c r="AL149" s="20"/>
      <c r="AM149" s="24" t="s">
        <v>21</v>
      </c>
      <c r="AN149" s="20"/>
      <c r="AO149" s="23"/>
      <c r="AP149" s="23"/>
      <c r="AQ149" s="23"/>
      <c r="AR149" s="23"/>
      <c r="AS149" s="24" t="s">
        <v>87</v>
      </c>
      <c r="AT149" s="23"/>
      <c r="AU149" s="23"/>
      <c r="AV149" s="23"/>
      <c r="AW149" s="24" t="s">
        <v>22</v>
      </c>
      <c r="AX149" s="20"/>
      <c r="AY149" s="20"/>
      <c r="AZ149" s="20"/>
      <c r="BA149" s="20"/>
      <c r="BB149" s="23"/>
      <c r="BC149" s="24" t="s">
        <v>13</v>
      </c>
      <c r="BD149" s="23"/>
      <c r="BE149" s="23"/>
      <c r="BF149" s="23"/>
      <c r="BG149" s="24" t="s">
        <v>23</v>
      </c>
      <c r="BH149" s="20"/>
      <c r="BI149" s="23"/>
      <c r="BJ149" s="23"/>
      <c r="BK149" s="23"/>
      <c r="BL149" s="23"/>
      <c r="BM149" s="24" t="s">
        <v>24</v>
      </c>
      <c r="BN149" s="23"/>
      <c r="BO149" s="23"/>
      <c r="BP149" s="23"/>
      <c r="BQ149" s="24" t="s">
        <v>22</v>
      </c>
      <c r="BR149" s="20"/>
      <c r="BS149" s="20"/>
      <c r="BT149" s="20"/>
      <c r="BU149" s="20"/>
      <c r="BV149" s="23"/>
      <c r="BW149" s="24" t="s">
        <v>25</v>
      </c>
      <c r="BX149" s="23"/>
      <c r="BY149" s="23"/>
      <c r="BZ149" s="23"/>
      <c r="CA149" s="24" t="s">
        <v>23</v>
      </c>
      <c r="CB149" s="20"/>
      <c r="CC149" s="23"/>
      <c r="CD149" s="23"/>
      <c r="CE149" s="23"/>
      <c r="CF149" s="23"/>
      <c r="CG149" s="24" t="s">
        <v>88</v>
      </c>
      <c r="CH149" s="23"/>
      <c r="CI149" s="23"/>
      <c r="CJ149" s="23"/>
      <c r="CK149" s="24" t="s">
        <v>155</v>
      </c>
      <c r="CL149" s="24"/>
      <c r="CM149" s="23"/>
      <c r="CN149" s="23"/>
      <c r="CO149" s="23"/>
      <c r="CP149" s="23"/>
      <c r="CQ149" s="24" t="s">
        <v>89</v>
      </c>
      <c r="CR149" s="23"/>
      <c r="CS149" s="23"/>
      <c r="CY149" s="46">
        <f t="shared" si="708"/>
        <v>2.52</v>
      </c>
      <c r="CZ149" s="13">
        <f t="shared" si="709"/>
        <v>-90.767755440858068</v>
      </c>
      <c r="DA149" s="13">
        <f t="shared" si="710"/>
        <v>29.671669957718329</v>
      </c>
      <c r="DB149" s="50"/>
      <c r="DC149" s="13">
        <f t="shared" si="662"/>
        <v>-13.208554335683852</v>
      </c>
      <c r="DD149" s="57">
        <f t="shared" si="663"/>
        <v>-0.23053276258625555</v>
      </c>
      <c r="DE149" s="48">
        <f t="shared" si="661"/>
        <v>-3.3658046934201322E-9</v>
      </c>
    </row>
    <row r="150" spans="1:109" ht="18" customHeight="1" thickBot="1">
      <c r="A150" s="23"/>
      <c r="B150" s="33"/>
      <c r="C150" s="23"/>
      <c r="D150" s="7" t="s">
        <v>99</v>
      </c>
      <c r="E150" s="8"/>
      <c r="F150" s="8" t="s">
        <v>100</v>
      </c>
      <c r="G150" s="9"/>
      <c r="H150" s="10"/>
      <c r="I150" s="7" t="s">
        <v>103</v>
      </c>
      <c r="J150" s="8"/>
      <c r="K150" s="8" t="s">
        <v>104</v>
      </c>
      <c r="L150" s="9"/>
      <c r="M150" s="23"/>
      <c r="N150" s="194" t="s">
        <v>74</v>
      </c>
      <c r="O150" s="195"/>
      <c r="P150" s="196" t="s">
        <v>75</v>
      </c>
      <c r="Q150" s="197"/>
      <c r="R150" s="23"/>
      <c r="S150" s="7" t="s">
        <v>2</v>
      </c>
      <c r="T150" s="8"/>
      <c r="U150" s="8" t="s">
        <v>3</v>
      </c>
      <c r="V150" s="9"/>
      <c r="W150" s="20"/>
      <c r="X150" s="194" t="s">
        <v>108</v>
      </c>
      <c r="Y150" s="195"/>
      <c r="Z150" s="196" t="s">
        <v>109</v>
      </c>
      <c r="AA150" s="197"/>
      <c r="AB150" s="20"/>
      <c r="AC150" s="7" t="s">
        <v>107</v>
      </c>
      <c r="AD150" s="8"/>
      <c r="AE150" s="8" t="s">
        <v>14</v>
      </c>
      <c r="AF150" s="9"/>
      <c r="AG150" s="20"/>
      <c r="AH150" s="194" t="s">
        <v>112</v>
      </c>
      <c r="AI150" s="195"/>
      <c r="AJ150" s="196" t="s">
        <v>113</v>
      </c>
      <c r="AK150" s="197"/>
      <c r="AL150" s="20"/>
      <c r="AM150" s="106" t="s">
        <v>135</v>
      </c>
      <c r="AN150" s="107"/>
      <c r="AO150" s="107" t="s">
        <v>136</v>
      </c>
      <c r="AP150" s="108"/>
      <c r="AQ150" s="23"/>
      <c r="AR150" s="194" t="s">
        <v>116</v>
      </c>
      <c r="AS150" s="195"/>
      <c r="AT150" s="196" t="s">
        <v>0</v>
      </c>
      <c r="AU150" s="197"/>
      <c r="AV150" s="36"/>
      <c r="AW150" s="7" t="s">
        <v>139</v>
      </c>
      <c r="AX150" s="8"/>
      <c r="AY150" s="8" t="s">
        <v>140</v>
      </c>
      <c r="AZ150" s="9"/>
      <c r="BA150" s="20"/>
      <c r="BB150" s="194" t="s">
        <v>119</v>
      </c>
      <c r="BC150" s="195"/>
      <c r="BD150" s="196" t="s">
        <v>120</v>
      </c>
      <c r="BE150" s="197"/>
      <c r="BF150" s="36"/>
      <c r="BG150" s="190" t="s">
        <v>143</v>
      </c>
      <c r="BH150" s="191"/>
      <c r="BI150" s="192" t="s">
        <v>144</v>
      </c>
      <c r="BJ150" s="193"/>
      <c r="BK150" s="36"/>
      <c r="BL150" s="194" t="s">
        <v>123</v>
      </c>
      <c r="BM150" s="195"/>
      <c r="BN150" s="196" t="s">
        <v>124</v>
      </c>
      <c r="BO150" s="197"/>
      <c r="BP150" s="36"/>
      <c r="BQ150" s="7" t="s">
        <v>147</v>
      </c>
      <c r="BR150" s="8"/>
      <c r="BS150" s="8" t="s">
        <v>148</v>
      </c>
      <c r="BT150" s="9"/>
      <c r="BU150" s="20"/>
      <c r="BV150" s="194" t="s">
        <v>127</v>
      </c>
      <c r="BW150" s="195"/>
      <c r="BX150" s="196" t="s">
        <v>128</v>
      </c>
      <c r="BY150" s="197"/>
      <c r="BZ150" s="36"/>
      <c r="CA150" s="7" t="s">
        <v>151</v>
      </c>
      <c r="CB150" s="8"/>
      <c r="CC150" s="8" t="s">
        <v>152</v>
      </c>
      <c r="CD150" s="9"/>
      <c r="CE150" s="36"/>
      <c r="CF150" s="194" t="s">
        <v>131</v>
      </c>
      <c r="CG150" s="195"/>
      <c r="CH150" s="196" t="s">
        <v>132</v>
      </c>
      <c r="CI150" s="197"/>
      <c r="CJ150" s="23"/>
      <c r="CK150" s="7" t="s">
        <v>156</v>
      </c>
      <c r="CL150" s="8"/>
      <c r="CM150" s="8" t="s">
        <v>157</v>
      </c>
      <c r="CN150" s="9"/>
      <c r="CO150" s="23"/>
      <c r="CP150" s="194" t="s">
        <v>160</v>
      </c>
      <c r="CQ150" s="195"/>
      <c r="CR150" s="196" t="s">
        <v>132</v>
      </c>
      <c r="CS150" s="197"/>
      <c r="CU150" s="26" t="s">
        <v>15</v>
      </c>
      <c r="CW150" s="52" t="s">
        <v>46</v>
      </c>
      <c r="CY150" s="46">
        <f t="shared" si="708"/>
        <v>2.54</v>
      </c>
      <c r="CZ150" s="13">
        <f t="shared" si="709"/>
        <v>-91.440510724460921</v>
      </c>
      <c r="DA150" s="13">
        <f t="shared" si="710"/>
        <v>29.407498871004652</v>
      </c>
      <c r="DB150" s="50"/>
      <c r="DC150" s="13">
        <f t="shared" si="662"/>
        <v>-12.961232751348984</v>
      </c>
      <c r="DD150" s="57">
        <f t="shared" si="663"/>
        <v>-0.22621618662836329</v>
      </c>
      <c r="DE150" s="48">
        <f t="shared" si="661"/>
        <v>-2.8742349098581531E-9</v>
      </c>
    </row>
    <row r="151" spans="1:109" ht="18" customHeight="1" thickTop="1" thickBot="1">
      <c r="B151" s="34">
        <v>0.32</v>
      </c>
      <c r="D151" s="11">
        <v>1</v>
      </c>
      <c r="E151" s="12">
        <v>0</v>
      </c>
      <c r="F151" s="13">
        <v>0</v>
      </c>
      <c r="G151" s="14">
        <v>0</v>
      </c>
      <c r="H151" s="10"/>
      <c r="I151" s="11">
        <v>1</v>
      </c>
      <c r="J151" s="12">
        <v>0</v>
      </c>
      <c r="K151" s="13">
        <v>0</v>
      </c>
      <c r="L151" s="40">
        <f t="shared" ref="L151" si="1313">$B151*$J$4</f>
        <v>0.45665280000000003</v>
      </c>
      <c r="N151" s="1">
        <f t="shared" ref="N151" si="1314">D151*I151+F151*I154-E151*J151-G151*J154</f>
        <v>1</v>
      </c>
      <c r="O151" s="4">
        <f t="shared" ref="O151" si="1315">(D151*J151+E151*I151+F151*J154+G151*I154)</f>
        <v>0</v>
      </c>
      <c r="P151" s="2">
        <f t="shared" ref="P151" si="1316">D151*K151+F151*K154-E151*L151-G151*L154</f>
        <v>0</v>
      </c>
      <c r="Q151" s="3">
        <f t="shared" ref="Q151" si="1317">(D151*L151+E151*K151+F151*L154+G151*K154)</f>
        <v>0.45665280000000003</v>
      </c>
      <c r="S151" s="11">
        <v>1</v>
      </c>
      <c r="T151" s="12">
        <v>0</v>
      </c>
      <c r="U151" s="13">
        <v>0</v>
      </c>
      <c r="V151" s="13">
        <v>0</v>
      </c>
      <c r="W151" s="20"/>
      <c r="X151" s="1">
        <f t="shared" ref="X151" si="1318">N151*S151+P151*S154-O151*T151-Q151*T154</f>
        <v>0.73631332974592001</v>
      </c>
      <c r="Y151" s="4">
        <f t="shared" ref="Y151" si="1319">(N151*T151+O151*S151+P151*T154+Q151*S154)</f>
        <v>0</v>
      </c>
      <c r="Z151" s="2">
        <f t="shared" ref="Z151" si="1320">N151*U151+P151*U154-O151*V151-Q151*V154</f>
        <v>0</v>
      </c>
      <c r="AA151" s="3">
        <f t="shared" ref="AA151" si="1321">(N151*V151+O151*U151+P151*V154+Q151*U154)</f>
        <v>0.45665280000000003</v>
      </c>
      <c r="AB151" s="20"/>
      <c r="AC151" s="11">
        <v>1</v>
      </c>
      <c r="AD151" s="12">
        <v>0</v>
      </c>
      <c r="AE151" s="13">
        <v>0</v>
      </c>
      <c r="AF151" s="40">
        <f t="shared" ref="AF151" si="1322">$B151*$AD$4</f>
        <v>0.54799680000000006</v>
      </c>
      <c r="AG151" s="20"/>
      <c r="AH151" s="1">
        <f t="shared" ref="AH151" si="1323">X151*AC151+Z151*AC154-Y151*AD151-AA151*AD154</f>
        <v>0.73631332974592001</v>
      </c>
      <c r="AI151" s="4">
        <f t="shared" ref="AI151" si="1324">(X151*AD151+Y151*AC151+Z151*AD154+AA151*AC154)</f>
        <v>0</v>
      </c>
      <c r="AJ151" s="2">
        <f t="shared" ref="AJ151" si="1325">X151*AE151+Z151*AE154-Y151*AF151-AA151*AF154</f>
        <v>0</v>
      </c>
      <c r="AK151" s="3">
        <f t="shared" ref="AK151" si="1326">(X151*AF151+Y151*AE151+Z151*AF154+AA151*AE154)</f>
        <v>0.86015014849810911</v>
      </c>
      <c r="AL151" s="20"/>
      <c r="AM151" s="11">
        <v>1</v>
      </c>
      <c r="AN151" s="12">
        <v>0</v>
      </c>
      <c r="AO151" s="13">
        <v>0</v>
      </c>
      <c r="AP151" s="14">
        <v>0</v>
      </c>
      <c r="AR151" s="1">
        <f t="shared" ref="AR151" si="1327">AH151*AM151+AJ151*AM154-AI151*AN151-AK151*AN154</f>
        <v>0.21175661070535789</v>
      </c>
      <c r="AS151" s="4">
        <f t="shared" ref="AS151" si="1328">(AH151*AN151+AI151*AM151+AJ151*AN154+AK151*AM154)</f>
        <v>0</v>
      </c>
      <c r="AT151" s="2">
        <f t="shared" ref="AT151" si="1329">AH151*AO151+AJ151*AO154-AI151*AP151-AK151*AP154</f>
        <v>0</v>
      </c>
      <c r="AU151" s="3">
        <f t="shared" ref="AU151" si="1330">(AH151*AP151+AI151*AO151+AJ151*AP154+AK151*AO154)</f>
        <v>0.86015014849810911</v>
      </c>
      <c r="AV151" s="20"/>
      <c r="AW151" s="11">
        <v>1</v>
      </c>
      <c r="AX151" s="12">
        <v>0</v>
      </c>
      <c r="AY151" s="13">
        <v>0</v>
      </c>
      <c r="AZ151" s="40">
        <f t="shared" ref="AZ151" si="1331">$B151*$AX$4</f>
        <v>0.54799680000000006</v>
      </c>
      <c r="BA151" s="20"/>
      <c r="BB151" s="1">
        <f t="shared" ref="BB151" si="1332">AR151*AW151+AT151*AW154-AS151*AX151-AU151*AX154</f>
        <v>0.21175661070535789</v>
      </c>
      <c r="BC151" s="4">
        <f t="shared" ref="BC151" si="1333">(AR151*AX151+AS151*AW151+AT151*AX154+AU151*AW154)</f>
        <v>0</v>
      </c>
      <c r="BD151" s="2">
        <f t="shared" ref="BD151" si="1334">AR151*AY151+AT151*AY154-AS151*AZ151-AU151*AZ154</f>
        <v>0</v>
      </c>
      <c r="BE151" s="3">
        <f t="shared" ref="BE151" si="1335">(AR151*AZ151+AS151*AY151+AT151*AZ154+AU151*AY154)</f>
        <v>0.97619209354349101</v>
      </c>
      <c r="BF151" s="20"/>
      <c r="BG151" s="11">
        <v>1</v>
      </c>
      <c r="BH151" s="12">
        <v>0</v>
      </c>
      <c r="BI151" s="13">
        <v>0</v>
      </c>
      <c r="BJ151" s="14">
        <v>0</v>
      </c>
      <c r="BK151" s="20"/>
      <c r="BL151" s="1">
        <f t="shared" ref="BL151" si="1336">BB151*BG151+BD151*BG154-BC151*BH151-BE151*BH154</f>
        <v>-0.35192950416099689</v>
      </c>
      <c r="BM151" s="4">
        <f t="shared" ref="BM151" si="1337">(BB151*BH151+BC151*BG151+BD151*BH154+BE151*BG154)</f>
        <v>0</v>
      </c>
      <c r="BN151" s="2">
        <f t="shared" ref="BN151" si="1338">BB151*BI151+BD151*BI154-BC151*BJ151-BE151*BJ154</f>
        <v>0</v>
      </c>
      <c r="BO151" s="3">
        <f t="shared" ref="BO151" si="1339">(BB151*BJ151+BC151*BI151+BD151*BJ154+BE151*BI154)</f>
        <v>0.97619209354349101</v>
      </c>
      <c r="BP151" s="20"/>
      <c r="BQ151" s="11">
        <v>1</v>
      </c>
      <c r="BR151" s="12">
        <v>0</v>
      </c>
      <c r="BS151" s="13">
        <v>0</v>
      </c>
      <c r="BT151" s="40">
        <f t="shared" ref="BT151" si="1340">$B151*BR$4</f>
        <v>0.45665280000000003</v>
      </c>
      <c r="BU151" s="20"/>
      <c r="BV151" s="1">
        <f t="shared" ref="BV151" si="1341">BL151*BQ151+BN151*BQ154-BM151*BR151-BO151*BR154</f>
        <v>-0.35192950416099689</v>
      </c>
      <c r="BW151" s="4">
        <f t="shared" ref="BW151" si="1342">(BL151*BR151+BM151*BQ151+BN151*BR154+BO151*BQ154)</f>
        <v>0</v>
      </c>
      <c r="BX151" s="2">
        <f t="shared" ref="BX151" si="1343">BL151*BS151+BN151*BS154-BM151*BT151-BO151*BT154</f>
        <v>0</v>
      </c>
      <c r="BY151" s="3">
        <f t="shared" ref="BY151" si="1344">(BL151*BT151+BM151*BS151+BN151*BT154+BO151*BS154)</f>
        <v>0.81548250006576017</v>
      </c>
      <c r="BZ151" s="20"/>
      <c r="CA151" s="11">
        <v>1</v>
      </c>
      <c r="CB151" s="12">
        <v>0</v>
      </c>
      <c r="CC151" s="13">
        <v>0</v>
      </c>
      <c r="CD151" s="14">
        <v>0</v>
      </c>
      <c r="CE151" s="20"/>
      <c r="CF151" s="1">
        <f t="shared" ref="CF151" si="1345">BV151*CA151+BX151*CA154-BW151*CB151-BY151*CB154</f>
        <v>-0.56447164389013627</v>
      </c>
      <c r="CG151" s="4">
        <f t="shared" ref="CG151" si="1346">(BV151*CB151+BW151*CA151+BX151*CB154+BY151*CA154)</f>
        <v>0</v>
      </c>
      <c r="CH151" s="2">
        <f t="shared" ref="CH151" si="1347">BV151*CC151+BX151*CC154-BW151*CD151-BY151*CD154</f>
        <v>0</v>
      </c>
      <c r="CI151" s="3">
        <f t="shared" ref="CI151" si="1348">(BV151*CD151+BW151*CC151+BX151*CD154+BY151*CC154)</f>
        <v>0.81548250006576017</v>
      </c>
      <c r="CJ151" s="28"/>
      <c r="CK151" s="11">
        <v>1</v>
      </c>
      <c r="CL151" s="12">
        <v>0</v>
      </c>
      <c r="CM151" s="13">
        <v>0</v>
      </c>
      <c r="CN151" s="14">
        <v>0</v>
      </c>
      <c r="CP151" s="1">
        <f t="shared" ref="CP151" si="1349">CF151*CK151+CH151*CK154-CG151*CL151-CI151*CL154</f>
        <v>-0.56447164389013627</v>
      </c>
      <c r="CQ151" s="4">
        <f t="shared" ref="CQ151" si="1350">(CF151*CL151+CG151*CK151+CH151*CL154+CI151*CK154)</f>
        <v>0.81548250006576017</v>
      </c>
      <c r="CR151" s="2">
        <f t="shared" ref="CR151" si="1351">CF151*CM151+CH151*CM154-CG151*CN151-CI151*CN154</f>
        <v>0</v>
      </c>
      <c r="CS151" s="3">
        <f t="shared" ref="CS151" si="1352">(CF151*CN151+CG151*CM151+CH151*CN154+CI151*CM154)</f>
        <v>0.81548250006576017</v>
      </c>
      <c r="CU151" s="29">
        <f t="shared" ref="CU151" si="1353">20*LOG(((1+$CL$4)/$CL$4)/((CP151+CP154)^2+(CQ151+CQ154)^2)^0.5)</f>
        <v>-4.369610401986726E-4</v>
      </c>
      <c r="CW151" s="53">
        <f t="shared" ref="CW151" si="1354">((CP151^2+CQ151^2)^0.5)/((CP154^2+CQ154^2)^0.5)</f>
        <v>0.98357687959721363</v>
      </c>
      <c r="CY151" s="46">
        <f t="shared" si="708"/>
        <v>2.56</v>
      </c>
      <c r="CZ151" s="13">
        <f t="shared" si="709"/>
        <v>-92.107025970592417</v>
      </c>
      <c r="DA151" s="13">
        <f t="shared" si="710"/>
        <v>29.148274215977672</v>
      </c>
      <c r="DB151" s="50"/>
      <c r="DC151" s="13">
        <f t="shared" si="662"/>
        <v>-12.721163984057593</v>
      </c>
      <c r="DD151" s="57">
        <f t="shared" si="663"/>
        <v>-0.22202619620792444</v>
      </c>
      <c r="DE151" s="48">
        <f t="shared" si="661"/>
        <v>-2.4579559576235885E-9</v>
      </c>
    </row>
    <row r="152" spans="1:109" ht="18" customHeight="1" thickBot="1">
      <c r="D152" s="11"/>
      <c r="E152" s="13"/>
      <c r="F152" s="13"/>
      <c r="G152" s="15"/>
      <c r="H152" s="10"/>
      <c r="I152" s="11"/>
      <c r="J152" s="13"/>
      <c r="K152" s="13"/>
      <c r="L152" s="15"/>
      <c r="N152" s="5"/>
      <c r="Q152" s="6"/>
      <c r="S152" s="11"/>
      <c r="T152" s="13"/>
      <c r="U152" s="13"/>
      <c r="V152" s="15"/>
      <c r="W152" s="20"/>
      <c r="X152" s="5"/>
      <c r="AA152" s="6"/>
      <c r="AB152" s="20"/>
      <c r="AC152" s="11"/>
      <c r="AD152" s="13"/>
      <c r="AE152" s="13"/>
      <c r="AF152" s="15"/>
      <c r="AG152" s="20"/>
      <c r="AH152" s="5"/>
      <c r="AK152" s="6"/>
      <c r="AL152" s="20"/>
      <c r="AM152" s="11"/>
      <c r="AN152" s="13"/>
      <c r="AO152" s="13"/>
      <c r="AP152" s="15"/>
      <c r="AR152" s="5"/>
      <c r="AU152" s="6"/>
      <c r="AW152" s="11"/>
      <c r="AX152" s="13"/>
      <c r="AY152" s="13"/>
      <c r="AZ152" s="15"/>
      <c r="BA152" s="20"/>
      <c r="BB152" s="5"/>
      <c r="BE152" s="6"/>
      <c r="BG152" s="11"/>
      <c r="BH152" s="13"/>
      <c r="BI152" s="13"/>
      <c r="BJ152" s="15"/>
      <c r="BL152" s="5"/>
      <c r="BO152" s="6"/>
      <c r="BQ152" s="11"/>
      <c r="BR152" s="13"/>
      <c r="BS152" s="13"/>
      <c r="BT152" s="15"/>
      <c r="BU152" s="20"/>
      <c r="BV152" s="5"/>
      <c r="BY152" s="6"/>
      <c r="CA152" s="11"/>
      <c r="CB152" s="13"/>
      <c r="CC152" s="13"/>
      <c r="CD152" s="15"/>
      <c r="CF152" s="5"/>
      <c r="CI152" s="6"/>
      <c r="CK152" s="11"/>
      <c r="CL152" s="13"/>
      <c r="CM152" s="13"/>
      <c r="CN152" s="15"/>
      <c r="CP152" s="5"/>
      <c r="CS152" s="6"/>
      <c r="CW152" s="54"/>
      <c r="CY152" s="46">
        <f t="shared" si="708"/>
        <v>2.58</v>
      </c>
      <c r="CZ152" s="13">
        <f t="shared" si="709"/>
        <v>-92.767424519337354</v>
      </c>
      <c r="DA152" s="13">
        <f t="shared" si="710"/>
        <v>28.89385093629652</v>
      </c>
      <c r="DB152" s="50"/>
      <c r="DC152" s="13">
        <f t="shared" si="662"/>
        <v>-12.488054515270431</v>
      </c>
      <c r="DD152" s="57">
        <f t="shared" si="663"/>
        <v>-0.21795766846001349</v>
      </c>
      <c r="DE152" s="48">
        <f t="shared" ref="DE152:DE215" si="1355">INDEX(CW:CW,(ROW()-23)*8+26)</f>
        <v>-2.1049050644235657E-9</v>
      </c>
    </row>
    <row r="153" spans="1:109" ht="18" customHeight="1" thickBot="1">
      <c r="D153" s="11" t="s">
        <v>101</v>
      </c>
      <c r="E153" s="13"/>
      <c r="F153" s="13" t="s">
        <v>102</v>
      </c>
      <c r="G153" s="15"/>
      <c r="H153" s="10"/>
      <c r="I153" s="11" t="s">
        <v>106</v>
      </c>
      <c r="J153" s="13"/>
      <c r="K153" s="13" t="s">
        <v>105</v>
      </c>
      <c r="L153" s="15"/>
      <c r="N153" s="194" t="s">
        <v>16</v>
      </c>
      <c r="O153" s="195"/>
      <c r="P153" s="196" t="s">
        <v>17</v>
      </c>
      <c r="Q153" s="197"/>
      <c r="S153" s="11" t="s">
        <v>4</v>
      </c>
      <c r="T153" s="13"/>
      <c r="U153" s="13" t="s">
        <v>5</v>
      </c>
      <c r="V153" s="15"/>
      <c r="W153" s="20"/>
      <c r="X153" s="194" t="s">
        <v>111</v>
      </c>
      <c r="Y153" s="195"/>
      <c r="Z153" s="196" t="s">
        <v>110</v>
      </c>
      <c r="AA153" s="197"/>
      <c r="AB153" s="20"/>
      <c r="AC153" s="11" t="s">
        <v>18</v>
      </c>
      <c r="AD153" s="13"/>
      <c r="AE153" s="13" t="s">
        <v>19</v>
      </c>
      <c r="AF153" s="15"/>
      <c r="AG153" s="20"/>
      <c r="AH153" s="194" t="s">
        <v>114</v>
      </c>
      <c r="AI153" s="195"/>
      <c r="AJ153" s="196" t="s">
        <v>115</v>
      </c>
      <c r="AK153" s="197"/>
      <c r="AL153" s="20"/>
      <c r="AM153" s="11" t="s">
        <v>138</v>
      </c>
      <c r="AN153" s="13"/>
      <c r="AO153" s="13" t="s">
        <v>137</v>
      </c>
      <c r="AP153" s="15"/>
      <c r="AR153" s="194" t="s">
        <v>117</v>
      </c>
      <c r="AS153" s="195"/>
      <c r="AT153" s="196" t="s">
        <v>118</v>
      </c>
      <c r="AU153" s="197"/>
      <c r="AV153" s="36"/>
      <c r="AW153" s="11" t="s">
        <v>142</v>
      </c>
      <c r="AX153" s="13"/>
      <c r="AY153" s="13" t="s">
        <v>141</v>
      </c>
      <c r="AZ153" s="15"/>
      <c r="BA153" s="20"/>
      <c r="BB153" s="194" t="s">
        <v>122</v>
      </c>
      <c r="BC153" s="195"/>
      <c r="BD153" s="196" t="s">
        <v>121</v>
      </c>
      <c r="BE153" s="197"/>
      <c r="BF153" s="36"/>
      <c r="BG153" s="11" t="s">
        <v>145</v>
      </c>
      <c r="BH153" s="13"/>
      <c r="BI153" s="13" t="s">
        <v>146</v>
      </c>
      <c r="BJ153" s="15"/>
      <c r="BK153" s="36"/>
      <c r="BL153" s="194" t="s">
        <v>125</v>
      </c>
      <c r="BM153" s="195"/>
      <c r="BN153" s="196" t="s">
        <v>126</v>
      </c>
      <c r="BO153" s="197"/>
      <c r="BP153" s="36"/>
      <c r="BQ153" s="11" t="s">
        <v>150</v>
      </c>
      <c r="BR153" s="13"/>
      <c r="BS153" s="13" t="s">
        <v>149</v>
      </c>
      <c r="BT153" s="15"/>
      <c r="BU153" s="20"/>
      <c r="BV153" s="194" t="s">
        <v>129</v>
      </c>
      <c r="BW153" s="195"/>
      <c r="BX153" s="196" t="s">
        <v>130</v>
      </c>
      <c r="BY153" s="197"/>
      <c r="BZ153" s="36"/>
      <c r="CA153" s="11" t="s">
        <v>154</v>
      </c>
      <c r="CB153" s="13"/>
      <c r="CC153" s="13" t="s">
        <v>153</v>
      </c>
      <c r="CD153" s="15"/>
      <c r="CE153" s="36"/>
      <c r="CF153" s="194" t="s">
        <v>134</v>
      </c>
      <c r="CG153" s="195"/>
      <c r="CH153" s="196" t="s">
        <v>133</v>
      </c>
      <c r="CI153" s="197"/>
      <c r="CK153" s="11" t="s">
        <v>159</v>
      </c>
      <c r="CL153" s="13"/>
      <c r="CM153" s="13" t="s">
        <v>158</v>
      </c>
      <c r="CN153" s="15"/>
      <c r="CP153" s="109" t="s">
        <v>161</v>
      </c>
      <c r="CQ153" s="110"/>
      <c r="CR153" s="111" t="s">
        <v>162</v>
      </c>
      <c r="CS153" s="112"/>
      <c r="CU153" s="38" t="s">
        <v>29</v>
      </c>
      <c r="CW153" s="55" t="s">
        <v>47</v>
      </c>
      <c r="CY153" s="46">
        <f t="shared" si="708"/>
        <v>2.6</v>
      </c>
      <c r="CZ153" s="13">
        <f t="shared" si="709"/>
        <v>-93.421825876148688</v>
      </c>
      <c r="DA153" s="13">
        <f t="shared" si="710"/>
        <v>28.644089845991111</v>
      </c>
      <c r="DB153" s="50"/>
      <c r="DC153" s="13">
        <f t="shared" ref="DC153:DC216" si="1356">((DA154-DA153)/(CY154-CY153))</f>
        <v>-12.261626061306242</v>
      </c>
      <c r="DD153" s="57">
        <f t="shared" ref="DD153:DD216" si="1357">PI()*(IF(DC153&lt;0,DC153,(DC154+DC152)/2))/180</f>
        <v>-0.21400574641813799</v>
      </c>
      <c r="DE153" s="48">
        <f t="shared" si="1355"/>
        <v>-1.8050358667017298E-9</v>
      </c>
    </row>
    <row r="154" spans="1:109" ht="18" customHeight="1" thickTop="1" thickBot="1">
      <c r="D154" s="16">
        <v>0</v>
      </c>
      <c r="E154" s="17">
        <f t="shared" ref="E154" si="1358">$B151*$E$4</f>
        <v>0.26063360000000002</v>
      </c>
      <c r="F154" s="18">
        <v>1</v>
      </c>
      <c r="G154" s="19">
        <v>0</v>
      </c>
      <c r="H154" s="10"/>
      <c r="I154" s="16">
        <v>0</v>
      </c>
      <c r="J154" s="17">
        <v>0</v>
      </c>
      <c r="K154" s="18">
        <v>1</v>
      </c>
      <c r="L154" s="19">
        <v>0</v>
      </c>
      <c r="N154" s="1">
        <f t="shared" ref="N154" si="1359">D154*I151+F154*I154-E154*J151-G154*J154</f>
        <v>0</v>
      </c>
      <c r="O154" s="4">
        <f t="shared" ref="O154" si="1360">(D154*J151+E154*I151+F154*J154+G154*I154)</f>
        <v>0.26063360000000002</v>
      </c>
      <c r="P154" s="2">
        <f t="shared" ref="P154" si="1361">D154*K151+F154*K154-E154*L151-G154*L154</f>
        <v>0.88098093678592004</v>
      </c>
      <c r="Q154" s="3">
        <f t="shared" ref="Q154" si="1362">(D154*L151+E154*K151+F154*L154+G154*K154)</f>
        <v>0</v>
      </c>
      <c r="S154" s="16">
        <v>0</v>
      </c>
      <c r="T154" s="17">
        <f t="shared" ref="T154" si="1363">$B151*$T$4</f>
        <v>0.57743359999999999</v>
      </c>
      <c r="U154" s="18">
        <v>1</v>
      </c>
      <c r="V154" s="19">
        <v>0</v>
      </c>
      <c r="W154" s="20"/>
      <c r="X154" s="1">
        <f t="shared" ref="X154" si="1364">N154*S151+P154*S154-O154*T151-Q154*T154</f>
        <v>0</v>
      </c>
      <c r="Y154" s="4">
        <f t="shared" ref="Y154" si="1365">(N154*T151+O154*S151+P154*T154+Q154*S154)</f>
        <v>0.76934159385966627</v>
      </c>
      <c r="Z154" s="2">
        <f t="shared" ref="Z154" si="1366">N154*U151+P154*U154-O154*V151-Q154*V154</f>
        <v>0.88098093678592004</v>
      </c>
      <c r="AA154" s="3">
        <f t="shared" ref="AA154" si="1367">(N154*V151+O154*U151+P154*V154+Q154*U154)</f>
        <v>0</v>
      </c>
      <c r="AB154" s="20"/>
      <c r="AC154" s="16">
        <v>0</v>
      </c>
      <c r="AD154" s="17">
        <v>0</v>
      </c>
      <c r="AE154" s="18">
        <v>1</v>
      </c>
      <c r="AF154" s="19">
        <v>0</v>
      </c>
      <c r="AG154" s="20"/>
      <c r="AH154" s="1">
        <f t="shared" ref="AH154" si="1368">X154*AC151+Z154*AC154-Y154*AD151-AA154*AD154</f>
        <v>0</v>
      </c>
      <c r="AI154" s="4">
        <f t="shared" ref="AI154" si="1369">(X154*AD151+Y154*AC151+Z154*AD154+AA154*AC154)</f>
        <v>0.76934159385966627</v>
      </c>
      <c r="AJ154" s="2">
        <f t="shared" ref="AJ154" si="1370">X154*AE151+Z154*AE154-Y154*AF151-AA154*AF154</f>
        <v>0.4593842052439232</v>
      </c>
      <c r="AK154" s="3">
        <f t="shared" ref="AK154" si="1371">(X154*AF151+Y154*AE151+Z154*AF154+AA154*AE154)</f>
        <v>0</v>
      </c>
      <c r="AL154" s="20"/>
      <c r="AM154" s="16">
        <v>0</v>
      </c>
      <c r="AN154" s="17">
        <f t="shared" ref="AN154" si="1372">$B151*$AN$4</f>
        <v>0.60984320000000003</v>
      </c>
      <c r="AO154" s="18">
        <v>1</v>
      </c>
      <c r="AP154" s="19">
        <v>0</v>
      </c>
      <c r="AR154" s="1">
        <f t="shared" ref="AR154" si="1373">AH154*AM151+AJ154*AM154-AI154*AN151-AK154*AN154</f>
        <v>0</v>
      </c>
      <c r="AS154" s="4">
        <f t="shared" ref="AS154" si="1374">(AH154*AN151+AI154*AM151+AJ154*AN154+AK154*AM154)</f>
        <v>1.0494939276150772</v>
      </c>
      <c r="AT154" s="2">
        <f t="shared" ref="AT154" si="1375">AH154*AO151+AJ154*AO154-AI154*AP151-AK154*AP154</f>
        <v>0.4593842052439232</v>
      </c>
      <c r="AU154" s="3">
        <f t="shared" ref="AU154" si="1376">(AH154*AP151+AI154*AO151+AJ154*AP154+AK154*AO154)</f>
        <v>0</v>
      </c>
      <c r="AV154" s="20"/>
      <c r="AW154" s="16">
        <v>0</v>
      </c>
      <c r="AX154" s="17">
        <v>0</v>
      </c>
      <c r="AY154" s="18">
        <v>1</v>
      </c>
      <c r="AZ154" s="19">
        <v>0</v>
      </c>
      <c r="BA154" s="20"/>
      <c r="BB154" s="1">
        <f t="shared" ref="BB154" si="1377">AR154*AW151+AT154*AW154-AS154*AX151-AU154*AX154</f>
        <v>0</v>
      </c>
      <c r="BC154" s="4">
        <f t="shared" ref="BC154" si="1378">(AR154*AX151+AS154*AW151+AT154*AX154+AU154*AW154)</f>
        <v>1.0494939276150772</v>
      </c>
      <c r="BD154" s="2">
        <f t="shared" ref="BD154" si="1379">AR154*AY151+AT154*AY154-AS154*AZ151-AU154*AZ154</f>
        <v>-0.11573510870857084</v>
      </c>
      <c r="BE154" s="3">
        <f t="shared" ref="BE154" si="1380">(AR154*AZ151+AS154*AY151+AT154*AZ154+AU154*AY154)</f>
        <v>0</v>
      </c>
      <c r="BF154" s="20"/>
      <c r="BG154" s="16">
        <v>0</v>
      </c>
      <c r="BH154" s="17">
        <f t="shared" ref="BH154" si="1381">$B151*$BH$4</f>
        <v>0.57743359999999999</v>
      </c>
      <c r="BI154" s="18">
        <v>1</v>
      </c>
      <c r="BJ154" s="19">
        <v>0</v>
      </c>
      <c r="BK154" s="20"/>
      <c r="BL154" s="1">
        <f t="shared" ref="BL154" si="1382">BB154*BG151+BD154*BG154-BC154*BH151-BE154*BH154</f>
        <v>0</v>
      </c>
      <c r="BM154" s="4">
        <f t="shared" ref="BM154" si="1383">(BB154*BH151+BC154*BG151+BD154*BH154+BE154*BG154)</f>
        <v>0.98266458714709581</v>
      </c>
      <c r="BN154" s="2">
        <f t="shared" ref="BN154" si="1384">BB154*BI151+BD154*BI154-BC154*BJ151-BE154*BJ154</f>
        <v>-0.11573510870857084</v>
      </c>
      <c r="BO154" s="3">
        <f t="shared" ref="BO154" si="1385">(BB154*BJ151+BC154*BI151+BD154*BJ154+BE154*BI154)</f>
        <v>0</v>
      </c>
      <c r="BP154" s="20"/>
      <c r="BQ154" s="16">
        <v>0</v>
      </c>
      <c r="BR154" s="17">
        <v>0</v>
      </c>
      <c r="BS154" s="18">
        <v>1</v>
      </c>
      <c r="BT154" s="19">
        <v>0</v>
      </c>
      <c r="BU154" s="20"/>
      <c r="BV154" s="1">
        <f t="shared" ref="BV154" si="1386">BL154*BQ151+BN154*BQ154-BM154*BR151-BO154*BR154</f>
        <v>0</v>
      </c>
      <c r="BW154" s="4">
        <f t="shared" ref="BW154" si="1387">(BL154*BR151+BM154*BQ151+BN154*BR154+BO154*BQ154)</f>
        <v>0.98266458714709581</v>
      </c>
      <c r="BX154" s="2">
        <f t="shared" ref="BX154" si="1388">BL154*BS151+BN154*BS154-BM154*BT151-BO154*BT154</f>
        <v>-0.56447164389013627</v>
      </c>
      <c r="BY154" s="3">
        <f t="shared" ref="BY154" si="1389">(BL154*BT151+BM154*BS151+BN154*BT154+BO154*BS154)</f>
        <v>0</v>
      </c>
      <c r="BZ154" s="20"/>
      <c r="CA154" s="16">
        <v>0</v>
      </c>
      <c r="CB154" s="17">
        <f t="shared" ref="CB154" si="1390">$B151*$CB$4</f>
        <v>0.26063360000000002</v>
      </c>
      <c r="CC154" s="18">
        <v>1</v>
      </c>
      <c r="CD154" s="19">
        <v>0</v>
      </c>
      <c r="CE154" s="20"/>
      <c r="CF154" s="1">
        <f t="shared" ref="CF154" si="1391">BV154*CA151+BX154*CA154-BW154*CB151-BY154*CB154</f>
        <v>0</v>
      </c>
      <c r="CG154" s="4">
        <f t="shared" ref="CG154" si="1392">(BV154*CB151+BW154*CA151+BX154*CB154+BY154*CA154)</f>
        <v>0.83554431050209155</v>
      </c>
      <c r="CH154" s="2">
        <f t="shared" ref="CH154" si="1393">BV154*CC151+BX154*CC154-BW154*CD151-BY154*CD154</f>
        <v>-0.56447164389013627</v>
      </c>
      <c r="CI154" s="3">
        <f t="shared" ref="CI154" si="1394">(BV154*CD151+BW154*CC151+BX154*CD154+BY154*CC154)</f>
        <v>0</v>
      </c>
      <c r="CK154" s="16">
        <f t="shared" ref="CK154" si="1395">1/$CL$4</f>
        <v>1</v>
      </c>
      <c r="CL154" s="17">
        <v>0</v>
      </c>
      <c r="CM154" s="18">
        <v>1</v>
      </c>
      <c r="CN154" s="19">
        <v>0</v>
      </c>
      <c r="CP154" s="1">
        <f t="shared" ref="CP154" si="1396">CF154*CK151+CH154*CK154-CG154*CL151-CI154*CL154</f>
        <v>-0.56447164389013627</v>
      </c>
      <c r="CQ154" s="4">
        <f t="shared" ref="CQ154" si="1397">(CF154*CL151+CG154*CK151+CH154*CL154+CI154*CK154)</f>
        <v>0.83554431050209155</v>
      </c>
      <c r="CR154" s="2">
        <f t="shared" ref="CR154" si="1398">CF154*CM151+CH154*CM154-CG154*CN151-CI154*CN154</f>
        <v>-0.56447164389013627</v>
      </c>
      <c r="CS154" s="3">
        <f t="shared" ref="CS154" si="1399">(CF154*CN151+CG154*CM151+CH154*CN154+CI154*CM154)</f>
        <v>0</v>
      </c>
      <c r="CU154" s="39">
        <f t="shared" ref="CU154" si="1400">(180/PI())*ATAN(-1*(CQ151/CP151))</f>
        <v>55.309271591484993</v>
      </c>
      <c r="CW154" s="56">
        <f t="shared" ref="CW154" si="1401">20*LOG(((1-(10^(CU151/20)^2)*(1-((1-CW151)/(1+CW151))^2))^0.5))</f>
        <v>-37.717204031277319</v>
      </c>
      <c r="CY154" s="46">
        <f t="shared" si="708"/>
        <v>2.62</v>
      </c>
      <c r="CZ154" s="13">
        <f t="shared" si="709"/>
        <v>-94.070345875954672</v>
      </c>
      <c r="DA154" s="13">
        <f t="shared" si="710"/>
        <v>28.398857324764986</v>
      </c>
      <c r="DB154" s="50"/>
      <c r="DC154" s="13">
        <f t="shared" si="1356"/>
        <v>-12.041614607131901</v>
      </c>
      <c r="DD154" s="57">
        <f t="shared" si="1357"/>
        <v>-0.21016582215069513</v>
      </c>
      <c r="DE154" s="48">
        <f t="shared" si="1355"/>
        <v>-1.5499693230941913E-9</v>
      </c>
    </row>
    <row r="155" spans="1:109" ht="18" customHeight="1"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3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Y155" s="46">
        <f t="shared" si="708"/>
        <v>2.64</v>
      </c>
      <c r="CZ155" s="13">
        <f t="shared" si="709"/>
        <v>-94.713096838315778</v>
      </c>
      <c r="DA155" s="13">
        <f t="shared" si="710"/>
        <v>28.158025032622348</v>
      </c>
      <c r="DB155" s="50"/>
      <c r="DC155" s="13">
        <f t="shared" si="1356"/>
        <v>-11.827769512489528</v>
      </c>
      <c r="DD155" s="57">
        <f t="shared" si="1357"/>
        <v>-0.20643352115994681</v>
      </c>
      <c r="DE155" s="48">
        <f t="shared" si="1355"/>
        <v>-1.3327044161887496E-9</v>
      </c>
    </row>
    <row r="156" spans="1:109" ht="18" customHeight="1">
      <c r="CY156" s="46">
        <f t="shared" si="708"/>
        <v>2.66</v>
      </c>
      <c r="CZ156" s="13">
        <f t="shared" si="709"/>
        <v>-95.350187714222884</v>
      </c>
      <c r="DA156" s="13">
        <f t="shared" si="710"/>
        <v>27.921469642372557</v>
      </c>
      <c r="DB156" s="50"/>
      <c r="DC156" s="13">
        <f t="shared" si="1356"/>
        <v>-11.619852684143151</v>
      </c>
      <c r="DD156" s="57">
        <f t="shared" si="1357"/>
        <v>-0.20280468793499867</v>
      </c>
      <c r="DE156" s="48">
        <f t="shared" si="1355"/>
        <v>-1.1473780349851476E-9</v>
      </c>
    </row>
    <row r="157" spans="1:109" ht="18" customHeight="1" thickBot="1">
      <c r="A157" s="23"/>
      <c r="B157" s="23"/>
      <c r="C157" s="23"/>
      <c r="D157" s="20" t="s">
        <v>6</v>
      </c>
      <c r="E157" s="20"/>
      <c r="F157" s="20"/>
      <c r="G157" s="20"/>
      <c r="H157" s="20"/>
      <c r="I157" s="20" t="s">
        <v>7</v>
      </c>
      <c r="J157" s="20"/>
      <c r="K157" s="20"/>
      <c r="L157" s="20"/>
      <c r="M157" s="23"/>
      <c r="N157" s="23"/>
      <c r="O157" s="24" t="s">
        <v>8</v>
      </c>
      <c r="P157" s="23"/>
      <c r="Q157" s="23"/>
      <c r="R157" s="23"/>
      <c r="S157" s="20"/>
      <c r="T157" s="20" t="s">
        <v>9</v>
      </c>
      <c r="U157" s="23"/>
      <c r="V157" s="23"/>
      <c r="W157" s="23"/>
      <c r="X157" s="23"/>
      <c r="Y157" s="24" t="s">
        <v>10</v>
      </c>
      <c r="Z157" s="23"/>
      <c r="AA157" s="23"/>
      <c r="AB157" s="23"/>
      <c r="AC157" s="24" t="s">
        <v>11</v>
      </c>
      <c r="AD157" s="20"/>
      <c r="AE157" s="20"/>
      <c r="AF157" s="20"/>
      <c r="AG157" s="20"/>
      <c r="AH157" s="23"/>
      <c r="AI157" s="24" t="s">
        <v>12</v>
      </c>
      <c r="AJ157" s="23"/>
      <c r="AK157" s="23"/>
      <c r="AL157" s="20"/>
      <c r="AM157" s="24" t="s">
        <v>21</v>
      </c>
      <c r="AN157" s="20"/>
      <c r="AO157" s="23"/>
      <c r="AP157" s="23"/>
      <c r="AQ157" s="23"/>
      <c r="AR157" s="23"/>
      <c r="AS157" s="24" t="s">
        <v>87</v>
      </c>
      <c r="AT157" s="23"/>
      <c r="AU157" s="23"/>
      <c r="AV157" s="23"/>
      <c r="AW157" s="24" t="s">
        <v>22</v>
      </c>
      <c r="AX157" s="20"/>
      <c r="AY157" s="20"/>
      <c r="AZ157" s="20"/>
      <c r="BA157" s="20"/>
      <c r="BB157" s="23"/>
      <c r="BC157" s="24" t="s">
        <v>13</v>
      </c>
      <c r="BD157" s="23"/>
      <c r="BE157" s="23"/>
      <c r="BF157" s="23"/>
      <c r="BG157" s="24" t="s">
        <v>23</v>
      </c>
      <c r="BH157" s="20"/>
      <c r="BI157" s="23"/>
      <c r="BJ157" s="23"/>
      <c r="BK157" s="23"/>
      <c r="BL157" s="23"/>
      <c r="BM157" s="24" t="s">
        <v>24</v>
      </c>
      <c r="BN157" s="23"/>
      <c r="BO157" s="23"/>
      <c r="BP157" s="23"/>
      <c r="BQ157" s="24" t="s">
        <v>22</v>
      </c>
      <c r="BR157" s="20"/>
      <c r="BS157" s="20"/>
      <c r="BT157" s="20"/>
      <c r="BU157" s="20"/>
      <c r="BV157" s="23"/>
      <c r="BW157" s="24" t="s">
        <v>25</v>
      </c>
      <c r="BX157" s="23"/>
      <c r="BY157" s="23"/>
      <c r="BZ157" s="23"/>
      <c r="CA157" s="24" t="s">
        <v>23</v>
      </c>
      <c r="CB157" s="20"/>
      <c r="CC157" s="23"/>
      <c r="CD157" s="23"/>
      <c r="CE157" s="23"/>
      <c r="CF157" s="23"/>
      <c r="CG157" s="24" t="s">
        <v>88</v>
      </c>
      <c r="CH157" s="23"/>
      <c r="CI157" s="23"/>
      <c r="CJ157" s="23"/>
      <c r="CK157" s="24" t="s">
        <v>155</v>
      </c>
      <c r="CL157" s="24"/>
      <c r="CM157" s="23"/>
      <c r="CN157" s="23"/>
      <c r="CO157" s="23"/>
      <c r="CP157" s="23"/>
      <c r="CQ157" s="24" t="s">
        <v>89</v>
      </c>
      <c r="CR157" s="23"/>
      <c r="CS157" s="23"/>
      <c r="CY157" s="46">
        <f t="shared" ref="CY157:CY220" si="1402">INDEX(B:B,(ROW()-23)*8+23)</f>
        <v>2.68</v>
      </c>
      <c r="CZ157" s="13">
        <f t="shared" ref="CZ157:CZ220" si="1403">INDEX(CU:CU,(ROW()-23)*8+23)</f>
        <v>-95.981724225083198</v>
      </c>
      <c r="DA157" s="13">
        <f t="shared" ref="DA157:DA220" si="1404">INDEX(CU:CU,(ROW()-23)*8+26)</f>
        <v>27.689072588689694</v>
      </c>
      <c r="DB157" s="50"/>
      <c r="DC157" s="13">
        <f t="shared" si="1356"/>
        <v>-11.417637808603576</v>
      </c>
      <c r="DD157" s="57">
        <f t="shared" si="1357"/>
        <v>-0.19927537256032254</v>
      </c>
      <c r="DE157" s="48">
        <f t="shared" si="1355"/>
        <v>-9.8908078834855775E-10</v>
      </c>
    </row>
    <row r="158" spans="1:109" ht="18" customHeight="1" thickBot="1">
      <c r="A158" s="23"/>
      <c r="B158" s="33"/>
      <c r="C158" s="23"/>
      <c r="D158" s="7" t="s">
        <v>99</v>
      </c>
      <c r="E158" s="8"/>
      <c r="F158" s="8" t="s">
        <v>100</v>
      </c>
      <c r="G158" s="9"/>
      <c r="H158" s="10"/>
      <c r="I158" s="7" t="s">
        <v>103</v>
      </c>
      <c r="J158" s="8"/>
      <c r="K158" s="8" t="s">
        <v>104</v>
      </c>
      <c r="L158" s="9"/>
      <c r="M158" s="23"/>
      <c r="N158" s="194" t="s">
        <v>74</v>
      </c>
      <c r="O158" s="195"/>
      <c r="P158" s="196" t="s">
        <v>75</v>
      </c>
      <c r="Q158" s="197"/>
      <c r="R158" s="23"/>
      <c r="S158" s="7" t="s">
        <v>2</v>
      </c>
      <c r="T158" s="8"/>
      <c r="U158" s="8" t="s">
        <v>3</v>
      </c>
      <c r="V158" s="9"/>
      <c r="W158" s="20"/>
      <c r="X158" s="194" t="s">
        <v>108</v>
      </c>
      <c r="Y158" s="195"/>
      <c r="Z158" s="196" t="s">
        <v>109</v>
      </c>
      <c r="AA158" s="197"/>
      <c r="AB158" s="20"/>
      <c r="AC158" s="7" t="s">
        <v>107</v>
      </c>
      <c r="AD158" s="8"/>
      <c r="AE158" s="8" t="s">
        <v>14</v>
      </c>
      <c r="AF158" s="9"/>
      <c r="AG158" s="20"/>
      <c r="AH158" s="194" t="s">
        <v>112</v>
      </c>
      <c r="AI158" s="195"/>
      <c r="AJ158" s="196" t="s">
        <v>113</v>
      </c>
      <c r="AK158" s="197"/>
      <c r="AL158" s="20"/>
      <c r="AM158" s="106" t="s">
        <v>135</v>
      </c>
      <c r="AN158" s="107"/>
      <c r="AO158" s="107" t="s">
        <v>136</v>
      </c>
      <c r="AP158" s="108"/>
      <c r="AQ158" s="23"/>
      <c r="AR158" s="194" t="s">
        <v>116</v>
      </c>
      <c r="AS158" s="195"/>
      <c r="AT158" s="196" t="s">
        <v>0</v>
      </c>
      <c r="AU158" s="197"/>
      <c r="AV158" s="36"/>
      <c r="AW158" s="7" t="s">
        <v>139</v>
      </c>
      <c r="AX158" s="8"/>
      <c r="AY158" s="8" t="s">
        <v>140</v>
      </c>
      <c r="AZ158" s="9"/>
      <c r="BA158" s="20"/>
      <c r="BB158" s="194" t="s">
        <v>119</v>
      </c>
      <c r="BC158" s="195"/>
      <c r="BD158" s="196" t="s">
        <v>120</v>
      </c>
      <c r="BE158" s="197"/>
      <c r="BF158" s="36"/>
      <c r="BG158" s="190" t="s">
        <v>143</v>
      </c>
      <c r="BH158" s="191"/>
      <c r="BI158" s="192" t="s">
        <v>144</v>
      </c>
      <c r="BJ158" s="193"/>
      <c r="BK158" s="36"/>
      <c r="BL158" s="194" t="s">
        <v>123</v>
      </c>
      <c r="BM158" s="195"/>
      <c r="BN158" s="196" t="s">
        <v>124</v>
      </c>
      <c r="BO158" s="197"/>
      <c r="BP158" s="36"/>
      <c r="BQ158" s="7" t="s">
        <v>147</v>
      </c>
      <c r="BR158" s="8"/>
      <c r="BS158" s="8" t="s">
        <v>148</v>
      </c>
      <c r="BT158" s="9"/>
      <c r="BU158" s="20"/>
      <c r="BV158" s="194" t="s">
        <v>127</v>
      </c>
      <c r="BW158" s="195"/>
      <c r="BX158" s="196" t="s">
        <v>128</v>
      </c>
      <c r="BY158" s="197"/>
      <c r="BZ158" s="36"/>
      <c r="CA158" s="7" t="s">
        <v>151</v>
      </c>
      <c r="CB158" s="8"/>
      <c r="CC158" s="8" t="s">
        <v>152</v>
      </c>
      <c r="CD158" s="9"/>
      <c r="CE158" s="36"/>
      <c r="CF158" s="194" t="s">
        <v>131</v>
      </c>
      <c r="CG158" s="195"/>
      <c r="CH158" s="196" t="s">
        <v>132</v>
      </c>
      <c r="CI158" s="197"/>
      <c r="CJ158" s="23"/>
      <c r="CK158" s="7" t="s">
        <v>156</v>
      </c>
      <c r="CL158" s="8"/>
      <c r="CM158" s="8" t="s">
        <v>157</v>
      </c>
      <c r="CN158" s="9"/>
      <c r="CO158" s="23"/>
      <c r="CP158" s="194" t="s">
        <v>160</v>
      </c>
      <c r="CQ158" s="195"/>
      <c r="CR158" s="196" t="s">
        <v>132</v>
      </c>
      <c r="CS158" s="197"/>
      <c r="CU158" s="26" t="s">
        <v>15</v>
      </c>
      <c r="CW158" s="52" t="s">
        <v>46</v>
      </c>
      <c r="CY158" s="46">
        <f t="shared" si="1402"/>
        <v>2.7</v>
      </c>
      <c r="CZ158" s="13">
        <f t="shared" si="1403"/>
        <v>-96.607808994397587</v>
      </c>
      <c r="DA158" s="13">
        <f t="shared" si="1404"/>
        <v>27.460719832517622</v>
      </c>
      <c r="DB158" s="50"/>
      <c r="DC158" s="13">
        <f t="shared" si="1356"/>
        <v>-11.220909640255694</v>
      </c>
      <c r="DD158" s="57">
        <f t="shared" si="1357"/>
        <v>-0.19584181829123432</v>
      </c>
      <c r="DE158" s="48">
        <f t="shared" si="1355"/>
        <v>-8.5368824770264754E-10</v>
      </c>
    </row>
    <row r="159" spans="1:109" ht="18" customHeight="1" thickTop="1" thickBot="1">
      <c r="B159" s="34">
        <v>0.34</v>
      </c>
      <c r="D159" s="11">
        <v>1</v>
      </c>
      <c r="E159" s="12">
        <v>0</v>
      </c>
      <c r="F159" s="13">
        <v>0</v>
      </c>
      <c r="G159" s="14">
        <v>0</v>
      </c>
      <c r="H159" s="10"/>
      <c r="I159" s="11">
        <v>1</v>
      </c>
      <c r="J159" s="12">
        <v>0</v>
      </c>
      <c r="K159" s="13">
        <v>0</v>
      </c>
      <c r="L159" s="40">
        <f t="shared" ref="L159" si="1405">$B159*$J$4</f>
        <v>0.48519360000000006</v>
      </c>
      <c r="N159" s="1">
        <f t="shared" ref="N159" si="1406">D159*I159+F159*I162-E159*J159-G159*J162</f>
        <v>1</v>
      </c>
      <c r="O159" s="4">
        <f t="shared" ref="O159" si="1407">(D159*J159+E159*I159+F159*J162+G159*I162)</f>
        <v>0</v>
      </c>
      <c r="P159" s="2">
        <f t="shared" ref="P159" si="1408">D159*K159+F159*K162-E159*L159-G159*L162</f>
        <v>0</v>
      </c>
      <c r="Q159" s="3">
        <f t="shared" ref="Q159" si="1409">(D159*L159+E159*K159+F159*L162+G159*K162)</f>
        <v>0.48519360000000006</v>
      </c>
      <c r="S159" s="11">
        <v>1</v>
      </c>
      <c r="T159" s="12">
        <v>0</v>
      </c>
      <c r="U159" s="13">
        <v>0</v>
      </c>
      <c r="V159" s="13">
        <v>0</v>
      </c>
      <c r="W159" s="20"/>
      <c r="X159" s="1">
        <f t="shared" ref="X159" si="1410">N159*S159+P159*S162-O159*T159-Q159*T162</f>
        <v>0.70232246990848002</v>
      </c>
      <c r="Y159" s="4">
        <f t="shared" ref="Y159" si="1411">(N159*T159+O159*S159+P159*T162+Q159*S162)</f>
        <v>0</v>
      </c>
      <c r="Z159" s="2">
        <f t="shared" ref="Z159" si="1412">N159*U159+P159*U162-O159*V159-Q159*V162</f>
        <v>0</v>
      </c>
      <c r="AA159" s="3">
        <f t="shared" ref="AA159" si="1413">(N159*V159+O159*U159+P159*V162+Q159*U162)</f>
        <v>0.48519360000000006</v>
      </c>
      <c r="AB159" s="20"/>
      <c r="AC159" s="11">
        <v>1</v>
      </c>
      <c r="AD159" s="12">
        <v>0</v>
      </c>
      <c r="AE159" s="13">
        <v>0</v>
      </c>
      <c r="AF159" s="40">
        <f t="shared" ref="AF159" si="1414">$B159*$AD$4</f>
        <v>0.58224660000000006</v>
      </c>
      <c r="AG159" s="20"/>
      <c r="AH159" s="1">
        <f t="shared" ref="AH159" si="1415">X159*AC159+Z159*AC162-Y159*AD159-AA159*AD162</f>
        <v>0.70232246990848002</v>
      </c>
      <c r="AI159" s="4">
        <f t="shared" ref="AI159" si="1416">(X159*AD159+Y159*AC159+Z159*AD162+AA159*AC162)</f>
        <v>0</v>
      </c>
      <c r="AJ159" s="2">
        <f t="shared" ref="AJ159" si="1417">X159*AE159+Z159*AE162-Y159*AF159-AA159*AF162</f>
        <v>0</v>
      </c>
      <c r="AK159" s="3">
        <f t="shared" ref="AK159" si="1418">(X159*AF159+Y159*AE159+Z159*AF162+AA159*AE162)</f>
        <v>0.89411847020781487</v>
      </c>
      <c r="AL159" s="20"/>
      <c r="AM159" s="11">
        <v>1</v>
      </c>
      <c r="AN159" s="12">
        <v>0</v>
      </c>
      <c r="AO159" s="13">
        <v>0</v>
      </c>
      <c r="AP159" s="14">
        <v>0</v>
      </c>
      <c r="AR159" s="1">
        <f t="shared" ref="AR159" si="1419">AH159*AM159+AJ159*AM162-AI159*AN159-AK159*AN162</f>
        <v>0.12297089654217663</v>
      </c>
      <c r="AS159" s="4">
        <f t="shared" ref="AS159" si="1420">(AH159*AN159+AI159*AM159+AJ159*AN162+AK159*AM162)</f>
        <v>0</v>
      </c>
      <c r="AT159" s="2">
        <f t="shared" ref="AT159" si="1421">AH159*AO159+AJ159*AO162-AI159*AP159-AK159*AP162</f>
        <v>0</v>
      </c>
      <c r="AU159" s="3">
        <f t="shared" ref="AU159" si="1422">(AH159*AP159+AI159*AO159+AJ159*AP162+AK159*AO162)</f>
        <v>0.89411847020781487</v>
      </c>
      <c r="AV159" s="20"/>
      <c r="AW159" s="11">
        <v>1</v>
      </c>
      <c r="AX159" s="12">
        <v>0</v>
      </c>
      <c r="AY159" s="13">
        <v>0</v>
      </c>
      <c r="AZ159" s="40">
        <f t="shared" ref="AZ159" si="1423">$B159*$AX$4</f>
        <v>0.58224660000000006</v>
      </c>
      <c r="BA159" s="20"/>
      <c r="BB159" s="1">
        <f t="shared" ref="BB159" si="1424">AR159*AW159+AT159*AW162-AS159*AX159-AU159*AX162</f>
        <v>0.12297089654217663</v>
      </c>
      <c r="BC159" s="4">
        <f t="shared" ref="BC159" si="1425">(AR159*AX159+AS159*AW159+AT159*AX162+AU159*AW162)</f>
        <v>0</v>
      </c>
      <c r="BD159" s="2">
        <f t="shared" ref="BD159" si="1426">AR159*AY159+AT159*AY162-AS159*AZ159-AU159*AZ162</f>
        <v>0</v>
      </c>
      <c r="BE159" s="3">
        <f t="shared" ref="BE159" si="1427">(AR159*AZ159+AS159*AY159+AT159*AZ162+AU159*AY162)</f>
        <v>0.965717856618449</v>
      </c>
      <c r="BF159" s="20"/>
      <c r="BG159" s="11">
        <v>1</v>
      </c>
      <c r="BH159" s="12">
        <v>0</v>
      </c>
      <c r="BI159" s="13">
        <v>0</v>
      </c>
      <c r="BJ159" s="14">
        <v>0</v>
      </c>
      <c r="BK159" s="20"/>
      <c r="BL159" s="1">
        <f t="shared" ref="BL159" si="1428">BB159*BG159+BD159*BG162-BC159*BH159-BE159*BH162</f>
        <v>-0.46951941314751544</v>
      </c>
      <c r="BM159" s="4">
        <f t="shared" ref="BM159" si="1429">(BB159*BH159+BC159*BG159+BD159*BH162+BE159*BG162)</f>
        <v>0</v>
      </c>
      <c r="BN159" s="2">
        <f t="shared" ref="BN159" si="1430">BB159*BI159+BD159*BI162-BC159*BJ159-BE159*BJ162</f>
        <v>0</v>
      </c>
      <c r="BO159" s="3">
        <f t="shared" ref="BO159" si="1431">(BB159*BJ159+BC159*BI159+BD159*BJ162+BE159*BI162)</f>
        <v>0.965717856618449</v>
      </c>
      <c r="BP159" s="20"/>
      <c r="BQ159" s="11">
        <v>1</v>
      </c>
      <c r="BR159" s="12">
        <v>0</v>
      </c>
      <c r="BS159" s="13">
        <v>0</v>
      </c>
      <c r="BT159" s="40">
        <f t="shared" ref="BT159" si="1432">$B159*BR$4</f>
        <v>0.48519360000000006</v>
      </c>
      <c r="BU159" s="20"/>
      <c r="BV159" s="1">
        <f t="shared" ref="BV159" si="1433">BL159*BQ159+BN159*BQ162-BM159*BR159-BO159*BR162</f>
        <v>-0.46951941314751544</v>
      </c>
      <c r="BW159" s="4">
        <f t="shared" ref="BW159" si="1434">(BL159*BR159+BM159*BQ159+BN159*BR162+BO159*BQ162)</f>
        <v>0</v>
      </c>
      <c r="BX159" s="2">
        <f t="shared" ref="BX159" si="1435">BL159*BS159+BN159*BS162-BM159*BT159-BO159*BT162</f>
        <v>0</v>
      </c>
      <c r="BY159" s="3">
        <f t="shared" ref="BY159" si="1436">(BL159*BT159+BM159*BS159+BN159*BT162+BO159*BS162)</f>
        <v>0.73791004228351864</v>
      </c>
      <c r="BZ159" s="20"/>
      <c r="CA159" s="11">
        <v>1</v>
      </c>
      <c r="CB159" s="12">
        <v>0</v>
      </c>
      <c r="CC159" s="13">
        <v>0</v>
      </c>
      <c r="CD159" s="14">
        <v>0</v>
      </c>
      <c r="CE159" s="20"/>
      <c r="CF159" s="1">
        <f t="shared" ref="CF159" si="1437">BV159*CA159+BX159*CA162-BW159*CB159-BY159*CB162</f>
        <v>-0.67386382336880279</v>
      </c>
      <c r="CG159" s="4">
        <f t="shared" ref="CG159" si="1438">(BV159*CB159+BW159*CA159+BX159*CB162+BY159*CA162)</f>
        <v>0</v>
      </c>
      <c r="CH159" s="2">
        <f t="shared" ref="CH159" si="1439">BV159*CC159+BX159*CC162-BW159*CD159-BY159*CD162</f>
        <v>0</v>
      </c>
      <c r="CI159" s="3">
        <f t="shared" ref="CI159" si="1440">(BV159*CD159+BW159*CC159+BX159*CD162+BY159*CC162)</f>
        <v>0.73791004228351864</v>
      </c>
      <c r="CJ159" s="28"/>
      <c r="CK159" s="11">
        <v>1</v>
      </c>
      <c r="CL159" s="12">
        <v>0</v>
      </c>
      <c r="CM159" s="13">
        <v>0</v>
      </c>
      <c r="CN159" s="14">
        <v>0</v>
      </c>
      <c r="CP159" s="1">
        <f t="shared" ref="CP159" si="1441">CF159*CK159+CH159*CK162-CG159*CL159-CI159*CL162</f>
        <v>-0.67386382336880279</v>
      </c>
      <c r="CQ159" s="4">
        <f t="shared" ref="CQ159" si="1442">(CF159*CL159+CG159*CK159+CH159*CL162+CI159*CK162)</f>
        <v>0.73791004228351864</v>
      </c>
      <c r="CR159" s="2">
        <f t="shared" ref="CR159" si="1443">CF159*CM159+CH159*CM162-CG159*CN159-CI159*CN162</f>
        <v>0</v>
      </c>
      <c r="CS159" s="3">
        <f t="shared" ref="CS159" si="1444">(CF159*CN159+CG159*CM159+CH159*CN162+CI159*CM162)</f>
        <v>0.73791004228351864</v>
      </c>
      <c r="CU159" s="29">
        <f t="shared" ref="CU159" si="1445">20*LOG(((1+$CL$4)/$CL$4)/((CP159+CP162)^2+(CQ159+CQ162)^2)^0.5)</f>
        <v>-3.8876339632681422E-6</v>
      </c>
      <c r="CW159" s="53">
        <f t="shared" ref="CW159" si="1446">((CP159^2+CQ159^2)^0.5)/((CP162^2+CQ162^2)^0.5)</f>
        <v>0.9986028711123508</v>
      </c>
      <c r="CY159" s="46">
        <f t="shared" si="1402"/>
        <v>2.72</v>
      </c>
      <c r="CZ159" s="13">
        <f t="shared" si="1403"/>
        <v>-97.228541672595867</v>
      </c>
      <c r="DA159" s="13">
        <f t="shared" si="1404"/>
        <v>27.236301639712508</v>
      </c>
      <c r="DB159" s="50"/>
      <c r="DC159" s="13">
        <f t="shared" si="1356"/>
        <v>-11.029463340269164</v>
      </c>
      <c r="DD159" s="57">
        <f t="shared" si="1357"/>
        <v>-0.19250045001570859</v>
      </c>
      <c r="DE159" s="48">
        <f t="shared" si="1355"/>
        <v>-7.3773365580379161E-10</v>
      </c>
    </row>
    <row r="160" spans="1:109" ht="18" customHeight="1" thickBot="1">
      <c r="D160" s="11"/>
      <c r="E160" s="13"/>
      <c r="F160" s="13"/>
      <c r="G160" s="15"/>
      <c r="H160" s="10"/>
      <c r="I160" s="11"/>
      <c r="J160" s="13"/>
      <c r="K160" s="13"/>
      <c r="L160" s="15"/>
      <c r="N160" s="5"/>
      <c r="Q160" s="6"/>
      <c r="S160" s="11"/>
      <c r="T160" s="13"/>
      <c r="U160" s="13"/>
      <c r="V160" s="15"/>
      <c r="W160" s="20"/>
      <c r="X160" s="5"/>
      <c r="AA160" s="6"/>
      <c r="AB160" s="20"/>
      <c r="AC160" s="11"/>
      <c r="AD160" s="13"/>
      <c r="AE160" s="13"/>
      <c r="AF160" s="15"/>
      <c r="AG160" s="20"/>
      <c r="AH160" s="5"/>
      <c r="AK160" s="6"/>
      <c r="AL160" s="20"/>
      <c r="AM160" s="11"/>
      <c r="AN160" s="13"/>
      <c r="AO160" s="13"/>
      <c r="AP160" s="15"/>
      <c r="AR160" s="5"/>
      <c r="AU160" s="6"/>
      <c r="AW160" s="11"/>
      <c r="AX160" s="13"/>
      <c r="AY160" s="13"/>
      <c r="AZ160" s="15"/>
      <c r="BA160" s="20"/>
      <c r="BB160" s="5"/>
      <c r="BE160" s="6"/>
      <c r="BG160" s="11"/>
      <c r="BH160" s="13"/>
      <c r="BI160" s="13"/>
      <c r="BJ160" s="15"/>
      <c r="BL160" s="5"/>
      <c r="BO160" s="6"/>
      <c r="BQ160" s="11"/>
      <c r="BR160" s="13"/>
      <c r="BS160" s="13"/>
      <c r="BT160" s="15"/>
      <c r="BU160" s="20"/>
      <c r="BV160" s="5"/>
      <c r="BY160" s="6"/>
      <c r="CA160" s="11"/>
      <c r="CB160" s="13"/>
      <c r="CC160" s="13"/>
      <c r="CD160" s="15"/>
      <c r="CF160" s="5"/>
      <c r="CI160" s="6"/>
      <c r="CK160" s="11"/>
      <c r="CL160" s="13"/>
      <c r="CM160" s="13"/>
      <c r="CN160" s="15"/>
      <c r="CP160" s="5"/>
      <c r="CS160" s="6"/>
      <c r="CW160" s="54"/>
      <c r="CY160" s="46">
        <f t="shared" si="1402"/>
        <v>2.74</v>
      </c>
      <c r="CZ160" s="13">
        <f t="shared" si="1403"/>
        <v>-97.84401905546089</v>
      </c>
      <c r="DA160" s="13">
        <f t="shared" si="1404"/>
        <v>27.015712372907124</v>
      </c>
      <c r="DB160" s="50"/>
      <c r="DC160" s="13">
        <f t="shared" si="1356"/>
        <v>-10.843103862140833</v>
      </c>
      <c r="DD160" s="57">
        <f t="shared" si="1357"/>
        <v>-0.18924786353007086</v>
      </c>
      <c r="DE160" s="48">
        <f t="shared" si="1355"/>
        <v>-6.382979934097395E-10</v>
      </c>
    </row>
    <row r="161" spans="1:109" ht="18" customHeight="1" thickBot="1">
      <c r="D161" s="11" t="s">
        <v>101</v>
      </c>
      <c r="E161" s="13"/>
      <c r="F161" s="13" t="s">
        <v>102</v>
      </c>
      <c r="G161" s="15"/>
      <c r="H161" s="10"/>
      <c r="I161" s="11" t="s">
        <v>106</v>
      </c>
      <c r="J161" s="13"/>
      <c r="K161" s="13" t="s">
        <v>105</v>
      </c>
      <c r="L161" s="15"/>
      <c r="N161" s="194" t="s">
        <v>16</v>
      </c>
      <c r="O161" s="195"/>
      <c r="P161" s="196" t="s">
        <v>17</v>
      </c>
      <c r="Q161" s="197"/>
      <c r="S161" s="11" t="s">
        <v>4</v>
      </c>
      <c r="T161" s="13"/>
      <c r="U161" s="13" t="s">
        <v>5</v>
      </c>
      <c r="V161" s="15"/>
      <c r="W161" s="20"/>
      <c r="X161" s="194" t="s">
        <v>111</v>
      </c>
      <c r="Y161" s="195"/>
      <c r="Z161" s="196" t="s">
        <v>110</v>
      </c>
      <c r="AA161" s="197"/>
      <c r="AB161" s="20"/>
      <c r="AC161" s="11" t="s">
        <v>18</v>
      </c>
      <c r="AD161" s="13"/>
      <c r="AE161" s="13" t="s">
        <v>19</v>
      </c>
      <c r="AF161" s="15"/>
      <c r="AG161" s="20"/>
      <c r="AH161" s="194" t="s">
        <v>114</v>
      </c>
      <c r="AI161" s="195"/>
      <c r="AJ161" s="196" t="s">
        <v>115</v>
      </c>
      <c r="AK161" s="197"/>
      <c r="AL161" s="20"/>
      <c r="AM161" s="11" t="s">
        <v>138</v>
      </c>
      <c r="AN161" s="13"/>
      <c r="AO161" s="13" t="s">
        <v>137</v>
      </c>
      <c r="AP161" s="15"/>
      <c r="AR161" s="194" t="s">
        <v>117</v>
      </c>
      <c r="AS161" s="195"/>
      <c r="AT161" s="196" t="s">
        <v>118</v>
      </c>
      <c r="AU161" s="197"/>
      <c r="AV161" s="36"/>
      <c r="AW161" s="11" t="s">
        <v>142</v>
      </c>
      <c r="AX161" s="13"/>
      <c r="AY161" s="13" t="s">
        <v>141</v>
      </c>
      <c r="AZ161" s="15"/>
      <c r="BA161" s="20"/>
      <c r="BB161" s="194" t="s">
        <v>122</v>
      </c>
      <c r="BC161" s="195"/>
      <c r="BD161" s="196" t="s">
        <v>121</v>
      </c>
      <c r="BE161" s="197"/>
      <c r="BF161" s="36"/>
      <c r="BG161" s="11" t="s">
        <v>145</v>
      </c>
      <c r="BH161" s="13"/>
      <c r="BI161" s="13" t="s">
        <v>146</v>
      </c>
      <c r="BJ161" s="15"/>
      <c r="BK161" s="36"/>
      <c r="BL161" s="194" t="s">
        <v>125</v>
      </c>
      <c r="BM161" s="195"/>
      <c r="BN161" s="196" t="s">
        <v>126</v>
      </c>
      <c r="BO161" s="197"/>
      <c r="BP161" s="36"/>
      <c r="BQ161" s="11" t="s">
        <v>150</v>
      </c>
      <c r="BR161" s="13"/>
      <c r="BS161" s="13" t="s">
        <v>149</v>
      </c>
      <c r="BT161" s="15"/>
      <c r="BU161" s="20"/>
      <c r="BV161" s="194" t="s">
        <v>129</v>
      </c>
      <c r="BW161" s="195"/>
      <c r="BX161" s="196" t="s">
        <v>130</v>
      </c>
      <c r="BY161" s="197"/>
      <c r="BZ161" s="36"/>
      <c r="CA161" s="11" t="s">
        <v>154</v>
      </c>
      <c r="CB161" s="13"/>
      <c r="CC161" s="13" t="s">
        <v>153</v>
      </c>
      <c r="CD161" s="15"/>
      <c r="CE161" s="36"/>
      <c r="CF161" s="194" t="s">
        <v>134</v>
      </c>
      <c r="CG161" s="195"/>
      <c r="CH161" s="196" t="s">
        <v>133</v>
      </c>
      <c r="CI161" s="197"/>
      <c r="CK161" s="11" t="s">
        <v>159</v>
      </c>
      <c r="CL161" s="13"/>
      <c r="CM161" s="13" t="s">
        <v>158</v>
      </c>
      <c r="CN161" s="15"/>
      <c r="CP161" s="109" t="s">
        <v>161</v>
      </c>
      <c r="CQ161" s="110"/>
      <c r="CR161" s="111" t="s">
        <v>162</v>
      </c>
      <c r="CS161" s="112"/>
      <c r="CU161" s="38" t="s">
        <v>29</v>
      </c>
      <c r="CW161" s="55" t="s">
        <v>47</v>
      </c>
      <c r="CY161" s="46">
        <f t="shared" si="1402"/>
        <v>2.76</v>
      </c>
      <c r="CZ161" s="13">
        <f t="shared" si="1403"/>
        <v>-98.45433519654101</v>
      </c>
      <c r="DA161" s="13">
        <f t="shared" si="1404"/>
        <v>26.798850295664312</v>
      </c>
      <c r="DB161" s="50"/>
      <c r="DC161" s="13">
        <f t="shared" si="1356"/>
        <v>-10.661645380057996</v>
      </c>
      <c r="DD161" s="57">
        <f t="shared" si="1357"/>
        <v>-0.18608081556205419</v>
      </c>
      <c r="DE161" s="48">
        <f t="shared" si="1355"/>
        <v>-5.5291836817018991E-10</v>
      </c>
    </row>
    <row r="162" spans="1:109" ht="18" customHeight="1" thickTop="1" thickBot="1">
      <c r="D162" s="16">
        <v>0</v>
      </c>
      <c r="E162" s="17">
        <f t="shared" ref="E162" si="1447">$B159*$E$4</f>
        <v>0.27692320000000004</v>
      </c>
      <c r="F162" s="18">
        <v>1</v>
      </c>
      <c r="G162" s="19">
        <v>0</v>
      </c>
      <c r="H162" s="10"/>
      <c r="I162" s="16">
        <v>0</v>
      </c>
      <c r="J162" s="17">
        <v>0</v>
      </c>
      <c r="K162" s="18">
        <v>1</v>
      </c>
      <c r="L162" s="19">
        <v>0</v>
      </c>
      <c r="N162" s="1">
        <f t="shared" ref="N162" si="1448">D162*I159+F162*I162-E162*J159-G162*J162</f>
        <v>0</v>
      </c>
      <c r="O162" s="4">
        <f t="shared" ref="O162" si="1449">(D162*J159+E162*I159+F162*J162+G162*I162)</f>
        <v>0.27692320000000004</v>
      </c>
      <c r="P162" s="2">
        <f t="shared" ref="P162" si="1450">D162*K159+F162*K162-E162*L159-G162*L162</f>
        <v>0.86563863566847998</v>
      </c>
      <c r="Q162" s="3">
        <f t="shared" ref="Q162" si="1451">(D162*L159+E162*K159+F162*L162+G162*K162)</f>
        <v>0</v>
      </c>
      <c r="S162" s="16">
        <v>0</v>
      </c>
      <c r="T162" s="17">
        <f t="shared" ref="T162" si="1452">$B159*$T$4</f>
        <v>0.61352320000000005</v>
      </c>
      <c r="U162" s="18">
        <v>1</v>
      </c>
      <c r="V162" s="19">
        <v>0</v>
      </c>
      <c r="W162" s="20"/>
      <c r="X162" s="1">
        <f t="shared" ref="X162" si="1453">N162*S159+P162*S162-O162*T159-Q162*T162</f>
        <v>0</v>
      </c>
      <c r="Y162" s="4">
        <f t="shared" ref="Y162" si="1454">(N162*T159+O162*S159+P162*T162+Q162*S162)</f>
        <v>0.80801258579896007</v>
      </c>
      <c r="Z162" s="2">
        <f t="shared" ref="Z162" si="1455">N162*U159+P162*U162-O162*V159-Q162*V162</f>
        <v>0.86563863566847998</v>
      </c>
      <c r="AA162" s="3">
        <f t="shared" ref="AA162" si="1456">(N162*V159+O162*U159+P162*V162+Q162*U162)</f>
        <v>0</v>
      </c>
      <c r="AB162" s="20"/>
      <c r="AC162" s="16">
        <v>0</v>
      </c>
      <c r="AD162" s="17">
        <v>0</v>
      </c>
      <c r="AE162" s="18">
        <v>1</v>
      </c>
      <c r="AF162" s="19">
        <v>0</v>
      </c>
      <c r="AG162" s="20"/>
      <c r="AH162" s="1">
        <f t="shared" ref="AH162" si="1457">X162*AC159+Z162*AC162-Y162*AD159-AA162*AD162</f>
        <v>0</v>
      </c>
      <c r="AI162" s="4">
        <f t="shared" ref="AI162" si="1458">(X162*AD159+Y162*AC159+Z162*AD162+AA162*AC162)</f>
        <v>0.80801258579896007</v>
      </c>
      <c r="AJ162" s="2">
        <f t="shared" ref="AJ162" si="1459">X162*AE159+Z162*AE162-Y162*AF159-AA162*AF162</f>
        <v>0.39517605482982715</v>
      </c>
      <c r="AK162" s="3">
        <f t="shared" ref="AK162" si="1460">(X162*AF159+Y162*AE159+Z162*AF162+AA162*AE162)</f>
        <v>0</v>
      </c>
      <c r="AL162" s="20"/>
      <c r="AM162" s="16">
        <v>0</v>
      </c>
      <c r="AN162" s="17">
        <f t="shared" ref="AN162" si="1461">$B159*$AN$4</f>
        <v>0.64795840000000005</v>
      </c>
      <c r="AO162" s="18">
        <v>1</v>
      </c>
      <c r="AP162" s="19">
        <v>0</v>
      </c>
      <c r="AR162" s="1">
        <f t="shared" ref="AR162" si="1462">AH162*AM159+AJ162*AM162-AI162*AN159-AK162*AN162</f>
        <v>0</v>
      </c>
      <c r="AS162" s="4">
        <f t="shared" ref="AS162" si="1463">(AH162*AN159+AI162*AM159+AJ162*AN162+AK162*AM162)</f>
        <v>1.0640702300048073</v>
      </c>
      <c r="AT162" s="2">
        <f t="shared" ref="AT162" si="1464">AH162*AO159+AJ162*AO162-AI162*AP159-AK162*AP162</f>
        <v>0.39517605482982715</v>
      </c>
      <c r="AU162" s="3">
        <f t="shared" ref="AU162" si="1465">(AH162*AP159+AI162*AO159+AJ162*AP162+AK162*AO162)</f>
        <v>0</v>
      </c>
      <c r="AV162" s="20"/>
      <c r="AW162" s="16">
        <v>0</v>
      </c>
      <c r="AX162" s="17">
        <v>0</v>
      </c>
      <c r="AY162" s="18">
        <v>1</v>
      </c>
      <c r="AZ162" s="19">
        <v>0</v>
      </c>
      <c r="BA162" s="20"/>
      <c r="BB162" s="1">
        <f t="shared" ref="BB162" si="1466">AR162*AW159+AT162*AW162-AS162*AX159-AU162*AX162</f>
        <v>0</v>
      </c>
      <c r="BC162" s="4">
        <f t="shared" ref="BC162" si="1467">(AR162*AX159+AS162*AW159+AT162*AX162+AU162*AW162)</f>
        <v>1.0640702300048073</v>
      </c>
      <c r="BD162" s="2">
        <f t="shared" ref="BD162" si="1468">AR162*AY159+AT162*AY162-AS162*AZ159-AU162*AZ162</f>
        <v>-0.22437521875168992</v>
      </c>
      <c r="BE162" s="3">
        <f t="shared" ref="BE162" si="1469">(AR162*AZ159+AS162*AY159+AT162*AZ162+AU162*AY162)</f>
        <v>0</v>
      </c>
      <c r="BF162" s="20"/>
      <c r="BG162" s="16">
        <v>0</v>
      </c>
      <c r="BH162" s="17">
        <f t="shared" ref="BH162" si="1470">$B159*$BH$4</f>
        <v>0.61352320000000005</v>
      </c>
      <c r="BI162" s="18">
        <v>1</v>
      </c>
      <c r="BJ162" s="19">
        <v>0</v>
      </c>
      <c r="BK162" s="20"/>
      <c r="BL162" s="1">
        <f t="shared" ref="BL162" si="1471">BB162*BG159+BD162*BG162-BC162*BH159-BE162*BH162</f>
        <v>0</v>
      </c>
      <c r="BM162" s="4">
        <f t="shared" ref="BM162" si="1472">(BB162*BH159+BC162*BG159+BD162*BH162+BE162*BG162)</f>
        <v>0.92641082779557049</v>
      </c>
      <c r="BN162" s="2">
        <f t="shared" ref="BN162" si="1473">BB162*BI159+BD162*BI162-BC162*BJ159-BE162*BJ162</f>
        <v>-0.22437521875168992</v>
      </c>
      <c r="BO162" s="3">
        <f t="shared" ref="BO162" si="1474">(BB162*BJ159+BC162*BI159+BD162*BJ162+BE162*BI162)</f>
        <v>0</v>
      </c>
      <c r="BP162" s="20"/>
      <c r="BQ162" s="16">
        <v>0</v>
      </c>
      <c r="BR162" s="17">
        <v>0</v>
      </c>
      <c r="BS162" s="18">
        <v>1</v>
      </c>
      <c r="BT162" s="19">
        <v>0</v>
      </c>
      <c r="BU162" s="20"/>
      <c r="BV162" s="1">
        <f t="shared" ref="BV162" si="1475">BL162*BQ159+BN162*BQ162-BM162*BR159-BO162*BR162</f>
        <v>0</v>
      </c>
      <c r="BW162" s="4">
        <f t="shared" ref="BW162" si="1476">(BL162*BR159+BM162*BQ159+BN162*BR162+BO162*BQ162)</f>
        <v>0.92641082779557049</v>
      </c>
      <c r="BX162" s="2">
        <f t="shared" ref="BX162" si="1477">BL162*BS159+BN162*BS162-BM162*BT159-BO162*BT162</f>
        <v>-0.67386382336880291</v>
      </c>
      <c r="BY162" s="3">
        <f t="shared" ref="BY162" si="1478">(BL162*BT159+BM162*BS159+BN162*BT162+BO162*BS162)</f>
        <v>0</v>
      </c>
      <c r="BZ162" s="20"/>
      <c r="CA162" s="16">
        <v>0</v>
      </c>
      <c r="CB162" s="17">
        <f t="shared" ref="CB162" si="1479">$B159*$CB$4</f>
        <v>0.27692320000000004</v>
      </c>
      <c r="CC162" s="18">
        <v>1</v>
      </c>
      <c r="CD162" s="19">
        <v>0</v>
      </c>
      <c r="CE162" s="20"/>
      <c r="CF162" s="1">
        <f t="shared" ref="CF162" si="1480">BV162*CA159+BX162*CA162-BW162*CB159-BY162*CB162</f>
        <v>0</v>
      </c>
      <c r="CG162" s="4">
        <f t="shared" ref="CG162" si="1481">(BV162*CB159+BW162*CA159+BX162*CB162+BY162*CA162)</f>
        <v>0.7398023014640468</v>
      </c>
      <c r="CH162" s="2">
        <f t="shared" ref="CH162" si="1482">BV162*CC159+BX162*CC162-BW162*CD159-BY162*CD162</f>
        <v>-0.67386382336880291</v>
      </c>
      <c r="CI162" s="3">
        <f t="shared" ref="CI162" si="1483">(BV162*CD159+BW162*CC159+BX162*CD162+BY162*CC162)</f>
        <v>0</v>
      </c>
      <c r="CK162" s="16">
        <f t="shared" ref="CK162" si="1484">1/$CL$4</f>
        <v>1</v>
      </c>
      <c r="CL162" s="17">
        <v>0</v>
      </c>
      <c r="CM162" s="18">
        <v>1</v>
      </c>
      <c r="CN162" s="19">
        <v>0</v>
      </c>
      <c r="CP162" s="1">
        <f t="shared" ref="CP162" si="1485">CF162*CK159+CH162*CK162-CG162*CL159-CI162*CL162</f>
        <v>-0.67386382336880291</v>
      </c>
      <c r="CQ162" s="4">
        <f t="shared" ref="CQ162" si="1486">(CF162*CL159+CG162*CK159+CH162*CL162+CI162*CK162)</f>
        <v>0.7398023014640468</v>
      </c>
      <c r="CR162" s="2">
        <f t="shared" ref="CR162" si="1487">CF162*CM159+CH162*CM162-CG162*CN159-CI162*CN162</f>
        <v>-0.67386382336880291</v>
      </c>
      <c r="CS162" s="3">
        <f t="shared" ref="CS162" si="1488">(CF162*CN159+CG162*CM159+CH162*CN162+CI162*CM162)</f>
        <v>0</v>
      </c>
      <c r="CU162" s="39">
        <f t="shared" ref="CU162" si="1489">(180/PI())*ATAN(-1*(CQ159/CP159))</f>
        <v>47.597486633313643</v>
      </c>
      <c r="CW162" s="56">
        <f t="shared" ref="CW162" si="1490">20*LOG(((1-(10^(CU159/20)^2)*(1-((1-CW159)/(1+CW159))^2))^0.5))</f>
        <v>-58.589157683456882</v>
      </c>
      <c r="CY162" s="46">
        <f t="shared" si="1402"/>
        <v>2.78</v>
      </c>
      <c r="CZ162" s="13">
        <f t="shared" si="1403"/>
        <v>-99.059581513921216</v>
      </c>
      <c r="DA162" s="13">
        <f t="shared" si="1404"/>
        <v>26.585617388063152</v>
      </c>
      <c r="DB162" s="50"/>
      <c r="DC162" s="13">
        <f t="shared" si="1356"/>
        <v>-10.484910756668766</v>
      </c>
      <c r="DD162" s="57">
        <f t="shared" si="1357"/>
        <v>-0.18299621448163997</v>
      </c>
      <c r="DE162" s="48">
        <f t="shared" si="1355"/>
        <v>-4.7951569006672436E-10</v>
      </c>
    </row>
    <row r="163" spans="1:109" ht="18" customHeight="1">
      <c r="E163" s="20"/>
      <c r="F163" s="20"/>
      <c r="G163" s="20"/>
      <c r="H163" s="20"/>
      <c r="I163" s="20"/>
      <c r="J163" s="20"/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3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Y163" s="46">
        <f t="shared" si="1402"/>
        <v>2.8</v>
      </c>
      <c r="CZ163" s="13">
        <f t="shared" si="1403"/>
        <v>-99.659846891696134</v>
      </c>
      <c r="DA163" s="13">
        <f t="shared" si="1404"/>
        <v>26.375919172929777</v>
      </c>
      <c r="DB163" s="50"/>
      <c r="DC163" s="13">
        <f t="shared" si="1356"/>
        <v>-10.31273104711782</v>
      </c>
      <c r="DD163" s="57">
        <f t="shared" si="1357"/>
        <v>-0.17999111164484843</v>
      </c>
      <c r="DE163" s="48">
        <f t="shared" si="1355"/>
        <v>-4.1633488310982788E-10</v>
      </c>
    </row>
    <row r="164" spans="1:109" ht="18" customHeight="1">
      <c r="CY164" s="46">
        <f t="shared" si="1402"/>
        <v>2.82</v>
      </c>
      <c r="CZ164" s="13">
        <f t="shared" si="1403"/>
        <v>-100.25521777646409</v>
      </c>
      <c r="DA164" s="13">
        <f t="shared" si="1404"/>
        <v>26.16966455198742</v>
      </c>
      <c r="DB164" s="50"/>
      <c r="DC164" s="13">
        <f t="shared" si="1356"/>
        <v>-10.144945036506128</v>
      </c>
      <c r="DD164" s="57">
        <f t="shared" si="1357"/>
        <v>-0.17706269332088825</v>
      </c>
      <c r="DE164" s="48">
        <f t="shared" si="1355"/>
        <v>-3.6188509703592387E-10</v>
      </c>
    </row>
    <row r="165" spans="1:109" ht="18" customHeight="1" thickBot="1">
      <c r="A165" s="23"/>
      <c r="B165" s="23"/>
      <c r="C165" s="23"/>
      <c r="D165" s="20" t="s">
        <v>6</v>
      </c>
      <c r="E165" s="20"/>
      <c r="F165" s="20"/>
      <c r="G165" s="20"/>
      <c r="H165" s="20"/>
      <c r="I165" s="20" t="s">
        <v>7</v>
      </c>
      <c r="J165" s="20"/>
      <c r="K165" s="20"/>
      <c r="L165" s="20"/>
      <c r="M165" s="23"/>
      <c r="N165" s="23"/>
      <c r="O165" s="24" t="s">
        <v>8</v>
      </c>
      <c r="P165" s="23"/>
      <c r="Q165" s="23"/>
      <c r="R165" s="23"/>
      <c r="S165" s="20"/>
      <c r="T165" s="20" t="s">
        <v>9</v>
      </c>
      <c r="U165" s="23"/>
      <c r="V165" s="23"/>
      <c r="W165" s="23"/>
      <c r="X165" s="23"/>
      <c r="Y165" s="24" t="s">
        <v>10</v>
      </c>
      <c r="Z165" s="23"/>
      <c r="AA165" s="23"/>
      <c r="AB165" s="23"/>
      <c r="AC165" s="24" t="s">
        <v>11</v>
      </c>
      <c r="AD165" s="20"/>
      <c r="AE165" s="20"/>
      <c r="AF165" s="20"/>
      <c r="AG165" s="20"/>
      <c r="AH165" s="23"/>
      <c r="AI165" s="24" t="s">
        <v>12</v>
      </c>
      <c r="AJ165" s="23"/>
      <c r="AK165" s="23"/>
      <c r="AL165" s="20"/>
      <c r="AM165" s="24" t="s">
        <v>21</v>
      </c>
      <c r="AN165" s="20"/>
      <c r="AO165" s="23"/>
      <c r="AP165" s="23"/>
      <c r="AQ165" s="23"/>
      <c r="AR165" s="23"/>
      <c r="AS165" s="24" t="s">
        <v>87</v>
      </c>
      <c r="AT165" s="23"/>
      <c r="AU165" s="23"/>
      <c r="AV165" s="23"/>
      <c r="AW165" s="24" t="s">
        <v>22</v>
      </c>
      <c r="AX165" s="20"/>
      <c r="AY165" s="20"/>
      <c r="AZ165" s="20"/>
      <c r="BA165" s="20"/>
      <c r="BB165" s="23"/>
      <c r="BC165" s="24" t="s">
        <v>13</v>
      </c>
      <c r="BD165" s="23"/>
      <c r="BE165" s="23"/>
      <c r="BF165" s="23"/>
      <c r="BG165" s="24" t="s">
        <v>23</v>
      </c>
      <c r="BH165" s="20"/>
      <c r="BI165" s="23"/>
      <c r="BJ165" s="23"/>
      <c r="BK165" s="23"/>
      <c r="BL165" s="23"/>
      <c r="BM165" s="24" t="s">
        <v>24</v>
      </c>
      <c r="BN165" s="23"/>
      <c r="BO165" s="23"/>
      <c r="BP165" s="23"/>
      <c r="BQ165" s="24" t="s">
        <v>22</v>
      </c>
      <c r="BR165" s="20"/>
      <c r="BS165" s="20"/>
      <c r="BT165" s="20"/>
      <c r="BU165" s="20"/>
      <c r="BV165" s="23"/>
      <c r="BW165" s="24" t="s">
        <v>25</v>
      </c>
      <c r="BX165" s="23"/>
      <c r="BY165" s="23"/>
      <c r="BZ165" s="23"/>
      <c r="CA165" s="24" t="s">
        <v>23</v>
      </c>
      <c r="CB165" s="20"/>
      <c r="CC165" s="23"/>
      <c r="CD165" s="23"/>
      <c r="CE165" s="23"/>
      <c r="CF165" s="23"/>
      <c r="CG165" s="24" t="s">
        <v>88</v>
      </c>
      <c r="CH165" s="23"/>
      <c r="CI165" s="23"/>
      <c r="CJ165" s="23"/>
      <c r="CK165" s="24" t="s">
        <v>155</v>
      </c>
      <c r="CL165" s="24"/>
      <c r="CM165" s="23"/>
      <c r="CN165" s="23"/>
      <c r="CO165" s="23"/>
      <c r="CP165" s="23"/>
      <c r="CQ165" s="24" t="s">
        <v>89</v>
      </c>
      <c r="CR165" s="23"/>
      <c r="CS165" s="23"/>
      <c r="CY165" s="46">
        <f t="shared" si="1402"/>
        <v>2.84</v>
      </c>
      <c r="CZ165" s="13">
        <f t="shared" si="1403"/>
        <v>-100.8457782691388</v>
      </c>
      <c r="DA165" s="13">
        <f t="shared" si="1404"/>
        <v>25.966765651257298</v>
      </c>
      <c r="DB165" s="50"/>
      <c r="DC165" s="13">
        <f t="shared" si="1356"/>
        <v>-9.9813988081795113</v>
      </c>
      <c r="DD165" s="57">
        <f t="shared" si="1357"/>
        <v>-0.17420827315737039</v>
      </c>
      <c r="DE165" s="48">
        <f t="shared" si="1355"/>
        <v>-3.1490402719108394E-10</v>
      </c>
    </row>
    <row r="166" spans="1:109" ht="18" customHeight="1" thickBot="1">
      <c r="A166" s="23"/>
      <c r="B166" s="33"/>
      <c r="C166" s="23"/>
      <c r="D166" s="7" t="s">
        <v>99</v>
      </c>
      <c r="E166" s="8"/>
      <c r="F166" s="8" t="s">
        <v>100</v>
      </c>
      <c r="G166" s="9"/>
      <c r="H166" s="10"/>
      <c r="I166" s="7" t="s">
        <v>103</v>
      </c>
      <c r="J166" s="8"/>
      <c r="K166" s="8" t="s">
        <v>104</v>
      </c>
      <c r="L166" s="9"/>
      <c r="M166" s="23"/>
      <c r="N166" s="194" t="s">
        <v>74</v>
      </c>
      <c r="O166" s="195"/>
      <c r="P166" s="196" t="s">
        <v>75</v>
      </c>
      <c r="Q166" s="197"/>
      <c r="R166" s="23"/>
      <c r="S166" s="7" t="s">
        <v>2</v>
      </c>
      <c r="T166" s="8"/>
      <c r="U166" s="8" t="s">
        <v>3</v>
      </c>
      <c r="V166" s="9"/>
      <c r="W166" s="20"/>
      <c r="X166" s="194" t="s">
        <v>108</v>
      </c>
      <c r="Y166" s="195"/>
      <c r="Z166" s="196" t="s">
        <v>109</v>
      </c>
      <c r="AA166" s="197"/>
      <c r="AB166" s="20"/>
      <c r="AC166" s="7" t="s">
        <v>107</v>
      </c>
      <c r="AD166" s="8"/>
      <c r="AE166" s="8" t="s">
        <v>14</v>
      </c>
      <c r="AF166" s="9"/>
      <c r="AG166" s="20"/>
      <c r="AH166" s="194" t="s">
        <v>112</v>
      </c>
      <c r="AI166" s="195"/>
      <c r="AJ166" s="196" t="s">
        <v>113</v>
      </c>
      <c r="AK166" s="197"/>
      <c r="AL166" s="20"/>
      <c r="AM166" s="106" t="s">
        <v>135</v>
      </c>
      <c r="AN166" s="107"/>
      <c r="AO166" s="107" t="s">
        <v>136</v>
      </c>
      <c r="AP166" s="108"/>
      <c r="AQ166" s="23"/>
      <c r="AR166" s="194" t="s">
        <v>116</v>
      </c>
      <c r="AS166" s="195"/>
      <c r="AT166" s="196" t="s">
        <v>0</v>
      </c>
      <c r="AU166" s="197"/>
      <c r="AV166" s="36"/>
      <c r="AW166" s="7" t="s">
        <v>139</v>
      </c>
      <c r="AX166" s="8"/>
      <c r="AY166" s="8" t="s">
        <v>140</v>
      </c>
      <c r="AZ166" s="9"/>
      <c r="BA166" s="20"/>
      <c r="BB166" s="194" t="s">
        <v>119</v>
      </c>
      <c r="BC166" s="195"/>
      <c r="BD166" s="196" t="s">
        <v>120</v>
      </c>
      <c r="BE166" s="197"/>
      <c r="BF166" s="36"/>
      <c r="BG166" s="190" t="s">
        <v>143</v>
      </c>
      <c r="BH166" s="191"/>
      <c r="BI166" s="192" t="s">
        <v>144</v>
      </c>
      <c r="BJ166" s="193"/>
      <c r="BK166" s="36"/>
      <c r="BL166" s="194" t="s">
        <v>123</v>
      </c>
      <c r="BM166" s="195"/>
      <c r="BN166" s="196" t="s">
        <v>124</v>
      </c>
      <c r="BO166" s="197"/>
      <c r="BP166" s="36"/>
      <c r="BQ166" s="7" t="s">
        <v>147</v>
      </c>
      <c r="BR166" s="8"/>
      <c r="BS166" s="8" t="s">
        <v>148</v>
      </c>
      <c r="BT166" s="9"/>
      <c r="BU166" s="20"/>
      <c r="BV166" s="194" t="s">
        <v>127</v>
      </c>
      <c r="BW166" s="195"/>
      <c r="BX166" s="196" t="s">
        <v>128</v>
      </c>
      <c r="BY166" s="197"/>
      <c r="BZ166" s="36"/>
      <c r="CA166" s="7" t="s">
        <v>151</v>
      </c>
      <c r="CB166" s="8"/>
      <c r="CC166" s="8" t="s">
        <v>152</v>
      </c>
      <c r="CD166" s="9"/>
      <c r="CE166" s="36"/>
      <c r="CF166" s="194" t="s">
        <v>131</v>
      </c>
      <c r="CG166" s="195"/>
      <c r="CH166" s="196" t="s">
        <v>132</v>
      </c>
      <c r="CI166" s="197"/>
      <c r="CJ166" s="23"/>
      <c r="CK166" s="7" t="s">
        <v>156</v>
      </c>
      <c r="CL166" s="8"/>
      <c r="CM166" s="8" t="s">
        <v>157</v>
      </c>
      <c r="CN166" s="9"/>
      <c r="CO166" s="23"/>
      <c r="CP166" s="194" t="s">
        <v>160</v>
      </c>
      <c r="CQ166" s="195"/>
      <c r="CR166" s="196" t="s">
        <v>132</v>
      </c>
      <c r="CS166" s="197"/>
      <c r="CU166" s="26" t="s">
        <v>15</v>
      </c>
      <c r="CW166" s="52" t="s">
        <v>46</v>
      </c>
      <c r="CY166" s="46">
        <f t="shared" si="1402"/>
        <v>2.86</v>
      </c>
      <c r="CZ166" s="13">
        <f t="shared" si="1403"/>
        <v>-101.431610212354</v>
      </c>
      <c r="DA166" s="13">
        <f t="shared" si="1404"/>
        <v>25.767137675093707</v>
      </c>
      <c r="DB166" s="50"/>
      <c r="DC166" s="13">
        <f t="shared" si="1356"/>
        <v>-9.82194534048765</v>
      </c>
      <c r="DD166" s="57">
        <f t="shared" si="1357"/>
        <v>-0.171425285142425</v>
      </c>
      <c r="DE166" s="48">
        <f t="shared" si="1355"/>
        <v>-2.7432030575981229E-10</v>
      </c>
    </row>
    <row r="167" spans="1:109" ht="18" customHeight="1" thickTop="1" thickBot="1">
      <c r="B167" s="34">
        <v>0.36</v>
      </c>
      <c r="D167" s="11">
        <v>1</v>
      </c>
      <c r="E167" s="12">
        <v>0</v>
      </c>
      <c r="F167" s="13">
        <v>0</v>
      </c>
      <c r="G167" s="14">
        <v>0</v>
      </c>
      <c r="H167" s="10"/>
      <c r="I167" s="11">
        <v>1</v>
      </c>
      <c r="J167" s="12">
        <v>0</v>
      </c>
      <c r="K167" s="13">
        <v>0</v>
      </c>
      <c r="L167" s="40">
        <f t="shared" ref="L167" si="1491">$B167*$J$4</f>
        <v>0.51373440000000004</v>
      </c>
      <c r="N167" s="1">
        <f t="shared" ref="N167" si="1492">D167*I167+F167*I170-E167*J167-G167*J170</f>
        <v>1</v>
      </c>
      <c r="O167" s="4">
        <f t="shared" ref="O167" si="1493">(D167*J167+E167*I167+F167*J170+G167*I170)</f>
        <v>0</v>
      </c>
      <c r="P167" s="2">
        <f t="shared" ref="P167" si="1494">D167*K167+F167*K170-E167*L167-G167*L170</f>
        <v>0</v>
      </c>
      <c r="Q167" s="3">
        <f t="shared" ref="Q167" si="1495">(D167*L167+E167*K167+F167*L170+G167*K170)</f>
        <v>0.51373440000000004</v>
      </c>
      <c r="S167" s="11">
        <v>1</v>
      </c>
      <c r="T167" s="12">
        <v>0</v>
      </c>
      <c r="U167" s="13">
        <v>0</v>
      </c>
      <c r="V167" s="13">
        <v>0</v>
      </c>
      <c r="W167" s="20"/>
      <c r="X167" s="1">
        <f t="shared" ref="X167" si="1496">N167*S167+P167*S170-O167*T167-Q167*T170</f>
        <v>0.66627155795967996</v>
      </c>
      <c r="Y167" s="4">
        <f t="shared" ref="Y167" si="1497">(N167*T167+O167*S167+P167*T170+Q167*S170)</f>
        <v>0</v>
      </c>
      <c r="Z167" s="2">
        <f t="shared" ref="Z167" si="1498">N167*U167+P167*U170-O167*V167-Q167*V170</f>
        <v>0</v>
      </c>
      <c r="AA167" s="3">
        <f t="shared" ref="AA167" si="1499">(N167*V167+O167*U167+P167*V170+Q167*U170)</f>
        <v>0.51373440000000004</v>
      </c>
      <c r="AB167" s="20"/>
      <c r="AC167" s="11">
        <v>1</v>
      </c>
      <c r="AD167" s="12">
        <v>0</v>
      </c>
      <c r="AE167" s="13">
        <v>0</v>
      </c>
      <c r="AF167" s="40">
        <f t="shared" ref="AF167" si="1500">$B167*$AD$4</f>
        <v>0.61649640000000006</v>
      </c>
      <c r="AG167" s="20"/>
      <c r="AH167" s="1">
        <f t="shared" ref="AH167" si="1501">X167*AC167+Z167*AC170-Y167*AD167-AA167*AD170</f>
        <v>0.66627155795967996</v>
      </c>
      <c r="AI167" s="4">
        <f t="shared" ref="AI167" si="1502">(X167*AD167+Y167*AC167+Z167*AD170+AA167*AC170)</f>
        <v>0</v>
      </c>
      <c r="AJ167" s="2">
        <f t="shared" ref="AJ167" si="1503">X167*AE167+Z167*AE170-Y167*AF167-AA167*AF170</f>
        <v>0</v>
      </c>
      <c r="AK167" s="3">
        <f t="shared" ref="AK167" si="1504">(X167*AF167+Y167*AE167+Z167*AF170+AA167*AE170)</f>
        <v>0.92448841690453409</v>
      </c>
      <c r="AL167" s="20"/>
      <c r="AM167" s="11">
        <v>1</v>
      </c>
      <c r="AN167" s="12">
        <v>0</v>
      </c>
      <c r="AO167" s="13">
        <v>0</v>
      </c>
      <c r="AP167" s="14">
        <v>0</v>
      </c>
      <c r="AR167" s="1">
        <f t="shared" ref="AR167" si="1505">AH167*AM167+AJ167*AM170-AI167*AN167-AK167*AN170</f>
        <v>3.2004461615685487E-2</v>
      </c>
      <c r="AS167" s="4">
        <f t="shared" ref="AS167" si="1506">(AH167*AN167+AI167*AM167+AJ167*AN170+AK167*AM170)</f>
        <v>0</v>
      </c>
      <c r="AT167" s="2">
        <f t="shared" ref="AT167" si="1507">AH167*AO167+AJ167*AO170-AI167*AP167-AK167*AP170</f>
        <v>0</v>
      </c>
      <c r="AU167" s="3">
        <f t="shared" ref="AU167" si="1508">(AH167*AP167+AI167*AO167+AJ167*AP170+AK167*AO170)</f>
        <v>0.92448841690453409</v>
      </c>
      <c r="AV167" s="20"/>
      <c r="AW167" s="11">
        <v>1</v>
      </c>
      <c r="AX167" s="12">
        <v>0</v>
      </c>
      <c r="AY167" s="13">
        <v>0</v>
      </c>
      <c r="AZ167" s="40">
        <f t="shared" ref="AZ167" si="1509">$B167*$AX$4</f>
        <v>0.61649640000000006</v>
      </c>
      <c r="BA167" s="20"/>
      <c r="BB167" s="1">
        <f t="shared" ref="BB167" si="1510">AR167*AW167+AT167*AW170-AS167*AX167-AU167*AX170</f>
        <v>3.2004461615685487E-2</v>
      </c>
      <c r="BC167" s="4">
        <f t="shared" ref="BC167" si="1511">(AR167*AX167+AS167*AW167+AT167*AX170+AU167*AW170)</f>
        <v>0</v>
      </c>
      <c r="BD167" s="2">
        <f t="shared" ref="BD167" si="1512">AR167*AY167+AT167*AY170-AS167*AZ167-AU167*AZ170</f>
        <v>0</v>
      </c>
      <c r="BE167" s="3">
        <f t="shared" ref="BE167" si="1513">(AR167*AZ167+AS167*AY167+AT167*AZ170+AU167*AY170)</f>
        <v>0.94421905227454239</v>
      </c>
      <c r="BF167" s="20"/>
      <c r="BG167" s="11">
        <v>1</v>
      </c>
      <c r="BH167" s="12">
        <v>0</v>
      </c>
      <c r="BI167" s="13">
        <v>0</v>
      </c>
      <c r="BJ167" s="14">
        <v>0</v>
      </c>
      <c r="BK167" s="20"/>
      <c r="BL167" s="1">
        <f t="shared" ref="BL167" si="1514">BB167*BG167+BD167*BG170-BC167*BH167-BE167*BH170</f>
        <v>-0.58137232074572631</v>
      </c>
      <c r="BM167" s="4">
        <f t="shared" ref="BM167" si="1515">(BB167*BH167+BC167*BG167+BD167*BH170+BE167*BG170)</f>
        <v>0</v>
      </c>
      <c r="BN167" s="2">
        <f t="shared" ref="BN167" si="1516">BB167*BI167+BD167*BI170-BC167*BJ167-BE167*BJ170</f>
        <v>0</v>
      </c>
      <c r="BO167" s="3">
        <f t="shared" ref="BO167" si="1517">(BB167*BJ167+BC167*BI167+BD167*BJ170+BE167*BI170)</f>
        <v>0.94421905227454239</v>
      </c>
      <c r="BP167" s="20"/>
      <c r="BQ167" s="11">
        <v>1</v>
      </c>
      <c r="BR167" s="12">
        <v>0</v>
      </c>
      <c r="BS167" s="13">
        <v>0</v>
      </c>
      <c r="BT167" s="40">
        <f t="shared" ref="BT167" si="1518">$B167*BR$4</f>
        <v>0.51373440000000004</v>
      </c>
      <c r="BU167" s="20"/>
      <c r="BV167" s="1">
        <f t="shared" ref="BV167" si="1519">BL167*BQ167+BN167*BQ170-BM167*BR167-BO167*BR170</f>
        <v>-0.58137232074572631</v>
      </c>
      <c r="BW167" s="4">
        <f t="shared" ref="BW167" si="1520">(BL167*BR167+BM167*BQ167+BN167*BR170+BO167*BQ170)</f>
        <v>0</v>
      </c>
      <c r="BX167" s="2">
        <f t="shared" ref="BX167" si="1521">BL167*BS167+BN167*BS170-BM167*BT167-BO167*BT170</f>
        <v>0</v>
      </c>
      <c r="BY167" s="3">
        <f t="shared" ref="BY167" si="1522">(BL167*BT167+BM167*BS167+BN167*BT170+BO167*BS170)</f>
        <v>0.64554809189962914</v>
      </c>
      <c r="BZ167" s="20"/>
      <c r="CA167" s="11">
        <v>1</v>
      </c>
      <c r="CB167" s="12">
        <v>0</v>
      </c>
      <c r="CC167" s="13">
        <v>0</v>
      </c>
      <c r="CD167" s="14">
        <v>0</v>
      </c>
      <c r="CE167" s="20"/>
      <c r="CF167" s="1">
        <f t="shared" ref="CF167" si="1523">BV167*CA167+BX167*CA170-BW167*CB167-BY167*CB170</f>
        <v>-0.77065528430627395</v>
      </c>
      <c r="CG167" s="4">
        <f t="shared" ref="CG167" si="1524">(BV167*CB167+BW167*CA167+BX167*CB170+BY167*CA170)</f>
        <v>0</v>
      </c>
      <c r="CH167" s="2">
        <f t="shared" ref="CH167" si="1525">BV167*CC167+BX167*CC170-BW167*CD167-BY167*CD170</f>
        <v>0</v>
      </c>
      <c r="CI167" s="3">
        <f t="shared" ref="CI167" si="1526">(BV167*CD167+BW167*CC167+BX167*CD170+BY167*CC170)</f>
        <v>0.64554809189962914</v>
      </c>
      <c r="CJ167" s="28"/>
      <c r="CK167" s="11">
        <v>1</v>
      </c>
      <c r="CL167" s="12">
        <v>0</v>
      </c>
      <c r="CM167" s="13">
        <v>0</v>
      </c>
      <c r="CN167" s="14">
        <v>0</v>
      </c>
      <c r="CP167" s="1">
        <f t="shared" ref="CP167" si="1527">CF167*CK167+CH167*CK170-CG167*CL167-CI167*CL170</f>
        <v>-0.77065528430627395</v>
      </c>
      <c r="CQ167" s="4">
        <f t="shared" ref="CQ167" si="1528">(CF167*CL167+CG167*CK167+CH167*CL170+CI167*CK170)</f>
        <v>0.64554809189962914</v>
      </c>
      <c r="CR167" s="2">
        <f t="shared" ref="CR167" si="1529">CF167*CM167+CH167*CM170-CG167*CN167-CI167*CN170</f>
        <v>0</v>
      </c>
      <c r="CS167" s="3">
        <f t="shared" ref="CS167" si="1530">(CF167*CN167+CG167*CM167+CH167*CN170+CI167*CM170)</f>
        <v>0.64554809189962914</v>
      </c>
      <c r="CU167" s="29">
        <f t="shared" ref="CU167" si="1531">20*LOG(((1+$CL$4)/$CL$4)/((CP167+CP170)^2+(CQ167+CQ170)^2)^0.5)</f>
        <v>-2.9504700872530205E-4</v>
      </c>
      <c r="CW167" s="53">
        <f t="shared" ref="CW167" si="1532">((CP167^2+CQ167^2)^0.5)/((CP170^2+CQ170^2)^0.5)</f>
        <v>1.0105603575469748</v>
      </c>
      <c r="CY167" s="46">
        <f t="shared" si="1402"/>
        <v>2.88</v>
      </c>
      <c r="CZ167" s="13">
        <f t="shared" si="1403"/>
        <v>-102.01279327371802</v>
      </c>
      <c r="DA167" s="13">
        <f t="shared" si="1404"/>
        <v>25.570698768283954</v>
      </c>
      <c r="DB167" s="50"/>
      <c r="DC167" s="13">
        <f t="shared" si="1356"/>
        <v>-9.6664441298335202</v>
      </c>
      <c r="DD167" s="57">
        <f t="shared" si="1357"/>
        <v>-0.16871127702567315</v>
      </c>
      <c r="DE167" s="48">
        <f t="shared" si="1355"/>
        <v>-2.3922264328610128E-10</v>
      </c>
    </row>
    <row r="168" spans="1:109" ht="18" customHeight="1" thickBot="1">
      <c r="D168" s="11"/>
      <c r="E168" s="13"/>
      <c r="F168" s="13"/>
      <c r="G168" s="15"/>
      <c r="H168" s="10"/>
      <c r="I168" s="11"/>
      <c r="J168" s="13"/>
      <c r="K168" s="13"/>
      <c r="L168" s="15"/>
      <c r="N168" s="5"/>
      <c r="Q168" s="6"/>
      <c r="S168" s="11"/>
      <c r="T168" s="13"/>
      <c r="U168" s="13"/>
      <c r="V168" s="15"/>
      <c r="W168" s="20"/>
      <c r="X168" s="5"/>
      <c r="AA168" s="6"/>
      <c r="AB168" s="20"/>
      <c r="AC168" s="11"/>
      <c r="AD168" s="13"/>
      <c r="AE168" s="13"/>
      <c r="AF168" s="15"/>
      <c r="AG168" s="20"/>
      <c r="AH168" s="5"/>
      <c r="AK168" s="6"/>
      <c r="AL168" s="20"/>
      <c r="AM168" s="11"/>
      <c r="AN168" s="13"/>
      <c r="AO168" s="13"/>
      <c r="AP168" s="15"/>
      <c r="AR168" s="5"/>
      <c r="AU168" s="6"/>
      <c r="AW168" s="11"/>
      <c r="AX168" s="13"/>
      <c r="AY168" s="13"/>
      <c r="AZ168" s="15"/>
      <c r="BA168" s="20"/>
      <c r="BB168" s="5"/>
      <c r="BE168" s="6"/>
      <c r="BG168" s="11"/>
      <c r="BH168" s="13"/>
      <c r="BI168" s="13"/>
      <c r="BJ168" s="15"/>
      <c r="BL168" s="5"/>
      <c r="BO168" s="6"/>
      <c r="BQ168" s="11"/>
      <c r="BR168" s="13"/>
      <c r="BS168" s="13"/>
      <c r="BT168" s="15"/>
      <c r="BU168" s="20"/>
      <c r="BV168" s="5"/>
      <c r="BY168" s="6"/>
      <c r="CA168" s="11"/>
      <c r="CB168" s="13"/>
      <c r="CC168" s="13"/>
      <c r="CD168" s="15"/>
      <c r="CF168" s="5"/>
      <c r="CI168" s="6"/>
      <c r="CK168" s="11"/>
      <c r="CL168" s="13"/>
      <c r="CM168" s="13"/>
      <c r="CN168" s="15"/>
      <c r="CP168" s="5"/>
      <c r="CS168" s="6"/>
      <c r="CW168" s="54"/>
      <c r="CY168" s="46">
        <f t="shared" si="1402"/>
        <v>2.9</v>
      </c>
      <c r="CZ168" s="13">
        <f t="shared" si="1403"/>
        <v>-102.58940502515763</v>
      </c>
      <c r="DA168" s="13">
        <f t="shared" si="1404"/>
        <v>25.377369885687283</v>
      </c>
      <c r="DB168" s="50"/>
      <c r="DC168" s="13">
        <f t="shared" si="1356"/>
        <v>-9.5147608380631876</v>
      </c>
      <c r="DD168" s="57">
        <f t="shared" si="1357"/>
        <v>-0.16606390416401762</v>
      </c>
      <c r="DE168" s="48">
        <f t="shared" si="1355"/>
        <v>-2.0883475615929035E-10</v>
      </c>
    </row>
    <row r="169" spans="1:109" ht="18" customHeight="1" thickBot="1">
      <c r="D169" s="11" t="s">
        <v>101</v>
      </c>
      <c r="E169" s="13"/>
      <c r="F169" s="13" t="s">
        <v>102</v>
      </c>
      <c r="G169" s="15"/>
      <c r="H169" s="10"/>
      <c r="I169" s="11" t="s">
        <v>106</v>
      </c>
      <c r="J169" s="13"/>
      <c r="K169" s="13" t="s">
        <v>105</v>
      </c>
      <c r="L169" s="15"/>
      <c r="N169" s="194" t="s">
        <v>16</v>
      </c>
      <c r="O169" s="195"/>
      <c r="P169" s="196" t="s">
        <v>17</v>
      </c>
      <c r="Q169" s="197"/>
      <c r="S169" s="11" t="s">
        <v>4</v>
      </c>
      <c r="T169" s="13"/>
      <c r="U169" s="13" t="s">
        <v>5</v>
      </c>
      <c r="V169" s="15"/>
      <c r="W169" s="20"/>
      <c r="X169" s="194" t="s">
        <v>111</v>
      </c>
      <c r="Y169" s="195"/>
      <c r="Z169" s="196" t="s">
        <v>110</v>
      </c>
      <c r="AA169" s="197"/>
      <c r="AB169" s="20"/>
      <c r="AC169" s="11" t="s">
        <v>18</v>
      </c>
      <c r="AD169" s="13"/>
      <c r="AE169" s="13" t="s">
        <v>19</v>
      </c>
      <c r="AF169" s="15"/>
      <c r="AG169" s="20"/>
      <c r="AH169" s="194" t="s">
        <v>114</v>
      </c>
      <c r="AI169" s="195"/>
      <c r="AJ169" s="196" t="s">
        <v>115</v>
      </c>
      <c r="AK169" s="197"/>
      <c r="AL169" s="20"/>
      <c r="AM169" s="11" t="s">
        <v>138</v>
      </c>
      <c r="AN169" s="13"/>
      <c r="AO169" s="13" t="s">
        <v>137</v>
      </c>
      <c r="AP169" s="15"/>
      <c r="AR169" s="194" t="s">
        <v>117</v>
      </c>
      <c r="AS169" s="195"/>
      <c r="AT169" s="196" t="s">
        <v>118</v>
      </c>
      <c r="AU169" s="197"/>
      <c r="AV169" s="36"/>
      <c r="AW169" s="11" t="s">
        <v>142</v>
      </c>
      <c r="AX169" s="13"/>
      <c r="AY169" s="13" t="s">
        <v>141</v>
      </c>
      <c r="AZ169" s="15"/>
      <c r="BA169" s="20"/>
      <c r="BB169" s="194" t="s">
        <v>122</v>
      </c>
      <c r="BC169" s="195"/>
      <c r="BD169" s="196" t="s">
        <v>121</v>
      </c>
      <c r="BE169" s="197"/>
      <c r="BF169" s="36"/>
      <c r="BG169" s="11" t="s">
        <v>145</v>
      </c>
      <c r="BH169" s="13"/>
      <c r="BI169" s="13" t="s">
        <v>146</v>
      </c>
      <c r="BJ169" s="15"/>
      <c r="BK169" s="36"/>
      <c r="BL169" s="194" t="s">
        <v>125</v>
      </c>
      <c r="BM169" s="195"/>
      <c r="BN169" s="196" t="s">
        <v>126</v>
      </c>
      <c r="BO169" s="197"/>
      <c r="BP169" s="36"/>
      <c r="BQ169" s="11" t="s">
        <v>150</v>
      </c>
      <c r="BR169" s="13"/>
      <c r="BS169" s="13" t="s">
        <v>149</v>
      </c>
      <c r="BT169" s="15"/>
      <c r="BU169" s="20"/>
      <c r="BV169" s="194" t="s">
        <v>129</v>
      </c>
      <c r="BW169" s="195"/>
      <c r="BX169" s="196" t="s">
        <v>130</v>
      </c>
      <c r="BY169" s="197"/>
      <c r="BZ169" s="36"/>
      <c r="CA169" s="11" t="s">
        <v>154</v>
      </c>
      <c r="CB169" s="13"/>
      <c r="CC169" s="13" t="s">
        <v>153</v>
      </c>
      <c r="CD169" s="15"/>
      <c r="CE169" s="36"/>
      <c r="CF169" s="194" t="s">
        <v>134</v>
      </c>
      <c r="CG169" s="195"/>
      <c r="CH169" s="196" t="s">
        <v>133</v>
      </c>
      <c r="CI169" s="197"/>
      <c r="CK169" s="11" t="s">
        <v>159</v>
      </c>
      <c r="CL169" s="13"/>
      <c r="CM169" s="13" t="s">
        <v>158</v>
      </c>
      <c r="CN169" s="15"/>
      <c r="CP169" s="109" t="s">
        <v>161</v>
      </c>
      <c r="CQ169" s="110"/>
      <c r="CR169" s="111" t="s">
        <v>162</v>
      </c>
      <c r="CS169" s="112"/>
      <c r="CU169" s="38" t="s">
        <v>29</v>
      </c>
      <c r="CW169" s="55" t="s">
        <v>47</v>
      </c>
      <c r="CY169" s="46">
        <f t="shared" si="1402"/>
        <v>2.92</v>
      </c>
      <c r="CZ169" s="13">
        <f t="shared" si="1403"/>
        <v>-103.16152101857358</v>
      </c>
      <c r="DA169" s="13">
        <f t="shared" si="1404"/>
        <v>25.187074668926019</v>
      </c>
      <c r="DB169" s="50"/>
      <c r="DC169" s="13">
        <f t="shared" si="1356"/>
        <v>-9.3667669623631067</v>
      </c>
      <c r="DD169" s="57">
        <f t="shared" si="1357"/>
        <v>-0.16348092376026399</v>
      </c>
      <c r="DE169" s="48">
        <f t="shared" si="1355"/>
        <v>-1.8249511573726054E-10</v>
      </c>
    </row>
    <row r="170" spans="1:109" ht="18" customHeight="1" thickTop="1" thickBot="1">
      <c r="D170" s="16">
        <v>0</v>
      </c>
      <c r="E170" s="17">
        <f t="shared" ref="E170" si="1533">$B167*$E$4</f>
        <v>0.2932128</v>
      </c>
      <c r="F170" s="18">
        <v>1</v>
      </c>
      <c r="G170" s="19">
        <v>0</v>
      </c>
      <c r="H170" s="10"/>
      <c r="I170" s="16">
        <v>0</v>
      </c>
      <c r="J170" s="17">
        <v>0</v>
      </c>
      <c r="K170" s="18">
        <v>1</v>
      </c>
      <c r="L170" s="19">
        <v>0</v>
      </c>
      <c r="N170" s="1">
        <f t="shared" ref="N170" si="1534">D170*I167+F170*I170-E170*J167-G170*J170</f>
        <v>0</v>
      </c>
      <c r="O170" s="4">
        <f t="shared" ref="O170" si="1535">(D170*J167+E170*I167+F170*J170+G170*I170)</f>
        <v>0.2932128</v>
      </c>
      <c r="P170" s="2">
        <f t="shared" ref="P170" si="1536">D170*K167+F170*K170-E170*L167-G170*L170</f>
        <v>0.84936649811968001</v>
      </c>
      <c r="Q170" s="3">
        <f t="shared" ref="Q170" si="1537">(D170*L167+E170*K167+F170*L170+G170*K170)</f>
        <v>0</v>
      </c>
      <c r="S170" s="16">
        <v>0</v>
      </c>
      <c r="T170" s="17">
        <f t="shared" ref="T170" si="1538">$B167*$T$4</f>
        <v>0.64961279999999999</v>
      </c>
      <c r="U170" s="18">
        <v>1</v>
      </c>
      <c r="V170" s="19">
        <v>0</v>
      </c>
      <c r="W170" s="20"/>
      <c r="X170" s="1">
        <f t="shared" ref="X170" si="1539">N170*S167+P170*S170-O170*T167-Q170*T170</f>
        <v>0</v>
      </c>
      <c r="Y170" s="4">
        <f t="shared" ref="Y170" si="1540">(N170*T167+O170*S167+P170*T170+Q170*S170)</f>
        <v>0.84497214906971996</v>
      </c>
      <c r="Z170" s="2">
        <f t="shared" ref="Z170" si="1541">N170*U167+P170*U170-O170*V167-Q170*V170</f>
        <v>0.84936649811968001</v>
      </c>
      <c r="AA170" s="3">
        <f t="shared" ref="AA170" si="1542">(N170*V167+O170*U167+P170*V170+Q170*U170)</f>
        <v>0</v>
      </c>
      <c r="AB170" s="20"/>
      <c r="AC170" s="16">
        <v>0</v>
      </c>
      <c r="AD170" s="17">
        <v>0</v>
      </c>
      <c r="AE170" s="18">
        <v>1</v>
      </c>
      <c r="AF170" s="19">
        <v>0</v>
      </c>
      <c r="AG170" s="20"/>
      <c r="AH170" s="1">
        <f t="shared" ref="AH170" si="1543">X170*AC167+Z170*AC170-Y170*AD167-AA170*AD170</f>
        <v>0</v>
      </c>
      <c r="AI170" s="4">
        <f t="shared" ref="AI170" si="1544">(X170*AD167+Y170*AC167+Z170*AD170+AA170*AC170)</f>
        <v>0.84497214906971996</v>
      </c>
      <c r="AJ170" s="2">
        <f t="shared" ref="AJ170" si="1545">X170*AE167+Z170*AE170-Y170*AF167-AA170*AF170</f>
        <v>0.32844421011793423</v>
      </c>
      <c r="AK170" s="3">
        <f t="shared" ref="AK170" si="1546">(X170*AF167+Y170*AE167+Z170*AF170+AA170*AE170)</f>
        <v>0</v>
      </c>
      <c r="AL170" s="20"/>
      <c r="AM170" s="16">
        <v>0</v>
      </c>
      <c r="AN170" s="17">
        <f t="shared" ref="AN170" si="1547">$B167*$AN$4</f>
        <v>0.68607359999999995</v>
      </c>
      <c r="AO170" s="18">
        <v>1</v>
      </c>
      <c r="AP170" s="19">
        <v>0</v>
      </c>
      <c r="AR170" s="1">
        <f t="shared" ref="AR170" si="1548">AH170*AM167+AJ170*AM170-AI170*AN167-AK170*AN170</f>
        <v>0</v>
      </c>
      <c r="AS170" s="4">
        <f t="shared" ref="AS170" si="1549">(AH170*AN167+AI170*AM167+AJ170*AN170+AK170*AM170)</f>
        <v>1.0703090507044875</v>
      </c>
      <c r="AT170" s="2">
        <f t="shared" ref="AT170" si="1550">AH170*AO167+AJ170*AO170-AI170*AP167-AK170*AP170</f>
        <v>0.32844421011793423</v>
      </c>
      <c r="AU170" s="3">
        <f t="shared" ref="AU170" si="1551">(AH170*AP167+AI170*AO167+AJ170*AP170+AK170*AO170)</f>
        <v>0</v>
      </c>
      <c r="AV170" s="20"/>
      <c r="AW170" s="16">
        <v>0</v>
      </c>
      <c r="AX170" s="17">
        <v>0</v>
      </c>
      <c r="AY170" s="18">
        <v>1</v>
      </c>
      <c r="AZ170" s="19">
        <v>0</v>
      </c>
      <c r="BA170" s="20"/>
      <c r="BB170" s="1">
        <f t="shared" ref="BB170" si="1552">AR170*AW167+AT170*AW170-AS170*AX167-AU170*AX170</f>
        <v>0</v>
      </c>
      <c r="BC170" s="4">
        <f t="shared" ref="BC170" si="1553">(AR170*AX167+AS170*AW167+AT170*AX170+AU170*AW170)</f>
        <v>1.0703090507044875</v>
      </c>
      <c r="BD170" s="2">
        <f t="shared" ref="BD170" si="1554">AR170*AY167+AT170*AY170-AS170*AZ167-AU170*AZ170</f>
        <v>-0.33139746652879976</v>
      </c>
      <c r="BE170" s="3">
        <f t="shared" ref="BE170" si="1555">(AR170*AZ167+AS170*AY167+AT170*AZ170+AU170*AY170)</f>
        <v>0</v>
      </c>
      <c r="BF170" s="20"/>
      <c r="BG170" s="16">
        <v>0</v>
      </c>
      <c r="BH170" s="17">
        <f t="shared" ref="BH170" si="1556">$B167*$BH$4</f>
        <v>0.64961279999999999</v>
      </c>
      <c r="BI170" s="18">
        <v>1</v>
      </c>
      <c r="BJ170" s="19">
        <v>0</v>
      </c>
      <c r="BK170" s="20"/>
      <c r="BL170" s="1">
        <f t="shared" ref="BL170" si="1557">BB170*BG167+BD170*BG170-BC170*BH167-BE170*BH170</f>
        <v>0</v>
      </c>
      <c r="BM170" s="4">
        <f t="shared" ref="BM170" si="1558">(BB170*BH167+BC170*BG167+BD170*BH170+BE170*BG170)</f>
        <v>0.85502901455980762</v>
      </c>
      <c r="BN170" s="2">
        <f t="shared" ref="BN170" si="1559">BB170*BI167+BD170*BI170-BC170*BJ167-BE170*BJ170</f>
        <v>-0.33139746652879976</v>
      </c>
      <c r="BO170" s="3">
        <f t="shared" ref="BO170" si="1560">(BB170*BJ167+BC170*BI167+BD170*BJ170+BE170*BI170)</f>
        <v>0</v>
      </c>
      <c r="BP170" s="20"/>
      <c r="BQ170" s="16">
        <v>0</v>
      </c>
      <c r="BR170" s="17">
        <v>0</v>
      </c>
      <c r="BS170" s="18">
        <v>1</v>
      </c>
      <c r="BT170" s="19">
        <v>0</v>
      </c>
      <c r="BU170" s="20"/>
      <c r="BV170" s="1">
        <f t="shared" ref="BV170" si="1561">BL170*BQ167+BN170*BQ170-BM170*BR167-BO170*BR170</f>
        <v>0</v>
      </c>
      <c r="BW170" s="4">
        <f t="shared" ref="BW170" si="1562">(BL170*BR167+BM170*BQ167+BN170*BR170+BO170*BQ170)</f>
        <v>0.85502901455980762</v>
      </c>
      <c r="BX170" s="2">
        <f t="shared" ref="BX170" si="1563">BL170*BS167+BN170*BS170-BM170*BT167-BO170*BT170</f>
        <v>-0.77065528430627384</v>
      </c>
      <c r="BY170" s="3">
        <f t="shared" ref="BY170" si="1564">(BL170*BT167+BM170*BS167+BN170*BT170+BO170*BS170)</f>
        <v>0</v>
      </c>
      <c r="BZ170" s="20"/>
      <c r="CA170" s="16">
        <v>0</v>
      </c>
      <c r="CB170" s="17">
        <f t="shared" ref="CB170" si="1565">$B167*$CB$4</f>
        <v>0.2932128</v>
      </c>
      <c r="CC170" s="18">
        <v>1</v>
      </c>
      <c r="CD170" s="19">
        <v>0</v>
      </c>
      <c r="CE170" s="20"/>
      <c r="CF170" s="1">
        <f t="shared" ref="CF170" si="1566">BV170*CA167+BX170*CA170-BW170*CB167-BY170*CB170</f>
        <v>0</v>
      </c>
      <c r="CG170" s="4">
        <f t="shared" ref="CG170" si="1567">(BV170*CB167+BW170*CA167+BX170*CB170+BY170*CA170)</f>
        <v>0.62906302081356902</v>
      </c>
      <c r="CH170" s="2">
        <f t="shared" ref="CH170" si="1568">BV170*CC167+BX170*CC170-BW170*CD167-BY170*CD170</f>
        <v>-0.77065528430627384</v>
      </c>
      <c r="CI170" s="3">
        <f t="shared" ref="CI170" si="1569">(BV170*CD167+BW170*CC167+BX170*CD170+BY170*CC170)</f>
        <v>0</v>
      </c>
      <c r="CK170" s="16">
        <f t="shared" ref="CK170" si="1570">1/$CL$4</f>
        <v>1</v>
      </c>
      <c r="CL170" s="17">
        <v>0</v>
      </c>
      <c r="CM170" s="18">
        <v>1</v>
      </c>
      <c r="CN170" s="19">
        <v>0</v>
      </c>
      <c r="CP170" s="1">
        <f t="shared" ref="CP170" si="1571">CF170*CK167+CH170*CK170-CG170*CL167-CI170*CL170</f>
        <v>-0.77065528430627384</v>
      </c>
      <c r="CQ170" s="4">
        <f t="shared" ref="CQ170" si="1572">(CF170*CL167+CG170*CK167+CH170*CL170+CI170*CK170)</f>
        <v>0.62906302081356902</v>
      </c>
      <c r="CR170" s="2">
        <f t="shared" ref="CR170" si="1573">CF170*CM167+CH170*CM170-CG170*CN167-CI170*CN170</f>
        <v>-0.77065528430627384</v>
      </c>
      <c r="CS170" s="3">
        <f t="shared" ref="CS170" si="1574">(CF170*CN167+CG170*CM167+CH170*CN170+CI170*CM170)</f>
        <v>0</v>
      </c>
      <c r="CU170" s="39">
        <f t="shared" ref="CU170" si="1575">(180/PI())*ATAN(-1*(CQ167/CP167))</f>
        <v>39.951604710759518</v>
      </c>
      <c r="CW170" s="56">
        <f t="shared" ref="CW170" si="1576">20*LOG(((1-(10^(CU167/20)^2)*(1-((1-CW167)/(1+CW167))^2))^0.5))</f>
        <v>-40.199007748444799</v>
      </c>
      <c r="CY170" s="46">
        <f t="shared" si="1402"/>
        <v>2.94</v>
      </c>
      <c r="CZ170" s="13">
        <f t="shared" si="1403"/>
        <v>-103.72921485801655</v>
      </c>
      <c r="DA170" s="13">
        <f t="shared" si="1404"/>
        <v>24.999739329678757</v>
      </c>
      <c r="DB170" s="50"/>
      <c r="DC170" s="13">
        <f t="shared" si="1356"/>
        <v>-9.2223395260257046</v>
      </c>
      <c r="DD170" s="57">
        <f t="shared" si="1357"/>
        <v>-0.16096018946596183</v>
      </c>
      <c r="DE170" s="48">
        <f t="shared" si="1355"/>
        <v>-1.596405547794975E-10</v>
      </c>
    </row>
    <row r="171" spans="1:109" ht="18" customHeight="1">
      <c r="E171" s="20"/>
      <c r="F171" s="20"/>
      <c r="G171" s="20"/>
      <c r="H171" s="20"/>
      <c r="I171" s="20"/>
      <c r="J171" s="20"/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3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Y171" s="46">
        <f t="shared" si="1402"/>
        <v>2.96</v>
      </c>
      <c r="CZ171" s="13">
        <f t="shared" si="1403"/>
        <v>-104.29255826857727</v>
      </c>
      <c r="DA171" s="13">
        <f t="shared" si="1404"/>
        <v>24.815292539158243</v>
      </c>
      <c r="DB171" s="50"/>
      <c r="DC171" s="13">
        <f t="shared" si="1356"/>
        <v>-9.0813607885571823</v>
      </c>
      <c r="DD171" s="57">
        <f t="shared" si="1357"/>
        <v>-0.15849964632183142</v>
      </c>
      <c r="DE171" s="48">
        <f t="shared" si="1355"/>
        <v>-1.3978794522522281E-10</v>
      </c>
    </row>
    <row r="172" spans="1:109" ht="18" customHeight="1">
      <c r="CY172" s="46">
        <f t="shared" si="1402"/>
        <v>2.98</v>
      </c>
      <c r="CZ172" s="13">
        <f t="shared" si="1403"/>
        <v>-104.85162116217271</v>
      </c>
      <c r="DA172" s="13">
        <f t="shared" si="1404"/>
        <v>24.633665323387099</v>
      </c>
      <c r="DB172" s="50"/>
      <c r="DC172" s="13">
        <f t="shared" si="1356"/>
        <v>-8.9437179737361134</v>
      </c>
      <c r="DD172" s="57">
        <f t="shared" si="1357"/>
        <v>-0.15609732601149093</v>
      </c>
      <c r="DE172" s="48">
        <f t="shared" si="1355"/>
        <v>-1.2252551924619174E-10</v>
      </c>
    </row>
    <row r="173" spans="1:109" ht="18" customHeight="1" thickBot="1">
      <c r="A173" s="23"/>
      <c r="B173" s="23"/>
      <c r="C173" s="23"/>
      <c r="D173" s="20" t="s">
        <v>6</v>
      </c>
      <c r="E173" s="20"/>
      <c r="F173" s="20"/>
      <c r="G173" s="20"/>
      <c r="H173" s="20"/>
      <c r="I173" s="20" t="s">
        <v>7</v>
      </c>
      <c r="J173" s="20"/>
      <c r="K173" s="20"/>
      <c r="L173" s="20"/>
      <c r="M173" s="23"/>
      <c r="N173" s="23"/>
      <c r="O173" s="24" t="s">
        <v>8</v>
      </c>
      <c r="P173" s="23"/>
      <c r="Q173" s="23"/>
      <c r="R173" s="23"/>
      <c r="S173" s="20"/>
      <c r="T173" s="20" t="s">
        <v>9</v>
      </c>
      <c r="U173" s="23"/>
      <c r="V173" s="23"/>
      <c r="W173" s="23"/>
      <c r="X173" s="23"/>
      <c r="Y173" s="24" t="s">
        <v>10</v>
      </c>
      <c r="Z173" s="23"/>
      <c r="AA173" s="23"/>
      <c r="AB173" s="23"/>
      <c r="AC173" s="24" t="s">
        <v>11</v>
      </c>
      <c r="AD173" s="20"/>
      <c r="AE173" s="20"/>
      <c r="AF173" s="20"/>
      <c r="AG173" s="20"/>
      <c r="AH173" s="23"/>
      <c r="AI173" s="24" t="s">
        <v>12</v>
      </c>
      <c r="AJ173" s="23"/>
      <c r="AK173" s="23"/>
      <c r="AL173" s="20"/>
      <c r="AM173" s="24" t="s">
        <v>21</v>
      </c>
      <c r="AN173" s="20"/>
      <c r="AO173" s="23"/>
      <c r="AP173" s="23"/>
      <c r="AQ173" s="23"/>
      <c r="AR173" s="23"/>
      <c r="AS173" s="24" t="s">
        <v>87</v>
      </c>
      <c r="AT173" s="23"/>
      <c r="AU173" s="23"/>
      <c r="AV173" s="23"/>
      <c r="AW173" s="24" t="s">
        <v>22</v>
      </c>
      <c r="AX173" s="20"/>
      <c r="AY173" s="20"/>
      <c r="AZ173" s="20"/>
      <c r="BA173" s="20"/>
      <c r="BB173" s="23"/>
      <c r="BC173" s="24" t="s">
        <v>13</v>
      </c>
      <c r="BD173" s="23"/>
      <c r="BE173" s="23"/>
      <c r="BF173" s="23"/>
      <c r="BG173" s="24" t="s">
        <v>23</v>
      </c>
      <c r="BH173" s="20"/>
      <c r="BI173" s="23"/>
      <c r="BJ173" s="23"/>
      <c r="BK173" s="23"/>
      <c r="BL173" s="23"/>
      <c r="BM173" s="24" t="s">
        <v>24</v>
      </c>
      <c r="BN173" s="23"/>
      <c r="BO173" s="23"/>
      <c r="BP173" s="23"/>
      <c r="BQ173" s="24" t="s">
        <v>22</v>
      </c>
      <c r="BR173" s="20"/>
      <c r="BS173" s="20"/>
      <c r="BT173" s="20"/>
      <c r="BU173" s="20"/>
      <c r="BV173" s="23"/>
      <c r="BW173" s="24" t="s">
        <v>25</v>
      </c>
      <c r="BX173" s="23"/>
      <c r="BY173" s="23"/>
      <c r="BZ173" s="23"/>
      <c r="CA173" s="24" t="s">
        <v>23</v>
      </c>
      <c r="CB173" s="20"/>
      <c r="CC173" s="23"/>
      <c r="CD173" s="23"/>
      <c r="CE173" s="23"/>
      <c r="CF173" s="23"/>
      <c r="CG173" s="24" t="s">
        <v>88</v>
      </c>
      <c r="CH173" s="23"/>
      <c r="CI173" s="23"/>
      <c r="CJ173" s="23"/>
      <c r="CK173" s="24" t="s">
        <v>155</v>
      </c>
      <c r="CL173" s="24"/>
      <c r="CM173" s="23"/>
      <c r="CN173" s="23"/>
      <c r="CO173" s="23"/>
      <c r="CP173" s="23"/>
      <c r="CQ173" s="24" t="s">
        <v>89</v>
      </c>
      <c r="CR173" s="23"/>
      <c r="CS173" s="23"/>
      <c r="CY173" s="46">
        <f t="shared" si="1402"/>
        <v>3</v>
      </c>
      <c r="CZ173" s="13">
        <f t="shared" si="1403"/>
        <v>-105.40647170039806</v>
      </c>
      <c r="DA173" s="13">
        <f t="shared" si="1404"/>
        <v>24.454790963912377</v>
      </c>
      <c r="DB173" s="50"/>
      <c r="DC173" s="13">
        <f t="shared" si="1356"/>
        <v>-8.8093030143394131</v>
      </c>
      <c r="DD173" s="57">
        <f t="shared" si="1357"/>
        <v>-0.15375134240608399</v>
      </c>
      <c r="DE173" s="48">
        <f t="shared" si="1355"/>
        <v>-1.074984043346929E-10</v>
      </c>
    </row>
    <row r="174" spans="1:109" ht="18" customHeight="1" thickBot="1">
      <c r="A174" s="23"/>
      <c r="B174" s="33"/>
      <c r="C174" s="23"/>
      <c r="D174" s="7" t="s">
        <v>99</v>
      </c>
      <c r="E174" s="8"/>
      <c r="F174" s="8" t="s">
        <v>100</v>
      </c>
      <c r="G174" s="9"/>
      <c r="H174" s="10"/>
      <c r="I174" s="7" t="s">
        <v>103</v>
      </c>
      <c r="J174" s="8"/>
      <c r="K174" s="8" t="s">
        <v>104</v>
      </c>
      <c r="L174" s="9"/>
      <c r="M174" s="23"/>
      <c r="N174" s="194" t="s">
        <v>74</v>
      </c>
      <c r="O174" s="195"/>
      <c r="P174" s="196" t="s">
        <v>75</v>
      </c>
      <c r="Q174" s="197"/>
      <c r="R174" s="23"/>
      <c r="S174" s="7" t="s">
        <v>2</v>
      </c>
      <c r="T174" s="8"/>
      <c r="U174" s="8" t="s">
        <v>3</v>
      </c>
      <c r="V174" s="9"/>
      <c r="W174" s="20"/>
      <c r="X174" s="194" t="s">
        <v>108</v>
      </c>
      <c r="Y174" s="195"/>
      <c r="Z174" s="196" t="s">
        <v>109</v>
      </c>
      <c r="AA174" s="197"/>
      <c r="AB174" s="20"/>
      <c r="AC174" s="7" t="s">
        <v>107</v>
      </c>
      <c r="AD174" s="8"/>
      <c r="AE174" s="8" t="s">
        <v>14</v>
      </c>
      <c r="AF174" s="9"/>
      <c r="AG174" s="20"/>
      <c r="AH174" s="194" t="s">
        <v>112</v>
      </c>
      <c r="AI174" s="195"/>
      <c r="AJ174" s="196" t="s">
        <v>113</v>
      </c>
      <c r="AK174" s="197"/>
      <c r="AL174" s="20"/>
      <c r="AM174" s="106" t="s">
        <v>135</v>
      </c>
      <c r="AN174" s="107"/>
      <c r="AO174" s="107" t="s">
        <v>136</v>
      </c>
      <c r="AP174" s="108"/>
      <c r="AQ174" s="23"/>
      <c r="AR174" s="194" t="s">
        <v>116</v>
      </c>
      <c r="AS174" s="195"/>
      <c r="AT174" s="196" t="s">
        <v>0</v>
      </c>
      <c r="AU174" s="197"/>
      <c r="AV174" s="36"/>
      <c r="AW174" s="7" t="s">
        <v>139</v>
      </c>
      <c r="AX174" s="8"/>
      <c r="AY174" s="8" t="s">
        <v>140</v>
      </c>
      <c r="AZ174" s="9"/>
      <c r="BA174" s="20"/>
      <c r="BB174" s="194" t="s">
        <v>119</v>
      </c>
      <c r="BC174" s="195"/>
      <c r="BD174" s="196" t="s">
        <v>120</v>
      </c>
      <c r="BE174" s="197"/>
      <c r="BF174" s="36"/>
      <c r="BG174" s="190" t="s">
        <v>143</v>
      </c>
      <c r="BH174" s="191"/>
      <c r="BI174" s="192" t="s">
        <v>144</v>
      </c>
      <c r="BJ174" s="193"/>
      <c r="BK174" s="36"/>
      <c r="BL174" s="194" t="s">
        <v>123</v>
      </c>
      <c r="BM174" s="195"/>
      <c r="BN174" s="196" t="s">
        <v>124</v>
      </c>
      <c r="BO174" s="197"/>
      <c r="BP174" s="36"/>
      <c r="BQ174" s="7" t="s">
        <v>147</v>
      </c>
      <c r="BR174" s="8"/>
      <c r="BS174" s="8" t="s">
        <v>148</v>
      </c>
      <c r="BT174" s="9"/>
      <c r="BU174" s="20"/>
      <c r="BV174" s="194" t="s">
        <v>127</v>
      </c>
      <c r="BW174" s="195"/>
      <c r="BX174" s="196" t="s">
        <v>128</v>
      </c>
      <c r="BY174" s="197"/>
      <c r="BZ174" s="36"/>
      <c r="CA174" s="7" t="s">
        <v>151</v>
      </c>
      <c r="CB174" s="8"/>
      <c r="CC174" s="8" t="s">
        <v>152</v>
      </c>
      <c r="CD174" s="9"/>
      <c r="CE174" s="36"/>
      <c r="CF174" s="194" t="s">
        <v>131</v>
      </c>
      <c r="CG174" s="195"/>
      <c r="CH174" s="196" t="s">
        <v>132</v>
      </c>
      <c r="CI174" s="197"/>
      <c r="CJ174" s="23"/>
      <c r="CK174" s="7" t="s">
        <v>156</v>
      </c>
      <c r="CL174" s="8"/>
      <c r="CM174" s="8" t="s">
        <v>157</v>
      </c>
      <c r="CN174" s="9"/>
      <c r="CO174" s="23"/>
      <c r="CP174" s="194" t="s">
        <v>160</v>
      </c>
      <c r="CQ174" s="195"/>
      <c r="CR174" s="196" t="s">
        <v>132</v>
      </c>
      <c r="CS174" s="197"/>
      <c r="CU174" s="26" t="s">
        <v>15</v>
      </c>
      <c r="CW174" s="52" t="s">
        <v>46</v>
      </c>
      <c r="CY174" s="46">
        <f t="shared" si="1402"/>
        <v>3.02</v>
      </c>
      <c r="CZ174" s="13">
        <f t="shared" si="1403"/>
        <v>-105.95717635460326</v>
      </c>
      <c r="DA174" s="13">
        <f t="shared" si="1404"/>
        <v>24.278604903625588</v>
      </c>
      <c r="DB174" s="50"/>
      <c r="DC174" s="13">
        <f t="shared" si="1356"/>
        <v>-8.6780123123665049</v>
      </c>
      <c r="DD174" s="57">
        <f t="shared" si="1357"/>
        <v>-0.15145988737940214</v>
      </c>
      <c r="DE174" s="48">
        <f t="shared" si="1355"/>
        <v>-9.4404765993680188E-11</v>
      </c>
    </row>
    <row r="175" spans="1:109" ht="18" customHeight="1" thickTop="1" thickBot="1">
      <c r="B175" s="34">
        <v>0.38</v>
      </c>
      <c r="D175" s="11">
        <v>1</v>
      </c>
      <c r="E175" s="12">
        <v>0</v>
      </c>
      <c r="F175" s="13">
        <v>0</v>
      </c>
      <c r="G175" s="14">
        <v>0</v>
      </c>
      <c r="H175" s="10"/>
      <c r="I175" s="11">
        <v>1</v>
      </c>
      <c r="J175" s="12">
        <v>0</v>
      </c>
      <c r="K175" s="13">
        <v>0</v>
      </c>
      <c r="L175" s="40">
        <f t="shared" ref="L175" si="1577">$B175*$J$4</f>
        <v>0.54227520000000007</v>
      </c>
      <c r="N175" s="1">
        <f t="shared" ref="N175" si="1578">D175*I175+F175*I178-E175*J175-G175*J178</f>
        <v>1</v>
      </c>
      <c r="O175" s="4">
        <f t="shared" ref="O175" si="1579">(D175*J175+E175*I175+F175*J178+G175*I178)</f>
        <v>0</v>
      </c>
      <c r="P175" s="2">
        <f t="shared" ref="P175" si="1580">D175*K175+F175*K178-E175*L175-G175*L178</f>
        <v>0</v>
      </c>
      <c r="Q175" s="3">
        <f t="shared" ref="Q175" si="1581">(D175*L175+E175*K175+F175*L178+G175*K178)</f>
        <v>0.54227520000000007</v>
      </c>
      <c r="S175" s="11">
        <v>1</v>
      </c>
      <c r="T175" s="12">
        <v>0</v>
      </c>
      <c r="U175" s="13">
        <v>0</v>
      </c>
      <c r="V175" s="13">
        <v>0</v>
      </c>
      <c r="W175" s="20"/>
      <c r="X175" s="1">
        <f t="shared" ref="X175" si="1582">N175*S175+P175*S178-O175*T175-Q175*T178</f>
        <v>0.62816059389951995</v>
      </c>
      <c r="Y175" s="4">
        <f t="shared" ref="Y175" si="1583">(N175*T175+O175*S175+P175*T178+Q175*S178)</f>
        <v>0</v>
      </c>
      <c r="Z175" s="2">
        <f t="shared" ref="Z175" si="1584">N175*U175+P175*U178-O175*V175-Q175*V178</f>
        <v>0</v>
      </c>
      <c r="AA175" s="3">
        <f t="shared" ref="AA175" si="1585">(N175*V175+O175*U175+P175*V178+Q175*U178)</f>
        <v>0.54227520000000007</v>
      </c>
      <c r="AB175" s="20"/>
      <c r="AC175" s="11">
        <v>1</v>
      </c>
      <c r="AD175" s="12">
        <v>0</v>
      </c>
      <c r="AE175" s="13">
        <v>0</v>
      </c>
      <c r="AF175" s="40">
        <f t="shared" ref="AF175" si="1586">$B175*$AD$4</f>
        <v>0.65074620000000005</v>
      </c>
      <c r="AG175" s="20"/>
      <c r="AH175" s="1">
        <f t="shared" ref="AH175" si="1587">X175*AC175+Z175*AC178-Y175*AD175-AA175*AD178</f>
        <v>0.62816059389951995</v>
      </c>
      <c r="AI175" s="4">
        <f t="shared" ref="AI175" si="1588">(X175*AD175+Y175*AC175+Z175*AD178+AA175*AC178)</f>
        <v>0</v>
      </c>
      <c r="AJ175" s="2">
        <f t="shared" ref="AJ175" si="1589">X175*AE175+Z175*AE178-Y175*AF175-AA175*AF178</f>
        <v>0</v>
      </c>
      <c r="AK175" s="3">
        <f t="shared" ref="AK175" si="1590">(X175*AF175+Y175*AE175+Z175*AF178+AA175*AE178)</f>
        <v>0.95104831946985591</v>
      </c>
      <c r="AL175" s="20"/>
      <c r="AM175" s="11">
        <v>1</v>
      </c>
      <c r="AN175" s="12">
        <v>0</v>
      </c>
      <c r="AO175" s="13">
        <v>0</v>
      </c>
      <c r="AP175" s="14">
        <v>0</v>
      </c>
      <c r="AR175" s="1">
        <f t="shared" ref="AR175" si="1591">AH175*AM175+AJ175*AM178-AI175*AN175-AK175*AN178</f>
        <v>-6.0577947319371606E-2</v>
      </c>
      <c r="AS175" s="4">
        <f t="shared" ref="AS175" si="1592">(AH175*AN175+AI175*AM175+AJ175*AN178+AK175*AM178)</f>
        <v>0</v>
      </c>
      <c r="AT175" s="2">
        <f t="shared" ref="AT175" si="1593">AH175*AO175+AJ175*AO178-AI175*AP175-AK175*AP178</f>
        <v>0</v>
      </c>
      <c r="AU175" s="3">
        <f t="shared" ref="AU175" si="1594">(AH175*AP175+AI175*AO175+AJ175*AP178+AK175*AO178)</f>
        <v>0.95104831946985591</v>
      </c>
      <c r="AV175" s="20"/>
      <c r="AW175" s="11">
        <v>1</v>
      </c>
      <c r="AX175" s="12">
        <v>0</v>
      </c>
      <c r="AY175" s="13">
        <v>0</v>
      </c>
      <c r="AZ175" s="40">
        <f t="shared" ref="AZ175" si="1595">$B175*$AX$4</f>
        <v>0.65074620000000005</v>
      </c>
      <c r="BA175" s="20"/>
      <c r="BB175" s="1">
        <f t="shared" ref="BB175" si="1596">AR175*AW175+AT175*AW178-AS175*AX175-AU175*AX178</f>
        <v>-6.0577947319371606E-2</v>
      </c>
      <c r="BC175" s="4">
        <f t="shared" ref="BC175" si="1597">(AR175*AX175+AS175*AW175+AT175*AX178+AU175*AW178)</f>
        <v>0</v>
      </c>
      <c r="BD175" s="2">
        <f t="shared" ref="BD175" si="1598">AR175*AY175+AT175*AY178-AS175*AZ175-AU175*AZ178</f>
        <v>0</v>
      </c>
      <c r="BE175" s="3">
        <f t="shared" ref="BE175" si="1599">(AR175*AZ175+AS175*AY175+AT175*AZ178+AU175*AY178)</f>
        <v>0.91162745044797466</v>
      </c>
      <c r="BF175" s="20"/>
      <c r="BG175" s="11">
        <v>1</v>
      </c>
      <c r="BH175" s="12">
        <v>0</v>
      </c>
      <c r="BI175" s="13">
        <v>0</v>
      </c>
      <c r="BJ175" s="14">
        <v>0</v>
      </c>
      <c r="BK175" s="20"/>
      <c r="BL175" s="1">
        <f t="shared" ref="BL175" si="1600">BB175*BG175+BD175*BG178-BC175*BH175-BE175*BH178</f>
        <v>-0.685683077997429</v>
      </c>
      <c r="BM175" s="4">
        <f t="shared" ref="BM175" si="1601">(BB175*BH175+BC175*BG175+BD175*BH178+BE175*BG178)</f>
        <v>0</v>
      </c>
      <c r="BN175" s="2">
        <f t="shared" ref="BN175" si="1602">BB175*BI175+BD175*BI178-BC175*BJ175-BE175*BJ178</f>
        <v>0</v>
      </c>
      <c r="BO175" s="3">
        <f t="shared" ref="BO175" si="1603">(BB175*BJ175+BC175*BI175+BD175*BJ178+BE175*BI178)</f>
        <v>0.91162745044797466</v>
      </c>
      <c r="BP175" s="20"/>
      <c r="BQ175" s="11">
        <v>1</v>
      </c>
      <c r="BR175" s="12">
        <v>0</v>
      </c>
      <c r="BS175" s="13">
        <v>0</v>
      </c>
      <c r="BT175" s="40">
        <f t="shared" ref="BT175" si="1604">$B175*BR$4</f>
        <v>0.54227520000000007</v>
      </c>
      <c r="BU175" s="20"/>
      <c r="BV175" s="1">
        <f t="shared" ref="BV175" si="1605">BL175*BQ175+BN175*BQ178-BM175*BR175-BO175*BR178</f>
        <v>-0.685683077997429</v>
      </c>
      <c r="BW175" s="4">
        <f t="shared" ref="BW175" si="1606">(BL175*BR175+BM175*BQ175+BN175*BR178+BO175*BQ178)</f>
        <v>0</v>
      </c>
      <c r="BX175" s="2">
        <f t="shared" ref="BX175" si="1607">BL175*BS175+BN175*BS178-BM175*BT175-BO175*BT178</f>
        <v>0</v>
      </c>
      <c r="BY175" s="3">
        <f t="shared" ref="BY175" si="1608">(BL175*BT175+BM175*BS175+BN175*BT178+BO175*BS178)</f>
        <v>0.53979852219030322</v>
      </c>
      <c r="BZ175" s="20"/>
      <c r="CA175" s="11">
        <v>1</v>
      </c>
      <c r="CB175" s="12">
        <v>0</v>
      </c>
      <c r="CC175" s="13">
        <v>0</v>
      </c>
      <c r="CD175" s="14">
        <v>0</v>
      </c>
      <c r="CE175" s="20"/>
      <c r="CF175" s="1">
        <f t="shared" ref="CF175" si="1609">BV175*CA175+BX175*CA178-BW175*CB175-BY175*CB178</f>
        <v>-0.85275201613178109</v>
      </c>
      <c r="CG175" s="4">
        <f t="shared" ref="CG175" si="1610">(BV175*CB175+BW175*CA175+BX175*CB178+BY175*CA178)</f>
        <v>0</v>
      </c>
      <c r="CH175" s="2">
        <f t="shared" ref="CH175" si="1611">BV175*CC175+BX175*CC178-BW175*CD175-BY175*CD178</f>
        <v>0</v>
      </c>
      <c r="CI175" s="3">
        <f t="shared" ref="CI175" si="1612">(BV175*CD175+BW175*CC175+BX175*CD178+BY175*CC178)</f>
        <v>0.53979852219030322</v>
      </c>
      <c r="CJ175" s="28"/>
      <c r="CK175" s="11">
        <v>1</v>
      </c>
      <c r="CL175" s="12">
        <v>0</v>
      </c>
      <c r="CM175" s="13">
        <v>0</v>
      </c>
      <c r="CN175" s="14">
        <v>0</v>
      </c>
      <c r="CP175" s="1">
        <f t="shared" ref="CP175" si="1613">CF175*CK175+CH175*CK178-CG175*CL175-CI175*CL178</f>
        <v>-0.85275201613178109</v>
      </c>
      <c r="CQ175" s="4">
        <f t="shared" ref="CQ175" si="1614">(CF175*CL175+CG175*CK175+CH175*CL178+CI175*CK178)</f>
        <v>0.53979852219030322</v>
      </c>
      <c r="CR175" s="2">
        <f t="shared" ref="CR175" si="1615">CF175*CM175+CH175*CM178-CG175*CN175-CI175*CN178</f>
        <v>0</v>
      </c>
      <c r="CS175" s="3">
        <f t="shared" ref="CS175" si="1616">(CF175*CN175+CG175*CM175+CH175*CN178+CI175*CM178)</f>
        <v>0.53979852219030322</v>
      </c>
      <c r="CU175" s="29">
        <f t="shared" ref="CU175" si="1617">20*LOG(((1+$CL$4)/$CL$4)/((CP175+CP178)^2+(CQ175+CQ178)^2)^0.5)</f>
        <v>-1.284540516002452E-3</v>
      </c>
      <c r="CW175" s="53">
        <f t="shared" ref="CW175" si="1618">((CP175^2+CQ175^2)^0.5)/((CP178^2+CQ178^2)^0.5)</f>
        <v>1.0181305069140929</v>
      </c>
      <c r="CY175" s="46">
        <f t="shared" si="1402"/>
        <v>3.04</v>
      </c>
      <c r="CZ175" s="13">
        <f t="shared" si="1403"/>
        <v>-106.50379996334297</v>
      </c>
      <c r="DA175" s="13">
        <f t="shared" si="1404"/>
        <v>24.105044657378258</v>
      </c>
      <c r="DB175" s="50"/>
      <c r="DC175" s="13">
        <f t="shared" si="1356"/>
        <v>-8.549746513667948</v>
      </c>
      <c r="DD175" s="57">
        <f t="shared" si="1357"/>
        <v>-0.14922122687441206</v>
      </c>
      <c r="DE175" s="48">
        <f t="shared" si="1355"/>
        <v>-8.2984235807172977E-11</v>
      </c>
    </row>
    <row r="176" spans="1:109" ht="18" customHeight="1" thickBot="1">
      <c r="D176" s="11"/>
      <c r="E176" s="13"/>
      <c r="F176" s="13"/>
      <c r="G176" s="15"/>
      <c r="H176" s="10"/>
      <c r="I176" s="11"/>
      <c r="J176" s="13"/>
      <c r="K176" s="13"/>
      <c r="L176" s="15"/>
      <c r="N176" s="5"/>
      <c r="Q176" s="6"/>
      <c r="S176" s="11"/>
      <c r="T176" s="13"/>
      <c r="U176" s="13"/>
      <c r="V176" s="15"/>
      <c r="W176" s="20"/>
      <c r="X176" s="5"/>
      <c r="AA176" s="6"/>
      <c r="AB176" s="20"/>
      <c r="AC176" s="11"/>
      <c r="AD176" s="13"/>
      <c r="AE176" s="13"/>
      <c r="AF176" s="15"/>
      <c r="AG176" s="20"/>
      <c r="AH176" s="5"/>
      <c r="AK176" s="6"/>
      <c r="AL176" s="20"/>
      <c r="AM176" s="11"/>
      <c r="AN176" s="13"/>
      <c r="AO176" s="13"/>
      <c r="AP176" s="15"/>
      <c r="AR176" s="5"/>
      <c r="AU176" s="6"/>
      <c r="AW176" s="11"/>
      <c r="AX176" s="13"/>
      <c r="AY176" s="13"/>
      <c r="AZ176" s="15"/>
      <c r="BA176" s="20"/>
      <c r="BB176" s="5"/>
      <c r="BE176" s="6"/>
      <c r="BG176" s="11"/>
      <c r="BH176" s="13"/>
      <c r="BI176" s="13"/>
      <c r="BJ176" s="15"/>
      <c r="BL176" s="5"/>
      <c r="BO176" s="6"/>
      <c r="BQ176" s="11"/>
      <c r="BR176" s="13"/>
      <c r="BS176" s="13"/>
      <c r="BT176" s="15"/>
      <c r="BU176" s="20"/>
      <c r="BV176" s="5"/>
      <c r="BY176" s="6"/>
      <c r="CA176" s="11"/>
      <c r="CB176" s="13"/>
      <c r="CC176" s="13"/>
      <c r="CD176" s="15"/>
      <c r="CF176" s="5"/>
      <c r="CI176" s="6"/>
      <c r="CK176" s="11"/>
      <c r="CL176" s="13"/>
      <c r="CM176" s="13"/>
      <c r="CN176" s="15"/>
      <c r="CP176" s="5"/>
      <c r="CS176" s="6"/>
      <c r="CW176" s="54"/>
      <c r="CY176" s="46">
        <f t="shared" si="1402"/>
        <v>3.06</v>
      </c>
      <c r="CZ176" s="13">
        <f t="shared" si="1403"/>
        <v>-107.04640578733941</v>
      </c>
      <c r="DA176" s="13">
        <f t="shared" si="1404"/>
        <v>23.934049727104899</v>
      </c>
      <c r="DB176" s="50"/>
      <c r="DC176" s="13">
        <f t="shared" si="1356"/>
        <v>-8.4244102959891194</v>
      </c>
      <c r="DD176" s="57">
        <f t="shared" si="1357"/>
        <v>-0.14703369720392018</v>
      </c>
      <c r="DE176" s="48">
        <f t="shared" si="1355"/>
        <v>-7.3012125475455888E-11</v>
      </c>
    </row>
    <row r="177" spans="1:109" ht="18" customHeight="1" thickBot="1">
      <c r="D177" s="11" t="s">
        <v>101</v>
      </c>
      <c r="E177" s="13"/>
      <c r="F177" s="13" t="s">
        <v>102</v>
      </c>
      <c r="G177" s="15"/>
      <c r="H177" s="10"/>
      <c r="I177" s="11" t="s">
        <v>106</v>
      </c>
      <c r="J177" s="13"/>
      <c r="K177" s="13" t="s">
        <v>105</v>
      </c>
      <c r="L177" s="15"/>
      <c r="N177" s="194" t="s">
        <v>16</v>
      </c>
      <c r="O177" s="195"/>
      <c r="P177" s="196" t="s">
        <v>17</v>
      </c>
      <c r="Q177" s="197"/>
      <c r="S177" s="11" t="s">
        <v>4</v>
      </c>
      <c r="T177" s="13"/>
      <c r="U177" s="13" t="s">
        <v>5</v>
      </c>
      <c r="V177" s="15"/>
      <c r="W177" s="20"/>
      <c r="X177" s="194" t="s">
        <v>111</v>
      </c>
      <c r="Y177" s="195"/>
      <c r="Z177" s="196" t="s">
        <v>110</v>
      </c>
      <c r="AA177" s="197"/>
      <c r="AB177" s="20"/>
      <c r="AC177" s="11" t="s">
        <v>18</v>
      </c>
      <c r="AD177" s="13"/>
      <c r="AE177" s="13" t="s">
        <v>19</v>
      </c>
      <c r="AF177" s="15"/>
      <c r="AG177" s="20"/>
      <c r="AH177" s="194" t="s">
        <v>114</v>
      </c>
      <c r="AI177" s="195"/>
      <c r="AJ177" s="196" t="s">
        <v>115</v>
      </c>
      <c r="AK177" s="197"/>
      <c r="AL177" s="20"/>
      <c r="AM177" s="11" t="s">
        <v>138</v>
      </c>
      <c r="AN177" s="13"/>
      <c r="AO177" s="13" t="s">
        <v>137</v>
      </c>
      <c r="AP177" s="15"/>
      <c r="AR177" s="194" t="s">
        <v>117</v>
      </c>
      <c r="AS177" s="195"/>
      <c r="AT177" s="196" t="s">
        <v>118</v>
      </c>
      <c r="AU177" s="197"/>
      <c r="AV177" s="36"/>
      <c r="AW177" s="11" t="s">
        <v>142</v>
      </c>
      <c r="AX177" s="13"/>
      <c r="AY177" s="13" t="s">
        <v>141</v>
      </c>
      <c r="AZ177" s="15"/>
      <c r="BA177" s="20"/>
      <c r="BB177" s="194" t="s">
        <v>122</v>
      </c>
      <c r="BC177" s="195"/>
      <c r="BD177" s="196" t="s">
        <v>121</v>
      </c>
      <c r="BE177" s="197"/>
      <c r="BF177" s="36"/>
      <c r="BG177" s="11" t="s">
        <v>145</v>
      </c>
      <c r="BH177" s="13"/>
      <c r="BI177" s="13" t="s">
        <v>146</v>
      </c>
      <c r="BJ177" s="15"/>
      <c r="BK177" s="36"/>
      <c r="BL177" s="194" t="s">
        <v>125</v>
      </c>
      <c r="BM177" s="195"/>
      <c r="BN177" s="196" t="s">
        <v>126</v>
      </c>
      <c r="BO177" s="197"/>
      <c r="BP177" s="36"/>
      <c r="BQ177" s="11" t="s">
        <v>150</v>
      </c>
      <c r="BR177" s="13"/>
      <c r="BS177" s="13" t="s">
        <v>149</v>
      </c>
      <c r="BT177" s="15"/>
      <c r="BU177" s="20"/>
      <c r="BV177" s="194" t="s">
        <v>129</v>
      </c>
      <c r="BW177" s="195"/>
      <c r="BX177" s="196" t="s">
        <v>130</v>
      </c>
      <c r="BY177" s="197"/>
      <c r="BZ177" s="36"/>
      <c r="CA177" s="11" t="s">
        <v>154</v>
      </c>
      <c r="CB177" s="13"/>
      <c r="CC177" s="13" t="s">
        <v>153</v>
      </c>
      <c r="CD177" s="15"/>
      <c r="CE177" s="36"/>
      <c r="CF177" s="194" t="s">
        <v>134</v>
      </c>
      <c r="CG177" s="195"/>
      <c r="CH177" s="196" t="s">
        <v>133</v>
      </c>
      <c r="CI177" s="197"/>
      <c r="CK177" s="11" t="s">
        <v>159</v>
      </c>
      <c r="CL177" s="13"/>
      <c r="CM177" s="13" t="s">
        <v>158</v>
      </c>
      <c r="CN177" s="15"/>
      <c r="CP177" s="109" t="s">
        <v>161</v>
      </c>
      <c r="CQ177" s="110"/>
      <c r="CR177" s="111" t="s">
        <v>162</v>
      </c>
      <c r="CS177" s="112"/>
      <c r="CU177" s="38" t="s">
        <v>29</v>
      </c>
      <c r="CW177" s="55" t="s">
        <v>47</v>
      </c>
      <c r="CY177" s="46">
        <f t="shared" si="1402"/>
        <v>3.08</v>
      </c>
      <c r="CZ177" s="13">
        <f t="shared" si="1403"/>
        <v>-107.58505556208877</v>
      </c>
      <c r="DA177" s="13">
        <f t="shared" si="1404"/>
        <v>23.765561521185116</v>
      </c>
      <c r="DB177" s="50"/>
      <c r="DC177" s="13">
        <f t="shared" si="1356"/>
        <v>-8.3019121695094995</v>
      </c>
      <c r="DD177" s="57">
        <f t="shared" si="1357"/>
        <v>-0.14489570156932635</v>
      </c>
      <c r="DE177" s="48">
        <f t="shared" si="1355"/>
        <v>-6.4297498160144949E-11</v>
      </c>
    </row>
    <row r="178" spans="1:109" ht="18" customHeight="1" thickTop="1" thickBot="1">
      <c r="D178" s="16">
        <v>0</v>
      </c>
      <c r="E178" s="17">
        <f t="shared" ref="E178" si="1619">$B175*$E$4</f>
        <v>0.30950240000000001</v>
      </c>
      <c r="F178" s="18">
        <v>1</v>
      </c>
      <c r="G178" s="19">
        <v>0</v>
      </c>
      <c r="H178" s="10"/>
      <c r="I178" s="16">
        <v>0</v>
      </c>
      <c r="J178" s="17">
        <v>0</v>
      </c>
      <c r="K178" s="18">
        <v>1</v>
      </c>
      <c r="L178" s="19">
        <v>0</v>
      </c>
      <c r="N178" s="1">
        <f t="shared" ref="N178" si="1620">D178*I175+F178*I178-E178*J175-G178*J178</f>
        <v>0</v>
      </c>
      <c r="O178" s="4">
        <f t="shared" ref="O178" si="1621">(D178*J175+E178*I175+F178*J178+G178*I178)</f>
        <v>0.30950240000000001</v>
      </c>
      <c r="P178" s="2">
        <f t="shared" ref="P178" si="1622">D178*K175+F178*K178-E178*L175-G178*L178</f>
        <v>0.83216452413951991</v>
      </c>
      <c r="Q178" s="3">
        <f t="shared" ref="Q178" si="1623">(D178*L175+E178*K175+F178*L178+G178*K178)</f>
        <v>0</v>
      </c>
      <c r="S178" s="16">
        <v>0</v>
      </c>
      <c r="T178" s="17">
        <f t="shared" ref="T178" si="1624">$B175*$T$4</f>
        <v>0.68570240000000005</v>
      </c>
      <c r="U178" s="18">
        <v>1</v>
      </c>
      <c r="V178" s="19">
        <v>0</v>
      </c>
      <c r="W178" s="20"/>
      <c r="X178" s="1">
        <f t="shared" ref="X178" si="1625">N178*S175+P178*S178-O178*T175-Q178*T178</f>
        <v>0</v>
      </c>
      <c r="Y178" s="4">
        <f t="shared" ref="Y178" si="1626">(N178*T175+O178*S175+P178*T178+Q178*S178)</f>
        <v>0.88011961139732686</v>
      </c>
      <c r="Z178" s="2">
        <f t="shared" ref="Z178" si="1627">N178*U175+P178*U178-O178*V175-Q178*V178</f>
        <v>0.83216452413951991</v>
      </c>
      <c r="AA178" s="3">
        <f t="shared" ref="AA178" si="1628">(N178*V175+O178*U175+P178*V178+Q178*U178)</f>
        <v>0</v>
      </c>
      <c r="AB178" s="20"/>
      <c r="AC178" s="16">
        <v>0</v>
      </c>
      <c r="AD178" s="17">
        <v>0</v>
      </c>
      <c r="AE178" s="18">
        <v>1</v>
      </c>
      <c r="AF178" s="19">
        <v>0</v>
      </c>
      <c r="AG178" s="20"/>
      <c r="AH178" s="1">
        <f t="shared" ref="AH178" si="1629">X178*AC175+Z178*AC178-Y178*AD175-AA178*AD178</f>
        <v>0</v>
      </c>
      <c r="AI178" s="4">
        <f t="shared" ref="AI178" si="1630">(X178*AD175+Y178*AC175+Z178*AD178+AA178*AC178)</f>
        <v>0.88011961139732686</v>
      </c>
      <c r="AJ178" s="2">
        <f t="shared" ref="AJ178" si="1631">X178*AE175+Z178*AE178-Y178*AF175-AA178*AF178</f>
        <v>0.25943003147723276</v>
      </c>
      <c r="AK178" s="3">
        <f t="shared" ref="AK178" si="1632">(X178*AF175+Y178*AE175+Z178*AF178+AA178*AE178)</f>
        <v>0</v>
      </c>
      <c r="AL178" s="20"/>
      <c r="AM178" s="16">
        <v>0</v>
      </c>
      <c r="AN178" s="17">
        <f t="shared" ref="AN178" si="1633">$B175*$AN$4</f>
        <v>0.72418879999999997</v>
      </c>
      <c r="AO178" s="18">
        <v>1</v>
      </c>
      <c r="AP178" s="19">
        <v>0</v>
      </c>
      <c r="AR178" s="1">
        <f t="shared" ref="AR178" si="1634">AH178*AM175+AJ178*AM178-AI178*AN175-AK178*AN178</f>
        <v>0</v>
      </c>
      <c r="AS178" s="4">
        <f t="shared" ref="AS178" si="1635">(AH178*AN175+AI178*AM175+AJ178*AN178+AK178*AM178)</f>
        <v>1.0679959345767862</v>
      </c>
      <c r="AT178" s="2">
        <f t="shared" ref="AT178" si="1636">AH178*AO175+AJ178*AO178-AI178*AP175-AK178*AP178</f>
        <v>0.25943003147723276</v>
      </c>
      <c r="AU178" s="3">
        <f t="shared" ref="AU178" si="1637">(AH178*AP175+AI178*AO175+AJ178*AP178+AK178*AO178)</f>
        <v>0</v>
      </c>
      <c r="AV178" s="20"/>
      <c r="AW178" s="16">
        <v>0</v>
      </c>
      <c r="AX178" s="17">
        <v>0</v>
      </c>
      <c r="AY178" s="18">
        <v>1</v>
      </c>
      <c r="AZ178" s="19">
        <v>0</v>
      </c>
      <c r="BA178" s="20"/>
      <c r="BB178" s="1">
        <f t="shared" ref="BB178" si="1638">AR178*AW175+AT178*AW178-AS178*AX175-AU178*AX178</f>
        <v>0</v>
      </c>
      <c r="BC178" s="4">
        <f t="shared" ref="BC178" si="1639">(AR178*AX175+AS178*AW175+AT178*AX178+AU178*AW178)</f>
        <v>1.0679959345767862</v>
      </c>
      <c r="BD178" s="2">
        <f t="shared" ref="BD178" si="1640">AR178*AY175+AT178*AY178-AS178*AZ175-AU178*AZ178</f>
        <v>-0.4355642645640595</v>
      </c>
      <c r="BE178" s="3">
        <f t="shared" ref="BE178" si="1641">(AR178*AZ175+AS178*AY175+AT178*AZ178+AU178*AY178)</f>
        <v>0</v>
      </c>
      <c r="BF178" s="20"/>
      <c r="BG178" s="16">
        <v>0</v>
      </c>
      <c r="BH178" s="17">
        <f t="shared" ref="BH178" si="1642">$B175*$BH$4</f>
        <v>0.68570240000000005</v>
      </c>
      <c r="BI178" s="18">
        <v>1</v>
      </c>
      <c r="BJ178" s="19">
        <v>0</v>
      </c>
      <c r="BK178" s="20"/>
      <c r="BL178" s="1">
        <f t="shared" ref="BL178" si="1643">BB178*BG175+BD178*BG178-BC178*BH175-BE178*BH178</f>
        <v>0</v>
      </c>
      <c r="BM178" s="4">
        <f t="shared" ref="BM178" si="1644">(BB178*BH175+BC178*BG175+BD178*BH178+BE178*BG178)</f>
        <v>0.76932847301097562</v>
      </c>
      <c r="BN178" s="2">
        <f t="shared" ref="BN178" si="1645">BB178*BI175+BD178*BI178-BC178*BJ175-BE178*BJ178</f>
        <v>-0.4355642645640595</v>
      </c>
      <c r="BO178" s="3">
        <f t="shared" ref="BO178" si="1646">(BB178*BJ175+BC178*BI175+BD178*BJ178+BE178*BI178)</f>
        <v>0</v>
      </c>
      <c r="BP178" s="20"/>
      <c r="BQ178" s="16">
        <v>0</v>
      </c>
      <c r="BR178" s="17">
        <v>0</v>
      </c>
      <c r="BS178" s="18">
        <v>1</v>
      </c>
      <c r="BT178" s="19">
        <v>0</v>
      </c>
      <c r="BU178" s="20"/>
      <c r="BV178" s="1">
        <f t="shared" ref="BV178" si="1647">BL178*BQ175+BN178*BQ178-BM178*BR175-BO178*BR178</f>
        <v>0</v>
      </c>
      <c r="BW178" s="4">
        <f t="shared" ref="BW178" si="1648">(BL178*BR175+BM178*BQ175+BN178*BR178+BO178*BQ178)</f>
        <v>0.76932847301097562</v>
      </c>
      <c r="BX178" s="2">
        <f t="shared" ref="BX178" si="1649">BL178*BS175+BN178*BS178-BM178*BT175-BO178*BT178</f>
        <v>-0.85275201613178098</v>
      </c>
      <c r="BY178" s="3">
        <f t="shared" ref="BY178" si="1650">(BL178*BT175+BM178*BS175+BN178*BT178+BO178*BS178)</f>
        <v>0</v>
      </c>
      <c r="BZ178" s="20"/>
      <c r="CA178" s="16">
        <v>0</v>
      </c>
      <c r="CB178" s="17">
        <f t="shared" ref="CB178" si="1651">$B175*$CB$4</f>
        <v>0.30950240000000001</v>
      </c>
      <c r="CC178" s="18">
        <v>1</v>
      </c>
      <c r="CD178" s="19">
        <v>0</v>
      </c>
      <c r="CE178" s="20"/>
      <c r="CF178" s="1">
        <f t="shared" ref="CF178" si="1652">BV178*CA175+BX178*CA178-BW178*CB175-BY178*CB178</f>
        <v>0</v>
      </c>
      <c r="CG178" s="4">
        <f t="shared" ref="CG178" si="1653">(BV178*CB175+BW178*CA175+BX178*CB178+BY178*CA178)</f>
        <v>0.50539967741335068</v>
      </c>
      <c r="CH178" s="2">
        <f t="shared" ref="CH178" si="1654">BV178*CC175+BX178*CC178-BW178*CD175-BY178*CD178</f>
        <v>-0.85275201613178098</v>
      </c>
      <c r="CI178" s="3">
        <f t="shared" ref="CI178" si="1655">(BV178*CD175+BW178*CC175+BX178*CD178+BY178*CC178)</f>
        <v>0</v>
      </c>
      <c r="CK178" s="16">
        <f t="shared" ref="CK178" si="1656">1/$CL$4</f>
        <v>1</v>
      </c>
      <c r="CL178" s="17">
        <v>0</v>
      </c>
      <c r="CM178" s="18">
        <v>1</v>
      </c>
      <c r="CN178" s="19">
        <v>0</v>
      </c>
      <c r="CP178" s="1">
        <f t="shared" ref="CP178" si="1657">CF178*CK175+CH178*CK178-CG178*CL175-CI178*CL178</f>
        <v>-0.85275201613178098</v>
      </c>
      <c r="CQ178" s="4">
        <f t="shared" ref="CQ178" si="1658">(CF178*CL175+CG178*CK175+CH178*CL178+CI178*CK178)</f>
        <v>0.50539967741335068</v>
      </c>
      <c r="CR178" s="2">
        <f t="shared" ref="CR178" si="1659">CF178*CM175+CH178*CM178-CG178*CN175-CI178*CN178</f>
        <v>-0.85275201613178098</v>
      </c>
      <c r="CS178" s="3">
        <f t="shared" ref="CS178" si="1660">(CF178*CN175+CG178*CM175+CH178*CN178+CI178*CM178)</f>
        <v>0</v>
      </c>
      <c r="CU178" s="39">
        <f t="shared" ref="CU178" si="1661">(180/PI())*ATAN(-1*(CQ175/CP175))</f>
        <v>32.334122014303226</v>
      </c>
      <c r="CW178" s="56">
        <f t="shared" ref="CW178" si="1662">20*LOG(((1-(10^(CU175/20)^2)*(1-((1-CW175)/(1+CW175))^2))^0.5))</f>
        <v>-34.243299943275353</v>
      </c>
      <c r="CY178" s="46">
        <f t="shared" si="1402"/>
        <v>3.1</v>
      </c>
      <c r="CZ178" s="13">
        <f t="shared" si="1403"/>
        <v>-108.1198095482339</v>
      </c>
      <c r="DA178" s="13">
        <f t="shared" si="1404"/>
        <v>23.599523277794926</v>
      </c>
      <c r="DB178" s="50"/>
      <c r="DC178" s="13">
        <f t="shared" si="1356"/>
        <v>-8.1821642890211805</v>
      </c>
      <c r="DD178" s="57">
        <f t="shared" si="1357"/>
        <v>-0.14280570678252053</v>
      </c>
      <c r="DE178" s="48">
        <f t="shared" si="1355"/>
        <v>-5.6673525209521575E-11</v>
      </c>
    </row>
    <row r="179" spans="1:109" ht="18" customHeight="1"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3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Y179" s="46">
        <f t="shared" si="1402"/>
        <v>3.12</v>
      </c>
      <c r="CZ179" s="13">
        <f t="shared" si="1403"/>
        <v>-108.65072657981833</v>
      </c>
      <c r="DA179" s="13">
        <f t="shared" si="1404"/>
        <v>23.435879992014502</v>
      </c>
      <c r="DB179" s="50"/>
      <c r="DC179" s="13">
        <f t="shared" si="1356"/>
        <v>-8.0650822769728165</v>
      </c>
      <c r="DD179" s="57">
        <f t="shared" si="1357"/>
        <v>-0.1407622401774169</v>
      </c>
      <c r="DE179" s="48">
        <f t="shared" si="1355"/>
        <v>-4.999845048599873E-11</v>
      </c>
    </row>
    <row r="180" spans="1:109" ht="18" customHeight="1">
      <c r="CY180" s="46">
        <f t="shared" si="1402"/>
        <v>3.14</v>
      </c>
      <c r="CZ180" s="13">
        <f t="shared" si="1403"/>
        <v>-109.17786411052994</v>
      </c>
      <c r="DA180" s="13">
        <f t="shared" si="1404"/>
        <v>23.274578346475046</v>
      </c>
      <c r="DB180" s="50"/>
      <c r="DC180" s="13">
        <f t="shared" si="1356"/>
        <v>-7.9505850566544396</v>
      </c>
      <c r="DD180" s="57">
        <f t="shared" si="1357"/>
        <v>-0.13876388669847986</v>
      </c>
      <c r="DE180" s="48">
        <f t="shared" si="1355"/>
        <v>-4.4147875746388233E-11</v>
      </c>
    </row>
    <row r="181" spans="1:109" ht="18" customHeight="1" thickBot="1">
      <c r="A181" s="23"/>
      <c r="B181" s="23"/>
      <c r="C181" s="23"/>
      <c r="D181" s="20" t="s">
        <v>6</v>
      </c>
      <c r="E181" s="20"/>
      <c r="F181" s="20"/>
      <c r="G181" s="20"/>
      <c r="H181" s="20"/>
      <c r="I181" s="20" t="s">
        <v>7</v>
      </c>
      <c r="J181" s="20"/>
      <c r="K181" s="20"/>
      <c r="L181" s="20"/>
      <c r="M181" s="23"/>
      <c r="N181" s="23"/>
      <c r="O181" s="24" t="s">
        <v>8</v>
      </c>
      <c r="P181" s="23"/>
      <c r="Q181" s="23"/>
      <c r="R181" s="23"/>
      <c r="S181" s="20"/>
      <c r="T181" s="20" t="s">
        <v>9</v>
      </c>
      <c r="U181" s="23"/>
      <c r="V181" s="23"/>
      <c r="W181" s="23"/>
      <c r="X181" s="23"/>
      <c r="Y181" s="24" t="s">
        <v>10</v>
      </c>
      <c r="Z181" s="23"/>
      <c r="AA181" s="23"/>
      <c r="AB181" s="23"/>
      <c r="AC181" s="24" t="s">
        <v>11</v>
      </c>
      <c r="AD181" s="20"/>
      <c r="AE181" s="20"/>
      <c r="AF181" s="20"/>
      <c r="AG181" s="20"/>
      <c r="AH181" s="23"/>
      <c r="AI181" s="24" t="s">
        <v>12</v>
      </c>
      <c r="AJ181" s="23"/>
      <c r="AK181" s="23"/>
      <c r="AL181" s="20"/>
      <c r="AM181" s="24" t="s">
        <v>21</v>
      </c>
      <c r="AN181" s="20"/>
      <c r="AO181" s="23"/>
      <c r="AP181" s="23"/>
      <c r="AQ181" s="23"/>
      <c r="AR181" s="23"/>
      <c r="AS181" s="24" t="s">
        <v>87</v>
      </c>
      <c r="AT181" s="23"/>
      <c r="AU181" s="23"/>
      <c r="AV181" s="23"/>
      <c r="AW181" s="24" t="s">
        <v>22</v>
      </c>
      <c r="AX181" s="20"/>
      <c r="AY181" s="20"/>
      <c r="AZ181" s="20"/>
      <c r="BA181" s="20"/>
      <c r="BB181" s="23"/>
      <c r="BC181" s="24" t="s">
        <v>13</v>
      </c>
      <c r="BD181" s="23"/>
      <c r="BE181" s="23"/>
      <c r="BF181" s="23"/>
      <c r="BG181" s="24" t="s">
        <v>23</v>
      </c>
      <c r="BH181" s="20"/>
      <c r="BI181" s="23"/>
      <c r="BJ181" s="23"/>
      <c r="BK181" s="23"/>
      <c r="BL181" s="23"/>
      <c r="BM181" s="24" t="s">
        <v>24</v>
      </c>
      <c r="BN181" s="23"/>
      <c r="BO181" s="23"/>
      <c r="BP181" s="23"/>
      <c r="BQ181" s="24" t="s">
        <v>22</v>
      </c>
      <c r="BR181" s="20"/>
      <c r="BS181" s="20"/>
      <c r="BT181" s="20"/>
      <c r="BU181" s="20"/>
      <c r="BV181" s="23"/>
      <c r="BW181" s="24" t="s">
        <v>25</v>
      </c>
      <c r="BX181" s="23"/>
      <c r="BY181" s="23"/>
      <c r="BZ181" s="23"/>
      <c r="CA181" s="24" t="s">
        <v>23</v>
      </c>
      <c r="CB181" s="20"/>
      <c r="CC181" s="23"/>
      <c r="CD181" s="23"/>
      <c r="CE181" s="23"/>
      <c r="CF181" s="23"/>
      <c r="CG181" s="24" t="s">
        <v>88</v>
      </c>
      <c r="CH181" s="23"/>
      <c r="CI181" s="23"/>
      <c r="CJ181" s="23"/>
      <c r="CK181" s="24" t="s">
        <v>155</v>
      </c>
      <c r="CL181" s="24"/>
      <c r="CM181" s="23"/>
      <c r="CN181" s="23"/>
      <c r="CO181" s="23"/>
      <c r="CP181" s="23"/>
      <c r="CQ181" s="24" t="s">
        <v>89</v>
      </c>
      <c r="CR181" s="23"/>
      <c r="CS181" s="23"/>
      <c r="CY181" s="46">
        <f t="shared" si="1402"/>
        <v>3.16</v>
      </c>
      <c r="CZ181" s="13">
        <f t="shared" si="1403"/>
        <v>-109.70127825803603</v>
      </c>
      <c r="DA181" s="13">
        <f t="shared" si="1404"/>
        <v>23.115566645341957</v>
      </c>
      <c r="DB181" s="50"/>
      <c r="DC181" s="13">
        <f t="shared" si="1356"/>
        <v>-7.8385946948442182</v>
      </c>
      <c r="DD181" s="57">
        <f t="shared" si="1357"/>
        <v>-0.13680928615439178</v>
      </c>
      <c r="DE181" s="48">
        <f t="shared" si="1355"/>
        <v>-3.9015724969367065E-11</v>
      </c>
    </row>
    <row r="182" spans="1:109" ht="18" customHeight="1" thickBot="1">
      <c r="A182" s="23"/>
      <c r="B182" s="33"/>
      <c r="C182" s="23"/>
      <c r="D182" s="7" t="s">
        <v>99</v>
      </c>
      <c r="E182" s="8"/>
      <c r="F182" s="8" t="s">
        <v>100</v>
      </c>
      <c r="G182" s="9"/>
      <c r="H182" s="10"/>
      <c r="I182" s="7" t="s">
        <v>103</v>
      </c>
      <c r="J182" s="8"/>
      <c r="K182" s="8" t="s">
        <v>104</v>
      </c>
      <c r="L182" s="9"/>
      <c r="M182" s="23"/>
      <c r="N182" s="194" t="s">
        <v>74</v>
      </c>
      <c r="O182" s="195"/>
      <c r="P182" s="196" t="s">
        <v>75</v>
      </c>
      <c r="Q182" s="197"/>
      <c r="R182" s="23"/>
      <c r="S182" s="7" t="s">
        <v>2</v>
      </c>
      <c r="T182" s="8"/>
      <c r="U182" s="8" t="s">
        <v>3</v>
      </c>
      <c r="V182" s="9"/>
      <c r="W182" s="20"/>
      <c r="X182" s="194" t="s">
        <v>108</v>
      </c>
      <c r="Y182" s="195"/>
      <c r="Z182" s="196" t="s">
        <v>109</v>
      </c>
      <c r="AA182" s="197"/>
      <c r="AB182" s="20"/>
      <c r="AC182" s="7" t="s">
        <v>107</v>
      </c>
      <c r="AD182" s="8"/>
      <c r="AE182" s="8" t="s">
        <v>14</v>
      </c>
      <c r="AF182" s="9"/>
      <c r="AG182" s="20"/>
      <c r="AH182" s="194" t="s">
        <v>112</v>
      </c>
      <c r="AI182" s="195"/>
      <c r="AJ182" s="196" t="s">
        <v>113</v>
      </c>
      <c r="AK182" s="197"/>
      <c r="AL182" s="20"/>
      <c r="AM182" s="106" t="s">
        <v>135</v>
      </c>
      <c r="AN182" s="107"/>
      <c r="AO182" s="107" t="s">
        <v>136</v>
      </c>
      <c r="AP182" s="108"/>
      <c r="AQ182" s="23"/>
      <c r="AR182" s="194" t="s">
        <v>116</v>
      </c>
      <c r="AS182" s="195"/>
      <c r="AT182" s="196" t="s">
        <v>0</v>
      </c>
      <c r="AU182" s="197"/>
      <c r="AV182" s="36"/>
      <c r="AW182" s="7" t="s">
        <v>139</v>
      </c>
      <c r="AX182" s="8"/>
      <c r="AY182" s="8" t="s">
        <v>140</v>
      </c>
      <c r="AZ182" s="9"/>
      <c r="BA182" s="20"/>
      <c r="BB182" s="194" t="s">
        <v>119</v>
      </c>
      <c r="BC182" s="195"/>
      <c r="BD182" s="196" t="s">
        <v>120</v>
      </c>
      <c r="BE182" s="197"/>
      <c r="BF182" s="36"/>
      <c r="BG182" s="190" t="s">
        <v>143</v>
      </c>
      <c r="BH182" s="191"/>
      <c r="BI182" s="192" t="s">
        <v>144</v>
      </c>
      <c r="BJ182" s="193"/>
      <c r="BK182" s="36"/>
      <c r="BL182" s="194" t="s">
        <v>123</v>
      </c>
      <c r="BM182" s="195"/>
      <c r="BN182" s="196" t="s">
        <v>124</v>
      </c>
      <c r="BO182" s="197"/>
      <c r="BP182" s="36"/>
      <c r="BQ182" s="7" t="s">
        <v>147</v>
      </c>
      <c r="BR182" s="8"/>
      <c r="BS182" s="8" t="s">
        <v>148</v>
      </c>
      <c r="BT182" s="9"/>
      <c r="BU182" s="20"/>
      <c r="BV182" s="194" t="s">
        <v>127</v>
      </c>
      <c r="BW182" s="195"/>
      <c r="BX182" s="196" t="s">
        <v>128</v>
      </c>
      <c r="BY182" s="197"/>
      <c r="BZ182" s="36"/>
      <c r="CA182" s="7" t="s">
        <v>151</v>
      </c>
      <c r="CB182" s="8"/>
      <c r="CC182" s="8" t="s">
        <v>152</v>
      </c>
      <c r="CD182" s="9"/>
      <c r="CE182" s="36"/>
      <c r="CF182" s="194" t="s">
        <v>131</v>
      </c>
      <c r="CG182" s="195"/>
      <c r="CH182" s="196" t="s">
        <v>132</v>
      </c>
      <c r="CI182" s="197"/>
      <c r="CJ182" s="23"/>
      <c r="CK182" s="7" t="s">
        <v>156</v>
      </c>
      <c r="CL182" s="8"/>
      <c r="CM182" s="8" t="s">
        <v>157</v>
      </c>
      <c r="CN182" s="9"/>
      <c r="CO182" s="23"/>
      <c r="CP182" s="194" t="s">
        <v>160</v>
      </c>
      <c r="CQ182" s="195"/>
      <c r="CR182" s="196" t="s">
        <v>132</v>
      </c>
      <c r="CS182" s="197"/>
      <c r="CU182" s="26" t="s">
        <v>15</v>
      </c>
      <c r="CW182" s="52" t="s">
        <v>46</v>
      </c>
      <c r="CY182" s="46">
        <f t="shared" si="1402"/>
        <v>3.18</v>
      </c>
      <c r="CZ182" s="13">
        <f t="shared" si="1403"/>
        <v>-110.22102384650515</v>
      </c>
      <c r="DA182" s="13">
        <f t="shared" si="1404"/>
        <v>22.958794751445073</v>
      </c>
      <c r="DB182" s="50"/>
      <c r="DC182" s="13">
        <f t="shared" si="1356"/>
        <v>-7.729036253312664</v>
      </c>
      <c r="DD182" s="57">
        <f t="shared" si="1357"/>
        <v>-0.13489713062631248</v>
      </c>
      <c r="DE182" s="48">
        <f t="shared" si="1355"/>
        <v>-3.450942271814449E-11</v>
      </c>
    </row>
    <row r="183" spans="1:109" ht="18" customHeight="1" thickTop="1" thickBot="1">
      <c r="B183" s="34">
        <v>0.4</v>
      </c>
      <c r="D183" s="11">
        <v>1</v>
      </c>
      <c r="E183" s="12">
        <v>0</v>
      </c>
      <c r="F183" s="13">
        <v>0</v>
      </c>
      <c r="G183" s="14">
        <v>0</v>
      </c>
      <c r="H183" s="10"/>
      <c r="I183" s="11">
        <v>1</v>
      </c>
      <c r="J183" s="12">
        <v>0</v>
      </c>
      <c r="K183" s="13">
        <v>0</v>
      </c>
      <c r="L183" s="40">
        <f t="shared" ref="L183" si="1663">$B183*$J$4</f>
        <v>0.5708160000000001</v>
      </c>
      <c r="N183" s="1">
        <f t="shared" ref="N183" si="1664">D183*I183+F183*I186-E183*J183-G183*J186</f>
        <v>1</v>
      </c>
      <c r="O183" s="4">
        <f t="shared" ref="O183" si="1665">(D183*J183+E183*I183+F183*J186+G183*I186)</f>
        <v>0</v>
      </c>
      <c r="P183" s="2">
        <f t="shared" ref="P183" si="1666">D183*K183+F183*K186-E183*L183-G183*L186</f>
        <v>0</v>
      </c>
      <c r="Q183" s="3">
        <f t="shared" ref="Q183" si="1667">(D183*L183+E183*K183+F183*L186+G183*K186)</f>
        <v>0.5708160000000001</v>
      </c>
      <c r="S183" s="11">
        <v>1</v>
      </c>
      <c r="T183" s="12">
        <v>0</v>
      </c>
      <c r="U183" s="13">
        <v>0</v>
      </c>
      <c r="V183" s="13">
        <v>0</v>
      </c>
      <c r="W183" s="20"/>
      <c r="X183" s="1">
        <f t="shared" ref="X183" si="1668">N183*S183+P183*S186-O183*T183-Q183*T186</f>
        <v>0.58798957772799987</v>
      </c>
      <c r="Y183" s="4">
        <f t="shared" ref="Y183" si="1669">(N183*T183+O183*S183+P183*T186+Q183*S186)</f>
        <v>0</v>
      </c>
      <c r="Z183" s="2">
        <f t="shared" ref="Z183" si="1670">N183*U183+P183*U186-O183*V183-Q183*V186</f>
        <v>0</v>
      </c>
      <c r="AA183" s="3">
        <f t="shared" ref="AA183" si="1671">(N183*V183+O183*U183+P183*V186+Q183*U186)</f>
        <v>0.5708160000000001</v>
      </c>
      <c r="AB183" s="20"/>
      <c r="AC183" s="11">
        <v>1</v>
      </c>
      <c r="AD183" s="12">
        <v>0</v>
      </c>
      <c r="AE183" s="13">
        <v>0</v>
      </c>
      <c r="AF183" s="40">
        <f t="shared" ref="AF183" si="1672">$B183*$AD$4</f>
        <v>0.68499600000000005</v>
      </c>
      <c r="AG183" s="20"/>
      <c r="AH183" s="1">
        <f t="shared" ref="AH183" si="1673">X183*AC183+Z183*AC186-Y183*AD183-AA183*AD186</f>
        <v>0.58798957772799987</v>
      </c>
      <c r="AI183" s="4">
        <f t="shared" ref="AI183" si="1674">(X183*AD183+Y183*AC183+Z183*AD186+AA183*AC186)</f>
        <v>0</v>
      </c>
      <c r="AJ183" s="2">
        <f t="shared" ref="AJ183" si="1675">X183*AE183+Z183*AE186-Y183*AF183-AA183*AF186</f>
        <v>0</v>
      </c>
      <c r="AK183" s="3">
        <f t="shared" ref="AK183" si="1676">(X183*AF183+Y183*AE183+Z183*AF186+AA183*AE186)</f>
        <v>0.97358650878536912</v>
      </c>
      <c r="AL183" s="20"/>
      <c r="AM183" s="11">
        <v>1</v>
      </c>
      <c r="AN183" s="12">
        <v>0</v>
      </c>
      <c r="AO183" s="13">
        <v>0</v>
      </c>
      <c r="AP183" s="14">
        <v>0</v>
      </c>
      <c r="AR183" s="1">
        <f t="shared" ref="AR183" si="1677">AH183*AM183+AJ183*AM186-AI183*AN183-AK183*AN186</f>
        <v>-0.15417931226512216</v>
      </c>
      <c r="AS183" s="4">
        <f t="shared" ref="AS183" si="1678">(AH183*AN183+AI183*AM183+AJ183*AN186+AK183*AM186)</f>
        <v>0</v>
      </c>
      <c r="AT183" s="2">
        <f t="shared" ref="AT183" si="1679">AH183*AO183+AJ183*AO186-AI183*AP183-AK183*AP186</f>
        <v>0</v>
      </c>
      <c r="AU183" s="3">
        <f t="shared" ref="AU183" si="1680">(AH183*AP183+AI183*AO183+AJ183*AP186+AK183*AO186)</f>
        <v>0.97358650878536912</v>
      </c>
      <c r="AV183" s="20"/>
      <c r="AW183" s="11">
        <v>1</v>
      </c>
      <c r="AX183" s="12">
        <v>0</v>
      </c>
      <c r="AY183" s="13">
        <v>0</v>
      </c>
      <c r="AZ183" s="40">
        <f t="shared" ref="AZ183" si="1681">$B183*$AX$4</f>
        <v>0.68499600000000005</v>
      </c>
      <c r="BA183" s="20"/>
      <c r="BB183" s="1">
        <f t="shared" ref="BB183" si="1682">AR183*AW183+AT183*AW186-AS183*AX183-AU183*AX186</f>
        <v>-0.15417931226512216</v>
      </c>
      <c r="BC183" s="4">
        <f t="shared" ref="BC183" si="1683">(AR183*AX183+AS183*AW183+AT183*AX186+AU183*AW186)</f>
        <v>0</v>
      </c>
      <c r="BD183" s="2">
        <f t="shared" ref="BD183" si="1684">AR183*AY183+AT183*AY186-AS183*AZ183-AU183*AZ186</f>
        <v>0</v>
      </c>
      <c r="BE183" s="3">
        <f t="shared" ref="BE183" si="1685">(AR183*AZ183+AS183*AY183+AT183*AZ186+AU183*AY186)</f>
        <v>0.86797429660100955</v>
      </c>
      <c r="BF183" s="20"/>
      <c r="BG183" s="11">
        <v>1</v>
      </c>
      <c r="BH183" s="12">
        <v>0</v>
      </c>
      <c r="BI183" s="13">
        <v>0</v>
      </c>
      <c r="BJ183" s="14">
        <v>0</v>
      </c>
      <c r="BK183" s="20"/>
      <c r="BL183" s="1">
        <f t="shared" ref="BL183" si="1686">BB183*BG183+BD183*BG186-BC183*BH183-BE183*BH186</f>
        <v>-0.78067621575735813</v>
      </c>
      <c r="BM183" s="4">
        <f t="shared" ref="BM183" si="1687">(BB183*BH183+BC183*BG183+BD183*BH186+BE183*BG186)</f>
        <v>0</v>
      </c>
      <c r="BN183" s="2">
        <f t="shared" ref="BN183" si="1688">BB183*BI183+BD183*BI186-BC183*BJ183-BE183*BJ186</f>
        <v>0</v>
      </c>
      <c r="BO183" s="3">
        <f t="shared" ref="BO183" si="1689">(BB183*BJ183+BC183*BI183+BD183*BJ186+BE183*BI186)</f>
        <v>0.86797429660100955</v>
      </c>
      <c r="BP183" s="20"/>
      <c r="BQ183" s="11">
        <v>1</v>
      </c>
      <c r="BR183" s="12">
        <v>0</v>
      </c>
      <c r="BS183" s="13">
        <v>0</v>
      </c>
      <c r="BT183" s="40">
        <f t="shared" ref="BT183" si="1690">$B183*BR$4</f>
        <v>0.5708160000000001</v>
      </c>
      <c r="BU183" s="20"/>
      <c r="BV183" s="1">
        <f t="shared" ref="BV183" si="1691">BL183*BQ183+BN183*BQ186-BM183*BR183-BO183*BR186</f>
        <v>-0.78067621575735813</v>
      </c>
      <c r="BW183" s="4">
        <f t="shared" ref="BW183" si="1692">(BL183*BR183+BM183*BQ183+BN183*BR186+BO183*BQ186)</f>
        <v>0</v>
      </c>
      <c r="BX183" s="2">
        <f t="shared" ref="BX183" si="1693">BL183*BS183+BN183*BS186-BM183*BT183-BO183*BT186</f>
        <v>0</v>
      </c>
      <c r="BY183" s="3">
        <f t="shared" ref="BY183" si="1694">(BL183*BT183+BM183*BS183+BN183*BT186+BO183*BS186)</f>
        <v>0.42235182182725733</v>
      </c>
      <c r="BZ183" s="20"/>
      <c r="CA183" s="11">
        <v>1</v>
      </c>
      <c r="CB183" s="12">
        <v>0</v>
      </c>
      <c r="CC183" s="13">
        <v>0</v>
      </c>
      <c r="CD183" s="14">
        <v>0</v>
      </c>
      <c r="CE183" s="20"/>
      <c r="CF183" s="1">
        <f t="shared" ref="CF183" si="1695">BV183*CA183+BX183*CA186-BW183*CB183-BY183*CB186</f>
        <v>-0.9182750604941039</v>
      </c>
      <c r="CG183" s="4">
        <f t="shared" ref="CG183" si="1696">(BV183*CB183+BW183*CA183+BX183*CB186+BY183*CA186)</f>
        <v>0</v>
      </c>
      <c r="CH183" s="2">
        <f t="shared" ref="CH183" si="1697">BV183*CC183+BX183*CC186-BW183*CD183-BY183*CD186</f>
        <v>0</v>
      </c>
      <c r="CI183" s="3">
        <f t="shared" ref="CI183" si="1698">(BV183*CD183+BW183*CC183+BX183*CD186+BY183*CC186)</f>
        <v>0.42235182182725733</v>
      </c>
      <c r="CJ183" s="28"/>
      <c r="CK183" s="11">
        <v>1</v>
      </c>
      <c r="CL183" s="12">
        <v>0</v>
      </c>
      <c r="CM183" s="13">
        <v>0</v>
      </c>
      <c r="CN183" s="14">
        <v>0</v>
      </c>
      <c r="CP183" s="1">
        <f t="shared" ref="CP183" si="1699">CF183*CK183+CH183*CK186-CG183*CL183-CI183*CL186</f>
        <v>-0.9182750604941039</v>
      </c>
      <c r="CQ183" s="4">
        <f t="shared" ref="CQ183" si="1700">(CF183*CL183+CG183*CK183+CH183*CL186+CI183*CK186)</f>
        <v>0.42235182182725733</v>
      </c>
      <c r="CR183" s="2">
        <f t="shared" ref="CR183" si="1701">CF183*CM183+CH183*CM186-CG183*CN183-CI183*CN186</f>
        <v>0</v>
      </c>
      <c r="CS183" s="3">
        <f t="shared" ref="CS183" si="1702">(CF183*CN183+CG183*CM183+CH183*CN186+CI183*CM186)</f>
        <v>0.42235182182725733</v>
      </c>
      <c r="CU183" s="29">
        <f t="shared" ref="CU183" si="1703">20*LOG(((1+$CL$4)/$CL$4)/((CP183+CP186)^2+(CQ183+CQ186)^2)^0.5)</f>
        <v>-2.841508637766933E-3</v>
      </c>
      <c r="CW183" s="53">
        <f t="shared" ref="CW183" si="1704">((CP183^2+CQ183^2)^0.5)/((CP186^2+CQ186^2)^0.5)</f>
        <v>1.0204843793378626</v>
      </c>
      <c r="CY183" s="46">
        <f t="shared" si="1402"/>
        <v>3.2</v>
      </c>
      <c r="CZ183" s="13">
        <f t="shared" si="1403"/>
        <v>-110.73715444740614</v>
      </c>
      <c r="DA183" s="13">
        <f t="shared" si="1404"/>
        <v>22.804214026378819</v>
      </c>
      <c r="DB183" s="50"/>
      <c r="DC183" s="13">
        <f t="shared" si="1356"/>
        <v>-7.6218376485987989</v>
      </c>
      <c r="DD183" s="57">
        <f t="shared" si="1357"/>
        <v>-0.1330261620205116</v>
      </c>
      <c r="DE183" s="48">
        <f t="shared" si="1355"/>
        <v>-3.0547965485528752E-11</v>
      </c>
    </row>
    <row r="184" spans="1:109" ht="18" customHeight="1" thickBot="1">
      <c r="D184" s="11"/>
      <c r="E184" s="13"/>
      <c r="F184" s="13"/>
      <c r="G184" s="15"/>
      <c r="H184" s="10"/>
      <c r="I184" s="11"/>
      <c r="J184" s="13"/>
      <c r="K184" s="13"/>
      <c r="L184" s="15"/>
      <c r="N184" s="5"/>
      <c r="Q184" s="6"/>
      <c r="S184" s="11"/>
      <c r="T184" s="13"/>
      <c r="U184" s="13"/>
      <c r="V184" s="15"/>
      <c r="W184" s="20"/>
      <c r="X184" s="5"/>
      <c r="AA184" s="6"/>
      <c r="AB184" s="20"/>
      <c r="AC184" s="11"/>
      <c r="AD184" s="13"/>
      <c r="AE184" s="13"/>
      <c r="AF184" s="15"/>
      <c r="AG184" s="20"/>
      <c r="AH184" s="5"/>
      <c r="AK184" s="6"/>
      <c r="AL184" s="20"/>
      <c r="AM184" s="11"/>
      <c r="AN184" s="13"/>
      <c r="AO184" s="13"/>
      <c r="AP184" s="15"/>
      <c r="AR184" s="5"/>
      <c r="AU184" s="6"/>
      <c r="AW184" s="11"/>
      <c r="AX184" s="13"/>
      <c r="AY184" s="13"/>
      <c r="AZ184" s="15"/>
      <c r="BA184" s="20"/>
      <c r="BB184" s="5"/>
      <c r="BE184" s="6"/>
      <c r="BG184" s="11"/>
      <c r="BH184" s="13"/>
      <c r="BI184" s="13"/>
      <c r="BJ184" s="15"/>
      <c r="BL184" s="5"/>
      <c r="BO184" s="6"/>
      <c r="BQ184" s="11"/>
      <c r="BR184" s="13"/>
      <c r="BS184" s="13"/>
      <c r="BT184" s="15"/>
      <c r="BU184" s="20"/>
      <c r="BV184" s="5"/>
      <c r="BY184" s="6"/>
      <c r="CA184" s="11"/>
      <c r="CB184" s="13"/>
      <c r="CC184" s="13"/>
      <c r="CD184" s="15"/>
      <c r="CF184" s="5"/>
      <c r="CI184" s="6"/>
      <c r="CK184" s="11"/>
      <c r="CL184" s="13"/>
      <c r="CM184" s="13"/>
      <c r="CN184" s="15"/>
      <c r="CP184" s="5"/>
      <c r="CS184" s="6"/>
      <c r="CW184" s="54"/>
      <c r="CY184" s="46">
        <f t="shared" si="1402"/>
        <v>3.22</v>
      </c>
      <c r="CZ184" s="13">
        <f t="shared" si="1403"/>
        <v>-111.24972241866885</v>
      </c>
      <c r="DA184" s="13">
        <f t="shared" si="1404"/>
        <v>22.651777273406843</v>
      </c>
      <c r="DB184" s="50"/>
      <c r="DC184" s="13">
        <f t="shared" si="1356"/>
        <v>-7.5169295195355019</v>
      </c>
      <c r="DD184" s="57">
        <f t="shared" si="1357"/>
        <v>-0.13119516975624992</v>
      </c>
      <c r="DE184" s="48">
        <f t="shared" si="1355"/>
        <v>-2.7064814676326723E-11</v>
      </c>
    </row>
    <row r="185" spans="1:109" ht="18" customHeight="1" thickBot="1">
      <c r="D185" s="11" t="s">
        <v>101</v>
      </c>
      <c r="E185" s="13"/>
      <c r="F185" s="13" t="s">
        <v>102</v>
      </c>
      <c r="G185" s="15"/>
      <c r="H185" s="10"/>
      <c r="I185" s="11" t="s">
        <v>106</v>
      </c>
      <c r="J185" s="13"/>
      <c r="K185" s="13" t="s">
        <v>105</v>
      </c>
      <c r="L185" s="15"/>
      <c r="N185" s="194" t="s">
        <v>16</v>
      </c>
      <c r="O185" s="195"/>
      <c r="P185" s="196" t="s">
        <v>17</v>
      </c>
      <c r="Q185" s="197"/>
      <c r="S185" s="11" t="s">
        <v>4</v>
      </c>
      <c r="T185" s="13"/>
      <c r="U185" s="13" t="s">
        <v>5</v>
      </c>
      <c r="V185" s="15"/>
      <c r="W185" s="20"/>
      <c r="X185" s="194" t="s">
        <v>111</v>
      </c>
      <c r="Y185" s="195"/>
      <c r="Z185" s="196" t="s">
        <v>110</v>
      </c>
      <c r="AA185" s="197"/>
      <c r="AB185" s="20"/>
      <c r="AC185" s="11" t="s">
        <v>18</v>
      </c>
      <c r="AD185" s="13"/>
      <c r="AE185" s="13" t="s">
        <v>19</v>
      </c>
      <c r="AF185" s="15"/>
      <c r="AG185" s="20"/>
      <c r="AH185" s="194" t="s">
        <v>114</v>
      </c>
      <c r="AI185" s="195"/>
      <c r="AJ185" s="196" t="s">
        <v>115</v>
      </c>
      <c r="AK185" s="197"/>
      <c r="AL185" s="20"/>
      <c r="AM185" s="11" t="s">
        <v>138</v>
      </c>
      <c r="AN185" s="13"/>
      <c r="AO185" s="13" t="s">
        <v>137</v>
      </c>
      <c r="AP185" s="15"/>
      <c r="AR185" s="194" t="s">
        <v>117</v>
      </c>
      <c r="AS185" s="195"/>
      <c r="AT185" s="196" t="s">
        <v>118</v>
      </c>
      <c r="AU185" s="197"/>
      <c r="AV185" s="36"/>
      <c r="AW185" s="11" t="s">
        <v>142</v>
      </c>
      <c r="AX185" s="13"/>
      <c r="AY185" s="13" t="s">
        <v>141</v>
      </c>
      <c r="AZ185" s="15"/>
      <c r="BA185" s="20"/>
      <c r="BB185" s="194" t="s">
        <v>122</v>
      </c>
      <c r="BC185" s="195"/>
      <c r="BD185" s="196" t="s">
        <v>121</v>
      </c>
      <c r="BE185" s="197"/>
      <c r="BF185" s="36"/>
      <c r="BG185" s="11" t="s">
        <v>145</v>
      </c>
      <c r="BH185" s="13"/>
      <c r="BI185" s="13" t="s">
        <v>146</v>
      </c>
      <c r="BJ185" s="15"/>
      <c r="BK185" s="36"/>
      <c r="BL185" s="194" t="s">
        <v>125</v>
      </c>
      <c r="BM185" s="195"/>
      <c r="BN185" s="196" t="s">
        <v>126</v>
      </c>
      <c r="BO185" s="197"/>
      <c r="BP185" s="36"/>
      <c r="BQ185" s="11" t="s">
        <v>150</v>
      </c>
      <c r="BR185" s="13"/>
      <c r="BS185" s="13" t="s">
        <v>149</v>
      </c>
      <c r="BT185" s="15"/>
      <c r="BU185" s="20"/>
      <c r="BV185" s="194" t="s">
        <v>129</v>
      </c>
      <c r="BW185" s="195"/>
      <c r="BX185" s="196" t="s">
        <v>130</v>
      </c>
      <c r="BY185" s="197"/>
      <c r="BZ185" s="36"/>
      <c r="CA185" s="11" t="s">
        <v>154</v>
      </c>
      <c r="CB185" s="13"/>
      <c r="CC185" s="13" t="s">
        <v>153</v>
      </c>
      <c r="CD185" s="15"/>
      <c r="CE185" s="36"/>
      <c r="CF185" s="194" t="s">
        <v>134</v>
      </c>
      <c r="CG185" s="195"/>
      <c r="CH185" s="196" t="s">
        <v>133</v>
      </c>
      <c r="CI185" s="197"/>
      <c r="CK185" s="11" t="s">
        <v>159</v>
      </c>
      <c r="CL185" s="13"/>
      <c r="CM185" s="13" t="s">
        <v>158</v>
      </c>
      <c r="CN185" s="15"/>
      <c r="CP185" s="109" t="s">
        <v>161</v>
      </c>
      <c r="CQ185" s="110"/>
      <c r="CR185" s="111" t="s">
        <v>162</v>
      </c>
      <c r="CS185" s="112"/>
      <c r="CU185" s="38" t="s">
        <v>29</v>
      </c>
      <c r="CW185" s="55" t="s">
        <v>47</v>
      </c>
      <c r="CY185" s="46">
        <f t="shared" si="1402"/>
        <v>3.24</v>
      </c>
      <c r="CZ185" s="13">
        <f t="shared" si="1403"/>
        <v>-111.7587789422866</v>
      </c>
      <c r="DA185" s="13">
        <f t="shared" si="1404"/>
        <v>22.501438683016133</v>
      </c>
      <c r="DB185" s="50"/>
      <c r="DC185" s="13">
        <f t="shared" si="1356"/>
        <v>-7.4142451020230897</v>
      </c>
      <c r="DD185" s="57">
        <f t="shared" si="1357"/>
        <v>-0.1294029885801658</v>
      </c>
      <c r="DE185" s="48">
        <f t="shared" si="1355"/>
        <v>-2.3998253332678259E-11</v>
      </c>
    </row>
    <row r="186" spans="1:109" ht="18" customHeight="1" thickTop="1" thickBot="1">
      <c r="D186" s="16">
        <v>0</v>
      </c>
      <c r="E186" s="17">
        <f t="shared" ref="E186" si="1705">$B183*$E$4</f>
        <v>0.32579200000000003</v>
      </c>
      <c r="F186" s="18">
        <v>1</v>
      </c>
      <c r="G186" s="19">
        <v>0</v>
      </c>
      <c r="H186" s="10"/>
      <c r="I186" s="16">
        <v>0</v>
      </c>
      <c r="J186" s="17">
        <v>0</v>
      </c>
      <c r="K186" s="18">
        <v>1</v>
      </c>
      <c r="L186" s="19">
        <v>0</v>
      </c>
      <c r="N186" s="1">
        <f t="shared" ref="N186" si="1706">D186*I183+F186*I186-E186*J183-G186*J186</f>
        <v>0</v>
      </c>
      <c r="O186" s="4">
        <f t="shared" ref="O186" si="1707">(D186*J183+E186*I183+F186*J186+G186*I186)</f>
        <v>0.32579200000000003</v>
      </c>
      <c r="P186" s="2">
        <f t="shared" ref="P186" si="1708">D186*K183+F186*K186-E186*L183-G186*L186</f>
        <v>0.8140327137279999</v>
      </c>
      <c r="Q186" s="3">
        <f t="shared" ref="Q186" si="1709">(D186*L183+E186*K183+F186*L186+G186*K186)</f>
        <v>0</v>
      </c>
      <c r="S186" s="16">
        <v>0</v>
      </c>
      <c r="T186" s="17">
        <f t="shared" ref="T186" si="1710">$B183*$T$4</f>
        <v>0.7217920000000001</v>
      </c>
      <c r="U186" s="18">
        <v>1</v>
      </c>
      <c r="V186" s="19">
        <v>0</v>
      </c>
      <c r="W186" s="20"/>
      <c r="X186" s="1">
        <f t="shared" ref="X186" si="1711">N186*S183+P186*S186-O186*T183-Q186*T186</f>
        <v>0</v>
      </c>
      <c r="Y186" s="4">
        <f t="shared" ref="Y186" si="1712">(N186*T183+O186*S183+P186*T186+Q186*S186)</f>
        <v>0.91335430050716071</v>
      </c>
      <c r="Z186" s="2">
        <f t="shared" ref="Z186" si="1713">N186*U183+P186*U186-O186*V183-Q186*V186</f>
        <v>0.8140327137279999</v>
      </c>
      <c r="AA186" s="3">
        <f t="shared" ref="AA186" si="1714">(N186*V183+O186*U183+P186*V186+Q186*U186)</f>
        <v>0</v>
      </c>
      <c r="AB186" s="20"/>
      <c r="AC186" s="16">
        <v>0</v>
      </c>
      <c r="AD186" s="17">
        <v>0</v>
      </c>
      <c r="AE186" s="18">
        <v>1</v>
      </c>
      <c r="AF186" s="19">
        <v>0</v>
      </c>
      <c r="AG186" s="20"/>
      <c r="AH186" s="1">
        <f t="shared" ref="AH186" si="1715">X186*AC183+Z186*AC186-Y186*AD183-AA186*AD186</f>
        <v>0</v>
      </c>
      <c r="AI186" s="4">
        <f t="shared" ref="AI186" si="1716">(X186*AD183+Y186*AC183+Z186*AD186+AA186*AC186)</f>
        <v>0.91335430050716071</v>
      </c>
      <c r="AJ186" s="2">
        <f t="shared" ref="AJ186" si="1717">X186*AE183+Z186*AE186-Y186*AF183-AA186*AF186</f>
        <v>0.18838867129779679</v>
      </c>
      <c r="AK186" s="3">
        <f t="shared" ref="AK186" si="1718">(X186*AF183+Y186*AE183+Z186*AF186+AA186*AE186)</f>
        <v>0</v>
      </c>
      <c r="AL186" s="20"/>
      <c r="AM186" s="16">
        <v>0</v>
      </c>
      <c r="AN186" s="17">
        <f t="shared" ref="AN186" si="1719">$B183*$AN$4</f>
        <v>0.76230399999999998</v>
      </c>
      <c r="AO186" s="18">
        <v>1</v>
      </c>
      <c r="AP186" s="19">
        <v>0</v>
      </c>
      <c r="AR186" s="1">
        <f t="shared" ref="AR186" si="1720">AH186*AM183+AJ186*AM186-AI186*AN183-AK186*AN186</f>
        <v>0</v>
      </c>
      <c r="AS186" s="4">
        <f t="shared" ref="AS186" si="1721">(AH186*AN183+AI186*AM183+AJ186*AN186+AK186*AM186)</f>
        <v>1.0569637381921564</v>
      </c>
      <c r="AT186" s="2">
        <f t="shared" ref="AT186" si="1722">AH186*AO183+AJ186*AO186-AI186*AP183-AK186*AP186</f>
        <v>0.18838867129779679</v>
      </c>
      <c r="AU186" s="3">
        <f t="shared" ref="AU186" si="1723">(AH186*AP183+AI186*AO183+AJ186*AP186+AK186*AO186)</f>
        <v>0</v>
      </c>
      <c r="AV186" s="20"/>
      <c r="AW186" s="16">
        <v>0</v>
      </c>
      <c r="AX186" s="17">
        <v>0</v>
      </c>
      <c r="AY186" s="18">
        <v>1</v>
      </c>
      <c r="AZ186" s="19">
        <v>0</v>
      </c>
      <c r="BA186" s="20"/>
      <c r="BB186" s="1">
        <f t="shared" ref="BB186" si="1724">AR186*AW183+AT186*AW186-AS186*AX183-AU186*AX186</f>
        <v>0</v>
      </c>
      <c r="BC186" s="4">
        <f t="shared" ref="BC186" si="1725">(AR186*AX183+AS186*AW183+AT186*AX186+AU186*AW186)</f>
        <v>1.0569637381921564</v>
      </c>
      <c r="BD186" s="2">
        <f t="shared" ref="BD186" si="1726">AR186*AY183+AT186*AY186-AS186*AZ183-AU186*AZ186</f>
        <v>-0.53562726150887763</v>
      </c>
      <c r="BE186" s="3">
        <f t="shared" ref="BE186" si="1727">(AR186*AZ183+AS186*AY183+AT186*AZ186+AU186*AY186)</f>
        <v>0</v>
      </c>
      <c r="BF186" s="20"/>
      <c r="BG186" s="16">
        <v>0</v>
      </c>
      <c r="BH186" s="17">
        <f t="shared" ref="BH186" si="1728">$B183*$BH$4</f>
        <v>0.7217920000000001</v>
      </c>
      <c r="BI186" s="18">
        <v>1</v>
      </c>
      <c r="BJ186" s="19">
        <v>0</v>
      </c>
      <c r="BK186" s="20"/>
      <c r="BL186" s="1">
        <f t="shared" ref="BL186" si="1729">BB186*BG183+BD186*BG186-BC186*BH183-BE186*BH186</f>
        <v>0</v>
      </c>
      <c r="BM186" s="4">
        <f t="shared" ref="BM186" si="1730">(BB186*BH183+BC186*BG183+BD186*BH186+BE186*BG186)</f>
        <v>0.67035226585314056</v>
      </c>
      <c r="BN186" s="2">
        <f t="shared" ref="BN186" si="1731">BB186*BI183+BD186*BI186-BC186*BJ183-BE186*BJ186</f>
        <v>-0.53562726150887763</v>
      </c>
      <c r="BO186" s="3">
        <f t="shared" ref="BO186" si="1732">(BB186*BJ183+BC186*BI183+BD186*BJ186+BE186*BI186)</f>
        <v>0</v>
      </c>
      <c r="BP186" s="20"/>
      <c r="BQ186" s="16">
        <v>0</v>
      </c>
      <c r="BR186" s="17">
        <v>0</v>
      </c>
      <c r="BS186" s="18">
        <v>1</v>
      </c>
      <c r="BT186" s="19">
        <v>0</v>
      </c>
      <c r="BU186" s="20"/>
      <c r="BV186" s="1">
        <f t="shared" ref="BV186" si="1733">BL186*BQ183+BN186*BQ186-BM186*BR183-BO186*BR186</f>
        <v>0</v>
      </c>
      <c r="BW186" s="4">
        <f t="shared" ref="BW186" si="1734">(BL186*BR183+BM186*BQ183+BN186*BR186+BO186*BQ186)</f>
        <v>0.67035226585314056</v>
      </c>
      <c r="BX186" s="2">
        <f t="shared" ref="BX186" si="1735">BL186*BS183+BN186*BS186-BM186*BT183-BO186*BT186</f>
        <v>-0.9182750604941039</v>
      </c>
      <c r="BY186" s="3">
        <f t="shared" ref="BY186" si="1736">(BL186*BT183+BM186*BS183+BN186*BT186+BO186*BS186)</f>
        <v>0</v>
      </c>
      <c r="BZ186" s="20"/>
      <c r="CA186" s="16">
        <v>0</v>
      </c>
      <c r="CB186" s="17">
        <f t="shared" ref="CB186" si="1737">$B183*$CB$4</f>
        <v>0.32579200000000003</v>
      </c>
      <c r="CC186" s="18">
        <v>1</v>
      </c>
      <c r="CD186" s="19">
        <v>0</v>
      </c>
      <c r="CE186" s="20"/>
      <c r="CF186" s="1">
        <f t="shared" ref="CF186" si="1738">BV186*CA183+BX186*CA186-BW186*CB183-BY186*CB186</f>
        <v>0</v>
      </c>
      <c r="CG186" s="4">
        <f t="shared" ref="CG186" si="1739">(BV186*CB183+BW186*CA183+BX186*CB186+BY186*CA186)</f>
        <v>0.37118559734464546</v>
      </c>
      <c r="CH186" s="2">
        <f t="shared" ref="CH186" si="1740">BV186*CC183+BX186*CC186-BW186*CD183-BY186*CD186</f>
        <v>-0.9182750604941039</v>
      </c>
      <c r="CI186" s="3">
        <f t="shared" ref="CI186" si="1741">(BV186*CD183+BW186*CC183+BX186*CD186+BY186*CC186)</f>
        <v>0</v>
      </c>
      <c r="CK186" s="16">
        <f t="shared" ref="CK186" si="1742">1/$CL$4</f>
        <v>1</v>
      </c>
      <c r="CL186" s="17">
        <v>0</v>
      </c>
      <c r="CM186" s="18">
        <v>1</v>
      </c>
      <c r="CN186" s="19">
        <v>0</v>
      </c>
      <c r="CP186" s="1">
        <f t="shared" ref="CP186" si="1743">CF186*CK183+CH186*CK186-CG186*CL183-CI186*CL186</f>
        <v>-0.9182750604941039</v>
      </c>
      <c r="CQ186" s="4">
        <f t="shared" ref="CQ186" si="1744">(CF186*CL183+CG186*CK183+CH186*CL186+CI186*CK186)</f>
        <v>0.37118559734464546</v>
      </c>
      <c r="CR186" s="2">
        <f t="shared" ref="CR186" si="1745">CF186*CM183+CH186*CM186-CG186*CN183-CI186*CN186</f>
        <v>-0.9182750604941039</v>
      </c>
      <c r="CS186" s="3">
        <f t="shared" ref="CS186" si="1746">(CF186*CN183+CG186*CM183+CH186*CN186+CI186*CM186)</f>
        <v>0</v>
      </c>
      <c r="CU186" s="39">
        <f t="shared" ref="CU186" si="1747">(180/PI())*ATAN(-1*(CQ183/CP183))</f>
        <v>24.699612913063731</v>
      </c>
      <c r="CW186" s="56">
        <f t="shared" ref="CW186" si="1748">20*LOG(((1-(10^(CU183/20)^2)*(1-((1-CW183)/(1+CW183))^2))^0.5))</f>
        <v>-31.210266383166385</v>
      </c>
      <c r="CY186" s="46">
        <f t="shared" si="1402"/>
        <v>3.26</v>
      </c>
      <c r="CZ186" s="13">
        <f t="shared" si="1403"/>
        <v>-112.26437406043536</v>
      </c>
      <c r="DA186" s="13">
        <f t="shared" si="1404"/>
        <v>22.353153780975674</v>
      </c>
      <c r="DB186" s="50"/>
      <c r="DC186" s="13">
        <f t="shared" si="1356"/>
        <v>-7.313720110601623</v>
      </c>
      <c r="DD186" s="57">
        <f t="shared" si="1357"/>
        <v>-0.12764849649932214</v>
      </c>
      <c r="DE186" s="48">
        <f t="shared" si="1355"/>
        <v>-2.12962077713889E-11</v>
      </c>
    </row>
    <row r="187" spans="1:109" ht="18" customHeight="1">
      <c r="E187" s="20"/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3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Y187" s="46">
        <f t="shared" si="1402"/>
        <v>3.28</v>
      </c>
      <c r="CZ187" s="13">
        <f t="shared" si="1403"/>
        <v>-112.76655671018139</v>
      </c>
      <c r="DA187" s="13">
        <f t="shared" si="1404"/>
        <v>22.206879378763642</v>
      </c>
      <c r="DB187" s="50"/>
      <c r="DC187" s="13">
        <f t="shared" si="1356"/>
        <v>-7.2152926263935706</v>
      </c>
      <c r="DD187" s="57">
        <f t="shared" si="1357"/>
        <v>-0.12593061282543691</v>
      </c>
      <c r="DE187" s="48">
        <f t="shared" si="1355"/>
        <v>-1.8912390274063654E-11</v>
      </c>
    </row>
    <row r="188" spans="1:109" ht="18" customHeight="1">
      <c r="CY188" s="46">
        <f t="shared" si="1402"/>
        <v>3.3</v>
      </c>
      <c r="CZ188" s="13">
        <f t="shared" si="1403"/>
        <v>-113.26537475684336</v>
      </c>
      <c r="DA188" s="13">
        <f t="shared" si="1404"/>
        <v>22.06257352623577</v>
      </c>
      <c r="DB188" s="50"/>
      <c r="DC188" s="13">
        <f t="shared" si="1356"/>
        <v>-7.1189029910191985</v>
      </c>
      <c r="DD188" s="13">
        <f t="shared" si="1357"/>
        <v>-0.12424829632335732</v>
      </c>
      <c r="DE188" s="48">
        <f t="shared" si="1355"/>
        <v>-1.6809192069506611E-11</v>
      </c>
    </row>
    <row r="189" spans="1:109" ht="18" customHeight="1" thickBot="1">
      <c r="A189" s="23"/>
      <c r="B189" s="23"/>
      <c r="C189" s="23"/>
      <c r="D189" s="20" t="s">
        <v>6</v>
      </c>
      <c r="E189" s="20"/>
      <c r="F189" s="20"/>
      <c r="G189" s="20"/>
      <c r="H189" s="20"/>
      <c r="I189" s="20" t="s">
        <v>7</v>
      </c>
      <c r="J189" s="20"/>
      <c r="K189" s="20"/>
      <c r="L189" s="20"/>
      <c r="M189" s="23"/>
      <c r="N189" s="23"/>
      <c r="O189" s="24" t="s">
        <v>8</v>
      </c>
      <c r="P189" s="23"/>
      <c r="Q189" s="23"/>
      <c r="R189" s="23"/>
      <c r="S189" s="20"/>
      <c r="T189" s="20" t="s">
        <v>9</v>
      </c>
      <c r="U189" s="23"/>
      <c r="V189" s="23"/>
      <c r="W189" s="23"/>
      <c r="X189" s="23"/>
      <c r="Y189" s="24" t="s">
        <v>10</v>
      </c>
      <c r="Z189" s="23"/>
      <c r="AA189" s="23"/>
      <c r="AB189" s="23"/>
      <c r="AC189" s="24" t="s">
        <v>11</v>
      </c>
      <c r="AD189" s="20"/>
      <c r="AE189" s="20"/>
      <c r="AF189" s="20"/>
      <c r="AG189" s="20"/>
      <c r="AH189" s="23"/>
      <c r="AI189" s="24" t="s">
        <v>12</v>
      </c>
      <c r="AJ189" s="23"/>
      <c r="AK189" s="23"/>
      <c r="AL189" s="20"/>
      <c r="AM189" s="24" t="s">
        <v>21</v>
      </c>
      <c r="AN189" s="20"/>
      <c r="AO189" s="23"/>
      <c r="AP189" s="23"/>
      <c r="AQ189" s="23"/>
      <c r="AR189" s="23"/>
      <c r="AS189" s="24" t="s">
        <v>87</v>
      </c>
      <c r="AT189" s="23"/>
      <c r="AU189" s="23"/>
      <c r="AV189" s="23"/>
      <c r="AW189" s="24" t="s">
        <v>22</v>
      </c>
      <c r="AX189" s="20"/>
      <c r="AY189" s="20"/>
      <c r="AZ189" s="20"/>
      <c r="BA189" s="20"/>
      <c r="BB189" s="23"/>
      <c r="BC189" s="24" t="s">
        <v>13</v>
      </c>
      <c r="BD189" s="23"/>
      <c r="BE189" s="23"/>
      <c r="BF189" s="23"/>
      <c r="BG189" s="24" t="s">
        <v>23</v>
      </c>
      <c r="BH189" s="20"/>
      <c r="BI189" s="23"/>
      <c r="BJ189" s="23"/>
      <c r="BK189" s="23"/>
      <c r="BL189" s="23"/>
      <c r="BM189" s="24" t="s">
        <v>24</v>
      </c>
      <c r="BN189" s="23"/>
      <c r="BO189" s="23"/>
      <c r="BP189" s="23"/>
      <c r="BQ189" s="24" t="s">
        <v>22</v>
      </c>
      <c r="BR189" s="20"/>
      <c r="BS189" s="20"/>
      <c r="BT189" s="20"/>
      <c r="BU189" s="20"/>
      <c r="BV189" s="23"/>
      <c r="BW189" s="24" t="s">
        <v>25</v>
      </c>
      <c r="BX189" s="23"/>
      <c r="BY189" s="23"/>
      <c r="BZ189" s="23"/>
      <c r="CA189" s="24" t="s">
        <v>23</v>
      </c>
      <c r="CB189" s="20"/>
      <c r="CC189" s="23"/>
      <c r="CD189" s="23"/>
      <c r="CE189" s="23"/>
      <c r="CF189" s="23"/>
      <c r="CG189" s="24" t="s">
        <v>88</v>
      </c>
      <c r="CH189" s="23"/>
      <c r="CI189" s="23"/>
      <c r="CJ189" s="23"/>
      <c r="CK189" s="24" t="s">
        <v>155</v>
      </c>
      <c r="CL189" s="24"/>
      <c r="CM189" s="23"/>
      <c r="CN189" s="23"/>
      <c r="CO189" s="23"/>
      <c r="CP189" s="23"/>
      <c r="CQ189" s="24" t="s">
        <v>89</v>
      </c>
      <c r="CR189" s="23"/>
      <c r="CS189" s="23"/>
      <c r="CY189" s="46">
        <f t="shared" si="1402"/>
        <v>3.32</v>
      </c>
      <c r="CZ189" s="13">
        <f t="shared" si="1403"/>
        <v>-113.76087502607322</v>
      </c>
      <c r="DA189" s="13">
        <f t="shared" si="1404"/>
        <v>21.920195466415386</v>
      </c>
      <c r="DB189" s="50"/>
      <c r="DC189" s="13">
        <f t="shared" si="1356"/>
        <v>-7.0244937061246953</v>
      </c>
      <c r="DD189" s="13">
        <f t="shared" si="1357"/>
        <v>-0.1226005434574949</v>
      </c>
      <c r="DE189" s="48">
        <f t="shared" si="1355"/>
        <v>-1.4950933041455029E-11</v>
      </c>
    </row>
    <row r="190" spans="1:109" ht="18" customHeight="1" thickBot="1">
      <c r="A190" s="23"/>
      <c r="B190" s="33"/>
      <c r="C190" s="23"/>
      <c r="D190" s="7" t="s">
        <v>99</v>
      </c>
      <c r="E190" s="8"/>
      <c r="F190" s="8" t="s">
        <v>100</v>
      </c>
      <c r="G190" s="9"/>
      <c r="H190" s="10"/>
      <c r="I190" s="7" t="s">
        <v>103</v>
      </c>
      <c r="J190" s="8"/>
      <c r="K190" s="8" t="s">
        <v>104</v>
      </c>
      <c r="L190" s="9"/>
      <c r="M190" s="23"/>
      <c r="N190" s="194" t="s">
        <v>74</v>
      </c>
      <c r="O190" s="195"/>
      <c r="P190" s="196" t="s">
        <v>75</v>
      </c>
      <c r="Q190" s="197"/>
      <c r="R190" s="23"/>
      <c r="S190" s="7" t="s">
        <v>2</v>
      </c>
      <c r="T190" s="8"/>
      <c r="U190" s="8" t="s">
        <v>3</v>
      </c>
      <c r="V190" s="9"/>
      <c r="W190" s="20"/>
      <c r="X190" s="194" t="s">
        <v>108</v>
      </c>
      <c r="Y190" s="195"/>
      <c r="Z190" s="196" t="s">
        <v>109</v>
      </c>
      <c r="AA190" s="197"/>
      <c r="AB190" s="20"/>
      <c r="AC190" s="7" t="s">
        <v>107</v>
      </c>
      <c r="AD190" s="8"/>
      <c r="AE190" s="8" t="s">
        <v>14</v>
      </c>
      <c r="AF190" s="9"/>
      <c r="AG190" s="20"/>
      <c r="AH190" s="194" t="s">
        <v>112</v>
      </c>
      <c r="AI190" s="195"/>
      <c r="AJ190" s="196" t="s">
        <v>113</v>
      </c>
      <c r="AK190" s="197"/>
      <c r="AL190" s="20"/>
      <c r="AM190" s="106" t="s">
        <v>135</v>
      </c>
      <c r="AN190" s="107"/>
      <c r="AO190" s="107" t="s">
        <v>136</v>
      </c>
      <c r="AP190" s="108"/>
      <c r="AQ190" s="23"/>
      <c r="AR190" s="194" t="s">
        <v>116</v>
      </c>
      <c r="AS190" s="195"/>
      <c r="AT190" s="196" t="s">
        <v>0</v>
      </c>
      <c r="AU190" s="197"/>
      <c r="AV190" s="36"/>
      <c r="AW190" s="7" t="s">
        <v>139</v>
      </c>
      <c r="AX190" s="8"/>
      <c r="AY190" s="8" t="s">
        <v>140</v>
      </c>
      <c r="AZ190" s="9"/>
      <c r="BA190" s="20"/>
      <c r="BB190" s="194" t="s">
        <v>119</v>
      </c>
      <c r="BC190" s="195"/>
      <c r="BD190" s="196" t="s">
        <v>120</v>
      </c>
      <c r="BE190" s="197"/>
      <c r="BF190" s="36"/>
      <c r="BG190" s="190" t="s">
        <v>143</v>
      </c>
      <c r="BH190" s="191"/>
      <c r="BI190" s="192" t="s">
        <v>144</v>
      </c>
      <c r="BJ190" s="193"/>
      <c r="BK190" s="36"/>
      <c r="BL190" s="194" t="s">
        <v>123</v>
      </c>
      <c r="BM190" s="195"/>
      <c r="BN190" s="196" t="s">
        <v>124</v>
      </c>
      <c r="BO190" s="197"/>
      <c r="BP190" s="36"/>
      <c r="BQ190" s="7" t="s">
        <v>147</v>
      </c>
      <c r="BR190" s="8"/>
      <c r="BS190" s="8" t="s">
        <v>148</v>
      </c>
      <c r="BT190" s="9"/>
      <c r="BU190" s="20"/>
      <c r="BV190" s="194" t="s">
        <v>127</v>
      </c>
      <c r="BW190" s="195"/>
      <c r="BX190" s="196" t="s">
        <v>128</v>
      </c>
      <c r="BY190" s="197"/>
      <c r="BZ190" s="36"/>
      <c r="CA190" s="7" t="s">
        <v>151</v>
      </c>
      <c r="CB190" s="8"/>
      <c r="CC190" s="8" t="s">
        <v>152</v>
      </c>
      <c r="CD190" s="9"/>
      <c r="CE190" s="36"/>
      <c r="CF190" s="194" t="s">
        <v>131</v>
      </c>
      <c r="CG190" s="195"/>
      <c r="CH190" s="196" t="s">
        <v>132</v>
      </c>
      <c r="CI190" s="197"/>
      <c r="CJ190" s="23"/>
      <c r="CK190" s="7" t="s">
        <v>156</v>
      </c>
      <c r="CL190" s="8"/>
      <c r="CM190" s="8" t="s">
        <v>157</v>
      </c>
      <c r="CN190" s="9"/>
      <c r="CO190" s="23"/>
      <c r="CP190" s="194" t="s">
        <v>160</v>
      </c>
      <c r="CQ190" s="195"/>
      <c r="CR190" s="196" t="s">
        <v>132</v>
      </c>
      <c r="CS190" s="197"/>
      <c r="CU190" s="26" t="s">
        <v>15</v>
      </c>
      <c r="CW190" s="52" t="s">
        <v>46</v>
      </c>
      <c r="CY190" s="46">
        <f t="shared" si="1402"/>
        <v>3.34</v>
      </c>
      <c r="CZ190" s="13">
        <f t="shared" si="1403"/>
        <v>-114.25310333471494</v>
      </c>
      <c r="DA190" s="13">
        <f t="shared" si="1404"/>
        <v>21.779705592292892</v>
      </c>
      <c r="DB190" s="50"/>
      <c r="DC190" s="13">
        <f t="shared" si="1356"/>
        <v>-6.9320093381738994</v>
      </c>
      <c r="DD190" s="13">
        <f t="shared" si="1357"/>
        <v>-0.12098638673012758</v>
      </c>
      <c r="DE190" s="48">
        <f t="shared" si="1355"/>
        <v>-1.330868336591211E-11</v>
      </c>
    </row>
    <row r="191" spans="1:109" ht="18" customHeight="1" thickTop="1" thickBot="1">
      <c r="B191" s="34">
        <v>0.42</v>
      </c>
      <c r="D191" s="11">
        <v>1</v>
      </c>
      <c r="E191" s="12">
        <v>0</v>
      </c>
      <c r="F191" s="13">
        <v>0</v>
      </c>
      <c r="G191" s="14">
        <v>0</v>
      </c>
      <c r="H191" s="10"/>
      <c r="I191" s="11">
        <v>1</v>
      </c>
      <c r="J191" s="12">
        <v>0</v>
      </c>
      <c r="K191" s="13">
        <v>0</v>
      </c>
      <c r="L191" s="40">
        <f t="shared" ref="L191" si="1749">$B191*$J$4</f>
        <v>0.59935680000000002</v>
      </c>
      <c r="N191" s="1">
        <f t="shared" ref="N191" si="1750">D191*I191+F191*I194-E191*J191-G191*J194</f>
        <v>1</v>
      </c>
      <c r="O191" s="4">
        <f t="shared" ref="O191" si="1751">(D191*J191+E191*I191+F191*J194+G191*I194)</f>
        <v>0</v>
      </c>
      <c r="P191" s="2">
        <f t="shared" ref="P191" si="1752">D191*K191+F191*K194-E191*L191-G191*L194</f>
        <v>0</v>
      </c>
      <c r="Q191" s="3">
        <f t="shared" ref="Q191" si="1753">(D191*L191+E191*K191+F191*L194+G191*K194)</f>
        <v>0.59935680000000002</v>
      </c>
      <c r="S191" s="11">
        <v>1</v>
      </c>
      <c r="T191" s="12">
        <v>0</v>
      </c>
      <c r="U191" s="13">
        <v>0</v>
      </c>
      <c r="V191" s="13">
        <v>0</v>
      </c>
      <c r="W191" s="20"/>
      <c r="X191" s="1">
        <f t="shared" ref="X191" si="1754">N191*S191+P191*S194-O191*T191-Q191*T194</f>
        <v>0.54575850944511994</v>
      </c>
      <c r="Y191" s="4">
        <f t="shared" ref="Y191" si="1755">(N191*T191+O191*S191+P191*T194+Q191*S194)</f>
        <v>0</v>
      </c>
      <c r="Z191" s="2">
        <f t="shared" ref="Z191" si="1756">N191*U191+P191*U194-O191*V191-Q191*V194</f>
        <v>0</v>
      </c>
      <c r="AA191" s="3">
        <f t="shared" ref="AA191" si="1757">(N191*V191+O191*U191+P191*V194+Q191*U194)</f>
        <v>0.59935680000000002</v>
      </c>
      <c r="AB191" s="20"/>
      <c r="AC191" s="11">
        <v>1</v>
      </c>
      <c r="AD191" s="12">
        <v>0</v>
      </c>
      <c r="AE191" s="13">
        <v>0</v>
      </c>
      <c r="AF191" s="40">
        <f t="shared" ref="AF191" si="1758">$B191*$AD$4</f>
        <v>0.71924580000000005</v>
      </c>
      <c r="AG191" s="20"/>
      <c r="AH191" s="1">
        <f t="shared" ref="AH191" si="1759">X191*AC191+Z191*AC194-Y191*AD191-AA191*AD194</f>
        <v>0.54575850944511994</v>
      </c>
      <c r="AI191" s="4">
        <f t="shared" ref="AI191" si="1760">(X191*AD191+Y191*AC191+Z191*AD194+AA191*AC194)</f>
        <v>0</v>
      </c>
      <c r="AJ191" s="2">
        <f t="shared" ref="AJ191" si="1761">X191*AE191+Z191*AE194-Y191*AF191-AA191*AF194</f>
        <v>0</v>
      </c>
      <c r="AK191" s="3">
        <f t="shared" ref="AK191" si="1762">(X191*AF191+Y191*AE191+Z191*AF194+AA191*AE194)</f>
        <v>0.99189131573266287</v>
      </c>
      <c r="AL191" s="20"/>
      <c r="AM191" s="11">
        <v>1</v>
      </c>
      <c r="AN191" s="12">
        <v>0</v>
      </c>
      <c r="AO191" s="13">
        <v>0</v>
      </c>
      <c r="AP191" s="14">
        <v>0</v>
      </c>
      <c r="AR191" s="1">
        <f t="shared" ref="AR191" si="1763">AH191*AM191+AJ191*AM194-AI191*AN191-AK191*AN194</f>
        <v>-0.24817034398056537</v>
      </c>
      <c r="AS191" s="4">
        <f t="shared" ref="AS191" si="1764">(AH191*AN191+AI191*AM191+AJ191*AN194+AK191*AM194)</f>
        <v>0</v>
      </c>
      <c r="AT191" s="2">
        <f t="shared" ref="AT191" si="1765">AH191*AO191+AJ191*AO194-AI191*AP191-AK191*AP194</f>
        <v>0</v>
      </c>
      <c r="AU191" s="3">
        <f t="shared" ref="AU191" si="1766">(AH191*AP191+AI191*AO191+AJ191*AP194+AK191*AO194)</f>
        <v>0.99189131573266287</v>
      </c>
      <c r="AV191" s="20"/>
      <c r="AW191" s="11">
        <v>1</v>
      </c>
      <c r="AX191" s="12">
        <v>0</v>
      </c>
      <c r="AY191" s="13">
        <v>0</v>
      </c>
      <c r="AZ191" s="40">
        <f t="shared" ref="AZ191" si="1767">$B191*$AX$4</f>
        <v>0.71924580000000005</v>
      </c>
      <c r="BA191" s="20"/>
      <c r="BB191" s="1">
        <f t="shared" ref="BB191" si="1768">AR191*AW191+AT191*AW194-AS191*AX191-AU191*AX194</f>
        <v>-0.24817034398056537</v>
      </c>
      <c r="BC191" s="4">
        <f t="shared" ref="BC191" si="1769">(AR191*AX191+AS191*AW191+AT191*AX194+AU191*AW194)</f>
        <v>0</v>
      </c>
      <c r="BD191" s="2">
        <f t="shared" ref="BD191" si="1770">AR191*AY191+AT191*AY194-AS191*AZ191-AU191*AZ194</f>
        <v>0</v>
      </c>
      <c r="BE191" s="3">
        <f t="shared" ref="BE191" si="1771">(AR191*AZ191+AS191*AY191+AT191*AZ194+AU191*AY194)</f>
        <v>0.81339583814008587</v>
      </c>
      <c r="BF191" s="20"/>
      <c r="BG191" s="11">
        <v>1</v>
      </c>
      <c r="BH191" s="12">
        <v>0</v>
      </c>
      <c r="BI191" s="13">
        <v>0</v>
      </c>
      <c r="BJ191" s="14">
        <v>0</v>
      </c>
      <c r="BK191" s="20"/>
      <c r="BL191" s="1">
        <f t="shared" ref="BL191" si="1772">BB191*BG191+BD191*BG194-BC191*BH191-BE191*BH194</f>
        <v>-0.8646280832235147</v>
      </c>
      <c r="BM191" s="4">
        <f t="shared" ref="BM191" si="1773">(BB191*BH191+BC191*BG191+BD191*BH194+BE191*BG194)</f>
        <v>0</v>
      </c>
      <c r="BN191" s="2">
        <f t="shared" ref="BN191" si="1774">BB191*BI191+BD191*BI194-BC191*BJ191-BE191*BJ194</f>
        <v>0</v>
      </c>
      <c r="BO191" s="3">
        <f t="shared" ref="BO191" si="1775">(BB191*BJ191+BC191*BI191+BD191*BJ194+BE191*BI194)</f>
        <v>0.81339583814008587</v>
      </c>
      <c r="BP191" s="20"/>
      <c r="BQ191" s="11">
        <v>1</v>
      </c>
      <c r="BR191" s="12">
        <v>0</v>
      </c>
      <c r="BS191" s="13">
        <v>0</v>
      </c>
      <c r="BT191" s="40">
        <f t="shared" ref="BT191" si="1776">$B191*BR$4</f>
        <v>0.59935680000000002</v>
      </c>
      <c r="BU191" s="20"/>
      <c r="BV191" s="1">
        <f t="shared" ref="BV191" si="1777">BL191*BQ191+BN191*BQ194-BM191*BR191-BO191*BR194</f>
        <v>-0.8646280832235147</v>
      </c>
      <c r="BW191" s="4">
        <f t="shared" ref="BW191" si="1778">(BL191*BR191+BM191*BQ191+BN191*BR194+BO191*BQ194)</f>
        <v>0</v>
      </c>
      <c r="BX191" s="2">
        <f t="shared" ref="BX191" si="1779">BL191*BS191+BN191*BS194-BM191*BT191-BO191*BT194</f>
        <v>0</v>
      </c>
      <c r="BY191" s="3">
        <f t="shared" ref="BY191" si="1780">(BL191*BT191+BM191*BS191+BN191*BT194+BO191*BS194)</f>
        <v>0.29517511698910637</v>
      </c>
      <c r="BZ191" s="20"/>
      <c r="CA191" s="11">
        <v>1</v>
      </c>
      <c r="CB191" s="12">
        <v>0</v>
      </c>
      <c r="CC191" s="13">
        <v>0</v>
      </c>
      <c r="CD191" s="14">
        <v>0</v>
      </c>
      <c r="CE191" s="20"/>
      <c r="CF191" s="1">
        <f t="shared" ref="CF191" si="1781">BV191*CA191+BX191*CA194-BW191*CB191-BY191*CB194</f>
        <v>-0.96560205952333544</v>
      </c>
      <c r="CG191" s="4">
        <f t="shared" ref="CG191" si="1782">(BV191*CB191+BW191*CA191+BX191*CB194+BY191*CA194)</f>
        <v>0</v>
      </c>
      <c r="CH191" s="2">
        <f t="shared" ref="CH191" si="1783">BV191*CC191+BX191*CC194-BW191*CD191-BY191*CD194</f>
        <v>0</v>
      </c>
      <c r="CI191" s="3">
        <f t="shared" ref="CI191" si="1784">(BV191*CD191+BW191*CC191+BX191*CD194+BY191*CC194)</f>
        <v>0.29517511698910637</v>
      </c>
      <c r="CJ191" s="28"/>
      <c r="CK191" s="11">
        <v>1</v>
      </c>
      <c r="CL191" s="12">
        <v>0</v>
      </c>
      <c r="CM191" s="13">
        <v>0</v>
      </c>
      <c r="CN191" s="14">
        <v>0</v>
      </c>
      <c r="CP191" s="1">
        <f t="shared" ref="CP191" si="1785">CF191*CK191+CH191*CK194-CG191*CL191-CI191*CL194</f>
        <v>-0.96560205952333544</v>
      </c>
      <c r="CQ191" s="4">
        <f t="shared" ref="CQ191" si="1786">(CF191*CL191+CG191*CK191+CH191*CL194+CI191*CK194)</f>
        <v>0.29517511698910637</v>
      </c>
      <c r="CR191" s="2">
        <f t="shared" ref="CR191" si="1787">CF191*CM191+CH191*CM194-CG191*CN191-CI191*CN194</f>
        <v>0</v>
      </c>
      <c r="CS191" s="3">
        <f t="shared" ref="CS191" si="1788">(CF191*CN191+CG191*CM191+CH191*CN194+CI191*CM194)</f>
        <v>0.29517511698910637</v>
      </c>
      <c r="CU191" s="29">
        <f t="shared" ref="CU191" si="1789">20*LOG(((1+$CL$4)/$CL$4)/((CP191+CP194)^2+(CQ191+CQ194)^2)^0.5)</f>
        <v>-4.7434609265696367E-3</v>
      </c>
      <c r="CW191" s="53">
        <f t="shared" ref="CW191" si="1790">((CP191^2+CQ191^2)^0.5)/((CP194^2+CQ194^2)^0.5)</f>
        <v>1.0174443851068029</v>
      </c>
      <c r="CY191" s="46">
        <f t="shared" si="1402"/>
        <v>3.36</v>
      </c>
      <c r="CZ191" s="13">
        <f t="shared" si="1403"/>
        <v>-114.74210452049788</v>
      </c>
      <c r="DA191" s="13">
        <f t="shared" si="1404"/>
        <v>21.641065405529414</v>
      </c>
      <c r="DB191" s="50"/>
      <c r="DC191" s="13">
        <f t="shared" si="1356"/>
        <v>-6.8413964281935629</v>
      </c>
      <c r="DD191" s="13">
        <f t="shared" si="1357"/>
        <v>-0.1194048931061575</v>
      </c>
      <c r="DE191" s="48">
        <f t="shared" si="1355"/>
        <v>-1.1855441873814202E-11</v>
      </c>
    </row>
    <row r="192" spans="1:109" ht="18" customHeight="1" thickBot="1">
      <c r="D192" s="11"/>
      <c r="E192" s="13"/>
      <c r="F192" s="13"/>
      <c r="G192" s="15"/>
      <c r="H192" s="10"/>
      <c r="I192" s="11"/>
      <c r="J192" s="13"/>
      <c r="K192" s="13"/>
      <c r="L192" s="15"/>
      <c r="N192" s="5"/>
      <c r="Q192" s="6"/>
      <c r="S192" s="11"/>
      <c r="T192" s="13"/>
      <c r="U192" s="13"/>
      <c r="V192" s="15"/>
      <c r="W192" s="20"/>
      <c r="X192" s="5"/>
      <c r="AA192" s="6"/>
      <c r="AB192" s="20"/>
      <c r="AC192" s="11"/>
      <c r="AD192" s="13"/>
      <c r="AE192" s="13"/>
      <c r="AF192" s="15"/>
      <c r="AG192" s="20"/>
      <c r="AH192" s="5"/>
      <c r="AK192" s="6"/>
      <c r="AL192" s="20"/>
      <c r="AM192" s="11"/>
      <c r="AN192" s="13"/>
      <c r="AO192" s="13"/>
      <c r="AP192" s="15"/>
      <c r="AR192" s="5"/>
      <c r="AU192" s="6"/>
      <c r="AW192" s="11"/>
      <c r="AX192" s="13"/>
      <c r="AY192" s="13"/>
      <c r="AZ192" s="15"/>
      <c r="BA192" s="20"/>
      <c r="BB192" s="5"/>
      <c r="BE192" s="6"/>
      <c r="BG192" s="11"/>
      <c r="BH192" s="13"/>
      <c r="BI192" s="13"/>
      <c r="BJ192" s="15"/>
      <c r="BL192" s="5"/>
      <c r="BO192" s="6"/>
      <c r="BQ192" s="11"/>
      <c r="BR192" s="13"/>
      <c r="BS192" s="13"/>
      <c r="BT192" s="15"/>
      <c r="BU192" s="20"/>
      <c r="BV192" s="5"/>
      <c r="BY192" s="6"/>
      <c r="CA192" s="11"/>
      <c r="CB192" s="13"/>
      <c r="CC192" s="13"/>
      <c r="CD192" s="15"/>
      <c r="CF192" s="5"/>
      <c r="CI192" s="6"/>
      <c r="CK192" s="11"/>
      <c r="CL192" s="13"/>
      <c r="CM192" s="13"/>
      <c r="CN192" s="15"/>
      <c r="CP192" s="5"/>
      <c r="CS192" s="6"/>
      <c r="CW192" s="54"/>
      <c r="CY192" s="46">
        <f t="shared" si="1402"/>
        <v>3.38</v>
      </c>
      <c r="CZ192" s="13">
        <f t="shared" si="1403"/>
        <v>-115.22792247061842</v>
      </c>
      <c r="DA192" s="13">
        <f t="shared" si="1404"/>
        <v>21.504237476965542</v>
      </c>
      <c r="DB192" s="50"/>
      <c r="DC192" s="13">
        <f t="shared" si="1356"/>
        <v>-6.7526034061653855</v>
      </c>
      <c r="DD192" s="13">
        <f t="shared" si="1357"/>
        <v>-0.11785516251896994</v>
      </c>
      <c r="DE192" s="48">
        <f t="shared" si="1355"/>
        <v>-1.0569029033430456E-11</v>
      </c>
    </row>
    <row r="193" spans="1:109" ht="18" customHeight="1" thickBot="1">
      <c r="D193" s="11" t="s">
        <v>101</v>
      </c>
      <c r="E193" s="13"/>
      <c r="F193" s="13" t="s">
        <v>102</v>
      </c>
      <c r="G193" s="15"/>
      <c r="H193" s="10"/>
      <c r="I193" s="11" t="s">
        <v>106</v>
      </c>
      <c r="J193" s="13"/>
      <c r="K193" s="13" t="s">
        <v>105</v>
      </c>
      <c r="L193" s="15"/>
      <c r="N193" s="194" t="s">
        <v>16</v>
      </c>
      <c r="O193" s="195"/>
      <c r="P193" s="196" t="s">
        <v>17</v>
      </c>
      <c r="Q193" s="197"/>
      <c r="S193" s="11" t="s">
        <v>4</v>
      </c>
      <c r="T193" s="13"/>
      <c r="U193" s="13" t="s">
        <v>5</v>
      </c>
      <c r="V193" s="15"/>
      <c r="W193" s="20"/>
      <c r="X193" s="194" t="s">
        <v>111</v>
      </c>
      <c r="Y193" s="195"/>
      <c r="Z193" s="196" t="s">
        <v>110</v>
      </c>
      <c r="AA193" s="197"/>
      <c r="AB193" s="20"/>
      <c r="AC193" s="11" t="s">
        <v>18</v>
      </c>
      <c r="AD193" s="13"/>
      <c r="AE193" s="13" t="s">
        <v>19</v>
      </c>
      <c r="AF193" s="15"/>
      <c r="AG193" s="20"/>
      <c r="AH193" s="194" t="s">
        <v>114</v>
      </c>
      <c r="AI193" s="195"/>
      <c r="AJ193" s="196" t="s">
        <v>115</v>
      </c>
      <c r="AK193" s="197"/>
      <c r="AL193" s="20"/>
      <c r="AM193" s="11" t="s">
        <v>138</v>
      </c>
      <c r="AN193" s="13"/>
      <c r="AO193" s="13" t="s">
        <v>137</v>
      </c>
      <c r="AP193" s="15"/>
      <c r="AR193" s="194" t="s">
        <v>117</v>
      </c>
      <c r="AS193" s="195"/>
      <c r="AT193" s="196" t="s">
        <v>118</v>
      </c>
      <c r="AU193" s="197"/>
      <c r="AV193" s="36"/>
      <c r="AW193" s="11" t="s">
        <v>142</v>
      </c>
      <c r="AX193" s="13"/>
      <c r="AY193" s="13" t="s">
        <v>141</v>
      </c>
      <c r="AZ193" s="15"/>
      <c r="BA193" s="20"/>
      <c r="BB193" s="194" t="s">
        <v>122</v>
      </c>
      <c r="BC193" s="195"/>
      <c r="BD193" s="196" t="s">
        <v>121</v>
      </c>
      <c r="BE193" s="197"/>
      <c r="BF193" s="36"/>
      <c r="BG193" s="11" t="s">
        <v>145</v>
      </c>
      <c r="BH193" s="13"/>
      <c r="BI193" s="13" t="s">
        <v>146</v>
      </c>
      <c r="BJ193" s="15"/>
      <c r="BK193" s="36"/>
      <c r="BL193" s="194" t="s">
        <v>125</v>
      </c>
      <c r="BM193" s="195"/>
      <c r="BN193" s="196" t="s">
        <v>126</v>
      </c>
      <c r="BO193" s="197"/>
      <c r="BP193" s="36"/>
      <c r="BQ193" s="11" t="s">
        <v>150</v>
      </c>
      <c r="BR193" s="13"/>
      <c r="BS193" s="13" t="s">
        <v>149</v>
      </c>
      <c r="BT193" s="15"/>
      <c r="BU193" s="20"/>
      <c r="BV193" s="194" t="s">
        <v>129</v>
      </c>
      <c r="BW193" s="195"/>
      <c r="BX193" s="196" t="s">
        <v>130</v>
      </c>
      <c r="BY193" s="197"/>
      <c r="BZ193" s="36"/>
      <c r="CA193" s="11" t="s">
        <v>154</v>
      </c>
      <c r="CB193" s="13"/>
      <c r="CC193" s="13" t="s">
        <v>153</v>
      </c>
      <c r="CD193" s="15"/>
      <c r="CE193" s="36"/>
      <c r="CF193" s="194" t="s">
        <v>134</v>
      </c>
      <c r="CG193" s="195"/>
      <c r="CH193" s="196" t="s">
        <v>133</v>
      </c>
      <c r="CI193" s="197"/>
      <c r="CK193" s="11" t="s">
        <v>159</v>
      </c>
      <c r="CL193" s="13"/>
      <c r="CM193" s="13" t="s">
        <v>158</v>
      </c>
      <c r="CN193" s="15"/>
      <c r="CP193" s="109" t="s">
        <v>161</v>
      </c>
      <c r="CQ193" s="110"/>
      <c r="CR193" s="111" t="s">
        <v>162</v>
      </c>
      <c r="CS193" s="112"/>
      <c r="CU193" s="38" t="s">
        <v>29</v>
      </c>
      <c r="CW193" s="55" t="s">
        <v>47</v>
      </c>
      <c r="CY193" s="46">
        <f t="shared" si="1402"/>
        <v>3.4</v>
      </c>
      <c r="CZ193" s="13">
        <f t="shared" si="1403"/>
        <v>-115.71060014926002</v>
      </c>
      <c r="DA193" s="13">
        <f t="shared" si="1404"/>
        <v>21.369185408842235</v>
      </c>
      <c r="DB193" s="50"/>
      <c r="DC193" s="13">
        <f t="shared" si="1356"/>
        <v>-6.6655805098013881</v>
      </c>
      <c r="DD193" s="13">
        <f t="shared" si="1357"/>
        <v>-0.11633632645279637</v>
      </c>
      <c r="DE193" s="48">
        <f t="shared" si="1355"/>
        <v>-9.4282296404966067E-12</v>
      </c>
    </row>
    <row r="194" spans="1:109" ht="18" customHeight="1" thickTop="1" thickBot="1">
      <c r="D194" s="16">
        <v>0</v>
      </c>
      <c r="E194" s="17">
        <f t="shared" ref="E194" si="1791">$B191*$E$4</f>
        <v>0.34208159999999999</v>
      </c>
      <c r="F194" s="18">
        <v>1</v>
      </c>
      <c r="G194" s="19">
        <v>0</v>
      </c>
      <c r="H194" s="10"/>
      <c r="I194" s="16">
        <v>0</v>
      </c>
      <c r="J194" s="17">
        <v>0</v>
      </c>
      <c r="K194" s="18">
        <v>1</v>
      </c>
      <c r="L194" s="19">
        <v>0</v>
      </c>
      <c r="N194" s="1">
        <f t="shared" ref="N194" si="1792">D194*I191+F194*I194-E194*J191-G194*J194</f>
        <v>0</v>
      </c>
      <c r="O194" s="4">
        <f t="shared" ref="O194" si="1793">(D194*J191+E194*I191+F194*J194+G194*I194)</f>
        <v>0.34208159999999999</v>
      </c>
      <c r="P194" s="2">
        <f t="shared" ref="P194" si="1794">D194*K191+F194*K194-E194*L191-G194*L194</f>
        <v>0.79497106688511998</v>
      </c>
      <c r="Q194" s="3">
        <f t="shared" ref="Q194" si="1795">(D194*L191+E194*K191+F194*L194+G194*K194)</f>
        <v>0</v>
      </c>
      <c r="S194" s="16">
        <v>0</v>
      </c>
      <c r="T194" s="17">
        <f t="shared" ref="T194" si="1796">$B191*$T$4</f>
        <v>0.75788160000000004</v>
      </c>
      <c r="U194" s="18">
        <v>1</v>
      </c>
      <c r="V194" s="19">
        <v>0</v>
      </c>
      <c r="W194" s="20"/>
      <c r="X194" s="1">
        <f t="shared" ref="X194" si="1797">N194*S191+P194*S194-O194*T191-Q194*T194</f>
        <v>0</v>
      </c>
      <c r="Y194" s="4">
        <f t="shared" ref="Y194" si="1798">(N194*T191+O194*S191+P194*T194+Q194*S194)</f>
        <v>0.94457554412460176</v>
      </c>
      <c r="Z194" s="2">
        <f t="shared" ref="Z194" si="1799">N194*U191+P194*U194-O194*V191-Q194*V194</f>
        <v>0.79497106688511998</v>
      </c>
      <c r="AA194" s="3">
        <f t="shared" ref="AA194" si="1800">(N194*V191+O194*U191+P194*V194+Q194*U194)</f>
        <v>0</v>
      </c>
      <c r="AB194" s="20"/>
      <c r="AC194" s="16">
        <v>0</v>
      </c>
      <c r="AD194" s="17">
        <v>0</v>
      </c>
      <c r="AE194" s="18">
        <v>1</v>
      </c>
      <c r="AF194" s="19">
        <v>0</v>
      </c>
      <c r="AG194" s="20"/>
      <c r="AH194" s="1">
        <f t="shared" ref="AH194" si="1801">X194*AC191+Z194*AC194-Y194*AD191-AA194*AD194</f>
        <v>0</v>
      </c>
      <c r="AI194" s="4">
        <f t="shared" ref="AI194" si="1802">(X194*AD191+Y194*AC191+Z194*AD194+AA194*AC194)</f>
        <v>0.94457554412460176</v>
      </c>
      <c r="AJ194" s="2">
        <f t="shared" ref="AJ194" si="1803">X194*AE191+Z194*AE194-Y194*AF191-AA194*AF194</f>
        <v>0.11558907399078544</v>
      </c>
      <c r="AK194" s="3">
        <f t="shared" ref="AK194" si="1804">(X194*AF191+Y194*AE191+Z194*AF194+AA194*AE194)</f>
        <v>0</v>
      </c>
      <c r="AL194" s="20"/>
      <c r="AM194" s="16">
        <v>0</v>
      </c>
      <c r="AN194" s="17">
        <f t="shared" ref="AN194" si="1805">$B191*$AN$4</f>
        <v>0.80041919999999989</v>
      </c>
      <c r="AO194" s="18">
        <v>1</v>
      </c>
      <c r="AP194" s="19">
        <v>0</v>
      </c>
      <c r="AR194" s="1">
        <f t="shared" ref="AR194" si="1806">AH194*AM191+AJ194*AM194-AI194*AN191-AK194*AN194</f>
        <v>0</v>
      </c>
      <c r="AS194" s="4">
        <f t="shared" ref="AS194" si="1807">(AH194*AN191+AI194*AM191+AJ194*AN194+AK194*AM194)</f>
        <v>1.037095258257047</v>
      </c>
      <c r="AT194" s="2">
        <f t="shared" ref="AT194" si="1808">AH194*AO191+AJ194*AO194-AI194*AP191-AK194*AP194</f>
        <v>0.11558907399078544</v>
      </c>
      <c r="AU194" s="3">
        <f t="shared" ref="AU194" si="1809">(AH194*AP191+AI194*AO191+AJ194*AP194+AK194*AO194)</f>
        <v>0</v>
      </c>
      <c r="AV194" s="20"/>
      <c r="AW194" s="16">
        <v>0</v>
      </c>
      <c r="AX194" s="17">
        <v>0</v>
      </c>
      <c r="AY194" s="18">
        <v>1</v>
      </c>
      <c r="AZ194" s="19">
        <v>0</v>
      </c>
      <c r="BA194" s="20"/>
      <c r="BB194" s="1">
        <f t="shared" ref="BB194" si="1810">AR194*AW191+AT194*AW194-AS194*AX191-AU194*AX194</f>
        <v>0</v>
      </c>
      <c r="BC194" s="4">
        <f t="shared" ref="BC194" si="1811">(AR194*AX191+AS194*AW191+AT194*AX194+AU194*AW194)</f>
        <v>1.037095258257047</v>
      </c>
      <c r="BD194" s="2">
        <f t="shared" ref="BD194" si="1812">AR194*AY191+AT194*AY194-AS194*AZ191-AU194*AZ194</f>
        <v>-0.6303373347105109</v>
      </c>
      <c r="BE194" s="3">
        <f t="shared" ref="BE194" si="1813">(AR194*AZ191+AS194*AY191+AT194*AZ194+AU194*AY194)</f>
        <v>0</v>
      </c>
      <c r="BF194" s="20"/>
      <c r="BG194" s="16">
        <v>0</v>
      </c>
      <c r="BH194" s="17">
        <f t="shared" ref="BH194" si="1814">$B191*$BH$4</f>
        <v>0.75788160000000004</v>
      </c>
      <c r="BI194" s="18">
        <v>1</v>
      </c>
      <c r="BJ194" s="19">
        <v>0</v>
      </c>
      <c r="BK194" s="20"/>
      <c r="BL194" s="1">
        <f t="shared" ref="BL194" si="1815">BB194*BG191+BD194*BG194-BC194*BH191-BE194*BH194</f>
        <v>0</v>
      </c>
      <c r="BM194" s="4">
        <f t="shared" ref="BM194" si="1816">(BB194*BH191+BC194*BG191+BD194*BH194+BE194*BG194)</f>
        <v>0.5593741904869094</v>
      </c>
      <c r="BN194" s="2">
        <f t="shared" ref="BN194" si="1817">BB194*BI191+BD194*BI194-BC194*BJ191-BE194*BJ194</f>
        <v>-0.6303373347105109</v>
      </c>
      <c r="BO194" s="3">
        <f t="shared" ref="BO194" si="1818">(BB194*BJ191+BC194*BI191+BD194*BJ194+BE194*BI194)</f>
        <v>0</v>
      </c>
      <c r="BP194" s="20"/>
      <c r="BQ194" s="16">
        <v>0</v>
      </c>
      <c r="BR194" s="17">
        <v>0</v>
      </c>
      <c r="BS194" s="18">
        <v>1</v>
      </c>
      <c r="BT194" s="19">
        <v>0</v>
      </c>
      <c r="BU194" s="20"/>
      <c r="BV194" s="1">
        <f t="shared" ref="BV194" si="1819">BL194*BQ191+BN194*BQ194-BM194*BR191-BO194*BR194</f>
        <v>0</v>
      </c>
      <c r="BW194" s="4">
        <f t="shared" ref="BW194" si="1820">(BL194*BR191+BM194*BQ191+BN194*BR194+BO194*BQ194)</f>
        <v>0.5593741904869094</v>
      </c>
      <c r="BX194" s="2">
        <f t="shared" ref="BX194" si="1821">BL194*BS191+BN194*BS194-BM194*BT191-BO194*BT194</f>
        <v>-0.96560205952333544</v>
      </c>
      <c r="BY194" s="3">
        <f t="shared" ref="BY194" si="1822">(BL194*BT191+BM194*BS191+BN194*BT194+BO194*BS194)</f>
        <v>0</v>
      </c>
      <c r="BZ194" s="20"/>
      <c r="CA194" s="16">
        <v>0</v>
      </c>
      <c r="CB194" s="17">
        <f t="shared" ref="CB194" si="1823">$B191*$CB$4</f>
        <v>0.34208159999999999</v>
      </c>
      <c r="CC194" s="18">
        <v>1</v>
      </c>
      <c r="CD194" s="19">
        <v>0</v>
      </c>
      <c r="CE194" s="20"/>
      <c r="CF194" s="1">
        <f t="shared" ref="CF194" si="1824">BV194*CA191+BX194*CA194-BW194*CB191-BY194*CB194</f>
        <v>0</v>
      </c>
      <c r="CG194" s="4">
        <f t="shared" ref="CG194" si="1825">(BV194*CB191+BW194*CA191+BX194*CB194+BY194*CA194)</f>
        <v>0.22905949300187156</v>
      </c>
      <c r="CH194" s="2">
        <f t="shared" ref="CH194" si="1826">BV194*CC191+BX194*CC194-BW194*CD191-BY194*CD194</f>
        <v>-0.96560205952333544</v>
      </c>
      <c r="CI194" s="3">
        <f t="shared" ref="CI194" si="1827">(BV194*CD191+BW194*CC191+BX194*CD194+BY194*CC194)</f>
        <v>0</v>
      </c>
      <c r="CK194" s="16">
        <f t="shared" ref="CK194" si="1828">1/$CL$4</f>
        <v>1</v>
      </c>
      <c r="CL194" s="17">
        <v>0</v>
      </c>
      <c r="CM194" s="18">
        <v>1</v>
      </c>
      <c r="CN194" s="19">
        <v>0</v>
      </c>
      <c r="CP194" s="1">
        <f t="shared" ref="CP194" si="1829">CF194*CK191+CH194*CK194-CG194*CL191-CI194*CL194</f>
        <v>-0.96560205952333544</v>
      </c>
      <c r="CQ194" s="4">
        <f t="shared" ref="CQ194" si="1830">(CF194*CL191+CG194*CK191+CH194*CL194+CI194*CK194)</f>
        <v>0.22905949300187156</v>
      </c>
      <c r="CR194" s="2">
        <f t="shared" ref="CR194" si="1831">CF194*CM191+CH194*CM194-CG194*CN191-CI194*CN194</f>
        <v>-0.96560205952333544</v>
      </c>
      <c r="CS194" s="3">
        <f t="shared" ref="CS194" si="1832">(CF194*CN191+CG194*CM191+CH194*CN194+CI194*CM194)</f>
        <v>0</v>
      </c>
      <c r="CU194" s="39">
        <f t="shared" ref="CU194" si="1833">(180/PI())*ATAN(-1*(CQ191/CP191))</f>
        <v>16.997880469696785</v>
      </c>
      <c r="CW194" s="56">
        <f t="shared" ref="CW194" si="1834">20*LOG(((1-(10^(CU191/20)^2)*(1-((1-CW191)/(1+CW191))^2))^0.5))</f>
        <v>-29.331856049094029</v>
      </c>
      <c r="CY194" s="46">
        <f t="shared" si="1402"/>
        <v>3.42</v>
      </c>
      <c r="CZ194" s="13">
        <f t="shared" si="1403"/>
        <v>-116.19017962409978</v>
      </c>
      <c r="DA194" s="13">
        <f t="shared" si="1404"/>
        <v>21.235873798646207</v>
      </c>
      <c r="DB194" s="50"/>
      <c r="DC194" s="13">
        <f t="shared" si="1356"/>
        <v>-6.5802797074320845</v>
      </c>
      <c r="DD194" s="13">
        <f t="shared" si="1357"/>
        <v>-0.11484754659685906</v>
      </c>
      <c r="DE194" s="48">
        <f t="shared" si="1355"/>
        <v>-8.416650128081168E-12</v>
      </c>
    </row>
    <row r="195" spans="1:109" ht="18" customHeight="1">
      <c r="E195" s="20"/>
      <c r="F195" s="20"/>
      <c r="G195" s="20"/>
      <c r="H195" s="20"/>
      <c r="I195" s="20"/>
      <c r="J195" s="20"/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  <c r="AA195" s="20"/>
      <c r="AB195" s="30"/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0"/>
      <c r="AN195" s="20"/>
      <c r="AO195" s="20"/>
      <c r="AP195" s="20"/>
      <c r="AQ195" s="20"/>
      <c r="AR195" s="20"/>
      <c r="AS195" s="20"/>
      <c r="AT195" s="20"/>
      <c r="AU195" s="20"/>
      <c r="AV195" s="20"/>
      <c r="AW195" s="20"/>
      <c r="AX195" s="20"/>
      <c r="AY195" s="20"/>
      <c r="AZ195" s="20"/>
      <c r="BA195" s="20"/>
      <c r="BB195" s="20"/>
      <c r="BC195" s="20"/>
      <c r="BD195" s="20"/>
      <c r="BE195" s="20"/>
      <c r="BF195" s="20"/>
      <c r="BG195" s="20"/>
      <c r="BH195" s="20"/>
      <c r="BI195" s="20"/>
      <c r="BJ195" s="20"/>
      <c r="BK195" s="20"/>
      <c r="BL195" s="20"/>
      <c r="BM195" s="20"/>
      <c r="BN195" s="20"/>
      <c r="BO195" s="20"/>
      <c r="BP195" s="20"/>
      <c r="BQ195" s="20"/>
      <c r="BR195" s="20"/>
      <c r="BS195" s="20"/>
      <c r="BT195" s="20"/>
      <c r="BU195" s="20"/>
      <c r="BV195" s="20"/>
      <c r="BW195" s="20"/>
      <c r="BX195" s="20"/>
      <c r="BY195" s="20"/>
      <c r="BZ195" s="20"/>
      <c r="CA195" s="20"/>
      <c r="CB195" s="20"/>
      <c r="CC195" s="20"/>
      <c r="CD195" s="20"/>
      <c r="CE195" s="20"/>
      <c r="CF195" s="20"/>
      <c r="CG195" s="20"/>
      <c r="CH195" s="20"/>
      <c r="CI195" s="20"/>
      <c r="CJ195" s="20"/>
      <c r="CK195" s="20"/>
      <c r="CL195" s="20"/>
      <c r="CY195" s="46">
        <f t="shared" si="1402"/>
        <v>3.44</v>
      </c>
      <c r="CZ195" s="13">
        <f t="shared" si="1403"/>
        <v>-116.66670209184701</v>
      </c>
      <c r="DA195" s="13">
        <f t="shared" si="1404"/>
        <v>21.104268204497565</v>
      </c>
      <c r="DB195" s="50"/>
      <c r="DC195" s="13">
        <f t="shared" si="1356"/>
        <v>-6.4966546247772374</v>
      </c>
      <c r="DD195" s="13">
        <f t="shared" si="1357"/>
        <v>-0.11338801356727958</v>
      </c>
      <c r="DE195" s="48">
        <f t="shared" si="1355"/>
        <v>-7.5198255841857879E-12</v>
      </c>
    </row>
    <row r="196" spans="1:109" ht="18" customHeight="1">
      <c r="CY196" s="46">
        <f t="shared" si="1402"/>
        <v>3.46</v>
      </c>
      <c r="CZ196" s="13">
        <f t="shared" si="1403"/>
        <v>-117.1402079028563</v>
      </c>
      <c r="DA196" s="13">
        <f t="shared" si="1404"/>
        <v>20.97433511200202</v>
      </c>
      <c r="DB196" s="50"/>
      <c r="DC196" s="13">
        <f t="shared" si="1356"/>
        <v>-6.4146604753680894</v>
      </c>
      <c r="DD196" s="13">
        <f t="shared" si="1357"/>
        <v>-0.11195694569271779</v>
      </c>
      <c r="DE196" s="48">
        <f t="shared" si="1355"/>
        <v>-6.723291096812119E-12</v>
      </c>
    </row>
    <row r="197" spans="1:109" ht="18" customHeight="1" thickBot="1">
      <c r="A197" s="23"/>
      <c r="B197" s="23"/>
      <c r="C197" s="23"/>
      <c r="D197" s="20" t="s">
        <v>6</v>
      </c>
      <c r="E197" s="20"/>
      <c r="F197" s="20"/>
      <c r="G197" s="20"/>
      <c r="H197" s="20"/>
      <c r="I197" s="20" t="s">
        <v>7</v>
      </c>
      <c r="J197" s="20"/>
      <c r="K197" s="20"/>
      <c r="L197" s="20"/>
      <c r="M197" s="23"/>
      <c r="N197" s="23"/>
      <c r="O197" s="24" t="s">
        <v>8</v>
      </c>
      <c r="P197" s="23"/>
      <c r="Q197" s="23"/>
      <c r="R197" s="23"/>
      <c r="S197" s="20"/>
      <c r="T197" s="20" t="s">
        <v>9</v>
      </c>
      <c r="U197" s="23"/>
      <c r="V197" s="23"/>
      <c r="W197" s="23"/>
      <c r="X197" s="23"/>
      <c r="Y197" s="24" t="s">
        <v>10</v>
      </c>
      <c r="Z197" s="23"/>
      <c r="AA197" s="23"/>
      <c r="AB197" s="23"/>
      <c r="AC197" s="24" t="s">
        <v>11</v>
      </c>
      <c r="AD197" s="20"/>
      <c r="AE197" s="20"/>
      <c r="AF197" s="20"/>
      <c r="AG197" s="20"/>
      <c r="AH197" s="23"/>
      <c r="AI197" s="24" t="s">
        <v>12</v>
      </c>
      <c r="AJ197" s="23"/>
      <c r="AK197" s="23"/>
      <c r="AL197" s="20"/>
      <c r="AM197" s="24" t="s">
        <v>21</v>
      </c>
      <c r="AN197" s="20"/>
      <c r="AO197" s="23"/>
      <c r="AP197" s="23"/>
      <c r="AQ197" s="23"/>
      <c r="AR197" s="23"/>
      <c r="AS197" s="24" t="s">
        <v>87</v>
      </c>
      <c r="AT197" s="23"/>
      <c r="AU197" s="23"/>
      <c r="AV197" s="23"/>
      <c r="AW197" s="24" t="s">
        <v>22</v>
      </c>
      <c r="AX197" s="20"/>
      <c r="AY197" s="20"/>
      <c r="AZ197" s="20"/>
      <c r="BA197" s="20"/>
      <c r="BB197" s="23"/>
      <c r="BC197" s="24" t="s">
        <v>13</v>
      </c>
      <c r="BD197" s="23"/>
      <c r="BE197" s="23"/>
      <c r="BF197" s="23"/>
      <c r="BG197" s="24" t="s">
        <v>23</v>
      </c>
      <c r="BH197" s="20"/>
      <c r="BI197" s="23"/>
      <c r="BJ197" s="23"/>
      <c r="BK197" s="23"/>
      <c r="BL197" s="23"/>
      <c r="BM197" s="24" t="s">
        <v>24</v>
      </c>
      <c r="BN197" s="23"/>
      <c r="BO197" s="23"/>
      <c r="BP197" s="23"/>
      <c r="BQ197" s="24" t="s">
        <v>22</v>
      </c>
      <c r="BR197" s="20"/>
      <c r="BS197" s="20"/>
      <c r="BT197" s="20"/>
      <c r="BU197" s="20"/>
      <c r="BV197" s="23"/>
      <c r="BW197" s="24" t="s">
        <v>25</v>
      </c>
      <c r="BX197" s="23"/>
      <c r="BY197" s="23"/>
      <c r="BZ197" s="23"/>
      <c r="CA197" s="24" t="s">
        <v>23</v>
      </c>
      <c r="CB197" s="20"/>
      <c r="CC197" s="23"/>
      <c r="CD197" s="23"/>
      <c r="CE197" s="23"/>
      <c r="CF197" s="23"/>
      <c r="CG197" s="24" t="s">
        <v>88</v>
      </c>
      <c r="CH197" s="23"/>
      <c r="CI197" s="23"/>
      <c r="CJ197" s="23"/>
      <c r="CK197" s="24" t="s">
        <v>155</v>
      </c>
      <c r="CL197" s="24"/>
      <c r="CM197" s="23"/>
      <c r="CN197" s="23"/>
      <c r="CO197" s="23"/>
      <c r="CP197" s="23"/>
      <c r="CQ197" s="24" t="s">
        <v>89</v>
      </c>
      <c r="CR197" s="23"/>
      <c r="CS197" s="23"/>
      <c r="CY197" s="46">
        <f t="shared" si="1402"/>
        <v>3.48</v>
      </c>
      <c r="CZ197" s="13">
        <f t="shared" si="1403"/>
        <v>-117.61073658485626</v>
      </c>
      <c r="DA197" s="13">
        <f t="shared" si="1404"/>
        <v>20.846041902494658</v>
      </c>
      <c r="DB197" s="50"/>
      <c r="DC197" s="13">
        <f t="shared" si="1356"/>
        <v>-6.3342539944144907</v>
      </c>
      <c r="DD197" s="13">
        <f t="shared" si="1357"/>
        <v>-0.11055358786013537</v>
      </c>
      <c r="DE197" s="48">
        <f t="shared" si="1355"/>
        <v>-6.0145104088949347E-12</v>
      </c>
    </row>
    <row r="198" spans="1:109" ht="18" customHeight="1" thickBot="1">
      <c r="A198" s="23"/>
      <c r="B198" s="33"/>
      <c r="C198" s="23"/>
      <c r="D198" s="7" t="s">
        <v>99</v>
      </c>
      <c r="E198" s="8"/>
      <c r="F198" s="8" t="s">
        <v>100</v>
      </c>
      <c r="G198" s="9"/>
      <c r="H198" s="10"/>
      <c r="I198" s="7" t="s">
        <v>103</v>
      </c>
      <c r="J198" s="8"/>
      <c r="K198" s="8" t="s">
        <v>104</v>
      </c>
      <c r="L198" s="9"/>
      <c r="M198" s="23"/>
      <c r="N198" s="194" t="s">
        <v>74</v>
      </c>
      <c r="O198" s="195"/>
      <c r="P198" s="196" t="s">
        <v>75</v>
      </c>
      <c r="Q198" s="197"/>
      <c r="R198" s="23"/>
      <c r="S198" s="7" t="s">
        <v>2</v>
      </c>
      <c r="T198" s="8"/>
      <c r="U198" s="8" t="s">
        <v>3</v>
      </c>
      <c r="V198" s="9"/>
      <c r="W198" s="20"/>
      <c r="X198" s="194" t="s">
        <v>108</v>
      </c>
      <c r="Y198" s="195"/>
      <c r="Z198" s="196" t="s">
        <v>109</v>
      </c>
      <c r="AA198" s="197"/>
      <c r="AB198" s="20"/>
      <c r="AC198" s="7" t="s">
        <v>107</v>
      </c>
      <c r="AD198" s="8"/>
      <c r="AE198" s="8" t="s">
        <v>14</v>
      </c>
      <c r="AF198" s="9"/>
      <c r="AG198" s="20"/>
      <c r="AH198" s="194" t="s">
        <v>112</v>
      </c>
      <c r="AI198" s="195"/>
      <c r="AJ198" s="196" t="s">
        <v>113</v>
      </c>
      <c r="AK198" s="197"/>
      <c r="AL198" s="20"/>
      <c r="AM198" s="106" t="s">
        <v>135</v>
      </c>
      <c r="AN198" s="107"/>
      <c r="AO198" s="107" t="s">
        <v>136</v>
      </c>
      <c r="AP198" s="108"/>
      <c r="AQ198" s="23"/>
      <c r="AR198" s="194" t="s">
        <v>116</v>
      </c>
      <c r="AS198" s="195"/>
      <c r="AT198" s="196" t="s">
        <v>0</v>
      </c>
      <c r="AU198" s="197"/>
      <c r="AV198" s="36"/>
      <c r="AW198" s="7" t="s">
        <v>139</v>
      </c>
      <c r="AX198" s="8"/>
      <c r="AY198" s="8" t="s">
        <v>140</v>
      </c>
      <c r="AZ198" s="9"/>
      <c r="BA198" s="20"/>
      <c r="BB198" s="194" t="s">
        <v>119</v>
      </c>
      <c r="BC198" s="195"/>
      <c r="BD198" s="196" t="s">
        <v>120</v>
      </c>
      <c r="BE198" s="197"/>
      <c r="BF198" s="36"/>
      <c r="BG198" s="190" t="s">
        <v>143</v>
      </c>
      <c r="BH198" s="191"/>
      <c r="BI198" s="192" t="s">
        <v>144</v>
      </c>
      <c r="BJ198" s="193"/>
      <c r="BK198" s="36"/>
      <c r="BL198" s="194" t="s">
        <v>123</v>
      </c>
      <c r="BM198" s="195"/>
      <c r="BN198" s="196" t="s">
        <v>124</v>
      </c>
      <c r="BO198" s="197"/>
      <c r="BP198" s="36"/>
      <c r="BQ198" s="7" t="s">
        <v>147</v>
      </c>
      <c r="BR198" s="8"/>
      <c r="BS198" s="8" t="s">
        <v>148</v>
      </c>
      <c r="BT198" s="9"/>
      <c r="BU198" s="20"/>
      <c r="BV198" s="194" t="s">
        <v>127</v>
      </c>
      <c r="BW198" s="195"/>
      <c r="BX198" s="196" t="s">
        <v>128</v>
      </c>
      <c r="BY198" s="197"/>
      <c r="BZ198" s="36"/>
      <c r="CA198" s="7" t="s">
        <v>151</v>
      </c>
      <c r="CB198" s="8"/>
      <c r="CC198" s="8" t="s">
        <v>152</v>
      </c>
      <c r="CD198" s="9"/>
      <c r="CE198" s="36"/>
      <c r="CF198" s="194" t="s">
        <v>131</v>
      </c>
      <c r="CG198" s="195"/>
      <c r="CH198" s="196" t="s">
        <v>132</v>
      </c>
      <c r="CI198" s="197"/>
      <c r="CJ198" s="23"/>
      <c r="CK198" s="7" t="s">
        <v>156</v>
      </c>
      <c r="CL198" s="8"/>
      <c r="CM198" s="8" t="s">
        <v>157</v>
      </c>
      <c r="CN198" s="9"/>
      <c r="CO198" s="23"/>
      <c r="CP198" s="194" t="s">
        <v>160</v>
      </c>
      <c r="CQ198" s="195"/>
      <c r="CR198" s="196" t="s">
        <v>132</v>
      </c>
      <c r="CS198" s="197"/>
      <c r="CU198" s="26" t="s">
        <v>15</v>
      </c>
      <c r="CW198" s="52" t="s">
        <v>46</v>
      </c>
      <c r="CY198" s="46">
        <f t="shared" si="1402"/>
        <v>3.5</v>
      </c>
      <c r="CZ198" s="13">
        <f t="shared" si="1403"/>
        <v>-118.07832686583212</v>
      </c>
      <c r="DA198" s="13">
        <f t="shared" si="1404"/>
        <v>20.719356822606368</v>
      </c>
      <c r="DB198" s="50"/>
      <c r="DC198" s="13">
        <f t="shared" si="1356"/>
        <v>-6.2553933759179561</v>
      </c>
      <c r="DD198" s="13">
        <f t="shared" si="1357"/>
        <v>-0.10917721041721169</v>
      </c>
      <c r="DE198" s="48">
        <f t="shared" si="1355"/>
        <v>-5.3848045732352244E-12</v>
      </c>
    </row>
    <row r="199" spans="1:109" ht="18" customHeight="1" thickTop="1" thickBot="1">
      <c r="B199" s="34">
        <v>0.44</v>
      </c>
      <c r="D199" s="11">
        <v>1</v>
      </c>
      <c r="E199" s="12">
        <v>0</v>
      </c>
      <c r="F199" s="13">
        <v>0</v>
      </c>
      <c r="G199" s="14">
        <v>0</v>
      </c>
      <c r="H199" s="10"/>
      <c r="I199" s="11">
        <v>1</v>
      </c>
      <c r="J199" s="12">
        <v>0</v>
      </c>
      <c r="K199" s="13">
        <v>0</v>
      </c>
      <c r="L199" s="40">
        <f t="shared" ref="L199" si="1835">$B199*$J$4</f>
        <v>0.62789760000000006</v>
      </c>
      <c r="N199" s="1">
        <f t="shared" ref="N199" si="1836">D199*I199+F199*I202-E199*J199-G199*J202</f>
        <v>1</v>
      </c>
      <c r="O199" s="4">
        <f t="shared" ref="O199" si="1837">(D199*J199+E199*I199+F199*J202+G199*I202)</f>
        <v>0</v>
      </c>
      <c r="P199" s="2">
        <f t="shared" ref="P199" si="1838">D199*K199+F199*K202-E199*L199-G199*L202</f>
        <v>0</v>
      </c>
      <c r="Q199" s="3">
        <f t="shared" ref="Q199" si="1839">(D199*L199+E199*K199+F199*L202+G199*K202)</f>
        <v>0.62789760000000006</v>
      </c>
      <c r="S199" s="11">
        <v>1</v>
      </c>
      <c r="T199" s="12">
        <v>0</v>
      </c>
      <c r="U199" s="13">
        <v>0</v>
      </c>
      <c r="V199" s="13">
        <v>0</v>
      </c>
      <c r="W199" s="20"/>
      <c r="X199" s="1">
        <f t="shared" ref="X199" si="1840">N199*S199+P199*S202-O199*T199-Q199*T202</f>
        <v>0.50146738905087995</v>
      </c>
      <c r="Y199" s="4">
        <f t="shared" ref="Y199" si="1841">(N199*T199+O199*S199+P199*T202+Q199*S202)</f>
        <v>0</v>
      </c>
      <c r="Z199" s="2">
        <f t="shared" ref="Z199" si="1842">N199*U199+P199*U202-O199*V199-Q199*V202</f>
        <v>0</v>
      </c>
      <c r="AA199" s="3">
        <f t="shared" ref="AA199" si="1843">(N199*V199+O199*U199+P199*V202+Q199*U202)</f>
        <v>0.62789760000000006</v>
      </c>
      <c r="AB199" s="20"/>
      <c r="AC199" s="11">
        <v>1</v>
      </c>
      <c r="AD199" s="12">
        <v>0</v>
      </c>
      <c r="AE199" s="13">
        <v>0</v>
      </c>
      <c r="AF199" s="40">
        <f t="shared" ref="AF199" si="1844">$B199*$AD$4</f>
        <v>0.75349560000000004</v>
      </c>
      <c r="AG199" s="20"/>
      <c r="AH199" s="1">
        <f t="shared" ref="AH199" si="1845">X199*AC199+Z199*AC202-Y199*AD199-AA199*AD202</f>
        <v>0.50146738905087995</v>
      </c>
      <c r="AI199" s="4">
        <f t="shared" ref="AI199" si="1846">(X199*AD199+Y199*AC199+Z199*AD202+AA199*AC202)</f>
        <v>0</v>
      </c>
      <c r="AJ199" s="2">
        <f t="shared" ref="AJ199" si="1847">X199*AE199+Z199*AE202-Y199*AF199-AA199*AF202</f>
        <v>0</v>
      </c>
      <c r="AK199" s="3">
        <f t="shared" ref="AK199" si="1848">(X199*AF199+Y199*AE199+Z199*AF202+AA199*AE202)</f>
        <v>1.0057510711933264</v>
      </c>
      <c r="AL199" s="20"/>
      <c r="AM199" s="11">
        <v>1</v>
      </c>
      <c r="AN199" s="12">
        <v>0</v>
      </c>
      <c r="AO199" s="13">
        <v>0</v>
      </c>
      <c r="AP199" s="14">
        <v>0</v>
      </c>
      <c r="AR199" s="1">
        <f t="shared" ref="AR199" si="1849">AH199*AM199+AJ199*AM202-AI199*AN199-AK199*AN202</f>
        <v>-0.34188948198157332</v>
      </c>
      <c r="AS199" s="4">
        <f t="shared" ref="AS199" si="1850">(AH199*AN199+AI199*AM199+AJ199*AN202+AK199*AM202)</f>
        <v>0</v>
      </c>
      <c r="AT199" s="2">
        <f t="shared" ref="AT199" si="1851">AH199*AO199+AJ199*AO202-AI199*AP199-AK199*AP202</f>
        <v>0</v>
      </c>
      <c r="AU199" s="3">
        <f t="shared" ref="AU199" si="1852">(AH199*AP199+AI199*AO199+AJ199*AP202+AK199*AO202)</f>
        <v>1.0057510711933264</v>
      </c>
      <c r="AV199" s="20"/>
      <c r="AW199" s="11">
        <v>1</v>
      </c>
      <c r="AX199" s="12">
        <v>0</v>
      </c>
      <c r="AY199" s="13">
        <v>0</v>
      </c>
      <c r="AZ199" s="40">
        <f t="shared" ref="AZ199" si="1853">$B199*$AX$4</f>
        <v>0.75349560000000004</v>
      </c>
      <c r="BA199" s="20"/>
      <c r="BB199" s="1">
        <f t="shared" ref="BB199" si="1854">AR199*AW199+AT199*AW202-AS199*AX199-AU199*AX202</f>
        <v>-0.34188948198157332</v>
      </c>
      <c r="BC199" s="4">
        <f t="shared" ref="BC199" si="1855">(AR199*AX199+AS199*AW199+AT199*AX202+AU199*AW202)</f>
        <v>0</v>
      </c>
      <c r="BD199" s="2">
        <f t="shared" ref="BD199" si="1856">AR199*AY199+AT199*AY202-AS199*AZ199-AU199*AZ202</f>
        <v>0</v>
      </c>
      <c r="BE199" s="3">
        <f t="shared" ref="BE199" si="1857">(AR199*AZ199+AS199*AY199+AT199*AZ202+AU199*AY202)</f>
        <v>0.74813885083393161</v>
      </c>
      <c r="BF199" s="20"/>
      <c r="BG199" s="11">
        <v>1</v>
      </c>
      <c r="BH199" s="12">
        <v>0</v>
      </c>
      <c r="BI199" s="13">
        <v>0</v>
      </c>
      <c r="BJ199" s="14">
        <v>0</v>
      </c>
      <c r="BK199" s="20"/>
      <c r="BL199" s="1">
        <f t="shared" ref="BL199" si="1858">BB199*BG199+BD199*BG202-BC199*BH199-BE199*BH202</f>
        <v>-0.93589018314481098</v>
      </c>
      <c r="BM199" s="4">
        <f t="shared" ref="BM199" si="1859">(BB199*BH199+BC199*BG199+BD199*BH202+BE199*BG202)</f>
        <v>0</v>
      </c>
      <c r="BN199" s="2">
        <f t="shared" ref="BN199" si="1860">BB199*BI199+BD199*BI202-BC199*BJ199-BE199*BJ202</f>
        <v>0</v>
      </c>
      <c r="BO199" s="3">
        <f t="shared" ref="BO199" si="1861">(BB199*BJ199+BC199*BI199+BD199*BJ202+BE199*BI202)</f>
        <v>0.74813885083393161</v>
      </c>
      <c r="BP199" s="20"/>
      <c r="BQ199" s="11">
        <v>1</v>
      </c>
      <c r="BR199" s="12">
        <v>0</v>
      </c>
      <c r="BS199" s="13">
        <v>0</v>
      </c>
      <c r="BT199" s="40">
        <f t="shared" ref="BT199" si="1862">$B199*BR$4</f>
        <v>0.62789760000000006</v>
      </c>
      <c r="BU199" s="20"/>
      <c r="BV199" s="1">
        <f t="shared" ref="BV199" si="1863">BL199*BQ199+BN199*BQ202-BM199*BR199-BO199*BR202</f>
        <v>-0.93589018314481098</v>
      </c>
      <c r="BW199" s="4">
        <f t="shared" ref="BW199" si="1864">(BL199*BR199+BM199*BQ199+BN199*BR202+BO199*BQ202)</f>
        <v>0</v>
      </c>
      <c r="BX199" s="2">
        <f t="shared" ref="BX199" si="1865">BL199*BS199+BN199*BS202-BM199*BT199-BO199*BT202</f>
        <v>0</v>
      </c>
      <c r="BY199" s="3">
        <f t="shared" ref="BY199" si="1866">(BL199*BT199+BM199*BS199+BN199*BT202+BO199*BS202)</f>
        <v>0.1604956509737443</v>
      </c>
      <c r="BZ199" s="20"/>
      <c r="CA199" s="11">
        <v>1</v>
      </c>
      <c r="CB199" s="12">
        <v>0</v>
      </c>
      <c r="CC199" s="13">
        <v>0</v>
      </c>
      <c r="CD199" s="14">
        <v>0</v>
      </c>
      <c r="CE199" s="20"/>
      <c r="CF199" s="1">
        <f t="shared" ref="CF199" si="1867">BV199*CA199+BX199*CA202-BW199*CB199-BY199*CB202</f>
        <v>-0.99340720217905287</v>
      </c>
      <c r="CG199" s="4">
        <f t="shared" ref="CG199" si="1868">(BV199*CB199+BW199*CA199+BX199*CB202+BY199*CA202)</f>
        <v>0</v>
      </c>
      <c r="CH199" s="2">
        <f t="shared" ref="CH199" si="1869">BV199*CC199+BX199*CC202-BW199*CD199-BY199*CD202</f>
        <v>0</v>
      </c>
      <c r="CI199" s="3">
        <f t="shared" ref="CI199" si="1870">(BV199*CD199+BW199*CC199+BX199*CD202+BY199*CC202)</f>
        <v>0.1604956509737443</v>
      </c>
      <c r="CJ199" s="28"/>
      <c r="CK199" s="11">
        <v>1</v>
      </c>
      <c r="CL199" s="12">
        <v>0</v>
      </c>
      <c r="CM199" s="13">
        <v>0</v>
      </c>
      <c r="CN199" s="14">
        <v>0</v>
      </c>
      <c r="CP199" s="1">
        <f t="shared" ref="CP199" si="1871">CF199*CK199+CH199*CK202-CG199*CL199-CI199*CL202</f>
        <v>-0.99340720217905287</v>
      </c>
      <c r="CQ199" s="4">
        <f t="shared" ref="CQ199" si="1872">(CF199*CL199+CG199*CK199+CH199*CL202+CI199*CK202)</f>
        <v>0.1604956509737443</v>
      </c>
      <c r="CR199" s="2">
        <f t="shared" ref="CR199" si="1873">CF199*CM199+CH199*CM202-CG199*CN199-CI199*CN202</f>
        <v>0</v>
      </c>
      <c r="CS199" s="3">
        <f t="shared" ref="CS199" si="1874">(CF199*CN199+CG199*CM199+CH199*CN202+CI199*CM202)</f>
        <v>0.1604956509737443</v>
      </c>
      <c r="CU199" s="29">
        <f t="shared" ref="CU199" si="1875">20*LOG(((1+$CL$4)/$CL$4)/((CP199+CP202)^2+(CQ199+CQ202)^2)^0.5)</f>
        <v>-6.7043346097203534E-3</v>
      </c>
      <c r="CW199" s="53">
        <f t="shared" ref="CW199" si="1876">((CP199^2+CQ199^2)^0.5)/((CP202^2+CQ202^2)^0.5)</f>
        <v>1.0095430659069187</v>
      </c>
      <c r="CY199" s="46">
        <f t="shared" si="1402"/>
        <v>3.52</v>
      </c>
      <c r="CZ199" s="13">
        <f t="shared" si="1403"/>
        <v>-118.54301669609933</v>
      </c>
      <c r="DA199" s="13">
        <f t="shared" si="1404"/>
        <v>20.594248955088009</v>
      </c>
      <c r="DB199" s="50"/>
      <c r="DC199" s="13">
        <f t="shared" si="1356"/>
        <v>-6.1780382128498292</v>
      </c>
      <c r="DD199" s="13">
        <f t="shared" si="1357"/>
        <v>-0.10782710812825577</v>
      </c>
      <c r="DE199" s="48">
        <f t="shared" si="1355"/>
        <v>-4.823565987700882E-12</v>
      </c>
    </row>
    <row r="200" spans="1:109" ht="18" customHeight="1" thickBot="1">
      <c r="D200" s="11"/>
      <c r="E200" s="13"/>
      <c r="F200" s="13"/>
      <c r="G200" s="15"/>
      <c r="H200" s="10"/>
      <c r="I200" s="11"/>
      <c r="J200" s="13"/>
      <c r="K200" s="13"/>
      <c r="L200" s="15"/>
      <c r="N200" s="5"/>
      <c r="Q200" s="6"/>
      <c r="S200" s="11"/>
      <c r="T200" s="13"/>
      <c r="U200" s="13"/>
      <c r="V200" s="15"/>
      <c r="W200" s="20"/>
      <c r="X200" s="5"/>
      <c r="AA200" s="6"/>
      <c r="AB200" s="20"/>
      <c r="AC200" s="11"/>
      <c r="AD200" s="13"/>
      <c r="AE200" s="13"/>
      <c r="AF200" s="15"/>
      <c r="AG200" s="20"/>
      <c r="AH200" s="5"/>
      <c r="AK200" s="6"/>
      <c r="AL200" s="20"/>
      <c r="AM200" s="11"/>
      <c r="AN200" s="13"/>
      <c r="AO200" s="13"/>
      <c r="AP200" s="15"/>
      <c r="AR200" s="5"/>
      <c r="AU200" s="6"/>
      <c r="AW200" s="11"/>
      <c r="AX200" s="13"/>
      <c r="AY200" s="13"/>
      <c r="AZ200" s="15"/>
      <c r="BA200" s="20"/>
      <c r="BB200" s="5"/>
      <c r="BE200" s="6"/>
      <c r="BG200" s="11"/>
      <c r="BH200" s="13"/>
      <c r="BI200" s="13"/>
      <c r="BJ200" s="15"/>
      <c r="BL200" s="5"/>
      <c r="BO200" s="6"/>
      <c r="BQ200" s="11"/>
      <c r="BR200" s="13"/>
      <c r="BS200" s="13"/>
      <c r="BT200" s="15"/>
      <c r="BU200" s="20"/>
      <c r="BV200" s="5"/>
      <c r="BY200" s="6"/>
      <c r="CA200" s="11"/>
      <c r="CB200" s="13"/>
      <c r="CC200" s="13"/>
      <c r="CD200" s="15"/>
      <c r="CF200" s="5"/>
      <c r="CI200" s="6"/>
      <c r="CK200" s="11"/>
      <c r="CL200" s="13"/>
      <c r="CM200" s="13"/>
      <c r="CN200" s="15"/>
      <c r="CP200" s="5"/>
      <c r="CS200" s="6"/>
      <c r="CW200" s="54"/>
      <c r="CY200" s="46">
        <f t="shared" si="1402"/>
        <v>3.54</v>
      </c>
      <c r="CZ200" s="13">
        <f t="shared" si="1403"/>
        <v>-119.00484326960219</v>
      </c>
      <c r="DA200" s="13">
        <f t="shared" si="1404"/>
        <v>20.470688190831012</v>
      </c>
      <c r="DB200" s="50"/>
      <c r="DC200" s="13">
        <f t="shared" si="1356"/>
        <v>-6.1021494402215328</v>
      </c>
      <c r="DD200" s="13">
        <f t="shared" si="1357"/>
        <v>-0.10650259918059464</v>
      </c>
      <c r="DE200" s="48">
        <f t="shared" si="1355"/>
        <v>-4.3240443600260158E-12</v>
      </c>
    </row>
    <row r="201" spans="1:109" ht="18" customHeight="1" thickBot="1">
      <c r="D201" s="11" t="s">
        <v>101</v>
      </c>
      <c r="E201" s="13"/>
      <c r="F201" s="13" t="s">
        <v>102</v>
      </c>
      <c r="G201" s="15"/>
      <c r="H201" s="10"/>
      <c r="I201" s="11" t="s">
        <v>106</v>
      </c>
      <c r="J201" s="13"/>
      <c r="K201" s="13" t="s">
        <v>105</v>
      </c>
      <c r="L201" s="15"/>
      <c r="N201" s="194" t="s">
        <v>16</v>
      </c>
      <c r="O201" s="195"/>
      <c r="P201" s="196" t="s">
        <v>17</v>
      </c>
      <c r="Q201" s="197"/>
      <c r="S201" s="11" t="s">
        <v>4</v>
      </c>
      <c r="T201" s="13"/>
      <c r="U201" s="13" t="s">
        <v>5</v>
      </c>
      <c r="V201" s="15"/>
      <c r="W201" s="20"/>
      <c r="X201" s="194" t="s">
        <v>111</v>
      </c>
      <c r="Y201" s="195"/>
      <c r="Z201" s="196" t="s">
        <v>110</v>
      </c>
      <c r="AA201" s="197"/>
      <c r="AB201" s="20"/>
      <c r="AC201" s="11" t="s">
        <v>18</v>
      </c>
      <c r="AD201" s="13"/>
      <c r="AE201" s="13" t="s">
        <v>19</v>
      </c>
      <c r="AF201" s="15"/>
      <c r="AG201" s="20"/>
      <c r="AH201" s="194" t="s">
        <v>114</v>
      </c>
      <c r="AI201" s="195"/>
      <c r="AJ201" s="196" t="s">
        <v>115</v>
      </c>
      <c r="AK201" s="197"/>
      <c r="AL201" s="20"/>
      <c r="AM201" s="11" t="s">
        <v>138</v>
      </c>
      <c r="AN201" s="13"/>
      <c r="AO201" s="13" t="s">
        <v>137</v>
      </c>
      <c r="AP201" s="15"/>
      <c r="AR201" s="194" t="s">
        <v>117</v>
      </c>
      <c r="AS201" s="195"/>
      <c r="AT201" s="196" t="s">
        <v>118</v>
      </c>
      <c r="AU201" s="197"/>
      <c r="AV201" s="36"/>
      <c r="AW201" s="11" t="s">
        <v>142</v>
      </c>
      <c r="AX201" s="13"/>
      <c r="AY201" s="13" t="s">
        <v>141</v>
      </c>
      <c r="AZ201" s="15"/>
      <c r="BA201" s="20"/>
      <c r="BB201" s="194" t="s">
        <v>122</v>
      </c>
      <c r="BC201" s="195"/>
      <c r="BD201" s="196" t="s">
        <v>121</v>
      </c>
      <c r="BE201" s="197"/>
      <c r="BF201" s="36"/>
      <c r="BG201" s="11" t="s">
        <v>145</v>
      </c>
      <c r="BH201" s="13"/>
      <c r="BI201" s="13" t="s">
        <v>146</v>
      </c>
      <c r="BJ201" s="15"/>
      <c r="BK201" s="36"/>
      <c r="BL201" s="194" t="s">
        <v>125</v>
      </c>
      <c r="BM201" s="195"/>
      <c r="BN201" s="196" t="s">
        <v>126</v>
      </c>
      <c r="BO201" s="197"/>
      <c r="BP201" s="36"/>
      <c r="BQ201" s="11" t="s">
        <v>150</v>
      </c>
      <c r="BR201" s="13"/>
      <c r="BS201" s="13" t="s">
        <v>149</v>
      </c>
      <c r="BT201" s="15"/>
      <c r="BU201" s="20"/>
      <c r="BV201" s="194" t="s">
        <v>129</v>
      </c>
      <c r="BW201" s="195"/>
      <c r="BX201" s="196" t="s">
        <v>130</v>
      </c>
      <c r="BY201" s="197"/>
      <c r="BZ201" s="36"/>
      <c r="CA201" s="11" t="s">
        <v>154</v>
      </c>
      <c r="CB201" s="13"/>
      <c r="CC201" s="13" t="s">
        <v>153</v>
      </c>
      <c r="CD201" s="15"/>
      <c r="CE201" s="36"/>
      <c r="CF201" s="194" t="s">
        <v>134</v>
      </c>
      <c r="CG201" s="195"/>
      <c r="CH201" s="196" t="s">
        <v>133</v>
      </c>
      <c r="CI201" s="197"/>
      <c r="CK201" s="11" t="s">
        <v>159</v>
      </c>
      <c r="CL201" s="13"/>
      <c r="CM201" s="13" t="s">
        <v>158</v>
      </c>
      <c r="CN201" s="15"/>
      <c r="CP201" s="109" t="s">
        <v>161</v>
      </c>
      <c r="CQ201" s="110"/>
      <c r="CR201" s="111" t="s">
        <v>162</v>
      </c>
      <c r="CS201" s="112"/>
      <c r="CU201" s="38" t="s">
        <v>29</v>
      </c>
      <c r="CW201" s="55" t="s">
        <v>47</v>
      </c>
      <c r="CY201" s="46">
        <f t="shared" si="1402"/>
        <v>3.56</v>
      </c>
      <c r="CZ201" s="13">
        <f t="shared" si="1403"/>
        <v>-119.46384304447128</v>
      </c>
      <c r="DA201" s="13">
        <f t="shared" si="1404"/>
        <v>20.348645202026582</v>
      </c>
      <c r="DB201" s="50"/>
      <c r="DC201" s="13">
        <f t="shared" si="1356"/>
        <v>-6.0276892808838358</v>
      </c>
      <c r="DD201" s="13">
        <f t="shared" si="1357"/>
        <v>-0.10520302423859224</v>
      </c>
      <c r="DE201" s="48">
        <f t="shared" si="1355"/>
        <v>-3.8785250704781869E-12</v>
      </c>
    </row>
    <row r="202" spans="1:109" ht="18" customHeight="1" thickTop="1" thickBot="1">
      <c r="D202" s="16">
        <v>0</v>
      </c>
      <c r="E202" s="17">
        <f t="shared" ref="E202" si="1877">$B199*$E$4</f>
        <v>0.3583712</v>
      </c>
      <c r="F202" s="18">
        <v>1</v>
      </c>
      <c r="G202" s="19">
        <v>0</v>
      </c>
      <c r="H202" s="10"/>
      <c r="I202" s="16">
        <v>0</v>
      </c>
      <c r="J202" s="17">
        <v>0</v>
      </c>
      <c r="K202" s="18">
        <v>1</v>
      </c>
      <c r="L202" s="19">
        <v>0</v>
      </c>
      <c r="N202" s="1">
        <f t="shared" ref="N202" si="1878">D202*I199+F202*I202-E202*J199-G202*J202</f>
        <v>0</v>
      </c>
      <c r="O202" s="4">
        <f t="shared" ref="O202" si="1879">(D202*J199+E202*I199+F202*J202+G202*I202)</f>
        <v>0.3583712</v>
      </c>
      <c r="P202" s="2">
        <f t="shared" ref="P202" si="1880">D202*K199+F202*K202-E202*L199-G202*L202</f>
        <v>0.77497958361087993</v>
      </c>
      <c r="Q202" s="3">
        <f t="shared" ref="Q202" si="1881">(D202*L199+E202*K199+F202*L202+G202*K202)</f>
        <v>0</v>
      </c>
      <c r="S202" s="16">
        <v>0</v>
      </c>
      <c r="T202" s="17">
        <f t="shared" ref="T202" si="1882">$B199*$T$4</f>
        <v>0.79397119999999999</v>
      </c>
      <c r="U202" s="18">
        <v>1</v>
      </c>
      <c r="V202" s="19">
        <v>0</v>
      </c>
      <c r="W202" s="20"/>
      <c r="X202" s="1">
        <f t="shared" ref="X202" si="1883">N202*S199+P202*S202-O202*T199-Q202*T202</f>
        <v>0</v>
      </c>
      <c r="Y202" s="4">
        <f t="shared" ref="Y202" si="1884">(N202*T199+O202*S199+P202*T202+Q202*S202)</f>
        <v>0.97368266997503061</v>
      </c>
      <c r="Z202" s="2">
        <f t="shared" ref="Z202" si="1885">N202*U199+P202*U202-O202*V199-Q202*V202</f>
        <v>0.77497958361087993</v>
      </c>
      <c r="AA202" s="3">
        <f t="shared" ref="AA202" si="1886">(N202*V199+O202*U199+P202*V202+Q202*U202)</f>
        <v>0</v>
      </c>
      <c r="AB202" s="20"/>
      <c r="AC202" s="16">
        <v>0</v>
      </c>
      <c r="AD202" s="17">
        <v>0</v>
      </c>
      <c r="AE202" s="18">
        <v>1</v>
      </c>
      <c r="AF202" s="19">
        <v>0</v>
      </c>
      <c r="AG202" s="20"/>
      <c r="AH202" s="1">
        <f t="shared" ref="AH202" si="1887">X202*AC199+Z202*AC202-Y202*AD199-AA202*AD202</f>
        <v>0</v>
      </c>
      <c r="AI202" s="4">
        <f t="shared" ref="AI202" si="1888">(X202*AD199+Y202*AC199+Z202*AD202+AA202*AC202)</f>
        <v>0.97368266997503061</v>
      </c>
      <c r="AJ202" s="2">
        <f t="shared" ref="AJ202" si="1889">X202*AE199+Z202*AE202-Y202*AF199-AA202*AF202</f>
        <v>4.131397598844222E-2</v>
      </c>
      <c r="AK202" s="3">
        <f t="shared" ref="AK202" si="1890">(X202*AF199+Y202*AE199+Z202*AF202+AA202*AE202)</f>
        <v>0</v>
      </c>
      <c r="AL202" s="20"/>
      <c r="AM202" s="16">
        <v>0</v>
      </c>
      <c r="AN202" s="17">
        <f t="shared" ref="AN202" si="1891">$B199*$AN$4</f>
        <v>0.83853440000000001</v>
      </c>
      <c r="AO202" s="18">
        <v>1</v>
      </c>
      <c r="AP202" s="19">
        <v>0</v>
      </c>
      <c r="AR202" s="1">
        <f t="shared" ref="AR202" si="1892">AH202*AM199+AJ202*AM202-AI202*AN199-AK202*AN202</f>
        <v>0</v>
      </c>
      <c r="AS202" s="4">
        <f t="shared" ref="AS202" si="1893">(AH202*AN199+AI202*AM199+AJ202*AN202+AK202*AM202)</f>
        <v>1.0083258600421134</v>
      </c>
      <c r="AT202" s="2">
        <f t="shared" ref="AT202" si="1894">AH202*AO199+AJ202*AO202-AI202*AP199-AK202*AP202</f>
        <v>4.131397598844222E-2</v>
      </c>
      <c r="AU202" s="3">
        <f t="shared" ref="AU202" si="1895">(AH202*AP199+AI202*AO199+AJ202*AP202+AK202*AO202)</f>
        <v>0</v>
      </c>
      <c r="AV202" s="20"/>
      <c r="AW202" s="16">
        <v>0</v>
      </c>
      <c r="AX202" s="17">
        <v>0</v>
      </c>
      <c r="AY202" s="18">
        <v>1</v>
      </c>
      <c r="AZ202" s="19">
        <v>0</v>
      </c>
      <c r="BA202" s="20"/>
      <c r="BB202" s="1">
        <f t="shared" ref="BB202" si="1896">AR202*AW199+AT202*AW202-AS202*AX199-AU202*AX202</f>
        <v>0</v>
      </c>
      <c r="BC202" s="4">
        <f t="shared" ref="BC202" si="1897">(AR202*AX199+AS202*AW199+AT202*AX202+AU202*AW202)</f>
        <v>1.0083258600421134</v>
      </c>
      <c r="BD202" s="2">
        <f t="shared" ref="BD202" si="1898">AR202*AY199+AT202*AY202-AS202*AZ199-AU202*AZ202</f>
        <v>-0.71845512291950608</v>
      </c>
      <c r="BE202" s="3">
        <f t="shared" ref="BE202" si="1899">(AR202*AZ199+AS202*AY199+AT202*AZ202+AU202*AY202)</f>
        <v>0</v>
      </c>
      <c r="BF202" s="20"/>
      <c r="BG202" s="16">
        <v>0</v>
      </c>
      <c r="BH202" s="17">
        <f t="shared" ref="BH202" si="1900">$B199*$BH$4</f>
        <v>0.79397119999999999</v>
      </c>
      <c r="BI202" s="18">
        <v>1</v>
      </c>
      <c r="BJ202" s="19">
        <v>0</v>
      </c>
      <c r="BK202" s="20"/>
      <c r="BL202" s="1">
        <f t="shared" ref="BL202" si="1901">BB202*BG199+BD202*BG202-BC202*BH199-BE202*BH202</f>
        <v>0</v>
      </c>
      <c r="BM202" s="4">
        <f t="shared" ref="BM202" si="1902">(BB202*BH199+BC202*BG199+BD202*BH202+BE202*BG202)</f>
        <v>0.43789318395156573</v>
      </c>
      <c r="BN202" s="2">
        <f t="shared" ref="BN202" si="1903">BB202*BI199+BD202*BI202-BC202*BJ199-BE202*BJ202</f>
        <v>-0.71845512291950608</v>
      </c>
      <c r="BO202" s="3">
        <f t="shared" ref="BO202" si="1904">(BB202*BJ199+BC202*BI199+BD202*BJ202+BE202*BI202)</f>
        <v>0</v>
      </c>
      <c r="BP202" s="20"/>
      <c r="BQ202" s="16">
        <v>0</v>
      </c>
      <c r="BR202" s="17">
        <v>0</v>
      </c>
      <c r="BS202" s="18">
        <v>1</v>
      </c>
      <c r="BT202" s="19">
        <v>0</v>
      </c>
      <c r="BU202" s="20"/>
      <c r="BV202" s="1">
        <f t="shared" ref="BV202" si="1905">BL202*BQ199+BN202*BQ202-BM202*BR199-BO202*BR202</f>
        <v>0</v>
      </c>
      <c r="BW202" s="4">
        <f t="shared" ref="BW202" si="1906">(BL202*BR199+BM202*BQ199+BN202*BR202+BO202*BQ202)</f>
        <v>0.43789318395156573</v>
      </c>
      <c r="BX202" s="2">
        <f t="shared" ref="BX202" si="1907">BL202*BS199+BN202*BS202-BM202*BT199-BO202*BT202</f>
        <v>-0.99340720217905276</v>
      </c>
      <c r="BY202" s="3">
        <f t="shared" ref="BY202" si="1908">(BL202*BT199+BM202*BS199+BN202*BT202+BO202*BS202)</f>
        <v>0</v>
      </c>
      <c r="BZ202" s="20"/>
      <c r="CA202" s="16">
        <v>0</v>
      </c>
      <c r="CB202" s="17">
        <f t="shared" ref="CB202" si="1909">$B199*$CB$4</f>
        <v>0.3583712</v>
      </c>
      <c r="CC202" s="18">
        <v>1</v>
      </c>
      <c r="CD202" s="19">
        <v>0</v>
      </c>
      <c r="CE202" s="20"/>
      <c r="CF202" s="1">
        <f t="shared" ref="CF202" si="1910">BV202*CA199+BX202*CA202-BW202*CB199-BY202*CB202</f>
        <v>0</v>
      </c>
      <c r="CG202" s="4">
        <f t="shared" ref="CG202" si="1911">(BV202*CB199+BW202*CA199+BX202*CB202+BY202*CA202)</f>
        <v>8.188465281801599E-2</v>
      </c>
      <c r="CH202" s="2">
        <f t="shared" ref="CH202" si="1912">BV202*CC199+BX202*CC202-BW202*CD199-BY202*CD202</f>
        <v>-0.99340720217905276</v>
      </c>
      <c r="CI202" s="3">
        <f t="shared" ref="CI202" si="1913">(BV202*CD199+BW202*CC199+BX202*CD202+BY202*CC202)</f>
        <v>0</v>
      </c>
      <c r="CK202" s="16">
        <f t="shared" ref="CK202" si="1914">1/$CL$4</f>
        <v>1</v>
      </c>
      <c r="CL202" s="17">
        <v>0</v>
      </c>
      <c r="CM202" s="18">
        <v>1</v>
      </c>
      <c r="CN202" s="19">
        <v>0</v>
      </c>
      <c r="CP202" s="1">
        <f t="shared" ref="CP202" si="1915">CF202*CK199+CH202*CK202-CG202*CL199-CI202*CL202</f>
        <v>-0.99340720217905276</v>
      </c>
      <c r="CQ202" s="4">
        <f t="shared" ref="CQ202" si="1916">(CF202*CL199+CG202*CK199+CH202*CL202+CI202*CK202)</f>
        <v>8.188465281801599E-2</v>
      </c>
      <c r="CR202" s="2">
        <f t="shared" ref="CR202" si="1917">CF202*CM199+CH202*CM202-CG202*CN199-CI202*CN202</f>
        <v>-0.99340720217905276</v>
      </c>
      <c r="CS202" s="3">
        <f t="shared" ref="CS202" si="1918">(CF202*CN199+CG202*CM199+CH202*CN202+CI202*CM202)</f>
        <v>0</v>
      </c>
      <c r="CU202" s="39">
        <f t="shared" ref="CU202" si="1919">(180/PI())*ATAN(-1*(CQ199/CP199))</f>
        <v>9.1774500491670796</v>
      </c>
      <c r="CW202" s="56">
        <f t="shared" ref="CW202" si="1920">20*LOG(((1-(10^(CU199/20)^2)*(1-((1-CW199)/(1+CW199))^2))^0.5))</f>
        <v>-28.054700716332292</v>
      </c>
      <c r="CY202" s="46">
        <f t="shared" si="1402"/>
        <v>3.58</v>
      </c>
      <c r="CZ202" s="13">
        <f t="shared" si="1403"/>
        <v>-119.92005176287036</v>
      </c>
      <c r="DA202" s="13">
        <f t="shared" si="1404"/>
        <v>20.228091416408905</v>
      </c>
      <c r="DB202" s="50"/>
      <c r="DC202" s="13">
        <f t="shared" si="1356"/>
        <v>-5.9546211939078777</v>
      </c>
      <c r="DD202" s="13">
        <f t="shared" si="1357"/>
        <v>-0.10392774554272817</v>
      </c>
      <c r="DE202" s="48">
        <f t="shared" si="1355"/>
        <v>-3.4812221542580641E-12</v>
      </c>
    </row>
    <row r="203" spans="1:109" ht="18" customHeight="1"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3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Y203" s="46">
        <f t="shared" si="1402"/>
        <v>3.6</v>
      </c>
      <c r="CZ203" s="13">
        <f t="shared" si="1403"/>
        <v>-120.37350447016317</v>
      </c>
      <c r="DA203" s="13">
        <f t="shared" si="1404"/>
        <v>20.108998992530747</v>
      </c>
      <c r="DB203" s="50"/>
      <c r="DC203" s="13">
        <f t="shared" si="1356"/>
        <v>-5.8829098254053083</v>
      </c>
      <c r="DD203" s="13">
        <f t="shared" si="1357"/>
        <v>-0.10267614605124739</v>
      </c>
      <c r="DE203" s="48">
        <f t="shared" si="1355"/>
        <v>-3.1273139740328734E-12</v>
      </c>
    </row>
    <row r="204" spans="1:109" ht="18" customHeight="1">
      <c r="CY204" s="46">
        <f t="shared" si="1402"/>
        <v>3.62</v>
      </c>
      <c r="CZ204" s="13">
        <f t="shared" si="1403"/>
        <v>-120.82423553342791</v>
      </c>
      <c r="DA204" s="13">
        <f t="shared" si="1404"/>
        <v>19.991340796022641</v>
      </c>
      <c r="DB204" s="50"/>
      <c r="DC204" s="13">
        <f t="shared" si="1356"/>
        <v>-5.8125209616504083</v>
      </c>
      <c r="DD204" s="13">
        <f t="shared" si="1357"/>
        <v>-0.10144762862198667</v>
      </c>
      <c r="DE204" s="48">
        <f t="shared" si="1355"/>
        <v>-2.8100502375367331E-12</v>
      </c>
    </row>
    <row r="205" spans="1:109" ht="18" customHeight="1" thickBot="1">
      <c r="A205" s="23"/>
      <c r="B205" s="23"/>
      <c r="C205" s="23"/>
      <c r="D205" s="20" t="s">
        <v>6</v>
      </c>
      <c r="E205" s="20"/>
      <c r="F205" s="20"/>
      <c r="G205" s="20"/>
      <c r="H205" s="20"/>
      <c r="I205" s="20" t="s">
        <v>7</v>
      </c>
      <c r="J205" s="20"/>
      <c r="K205" s="20"/>
      <c r="L205" s="20"/>
      <c r="M205" s="23"/>
      <c r="N205" s="23"/>
      <c r="O205" s="24" t="s">
        <v>8</v>
      </c>
      <c r="P205" s="23"/>
      <c r="Q205" s="23"/>
      <c r="R205" s="23"/>
      <c r="S205" s="20"/>
      <c r="T205" s="20" t="s">
        <v>9</v>
      </c>
      <c r="U205" s="23"/>
      <c r="V205" s="23"/>
      <c r="W205" s="23"/>
      <c r="X205" s="23"/>
      <c r="Y205" s="24" t="s">
        <v>10</v>
      </c>
      <c r="Z205" s="23"/>
      <c r="AA205" s="23"/>
      <c r="AB205" s="23"/>
      <c r="AC205" s="24" t="s">
        <v>11</v>
      </c>
      <c r="AD205" s="20"/>
      <c r="AE205" s="20"/>
      <c r="AF205" s="20"/>
      <c r="AG205" s="20"/>
      <c r="AH205" s="23"/>
      <c r="AI205" s="24" t="s">
        <v>12</v>
      </c>
      <c r="AJ205" s="23"/>
      <c r="AK205" s="23"/>
      <c r="AL205" s="20"/>
      <c r="AM205" s="24" t="s">
        <v>21</v>
      </c>
      <c r="AN205" s="20"/>
      <c r="AO205" s="23"/>
      <c r="AP205" s="23"/>
      <c r="AQ205" s="23"/>
      <c r="AR205" s="23"/>
      <c r="AS205" s="24" t="s">
        <v>87</v>
      </c>
      <c r="AT205" s="23"/>
      <c r="AU205" s="23"/>
      <c r="AV205" s="23"/>
      <c r="AW205" s="24" t="s">
        <v>22</v>
      </c>
      <c r="AX205" s="20"/>
      <c r="AY205" s="20"/>
      <c r="AZ205" s="20"/>
      <c r="BA205" s="20"/>
      <c r="BB205" s="23"/>
      <c r="BC205" s="24" t="s">
        <v>13</v>
      </c>
      <c r="BD205" s="23"/>
      <c r="BE205" s="23"/>
      <c r="BF205" s="23"/>
      <c r="BG205" s="24" t="s">
        <v>23</v>
      </c>
      <c r="BH205" s="20"/>
      <c r="BI205" s="23"/>
      <c r="BJ205" s="23"/>
      <c r="BK205" s="23"/>
      <c r="BL205" s="23"/>
      <c r="BM205" s="24" t="s">
        <v>24</v>
      </c>
      <c r="BN205" s="23"/>
      <c r="BO205" s="23"/>
      <c r="BP205" s="23"/>
      <c r="BQ205" s="24" t="s">
        <v>22</v>
      </c>
      <c r="BR205" s="20"/>
      <c r="BS205" s="20"/>
      <c r="BT205" s="20"/>
      <c r="BU205" s="20"/>
      <c r="BV205" s="23"/>
      <c r="BW205" s="24" t="s">
        <v>25</v>
      </c>
      <c r="BX205" s="23"/>
      <c r="BY205" s="23"/>
      <c r="BZ205" s="23"/>
      <c r="CA205" s="24" t="s">
        <v>23</v>
      </c>
      <c r="CB205" s="20"/>
      <c r="CC205" s="23"/>
      <c r="CD205" s="23"/>
      <c r="CE205" s="23"/>
      <c r="CF205" s="23"/>
      <c r="CG205" s="24" t="s">
        <v>88</v>
      </c>
      <c r="CH205" s="23"/>
      <c r="CI205" s="23"/>
      <c r="CJ205" s="23"/>
      <c r="CK205" s="24" t="s">
        <v>155</v>
      </c>
      <c r="CL205" s="24"/>
      <c r="CM205" s="23"/>
      <c r="CN205" s="23"/>
      <c r="CO205" s="23"/>
      <c r="CP205" s="23"/>
      <c r="CQ205" s="24" t="s">
        <v>89</v>
      </c>
      <c r="CR205" s="23"/>
      <c r="CS205" s="23"/>
      <c r="CY205" s="46">
        <f t="shared" si="1402"/>
        <v>3.64</v>
      </c>
      <c r="CZ205" s="13">
        <f t="shared" si="1403"/>
        <v>-121.27227865934657</v>
      </c>
      <c r="DA205" s="13">
        <f t="shared" si="1404"/>
        <v>19.875090376789633</v>
      </c>
      <c r="DB205" s="50"/>
      <c r="DC205" s="13">
        <f t="shared" si="1356"/>
        <v>-5.7434214843908595</v>
      </c>
      <c r="DD205" s="13">
        <f t="shared" si="1357"/>
        <v>-0.1002416152324006</v>
      </c>
      <c r="DE205" s="48">
        <f t="shared" si="1355"/>
        <v>-2.5275022898365336E-12</v>
      </c>
    </row>
    <row r="206" spans="1:109" ht="18" customHeight="1" thickBot="1">
      <c r="A206" s="23"/>
      <c r="B206" s="33"/>
      <c r="C206" s="23"/>
      <c r="D206" s="7" t="s">
        <v>99</v>
      </c>
      <c r="E206" s="8"/>
      <c r="F206" s="8" t="s">
        <v>100</v>
      </c>
      <c r="G206" s="9"/>
      <c r="H206" s="10"/>
      <c r="I206" s="7" t="s">
        <v>103</v>
      </c>
      <c r="J206" s="8"/>
      <c r="K206" s="8" t="s">
        <v>104</v>
      </c>
      <c r="L206" s="9"/>
      <c r="M206" s="23"/>
      <c r="N206" s="194" t="s">
        <v>74</v>
      </c>
      <c r="O206" s="195"/>
      <c r="P206" s="196" t="s">
        <v>75</v>
      </c>
      <c r="Q206" s="197"/>
      <c r="R206" s="23"/>
      <c r="S206" s="7" t="s">
        <v>2</v>
      </c>
      <c r="T206" s="8"/>
      <c r="U206" s="8" t="s">
        <v>3</v>
      </c>
      <c r="V206" s="9"/>
      <c r="W206" s="20"/>
      <c r="X206" s="194" t="s">
        <v>108</v>
      </c>
      <c r="Y206" s="195"/>
      <c r="Z206" s="196" t="s">
        <v>109</v>
      </c>
      <c r="AA206" s="197"/>
      <c r="AB206" s="20"/>
      <c r="AC206" s="7" t="s">
        <v>107</v>
      </c>
      <c r="AD206" s="8"/>
      <c r="AE206" s="8" t="s">
        <v>14</v>
      </c>
      <c r="AF206" s="9"/>
      <c r="AG206" s="20"/>
      <c r="AH206" s="194" t="s">
        <v>112</v>
      </c>
      <c r="AI206" s="195"/>
      <c r="AJ206" s="196" t="s">
        <v>113</v>
      </c>
      <c r="AK206" s="197"/>
      <c r="AL206" s="20"/>
      <c r="AM206" s="106" t="s">
        <v>135</v>
      </c>
      <c r="AN206" s="107"/>
      <c r="AO206" s="107" t="s">
        <v>136</v>
      </c>
      <c r="AP206" s="108"/>
      <c r="AQ206" s="23"/>
      <c r="AR206" s="194" t="s">
        <v>116</v>
      </c>
      <c r="AS206" s="195"/>
      <c r="AT206" s="196" t="s">
        <v>0</v>
      </c>
      <c r="AU206" s="197"/>
      <c r="AV206" s="36"/>
      <c r="AW206" s="7" t="s">
        <v>139</v>
      </c>
      <c r="AX206" s="8"/>
      <c r="AY206" s="8" t="s">
        <v>140</v>
      </c>
      <c r="AZ206" s="9"/>
      <c r="BA206" s="20"/>
      <c r="BB206" s="194" t="s">
        <v>119</v>
      </c>
      <c r="BC206" s="195"/>
      <c r="BD206" s="196" t="s">
        <v>120</v>
      </c>
      <c r="BE206" s="197"/>
      <c r="BF206" s="36"/>
      <c r="BG206" s="190" t="s">
        <v>143</v>
      </c>
      <c r="BH206" s="191"/>
      <c r="BI206" s="192" t="s">
        <v>144</v>
      </c>
      <c r="BJ206" s="193"/>
      <c r="BK206" s="36"/>
      <c r="BL206" s="194" t="s">
        <v>123</v>
      </c>
      <c r="BM206" s="195"/>
      <c r="BN206" s="196" t="s">
        <v>124</v>
      </c>
      <c r="BO206" s="197"/>
      <c r="BP206" s="36"/>
      <c r="BQ206" s="7" t="s">
        <v>147</v>
      </c>
      <c r="BR206" s="8"/>
      <c r="BS206" s="8" t="s">
        <v>148</v>
      </c>
      <c r="BT206" s="9"/>
      <c r="BU206" s="20"/>
      <c r="BV206" s="194" t="s">
        <v>127</v>
      </c>
      <c r="BW206" s="195"/>
      <c r="BX206" s="196" t="s">
        <v>128</v>
      </c>
      <c r="BY206" s="197"/>
      <c r="BZ206" s="36"/>
      <c r="CA206" s="7" t="s">
        <v>151</v>
      </c>
      <c r="CB206" s="8"/>
      <c r="CC206" s="8" t="s">
        <v>152</v>
      </c>
      <c r="CD206" s="9"/>
      <c r="CE206" s="36"/>
      <c r="CF206" s="194" t="s">
        <v>131</v>
      </c>
      <c r="CG206" s="195"/>
      <c r="CH206" s="196" t="s">
        <v>132</v>
      </c>
      <c r="CI206" s="197"/>
      <c r="CJ206" s="23"/>
      <c r="CK206" s="7" t="s">
        <v>156</v>
      </c>
      <c r="CL206" s="8"/>
      <c r="CM206" s="8" t="s">
        <v>157</v>
      </c>
      <c r="CN206" s="9"/>
      <c r="CO206" s="23"/>
      <c r="CP206" s="194" t="s">
        <v>160</v>
      </c>
      <c r="CQ206" s="195"/>
      <c r="CR206" s="196" t="s">
        <v>132</v>
      </c>
      <c r="CS206" s="197"/>
      <c r="CU206" s="26" t="s">
        <v>15</v>
      </c>
      <c r="CW206" s="52" t="s">
        <v>46</v>
      </c>
      <c r="CY206" s="46">
        <f t="shared" si="1402"/>
        <v>3.66</v>
      </c>
      <c r="CZ206" s="13">
        <f t="shared" si="1403"/>
        <v>-121.71766691149483</v>
      </c>
      <c r="DA206" s="13">
        <f t="shared" si="1404"/>
        <v>19.760221947101815</v>
      </c>
      <c r="DB206" s="50"/>
      <c r="DC206" s="13">
        <f t="shared" si="1356"/>
        <v>-5.6755793282134039</v>
      </c>
      <c r="DD206" s="13">
        <f t="shared" si="1357"/>
        <v>-9.9057546235451793E-2</v>
      </c>
      <c r="DE206" s="48">
        <f t="shared" si="1355"/>
        <v>-2.273884166132949E-12</v>
      </c>
    </row>
    <row r="207" spans="1:109" ht="18" customHeight="1" thickTop="1" thickBot="1">
      <c r="B207" s="34">
        <v>0.46</v>
      </c>
      <c r="D207" s="11">
        <v>1</v>
      </c>
      <c r="E207" s="12">
        <v>0</v>
      </c>
      <c r="F207" s="13">
        <v>0</v>
      </c>
      <c r="G207" s="14">
        <v>0</v>
      </c>
      <c r="H207" s="10"/>
      <c r="I207" s="11">
        <v>1</v>
      </c>
      <c r="J207" s="12">
        <v>0</v>
      </c>
      <c r="K207" s="13">
        <v>0</v>
      </c>
      <c r="L207" s="40">
        <f t="shared" ref="L207" si="1921">$B207*$J$4</f>
        <v>0.65643840000000009</v>
      </c>
      <c r="N207" s="1">
        <f t="shared" ref="N207" si="1922">D207*I207+F207*I210-E207*J207-G207*J210</f>
        <v>1</v>
      </c>
      <c r="O207" s="4">
        <f t="shared" ref="O207" si="1923">(D207*J207+E207*I207+F207*J210+G207*I210)</f>
        <v>0</v>
      </c>
      <c r="P207" s="2">
        <f t="shared" ref="P207" si="1924">D207*K207+F207*K210-E207*L207-G207*L210</f>
        <v>0</v>
      </c>
      <c r="Q207" s="3">
        <f t="shared" ref="Q207" si="1925">(D207*L207+E207*K207+F207*L210+G207*K210)</f>
        <v>0.65643840000000009</v>
      </c>
      <c r="S207" s="11">
        <v>1</v>
      </c>
      <c r="T207" s="12">
        <v>0</v>
      </c>
      <c r="U207" s="13">
        <v>0</v>
      </c>
      <c r="V207" s="13">
        <v>0</v>
      </c>
      <c r="W207" s="20"/>
      <c r="X207" s="1">
        <f t="shared" ref="X207" si="1926">N207*S207+P207*S210-O207*T207-Q207*T210</f>
        <v>0.45511621654527989</v>
      </c>
      <c r="Y207" s="4">
        <f t="shared" ref="Y207" si="1927">(N207*T207+O207*S207+P207*T210+Q207*S210)</f>
        <v>0</v>
      </c>
      <c r="Z207" s="2">
        <f t="shared" ref="Z207" si="1928">N207*U207+P207*U210-O207*V207-Q207*V210</f>
        <v>0</v>
      </c>
      <c r="AA207" s="3">
        <f t="shared" ref="AA207" si="1929">(N207*V207+O207*U207+P207*V210+Q207*U210)</f>
        <v>0.65643840000000009</v>
      </c>
      <c r="AB207" s="20"/>
      <c r="AC207" s="11">
        <v>1</v>
      </c>
      <c r="AD207" s="12">
        <v>0</v>
      </c>
      <c r="AE207" s="13">
        <v>0</v>
      </c>
      <c r="AF207" s="40">
        <f t="shared" ref="AF207" si="1930">$B207*$AD$4</f>
        <v>0.78774540000000004</v>
      </c>
      <c r="AG207" s="20"/>
      <c r="AH207" s="1">
        <f t="shared" ref="AH207" si="1931">X207*AC207+Z207*AC210-Y207*AD207-AA207*AD210</f>
        <v>0.45511621654527989</v>
      </c>
      <c r="AI207" s="4">
        <f t="shared" ref="AI207" si="1932">(X207*AD207+Y207*AC207+Z207*AD210+AA207*AC210)</f>
        <v>0</v>
      </c>
      <c r="AJ207" s="2">
        <f t="shared" ref="AJ207" si="1933">X207*AE207+Z207*AE210-Y207*AF207-AA207*AF210</f>
        <v>0</v>
      </c>
      <c r="AK207" s="3">
        <f t="shared" ref="AK207" si="1934">(X207*AF207+Y207*AE207+Z207*AF210+AA207*AE210)</f>
        <v>1.0149541060489482</v>
      </c>
      <c r="AL207" s="20"/>
      <c r="AM207" s="11">
        <v>1</v>
      </c>
      <c r="AN207" s="12">
        <v>0</v>
      </c>
      <c r="AO207" s="13">
        <v>0</v>
      </c>
      <c r="AP207" s="14">
        <v>0</v>
      </c>
      <c r="AR207" s="1">
        <f t="shared" ref="AR207" si="1935">AH207*AM207+AJ207*AM210-AI207*AN207-AK207*AN210</f>
        <v>-0.43464289454088811</v>
      </c>
      <c r="AS207" s="4">
        <f t="shared" ref="AS207" si="1936">(AH207*AN207+AI207*AM207+AJ207*AN210+AK207*AM210)</f>
        <v>0</v>
      </c>
      <c r="AT207" s="2">
        <f t="shared" ref="AT207" si="1937">AH207*AO207+AJ207*AO210-AI207*AP207-AK207*AP210</f>
        <v>0</v>
      </c>
      <c r="AU207" s="3">
        <f t="shared" ref="AU207" si="1938">(AH207*AP207+AI207*AO207+AJ207*AP210+AK207*AO210)</f>
        <v>1.0149541060489482</v>
      </c>
      <c r="AV207" s="20"/>
      <c r="AW207" s="11">
        <v>1</v>
      </c>
      <c r="AX207" s="12">
        <v>0</v>
      </c>
      <c r="AY207" s="13">
        <v>0</v>
      </c>
      <c r="AZ207" s="40">
        <f t="shared" ref="AZ207" si="1939">$B207*$AX$4</f>
        <v>0.78774540000000004</v>
      </c>
      <c r="BA207" s="20"/>
      <c r="BB207" s="1">
        <f t="shared" ref="BB207" si="1940">AR207*AW207+AT207*AW210-AS207*AX207-AU207*AX210</f>
        <v>-0.43464289454088811</v>
      </c>
      <c r="BC207" s="4">
        <f t="shared" ref="BC207" si="1941">(AR207*AX207+AS207*AW207+AT207*AX210+AU207*AW210)</f>
        <v>0</v>
      </c>
      <c r="BD207" s="2">
        <f t="shared" ref="BD207" si="1942">AR207*AY207+AT207*AY210-AS207*AZ207-AU207*AZ210</f>
        <v>0</v>
      </c>
      <c r="BE207" s="3">
        <f t="shared" ref="BE207" si="1943">(AR207*AZ207+AS207*AY207+AT207*AZ210+AU207*AY210)</f>
        <v>0.67256616523167845</v>
      </c>
      <c r="BF207" s="20"/>
      <c r="BG207" s="11">
        <v>1</v>
      </c>
      <c r="BH207" s="12">
        <v>0</v>
      </c>
      <c r="BI207" s="13">
        <v>0</v>
      </c>
      <c r="BJ207" s="14">
        <v>0</v>
      </c>
      <c r="BK207" s="20"/>
      <c r="BL207" s="1">
        <f t="shared" ref="BL207" si="1944">BB207*BG207+BD207*BG210-BC207*BH207-BE207*BH210</f>
        <v>-0.99291370370602738</v>
      </c>
      <c r="BM207" s="4">
        <f t="shared" ref="BM207" si="1945">(BB207*BH207+BC207*BG207+BD207*BH210+BE207*BG210)</f>
        <v>0</v>
      </c>
      <c r="BN207" s="2">
        <f t="shared" ref="BN207" si="1946">BB207*BI207+BD207*BI210-BC207*BJ207-BE207*BJ210</f>
        <v>0</v>
      </c>
      <c r="BO207" s="3">
        <f t="shared" ref="BO207" si="1947">(BB207*BJ207+BC207*BI207+BD207*BJ210+BE207*BI210)</f>
        <v>0.67256616523167845</v>
      </c>
      <c r="BP207" s="20"/>
      <c r="BQ207" s="11">
        <v>1</v>
      </c>
      <c r="BR207" s="12">
        <v>0</v>
      </c>
      <c r="BS207" s="13">
        <v>0</v>
      </c>
      <c r="BT207" s="40">
        <f t="shared" ref="BT207" si="1948">$B207*BR$4</f>
        <v>0.65643840000000009</v>
      </c>
      <c r="BU207" s="20"/>
      <c r="BV207" s="1">
        <f t="shared" ref="BV207" si="1949">BL207*BQ207+BN207*BQ210-BM207*BR207-BO207*BR210</f>
        <v>-0.99291370370602738</v>
      </c>
      <c r="BW207" s="4">
        <f t="shared" ref="BW207" si="1950">(BL207*BR207+BM207*BQ207+BN207*BR210+BO207*BQ210)</f>
        <v>0</v>
      </c>
      <c r="BX207" s="2">
        <f t="shared" ref="BX207" si="1951">BL207*BS207+BN207*BS210-BM207*BT207-BO207*BT210</f>
        <v>0</v>
      </c>
      <c r="BY207" s="3">
        <f t="shared" ref="BY207" si="1952">(BL207*BT207+BM207*BS207+BN207*BT210+BO207*BS210)</f>
        <v>2.0779482232819668E-2</v>
      </c>
      <c r="BZ207" s="20"/>
      <c r="CA207" s="11">
        <v>1</v>
      </c>
      <c r="CB207" s="12">
        <v>0</v>
      </c>
      <c r="CC207" s="13">
        <v>0</v>
      </c>
      <c r="CD207" s="14">
        <v>0</v>
      </c>
      <c r="CE207" s="20"/>
      <c r="CF207" s="1">
        <f t="shared" ref="CF207" si="1953">BV207*CA207+BX207*CA210-BW207*CB207-BY207*CB210</f>
        <v>-1.0006989611429613</v>
      </c>
      <c r="CG207" s="4">
        <f t="shared" ref="CG207" si="1954">(BV207*CB207+BW207*CA207+BX207*CB210+BY207*CA210)</f>
        <v>0</v>
      </c>
      <c r="CH207" s="2">
        <f t="shared" ref="CH207" si="1955">BV207*CC207+BX207*CC210-BW207*CD207-BY207*CD210</f>
        <v>0</v>
      </c>
      <c r="CI207" s="3">
        <f t="shared" ref="CI207" si="1956">(BV207*CD207+BW207*CC207+BX207*CD210+BY207*CC210)</f>
        <v>2.0779482232819668E-2</v>
      </c>
      <c r="CJ207" s="28"/>
      <c r="CK207" s="11">
        <v>1</v>
      </c>
      <c r="CL207" s="12">
        <v>0</v>
      </c>
      <c r="CM207" s="13">
        <v>0</v>
      </c>
      <c r="CN207" s="14">
        <v>0</v>
      </c>
      <c r="CP207" s="1">
        <f t="shared" ref="CP207" si="1957">CF207*CK207+CH207*CK210-CG207*CL207-CI207*CL210</f>
        <v>-1.0006989611429613</v>
      </c>
      <c r="CQ207" s="4">
        <f t="shared" ref="CQ207" si="1958">(CF207*CL207+CG207*CK207+CH207*CL210+CI207*CK210)</f>
        <v>2.0779482232819668E-2</v>
      </c>
      <c r="CR207" s="2">
        <f t="shared" ref="CR207" si="1959">CF207*CM207+CH207*CM210-CG207*CN207-CI207*CN210</f>
        <v>0</v>
      </c>
      <c r="CS207" s="3">
        <f t="shared" ref="CS207" si="1960">(CF207*CN207+CG207*CM207+CH207*CN210+CI207*CM210)</f>
        <v>2.0779482232819668E-2</v>
      </c>
      <c r="CU207" s="29">
        <f t="shared" ref="CU207" si="1961">20*LOG(((1+$CL$4)/$CL$4)/((CP207+CP210)^2+(CQ207+CQ210)^2)^0.5)</f>
        <v>-8.4145345655607228E-3</v>
      </c>
      <c r="CW207" s="53">
        <f t="shared" ref="CW207" si="1962">((CP207^2+CQ207^2)^0.5)/((CP210^2+CQ210^2)^0.5)</f>
        <v>0.99796139825889563</v>
      </c>
      <c r="CY207" s="46">
        <f t="shared" si="1402"/>
        <v>3.68</v>
      </c>
      <c r="CZ207" s="13">
        <f t="shared" si="1403"/>
        <v>-122.16043272705669</v>
      </c>
      <c r="DA207" s="13">
        <f t="shared" si="1404"/>
        <v>19.646710360537547</v>
      </c>
      <c r="DB207" s="50"/>
      <c r="DC207" s="13">
        <f t="shared" si="1356"/>
        <v>-5.6089634398745094</v>
      </c>
      <c r="DD207" s="13">
        <f t="shared" si="1357"/>
        <v>-9.7894879649797178E-2</v>
      </c>
      <c r="DE207" s="48">
        <f t="shared" si="1355"/>
        <v>-2.0482315389594234E-12</v>
      </c>
    </row>
    <row r="208" spans="1:109" ht="18" customHeight="1" thickBot="1">
      <c r="D208" s="11"/>
      <c r="E208" s="13"/>
      <c r="F208" s="13"/>
      <c r="G208" s="15"/>
      <c r="H208" s="10"/>
      <c r="I208" s="11"/>
      <c r="J208" s="13"/>
      <c r="K208" s="13"/>
      <c r="L208" s="15"/>
      <c r="N208" s="5"/>
      <c r="Q208" s="6"/>
      <c r="S208" s="11"/>
      <c r="T208" s="13"/>
      <c r="U208" s="13"/>
      <c r="V208" s="15"/>
      <c r="W208" s="20"/>
      <c r="X208" s="5"/>
      <c r="AA208" s="6"/>
      <c r="AB208" s="20"/>
      <c r="AC208" s="11"/>
      <c r="AD208" s="13"/>
      <c r="AE208" s="13"/>
      <c r="AF208" s="15"/>
      <c r="AG208" s="20"/>
      <c r="AH208" s="5"/>
      <c r="AK208" s="6"/>
      <c r="AL208" s="20"/>
      <c r="AM208" s="11"/>
      <c r="AN208" s="13"/>
      <c r="AO208" s="13"/>
      <c r="AP208" s="15"/>
      <c r="AR208" s="5"/>
      <c r="AU208" s="6"/>
      <c r="AW208" s="11"/>
      <c r="AX208" s="13"/>
      <c r="AY208" s="13"/>
      <c r="AZ208" s="15"/>
      <c r="BA208" s="20"/>
      <c r="BB208" s="5"/>
      <c r="BE208" s="6"/>
      <c r="BG208" s="11"/>
      <c r="BH208" s="13"/>
      <c r="BI208" s="13"/>
      <c r="BJ208" s="15"/>
      <c r="BL208" s="5"/>
      <c r="BO208" s="6"/>
      <c r="BQ208" s="11"/>
      <c r="BR208" s="13"/>
      <c r="BS208" s="13"/>
      <c r="BT208" s="15"/>
      <c r="BU208" s="20"/>
      <c r="BV208" s="5"/>
      <c r="BY208" s="6"/>
      <c r="CA208" s="11"/>
      <c r="CB208" s="13"/>
      <c r="CC208" s="13"/>
      <c r="CD208" s="15"/>
      <c r="CF208" s="5"/>
      <c r="CI208" s="6"/>
      <c r="CK208" s="11"/>
      <c r="CL208" s="13"/>
      <c r="CM208" s="13"/>
      <c r="CN208" s="15"/>
      <c r="CP208" s="5"/>
      <c r="CS208" s="6"/>
      <c r="CW208" s="54"/>
      <c r="CY208" s="46">
        <f t="shared" si="1402"/>
        <v>3.7</v>
      </c>
      <c r="CZ208" s="13">
        <f t="shared" si="1403"/>
        <v>-122.60060793298736</v>
      </c>
      <c r="DA208" s="13">
        <f t="shared" si="1404"/>
        <v>19.534531091740057</v>
      </c>
      <c r="DB208" s="50"/>
      <c r="DC208" s="13">
        <f t="shared" si="1356"/>
        <v>-5.5435437394754263</v>
      </c>
      <c r="DD208" s="13">
        <f t="shared" si="1357"/>
        <v>-9.6753090482164947E-2</v>
      </c>
      <c r="DE208" s="48">
        <f t="shared" si="1355"/>
        <v>-1.8457227709831874E-12</v>
      </c>
    </row>
    <row r="209" spans="1:109" ht="18" customHeight="1" thickBot="1">
      <c r="D209" s="11" t="s">
        <v>101</v>
      </c>
      <c r="E209" s="13"/>
      <c r="F209" s="13" t="s">
        <v>102</v>
      </c>
      <c r="G209" s="15"/>
      <c r="H209" s="10"/>
      <c r="I209" s="11" t="s">
        <v>106</v>
      </c>
      <c r="J209" s="13"/>
      <c r="K209" s="13" t="s">
        <v>105</v>
      </c>
      <c r="L209" s="15"/>
      <c r="N209" s="194" t="s">
        <v>16</v>
      </c>
      <c r="O209" s="195"/>
      <c r="P209" s="196" t="s">
        <v>17</v>
      </c>
      <c r="Q209" s="197"/>
      <c r="S209" s="11" t="s">
        <v>4</v>
      </c>
      <c r="T209" s="13"/>
      <c r="U209" s="13" t="s">
        <v>5</v>
      </c>
      <c r="V209" s="15"/>
      <c r="W209" s="20"/>
      <c r="X209" s="194" t="s">
        <v>111</v>
      </c>
      <c r="Y209" s="195"/>
      <c r="Z209" s="196" t="s">
        <v>110</v>
      </c>
      <c r="AA209" s="197"/>
      <c r="AB209" s="20"/>
      <c r="AC209" s="11" t="s">
        <v>18</v>
      </c>
      <c r="AD209" s="13"/>
      <c r="AE209" s="13" t="s">
        <v>19</v>
      </c>
      <c r="AF209" s="15"/>
      <c r="AG209" s="20"/>
      <c r="AH209" s="194" t="s">
        <v>114</v>
      </c>
      <c r="AI209" s="195"/>
      <c r="AJ209" s="196" t="s">
        <v>115</v>
      </c>
      <c r="AK209" s="197"/>
      <c r="AL209" s="20"/>
      <c r="AM209" s="11" t="s">
        <v>138</v>
      </c>
      <c r="AN209" s="13"/>
      <c r="AO209" s="13" t="s">
        <v>137</v>
      </c>
      <c r="AP209" s="15"/>
      <c r="AR209" s="194" t="s">
        <v>117</v>
      </c>
      <c r="AS209" s="195"/>
      <c r="AT209" s="196" t="s">
        <v>118</v>
      </c>
      <c r="AU209" s="197"/>
      <c r="AV209" s="36"/>
      <c r="AW209" s="11" t="s">
        <v>142</v>
      </c>
      <c r="AX209" s="13"/>
      <c r="AY209" s="13" t="s">
        <v>141</v>
      </c>
      <c r="AZ209" s="15"/>
      <c r="BA209" s="20"/>
      <c r="BB209" s="194" t="s">
        <v>122</v>
      </c>
      <c r="BC209" s="195"/>
      <c r="BD209" s="196" t="s">
        <v>121</v>
      </c>
      <c r="BE209" s="197"/>
      <c r="BF209" s="36"/>
      <c r="BG209" s="11" t="s">
        <v>145</v>
      </c>
      <c r="BH209" s="13"/>
      <c r="BI209" s="13" t="s">
        <v>146</v>
      </c>
      <c r="BJ209" s="15"/>
      <c r="BK209" s="36"/>
      <c r="BL209" s="194" t="s">
        <v>125</v>
      </c>
      <c r="BM209" s="195"/>
      <c r="BN209" s="196" t="s">
        <v>126</v>
      </c>
      <c r="BO209" s="197"/>
      <c r="BP209" s="36"/>
      <c r="BQ209" s="11" t="s">
        <v>150</v>
      </c>
      <c r="BR209" s="13"/>
      <c r="BS209" s="13" t="s">
        <v>149</v>
      </c>
      <c r="BT209" s="15"/>
      <c r="BU209" s="20"/>
      <c r="BV209" s="194" t="s">
        <v>129</v>
      </c>
      <c r="BW209" s="195"/>
      <c r="BX209" s="196" t="s">
        <v>130</v>
      </c>
      <c r="BY209" s="197"/>
      <c r="BZ209" s="36"/>
      <c r="CA209" s="11" t="s">
        <v>154</v>
      </c>
      <c r="CB209" s="13"/>
      <c r="CC209" s="13" t="s">
        <v>153</v>
      </c>
      <c r="CD209" s="15"/>
      <c r="CE209" s="36"/>
      <c r="CF209" s="194" t="s">
        <v>134</v>
      </c>
      <c r="CG209" s="195"/>
      <c r="CH209" s="196" t="s">
        <v>133</v>
      </c>
      <c r="CI209" s="197"/>
      <c r="CK209" s="11" t="s">
        <v>159</v>
      </c>
      <c r="CL209" s="13"/>
      <c r="CM209" s="13" t="s">
        <v>158</v>
      </c>
      <c r="CN209" s="15"/>
      <c r="CP209" s="109" t="s">
        <v>161</v>
      </c>
      <c r="CQ209" s="110"/>
      <c r="CR209" s="111" t="s">
        <v>162</v>
      </c>
      <c r="CS209" s="112"/>
      <c r="CU209" s="38" t="s">
        <v>29</v>
      </c>
      <c r="CW209" s="55" t="s">
        <v>47</v>
      </c>
      <c r="CY209" s="46">
        <f t="shared" si="1402"/>
        <v>3.72</v>
      </c>
      <c r="CZ209" s="13">
        <f t="shared" si="1403"/>
        <v>-123.03822376164612</v>
      </c>
      <c r="DA209" s="13">
        <f t="shared" si="1404"/>
        <v>19.423660216950548</v>
      </c>
      <c r="DB209" s="50"/>
      <c r="DC209" s="13">
        <f t="shared" si="1356"/>
        <v>-5.4792910833922859</v>
      </c>
      <c r="DD209" s="13">
        <f t="shared" si="1357"/>
        <v>-9.563167008036258E-2</v>
      </c>
      <c r="DE209" s="48">
        <f t="shared" si="1355"/>
        <v>-1.6634648798045795E-12</v>
      </c>
    </row>
    <row r="210" spans="1:109" ht="18" customHeight="1" thickTop="1" thickBot="1">
      <c r="D210" s="16">
        <v>0</v>
      </c>
      <c r="E210" s="17">
        <f t="shared" ref="E210" si="1963">$B207*$E$4</f>
        <v>0.37466080000000002</v>
      </c>
      <c r="F210" s="18">
        <v>1</v>
      </c>
      <c r="G210" s="19">
        <v>0</v>
      </c>
      <c r="H210" s="10"/>
      <c r="I210" s="16">
        <v>0</v>
      </c>
      <c r="J210" s="17">
        <v>0</v>
      </c>
      <c r="K210" s="18">
        <v>1</v>
      </c>
      <c r="L210" s="19">
        <v>0</v>
      </c>
      <c r="N210" s="1">
        <f t="shared" ref="N210" si="1964">D210*I207+F210*I210-E210*J207-G210*J210</f>
        <v>0</v>
      </c>
      <c r="O210" s="4">
        <f t="shared" ref="O210" si="1965">(D210*J207+E210*I207+F210*J210+G210*I210)</f>
        <v>0.37466080000000002</v>
      </c>
      <c r="P210" s="2">
        <f t="shared" ref="P210" si="1966">D210*K207+F210*K210-E210*L207-G210*L210</f>
        <v>0.75405826390527997</v>
      </c>
      <c r="Q210" s="3">
        <f t="shared" ref="Q210" si="1967">(D210*L207+E210*K207+F210*L210+G210*K210)</f>
        <v>0</v>
      </c>
      <c r="S210" s="16">
        <v>0</v>
      </c>
      <c r="T210" s="17">
        <f t="shared" ref="T210" si="1968">$B207*$T$4</f>
        <v>0.83006080000000004</v>
      </c>
      <c r="U210" s="18">
        <v>1</v>
      </c>
      <c r="V210" s="19">
        <v>0</v>
      </c>
      <c r="W210" s="20"/>
      <c r="X210" s="1">
        <f t="shared" ref="X210" si="1969">N210*S207+P210*S210-O210*T207-Q210*T210</f>
        <v>0</v>
      </c>
      <c r="Y210" s="4">
        <f t="shared" ref="Y210" si="1970">(N210*T207+O210*S207+P210*T210+Q210*S210)</f>
        <v>1.0005750057838279</v>
      </c>
      <c r="Z210" s="2">
        <f t="shared" ref="Z210" si="1971">N210*U207+P210*U210-O210*V207-Q210*V210</f>
        <v>0.75405826390527997</v>
      </c>
      <c r="AA210" s="3">
        <f t="shared" ref="AA210" si="1972">(N210*V207+O210*U207+P210*V210+Q210*U210)</f>
        <v>0</v>
      </c>
      <c r="AB210" s="20"/>
      <c r="AC210" s="16">
        <v>0</v>
      </c>
      <c r="AD210" s="17">
        <v>0</v>
      </c>
      <c r="AE210" s="18">
        <v>1</v>
      </c>
      <c r="AF210" s="19">
        <v>0</v>
      </c>
      <c r="AG210" s="20"/>
      <c r="AH210" s="1">
        <f t="shared" ref="AH210" si="1973">X210*AC207+Z210*AC210-Y210*AD207-AA210*AD210</f>
        <v>0</v>
      </c>
      <c r="AI210" s="4">
        <f t="shared" ref="AI210" si="1974">(X210*AD207+Y210*AC207+Z210*AD210+AA210*AC210)</f>
        <v>1.0005750057838279</v>
      </c>
      <c r="AJ210" s="2">
        <f t="shared" ref="AJ210" si="1975">X210*AE207+Z210*AE210-Y210*AF207-AA210*AF210</f>
        <v>-3.4140094255903808E-2</v>
      </c>
      <c r="AK210" s="3">
        <f t="shared" ref="AK210" si="1976">(X210*AF207+Y210*AE207+Z210*AF210+AA210*AE210)</f>
        <v>0</v>
      </c>
      <c r="AL210" s="20"/>
      <c r="AM210" s="16">
        <v>0</v>
      </c>
      <c r="AN210" s="17">
        <f t="shared" ref="AN210" si="1977">$B207*$AN$4</f>
        <v>0.87664960000000003</v>
      </c>
      <c r="AO210" s="18">
        <v>1</v>
      </c>
      <c r="AP210" s="19">
        <v>0</v>
      </c>
      <c r="AR210" s="1">
        <f t="shared" ref="AR210" si="1978">AH210*AM207+AJ210*AM210-AI210*AN207-AK210*AN210</f>
        <v>0</v>
      </c>
      <c r="AS210" s="4">
        <f t="shared" ref="AS210" si="1979">(AH210*AN207+AI210*AM207+AJ210*AN210+AK210*AM210)</f>
        <v>0.97064610581042743</v>
      </c>
      <c r="AT210" s="2">
        <f t="shared" ref="AT210" si="1980">AH210*AO207+AJ210*AO210-AI210*AP207-AK210*AP210</f>
        <v>-3.4140094255903808E-2</v>
      </c>
      <c r="AU210" s="3">
        <f t="shared" ref="AU210" si="1981">(AH210*AP207+AI210*AO207+AJ210*AP210+AK210*AO210)</f>
        <v>0</v>
      </c>
      <c r="AV210" s="20"/>
      <c r="AW210" s="16">
        <v>0</v>
      </c>
      <c r="AX210" s="17">
        <v>0</v>
      </c>
      <c r="AY210" s="18">
        <v>1</v>
      </c>
      <c r="AZ210" s="19">
        <v>0</v>
      </c>
      <c r="BA210" s="20"/>
      <c r="BB210" s="1">
        <f t="shared" ref="BB210" si="1982">AR210*AW207+AT210*AW210-AS210*AX207-AU210*AX210</f>
        <v>0</v>
      </c>
      <c r="BC210" s="4">
        <f t="shared" ref="BC210" si="1983">(AR210*AX207+AS210*AW207+AT210*AX210+AU210*AW210)</f>
        <v>0.97064610581042743</v>
      </c>
      <c r="BD210" s="2">
        <f t="shared" ref="BD210" si="1984">AR210*AY207+AT210*AY210-AS210*AZ207-AU210*AZ210</f>
        <v>-0.79876209913598128</v>
      </c>
      <c r="BE210" s="3">
        <f t="shared" ref="BE210" si="1985">(AR210*AZ207+AS210*AY207+AT210*AZ210+AU210*AY210)</f>
        <v>0</v>
      </c>
      <c r="BF210" s="20"/>
      <c r="BG210" s="16">
        <v>0</v>
      </c>
      <c r="BH210" s="17">
        <f t="shared" ref="BH210" si="1986">$B207*$BH$4</f>
        <v>0.83006080000000004</v>
      </c>
      <c r="BI210" s="18">
        <v>1</v>
      </c>
      <c r="BJ210" s="19">
        <v>0</v>
      </c>
      <c r="BK210" s="20"/>
      <c r="BL210" s="1">
        <f t="shared" ref="BL210" si="1987">BB210*BG207+BD210*BG210-BC210*BH207-BE210*BH210</f>
        <v>0</v>
      </c>
      <c r="BM210" s="4">
        <f t="shared" ref="BM210" si="1988">(BB210*BH207+BC210*BG207+BD210*BH210+BE210*BG210)</f>
        <v>0.3076249987919355</v>
      </c>
      <c r="BN210" s="2">
        <f t="shared" ref="BN210" si="1989">BB210*BI207+BD210*BI210-BC210*BJ207-BE210*BJ210</f>
        <v>-0.79876209913598128</v>
      </c>
      <c r="BO210" s="3">
        <f t="shared" ref="BO210" si="1990">(BB210*BJ207+BC210*BI207+BD210*BJ210+BE210*BI210)</f>
        <v>0</v>
      </c>
      <c r="BP210" s="20"/>
      <c r="BQ210" s="16">
        <v>0</v>
      </c>
      <c r="BR210" s="17">
        <v>0</v>
      </c>
      <c r="BS210" s="18">
        <v>1</v>
      </c>
      <c r="BT210" s="19">
        <v>0</v>
      </c>
      <c r="BU210" s="20"/>
      <c r="BV210" s="1">
        <f t="shared" ref="BV210" si="1991">BL210*BQ207+BN210*BQ210-BM210*BR207-BO210*BR210</f>
        <v>0</v>
      </c>
      <c r="BW210" s="4">
        <f t="shared" ref="BW210" si="1992">(BL210*BR207+BM210*BQ207+BN210*BR210+BO210*BQ210)</f>
        <v>0.3076249987919355</v>
      </c>
      <c r="BX210" s="2">
        <f t="shared" ref="BX210" si="1993">BL210*BS207+BN210*BS210-BM210*BT207-BO210*BT210</f>
        <v>-1.0006989611429613</v>
      </c>
      <c r="BY210" s="3">
        <f t="shared" ref="BY210" si="1994">(BL210*BT207+BM210*BS207+BN210*BT210+BO210*BS210)</f>
        <v>0</v>
      </c>
      <c r="BZ210" s="20"/>
      <c r="CA210" s="16">
        <v>0</v>
      </c>
      <c r="CB210" s="17">
        <f t="shared" ref="CB210" si="1995">$B207*$CB$4</f>
        <v>0.37466080000000002</v>
      </c>
      <c r="CC210" s="18">
        <v>1</v>
      </c>
      <c r="CD210" s="19">
        <v>0</v>
      </c>
      <c r="CE210" s="20"/>
      <c r="CF210" s="1">
        <f t="shared" ref="CF210" si="1996">BV210*CA207+BX210*CA210-BW210*CB207-BY210*CB210</f>
        <v>0</v>
      </c>
      <c r="CG210" s="4">
        <f t="shared" ref="CG210" si="1997">(BV210*CB207+BW210*CA207+BX210*CB210+BY210*CA210)</f>
        <v>-6.7297674549055331E-2</v>
      </c>
      <c r="CH210" s="2">
        <f t="shared" ref="CH210" si="1998">BV210*CC207+BX210*CC210-BW210*CD207-BY210*CD210</f>
        <v>-1.0006989611429613</v>
      </c>
      <c r="CI210" s="3">
        <f t="shared" ref="CI210" si="1999">(BV210*CD207+BW210*CC207+BX210*CD210+BY210*CC210)</f>
        <v>0</v>
      </c>
      <c r="CK210" s="16">
        <f t="shared" ref="CK210" si="2000">1/$CL$4</f>
        <v>1</v>
      </c>
      <c r="CL210" s="17">
        <v>0</v>
      </c>
      <c r="CM210" s="18">
        <v>1</v>
      </c>
      <c r="CN210" s="19">
        <v>0</v>
      </c>
      <c r="CP210" s="1">
        <f t="shared" ref="CP210" si="2001">CF210*CK207+CH210*CK210-CG210*CL207-CI210*CL210</f>
        <v>-1.0006989611429613</v>
      </c>
      <c r="CQ210" s="4">
        <f t="shared" ref="CQ210" si="2002">(CF210*CL207+CG210*CK207+CH210*CL210+CI210*CK210)</f>
        <v>-6.7297674549055331E-2</v>
      </c>
      <c r="CR210" s="2">
        <f t="shared" ref="CR210" si="2003">CF210*CM207+CH210*CM210-CG210*CN207-CI210*CN210</f>
        <v>-1.0006989611429613</v>
      </c>
      <c r="CS210" s="3">
        <f t="shared" ref="CS210" si="2004">(CF210*CN207+CG210*CM207+CH210*CN210+CI210*CM210)</f>
        <v>0</v>
      </c>
      <c r="CU210" s="39">
        <f t="shared" ref="CU210" si="2005">(180/PI())*ATAN(-1*(CQ207/CP207))</f>
        <v>1.1895740914353758</v>
      </c>
      <c r="CW210" s="56">
        <f t="shared" ref="CW210" si="2006">20*LOG(((1-(10^(CU207/20)^2)*(1-((1-CW207)/(1+CW207))^2))^0.5))</f>
        <v>-27.129417984177753</v>
      </c>
      <c r="CY210" s="46">
        <f t="shared" si="1402"/>
        <v>3.74</v>
      </c>
      <c r="CZ210" s="13">
        <f t="shared" si="1403"/>
        <v>-123.47331086592071</v>
      </c>
      <c r="DA210" s="13">
        <f t="shared" si="1404"/>
        <v>19.314074395282702</v>
      </c>
      <c r="DB210" s="50"/>
      <c r="DC210" s="13">
        <f t="shared" si="1356"/>
        <v>-5.4161772288737797</v>
      </c>
      <c r="DD210" s="13">
        <f t="shared" si="1357"/>
        <v>-9.4530125515389946E-2</v>
      </c>
      <c r="DE210" s="48">
        <f t="shared" si="1355"/>
        <v>-1.5004935379570444E-12</v>
      </c>
    </row>
    <row r="211" spans="1:109" ht="18" customHeight="1"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3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Y211" s="46">
        <f t="shared" si="1402"/>
        <v>3.76</v>
      </c>
      <c r="CZ211" s="13">
        <f t="shared" si="1403"/>
        <v>-123.90589933386288</v>
      </c>
      <c r="DA211" s="13">
        <f t="shared" si="1404"/>
        <v>19.205750850705229</v>
      </c>
      <c r="DB211" s="50"/>
      <c r="DC211" s="13">
        <f t="shared" si="1356"/>
        <v>-5.3541748002118039</v>
      </c>
      <c r="DD211" s="13">
        <f t="shared" si="1357"/>
        <v>-9.3447978991005556E-2</v>
      </c>
      <c r="DE211" s="48">
        <f t="shared" si="1355"/>
        <v>-1.3539157630409205E-12</v>
      </c>
    </row>
    <row r="212" spans="1:109" ht="18" customHeight="1">
      <c r="CY212" s="46">
        <f t="shared" si="1402"/>
        <v>3.78</v>
      </c>
      <c r="CZ212" s="13">
        <f t="shared" si="1403"/>
        <v>-124.33601870285469</v>
      </c>
      <c r="DA212" s="13">
        <f t="shared" si="1404"/>
        <v>19.098667354700993</v>
      </c>
      <c r="DB212" s="50"/>
      <c r="DC212" s="13">
        <f t="shared" si="1356"/>
        <v>-5.293257256410473</v>
      </c>
      <c r="DD212" s="13">
        <f t="shared" si="1357"/>
        <v>-9.2384767279444488E-2</v>
      </c>
      <c r="DE212" s="48">
        <f t="shared" si="1355"/>
        <v>-1.2227672275896542E-12</v>
      </c>
    </row>
    <row r="213" spans="1:109" ht="18" customHeight="1" thickBot="1">
      <c r="A213" s="23"/>
      <c r="B213" s="23"/>
      <c r="C213" s="23"/>
      <c r="D213" s="20" t="s">
        <v>6</v>
      </c>
      <c r="E213" s="20"/>
      <c r="F213" s="20"/>
      <c r="G213" s="20"/>
      <c r="H213" s="20"/>
      <c r="I213" s="20" t="s">
        <v>7</v>
      </c>
      <c r="J213" s="20"/>
      <c r="K213" s="20"/>
      <c r="L213" s="20"/>
      <c r="M213" s="23"/>
      <c r="N213" s="23"/>
      <c r="O213" s="24" t="s">
        <v>8</v>
      </c>
      <c r="P213" s="23"/>
      <c r="Q213" s="23"/>
      <c r="R213" s="23"/>
      <c r="S213" s="20"/>
      <c r="T213" s="20" t="s">
        <v>9</v>
      </c>
      <c r="U213" s="23"/>
      <c r="V213" s="23"/>
      <c r="W213" s="23"/>
      <c r="X213" s="23"/>
      <c r="Y213" s="24" t="s">
        <v>10</v>
      </c>
      <c r="Z213" s="23"/>
      <c r="AA213" s="23"/>
      <c r="AB213" s="23"/>
      <c r="AC213" s="24" t="s">
        <v>11</v>
      </c>
      <c r="AD213" s="20"/>
      <c r="AE213" s="20"/>
      <c r="AF213" s="20"/>
      <c r="AG213" s="20"/>
      <c r="AH213" s="23"/>
      <c r="AI213" s="24" t="s">
        <v>12</v>
      </c>
      <c r="AJ213" s="23"/>
      <c r="AK213" s="23"/>
      <c r="AL213" s="20"/>
      <c r="AM213" s="24" t="s">
        <v>21</v>
      </c>
      <c r="AN213" s="20"/>
      <c r="AO213" s="23"/>
      <c r="AP213" s="23"/>
      <c r="AQ213" s="23"/>
      <c r="AR213" s="23"/>
      <c r="AS213" s="24" t="s">
        <v>87</v>
      </c>
      <c r="AT213" s="23"/>
      <c r="AU213" s="23"/>
      <c r="AV213" s="23"/>
      <c r="AW213" s="24" t="s">
        <v>22</v>
      </c>
      <c r="AX213" s="20"/>
      <c r="AY213" s="20"/>
      <c r="AZ213" s="20"/>
      <c r="BA213" s="20"/>
      <c r="BB213" s="23"/>
      <c r="BC213" s="24" t="s">
        <v>13</v>
      </c>
      <c r="BD213" s="23"/>
      <c r="BE213" s="23"/>
      <c r="BF213" s="23"/>
      <c r="BG213" s="24" t="s">
        <v>23</v>
      </c>
      <c r="BH213" s="20"/>
      <c r="BI213" s="23"/>
      <c r="BJ213" s="23"/>
      <c r="BK213" s="23"/>
      <c r="BL213" s="23"/>
      <c r="BM213" s="24" t="s">
        <v>24</v>
      </c>
      <c r="BN213" s="23"/>
      <c r="BO213" s="23"/>
      <c r="BP213" s="23"/>
      <c r="BQ213" s="24" t="s">
        <v>22</v>
      </c>
      <c r="BR213" s="20"/>
      <c r="BS213" s="20"/>
      <c r="BT213" s="20"/>
      <c r="BU213" s="20"/>
      <c r="BV213" s="23"/>
      <c r="BW213" s="24" t="s">
        <v>25</v>
      </c>
      <c r="BX213" s="23"/>
      <c r="BY213" s="23"/>
      <c r="BZ213" s="23"/>
      <c r="CA213" s="24" t="s">
        <v>23</v>
      </c>
      <c r="CB213" s="20"/>
      <c r="CC213" s="23"/>
      <c r="CD213" s="23"/>
      <c r="CE213" s="23"/>
      <c r="CF213" s="23"/>
      <c r="CG213" s="24" t="s">
        <v>88</v>
      </c>
      <c r="CH213" s="23"/>
      <c r="CI213" s="23"/>
      <c r="CJ213" s="23"/>
      <c r="CK213" s="24" t="s">
        <v>155</v>
      </c>
      <c r="CL213" s="24"/>
      <c r="CM213" s="23"/>
      <c r="CN213" s="23"/>
      <c r="CO213" s="23"/>
      <c r="CP213" s="23"/>
      <c r="CQ213" s="24" t="s">
        <v>89</v>
      </c>
      <c r="CR213" s="23"/>
      <c r="CS213" s="23"/>
      <c r="CY213" s="46">
        <f t="shared" si="1402"/>
        <v>3.8</v>
      </c>
      <c r="CZ213" s="13">
        <f t="shared" si="1403"/>
        <v>-124.76369797332345</v>
      </c>
      <c r="DA213" s="13">
        <f t="shared" si="1404"/>
        <v>18.992802209572783</v>
      </c>
      <c r="DB213" s="50"/>
      <c r="DC213" s="13">
        <f t="shared" si="1356"/>
        <v>-5.2333988602732928</v>
      </c>
      <c r="DD213" s="13">
        <f t="shared" si="1357"/>
        <v>-9.1340041181887627E-2</v>
      </c>
      <c r="DE213" s="48">
        <f t="shared" si="1355"/>
        <v>-1.1051192766701373E-12</v>
      </c>
    </row>
    <row r="214" spans="1:109" ht="18" customHeight="1" thickBot="1">
      <c r="A214" s="23"/>
      <c r="B214" s="33"/>
      <c r="C214" s="23"/>
      <c r="D214" s="7" t="s">
        <v>99</v>
      </c>
      <c r="E214" s="8"/>
      <c r="F214" s="8" t="s">
        <v>100</v>
      </c>
      <c r="G214" s="9"/>
      <c r="H214" s="10"/>
      <c r="I214" s="7" t="s">
        <v>103</v>
      </c>
      <c r="J214" s="8"/>
      <c r="K214" s="8" t="s">
        <v>104</v>
      </c>
      <c r="L214" s="9"/>
      <c r="M214" s="23"/>
      <c r="N214" s="194" t="s">
        <v>74</v>
      </c>
      <c r="O214" s="195"/>
      <c r="P214" s="196" t="s">
        <v>75</v>
      </c>
      <c r="Q214" s="197"/>
      <c r="R214" s="23"/>
      <c r="S214" s="7" t="s">
        <v>2</v>
      </c>
      <c r="T214" s="8"/>
      <c r="U214" s="8" t="s">
        <v>3</v>
      </c>
      <c r="V214" s="9"/>
      <c r="W214" s="20"/>
      <c r="X214" s="194" t="s">
        <v>108</v>
      </c>
      <c r="Y214" s="195"/>
      <c r="Z214" s="196" t="s">
        <v>109</v>
      </c>
      <c r="AA214" s="197"/>
      <c r="AB214" s="20"/>
      <c r="AC214" s="7" t="s">
        <v>107</v>
      </c>
      <c r="AD214" s="8"/>
      <c r="AE214" s="8" t="s">
        <v>14</v>
      </c>
      <c r="AF214" s="9"/>
      <c r="AG214" s="20"/>
      <c r="AH214" s="194" t="s">
        <v>112</v>
      </c>
      <c r="AI214" s="195"/>
      <c r="AJ214" s="196" t="s">
        <v>113</v>
      </c>
      <c r="AK214" s="197"/>
      <c r="AL214" s="20"/>
      <c r="AM214" s="106" t="s">
        <v>135</v>
      </c>
      <c r="AN214" s="107"/>
      <c r="AO214" s="107" t="s">
        <v>136</v>
      </c>
      <c r="AP214" s="108"/>
      <c r="AQ214" s="23"/>
      <c r="AR214" s="194" t="s">
        <v>116</v>
      </c>
      <c r="AS214" s="195"/>
      <c r="AT214" s="196" t="s">
        <v>0</v>
      </c>
      <c r="AU214" s="197"/>
      <c r="AV214" s="36"/>
      <c r="AW214" s="7" t="s">
        <v>139</v>
      </c>
      <c r="AX214" s="8"/>
      <c r="AY214" s="8" t="s">
        <v>140</v>
      </c>
      <c r="AZ214" s="9"/>
      <c r="BA214" s="20"/>
      <c r="BB214" s="194" t="s">
        <v>119</v>
      </c>
      <c r="BC214" s="195"/>
      <c r="BD214" s="196" t="s">
        <v>120</v>
      </c>
      <c r="BE214" s="197"/>
      <c r="BF214" s="36"/>
      <c r="BG214" s="190" t="s">
        <v>143</v>
      </c>
      <c r="BH214" s="191"/>
      <c r="BI214" s="192" t="s">
        <v>144</v>
      </c>
      <c r="BJ214" s="193"/>
      <c r="BK214" s="36"/>
      <c r="BL214" s="194" t="s">
        <v>123</v>
      </c>
      <c r="BM214" s="195"/>
      <c r="BN214" s="196" t="s">
        <v>124</v>
      </c>
      <c r="BO214" s="197"/>
      <c r="BP214" s="36"/>
      <c r="BQ214" s="7" t="s">
        <v>147</v>
      </c>
      <c r="BR214" s="8"/>
      <c r="BS214" s="8" t="s">
        <v>148</v>
      </c>
      <c r="BT214" s="9"/>
      <c r="BU214" s="20"/>
      <c r="BV214" s="194" t="s">
        <v>127</v>
      </c>
      <c r="BW214" s="195"/>
      <c r="BX214" s="196" t="s">
        <v>128</v>
      </c>
      <c r="BY214" s="197"/>
      <c r="BZ214" s="36"/>
      <c r="CA214" s="7" t="s">
        <v>151</v>
      </c>
      <c r="CB214" s="8"/>
      <c r="CC214" s="8" t="s">
        <v>152</v>
      </c>
      <c r="CD214" s="9"/>
      <c r="CE214" s="36"/>
      <c r="CF214" s="194" t="s">
        <v>131</v>
      </c>
      <c r="CG214" s="195"/>
      <c r="CH214" s="196" t="s">
        <v>132</v>
      </c>
      <c r="CI214" s="197"/>
      <c r="CJ214" s="23"/>
      <c r="CK214" s="7" t="s">
        <v>156</v>
      </c>
      <c r="CL214" s="8"/>
      <c r="CM214" s="8" t="s">
        <v>157</v>
      </c>
      <c r="CN214" s="9"/>
      <c r="CO214" s="23"/>
      <c r="CP214" s="194" t="s">
        <v>160</v>
      </c>
      <c r="CQ214" s="195"/>
      <c r="CR214" s="196" t="s">
        <v>132</v>
      </c>
      <c r="CS214" s="197"/>
      <c r="CU214" s="26" t="s">
        <v>15</v>
      </c>
      <c r="CW214" s="52" t="s">
        <v>46</v>
      </c>
      <c r="CY214" s="46">
        <f t="shared" si="1402"/>
        <v>3.82</v>
      </c>
      <c r="CZ214" s="13">
        <f t="shared" si="1403"/>
        <v>-125.18896562202308</v>
      </c>
      <c r="DA214" s="13">
        <f t="shared" si="1404"/>
        <v>18.888134232367317</v>
      </c>
      <c r="DB214" s="50"/>
      <c r="DC214" s="13">
        <f t="shared" si="1356"/>
        <v>-5.174574648843584</v>
      </c>
      <c r="DD214" s="13">
        <f t="shared" si="1357"/>
        <v>-9.0313365012549926E-2</v>
      </c>
      <c r="DE214" s="48">
        <f t="shared" si="1355"/>
        <v>-9.9904325534926293E-13</v>
      </c>
    </row>
    <row r="215" spans="1:109" ht="18" customHeight="1" thickTop="1" thickBot="1">
      <c r="B215" s="34">
        <v>0.48</v>
      </c>
      <c r="D215" s="11">
        <v>1</v>
      </c>
      <c r="E215" s="12">
        <v>0</v>
      </c>
      <c r="F215" s="13">
        <v>0</v>
      </c>
      <c r="G215" s="14">
        <v>0</v>
      </c>
      <c r="H215" s="10"/>
      <c r="I215" s="11">
        <v>1</v>
      </c>
      <c r="J215" s="12">
        <v>0</v>
      </c>
      <c r="K215" s="13">
        <v>0</v>
      </c>
      <c r="L215" s="40">
        <f t="shared" ref="L215" si="2007">$B215*$J$4</f>
        <v>0.68497920000000001</v>
      </c>
      <c r="N215" s="1">
        <f t="shared" ref="N215" si="2008">D215*I215+F215*I218-E215*J215-G215*J218</f>
        <v>1</v>
      </c>
      <c r="O215" s="4">
        <f t="shared" ref="O215" si="2009">(D215*J215+E215*I215+F215*J218+G215*I218)</f>
        <v>0</v>
      </c>
      <c r="P215" s="2">
        <f t="shared" ref="P215" si="2010">D215*K215+F215*K218-E215*L215-G215*L218</f>
        <v>0</v>
      </c>
      <c r="Q215" s="3">
        <f t="shared" ref="Q215" si="2011">(D215*L215+E215*K215+F215*L218+G215*K218)</f>
        <v>0.68497920000000001</v>
      </c>
      <c r="S215" s="11">
        <v>1</v>
      </c>
      <c r="T215" s="12">
        <v>0</v>
      </c>
      <c r="U215" s="13">
        <v>0</v>
      </c>
      <c r="V215" s="13">
        <v>0</v>
      </c>
      <c r="W215" s="20"/>
      <c r="X215" s="1">
        <f t="shared" ref="X215" si="2012">N215*S215+P215*S218-O215*T215-Q215*T218</f>
        <v>0.40670499192831999</v>
      </c>
      <c r="Y215" s="4">
        <f t="shared" ref="Y215" si="2013">(N215*T215+O215*S215+P215*T218+Q215*S218)</f>
        <v>0</v>
      </c>
      <c r="Z215" s="2">
        <f t="shared" ref="Z215" si="2014">N215*U215+P215*U218-O215*V215-Q215*V218</f>
        <v>0</v>
      </c>
      <c r="AA215" s="3">
        <f t="shared" ref="AA215" si="2015">(N215*V215+O215*U215+P215*V218+Q215*U218)</f>
        <v>0.68497920000000001</v>
      </c>
      <c r="AB215" s="20"/>
      <c r="AC215" s="11">
        <v>1</v>
      </c>
      <c r="AD215" s="12">
        <v>0</v>
      </c>
      <c r="AE215" s="13">
        <v>0</v>
      </c>
      <c r="AF215" s="40">
        <f t="shared" ref="AF215" si="2016">$B215*$AD$4</f>
        <v>0.82199520000000004</v>
      </c>
      <c r="AG215" s="20"/>
      <c r="AH215" s="1">
        <f t="shared" ref="AH215" si="2017">X215*AC215+Z215*AC218-Y215*AD215-AA215*AD218</f>
        <v>0.40670499192831999</v>
      </c>
      <c r="AI215" s="4">
        <f t="shared" ref="AI215" si="2018">(X215*AD215+Y215*AC215+Z215*AD218+AA215*AC218)</f>
        <v>0</v>
      </c>
      <c r="AJ215" s="2">
        <f t="shared" ref="AJ215" si="2019">X215*AE215+Z215*AE218-Y215*AF215-AA215*AF218</f>
        <v>0</v>
      </c>
      <c r="AK215" s="3">
        <f t="shared" ref="AK215" si="2020">(X215*AF215+Y215*AE215+Z215*AF218+AA215*AE218)</f>
        <v>1.0192887511811177</v>
      </c>
      <c r="AL215" s="20"/>
      <c r="AM215" s="11">
        <v>1</v>
      </c>
      <c r="AN215" s="12">
        <v>0</v>
      </c>
      <c r="AO215" s="13">
        <v>0</v>
      </c>
      <c r="AP215" s="14">
        <v>0</v>
      </c>
      <c r="AR215" s="1">
        <f t="shared" ref="AR215" si="2021">AH215*AM215+AJ215*AM218-AI215*AN215-AK215*AN218</f>
        <v>-0.52570447868812487</v>
      </c>
      <c r="AS215" s="4">
        <f t="shared" ref="AS215" si="2022">(AH215*AN215+AI215*AM215+AJ215*AN218+AK215*AM218)</f>
        <v>0</v>
      </c>
      <c r="AT215" s="2">
        <f t="shared" ref="AT215" si="2023">AH215*AO215+AJ215*AO218-AI215*AP215-AK215*AP218</f>
        <v>0</v>
      </c>
      <c r="AU215" s="3">
        <f t="shared" ref="AU215" si="2024">(AH215*AP215+AI215*AO215+AJ215*AP218+AK215*AO218)</f>
        <v>1.0192887511811177</v>
      </c>
      <c r="AV215" s="20"/>
      <c r="AW215" s="11">
        <v>1</v>
      </c>
      <c r="AX215" s="12">
        <v>0</v>
      </c>
      <c r="AY215" s="13">
        <v>0</v>
      </c>
      <c r="AZ215" s="40">
        <f t="shared" ref="AZ215" si="2025">$B215*$AX$4</f>
        <v>0.82199520000000004</v>
      </c>
      <c r="BA215" s="20"/>
      <c r="BB215" s="1">
        <f t="shared" ref="BB215" si="2026">AR215*AW215+AT215*AW218-AS215*AX215-AU215*AX218</f>
        <v>-0.52570447868812487</v>
      </c>
      <c r="BC215" s="4">
        <f t="shared" ref="BC215" si="2027">(AR215*AX215+AS215*AW215+AT215*AX218+AU215*AW218)</f>
        <v>0</v>
      </c>
      <c r="BD215" s="2">
        <f t="shared" ref="BD215" si="2028">AR215*AY215+AT215*AY218-AS215*AZ215-AU215*AZ218</f>
        <v>0</v>
      </c>
      <c r="BE215" s="3">
        <f t="shared" ref="BE215" si="2029">(AR215*AZ215+AS215*AY215+AT215*AZ218+AU215*AY218)</f>
        <v>0.58716219308097672</v>
      </c>
      <c r="BF215" s="20"/>
      <c r="BG215" s="11">
        <v>1</v>
      </c>
      <c r="BH215" s="12">
        <v>0</v>
      </c>
      <c r="BI215" s="13">
        <v>0</v>
      </c>
      <c r="BJ215" s="14">
        <v>0</v>
      </c>
      <c r="BK215" s="20"/>
      <c r="BL215" s="1">
        <f t="shared" ref="BL215" si="2030">BB215*BG215+BD215*BG218-BC215*BH215-BE215*BH218</f>
        <v>-1.0342752470900902</v>
      </c>
      <c r="BM215" s="4">
        <f t="shared" ref="BM215" si="2031">(BB215*BH215+BC215*BG215+BD215*BH218+BE215*BG218)</f>
        <v>0</v>
      </c>
      <c r="BN215" s="2">
        <f t="shared" ref="BN215" si="2032">BB215*BI215+BD215*BI218-BC215*BJ215-BE215*BJ218</f>
        <v>0</v>
      </c>
      <c r="BO215" s="3">
        <f t="shared" ref="BO215" si="2033">(BB215*BJ215+BC215*BI215+BD215*BJ218+BE215*BI218)</f>
        <v>0.58716219308097672</v>
      </c>
      <c r="BP215" s="20"/>
      <c r="BQ215" s="11">
        <v>1</v>
      </c>
      <c r="BR215" s="12">
        <v>0</v>
      </c>
      <c r="BS215" s="13">
        <v>0</v>
      </c>
      <c r="BT215" s="40">
        <f t="shared" ref="BT215" si="2034">$B215*BR$4</f>
        <v>0.68497920000000001</v>
      </c>
      <c r="BU215" s="20"/>
      <c r="BV215" s="1">
        <f t="shared" ref="BV215" si="2035">BL215*BQ215+BN215*BQ218-BM215*BR215-BO215*BR218</f>
        <v>-1.0342752470900902</v>
      </c>
      <c r="BW215" s="4">
        <f t="shared" ref="BW215" si="2036">(BL215*BR215+BM215*BQ215+BN215*BR218+BO215*BQ218)</f>
        <v>0</v>
      </c>
      <c r="BX215" s="2">
        <f t="shared" ref="BX215" si="2037">BL215*BS215+BN215*BS218-BM215*BT215-BO215*BT218</f>
        <v>0</v>
      </c>
      <c r="BY215" s="3">
        <f t="shared" ref="BY215" si="2038">(BL215*BT215+BM215*BS215+BN215*BT218+BO215*BS218)</f>
        <v>-0.12129483825059562</v>
      </c>
      <c r="BZ215" s="20"/>
      <c r="CA215" s="11">
        <v>1</v>
      </c>
      <c r="CB215" s="12">
        <v>0</v>
      </c>
      <c r="CC215" s="13">
        <v>0</v>
      </c>
      <c r="CD215" s="14">
        <v>0</v>
      </c>
      <c r="CE215" s="20"/>
      <c r="CF215" s="1">
        <f t="shared" ref="CF215" si="2039">BV215*CA215+BX215*CA218-BW215*CB215-BY215*CB218</f>
        <v>-0.9868549815580846</v>
      </c>
      <c r="CG215" s="4">
        <f t="shared" ref="CG215" si="2040">(BV215*CB215+BW215*CA215+BX215*CB218+BY215*CA218)</f>
        <v>0</v>
      </c>
      <c r="CH215" s="2">
        <f t="shared" ref="CH215" si="2041">BV215*CC215+BX215*CC218-BW215*CD215-BY215*CD218</f>
        <v>0</v>
      </c>
      <c r="CI215" s="3">
        <f t="shared" ref="CI215" si="2042">(BV215*CD215+BW215*CC215+BX215*CD218+BY215*CC218)</f>
        <v>-0.12129483825059562</v>
      </c>
      <c r="CJ215" s="28"/>
      <c r="CK215" s="11">
        <v>1</v>
      </c>
      <c r="CL215" s="12">
        <v>0</v>
      </c>
      <c r="CM215" s="13">
        <v>0</v>
      </c>
      <c r="CN215" s="14">
        <v>0</v>
      </c>
      <c r="CP215" s="1">
        <f t="shared" ref="CP215" si="2043">CF215*CK215+CH215*CK218-CG215*CL215-CI215*CL218</f>
        <v>-0.9868549815580846</v>
      </c>
      <c r="CQ215" s="4">
        <f t="shared" ref="CQ215" si="2044">(CF215*CL215+CG215*CK215+CH215*CL218+CI215*CK218)</f>
        <v>-0.12129483825059562</v>
      </c>
      <c r="CR215" s="2">
        <f t="shared" ref="CR215" si="2045">CF215*CM215+CH215*CM218-CG215*CN215-CI215*CN218</f>
        <v>0</v>
      </c>
      <c r="CS215" s="3">
        <f t="shared" ref="CS215" si="2046">(CF215*CN215+CG215*CM215+CH215*CN218+CI215*CM218)</f>
        <v>-0.12129483825059562</v>
      </c>
      <c r="CU215" s="29">
        <f t="shared" ref="CU215" si="2047">20*LOG(((1+$CL$4)/$CL$4)/((CP215+CP218)^2+(CQ215+CQ218)^2)^0.5)</f>
        <v>-9.5881784595660356E-3</v>
      </c>
      <c r="CW215" s="53">
        <f t="shared" ref="CW215" si="2048">((CP215^2+CQ215^2)^0.5)/((CP218^2+CQ218^2)^0.5)</f>
        <v>0.9843666270959196</v>
      </c>
      <c r="CY215" s="46">
        <f t="shared" si="1402"/>
        <v>3.84</v>
      </c>
      <c r="CZ215" s="13">
        <f t="shared" si="1403"/>
        <v>-125.61184961489826</v>
      </c>
      <c r="DA215" s="13">
        <f t="shared" si="1404"/>
        <v>18.784642739390446</v>
      </c>
      <c r="DB215" s="50"/>
      <c r="DC215" s="13">
        <f t="shared" si="1356"/>
        <v>-5.1167604051165894</v>
      </c>
      <c r="DD215" s="13">
        <f t="shared" si="1357"/>
        <v>-8.9304316104963394E-2</v>
      </c>
      <c r="DE215" s="48">
        <f t="shared" si="1355"/>
        <v>-9.0357483616047705E-13</v>
      </c>
    </row>
    <row r="216" spans="1:109" ht="18" customHeight="1" thickBot="1">
      <c r="D216" s="11"/>
      <c r="E216" s="13"/>
      <c r="F216" s="13"/>
      <c r="G216" s="15"/>
      <c r="H216" s="10"/>
      <c r="I216" s="11"/>
      <c r="J216" s="13"/>
      <c r="K216" s="13"/>
      <c r="L216" s="15"/>
      <c r="N216" s="5"/>
      <c r="Q216" s="6"/>
      <c r="S216" s="11"/>
      <c r="T216" s="13"/>
      <c r="U216" s="13"/>
      <c r="V216" s="15"/>
      <c r="W216" s="20"/>
      <c r="X216" s="5"/>
      <c r="AA216" s="6"/>
      <c r="AB216" s="20"/>
      <c r="AC216" s="11"/>
      <c r="AD216" s="13"/>
      <c r="AE216" s="13"/>
      <c r="AF216" s="15"/>
      <c r="AG216" s="20"/>
      <c r="AH216" s="5"/>
      <c r="AK216" s="6"/>
      <c r="AL216" s="20"/>
      <c r="AM216" s="11"/>
      <c r="AN216" s="13"/>
      <c r="AO216" s="13"/>
      <c r="AP216" s="15"/>
      <c r="AR216" s="5"/>
      <c r="AU216" s="6"/>
      <c r="AW216" s="11"/>
      <c r="AX216" s="13"/>
      <c r="AY216" s="13"/>
      <c r="AZ216" s="15"/>
      <c r="BA216" s="20"/>
      <c r="BB216" s="5"/>
      <c r="BE216" s="6"/>
      <c r="BG216" s="11"/>
      <c r="BH216" s="13"/>
      <c r="BI216" s="13"/>
      <c r="BJ216" s="15"/>
      <c r="BL216" s="5"/>
      <c r="BO216" s="6"/>
      <c r="BQ216" s="11"/>
      <c r="BR216" s="13"/>
      <c r="BS216" s="13"/>
      <c r="BT216" s="15"/>
      <c r="BU216" s="20"/>
      <c r="BV216" s="5"/>
      <c r="BY216" s="6"/>
      <c r="CA216" s="11"/>
      <c r="CB216" s="13"/>
      <c r="CC216" s="13"/>
      <c r="CD216" s="15"/>
      <c r="CF216" s="5"/>
      <c r="CI216" s="6"/>
      <c r="CK216" s="11"/>
      <c r="CL216" s="13"/>
      <c r="CM216" s="13"/>
      <c r="CN216" s="15"/>
      <c r="CP216" s="5"/>
      <c r="CS216" s="6"/>
      <c r="CW216" s="54"/>
      <c r="CY216" s="46">
        <f t="shared" si="1402"/>
        <v>3.86</v>
      </c>
      <c r="CZ216" s="13">
        <f t="shared" si="1403"/>
        <v>-126.03237741954744</v>
      </c>
      <c r="DA216" s="13">
        <f t="shared" si="1404"/>
        <v>18.682307531288114</v>
      </c>
      <c r="DB216" s="50"/>
      <c r="DC216" s="13">
        <f t="shared" si="1356"/>
        <v>-5.0599326309811188</v>
      </c>
      <c r="DD216" s="13">
        <f t="shared" si="1357"/>
        <v>-8.8312484339719763E-2</v>
      </c>
      <c r="DE216" s="48">
        <f t="shared" ref="DE216:DE279" si="2049">INDEX(CW:CW,(ROW()-23)*8+26)</f>
        <v>-8.1774969163722597E-13</v>
      </c>
    </row>
    <row r="217" spans="1:109" ht="18" customHeight="1" thickBot="1">
      <c r="D217" s="11" t="s">
        <v>101</v>
      </c>
      <c r="E217" s="13"/>
      <c r="F217" s="13" t="s">
        <v>102</v>
      </c>
      <c r="G217" s="15"/>
      <c r="H217" s="10"/>
      <c r="I217" s="11" t="s">
        <v>106</v>
      </c>
      <c r="J217" s="13"/>
      <c r="K217" s="13" t="s">
        <v>105</v>
      </c>
      <c r="L217" s="15"/>
      <c r="N217" s="194" t="s">
        <v>16</v>
      </c>
      <c r="O217" s="195"/>
      <c r="P217" s="196" t="s">
        <v>17</v>
      </c>
      <c r="Q217" s="197"/>
      <c r="S217" s="11" t="s">
        <v>4</v>
      </c>
      <c r="T217" s="13"/>
      <c r="U217" s="13" t="s">
        <v>5</v>
      </c>
      <c r="V217" s="15"/>
      <c r="W217" s="20"/>
      <c r="X217" s="194" t="s">
        <v>111</v>
      </c>
      <c r="Y217" s="195"/>
      <c r="Z217" s="196" t="s">
        <v>110</v>
      </c>
      <c r="AA217" s="197"/>
      <c r="AB217" s="20"/>
      <c r="AC217" s="11" t="s">
        <v>18</v>
      </c>
      <c r="AD217" s="13"/>
      <c r="AE217" s="13" t="s">
        <v>19</v>
      </c>
      <c r="AF217" s="15"/>
      <c r="AG217" s="20"/>
      <c r="AH217" s="194" t="s">
        <v>114</v>
      </c>
      <c r="AI217" s="195"/>
      <c r="AJ217" s="196" t="s">
        <v>115</v>
      </c>
      <c r="AK217" s="197"/>
      <c r="AL217" s="20"/>
      <c r="AM217" s="11" t="s">
        <v>138</v>
      </c>
      <c r="AN217" s="13"/>
      <c r="AO217" s="13" t="s">
        <v>137</v>
      </c>
      <c r="AP217" s="15"/>
      <c r="AR217" s="194" t="s">
        <v>117</v>
      </c>
      <c r="AS217" s="195"/>
      <c r="AT217" s="196" t="s">
        <v>118</v>
      </c>
      <c r="AU217" s="197"/>
      <c r="AV217" s="36"/>
      <c r="AW217" s="11" t="s">
        <v>142</v>
      </c>
      <c r="AX217" s="13"/>
      <c r="AY217" s="13" t="s">
        <v>141</v>
      </c>
      <c r="AZ217" s="15"/>
      <c r="BA217" s="20"/>
      <c r="BB217" s="194" t="s">
        <v>122</v>
      </c>
      <c r="BC217" s="195"/>
      <c r="BD217" s="196" t="s">
        <v>121</v>
      </c>
      <c r="BE217" s="197"/>
      <c r="BF217" s="36"/>
      <c r="BG217" s="11" t="s">
        <v>145</v>
      </c>
      <c r="BH217" s="13"/>
      <c r="BI217" s="13" t="s">
        <v>146</v>
      </c>
      <c r="BJ217" s="15"/>
      <c r="BK217" s="36"/>
      <c r="BL217" s="194" t="s">
        <v>125</v>
      </c>
      <c r="BM217" s="195"/>
      <c r="BN217" s="196" t="s">
        <v>126</v>
      </c>
      <c r="BO217" s="197"/>
      <c r="BP217" s="36"/>
      <c r="BQ217" s="11" t="s">
        <v>150</v>
      </c>
      <c r="BR217" s="13"/>
      <c r="BS217" s="13" t="s">
        <v>149</v>
      </c>
      <c r="BT217" s="15"/>
      <c r="BU217" s="20"/>
      <c r="BV217" s="194" t="s">
        <v>129</v>
      </c>
      <c r="BW217" s="195"/>
      <c r="BX217" s="196" t="s">
        <v>130</v>
      </c>
      <c r="BY217" s="197"/>
      <c r="BZ217" s="36"/>
      <c r="CA217" s="11" t="s">
        <v>154</v>
      </c>
      <c r="CB217" s="13"/>
      <c r="CC217" s="13" t="s">
        <v>153</v>
      </c>
      <c r="CD217" s="15"/>
      <c r="CE217" s="36"/>
      <c r="CF217" s="194" t="s">
        <v>134</v>
      </c>
      <c r="CG217" s="195"/>
      <c r="CH217" s="196" t="s">
        <v>133</v>
      </c>
      <c r="CI217" s="197"/>
      <c r="CK217" s="11" t="s">
        <v>159</v>
      </c>
      <c r="CL217" s="13"/>
      <c r="CM217" s="13" t="s">
        <v>158</v>
      </c>
      <c r="CN217" s="15"/>
      <c r="CP217" s="109" t="s">
        <v>161</v>
      </c>
      <c r="CQ217" s="110"/>
      <c r="CR217" s="111" t="s">
        <v>162</v>
      </c>
      <c r="CS217" s="112"/>
      <c r="CU217" s="38" t="s">
        <v>29</v>
      </c>
      <c r="CW217" s="55" t="s">
        <v>47</v>
      </c>
      <c r="CY217" s="46">
        <f t="shared" si="1402"/>
        <v>3.88</v>
      </c>
      <c r="CZ217" s="13">
        <f t="shared" si="1403"/>
        <v>-126.45057601729994</v>
      </c>
      <c r="DA217" s="13">
        <f t="shared" si="1404"/>
        <v>18.581108878668491</v>
      </c>
      <c r="DB217" s="50"/>
      <c r="DC217" s="13">
        <f t="shared" ref="DC217:DC223" si="2050">((DA218-DA217)/(CY218-CY217))</f>
        <v>-5.0040685213026803</v>
      </c>
      <c r="DD217" s="13">
        <f t="shared" ref="DD217:DD238" si="2051">PI()*(IF(DC217&lt;0,DC217,(DC218+DC216)/2))/180</f>
        <v>-8.7337471692135779E-2</v>
      </c>
      <c r="DE217" s="48">
        <f t="shared" si="2049"/>
        <v>-7.4060349431295607E-13</v>
      </c>
    </row>
    <row r="218" spans="1:109" ht="18" customHeight="1" thickTop="1" thickBot="1">
      <c r="D218" s="16">
        <v>0</v>
      </c>
      <c r="E218" s="17">
        <f t="shared" ref="E218" si="2052">$B215*$E$4</f>
        <v>0.39095039999999998</v>
      </c>
      <c r="F218" s="18">
        <v>1</v>
      </c>
      <c r="G218" s="19">
        <v>0</v>
      </c>
      <c r="H218" s="10"/>
      <c r="I218" s="16">
        <v>0</v>
      </c>
      <c r="J218" s="17">
        <v>0</v>
      </c>
      <c r="K218" s="18">
        <v>1</v>
      </c>
      <c r="L218" s="19">
        <v>0</v>
      </c>
      <c r="N218" s="1">
        <f t="shared" ref="N218" si="2053">D218*I215+F218*I218-E218*J215-G218*J218</f>
        <v>0</v>
      </c>
      <c r="O218" s="4">
        <f t="shared" ref="O218" si="2054">(D218*J215+E218*I215+F218*J218+G218*I218)</f>
        <v>0.39095039999999998</v>
      </c>
      <c r="P218" s="2">
        <f t="shared" ref="P218" si="2055">D218*K215+F218*K218-E218*L215-G218*L218</f>
        <v>0.73220710776831999</v>
      </c>
      <c r="Q218" s="3">
        <f t="shared" ref="Q218" si="2056">(D218*L215+E218*K215+F218*L218+G218*K218)</f>
        <v>0</v>
      </c>
      <c r="S218" s="16">
        <v>0</v>
      </c>
      <c r="T218" s="17">
        <f t="shared" ref="T218" si="2057">$B215*$T$4</f>
        <v>0.86615039999999999</v>
      </c>
      <c r="U218" s="18">
        <v>1</v>
      </c>
      <c r="V218" s="19">
        <v>0</v>
      </c>
      <c r="W218" s="20"/>
      <c r="X218" s="1">
        <f t="shared" ref="X218" si="2058">N218*S215+P218*S218-O218*T215-Q218*T218</f>
        <v>0</v>
      </c>
      <c r="Y218" s="4">
        <f t="shared" ref="Y218" si="2059">(N218*T215+O218*S215+P218*T218+Q218*S218)</f>
        <v>1.0251518792763734</v>
      </c>
      <c r="Z218" s="2">
        <f t="shared" ref="Z218" si="2060">N218*U215+P218*U218-O218*V215-Q218*V218</f>
        <v>0.73220710776831999</v>
      </c>
      <c r="AA218" s="3">
        <f t="shared" ref="AA218" si="2061">(N218*V215+O218*U215+P218*V218+Q218*U218)</f>
        <v>0</v>
      </c>
      <c r="AB218" s="20"/>
      <c r="AC218" s="16">
        <v>0</v>
      </c>
      <c r="AD218" s="17">
        <v>0</v>
      </c>
      <c r="AE218" s="18">
        <v>1</v>
      </c>
      <c r="AF218" s="19">
        <v>0</v>
      </c>
      <c r="AG218" s="20"/>
      <c r="AH218" s="1">
        <f t="shared" ref="AH218" si="2062">X218*AC215+Z218*AC218-Y218*AD215-AA218*AD218</f>
        <v>0</v>
      </c>
      <c r="AI218" s="4">
        <f t="shared" ref="AI218" si="2063">(X218*AD215+Y218*AC215+Z218*AD218+AA218*AC218)</f>
        <v>1.0251518792763734</v>
      </c>
      <c r="AJ218" s="2">
        <f t="shared" ref="AJ218" si="2064">X218*AE215+Z218*AE218-Y218*AF215-AA218*AF218</f>
        <v>-0.11046281626783849</v>
      </c>
      <c r="AK218" s="3">
        <f t="shared" ref="AK218" si="2065">(X218*AF215+Y218*AE215+Z218*AF218+AA218*AE218)</f>
        <v>0</v>
      </c>
      <c r="AL218" s="20"/>
      <c r="AM218" s="16">
        <v>0</v>
      </c>
      <c r="AN218" s="17">
        <f t="shared" ref="AN218" si="2066">$B215*$AN$4</f>
        <v>0.91476479999999993</v>
      </c>
      <c r="AO218" s="18">
        <v>1</v>
      </c>
      <c r="AP218" s="19">
        <v>0</v>
      </c>
      <c r="AR218" s="1">
        <f t="shared" ref="AR218" si="2067">AH218*AM215+AJ218*AM218-AI218*AN215-AK218*AN218</f>
        <v>0</v>
      </c>
      <c r="AS218" s="4">
        <f t="shared" ref="AS218" si="2068">(AH218*AN215+AI218*AM215+AJ218*AN218+AK218*AM218)</f>
        <v>0.92410438324568744</v>
      </c>
      <c r="AT218" s="2">
        <f t="shared" ref="AT218" si="2069">AH218*AO215+AJ218*AO218-AI218*AP215-AK218*AP218</f>
        <v>-0.11046281626783849</v>
      </c>
      <c r="AU218" s="3">
        <f t="shared" ref="AU218" si="2070">(AH218*AP215+AI218*AO215+AJ218*AP218+AK218*AO218)</f>
        <v>0</v>
      </c>
      <c r="AV218" s="20"/>
      <c r="AW218" s="16">
        <v>0</v>
      </c>
      <c r="AX218" s="17">
        <v>0</v>
      </c>
      <c r="AY218" s="18">
        <v>1</v>
      </c>
      <c r="AZ218" s="19">
        <v>0</v>
      </c>
      <c r="BA218" s="20"/>
      <c r="BB218" s="1">
        <f t="shared" ref="BB218" si="2071">AR218*AW215+AT218*AW218-AS218*AX215-AU218*AX218</f>
        <v>0</v>
      </c>
      <c r="BC218" s="4">
        <f t="shared" ref="BC218" si="2072">(AR218*AX215+AS218*AW215+AT218*AX218+AU218*AW218)</f>
        <v>0.92410438324568744</v>
      </c>
      <c r="BD218" s="2">
        <f t="shared" ref="BD218" si="2073">AR218*AY215+AT218*AY218-AS218*AZ215-AU218*AZ218</f>
        <v>-0.87007218359475402</v>
      </c>
      <c r="BE218" s="3">
        <f t="shared" ref="BE218" si="2074">(AR218*AZ215+AS218*AY215+AT218*AZ218+AU218*AY218)</f>
        <v>0</v>
      </c>
      <c r="BF218" s="20"/>
      <c r="BG218" s="16">
        <v>0</v>
      </c>
      <c r="BH218" s="17">
        <f t="shared" ref="BH218" si="2075">$B215*$BH$4</f>
        <v>0.86615039999999999</v>
      </c>
      <c r="BI218" s="18">
        <v>1</v>
      </c>
      <c r="BJ218" s="19">
        <v>0</v>
      </c>
      <c r="BK218" s="20"/>
      <c r="BL218" s="1">
        <f t="shared" ref="BL218" si="2076">BB218*BG215+BD218*BG218-BC218*BH215-BE218*BH218</f>
        <v>0</v>
      </c>
      <c r="BM218" s="4">
        <f t="shared" ref="BM218" si="2077">(BB218*BH215+BC218*BG215+BD218*BH218+BE218*BG218)</f>
        <v>0.17049101339621786</v>
      </c>
      <c r="BN218" s="2">
        <f t="shared" ref="BN218" si="2078">BB218*BI215+BD218*BI218-BC218*BJ215-BE218*BJ218</f>
        <v>-0.87007218359475402</v>
      </c>
      <c r="BO218" s="3">
        <f t="shared" ref="BO218" si="2079">(BB218*BJ215+BC218*BI215+BD218*BJ218+BE218*BI218)</f>
        <v>0</v>
      </c>
      <c r="BP218" s="20"/>
      <c r="BQ218" s="16">
        <v>0</v>
      </c>
      <c r="BR218" s="17">
        <v>0</v>
      </c>
      <c r="BS218" s="18">
        <v>1</v>
      </c>
      <c r="BT218" s="19">
        <v>0</v>
      </c>
      <c r="BU218" s="20"/>
      <c r="BV218" s="1">
        <f t="shared" ref="BV218" si="2080">BL218*BQ215+BN218*BQ218-BM218*BR215-BO218*BR218</f>
        <v>0</v>
      </c>
      <c r="BW218" s="4">
        <f t="shared" ref="BW218" si="2081">(BL218*BR215+BM218*BQ215+BN218*BR218+BO218*BQ218)</f>
        <v>0.17049101339621786</v>
      </c>
      <c r="BX218" s="2">
        <f t="shared" ref="BX218" si="2082">BL218*BS215+BN218*BS218-BM218*BT215-BO218*BT218</f>
        <v>-0.9868549815580846</v>
      </c>
      <c r="BY218" s="3">
        <f t="shared" ref="BY218" si="2083">(BL218*BT215+BM218*BS215+BN218*BT218+BO218*BS218)</f>
        <v>0</v>
      </c>
      <c r="BZ218" s="20"/>
      <c r="CA218" s="16">
        <v>0</v>
      </c>
      <c r="CB218" s="17">
        <f t="shared" ref="CB218" si="2084">$B215*$CB$4</f>
        <v>0.39095039999999998</v>
      </c>
      <c r="CC218" s="18">
        <v>1</v>
      </c>
      <c r="CD218" s="19">
        <v>0</v>
      </c>
      <c r="CE218" s="20"/>
      <c r="CF218" s="1">
        <f t="shared" ref="CF218" si="2085">BV218*CA215+BX218*CA218-BW218*CB215-BY218*CB218</f>
        <v>0</v>
      </c>
      <c r="CG218" s="4">
        <f t="shared" ref="CG218" si="2086">(BV218*CB215+BW218*CA215+BX218*CB218+BY218*CA218)</f>
        <v>-0.21532033638590792</v>
      </c>
      <c r="CH218" s="2">
        <f t="shared" ref="CH218" si="2087">BV218*CC215+BX218*CC218-BW218*CD215-BY218*CD218</f>
        <v>-0.9868549815580846</v>
      </c>
      <c r="CI218" s="3">
        <f t="shared" ref="CI218" si="2088">(BV218*CD215+BW218*CC215+BX218*CD218+BY218*CC218)</f>
        <v>0</v>
      </c>
      <c r="CK218" s="16">
        <f t="shared" ref="CK218" si="2089">1/$CL$4</f>
        <v>1</v>
      </c>
      <c r="CL218" s="17">
        <v>0</v>
      </c>
      <c r="CM218" s="18">
        <v>1</v>
      </c>
      <c r="CN218" s="19">
        <v>0</v>
      </c>
      <c r="CP218" s="1">
        <f t="shared" ref="CP218" si="2090">CF218*CK215+CH218*CK218-CG218*CL215-CI218*CL218</f>
        <v>-0.9868549815580846</v>
      </c>
      <c r="CQ218" s="4">
        <f t="shared" ref="CQ218" si="2091">(CF218*CL215+CG218*CK215+CH218*CL218+CI218*CK218)</f>
        <v>-0.21532033638590792</v>
      </c>
      <c r="CR218" s="2">
        <f t="shared" ref="CR218" si="2092">CF218*CM215+CH218*CM218-CG218*CN215-CI218*CN218</f>
        <v>-0.9868549815580846</v>
      </c>
      <c r="CS218" s="3">
        <f t="shared" ref="CS218" si="2093">(CF218*CN215+CG218*CM215+CH218*CN218+CI218*CM218)</f>
        <v>0</v>
      </c>
      <c r="CU218" s="39">
        <f t="shared" ref="CU218" si="2094">(180/PI())*ATAN(-1*(CQ215/CP215))</f>
        <v>-7.0071084457619977</v>
      </c>
      <c r="CW218" s="56">
        <f t="shared" ref="CW218" si="2095">20*LOG(((1-(10^(CU215/20)^2)*(1-((1-CW215)/(1+CW215))^2))^0.5))</f>
        <v>-26.44499707323255</v>
      </c>
      <c r="CY218" s="46">
        <f t="shared" si="1402"/>
        <v>3.9</v>
      </c>
      <c r="CZ218" s="13">
        <f t="shared" si="1403"/>
        <v>-126.86647191492126</v>
      </c>
      <c r="DA218" s="13">
        <f t="shared" si="1404"/>
        <v>18.481027508242438</v>
      </c>
      <c r="DB218" s="50"/>
      <c r="DC218" s="13">
        <f t="shared" si="2050"/>
        <v>-4.9491459391202097</v>
      </c>
      <c r="DD218" s="13">
        <f t="shared" si="2051"/>
        <v>-8.6378891799354499E-2</v>
      </c>
      <c r="DE218" s="48">
        <f t="shared" si="2049"/>
        <v>-6.7117191672111372E-13</v>
      </c>
    </row>
    <row r="219" spans="1:109" ht="18" customHeight="1"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3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Y219" s="46">
        <f t="shared" si="1402"/>
        <v>3.92</v>
      </c>
      <c r="CZ219" s="13">
        <f t="shared" si="1403"/>
        <v>-127.2800911559612</v>
      </c>
      <c r="DA219" s="13">
        <f t="shared" si="1404"/>
        <v>18.382044589460033</v>
      </c>
      <c r="DB219" s="50"/>
      <c r="DC219" s="13">
        <f t="shared" si="2050"/>
        <v>-4.8951433918791265</v>
      </c>
      <c r="DD219" s="13">
        <f t="shared" si="2051"/>
        <v>-8.5436369545533811E-2</v>
      </c>
      <c r="DE219" s="48">
        <f t="shared" si="2049"/>
        <v>-6.0849063139514549E-13</v>
      </c>
    </row>
    <row r="220" spans="1:109" ht="18" customHeight="1">
      <c r="CY220" s="46">
        <f t="shared" si="1402"/>
        <v>3.94</v>
      </c>
      <c r="CZ220" s="13">
        <f t="shared" si="1403"/>
        <v>-127.69145933175716</v>
      </c>
      <c r="DA220" s="13">
        <f t="shared" si="1404"/>
        <v>18.284141721622451</v>
      </c>
      <c r="DB220" s="50"/>
      <c r="DC220" s="13">
        <f t="shared" si="2050"/>
        <v>-4.8420400086646564</v>
      </c>
      <c r="DD220" s="13">
        <f t="shared" si="2051"/>
        <v>-8.4509540664493024E-2</v>
      </c>
      <c r="DE220" s="48">
        <f t="shared" si="2049"/>
        <v>-5.5159531086849773E-13</v>
      </c>
    </row>
    <row r="221" spans="1:109" ht="18" customHeight="1" thickBot="1">
      <c r="A221" s="23"/>
      <c r="B221" s="23"/>
      <c r="C221" s="23"/>
      <c r="D221" s="20" t="s">
        <v>6</v>
      </c>
      <c r="E221" s="20"/>
      <c r="F221" s="20"/>
      <c r="G221" s="20"/>
      <c r="H221" s="20"/>
      <c r="I221" s="20" t="s">
        <v>7</v>
      </c>
      <c r="J221" s="20"/>
      <c r="K221" s="20"/>
      <c r="L221" s="20"/>
      <c r="M221" s="23"/>
      <c r="N221" s="23"/>
      <c r="O221" s="24" t="s">
        <v>8</v>
      </c>
      <c r="P221" s="23"/>
      <c r="Q221" s="23"/>
      <c r="R221" s="23"/>
      <c r="S221" s="20"/>
      <c r="T221" s="20" t="s">
        <v>9</v>
      </c>
      <c r="U221" s="23"/>
      <c r="V221" s="23"/>
      <c r="W221" s="23"/>
      <c r="X221" s="23"/>
      <c r="Y221" s="24" t="s">
        <v>10</v>
      </c>
      <c r="Z221" s="23"/>
      <c r="AA221" s="23"/>
      <c r="AB221" s="23"/>
      <c r="AC221" s="24" t="s">
        <v>11</v>
      </c>
      <c r="AD221" s="20"/>
      <c r="AE221" s="20"/>
      <c r="AF221" s="20"/>
      <c r="AG221" s="20"/>
      <c r="AH221" s="23"/>
      <c r="AI221" s="24" t="s">
        <v>12</v>
      </c>
      <c r="AJ221" s="23"/>
      <c r="AK221" s="23"/>
      <c r="AL221" s="20"/>
      <c r="AM221" s="24" t="s">
        <v>21</v>
      </c>
      <c r="AN221" s="20"/>
      <c r="AO221" s="23"/>
      <c r="AP221" s="23"/>
      <c r="AQ221" s="23"/>
      <c r="AR221" s="23"/>
      <c r="AS221" s="24" t="s">
        <v>87</v>
      </c>
      <c r="AT221" s="23"/>
      <c r="AU221" s="23"/>
      <c r="AV221" s="23"/>
      <c r="AW221" s="24" t="s">
        <v>22</v>
      </c>
      <c r="AX221" s="20"/>
      <c r="AY221" s="20"/>
      <c r="AZ221" s="20"/>
      <c r="BA221" s="20"/>
      <c r="BB221" s="23"/>
      <c r="BC221" s="24" t="s">
        <v>13</v>
      </c>
      <c r="BD221" s="23"/>
      <c r="BE221" s="23"/>
      <c r="BF221" s="23"/>
      <c r="BG221" s="24" t="s">
        <v>23</v>
      </c>
      <c r="BH221" s="20"/>
      <c r="BI221" s="23"/>
      <c r="BJ221" s="23"/>
      <c r="BK221" s="23"/>
      <c r="BL221" s="23"/>
      <c r="BM221" s="24" t="s">
        <v>24</v>
      </c>
      <c r="BN221" s="23"/>
      <c r="BO221" s="23"/>
      <c r="BP221" s="23"/>
      <c r="BQ221" s="24" t="s">
        <v>22</v>
      </c>
      <c r="BR221" s="20"/>
      <c r="BS221" s="20"/>
      <c r="BT221" s="20"/>
      <c r="BU221" s="20"/>
      <c r="BV221" s="23"/>
      <c r="BW221" s="24" t="s">
        <v>25</v>
      </c>
      <c r="BX221" s="23"/>
      <c r="BY221" s="23"/>
      <c r="BZ221" s="23"/>
      <c r="CA221" s="24" t="s">
        <v>23</v>
      </c>
      <c r="CB221" s="20"/>
      <c r="CC221" s="23"/>
      <c r="CD221" s="23"/>
      <c r="CE221" s="23"/>
      <c r="CF221" s="23"/>
      <c r="CG221" s="24" t="s">
        <v>88</v>
      </c>
      <c r="CH221" s="23"/>
      <c r="CI221" s="23"/>
      <c r="CJ221" s="23"/>
      <c r="CK221" s="24" t="s">
        <v>155</v>
      </c>
      <c r="CL221" s="24"/>
      <c r="CM221" s="23"/>
      <c r="CN221" s="23"/>
      <c r="CO221" s="23"/>
      <c r="CP221" s="23"/>
      <c r="CQ221" s="24" t="s">
        <v>89</v>
      </c>
      <c r="CR221" s="23"/>
      <c r="CS221" s="23"/>
      <c r="CY221" s="46">
        <f t="shared" ref="CY221:CY284" si="2096">INDEX(B:B,(ROW()-23)*8+23)</f>
        <v>3.96</v>
      </c>
      <c r="CZ221" s="13">
        <f t="shared" ref="CZ221:CZ284" si="2097">INDEX(CU:CU,(ROW()-23)*8+23)</f>
        <v>-128.1006015921061</v>
      </c>
      <c r="DA221" s="13">
        <f t="shared" ref="DA221:DA284" si="2098">INDEX(CU:CU,(ROW()-23)*8+26)</f>
        <v>18.187300921449157</v>
      </c>
      <c r="DB221" s="50"/>
      <c r="DC221" s="13">
        <f t="shared" si="2050"/>
        <v>-4.7898155183783997</v>
      </c>
      <c r="DD221" s="13">
        <f t="shared" si="2051"/>
        <v>-8.3598051358822048E-2</v>
      </c>
      <c r="DE221" s="48">
        <f t="shared" si="2049"/>
        <v>-5.0145028260772379E-13</v>
      </c>
    </row>
    <row r="222" spans="1:109" ht="18" customHeight="1" thickBot="1">
      <c r="A222" s="23"/>
      <c r="B222" s="33"/>
      <c r="C222" s="23"/>
      <c r="D222" s="7" t="s">
        <v>99</v>
      </c>
      <c r="E222" s="8"/>
      <c r="F222" s="8" t="s">
        <v>100</v>
      </c>
      <c r="G222" s="9"/>
      <c r="H222" s="10"/>
      <c r="I222" s="7" t="s">
        <v>103</v>
      </c>
      <c r="J222" s="8"/>
      <c r="K222" s="8" t="s">
        <v>104</v>
      </c>
      <c r="L222" s="9"/>
      <c r="M222" s="23"/>
      <c r="N222" s="194" t="s">
        <v>74</v>
      </c>
      <c r="O222" s="195"/>
      <c r="P222" s="196" t="s">
        <v>75</v>
      </c>
      <c r="Q222" s="197"/>
      <c r="R222" s="23"/>
      <c r="S222" s="7" t="s">
        <v>2</v>
      </c>
      <c r="T222" s="8"/>
      <c r="U222" s="8" t="s">
        <v>3</v>
      </c>
      <c r="V222" s="9"/>
      <c r="W222" s="20"/>
      <c r="X222" s="194" t="s">
        <v>108</v>
      </c>
      <c r="Y222" s="195"/>
      <c r="Z222" s="196" t="s">
        <v>109</v>
      </c>
      <c r="AA222" s="197"/>
      <c r="AB222" s="20"/>
      <c r="AC222" s="7" t="s">
        <v>107</v>
      </c>
      <c r="AD222" s="8"/>
      <c r="AE222" s="8" t="s">
        <v>14</v>
      </c>
      <c r="AF222" s="9"/>
      <c r="AG222" s="20"/>
      <c r="AH222" s="194" t="s">
        <v>112</v>
      </c>
      <c r="AI222" s="195"/>
      <c r="AJ222" s="196" t="s">
        <v>113</v>
      </c>
      <c r="AK222" s="197"/>
      <c r="AL222" s="20"/>
      <c r="AM222" s="106" t="s">
        <v>135</v>
      </c>
      <c r="AN222" s="107"/>
      <c r="AO222" s="107" t="s">
        <v>136</v>
      </c>
      <c r="AP222" s="108"/>
      <c r="AQ222" s="23"/>
      <c r="AR222" s="194" t="s">
        <v>116</v>
      </c>
      <c r="AS222" s="195"/>
      <c r="AT222" s="196" t="s">
        <v>0</v>
      </c>
      <c r="AU222" s="197"/>
      <c r="AV222" s="36"/>
      <c r="AW222" s="7" t="s">
        <v>139</v>
      </c>
      <c r="AX222" s="8"/>
      <c r="AY222" s="8" t="s">
        <v>140</v>
      </c>
      <c r="AZ222" s="9"/>
      <c r="BA222" s="20"/>
      <c r="BB222" s="194" t="s">
        <v>119</v>
      </c>
      <c r="BC222" s="195"/>
      <c r="BD222" s="196" t="s">
        <v>120</v>
      </c>
      <c r="BE222" s="197"/>
      <c r="BF222" s="36"/>
      <c r="BG222" s="190" t="s">
        <v>143</v>
      </c>
      <c r="BH222" s="191"/>
      <c r="BI222" s="192" t="s">
        <v>144</v>
      </c>
      <c r="BJ222" s="193"/>
      <c r="BK222" s="36"/>
      <c r="BL222" s="194" t="s">
        <v>123</v>
      </c>
      <c r="BM222" s="195"/>
      <c r="BN222" s="196" t="s">
        <v>124</v>
      </c>
      <c r="BO222" s="197"/>
      <c r="BP222" s="36"/>
      <c r="BQ222" s="7" t="s">
        <v>147</v>
      </c>
      <c r="BR222" s="8"/>
      <c r="BS222" s="8" t="s">
        <v>148</v>
      </c>
      <c r="BT222" s="9"/>
      <c r="BU222" s="20"/>
      <c r="BV222" s="194" t="s">
        <v>127</v>
      </c>
      <c r="BW222" s="195"/>
      <c r="BX222" s="196" t="s">
        <v>128</v>
      </c>
      <c r="BY222" s="197"/>
      <c r="BZ222" s="36"/>
      <c r="CA222" s="7" t="s">
        <v>151</v>
      </c>
      <c r="CB222" s="8"/>
      <c r="CC222" s="8" t="s">
        <v>152</v>
      </c>
      <c r="CD222" s="9"/>
      <c r="CE222" s="36"/>
      <c r="CF222" s="194" t="s">
        <v>131</v>
      </c>
      <c r="CG222" s="195"/>
      <c r="CH222" s="196" t="s">
        <v>132</v>
      </c>
      <c r="CI222" s="197"/>
      <c r="CJ222" s="23"/>
      <c r="CK222" s="7" t="s">
        <v>156</v>
      </c>
      <c r="CL222" s="8"/>
      <c r="CM222" s="8" t="s">
        <v>157</v>
      </c>
      <c r="CN222" s="9"/>
      <c r="CO222" s="23"/>
      <c r="CP222" s="194" t="s">
        <v>160</v>
      </c>
      <c r="CQ222" s="195"/>
      <c r="CR222" s="196" t="s">
        <v>132</v>
      </c>
      <c r="CS222" s="197"/>
      <c r="CU222" s="26" t="s">
        <v>15</v>
      </c>
      <c r="CW222" s="52" t="s">
        <v>46</v>
      </c>
      <c r="CY222" s="46">
        <f t="shared" si="2096"/>
        <v>3.98</v>
      </c>
      <c r="CZ222" s="13">
        <f t="shared" si="2097"/>
        <v>-128.50754265561679</v>
      </c>
      <c r="DA222" s="13">
        <f t="shared" si="2098"/>
        <v>18.091504611081589</v>
      </c>
      <c r="DB222" s="50"/>
      <c r="DC222" s="13">
        <f t="shared" si="2050"/>
        <v>-4.7384502288217289</v>
      </c>
      <c r="DD222" s="13">
        <f t="shared" si="2051"/>
        <v>-8.2701557934817885E-2</v>
      </c>
      <c r="DE222" s="48">
        <f t="shared" si="2049"/>
        <v>-4.5516256421316346E-13</v>
      </c>
    </row>
    <row r="223" spans="1:109" ht="18" customHeight="1" thickTop="1" thickBot="1">
      <c r="B223" s="34">
        <v>0.5</v>
      </c>
      <c r="D223" s="11">
        <v>1</v>
      </c>
      <c r="E223" s="12">
        <v>0</v>
      </c>
      <c r="F223" s="13">
        <v>0</v>
      </c>
      <c r="G223" s="14">
        <v>0</v>
      </c>
      <c r="H223" s="10"/>
      <c r="I223" s="11">
        <v>1</v>
      </c>
      <c r="J223" s="12">
        <v>0</v>
      </c>
      <c r="K223" s="13">
        <v>0</v>
      </c>
      <c r="L223" s="40">
        <f t="shared" ref="L223" si="2099">$B223*$J$4</f>
        <v>0.71352000000000004</v>
      </c>
      <c r="N223" s="1">
        <f t="shared" ref="N223" si="2100">D223*I223+F223*I226-E223*J223-G223*J226</f>
        <v>1</v>
      </c>
      <c r="O223" s="4">
        <f t="shared" ref="O223" si="2101">(D223*J223+E223*I223+F223*J226+G223*I226)</f>
        <v>0</v>
      </c>
      <c r="P223" s="2">
        <f t="shared" ref="P223" si="2102">D223*K223+F223*K226-E223*L223-G223*L226</f>
        <v>0</v>
      </c>
      <c r="Q223" s="3">
        <f t="shared" ref="Q223" si="2103">(D223*L223+E223*K223+F223*L226+G223*K226)</f>
        <v>0.71352000000000004</v>
      </c>
      <c r="S223" s="11">
        <v>1</v>
      </c>
      <c r="T223" s="12">
        <v>0</v>
      </c>
      <c r="U223" s="13">
        <v>0</v>
      </c>
      <c r="V223" s="13">
        <v>0</v>
      </c>
      <c r="W223" s="20"/>
      <c r="X223" s="1">
        <f t="shared" ref="X223" si="2104">N223*S223+P223*S226-O223*T223-Q223*T226</f>
        <v>0.35623371519999991</v>
      </c>
      <c r="Y223" s="4">
        <f t="shared" ref="Y223" si="2105">(N223*T223+O223*S223+P223*T226+Q223*S226)</f>
        <v>0</v>
      </c>
      <c r="Z223" s="2">
        <f t="shared" ref="Z223" si="2106">N223*U223+P223*U226-O223*V223-Q223*V226</f>
        <v>0</v>
      </c>
      <c r="AA223" s="3">
        <f t="shared" ref="AA223" si="2107">(N223*V223+O223*U223+P223*V226+Q223*U226)</f>
        <v>0.71352000000000004</v>
      </c>
      <c r="AB223" s="20"/>
      <c r="AC223" s="11">
        <v>1</v>
      </c>
      <c r="AD223" s="12">
        <v>0</v>
      </c>
      <c r="AE223" s="13">
        <v>0</v>
      </c>
      <c r="AF223" s="40">
        <f t="shared" ref="AF223" si="2108">$B223*$AD$4</f>
        <v>0.85624500000000003</v>
      </c>
      <c r="AG223" s="20"/>
      <c r="AH223" s="1">
        <f t="shared" ref="AH223" si="2109">X223*AC223+Z223*AC226-Y223*AD223-AA223*AD226</f>
        <v>0.35623371519999991</v>
      </c>
      <c r="AI223" s="4">
        <f t="shared" ref="AI223" si="2110">(X223*AD223+Y223*AC223+Z223*AD226+AA223*AC226)</f>
        <v>0</v>
      </c>
      <c r="AJ223" s="2">
        <f t="shared" ref="AJ223" si="2111">X223*AE223+Z223*AE226-Y223*AF223-AA223*AF226</f>
        <v>0</v>
      </c>
      <c r="AK223" s="3">
        <f t="shared" ref="AK223" si="2112">(X223*AF223+Y223*AE223+Z223*AF226+AA223*AE226)</f>
        <v>1.0185433374714239</v>
      </c>
      <c r="AL223" s="20"/>
      <c r="AM223" s="11">
        <v>1</v>
      </c>
      <c r="AN223" s="12">
        <v>0</v>
      </c>
      <c r="AO223" s="13">
        <v>0</v>
      </c>
      <c r="AP223" s="14">
        <v>0</v>
      </c>
      <c r="AR223" s="1">
        <f t="shared" ref="AR223" si="2113">AH223*AM223+AJ223*AM226-AI223*AN223-AK223*AN226</f>
        <v>-0.61431586020977047</v>
      </c>
      <c r="AS223" s="4">
        <f t="shared" ref="AS223" si="2114">(AH223*AN223+AI223*AM223+AJ223*AN226+AK223*AM226)</f>
        <v>0</v>
      </c>
      <c r="AT223" s="2">
        <f t="shared" ref="AT223" si="2115">AH223*AO223+AJ223*AO226-AI223*AP223-AK223*AP226</f>
        <v>0</v>
      </c>
      <c r="AU223" s="3">
        <f t="shared" ref="AU223" si="2116">(AH223*AP223+AI223*AO223+AJ223*AP226+AK223*AO226)</f>
        <v>1.0185433374714239</v>
      </c>
      <c r="AV223" s="20"/>
      <c r="AW223" s="11">
        <v>1</v>
      </c>
      <c r="AX223" s="12">
        <v>0</v>
      </c>
      <c r="AY223" s="13">
        <v>0</v>
      </c>
      <c r="AZ223" s="40">
        <f t="shared" ref="AZ223" si="2117">$B223*$AX$4</f>
        <v>0.85624500000000003</v>
      </c>
      <c r="BA223" s="20"/>
      <c r="BB223" s="1">
        <f t="shared" ref="BB223" si="2118">AR223*AW223+AT223*AW226-AS223*AX223-AU223*AX226</f>
        <v>-0.61431586020977047</v>
      </c>
      <c r="BC223" s="4">
        <f t="shared" ref="BC223" si="2119">(AR223*AX223+AS223*AW223+AT223*AX226+AU223*AW226)</f>
        <v>0</v>
      </c>
      <c r="BD223" s="2">
        <f t="shared" ref="BD223" si="2120">AR223*AY223+AT223*AY226-AS223*AZ223-AU223*AZ226</f>
        <v>0</v>
      </c>
      <c r="BE223" s="3">
        <f t="shared" ref="BE223" si="2121">(AR223*AZ223+AS223*AY223+AT223*AZ226+AU223*AY226)</f>
        <v>0.49253845374610894</v>
      </c>
      <c r="BF223" s="20"/>
      <c r="BG223" s="11">
        <v>1</v>
      </c>
      <c r="BH223" s="12">
        <v>0</v>
      </c>
      <c r="BI223" s="13">
        <v>0</v>
      </c>
      <c r="BJ223" s="14">
        <v>0</v>
      </c>
      <c r="BK223" s="20"/>
      <c r="BL223" s="1">
        <f t="shared" ref="BL223" si="2122">BB223*BG223+BD223*BG226-BC223*BH223-BE223*BH226</f>
        <v>-1.0587037547176599</v>
      </c>
      <c r="BM223" s="4">
        <f t="shared" ref="BM223" si="2123">(BB223*BH223+BC223*BG223+BD223*BH226+BE223*BG226)</f>
        <v>0</v>
      </c>
      <c r="BN223" s="2">
        <f t="shared" ref="BN223" si="2124">BB223*BI223+BD223*BI226-BC223*BJ223-BE223*BJ226</f>
        <v>0</v>
      </c>
      <c r="BO223" s="3">
        <f t="shared" ref="BO223" si="2125">(BB223*BJ223+BC223*BI223+BD223*BJ226+BE223*BI226)</f>
        <v>0.49253845374610894</v>
      </c>
      <c r="BP223" s="20"/>
      <c r="BQ223" s="11">
        <v>1</v>
      </c>
      <c r="BR223" s="12">
        <v>0</v>
      </c>
      <c r="BS223" s="13">
        <v>0</v>
      </c>
      <c r="BT223" s="40">
        <f t="shared" ref="BT223" si="2126">$B223*BR$4</f>
        <v>0.71352000000000004</v>
      </c>
      <c r="BU223" s="20"/>
      <c r="BV223" s="1">
        <f t="shared" ref="BV223" si="2127">BL223*BQ223+BN223*BQ226-BM223*BR223-BO223*BR226</f>
        <v>-1.0587037547176599</v>
      </c>
      <c r="BW223" s="4">
        <f t="shared" ref="BW223" si="2128">(BL223*BR223+BM223*BQ223+BN223*BR226+BO223*BQ226)</f>
        <v>0</v>
      </c>
      <c r="BX223" s="2">
        <f t="shared" ref="BX223" si="2129">BL223*BS223+BN223*BS226-BM223*BT223-BO223*BT226</f>
        <v>0</v>
      </c>
      <c r="BY223" s="3">
        <f t="shared" ref="BY223" si="2130">(BL223*BT223+BM223*BS223+BN223*BT226+BO223*BS226)</f>
        <v>-0.26286784932003582</v>
      </c>
      <c r="BZ223" s="20"/>
      <c r="CA223" s="11">
        <v>1</v>
      </c>
      <c r="CB223" s="12">
        <v>0</v>
      </c>
      <c r="CC223" s="13">
        <v>0</v>
      </c>
      <c r="CD223" s="14">
        <v>0</v>
      </c>
      <c r="CE223" s="20"/>
      <c r="CF223" s="1">
        <f t="shared" ref="CF223" si="2131">BV223*CA223+BX223*CA226-BW223*CB223-BY223*CB226</f>
        <v>-0.95165345176056848</v>
      </c>
      <c r="CG223" s="4">
        <f t="shared" ref="CG223" si="2132">(BV223*CB223+BW223*CA223+BX223*CB226+BY223*CA226)</f>
        <v>0</v>
      </c>
      <c r="CH223" s="2">
        <f t="shared" ref="CH223" si="2133">BV223*CC223+BX223*CC226-BW223*CD223-BY223*CD226</f>
        <v>0</v>
      </c>
      <c r="CI223" s="3">
        <f t="shared" ref="CI223" si="2134">(BV223*CD223+BW223*CC223+BX223*CD226+BY223*CC226)</f>
        <v>-0.26286784932003582</v>
      </c>
      <c r="CJ223" s="28"/>
      <c r="CK223" s="11">
        <v>1</v>
      </c>
      <c r="CL223" s="12">
        <v>0</v>
      </c>
      <c r="CM223" s="13">
        <v>0</v>
      </c>
      <c r="CN223" s="14">
        <v>0</v>
      </c>
      <c r="CP223" s="1">
        <f t="shared" ref="CP223" si="2135">CF223*CK223+CH223*CK226-CG223*CL223-CI223*CL226</f>
        <v>-0.95165345176056848</v>
      </c>
      <c r="CQ223" s="4">
        <f t="shared" ref="CQ223" si="2136">(CF223*CL223+CG223*CK223+CH223*CL226+CI223*CK226)</f>
        <v>-0.26286784932003582</v>
      </c>
      <c r="CR223" s="2">
        <f t="shared" ref="CR223" si="2137">CF223*CM223+CH223*CM226-CG223*CN223-CI223*CN226</f>
        <v>0</v>
      </c>
      <c r="CS223" s="3">
        <f t="shared" ref="CS223" si="2138">(CF223*CN223+CG223*CM223+CH223*CN226+CI223*CM226)</f>
        <v>-0.26286784932003582</v>
      </c>
      <c r="CU223" s="29">
        <f t="shared" ref="CU223" si="2139">20*LOG(((1+$CL$4)/$CL$4)/((CP223+CP226)^2+(CQ223+CQ226)^2)^0.5)</f>
        <v>-1.0011168950967771E-2</v>
      </c>
      <c r="CW223" s="53">
        <f t="shared" ref="CW223" si="2140">((CP223^2+CQ223^2)^0.5)/((CP226^2+CQ226^2)^0.5)</f>
        <v>0.97069462352516744</v>
      </c>
      <c r="CY223" s="46">
        <f t="shared" si="2096"/>
        <v>4</v>
      </c>
      <c r="CZ223" s="13">
        <f t="shared" si="2097"/>
        <v>-128.91230681975404</v>
      </c>
      <c r="DA223" s="13">
        <f t="shared" si="2098"/>
        <v>17.996735606505155</v>
      </c>
      <c r="DB223" s="50"/>
      <c r="DC223" s="13">
        <f t="shared" si="2050"/>
        <v>-4.6879250066331872</v>
      </c>
      <c r="DD223" s="13">
        <f t="shared" si="2051"/>
        <v>-8.181972645232613E-2</v>
      </c>
      <c r="DE223" s="48">
        <f t="shared" si="2049"/>
        <v>-4.1273215568481666E-13</v>
      </c>
    </row>
    <row r="224" spans="1:109" ht="18" customHeight="1" thickBot="1">
      <c r="D224" s="11"/>
      <c r="E224" s="13"/>
      <c r="F224" s="13"/>
      <c r="G224" s="15"/>
      <c r="H224" s="10"/>
      <c r="I224" s="11"/>
      <c r="J224" s="13"/>
      <c r="K224" s="13"/>
      <c r="L224" s="15"/>
      <c r="N224" s="5"/>
      <c r="Q224" s="6"/>
      <c r="S224" s="11"/>
      <c r="T224" s="13"/>
      <c r="U224" s="13"/>
      <c r="V224" s="15"/>
      <c r="W224" s="20"/>
      <c r="X224" s="5"/>
      <c r="AA224" s="6"/>
      <c r="AB224" s="20"/>
      <c r="AC224" s="11"/>
      <c r="AD224" s="13"/>
      <c r="AE224" s="13"/>
      <c r="AF224" s="15"/>
      <c r="AG224" s="20"/>
      <c r="AH224" s="5"/>
      <c r="AK224" s="6"/>
      <c r="AL224" s="20"/>
      <c r="AM224" s="11"/>
      <c r="AN224" s="13"/>
      <c r="AO224" s="13"/>
      <c r="AP224" s="15"/>
      <c r="AR224" s="5"/>
      <c r="AU224" s="6"/>
      <c r="AW224" s="11"/>
      <c r="AX224" s="13"/>
      <c r="AY224" s="13"/>
      <c r="AZ224" s="15"/>
      <c r="BA224" s="20"/>
      <c r="BB224" s="5"/>
      <c r="BE224" s="6"/>
      <c r="BG224" s="11"/>
      <c r="BH224" s="13"/>
      <c r="BI224" s="13"/>
      <c r="BJ224" s="15"/>
      <c r="BL224" s="5"/>
      <c r="BO224" s="6"/>
      <c r="BQ224" s="11"/>
      <c r="BR224" s="13"/>
      <c r="BS224" s="13"/>
      <c r="BT224" s="15"/>
      <c r="BU224" s="20"/>
      <c r="BV224" s="5"/>
      <c r="BY224" s="6"/>
      <c r="CA224" s="11"/>
      <c r="CB224" s="13"/>
      <c r="CC224" s="13"/>
      <c r="CD224" s="15"/>
      <c r="CF224" s="5"/>
      <c r="CI224" s="6"/>
      <c r="CK224" s="11"/>
      <c r="CL224" s="13"/>
      <c r="CM224" s="13"/>
      <c r="CN224" s="15"/>
      <c r="CP224" s="5"/>
      <c r="CS224" s="6"/>
      <c r="CW224" s="54"/>
      <c r="CY224" s="46">
        <f t="shared" si="2096"/>
        <v>4.0199999999999996</v>
      </c>
      <c r="CZ224" s="13">
        <f t="shared" si="2097"/>
        <v>-129.31491797058632</v>
      </c>
      <c r="DA224" s="13">
        <f t="shared" si="2098"/>
        <v>17.902977106372493</v>
      </c>
      <c r="DB224" s="50"/>
      <c r="DC224" s="70"/>
      <c r="DD224" s="13">
        <f t="shared" si="2051"/>
        <v>-4.0909863226163065E-2</v>
      </c>
      <c r="DE224" s="48">
        <f t="shared" si="2049"/>
        <v>-3.7608771195579014E-13</v>
      </c>
    </row>
    <row r="225" spans="1:109" ht="18" customHeight="1" thickBot="1">
      <c r="D225" s="11" t="s">
        <v>101</v>
      </c>
      <c r="E225" s="13"/>
      <c r="F225" s="13" t="s">
        <v>102</v>
      </c>
      <c r="G225" s="15"/>
      <c r="H225" s="10"/>
      <c r="I225" s="11" t="s">
        <v>106</v>
      </c>
      <c r="J225" s="13"/>
      <c r="K225" s="13" t="s">
        <v>105</v>
      </c>
      <c r="L225" s="15"/>
      <c r="N225" s="194" t="s">
        <v>16</v>
      </c>
      <c r="O225" s="195"/>
      <c r="P225" s="196" t="s">
        <v>17</v>
      </c>
      <c r="Q225" s="197"/>
      <c r="S225" s="11" t="s">
        <v>4</v>
      </c>
      <c r="T225" s="13"/>
      <c r="U225" s="13" t="s">
        <v>5</v>
      </c>
      <c r="V225" s="15"/>
      <c r="W225" s="20"/>
      <c r="X225" s="194" t="s">
        <v>111</v>
      </c>
      <c r="Y225" s="195"/>
      <c r="Z225" s="196" t="s">
        <v>110</v>
      </c>
      <c r="AA225" s="197"/>
      <c r="AB225" s="20"/>
      <c r="AC225" s="11" t="s">
        <v>18</v>
      </c>
      <c r="AD225" s="13"/>
      <c r="AE225" s="13" t="s">
        <v>19</v>
      </c>
      <c r="AF225" s="15"/>
      <c r="AG225" s="20"/>
      <c r="AH225" s="194" t="s">
        <v>114</v>
      </c>
      <c r="AI225" s="195"/>
      <c r="AJ225" s="196" t="s">
        <v>115</v>
      </c>
      <c r="AK225" s="197"/>
      <c r="AL225" s="20"/>
      <c r="AM225" s="11" t="s">
        <v>138</v>
      </c>
      <c r="AN225" s="13"/>
      <c r="AO225" s="13" t="s">
        <v>137</v>
      </c>
      <c r="AP225" s="15"/>
      <c r="AR225" s="194" t="s">
        <v>117</v>
      </c>
      <c r="AS225" s="195"/>
      <c r="AT225" s="196" t="s">
        <v>118</v>
      </c>
      <c r="AU225" s="197"/>
      <c r="AV225" s="36"/>
      <c r="AW225" s="11" t="s">
        <v>142</v>
      </c>
      <c r="AX225" s="13"/>
      <c r="AY225" s="13" t="s">
        <v>141</v>
      </c>
      <c r="AZ225" s="15"/>
      <c r="BA225" s="20"/>
      <c r="BB225" s="194" t="s">
        <v>122</v>
      </c>
      <c r="BC225" s="195"/>
      <c r="BD225" s="196" t="s">
        <v>121</v>
      </c>
      <c r="BE225" s="197"/>
      <c r="BF225" s="36"/>
      <c r="BG225" s="11" t="s">
        <v>145</v>
      </c>
      <c r="BH225" s="13"/>
      <c r="BI225" s="13" t="s">
        <v>146</v>
      </c>
      <c r="BJ225" s="15"/>
      <c r="BK225" s="36"/>
      <c r="BL225" s="194" t="s">
        <v>125</v>
      </c>
      <c r="BM225" s="195"/>
      <c r="BN225" s="196" t="s">
        <v>126</v>
      </c>
      <c r="BO225" s="197"/>
      <c r="BP225" s="36"/>
      <c r="BQ225" s="11" t="s">
        <v>150</v>
      </c>
      <c r="BR225" s="13"/>
      <c r="BS225" s="13" t="s">
        <v>149</v>
      </c>
      <c r="BT225" s="15"/>
      <c r="BU225" s="20"/>
      <c r="BV225" s="194" t="s">
        <v>129</v>
      </c>
      <c r="BW225" s="195"/>
      <c r="BX225" s="196" t="s">
        <v>130</v>
      </c>
      <c r="BY225" s="197"/>
      <c r="BZ225" s="36"/>
      <c r="CA225" s="11" t="s">
        <v>154</v>
      </c>
      <c r="CB225" s="13"/>
      <c r="CC225" s="13" t="s">
        <v>153</v>
      </c>
      <c r="CD225" s="15"/>
      <c r="CE225" s="36"/>
      <c r="CF225" s="194" t="s">
        <v>134</v>
      </c>
      <c r="CG225" s="195"/>
      <c r="CH225" s="196" t="s">
        <v>133</v>
      </c>
      <c r="CI225" s="197"/>
      <c r="CK225" s="11" t="s">
        <v>159</v>
      </c>
      <c r="CL225" s="13"/>
      <c r="CM225" s="13" t="s">
        <v>158</v>
      </c>
      <c r="CN225" s="15"/>
      <c r="CP225" s="109" t="s">
        <v>161</v>
      </c>
      <c r="CQ225" s="110"/>
      <c r="CR225" s="111" t="s">
        <v>162</v>
      </c>
      <c r="CS225" s="112"/>
      <c r="CU225" s="38" t="s">
        <v>29</v>
      </c>
      <c r="CW225" s="55" t="s">
        <v>47</v>
      </c>
      <c r="CY225" s="46">
        <f t="shared" si="2096"/>
        <v>4.04</v>
      </c>
      <c r="CZ225" s="13">
        <f t="shared" si="2097"/>
        <v>-129.71539959224702</v>
      </c>
      <c r="DA225" s="13">
        <f t="shared" si="2098"/>
        <v>17.810212681211553</v>
      </c>
      <c r="DB225" s="50"/>
      <c r="DC225" s="70"/>
      <c r="DD225" s="13">
        <f t="shared" si="2051"/>
        <v>0</v>
      </c>
      <c r="DE225" s="48">
        <f t="shared" si="2049"/>
        <v>-3.4137192315987033E-13</v>
      </c>
    </row>
    <row r="226" spans="1:109" ht="18" customHeight="1" thickTop="1" thickBot="1">
      <c r="D226" s="16">
        <v>0</v>
      </c>
      <c r="E226" s="17">
        <f t="shared" ref="E226" si="2141">$B223*$E$4</f>
        <v>0.40723999999999999</v>
      </c>
      <c r="F226" s="18">
        <v>1</v>
      </c>
      <c r="G226" s="19">
        <v>0</v>
      </c>
      <c r="H226" s="10"/>
      <c r="I226" s="16">
        <v>0</v>
      </c>
      <c r="J226" s="17">
        <v>0</v>
      </c>
      <c r="K226" s="18">
        <v>1</v>
      </c>
      <c r="L226" s="19">
        <v>0</v>
      </c>
      <c r="N226" s="1">
        <f t="shared" ref="N226" si="2142">D226*I223+F226*I226-E226*J223-G226*J226</f>
        <v>0</v>
      </c>
      <c r="O226" s="4">
        <f t="shared" ref="O226" si="2143">(D226*J223+E226*I223+F226*J226+G226*I226)</f>
        <v>0.40723999999999999</v>
      </c>
      <c r="P226" s="2">
        <f t="shared" ref="P226" si="2144">D226*K223+F226*K226-E226*L223-G226*L226</f>
        <v>0.70942611519999998</v>
      </c>
      <c r="Q226" s="3">
        <f t="shared" ref="Q226" si="2145">(D226*L223+E226*K223+F226*L226+G226*K226)</f>
        <v>0</v>
      </c>
      <c r="S226" s="16">
        <v>0</v>
      </c>
      <c r="T226" s="17">
        <f t="shared" ref="T226" si="2146">$B223*$T$4</f>
        <v>0.90224000000000004</v>
      </c>
      <c r="U226" s="18">
        <v>1</v>
      </c>
      <c r="V226" s="19">
        <v>0</v>
      </c>
      <c r="W226" s="20"/>
      <c r="X226" s="1">
        <f t="shared" ref="X226" si="2147">N226*S223+P226*S226-O226*T223-Q226*T226</f>
        <v>0</v>
      </c>
      <c r="Y226" s="4">
        <f t="shared" ref="Y226" si="2148">(N226*T223+O226*S223+P226*T226+Q226*S226)</f>
        <v>1.0473126181780481</v>
      </c>
      <c r="Z226" s="2">
        <f t="shared" ref="Z226" si="2149">N226*U223+P226*U226-O226*V223-Q226*V226</f>
        <v>0.70942611519999998</v>
      </c>
      <c r="AA226" s="3">
        <f t="shared" ref="AA226" si="2150">(N226*V223+O226*U223+P226*V226+Q226*U226)</f>
        <v>0</v>
      </c>
      <c r="AB226" s="20"/>
      <c r="AC226" s="16">
        <v>0</v>
      </c>
      <c r="AD226" s="17">
        <v>0</v>
      </c>
      <c r="AE226" s="18">
        <v>1</v>
      </c>
      <c r="AF226" s="19">
        <v>0</v>
      </c>
      <c r="AG226" s="20"/>
      <c r="AH226" s="1">
        <f t="shared" ref="AH226" si="2151">X226*AC223+Z226*AC226-Y226*AD223-AA226*AD226</f>
        <v>0</v>
      </c>
      <c r="AI226" s="4">
        <f t="shared" ref="AI226" si="2152">(X226*AD223+Y226*AC223+Z226*AD226+AA226*AC226)</f>
        <v>1.0473126181780481</v>
      </c>
      <c r="AJ226" s="2">
        <f t="shared" ref="AJ226" si="2153">X226*AE223+Z226*AE226-Y226*AF223-AA226*AF226</f>
        <v>-0.18733007755186282</v>
      </c>
      <c r="AK226" s="3">
        <f t="shared" ref="AK226" si="2154">(X226*AF223+Y226*AE223+Z226*AF226+AA226*AE226)</f>
        <v>0</v>
      </c>
      <c r="AL226" s="20"/>
      <c r="AM226" s="16">
        <v>0</v>
      </c>
      <c r="AN226" s="17">
        <f t="shared" ref="AN226" si="2155">$B223*$AN$4</f>
        <v>0.95287999999999995</v>
      </c>
      <c r="AO226" s="18">
        <v>1</v>
      </c>
      <c r="AP226" s="19">
        <v>0</v>
      </c>
      <c r="AR226" s="1">
        <f t="shared" ref="AR226" si="2156">AH226*AM223+AJ226*AM226-AI226*AN223-AK226*AN226</f>
        <v>0</v>
      </c>
      <c r="AS226" s="4">
        <f t="shared" ref="AS226" si="2157">(AH226*AN223+AI226*AM223+AJ226*AN226+AK226*AM226)</f>
        <v>0.86880953388042914</v>
      </c>
      <c r="AT226" s="2">
        <f t="shared" ref="AT226" si="2158">AH226*AO223+AJ226*AO226-AI226*AP223-AK226*AP226</f>
        <v>-0.18733007755186282</v>
      </c>
      <c r="AU226" s="3">
        <f t="shared" ref="AU226" si="2159">(AH226*AP223+AI226*AO223+AJ226*AP226+AK226*AO226)</f>
        <v>0</v>
      </c>
      <c r="AV226" s="20"/>
      <c r="AW226" s="16">
        <v>0</v>
      </c>
      <c r="AX226" s="17">
        <v>0</v>
      </c>
      <c r="AY226" s="18">
        <v>1</v>
      </c>
      <c r="AZ226" s="19">
        <v>0</v>
      </c>
      <c r="BA226" s="20"/>
      <c r="BB226" s="1">
        <f t="shared" ref="BB226" si="2160">AR226*AW223+AT226*AW226-AS226*AX223-AU226*AX226</f>
        <v>0</v>
      </c>
      <c r="BC226" s="4">
        <f t="shared" ref="BC226" si="2161">(AR226*AX223+AS226*AW223+AT226*AX226+AU226*AW226)</f>
        <v>0.86880953388042914</v>
      </c>
      <c r="BD226" s="2">
        <f t="shared" ref="BD226" si="2162">AR226*AY223+AT226*AY226-AS226*AZ223-AU226*AZ226</f>
        <v>-0.93124389688931086</v>
      </c>
      <c r="BE226" s="3">
        <f t="shared" ref="BE226" si="2163">(AR226*AZ223+AS226*AY223+AT226*AZ226+AU226*AY226)</f>
        <v>0</v>
      </c>
      <c r="BF226" s="20"/>
      <c r="BG226" s="16">
        <v>0</v>
      </c>
      <c r="BH226" s="17">
        <f t="shared" ref="BH226" si="2164">$B223*$BH$4</f>
        <v>0.90224000000000004</v>
      </c>
      <c r="BI226" s="18">
        <v>1</v>
      </c>
      <c r="BJ226" s="19">
        <v>0</v>
      </c>
      <c r="BK226" s="20"/>
      <c r="BL226" s="1">
        <f t="shared" ref="BL226" si="2165">BB226*BG223+BD226*BG226-BC226*BH223-BE226*BH226</f>
        <v>0</v>
      </c>
      <c r="BM226" s="4">
        <f t="shared" ref="BM226" si="2166">(BB226*BH223+BC226*BG223+BD226*BH226+BE226*BG226)</f>
        <v>2.8604040351017268E-2</v>
      </c>
      <c r="BN226" s="2">
        <f t="shared" ref="BN226" si="2167">BB226*BI223+BD226*BI226-BC226*BJ223-BE226*BJ226</f>
        <v>-0.93124389688931086</v>
      </c>
      <c r="BO226" s="3">
        <f t="shared" ref="BO226" si="2168">(BB226*BJ223+BC226*BI223+BD226*BJ226+BE226*BI226)</f>
        <v>0</v>
      </c>
      <c r="BP226" s="20"/>
      <c r="BQ226" s="16">
        <v>0</v>
      </c>
      <c r="BR226" s="17">
        <v>0</v>
      </c>
      <c r="BS226" s="18">
        <v>1</v>
      </c>
      <c r="BT226" s="19">
        <v>0</v>
      </c>
      <c r="BU226" s="20"/>
      <c r="BV226" s="1">
        <f t="shared" ref="BV226" si="2169">BL226*BQ223+BN226*BQ226-BM226*BR223-BO226*BR226</f>
        <v>0</v>
      </c>
      <c r="BW226" s="4">
        <f t="shared" ref="BW226" si="2170">(BL226*BR223+BM226*BQ223+BN226*BR226+BO226*BQ226)</f>
        <v>2.8604040351017268E-2</v>
      </c>
      <c r="BX226" s="2">
        <f t="shared" ref="BX226" si="2171">BL226*BS223+BN226*BS226-BM226*BT223-BO226*BT226</f>
        <v>-0.9516534517605687</v>
      </c>
      <c r="BY226" s="3">
        <f t="shared" ref="BY226" si="2172">(BL226*BT223+BM226*BS223+BN226*BT226+BO226*BS226)</f>
        <v>0</v>
      </c>
      <c r="BZ226" s="20"/>
      <c r="CA226" s="16">
        <v>0</v>
      </c>
      <c r="CB226" s="17">
        <f t="shared" ref="CB226" si="2173">$B223*$CB$4</f>
        <v>0.40723999999999999</v>
      </c>
      <c r="CC226" s="18">
        <v>1</v>
      </c>
      <c r="CD226" s="19">
        <v>0</v>
      </c>
      <c r="CE226" s="20"/>
      <c r="CF226" s="1">
        <f t="shared" ref="CF226" si="2174">BV226*CA223+BX226*CA226-BW226*CB223-BY226*CB226</f>
        <v>0</v>
      </c>
      <c r="CG226" s="4">
        <f t="shared" ref="CG226" si="2175">(BV226*CB223+BW226*CA223+BX226*CB226+BY226*CA226)</f>
        <v>-0.35894731134395674</v>
      </c>
      <c r="CH226" s="2">
        <f t="shared" ref="CH226" si="2176">BV226*CC223+BX226*CC226-BW226*CD223-BY226*CD226</f>
        <v>-0.9516534517605687</v>
      </c>
      <c r="CI226" s="3">
        <f t="shared" ref="CI226" si="2177">(BV226*CD223+BW226*CC223+BX226*CD226+BY226*CC226)</f>
        <v>0</v>
      </c>
      <c r="CK226" s="16">
        <f t="shared" ref="CK226" si="2178">1/$CL$4</f>
        <v>1</v>
      </c>
      <c r="CL226" s="17">
        <v>0</v>
      </c>
      <c r="CM226" s="18">
        <v>1</v>
      </c>
      <c r="CN226" s="19">
        <v>0</v>
      </c>
      <c r="CP226" s="1">
        <f t="shared" ref="CP226" si="2179">CF226*CK223+CH226*CK226-CG226*CL223-CI226*CL226</f>
        <v>-0.9516534517605687</v>
      </c>
      <c r="CQ226" s="4">
        <f t="shared" ref="CQ226" si="2180">(CF226*CL223+CG226*CK223+CH226*CL226+CI226*CK226)</f>
        <v>-0.35894731134395674</v>
      </c>
      <c r="CR226" s="2">
        <f t="shared" ref="CR226" si="2181">CF226*CM223+CH226*CM226-CG226*CN223-CI226*CN226</f>
        <v>-0.9516534517605687</v>
      </c>
      <c r="CS226" s="3">
        <f t="shared" ref="CS226" si="2182">(CF226*CN223+CG226*CM223+CH226*CN226+CI226*CM226)</f>
        <v>0</v>
      </c>
      <c r="CU226" s="39">
        <f t="shared" ref="CU226" si="2183">(180/PI())*ATAN(-1*(CQ223/CP223))</f>
        <v>-15.441336531991995</v>
      </c>
      <c r="CW226" s="56">
        <f t="shared" ref="CW226" si="2184">20*LOG(((1-(10^(CU223/20)^2)*(1-((1-CW223)/(1+CW223))^2))^0.5))</f>
        <v>-25.980608787421112</v>
      </c>
      <c r="CY226" s="46">
        <f t="shared" si="2096"/>
        <v>4.0599999999999996</v>
      </c>
      <c r="CZ226" s="13">
        <f t="shared" si="2097"/>
        <v>-130.11377477611967</v>
      </c>
      <c r="DA226" s="13">
        <f t="shared" si="2098"/>
        <v>17.718426263002922</v>
      </c>
      <c r="DB226" s="50"/>
      <c r="DC226" s="70"/>
      <c r="DD226" s="13">
        <f t="shared" si="2051"/>
        <v>0</v>
      </c>
      <c r="DE226" s="48">
        <f t="shared" si="2049"/>
        <v>-3.1051344423016403E-13</v>
      </c>
    </row>
    <row r="227" spans="1:109" ht="18" customHeight="1">
      <c r="E227" s="20"/>
      <c r="F227" s="20"/>
      <c r="G227" s="20"/>
      <c r="H227" s="20"/>
      <c r="I227" s="20"/>
      <c r="J227" s="20"/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3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Y227" s="46">
        <f t="shared" si="2096"/>
        <v>4.08</v>
      </c>
      <c r="CZ227" s="13">
        <f t="shared" si="2097"/>
        <v>-130.51006622975723</v>
      </c>
      <c r="DA227" s="13">
        <f t="shared" si="2098"/>
        <v>17.627602135111541</v>
      </c>
      <c r="DB227" s="50"/>
      <c r="DC227" s="70"/>
      <c r="DD227" s="13">
        <f t="shared" si="2051"/>
        <v>0</v>
      </c>
      <c r="DE227" s="48">
        <f t="shared" si="2049"/>
        <v>-2.8254794770011773E-13</v>
      </c>
    </row>
    <row r="228" spans="1:109" ht="18" customHeight="1">
      <c r="CY228" s="46">
        <f t="shared" si="2096"/>
        <v>4.0999999999999996</v>
      </c>
      <c r="CZ228" s="13">
        <f t="shared" si="2097"/>
        <v>-130.90429628554409</v>
      </c>
      <c r="DA228" s="13">
        <f t="shared" si="2098"/>
        <v>17.537724922558592</v>
      </c>
      <c r="DB228" s="50"/>
      <c r="DC228" s="70"/>
      <c r="DD228" s="13">
        <f t="shared" si="2051"/>
        <v>0</v>
      </c>
      <c r="DE228" s="48">
        <f t="shared" si="2049"/>
        <v>-2.5747543356973146E-13</v>
      </c>
    </row>
    <row r="229" spans="1:109" ht="18" customHeight="1" thickBot="1">
      <c r="A229" s="23"/>
      <c r="B229" s="23"/>
      <c r="C229" s="23"/>
      <c r="D229" s="20" t="s">
        <v>6</v>
      </c>
      <c r="E229" s="20"/>
      <c r="F229" s="20"/>
      <c r="G229" s="20"/>
      <c r="H229" s="20"/>
      <c r="I229" s="20" t="s">
        <v>7</v>
      </c>
      <c r="J229" s="20"/>
      <c r="K229" s="20"/>
      <c r="L229" s="20"/>
      <c r="M229" s="23"/>
      <c r="N229" s="23"/>
      <c r="O229" s="24" t="s">
        <v>8</v>
      </c>
      <c r="P229" s="23"/>
      <c r="Q229" s="23"/>
      <c r="R229" s="23"/>
      <c r="S229" s="20"/>
      <c r="T229" s="20" t="s">
        <v>9</v>
      </c>
      <c r="U229" s="23"/>
      <c r="V229" s="23"/>
      <c r="W229" s="23"/>
      <c r="X229" s="23"/>
      <c r="Y229" s="24" t="s">
        <v>10</v>
      </c>
      <c r="Z229" s="23"/>
      <c r="AA229" s="23"/>
      <c r="AB229" s="23"/>
      <c r="AC229" s="24" t="s">
        <v>11</v>
      </c>
      <c r="AD229" s="20"/>
      <c r="AE229" s="20"/>
      <c r="AF229" s="20"/>
      <c r="AG229" s="20"/>
      <c r="AH229" s="23"/>
      <c r="AI229" s="24" t="s">
        <v>12</v>
      </c>
      <c r="AJ229" s="23"/>
      <c r="AK229" s="23"/>
      <c r="AL229" s="20"/>
      <c r="AM229" s="24" t="s">
        <v>21</v>
      </c>
      <c r="AN229" s="20"/>
      <c r="AO229" s="23"/>
      <c r="AP229" s="23"/>
      <c r="AQ229" s="23"/>
      <c r="AR229" s="23"/>
      <c r="AS229" s="24" t="s">
        <v>87</v>
      </c>
      <c r="AT229" s="23"/>
      <c r="AU229" s="23"/>
      <c r="AV229" s="23"/>
      <c r="AW229" s="24" t="s">
        <v>22</v>
      </c>
      <c r="AX229" s="20"/>
      <c r="AY229" s="20"/>
      <c r="AZ229" s="20"/>
      <c r="BA229" s="20"/>
      <c r="BB229" s="23"/>
      <c r="BC229" s="24" t="s">
        <v>13</v>
      </c>
      <c r="BD229" s="23"/>
      <c r="BE229" s="23"/>
      <c r="BF229" s="23"/>
      <c r="BG229" s="24" t="s">
        <v>23</v>
      </c>
      <c r="BH229" s="20"/>
      <c r="BI229" s="23"/>
      <c r="BJ229" s="23"/>
      <c r="BK229" s="23"/>
      <c r="BL229" s="23"/>
      <c r="BM229" s="24" t="s">
        <v>24</v>
      </c>
      <c r="BN229" s="23"/>
      <c r="BO229" s="23"/>
      <c r="BP229" s="23"/>
      <c r="BQ229" s="24" t="s">
        <v>22</v>
      </c>
      <c r="BR229" s="20"/>
      <c r="BS229" s="20"/>
      <c r="BT229" s="20"/>
      <c r="BU229" s="20"/>
      <c r="BV229" s="23"/>
      <c r="BW229" s="24" t="s">
        <v>25</v>
      </c>
      <c r="BX229" s="23"/>
      <c r="BY229" s="23"/>
      <c r="BZ229" s="23"/>
      <c r="CA229" s="24" t="s">
        <v>23</v>
      </c>
      <c r="CB229" s="20"/>
      <c r="CC229" s="23"/>
      <c r="CD229" s="23"/>
      <c r="CE229" s="23"/>
      <c r="CF229" s="23"/>
      <c r="CG229" s="24" t="s">
        <v>88</v>
      </c>
      <c r="CH229" s="23"/>
      <c r="CI229" s="23"/>
      <c r="CJ229" s="23"/>
      <c r="CK229" s="24" t="s">
        <v>155</v>
      </c>
      <c r="CL229" s="24"/>
      <c r="CM229" s="23"/>
      <c r="CN229" s="23"/>
      <c r="CO229" s="23"/>
      <c r="CP229" s="23"/>
      <c r="CQ229" s="24" t="s">
        <v>89</v>
      </c>
      <c r="CR229" s="23"/>
      <c r="CS229" s="23"/>
      <c r="CY229" s="46">
        <f t="shared" si="2096"/>
        <v>4.12</v>
      </c>
      <c r="CZ229" s="13">
        <f t="shared" si="2097"/>
        <v>-131.29648690911066</v>
      </c>
      <c r="DA229" s="13">
        <f t="shared" si="2098"/>
        <v>17.448779582620041</v>
      </c>
      <c r="DB229" s="50"/>
      <c r="DC229" s="70"/>
      <c r="DD229" s="13">
        <f t="shared" si="2051"/>
        <v>0</v>
      </c>
      <c r="DE229" s="48">
        <f t="shared" si="2049"/>
        <v>-2.3433157437245196E-13</v>
      </c>
    </row>
    <row r="230" spans="1:109" ht="18" customHeight="1" thickBot="1">
      <c r="A230" s="23"/>
      <c r="B230" s="33"/>
      <c r="C230" s="23"/>
      <c r="D230" s="7" t="s">
        <v>99</v>
      </c>
      <c r="E230" s="8"/>
      <c r="F230" s="8" t="s">
        <v>100</v>
      </c>
      <c r="G230" s="9"/>
      <c r="H230" s="10"/>
      <c r="I230" s="7" t="s">
        <v>103</v>
      </c>
      <c r="J230" s="8"/>
      <c r="K230" s="8" t="s">
        <v>104</v>
      </c>
      <c r="L230" s="9"/>
      <c r="M230" s="23"/>
      <c r="N230" s="194" t="s">
        <v>74</v>
      </c>
      <c r="O230" s="195"/>
      <c r="P230" s="196" t="s">
        <v>75</v>
      </c>
      <c r="Q230" s="197"/>
      <c r="R230" s="23"/>
      <c r="S230" s="7" t="s">
        <v>2</v>
      </c>
      <c r="T230" s="8"/>
      <c r="U230" s="8" t="s">
        <v>3</v>
      </c>
      <c r="V230" s="9"/>
      <c r="W230" s="20"/>
      <c r="X230" s="194" t="s">
        <v>108</v>
      </c>
      <c r="Y230" s="195"/>
      <c r="Z230" s="196" t="s">
        <v>109</v>
      </c>
      <c r="AA230" s="197"/>
      <c r="AB230" s="20"/>
      <c r="AC230" s="7" t="s">
        <v>107</v>
      </c>
      <c r="AD230" s="8"/>
      <c r="AE230" s="8" t="s">
        <v>14</v>
      </c>
      <c r="AF230" s="9"/>
      <c r="AG230" s="20"/>
      <c r="AH230" s="194" t="s">
        <v>112</v>
      </c>
      <c r="AI230" s="195"/>
      <c r="AJ230" s="196" t="s">
        <v>113</v>
      </c>
      <c r="AK230" s="197"/>
      <c r="AL230" s="20"/>
      <c r="AM230" s="106" t="s">
        <v>135</v>
      </c>
      <c r="AN230" s="107"/>
      <c r="AO230" s="107" t="s">
        <v>136</v>
      </c>
      <c r="AP230" s="108"/>
      <c r="AQ230" s="23"/>
      <c r="AR230" s="194" t="s">
        <v>116</v>
      </c>
      <c r="AS230" s="195"/>
      <c r="AT230" s="196" t="s">
        <v>0</v>
      </c>
      <c r="AU230" s="197"/>
      <c r="AV230" s="36"/>
      <c r="AW230" s="7" t="s">
        <v>139</v>
      </c>
      <c r="AX230" s="8"/>
      <c r="AY230" s="8" t="s">
        <v>140</v>
      </c>
      <c r="AZ230" s="9"/>
      <c r="BA230" s="20"/>
      <c r="BB230" s="194" t="s">
        <v>119</v>
      </c>
      <c r="BC230" s="195"/>
      <c r="BD230" s="196" t="s">
        <v>120</v>
      </c>
      <c r="BE230" s="197"/>
      <c r="BF230" s="36"/>
      <c r="BG230" s="190" t="s">
        <v>143</v>
      </c>
      <c r="BH230" s="191"/>
      <c r="BI230" s="192" t="s">
        <v>144</v>
      </c>
      <c r="BJ230" s="193"/>
      <c r="BK230" s="36"/>
      <c r="BL230" s="194" t="s">
        <v>123</v>
      </c>
      <c r="BM230" s="195"/>
      <c r="BN230" s="196" t="s">
        <v>124</v>
      </c>
      <c r="BO230" s="197"/>
      <c r="BP230" s="36"/>
      <c r="BQ230" s="7" t="s">
        <v>147</v>
      </c>
      <c r="BR230" s="8"/>
      <c r="BS230" s="8" t="s">
        <v>148</v>
      </c>
      <c r="BT230" s="9"/>
      <c r="BU230" s="20"/>
      <c r="BV230" s="194" t="s">
        <v>127</v>
      </c>
      <c r="BW230" s="195"/>
      <c r="BX230" s="196" t="s">
        <v>128</v>
      </c>
      <c r="BY230" s="197"/>
      <c r="BZ230" s="36"/>
      <c r="CA230" s="7" t="s">
        <v>151</v>
      </c>
      <c r="CB230" s="8"/>
      <c r="CC230" s="8" t="s">
        <v>152</v>
      </c>
      <c r="CD230" s="9"/>
      <c r="CE230" s="36"/>
      <c r="CF230" s="194" t="s">
        <v>131</v>
      </c>
      <c r="CG230" s="195"/>
      <c r="CH230" s="196" t="s">
        <v>132</v>
      </c>
      <c r="CI230" s="197"/>
      <c r="CJ230" s="23"/>
      <c r="CK230" s="7" t="s">
        <v>156</v>
      </c>
      <c r="CL230" s="8"/>
      <c r="CM230" s="8" t="s">
        <v>157</v>
      </c>
      <c r="CN230" s="9"/>
      <c r="CO230" s="23"/>
      <c r="CP230" s="194" t="s">
        <v>160</v>
      </c>
      <c r="CQ230" s="195"/>
      <c r="CR230" s="196" t="s">
        <v>132</v>
      </c>
      <c r="CS230" s="197"/>
      <c r="CU230" s="26" t="s">
        <v>15</v>
      </c>
      <c r="CW230" s="52" t="s">
        <v>46</v>
      </c>
      <c r="CY230" s="46">
        <f t="shared" si="2096"/>
        <v>4.1399999999999997</v>
      </c>
      <c r="CZ230" s="13">
        <f t="shared" si="2097"/>
        <v>-131.686659707508</v>
      </c>
      <c r="DA230" s="13">
        <f t="shared" si="2098"/>
        <v>17.360751395738973</v>
      </c>
      <c r="DB230" s="50"/>
      <c r="DC230" s="70"/>
      <c r="DD230" s="13">
        <f t="shared" si="2051"/>
        <v>0</v>
      </c>
      <c r="DE230" s="48">
        <f t="shared" si="2049"/>
        <v>-2.1408069757483239E-13</v>
      </c>
    </row>
    <row r="231" spans="1:109" ht="18" customHeight="1" thickTop="1" thickBot="1">
      <c r="B231" s="34">
        <v>0.52</v>
      </c>
      <c r="D231" s="11">
        <v>1</v>
      </c>
      <c r="E231" s="12">
        <v>0</v>
      </c>
      <c r="F231" s="13">
        <v>0</v>
      </c>
      <c r="G231" s="14">
        <v>0</v>
      </c>
      <c r="H231" s="10"/>
      <c r="I231" s="11">
        <v>1</v>
      </c>
      <c r="J231" s="12">
        <v>0</v>
      </c>
      <c r="K231" s="13">
        <v>0</v>
      </c>
      <c r="L231" s="40">
        <f t="shared" ref="L231" si="2185">$B231*$J$4</f>
        <v>0.74206080000000008</v>
      </c>
      <c r="N231" s="1">
        <f t="shared" ref="N231" si="2186">D231*I231+F231*I234-E231*J231-G231*J234</f>
        <v>1</v>
      </c>
      <c r="O231" s="4">
        <f t="shared" ref="O231" si="2187">(D231*J231+E231*I231+F231*J234+G231*I234)</f>
        <v>0</v>
      </c>
      <c r="P231" s="2">
        <f t="shared" ref="P231" si="2188">D231*K231+F231*K234-E231*L231-G231*L234</f>
        <v>0</v>
      </c>
      <c r="Q231" s="3">
        <f t="shared" ref="Q231" si="2189">(D231*L231+E231*K231+F231*L234+G231*K234)</f>
        <v>0.74206080000000008</v>
      </c>
      <c r="S231" s="11">
        <v>1</v>
      </c>
      <c r="T231" s="12">
        <v>0</v>
      </c>
      <c r="U231" s="13">
        <v>0</v>
      </c>
      <c r="V231" s="13">
        <v>0</v>
      </c>
      <c r="W231" s="20"/>
      <c r="X231" s="1">
        <f t="shared" ref="X231" si="2190">N231*S231+P231*S234-O231*T231-Q231*T234</f>
        <v>0.30370238636031988</v>
      </c>
      <c r="Y231" s="4">
        <f t="shared" ref="Y231" si="2191">(N231*T231+O231*S231+P231*T234+Q231*S234)</f>
        <v>0</v>
      </c>
      <c r="Z231" s="2">
        <f t="shared" ref="Z231" si="2192">N231*U231+P231*U234-O231*V231-Q231*V234</f>
        <v>0</v>
      </c>
      <c r="AA231" s="3">
        <f t="shared" ref="AA231" si="2193">(N231*V231+O231*U231+P231*V234+Q231*U234)</f>
        <v>0.74206080000000008</v>
      </c>
      <c r="AB231" s="20"/>
      <c r="AC231" s="11">
        <v>1</v>
      </c>
      <c r="AD231" s="12">
        <v>0</v>
      </c>
      <c r="AE231" s="13">
        <v>0</v>
      </c>
      <c r="AF231" s="40">
        <f t="shared" ref="AF231" si="2194">$B231*$AD$4</f>
        <v>0.89049480000000003</v>
      </c>
      <c r="AG231" s="20"/>
      <c r="AH231" s="1">
        <f t="shared" ref="AH231" si="2195">X231*AC231+Z231*AC234-Y231*AD231-AA231*AD234</f>
        <v>0.30370238636031988</v>
      </c>
      <c r="AI231" s="4">
        <f t="shared" ref="AI231" si="2196">(X231*AD231+Y231*AC231+Z231*AD234+AA231*AC234)</f>
        <v>0</v>
      </c>
      <c r="AJ231" s="2">
        <f t="shared" ref="AJ231" si="2197">X231*AE231+Z231*AE234-Y231*AF231-AA231*AF234</f>
        <v>0</v>
      </c>
      <c r="AK231" s="3">
        <f t="shared" ref="AK231" si="2198">(X231*AF231+Y231*AE231+Z231*AF234+AA231*AE234)</f>
        <v>1.0125061958014558</v>
      </c>
      <c r="AL231" s="20"/>
      <c r="AM231" s="11">
        <v>1</v>
      </c>
      <c r="AN231" s="12">
        <v>0</v>
      </c>
      <c r="AO231" s="13">
        <v>0</v>
      </c>
      <c r="AP231" s="14">
        <v>0</v>
      </c>
      <c r="AR231" s="1">
        <f t="shared" ref="AR231" si="2199">AH231*AM231+AJ231*AM234-AI231*AN231-AK231*AN234</f>
        <v>-0.69968639364918306</v>
      </c>
      <c r="AS231" s="4">
        <f t="shared" ref="AS231" si="2200">(AH231*AN231+AI231*AM231+AJ231*AN234+AK231*AM234)</f>
        <v>0</v>
      </c>
      <c r="AT231" s="2">
        <f t="shared" ref="AT231" si="2201">AH231*AO231+AJ231*AO234-AI231*AP231-AK231*AP234</f>
        <v>0</v>
      </c>
      <c r="AU231" s="3">
        <f t="shared" ref="AU231" si="2202">(AH231*AP231+AI231*AO231+AJ231*AP234+AK231*AO234)</f>
        <v>1.0125061958014558</v>
      </c>
      <c r="AV231" s="20"/>
      <c r="AW231" s="11">
        <v>1</v>
      </c>
      <c r="AX231" s="12">
        <v>0</v>
      </c>
      <c r="AY231" s="13">
        <v>0</v>
      </c>
      <c r="AZ231" s="40">
        <f t="shared" ref="AZ231" si="2203">$B231*$AX$4</f>
        <v>0.89049480000000003</v>
      </c>
      <c r="BA231" s="20"/>
      <c r="BB231" s="1">
        <f t="shared" ref="BB231" si="2204">AR231*AW231+AT231*AW234-AS231*AX231-AU231*AX234</f>
        <v>-0.69968639364918306</v>
      </c>
      <c r="BC231" s="4">
        <f t="shared" ref="BC231" si="2205">(AR231*AX231+AS231*AW231+AT231*AX234+AU231*AW234)</f>
        <v>0</v>
      </c>
      <c r="BD231" s="2">
        <f t="shared" ref="BD231" si="2206">AR231*AY231+AT231*AY234-AS231*AZ231-AU231*AZ234</f>
        <v>0</v>
      </c>
      <c r="BE231" s="3">
        <f t="shared" ref="BE231" si="2207">(AR231*AZ231+AS231*AY231+AT231*AZ234+AU231*AY234)</f>
        <v>0.38943910062610532</v>
      </c>
      <c r="BF231" s="20"/>
      <c r="BG231" s="11">
        <v>1</v>
      </c>
      <c r="BH231" s="12">
        <v>0</v>
      </c>
      <c r="BI231" s="13">
        <v>0</v>
      </c>
      <c r="BJ231" s="14">
        <v>0</v>
      </c>
      <c r="BK231" s="20"/>
      <c r="BL231" s="1">
        <f t="shared" ref="BL231" si="2208">BB231*BG231+BD231*BG234-BC231*BH231-BE231*BH234</f>
        <v>-1.0651086291640364</v>
      </c>
      <c r="BM231" s="4">
        <f t="shared" ref="BM231" si="2209">(BB231*BH231+BC231*BG231+BD231*BH234+BE231*BG234)</f>
        <v>0</v>
      </c>
      <c r="BN231" s="2">
        <f t="shared" ref="BN231" si="2210">BB231*BI231+BD231*BI234-BC231*BJ231-BE231*BJ234</f>
        <v>0</v>
      </c>
      <c r="BO231" s="3">
        <f t="shared" ref="BO231" si="2211">(BB231*BJ231+BC231*BI231+BD231*BJ234+BE231*BI234)</f>
        <v>0.38943910062610532</v>
      </c>
      <c r="BP231" s="20"/>
      <c r="BQ231" s="11">
        <v>1</v>
      </c>
      <c r="BR231" s="12">
        <v>0</v>
      </c>
      <c r="BS231" s="13">
        <v>0</v>
      </c>
      <c r="BT231" s="40">
        <f t="shared" ref="BT231" si="2212">$B231*BR$4</f>
        <v>0.74206080000000008</v>
      </c>
      <c r="BU231" s="20"/>
      <c r="BV231" s="1">
        <f t="shared" ref="BV231" si="2213">BL231*BQ231+BN231*BQ234-BM231*BR231-BO231*BR234</f>
        <v>-1.0651086291640364</v>
      </c>
      <c r="BW231" s="4">
        <f t="shared" ref="BW231" si="2214">(BL231*BR231+BM231*BQ231+BN231*BR234+BO231*BQ234)</f>
        <v>0</v>
      </c>
      <c r="BX231" s="2">
        <f t="shared" ref="BX231" si="2215">BL231*BS231+BN231*BS234-BM231*BT231-BO231*BT234</f>
        <v>0</v>
      </c>
      <c r="BY231" s="3">
        <f t="shared" ref="BY231" si="2216">(BL231*BT231+BM231*BS231+BN231*BT234+BO231*BS234)</f>
        <v>-0.40093626081826295</v>
      </c>
      <c r="BZ231" s="20"/>
      <c r="CA231" s="11">
        <v>1</v>
      </c>
      <c r="CB231" s="12">
        <v>0</v>
      </c>
      <c r="CC231" s="13">
        <v>0</v>
      </c>
      <c r="CD231" s="14">
        <v>0</v>
      </c>
      <c r="CE231" s="20"/>
      <c r="CF231" s="1">
        <f t="shared" ref="CF231" si="2217">BV231*CA231+BX231*CA234-BW231*CB231-BY231*CB234</f>
        <v>-0.89530025499418175</v>
      </c>
      <c r="CG231" s="4">
        <f t="shared" ref="CG231" si="2218">(BV231*CB231+BW231*CA231+BX231*CB234+BY231*CA234)</f>
        <v>0</v>
      </c>
      <c r="CH231" s="2">
        <f t="shared" ref="CH231" si="2219">BV231*CC231+BX231*CC234-BW231*CD231-BY231*CD234</f>
        <v>0</v>
      </c>
      <c r="CI231" s="3">
        <f t="shared" ref="CI231" si="2220">(BV231*CD231+BW231*CC231+BX231*CD234+BY231*CC234)</f>
        <v>-0.40093626081826295</v>
      </c>
      <c r="CJ231" s="28"/>
      <c r="CK231" s="11">
        <v>1</v>
      </c>
      <c r="CL231" s="12">
        <v>0</v>
      </c>
      <c r="CM231" s="13">
        <v>0</v>
      </c>
      <c r="CN231" s="14">
        <v>0</v>
      </c>
      <c r="CP231" s="1">
        <f t="shared" ref="CP231" si="2221">CF231*CK231+CH231*CK234-CG231*CL231-CI231*CL234</f>
        <v>-0.89530025499418175</v>
      </c>
      <c r="CQ231" s="4">
        <f t="shared" ref="CQ231" si="2222">(CF231*CL231+CG231*CK231+CH231*CL234+CI231*CK234)</f>
        <v>-0.40093626081826295</v>
      </c>
      <c r="CR231" s="2">
        <f t="shared" ref="CR231" si="2223">CF231*CM231+CH231*CM234-CG231*CN231-CI231*CN234</f>
        <v>0</v>
      </c>
      <c r="CS231" s="3">
        <f t="shared" ref="CS231" si="2224">(CF231*CN231+CG231*CM231+CH231*CN234+CI231*CM234)</f>
        <v>-0.40093626081826295</v>
      </c>
      <c r="CU231" s="29">
        <f t="shared" ref="CU231" si="2225">20*LOG(((1+$CL$4)/$CL$4)/((CP231+CP234)^2+(CQ231+CQ234)^2)^0.5)</f>
        <v>-9.5827609033736025E-3</v>
      </c>
      <c r="CW231" s="53">
        <f t="shared" ref="CW231" si="2226">((CP231^2+CQ231^2)^0.5)/((CP234^2+CQ234^2)^0.5)</f>
        <v>0.95892266651606883</v>
      </c>
      <c r="CY231" s="46">
        <f t="shared" si="2096"/>
        <v>4.16</v>
      </c>
      <c r="CZ231" s="13">
        <f t="shared" si="2097"/>
        <v>-132.07483593715244</v>
      </c>
      <c r="DA231" s="13">
        <f t="shared" si="2098"/>
        <v>17.273625956739345</v>
      </c>
      <c r="DB231" s="50"/>
      <c r="DC231" s="70"/>
      <c r="DD231" s="13">
        <f t="shared" si="2051"/>
        <v>0</v>
      </c>
      <c r="DE231" s="48">
        <f t="shared" si="2049"/>
        <v>-1.9479414824376615E-13</v>
      </c>
    </row>
    <row r="232" spans="1:109" ht="18" customHeight="1" thickBot="1">
      <c r="D232" s="11"/>
      <c r="E232" s="13"/>
      <c r="F232" s="13"/>
      <c r="G232" s="15"/>
      <c r="H232" s="10"/>
      <c r="I232" s="11"/>
      <c r="J232" s="13"/>
      <c r="K232" s="13"/>
      <c r="L232" s="15"/>
      <c r="N232" s="5"/>
      <c r="Q232" s="6"/>
      <c r="S232" s="11"/>
      <c r="T232" s="13"/>
      <c r="U232" s="13"/>
      <c r="V232" s="15"/>
      <c r="W232" s="20"/>
      <c r="X232" s="5"/>
      <c r="AA232" s="6"/>
      <c r="AB232" s="20"/>
      <c r="AC232" s="11"/>
      <c r="AD232" s="13"/>
      <c r="AE232" s="13"/>
      <c r="AF232" s="15"/>
      <c r="AG232" s="20"/>
      <c r="AH232" s="5"/>
      <c r="AK232" s="6"/>
      <c r="AL232" s="20"/>
      <c r="AM232" s="11"/>
      <c r="AN232" s="13"/>
      <c r="AO232" s="13"/>
      <c r="AP232" s="15"/>
      <c r="AR232" s="5"/>
      <c r="AU232" s="6"/>
      <c r="AW232" s="11"/>
      <c r="AX232" s="13"/>
      <c r="AY232" s="13"/>
      <c r="AZ232" s="15"/>
      <c r="BA232" s="20"/>
      <c r="BB232" s="5"/>
      <c r="BE232" s="6"/>
      <c r="BG232" s="11"/>
      <c r="BH232" s="13"/>
      <c r="BI232" s="13"/>
      <c r="BJ232" s="15"/>
      <c r="BL232" s="5"/>
      <c r="BO232" s="6"/>
      <c r="BQ232" s="11"/>
      <c r="BR232" s="13"/>
      <c r="BS232" s="13"/>
      <c r="BT232" s="15"/>
      <c r="BU232" s="20"/>
      <c r="BV232" s="5"/>
      <c r="BY232" s="6"/>
      <c r="CA232" s="11"/>
      <c r="CB232" s="13"/>
      <c r="CC232" s="13"/>
      <c r="CD232" s="15"/>
      <c r="CF232" s="5"/>
      <c r="CI232" s="6"/>
      <c r="CK232" s="11"/>
      <c r="CL232" s="13"/>
      <c r="CM232" s="13"/>
      <c r="CN232" s="15"/>
      <c r="CP232" s="5"/>
      <c r="CS232" s="6"/>
      <c r="CW232" s="54"/>
      <c r="CY232" s="46">
        <f t="shared" si="2096"/>
        <v>4.18</v>
      </c>
      <c r="CZ232" s="13">
        <f t="shared" si="2097"/>
        <v>-132.46103651154587</v>
      </c>
      <c r="DA232" s="13">
        <f t="shared" si="2098"/>
        <v>17.187389166329378</v>
      </c>
      <c r="DB232" s="50"/>
      <c r="DC232" s="70"/>
      <c r="DD232" s="13">
        <f t="shared" si="2051"/>
        <v>0</v>
      </c>
      <c r="DE232" s="48">
        <f t="shared" si="2049"/>
        <v>-1.7743625384580665E-13</v>
      </c>
    </row>
    <row r="233" spans="1:109" ht="18" customHeight="1" thickBot="1">
      <c r="D233" s="11" t="s">
        <v>101</v>
      </c>
      <c r="E233" s="13"/>
      <c r="F233" s="13" t="s">
        <v>102</v>
      </c>
      <c r="G233" s="15"/>
      <c r="H233" s="10"/>
      <c r="I233" s="11" t="s">
        <v>106</v>
      </c>
      <c r="J233" s="13"/>
      <c r="K233" s="13" t="s">
        <v>105</v>
      </c>
      <c r="L233" s="15"/>
      <c r="N233" s="194" t="s">
        <v>16</v>
      </c>
      <c r="O233" s="195"/>
      <c r="P233" s="196" t="s">
        <v>17</v>
      </c>
      <c r="Q233" s="197"/>
      <c r="S233" s="11" t="s">
        <v>4</v>
      </c>
      <c r="T233" s="13"/>
      <c r="U233" s="13" t="s">
        <v>5</v>
      </c>
      <c r="V233" s="15"/>
      <c r="W233" s="20"/>
      <c r="X233" s="194" t="s">
        <v>111</v>
      </c>
      <c r="Y233" s="195"/>
      <c r="Z233" s="196" t="s">
        <v>110</v>
      </c>
      <c r="AA233" s="197"/>
      <c r="AB233" s="20"/>
      <c r="AC233" s="11" t="s">
        <v>18</v>
      </c>
      <c r="AD233" s="13"/>
      <c r="AE233" s="13" t="s">
        <v>19</v>
      </c>
      <c r="AF233" s="15"/>
      <c r="AG233" s="20"/>
      <c r="AH233" s="194" t="s">
        <v>114</v>
      </c>
      <c r="AI233" s="195"/>
      <c r="AJ233" s="196" t="s">
        <v>115</v>
      </c>
      <c r="AK233" s="197"/>
      <c r="AL233" s="20"/>
      <c r="AM233" s="11" t="s">
        <v>138</v>
      </c>
      <c r="AN233" s="13"/>
      <c r="AO233" s="13" t="s">
        <v>137</v>
      </c>
      <c r="AP233" s="15"/>
      <c r="AR233" s="194" t="s">
        <v>117</v>
      </c>
      <c r="AS233" s="195"/>
      <c r="AT233" s="196" t="s">
        <v>118</v>
      </c>
      <c r="AU233" s="197"/>
      <c r="AV233" s="36"/>
      <c r="AW233" s="11" t="s">
        <v>142</v>
      </c>
      <c r="AX233" s="13"/>
      <c r="AY233" s="13" t="s">
        <v>141</v>
      </c>
      <c r="AZ233" s="15"/>
      <c r="BA233" s="20"/>
      <c r="BB233" s="194" t="s">
        <v>122</v>
      </c>
      <c r="BC233" s="195"/>
      <c r="BD233" s="196" t="s">
        <v>121</v>
      </c>
      <c r="BE233" s="197"/>
      <c r="BF233" s="36"/>
      <c r="BG233" s="11" t="s">
        <v>145</v>
      </c>
      <c r="BH233" s="13"/>
      <c r="BI233" s="13" t="s">
        <v>146</v>
      </c>
      <c r="BJ233" s="15"/>
      <c r="BK233" s="36"/>
      <c r="BL233" s="194" t="s">
        <v>125</v>
      </c>
      <c r="BM233" s="195"/>
      <c r="BN233" s="196" t="s">
        <v>126</v>
      </c>
      <c r="BO233" s="197"/>
      <c r="BP233" s="36"/>
      <c r="BQ233" s="11" t="s">
        <v>150</v>
      </c>
      <c r="BR233" s="13"/>
      <c r="BS233" s="13" t="s">
        <v>149</v>
      </c>
      <c r="BT233" s="15"/>
      <c r="BU233" s="20"/>
      <c r="BV233" s="194" t="s">
        <v>129</v>
      </c>
      <c r="BW233" s="195"/>
      <c r="BX233" s="196" t="s">
        <v>130</v>
      </c>
      <c r="BY233" s="197"/>
      <c r="BZ233" s="36"/>
      <c r="CA233" s="11" t="s">
        <v>154</v>
      </c>
      <c r="CB233" s="13"/>
      <c r="CC233" s="13" t="s">
        <v>153</v>
      </c>
      <c r="CD233" s="15"/>
      <c r="CE233" s="36"/>
      <c r="CF233" s="194" t="s">
        <v>134</v>
      </c>
      <c r="CG233" s="195"/>
      <c r="CH233" s="196" t="s">
        <v>133</v>
      </c>
      <c r="CI233" s="197"/>
      <c r="CK233" s="11" t="s">
        <v>159</v>
      </c>
      <c r="CL233" s="13"/>
      <c r="CM233" s="13" t="s">
        <v>158</v>
      </c>
      <c r="CN233" s="15"/>
      <c r="CP233" s="109" t="s">
        <v>161</v>
      </c>
      <c r="CQ233" s="110"/>
      <c r="CR233" s="111" t="s">
        <v>162</v>
      </c>
      <c r="CS233" s="112"/>
      <c r="CU233" s="38" t="s">
        <v>29</v>
      </c>
      <c r="CW233" s="55" t="s">
        <v>47</v>
      </c>
      <c r="CY233" s="46">
        <f t="shared" si="2096"/>
        <v>4.2</v>
      </c>
      <c r="CZ233" s="13">
        <f t="shared" si="2097"/>
        <v>-132.8452820087816</v>
      </c>
      <c r="DA233" s="13">
        <f t="shared" si="2098"/>
        <v>17.102027222883379</v>
      </c>
      <c r="DB233" s="50"/>
      <c r="DC233" s="70"/>
      <c r="DD233" s="13">
        <f t="shared" si="2051"/>
        <v>0</v>
      </c>
      <c r="DE233" s="48">
        <f t="shared" si="2049"/>
        <v>-1.6200701438095373E-13</v>
      </c>
    </row>
    <row r="234" spans="1:109" ht="18" customHeight="1" thickTop="1" thickBot="1">
      <c r="D234" s="16">
        <v>0</v>
      </c>
      <c r="E234" s="17">
        <f t="shared" ref="E234" si="2227">$B231*$E$4</f>
        <v>0.42352960000000001</v>
      </c>
      <c r="F234" s="18">
        <v>1</v>
      </c>
      <c r="G234" s="19">
        <v>0</v>
      </c>
      <c r="H234" s="10"/>
      <c r="I234" s="16">
        <v>0</v>
      </c>
      <c r="J234" s="17">
        <v>0</v>
      </c>
      <c r="K234" s="18">
        <v>1</v>
      </c>
      <c r="L234" s="19">
        <v>0</v>
      </c>
      <c r="N234" s="1">
        <f t="shared" ref="N234" si="2228">D234*I231+F234*I234-E234*J231-G234*J234</f>
        <v>0</v>
      </c>
      <c r="O234" s="4">
        <f t="shared" ref="O234" si="2229">(D234*J231+E234*I231+F234*J234+G234*I234)</f>
        <v>0.42352960000000001</v>
      </c>
      <c r="P234" s="2">
        <f t="shared" ref="P234" si="2230">D234*K231+F234*K234-E234*L231-G234*L234</f>
        <v>0.68571528620031996</v>
      </c>
      <c r="Q234" s="3">
        <f t="shared" ref="Q234" si="2231">(D234*L231+E234*K231+F234*L234+G234*K234)</f>
        <v>0</v>
      </c>
      <c r="S234" s="16">
        <v>0</v>
      </c>
      <c r="T234" s="17">
        <f t="shared" ref="T234" si="2232">$B231*$T$4</f>
        <v>0.9383296000000001</v>
      </c>
      <c r="U234" s="18">
        <v>1</v>
      </c>
      <c r="V234" s="19">
        <v>0</v>
      </c>
      <c r="W234" s="20"/>
      <c r="X234" s="1">
        <f t="shared" ref="X234" si="2233">N234*S231+P234*S234-O234*T231-Q234*T234</f>
        <v>0</v>
      </c>
      <c r="Y234" s="4">
        <f t="shared" ref="Y234" si="2234">(N234*T231+O234*S231+P234*T234+Q234*S234)</f>
        <v>1.0669565502142317</v>
      </c>
      <c r="Z234" s="2">
        <f t="shared" ref="Z234" si="2235">N234*U231+P234*U234-O234*V231-Q234*V234</f>
        <v>0.68571528620031996</v>
      </c>
      <c r="AA234" s="3">
        <f t="shared" ref="AA234" si="2236">(N234*V231+O234*U231+P234*V234+Q234*U234)</f>
        <v>0</v>
      </c>
      <c r="AB234" s="20"/>
      <c r="AC234" s="16">
        <v>0</v>
      </c>
      <c r="AD234" s="17">
        <v>0</v>
      </c>
      <c r="AE234" s="18">
        <v>1</v>
      </c>
      <c r="AF234" s="19">
        <v>0</v>
      </c>
      <c r="AG234" s="20"/>
      <c r="AH234" s="1">
        <f t="shared" ref="AH234" si="2237">X234*AC231+Z234*AC234-Y234*AD231-AA234*AD234</f>
        <v>0</v>
      </c>
      <c r="AI234" s="4">
        <f t="shared" ref="AI234" si="2238">(X234*AD231+Y234*AC231+Z234*AD234+AA234*AC234)</f>
        <v>1.0669565502142317</v>
      </c>
      <c r="AJ234" s="2">
        <f t="shared" ref="AJ234" si="2239">X234*AE231+Z234*AE234-Y234*AF231-AA234*AF234</f>
        <v>-0.26440397359139234</v>
      </c>
      <c r="AK234" s="3">
        <f t="shared" ref="AK234" si="2240">(X234*AF231+Y234*AE231+Z234*AF234+AA234*AE234)</f>
        <v>0</v>
      </c>
      <c r="AL234" s="20"/>
      <c r="AM234" s="16">
        <v>0</v>
      </c>
      <c r="AN234" s="17">
        <f t="shared" ref="AN234" si="2241">$B231*$AN$4</f>
        <v>0.99099519999999997</v>
      </c>
      <c r="AO234" s="18">
        <v>1</v>
      </c>
      <c r="AP234" s="19">
        <v>0</v>
      </c>
      <c r="AR234" s="1">
        <f t="shared" ref="AR234" si="2242">AH234*AM231+AJ234*AM234-AI234*AN231-AK234*AN234</f>
        <v>0</v>
      </c>
      <c r="AS234" s="4">
        <f t="shared" ref="AS234" si="2243">(AH234*AN231+AI234*AM231+AJ234*AN234+AK234*AM234)</f>
        <v>0.80493348152423516</v>
      </c>
      <c r="AT234" s="2">
        <f t="shared" ref="AT234" si="2244">AH234*AO231+AJ234*AO234-AI234*AP231-AK234*AP234</f>
        <v>-0.26440397359139234</v>
      </c>
      <c r="AU234" s="3">
        <f t="shared" ref="AU234" si="2245">(AH234*AP231+AI234*AO231+AJ234*AP234+AK234*AO234)</f>
        <v>0</v>
      </c>
      <c r="AV234" s="20"/>
      <c r="AW234" s="16">
        <v>0</v>
      </c>
      <c r="AX234" s="17">
        <v>0</v>
      </c>
      <c r="AY234" s="18">
        <v>1</v>
      </c>
      <c r="AZ234" s="19">
        <v>0</v>
      </c>
      <c r="BA234" s="20"/>
      <c r="BB234" s="1">
        <f t="shared" ref="BB234" si="2246">AR234*AW231+AT234*AW234-AS234*AX231-AU234*AX234</f>
        <v>0</v>
      </c>
      <c r="BC234" s="4">
        <f t="shared" ref="BC234" si="2247">(AR234*AX231+AS234*AW231+AT234*AX234+AU234*AW234)</f>
        <v>0.80493348152423516</v>
      </c>
      <c r="BD234" s="2">
        <f t="shared" ref="BD234" si="2248">AR234*AY231+AT234*AY234-AS234*AZ231-AU234*AZ234</f>
        <v>-0.98119305323461981</v>
      </c>
      <c r="BE234" s="3">
        <f t="shared" ref="BE234" si="2249">(AR234*AZ231+AS234*AY231+AT234*AZ234+AU234*AY234)</f>
        <v>0</v>
      </c>
      <c r="BF234" s="20"/>
      <c r="BG234" s="16">
        <v>0</v>
      </c>
      <c r="BH234" s="17">
        <f t="shared" ref="BH234" si="2250">$B231*$BH$4</f>
        <v>0.9383296000000001</v>
      </c>
      <c r="BI234" s="18">
        <v>1</v>
      </c>
      <c r="BJ234" s="19">
        <v>0</v>
      </c>
      <c r="BK234" s="20"/>
      <c r="BL234" s="1">
        <f t="shared" ref="BL234" si="2251">BB234*BG231+BD234*BG234-BC234*BH231-BE234*BH234</f>
        <v>0</v>
      </c>
      <c r="BM234" s="4">
        <f t="shared" ref="BM234" si="2252">(BB234*BH231+BC234*BG231+BD234*BH234+BE234*BG234)</f>
        <v>-0.11574900364018448</v>
      </c>
      <c r="BN234" s="2">
        <f t="shared" ref="BN234" si="2253">BB234*BI231+BD234*BI234-BC234*BJ231-BE234*BJ234</f>
        <v>-0.98119305323461981</v>
      </c>
      <c r="BO234" s="3">
        <f t="shared" ref="BO234" si="2254">(BB234*BJ231+BC234*BI231+BD234*BJ234+BE234*BI234)</f>
        <v>0</v>
      </c>
      <c r="BP234" s="20"/>
      <c r="BQ234" s="16">
        <v>0</v>
      </c>
      <c r="BR234" s="17">
        <v>0</v>
      </c>
      <c r="BS234" s="18">
        <v>1</v>
      </c>
      <c r="BT234" s="19">
        <v>0</v>
      </c>
      <c r="BU234" s="20"/>
      <c r="BV234" s="1">
        <f t="shared" ref="BV234" si="2255">BL234*BQ231+BN234*BQ234-BM234*BR231-BO234*BR234</f>
        <v>0</v>
      </c>
      <c r="BW234" s="4">
        <f t="shared" ref="BW234" si="2256">(BL234*BR231+BM234*BQ231+BN234*BR234+BO234*BQ234)</f>
        <v>-0.11574900364018448</v>
      </c>
      <c r="BX234" s="2">
        <f t="shared" ref="BX234" si="2257">BL234*BS231+BN234*BS234-BM234*BT231-BO234*BT234</f>
        <v>-0.89530025499418153</v>
      </c>
      <c r="BY234" s="3">
        <f t="shared" ref="BY234" si="2258">(BL234*BT231+BM234*BS231+BN234*BT234+BO234*BS234)</f>
        <v>0</v>
      </c>
      <c r="BZ234" s="20"/>
      <c r="CA234" s="16">
        <v>0</v>
      </c>
      <c r="CB234" s="17">
        <f t="shared" ref="CB234" si="2259">$B231*$CB$4</f>
        <v>0.42352960000000001</v>
      </c>
      <c r="CC234" s="18">
        <v>1</v>
      </c>
      <c r="CD234" s="19">
        <v>0</v>
      </c>
      <c r="CE234" s="20"/>
      <c r="CF234" s="1">
        <f t="shared" ref="CF234" si="2260">BV234*CA231+BX234*CA234-BW234*CB231-BY234*CB234</f>
        <v>0</v>
      </c>
      <c r="CG234" s="4">
        <f t="shared" ref="CG234" si="2261">(BV234*CB231+BW234*CA231+BX234*CB234+BY234*CA234)</f>
        <v>-0.4949351625177682</v>
      </c>
      <c r="CH234" s="2">
        <f t="shared" ref="CH234" si="2262">BV234*CC231+BX234*CC234-BW234*CD231-BY234*CD234</f>
        <v>-0.89530025499418153</v>
      </c>
      <c r="CI234" s="3">
        <f t="shared" ref="CI234" si="2263">(BV234*CD231+BW234*CC231+BX234*CD234+BY234*CC234)</f>
        <v>0</v>
      </c>
      <c r="CK234" s="16">
        <f t="shared" ref="CK234" si="2264">1/$CL$4</f>
        <v>1</v>
      </c>
      <c r="CL234" s="17">
        <v>0</v>
      </c>
      <c r="CM234" s="18">
        <v>1</v>
      </c>
      <c r="CN234" s="19">
        <v>0</v>
      </c>
      <c r="CP234" s="1">
        <f t="shared" ref="CP234" si="2265">CF234*CK231+CH234*CK234-CG234*CL231-CI234*CL234</f>
        <v>-0.89530025499418153</v>
      </c>
      <c r="CQ234" s="4">
        <f t="shared" ref="CQ234" si="2266">(CF234*CL231+CG234*CK231+CH234*CL234+CI234*CK234)</f>
        <v>-0.4949351625177682</v>
      </c>
      <c r="CR234" s="2">
        <f t="shared" ref="CR234" si="2267">CF234*CM231+CH234*CM234-CG234*CN231-CI234*CN234</f>
        <v>-0.89530025499418153</v>
      </c>
      <c r="CS234" s="3">
        <f t="shared" ref="CS234" si="2268">(CF234*CN231+CG234*CM231+CH234*CN234+CI234*CM234)</f>
        <v>0</v>
      </c>
      <c r="CU234" s="39">
        <f t="shared" ref="CU234" si="2269">(180/PI())*ATAN(-1*(CQ231/CP231))</f>
        <v>-24.123944310581908</v>
      </c>
      <c r="CW234" s="56">
        <f t="shared" ref="CW234" si="2270">20*LOG(((1-(10^(CU231/20)^2)*(1-((1-CW231)/(1+CW231))^2))^0.5))</f>
        <v>-25.779317374397838</v>
      </c>
      <c r="CY234" s="46">
        <f t="shared" si="2096"/>
        <v>4.22</v>
      </c>
      <c r="CZ234" s="13">
        <f t="shared" si="2097"/>
        <v>-133.22759267884121</v>
      </c>
      <c r="DA234" s="13">
        <f t="shared" si="2098"/>
        <v>17.017526614491349</v>
      </c>
      <c r="DB234" s="50"/>
      <c r="DC234" s="70"/>
      <c r="DD234" s="13">
        <f t="shared" si="2051"/>
        <v>0</v>
      </c>
      <c r="DE234" s="48">
        <f t="shared" si="2049"/>
        <v>-1.485064298492075E-13</v>
      </c>
    </row>
    <row r="235" spans="1:109" ht="18" customHeight="1">
      <c r="E235" s="20"/>
      <c r="F235" s="20"/>
      <c r="G235" s="20"/>
      <c r="H235" s="20"/>
      <c r="I235" s="20"/>
      <c r="J235" s="20"/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3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Y235" s="46">
        <f t="shared" si="2096"/>
        <v>4.24</v>
      </c>
      <c r="CZ235" s="13">
        <f t="shared" si="2097"/>
        <v>-133.60798845069073</v>
      </c>
      <c r="DA235" s="13">
        <f t="shared" si="2098"/>
        <v>16.933874111265851</v>
      </c>
      <c r="DB235" s="50"/>
      <c r="DC235" s="70"/>
      <c r="DD235" s="13">
        <f t="shared" si="2051"/>
        <v>0</v>
      </c>
      <c r="DE235" s="48">
        <f t="shared" si="2049"/>
        <v>-1.3500584531746124E-13</v>
      </c>
    </row>
    <row r="236" spans="1:109" ht="18" customHeight="1">
      <c r="CY236" s="46">
        <f t="shared" si="2096"/>
        <v>4.26</v>
      </c>
      <c r="CZ236" s="13">
        <f t="shared" si="2097"/>
        <v>-133.98648893918201</v>
      </c>
      <c r="DA236" s="13">
        <f t="shared" si="2098"/>
        <v>16.851056757896714</v>
      </c>
      <c r="DB236" s="50"/>
      <c r="DC236" s="70"/>
      <c r="DD236" s="13">
        <f t="shared" si="2051"/>
        <v>0</v>
      </c>
      <c r="DE236" s="48">
        <f t="shared" si="2049"/>
        <v>-1.2343391571882164E-13</v>
      </c>
    </row>
    <row r="237" spans="1:109" ht="18" customHeight="1" thickBot="1">
      <c r="A237" s="23"/>
      <c r="B237" s="23"/>
      <c r="C237" s="23"/>
      <c r="D237" s="20" t="s">
        <v>6</v>
      </c>
      <c r="E237" s="20"/>
      <c r="F237" s="20"/>
      <c r="G237" s="20"/>
      <c r="H237" s="20"/>
      <c r="I237" s="20" t="s">
        <v>7</v>
      </c>
      <c r="J237" s="20"/>
      <c r="K237" s="20"/>
      <c r="L237" s="20"/>
      <c r="M237" s="23"/>
      <c r="N237" s="23"/>
      <c r="O237" s="24" t="s">
        <v>8</v>
      </c>
      <c r="P237" s="23"/>
      <c r="Q237" s="23"/>
      <c r="R237" s="23"/>
      <c r="S237" s="20"/>
      <c r="T237" s="20" t="s">
        <v>9</v>
      </c>
      <c r="U237" s="23"/>
      <c r="V237" s="23"/>
      <c r="W237" s="23"/>
      <c r="X237" s="23"/>
      <c r="Y237" s="24" t="s">
        <v>10</v>
      </c>
      <c r="Z237" s="23"/>
      <c r="AA237" s="23"/>
      <c r="AB237" s="23"/>
      <c r="AC237" s="24" t="s">
        <v>11</v>
      </c>
      <c r="AD237" s="20"/>
      <c r="AE237" s="20"/>
      <c r="AF237" s="20"/>
      <c r="AG237" s="20"/>
      <c r="AH237" s="23"/>
      <c r="AI237" s="24" t="s">
        <v>12</v>
      </c>
      <c r="AJ237" s="23"/>
      <c r="AK237" s="23"/>
      <c r="AL237" s="20"/>
      <c r="AM237" s="24" t="s">
        <v>21</v>
      </c>
      <c r="AN237" s="20"/>
      <c r="AO237" s="23"/>
      <c r="AP237" s="23"/>
      <c r="AQ237" s="23"/>
      <c r="AR237" s="23"/>
      <c r="AS237" s="24" t="s">
        <v>87</v>
      </c>
      <c r="AT237" s="23"/>
      <c r="AU237" s="23"/>
      <c r="AV237" s="23"/>
      <c r="AW237" s="24" t="s">
        <v>22</v>
      </c>
      <c r="AX237" s="20"/>
      <c r="AY237" s="20"/>
      <c r="AZ237" s="20"/>
      <c r="BA237" s="20"/>
      <c r="BB237" s="23"/>
      <c r="BC237" s="24" t="s">
        <v>13</v>
      </c>
      <c r="BD237" s="23"/>
      <c r="BE237" s="23"/>
      <c r="BF237" s="23"/>
      <c r="BG237" s="24" t="s">
        <v>23</v>
      </c>
      <c r="BH237" s="20"/>
      <c r="BI237" s="23"/>
      <c r="BJ237" s="23"/>
      <c r="BK237" s="23"/>
      <c r="BL237" s="23"/>
      <c r="BM237" s="24" t="s">
        <v>24</v>
      </c>
      <c r="BN237" s="23"/>
      <c r="BO237" s="23"/>
      <c r="BP237" s="23"/>
      <c r="BQ237" s="24" t="s">
        <v>22</v>
      </c>
      <c r="BR237" s="20"/>
      <c r="BS237" s="20"/>
      <c r="BT237" s="20"/>
      <c r="BU237" s="20"/>
      <c r="BV237" s="23"/>
      <c r="BW237" s="24" t="s">
        <v>25</v>
      </c>
      <c r="BX237" s="23"/>
      <c r="BY237" s="23"/>
      <c r="BZ237" s="23"/>
      <c r="CA237" s="24" t="s">
        <v>23</v>
      </c>
      <c r="CB237" s="20"/>
      <c r="CC237" s="23"/>
      <c r="CD237" s="23"/>
      <c r="CE237" s="23"/>
      <c r="CF237" s="23"/>
      <c r="CG237" s="24" t="s">
        <v>88</v>
      </c>
      <c r="CH237" s="23"/>
      <c r="CI237" s="23"/>
      <c r="CJ237" s="23"/>
      <c r="CK237" s="24" t="s">
        <v>155</v>
      </c>
      <c r="CL237" s="24"/>
      <c r="CM237" s="23"/>
      <c r="CN237" s="23"/>
      <c r="CO237" s="23"/>
      <c r="CP237" s="23"/>
      <c r="CQ237" s="24" t="s">
        <v>89</v>
      </c>
      <c r="CR237" s="23"/>
      <c r="CS237" s="23"/>
      <c r="CY237" s="46">
        <f t="shared" si="2096"/>
        <v>4.28</v>
      </c>
      <c r="CZ237" s="13">
        <f t="shared" si="2097"/>
        <v>-134.36311345176631</v>
      </c>
      <c r="DA237" s="13">
        <f t="shared" si="2098"/>
        <v>16.769061866443796</v>
      </c>
      <c r="DB237" s="50"/>
      <c r="DC237" s="70"/>
      <c r="DD237" s="13">
        <f t="shared" si="2051"/>
        <v>0</v>
      </c>
      <c r="DE237" s="48">
        <f t="shared" si="2049"/>
        <v>-1.1379064105328862E-13</v>
      </c>
    </row>
    <row r="238" spans="1:109" ht="18" customHeight="1" thickBot="1">
      <c r="A238" s="23"/>
      <c r="B238" s="33"/>
      <c r="C238" s="23"/>
      <c r="D238" s="7" t="s">
        <v>99</v>
      </c>
      <c r="E238" s="8"/>
      <c r="F238" s="8" t="s">
        <v>100</v>
      </c>
      <c r="G238" s="9"/>
      <c r="H238" s="10"/>
      <c r="I238" s="7" t="s">
        <v>103</v>
      </c>
      <c r="J238" s="8"/>
      <c r="K238" s="8" t="s">
        <v>104</v>
      </c>
      <c r="L238" s="9"/>
      <c r="M238" s="23"/>
      <c r="N238" s="194" t="s">
        <v>74</v>
      </c>
      <c r="O238" s="195"/>
      <c r="P238" s="196" t="s">
        <v>75</v>
      </c>
      <c r="Q238" s="197"/>
      <c r="R238" s="23"/>
      <c r="S238" s="7" t="s">
        <v>2</v>
      </c>
      <c r="T238" s="8"/>
      <c r="U238" s="8" t="s">
        <v>3</v>
      </c>
      <c r="V238" s="9"/>
      <c r="W238" s="20"/>
      <c r="X238" s="194" t="s">
        <v>108</v>
      </c>
      <c r="Y238" s="195"/>
      <c r="Z238" s="196" t="s">
        <v>109</v>
      </c>
      <c r="AA238" s="197"/>
      <c r="AB238" s="20"/>
      <c r="AC238" s="7" t="s">
        <v>107</v>
      </c>
      <c r="AD238" s="8"/>
      <c r="AE238" s="8" t="s">
        <v>14</v>
      </c>
      <c r="AF238" s="9"/>
      <c r="AG238" s="20"/>
      <c r="AH238" s="194" t="s">
        <v>112</v>
      </c>
      <c r="AI238" s="195"/>
      <c r="AJ238" s="196" t="s">
        <v>113</v>
      </c>
      <c r="AK238" s="197"/>
      <c r="AL238" s="20"/>
      <c r="AM238" s="106" t="s">
        <v>135</v>
      </c>
      <c r="AN238" s="107"/>
      <c r="AO238" s="107" t="s">
        <v>136</v>
      </c>
      <c r="AP238" s="108"/>
      <c r="AQ238" s="23"/>
      <c r="AR238" s="194" t="s">
        <v>116</v>
      </c>
      <c r="AS238" s="195"/>
      <c r="AT238" s="196" t="s">
        <v>0</v>
      </c>
      <c r="AU238" s="197"/>
      <c r="AV238" s="36"/>
      <c r="AW238" s="7" t="s">
        <v>139</v>
      </c>
      <c r="AX238" s="8"/>
      <c r="AY238" s="8" t="s">
        <v>140</v>
      </c>
      <c r="AZ238" s="9"/>
      <c r="BA238" s="20"/>
      <c r="BB238" s="194" t="s">
        <v>119</v>
      </c>
      <c r="BC238" s="195"/>
      <c r="BD238" s="196" t="s">
        <v>120</v>
      </c>
      <c r="BE238" s="197"/>
      <c r="BF238" s="36"/>
      <c r="BG238" s="190" t="s">
        <v>143</v>
      </c>
      <c r="BH238" s="191"/>
      <c r="BI238" s="192" t="s">
        <v>144</v>
      </c>
      <c r="BJ238" s="193"/>
      <c r="BK238" s="36"/>
      <c r="BL238" s="194" t="s">
        <v>123</v>
      </c>
      <c r="BM238" s="195"/>
      <c r="BN238" s="196" t="s">
        <v>124</v>
      </c>
      <c r="BO238" s="197"/>
      <c r="BP238" s="36"/>
      <c r="BQ238" s="7" t="s">
        <v>147</v>
      </c>
      <c r="BR238" s="8"/>
      <c r="BS238" s="8" t="s">
        <v>148</v>
      </c>
      <c r="BT238" s="9"/>
      <c r="BU238" s="20"/>
      <c r="BV238" s="194" t="s">
        <v>127</v>
      </c>
      <c r="BW238" s="195"/>
      <c r="BX238" s="196" t="s">
        <v>128</v>
      </c>
      <c r="BY238" s="197"/>
      <c r="BZ238" s="36"/>
      <c r="CA238" s="7" t="s">
        <v>151</v>
      </c>
      <c r="CB238" s="8"/>
      <c r="CC238" s="8" t="s">
        <v>152</v>
      </c>
      <c r="CD238" s="9"/>
      <c r="CE238" s="36"/>
      <c r="CF238" s="194" t="s">
        <v>131</v>
      </c>
      <c r="CG238" s="195"/>
      <c r="CH238" s="196" t="s">
        <v>132</v>
      </c>
      <c r="CI238" s="197"/>
      <c r="CJ238" s="23"/>
      <c r="CK238" s="7" t="s">
        <v>156</v>
      </c>
      <c r="CL238" s="8"/>
      <c r="CM238" s="8" t="s">
        <v>157</v>
      </c>
      <c r="CN238" s="9"/>
      <c r="CO238" s="23"/>
      <c r="CP238" s="194" t="s">
        <v>160</v>
      </c>
      <c r="CQ238" s="195"/>
      <c r="CR238" s="196" t="s">
        <v>132</v>
      </c>
      <c r="CS238" s="197"/>
      <c r="CU238" s="26" t="s">
        <v>15</v>
      </c>
      <c r="CW238" s="52" t="s">
        <v>46</v>
      </c>
      <c r="CY238" s="46">
        <f t="shared" si="2096"/>
        <v>4.3</v>
      </c>
      <c r="CZ238" s="13">
        <f t="shared" si="2097"/>
        <v>-134.73788099502576</v>
      </c>
      <c r="DA238" s="13">
        <f t="shared" si="2098"/>
        <v>16.687877009359148</v>
      </c>
      <c r="DB238" s="50"/>
      <c r="DC238" s="70"/>
      <c r="DD238" s="13">
        <f t="shared" si="2051"/>
        <v>0</v>
      </c>
      <c r="DE238" s="48">
        <f t="shared" si="2049"/>
        <v>-1.0414736638775564E-13</v>
      </c>
    </row>
    <row r="239" spans="1:109" ht="18" customHeight="1" thickTop="1" thickBot="1">
      <c r="B239" s="34">
        <v>0.54</v>
      </c>
      <c r="D239" s="11">
        <v>1</v>
      </c>
      <c r="E239" s="12">
        <v>0</v>
      </c>
      <c r="F239" s="13">
        <v>0</v>
      </c>
      <c r="G239" s="14">
        <v>0</v>
      </c>
      <c r="H239" s="10"/>
      <c r="I239" s="11">
        <v>1</v>
      </c>
      <c r="J239" s="12">
        <v>0</v>
      </c>
      <c r="K239" s="13">
        <v>0</v>
      </c>
      <c r="L239" s="40">
        <f t="shared" ref="L239" si="2271">$B239*$J$4</f>
        <v>0.77060160000000011</v>
      </c>
      <c r="N239" s="1">
        <f t="shared" ref="N239" si="2272">D239*I239+F239*I242-E239*J239-G239*J242</f>
        <v>1</v>
      </c>
      <c r="O239" s="4">
        <f t="shared" ref="O239" si="2273">(D239*J239+E239*I239+F239*J242+G239*I242)</f>
        <v>0</v>
      </c>
      <c r="P239" s="2">
        <f t="shared" ref="P239" si="2274">D239*K239+F239*K242-E239*L239-G239*L242</f>
        <v>0</v>
      </c>
      <c r="Q239" s="3">
        <f t="shared" ref="Q239" si="2275">(D239*L239+E239*K239+F239*L242+G239*K242)</f>
        <v>0.77060160000000011</v>
      </c>
      <c r="S239" s="11">
        <v>1</v>
      </c>
      <c r="T239" s="12">
        <v>0</v>
      </c>
      <c r="U239" s="13">
        <v>0</v>
      </c>
      <c r="V239" s="13">
        <v>0</v>
      </c>
      <c r="W239" s="20"/>
      <c r="X239" s="1">
        <f t="shared" ref="X239" si="2276">N239*S239+P239*S242-O239*T239-Q239*T242</f>
        <v>0.24911100540927977</v>
      </c>
      <c r="Y239" s="4">
        <f t="shared" ref="Y239" si="2277">(N239*T239+O239*S239+P239*T242+Q239*S242)</f>
        <v>0</v>
      </c>
      <c r="Z239" s="2">
        <f t="shared" ref="Z239" si="2278">N239*U239+P239*U242-O239*V239-Q239*V242</f>
        <v>0</v>
      </c>
      <c r="AA239" s="3">
        <f t="shared" ref="AA239" si="2279">(N239*V239+O239*U239+P239*V242+Q239*U242)</f>
        <v>0.77060160000000011</v>
      </c>
      <c r="AB239" s="20"/>
      <c r="AC239" s="11">
        <v>1</v>
      </c>
      <c r="AD239" s="12">
        <v>0</v>
      </c>
      <c r="AE239" s="13">
        <v>0</v>
      </c>
      <c r="AF239" s="40">
        <f t="shared" ref="AF239" si="2280">$B239*$AD$4</f>
        <v>0.92474460000000014</v>
      </c>
      <c r="AG239" s="20"/>
      <c r="AH239" s="1">
        <f t="shared" ref="AH239" si="2281">X239*AC239+Z239*AC242-Y239*AD239-AA239*AD242</f>
        <v>0.24911100540927977</v>
      </c>
      <c r="AI239" s="4">
        <f t="shared" ref="AI239" si="2282">(X239*AD239+Y239*AC239+Z239*AD242+AA239*AC242)</f>
        <v>0</v>
      </c>
      <c r="AJ239" s="2">
        <f t="shared" ref="AJ239" si="2283">X239*AE239+Z239*AE242-Y239*AF239-AA239*AF242</f>
        <v>0</v>
      </c>
      <c r="AK239" s="3">
        <f t="shared" ref="AK239" si="2284">(X239*AF239+Y239*AE239+Z239*AF242+AA239*AE242)</f>
        <v>1.0009656570528025</v>
      </c>
      <c r="AL239" s="20"/>
      <c r="AM239" s="11">
        <v>1</v>
      </c>
      <c r="AN239" s="12">
        <v>0</v>
      </c>
      <c r="AO239" s="13">
        <v>0</v>
      </c>
      <c r="AP239" s="14">
        <v>0</v>
      </c>
      <c r="AR239" s="1">
        <f t="shared" ref="AR239" si="2285">AH239*AM239+AJ239*AM242-AI239*AN239-AK239*AN242</f>
        <v>-0.78099316230659266</v>
      </c>
      <c r="AS239" s="4">
        <f t="shared" ref="AS239" si="2286">(AH239*AN239+AI239*AM239+AJ239*AN242+AK239*AM242)</f>
        <v>0</v>
      </c>
      <c r="AT239" s="2">
        <f t="shared" ref="AT239" si="2287">AH239*AO239+AJ239*AO242-AI239*AP239-AK239*AP242</f>
        <v>0</v>
      </c>
      <c r="AU239" s="3">
        <f t="shared" ref="AU239" si="2288">(AH239*AP239+AI239*AO239+AJ239*AP242+AK239*AO242)</f>
        <v>1.0009656570528025</v>
      </c>
      <c r="AV239" s="20"/>
      <c r="AW239" s="11">
        <v>1</v>
      </c>
      <c r="AX239" s="12">
        <v>0</v>
      </c>
      <c r="AY239" s="13">
        <v>0</v>
      </c>
      <c r="AZ239" s="40">
        <f t="shared" ref="AZ239" si="2289">$B239*$AX$4</f>
        <v>0.92474460000000014</v>
      </c>
      <c r="BA239" s="20"/>
      <c r="BB239" s="1">
        <f t="shared" ref="BB239" si="2290">AR239*AW239+AT239*AW242-AS239*AX239-AU239*AX242</f>
        <v>-0.78099316230659266</v>
      </c>
      <c r="BC239" s="4">
        <f t="shared" ref="BC239" si="2291">(AR239*AX239+AS239*AW239+AT239*AX242+AU239*AW242)</f>
        <v>0</v>
      </c>
      <c r="BD239" s="2">
        <f t="shared" ref="BD239" si="2292">AR239*AY239+AT239*AY242-AS239*AZ239-AU239*AZ242</f>
        <v>0</v>
      </c>
      <c r="BE239" s="3">
        <f t="shared" ref="BE239" si="2293">(AR239*AZ239+AS239*AY239+AT239*AZ242+AU239*AY242)</f>
        <v>0.27874644757285727</v>
      </c>
      <c r="BF239" s="20"/>
      <c r="BG239" s="11">
        <v>1</v>
      </c>
      <c r="BH239" s="12">
        <v>0</v>
      </c>
      <c r="BI239" s="13">
        <v>0</v>
      </c>
      <c r="BJ239" s="14">
        <v>0</v>
      </c>
      <c r="BK239" s="20"/>
      <c r="BL239" s="1">
        <f t="shared" ref="BL239" si="2294">BB239*BG239+BD239*BG242-BC239*BH239-BE239*BH242</f>
        <v>-1.0526090527533782</v>
      </c>
      <c r="BM239" s="4">
        <f t="shared" ref="BM239" si="2295">(BB239*BH239+BC239*BG239+BD239*BH242+BE239*BG242)</f>
        <v>0</v>
      </c>
      <c r="BN239" s="2">
        <f t="shared" ref="BN239" si="2296">BB239*BI239+BD239*BI242-BC239*BJ239-BE239*BJ242</f>
        <v>0</v>
      </c>
      <c r="BO239" s="3">
        <f t="shared" ref="BO239" si="2297">(BB239*BJ239+BC239*BI239+BD239*BJ242+BE239*BI242)</f>
        <v>0.27874644757285727</v>
      </c>
      <c r="BP239" s="20"/>
      <c r="BQ239" s="11">
        <v>1</v>
      </c>
      <c r="BR239" s="12">
        <v>0</v>
      </c>
      <c r="BS239" s="13">
        <v>0</v>
      </c>
      <c r="BT239" s="40">
        <f t="shared" ref="BT239" si="2298">$B239*BR$4</f>
        <v>0.77060160000000011</v>
      </c>
      <c r="BU239" s="20"/>
      <c r="BV239" s="1">
        <f t="shared" ref="BV239" si="2299">BL239*BQ239+BN239*BQ242-BM239*BR239-BO239*BR242</f>
        <v>-1.0526090527533782</v>
      </c>
      <c r="BW239" s="4">
        <f t="shared" ref="BW239" si="2300">(BL239*BR239+BM239*BQ239+BN239*BR242+BO239*BQ242)</f>
        <v>0</v>
      </c>
      <c r="BX239" s="2">
        <f t="shared" ref="BX239" si="2301">BL239*BS239+BN239*BS242-BM239*BT239-BO239*BT242</f>
        <v>0</v>
      </c>
      <c r="BY239" s="3">
        <f t="shared" ref="BY239" si="2302">(BL239*BT239+BM239*BS239+BN239*BT242+BO239*BS242)</f>
        <v>-0.53239577265338056</v>
      </c>
      <c r="BZ239" s="20"/>
      <c r="CA239" s="11">
        <v>1</v>
      </c>
      <c r="CB239" s="12">
        <v>0</v>
      </c>
      <c r="CC239" s="13">
        <v>0</v>
      </c>
      <c r="CD239" s="14">
        <v>0</v>
      </c>
      <c r="CE239" s="20"/>
      <c r="CF239" s="1">
        <f t="shared" ref="CF239" si="2303">BV239*CA239+BX239*CA242-BW239*CB239-BY239*CB242</f>
        <v>-0.81845116994158651</v>
      </c>
      <c r="CG239" s="4">
        <f t="shared" ref="CG239" si="2304">(BV239*CB239+BW239*CA239+BX239*CB242+BY239*CA242)</f>
        <v>0</v>
      </c>
      <c r="CH239" s="2">
        <f t="shared" ref="CH239" si="2305">BV239*CC239+BX239*CC242-BW239*CD239-BY239*CD242</f>
        <v>0</v>
      </c>
      <c r="CI239" s="3">
        <f t="shared" ref="CI239" si="2306">(BV239*CD239+BW239*CC239+BX239*CD242+BY239*CC242)</f>
        <v>-0.53239577265338056</v>
      </c>
      <c r="CJ239" s="28"/>
      <c r="CK239" s="11">
        <v>1</v>
      </c>
      <c r="CL239" s="12">
        <v>0</v>
      </c>
      <c r="CM239" s="13">
        <v>0</v>
      </c>
      <c r="CN239" s="14">
        <v>0</v>
      </c>
      <c r="CP239" s="1">
        <f t="shared" ref="CP239" si="2307">CF239*CK239+CH239*CK242-CG239*CL239-CI239*CL242</f>
        <v>-0.81845116994158651</v>
      </c>
      <c r="CQ239" s="4">
        <f t="shared" ref="CQ239" si="2308">(CF239*CL239+CG239*CK239+CH239*CL242+CI239*CK242)</f>
        <v>-0.53239577265338056</v>
      </c>
      <c r="CR239" s="2">
        <f t="shared" ref="CR239" si="2309">CF239*CM239+CH239*CM242-CG239*CN239-CI239*CN242</f>
        <v>0</v>
      </c>
      <c r="CS239" s="3">
        <f t="shared" ref="CS239" si="2310">(CF239*CN239+CG239*CM239+CH239*CN242+CI239*CM242)</f>
        <v>-0.53239577265338056</v>
      </c>
      <c r="CU239" s="29">
        <f t="shared" ref="CU239" si="2311">20*LOG(((1+$CL$4)/$CL$4)/((CP239+CP242)^2+(CQ239+CQ242)^2)^0.5)</f>
        <v>-8.3431630953735014E-3</v>
      </c>
      <c r="CW239" s="53">
        <f t="shared" ref="CW239" si="2312">((CP239^2+CQ239^2)^0.5)/((CP242^2+CQ242^2)^0.5)</f>
        <v>0.95086111731412626</v>
      </c>
      <c r="CY239" s="46">
        <f t="shared" si="2096"/>
        <v>4.32</v>
      </c>
      <c r="CZ239" s="13">
        <f t="shared" si="2097"/>
        <v>-135.11081028102942</v>
      </c>
      <c r="DA239" s="13">
        <f t="shared" si="2098"/>
        <v>16.607490012729873</v>
      </c>
      <c r="DB239" s="50"/>
      <c r="DC239" s="70"/>
      <c r="DD239" s="70"/>
      <c r="DE239" s="48">
        <f t="shared" si="2049"/>
        <v>-9.4504091722222647E-14</v>
      </c>
    </row>
    <row r="240" spans="1:109" ht="18" customHeight="1" thickBot="1">
      <c r="D240" s="11"/>
      <c r="E240" s="13"/>
      <c r="F240" s="13"/>
      <c r="G240" s="15"/>
      <c r="H240" s="10"/>
      <c r="I240" s="11"/>
      <c r="J240" s="13"/>
      <c r="K240" s="13"/>
      <c r="L240" s="15"/>
      <c r="N240" s="5"/>
      <c r="Q240" s="6"/>
      <c r="S240" s="11"/>
      <c r="T240" s="13"/>
      <c r="U240" s="13"/>
      <c r="V240" s="15"/>
      <c r="W240" s="20"/>
      <c r="X240" s="5"/>
      <c r="AA240" s="6"/>
      <c r="AB240" s="20"/>
      <c r="AC240" s="11"/>
      <c r="AD240" s="13"/>
      <c r="AE240" s="13"/>
      <c r="AF240" s="15"/>
      <c r="AG240" s="20"/>
      <c r="AH240" s="5"/>
      <c r="AK240" s="6"/>
      <c r="AL240" s="20"/>
      <c r="AM240" s="11"/>
      <c r="AN240" s="13"/>
      <c r="AO240" s="13"/>
      <c r="AP240" s="15"/>
      <c r="AR240" s="5"/>
      <c r="AU240" s="6"/>
      <c r="AW240" s="11"/>
      <c r="AX240" s="13"/>
      <c r="AY240" s="13"/>
      <c r="AZ240" s="15"/>
      <c r="BA240" s="20"/>
      <c r="BB240" s="5"/>
      <c r="BE240" s="6"/>
      <c r="BG240" s="11"/>
      <c r="BH240" s="13"/>
      <c r="BI240" s="13"/>
      <c r="BJ240" s="15"/>
      <c r="BL240" s="5"/>
      <c r="BO240" s="6"/>
      <c r="BQ240" s="11"/>
      <c r="BR240" s="13"/>
      <c r="BS240" s="13"/>
      <c r="BT240" s="15"/>
      <c r="BU240" s="20"/>
      <c r="BV240" s="5"/>
      <c r="BY240" s="6"/>
      <c r="CA240" s="11"/>
      <c r="CB240" s="13"/>
      <c r="CC240" s="13"/>
      <c r="CD240" s="15"/>
      <c r="CF240" s="5"/>
      <c r="CI240" s="6"/>
      <c r="CK240" s="11"/>
      <c r="CL240" s="13"/>
      <c r="CM240" s="13"/>
      <c r="CN240" s="15"/>
      <c r="CP240" s="5"/>
      <c r="CS240" s="6"/>
      <c r="CW240" s="54"/>
      <c r="CY240" s="46">
        <f t="shared" si="2096"/>
        <v>4.34</v>
      </c>
      <c r="CZ240" s="13">
        <f t="shared" si="2097"/>
        <v>-135.48191973351874</v>
      </c>
      <c r="DA240" s="13">
        <f t="shared" si="2098"/>
        <v>16.527888949733409</v>
      </c>
      <c r="DB240" s="50"/>
      <c r="DC240" s="70"/>
      <c r="DD240" s="70"/>
      <c r="DE240" s="48">
        <f t="shared" si="2049"/>
        <v>-8.6789471989796263E-14</v>
      </c>
    </row>
    <row r="241" spans="1:109" ht="18" customHeight="1" thickBot="1">
      <c r="D241" s="11" t="s">
        <v>101</v>
      </c>
      <c r="E241" s="13"/>
      <c r="F241" s="13" t="s">
        <v>102</v>
      </c>
      <c r="G241" s="15"/>
      <c r="H241" s="10"/>
      <c r="I241" s="11" t="s">
        <v>106</v>
      </c>
      <c r="J241" s="13"/>
      <c r="K241" s="13" t="s">
        <v>105</v>
      </c>
      <c r="L241" s="15"/>
      <c r="N241" s="194" t="s">
        <v>16</v>
      </c>
      <c r="O241" s="195"/>
      <c r="P241" s="196" t="s">
        <v>17</v>
      </c>
      <c r="Q241" s="197"/>
      <c r="S241" s="11" t="s">
        <v>4</v>
      </c>
      <c r="T241" s="13"/>
      <c r="U241" s="13" t="s">
        <v>5</v>
      </c>
      <c r="V241" s="15"/>
      <c r="W241" s="20"/>
      <c r="X241" s="194" t="s">
        <v>111</v>
      </c>
      <c r="Y241" s="195"/>
      <c r="Z241" s="196" t="s">
        <v>110</v>
      </c>
      <c r="AA241" s="197"/>
      <c r="AB241" s="20"/>
      <c r="AC241" s="11" t="s">
        <v>18</v>
      </c>
      <c r="AD241" s="13"/>
      <c r="AE241" s="13" t="s">
        <v>19</v>
      </c>
      <c r="AF241" s="15"/>
      <c r="AG241" s="20"/>
      <c r="AH241" s="194" t="s">
        <v>114</v>
      </c>
      <c r="AI241" s="195"/>
      <c r="AJ241" s="196" t="s">
        <v>115</v>
      </c>
      <c r="AK241" s="197"/>
      <c r="AL241" s="20"/>
      <c r="AM241" s="11" t="s">
        <v>138</v>
      </c>
      <c r="AN241" s="13"/>
      <c r="AO241" s="13" t="s">
        <v>137</v>
      </c>
      <c r="AP241" s="15"/>
      <c r="AR241" s="194" t="s">
        <v>117</v>
      </c>
      <c r="AS241" s="195"/>
      <c r="AT241" s="196" t="s">
        <v>118</v>
      </c>
      <c r="AU241" s="197"/>
      <c r="AV241" s="36"/>
      <c r="AW241" s="11" t="s">
        <v>142</v>
      </c>
      <c r="AX241" s="13"/>
      <c r="AY241" s="13" t="s">
        <v>141</v>
      </c>
      <c r="AZ241" s="15"/>
      <c r="BA241" s="20"/>
      <c r="BB241" s="194" t="s">
        <v>122</v>
      </c>
      <c r="BC241" s="195"/>
      <c r="BD241" s="196" t="s">
        <v>121</v>
      </c>
      <c r="BE241" s="197"/>
      <c r="BF241" s="36"/>
      <c r="BG241" s="11" t="s">
        <v>145</v>
      </c>
      <c r="BH241" s="13"/>
      <c r="BI241" s="13" t="s">
        <v>146</v>
      </c>
      <c r="BJ241" s="15"/>
      <c r="BK241" s="36"/>
      <c r="BL241" s="194" t="s">
        <v>125</v>
      </c>
      <c r="BM241" s="195"/>
      <c r="BN241" s="196" t="s">
        <v>126</v>
      </c>
      <c r="BO241" s="197"/>
      <c r="BP241" s="36"/>
      <c r="BQ241" s="11" t="s">
        <v>150</v>
      </c>
      <c r="BR241" s="13"/>
      <c r="BS241" s="13" t="s">
        <v>149</v>
      </c>
      <c r="BT241" s="15"/>
      <c r="BU241" s="20"/>
      <c r="BV241" s="194" t="s">
        <v>129</v>
      </c>
      <c r="BW241" s="195"/>
      <c r="BX241" s="196" t="s">
        <v>130</v>
      </c>
      <c r="BY241" s="197"/>
      <c r="BZ241" s="36"/>
      <c r="CA241" s="11" t="s">
        <v>154</v>
      </c>
      <c r="CB241" s="13"/>
      <c r="CC241" s="13" t="s">
        <v>153</v>
      </c>
      <c r="CD241" s="15"/>
      <c r="CE241" s="36"/>
      <c r="CF241" s="194" t="s">
        <v>134</v>
      </c>
      <c r="CG241" s="195"/>
      <c r="CH241" s="196" t="s">
        <v>133</v>
      </c>
      <c r="CI241" s="197"/>
      <c r="CK241" s="11" t="s">
        <v>159</v>
      </c>
      <c r="CL241" s="13"/>
      <c r="CM241" s="13" t="s">
        <v>158</v>
      </c>
      <c r="CN241" s="15"/>
      <c r="CP241" s="109" t="s">
        <v>161</v>
      </c>
      <c r="CQ241" s="110"/>
      <c r="CR241" s="111" t="s">
        <v>162</v>
      </c>
      <c r="CS241" s="112"/>
      <c r="CU241" s="38" t="s">
        <v>29</v>
      </c>
      <c r="CW241" s="55" t="s">
        <v>47</v>
      </c>
      <c r="CY241" s="46">
        <f t="shared" si="2096"/>
        <v>4.3600000000000003</v>
      </c>
      <c r="CZ241" s="13">
        <f t="shared" si="2097"/>
        <v>-135.851227493929</v>
      </c>
      <c r="DA241" s="13">
        <f t="shared" si="2098"/>
        <v>16.449062134297485</v>
      </c>
      <c r="DB241" s="50"/>
      <c r="DC241" s="70"/>
      <c r="DD241" s="70"/>
      <c r="DE241" s="48">
        <f t="shared" si="2049"/>
        <v>-7.9074852257369904E-14</v>
      </c>
    </row>
    <row r="242" spans="1:109" ht="18" customHeight="1" thickTop="1" thickBot="1">
      <c r="D242" s="16">
        <v>0</v>
      </c>
      <c r="E242" s="17">
        <f t="shared" ref="E242" si="2313">$B239*$E$4</f>
        <v>0.43981920000000002</v>
      </c>
      <c r="F242" s="18">
        <v>1</v>
      </c>
      <c r="G242" s="19">
        <v>0</v>
      </c>
      <c r="H242" s="10"/>
      <c r="I242" s="16">
        <v>0</v>
      </c>
      <c r="J242" s="17">
        <v>0</v>
      </c>
      <c r="K242" s="18">
        <v>1</v>
      </c>
      <c r="L242" s="19">
        <v>0</v>
      </c>
      <c r="N242" s="1">
        <f t="shared" ref="N242" si="2314">D242*I239+F242*I242-E242*J239-G242*J242</f>
        <v>0</v>
      </c>
      <c r="O242" s="4">
        <f t="shared" ref="O242" si="2315">(D242*J239+E242*I239+F242*J242+G242*I242)</f>
        <v>0.43981920000000002</v>
      </c>
      <c r="P242" s="2">
        <f t="shared" ref="P242" si="2316">D242*K239+F242*K242-E242*L239-G242*L242</f>
        <v>0.66107462076927992</v>
      </c>
      <c r="Q242" s="3">
        <f t="shared" ref="Q242" si="2317">(D242*L239+E242*K239+F242*L242+G242*K242)</f>
        <v>0</v>
      </c>
      <c r="S242" s="16">
        <v>0</v>
      </c>
      <c r="T242" s="17">
        <f t="shared" ref="T242" si="2318">$B239*$T$4</f>
        <v>0.97441920000000015</v>
      </c>
      <c r="U242" s="18">
        <v>1</v>
      </c>
      <c r="V242" s="19">
        <v>0</v>
      </c>
      <c r="W242" s="20"/>
      <c r="X242" s="1">
        <f t="shared" ref="X242" si="2319">N242*S239+P242*S242-O242*T239-Q242*T242</f>
        <v>0</v>
      </c>
      <c r="Y242" s="4">
        <f t="shared" ref="Y242" si="2320">(N242*T239+O242*S239+P242*T242+Q242*S242)</f>
        <v>1.0839830031103053</v>
      </c>
      <c r="Z242" s="2">
        <f t="shared" ref="Z242" si="2321">N242*U239+P242*U242-O242*V239-Q242*V242</f>
        <v>0.66107462076927992</v>
      </c>
      <c r="AA242" s="3">
        <f t="shared" ref="AA242" si="2322">(N242*V239+O242*U239+P242*V242+Q242*U242)</f>
        <v>0</v>
      </c>
      <c r="AB242" s="20"/>
      <c r="AC242" s="16">
        <v>0</v>
      </c>
      <c r="AD242" s="17">
        <v>0</v>
      </c>
      <c r="AE242" s="18">
        <v>1</v>
      </c>
      <c r="AF242" s="19">
        <v>0</v>
      </c>
      <c r="AG242" s="20"/>
      <c r="AH242" s="1">
        <f t="shared" ref="AH242" si="2323">X242*AC239+Z242*AC242-Y242*AD239-AA242*AD242</f>
        <v>0</v>
      </c>
      <c r="AI242" s="4">
        <f t="shared" ref="AI242" si="2324">(X242*AD239+Y242*AC239+Z242*AD242+AA242*AC242)</f>
        <v>1.0839830031103053</v>
      </c>
      <c r="AJ242" s="2">
        <f t="shared" ref="AJ242" si="2325">X242*AE239+Z242*AE242-Y242*AF239-AA242*AF242</f>
        <v>-0.3413328078487583</v>
      </c>
      <c r="AK242" s="3">
        <f t="shared" ref="AK242" si="2326">(X242*AF239+Y242*AE239+Z242*AF242+AA242*AE242)</f>
        <v>0</v>
      </c>
      <c r="AL242" s="20"/>
      <c r="AM242" s="16">
        <v>0</v>
      </c>
      <c r="AN242" s="17">
        <f t="shared" ref="AN242" si="2327">$B239*$AN$4</f>
        <v>1.0291104</v>
      </c>
      <c r="AO242" s="18">
        <v>1</v>
      </c>
      <c r="AP242" s="19">
        <v>0</v>
      </c>
      <c r="AR242" s="1">
        <f t="shared" ref="AR242" si="2328">AH242*AM239+AJ242*AM242-AI242*AN239-AK242*AN242</f>
        <v>0</v>
      </c>
      <c r="AS242" s="4">
        <f t="shared" ref="AS242" si="2329">(AH242*AN239+AI242*AM239+AJ242*AN242+AK242*AM242)</f>
        <v>0.73271386069194655</v>
      </c>
      <c r="AT242" s="2">
        <f t="shared" ref="AT242" si="2330">AH242*AO239+AJ242*AO242-AI242*AP239-AK242*AP242</f>
        <v>-0.3413328078487583</v>
      </c>
      <c r="AU242" s="3">
        <f t="shared" ref="AU242" si="2331">(AH242*AP239+AI242*AO239+AJ242*AP242+AK242*AO242)</f>
        <v>0</v>
      </c>
      <c r="AV242" s="20"/>
      <c r="AW242" s="16">
        <v>0</v>
      </c>
      <c r="AX242" s="17">
        <v>0</v>
      </c>
      <c r="AY242" s="18">
        <v>1</v>
      </c>
      <c r="AZ242" s="19">
        <v>0</v>
      </c>
      <c r="BA242" s="20"/>
      <c r="BB242" s="1">
        <f t="shared" ref="BB242" si="2332">AR242*AW239+AT242*AW242-AS242*AX239-AU242*AX242</f>
        <v>0</v>
      </c>
      <c r="BC242" s="4">
        <f t="shared" ref="BC242" si="2333">(AR242*AX239+AS242*AW239+AT242*AX242+AU242*AW242)</f>
        <v>0.73271386069194655</v>
      </c>
      <c r="BD242" s="2">
        <f t="shared" ref="BD242" si="2334">AR242*AY239+AT242*AY242-AS242*AZ239-AU242*AZ242</f>
        <v>-1.0189059938687883</v>
      </c>
      <c r="BE242" s="3">
        <f t="shared" ref="BE242" si="2335">(AR242*AZ239+AS242*AY239+AT242*AZ242+AU242*AY242)</f>
        <v>0</v>
      </c>
      <c r="BF242" s="20"/>
      <c r="BG242" s="16">
        <v>0</v>
      </c>
      <c r="BH242" s="17">
        <f t="shared" ref="BH242" si="2336">$B239*$BH$4</f>
        <v>0.97441920000000015</v>
      </c>
      <c r="BI242" s="18">
        <v>1</v>
      </c>
      <c r="BJ242" s="19">
        <v>0</v>
      </c>
      <c r="BK242" s="20"/>
      <c r="BL242" s="1">
        <f t="shared" ref="BL242" si="2337">BB242*BG239+BD242*BG242-BC242*BH239-BE242*BH242</f>
        <v>0</v>
      </c>
      <c r="BM242" s="4">
        <f t="shared" ref="BM242" si="2338">(BB242*BH239+BC242*BG239+BD242*BH242+BE242*BG242)</f>
        <v>-0.26012770272888319</v>
      </c>
      <c r="BN242" s="2">
        <f t="shared" ref="BN242" si="2339">BB242*BI239+BD242*BI242-BC242*BJ239-BE242*BJ242</f>
        <v>-1.0189059938687883</v>
      </c>
      <c r="BO242" s="3">
        <f t="shared" ref="BO242" si="2340">(BB242*BJ239+BC242*BI239+BD242*BJ242+BE242*BI242)</f>
        <v>0</v>
      </c>
      <c r="BP242" s="20"/>
      <c r="BQ242" s="16">
        <v>0</v>
      </c>
      <c r="BR242" s="17">
        <v>0</v>
      </c>
      <c r="BS242" s="18">
        <v>1</v>
      </c>
      <c r="BT242" s="19">
        <v>0</v>
      </c>
      <c r="BU242" s="20"/>
      <c r="BV242" s="1">
        <f t="shared" ref="BV242" si="2341">BL242*BQ239+BN242*BQ242-BM242*BR239-BO242*BR242</f>
        <v>0</v>
      </c>
      <c r="BW242" s="4">
        <f t="shared" ref="BW242" si="2342">(BL242*BR239+BM242*BQ239+BN242*BR242+BO242*BQ242)</f>
        <v>-0.26012770272888319</v>
      </c>
      <c r="BX242" s="2">
        <f t="shared" ref="BX242" si="2343">BL242*BS239+BN242*BS242-BM242*BT239-BO242*BT242</f>
        <v>-0.81845116994158651</v>
      </c>
      <c r="BY242" s="3">
        <f t="shared" ref="BY242" si="2344">(BL242*BT239+BM242*BS239+BN242*BT242+BO242*BS242)</f>
        <v>0</v>
      </c>
      <c r="BZ242" s="20"/>
      <c r="CA242" s="16">
        <v>0</v>
      </c>
      <c r="CB242" s="17">
        <f t="shared" ref="CB242" si="2345">$B239*$CB$4</f>
        <v>0.43981920000000002</v>
      </c>
      <c r="CC242" s="18">
        <v>1</v>
      </c>
      <c r="CD242" s="19">
        <v>0</v>
      </c>
      <c r="CE242" s="20"/>
      <c r="CF242" s="1">
        <f t="shared" ref="CF242" si="2346">BV242*CA239+BX242*CA242-BW242*CB239-BY242*CB242</f>
        <v>0</v>
      </c>
      <c r="CG242" s="4">
        <f t="shared" ref="CG242" si="2347">(BV242*CB239+BW242*CA239+BX242*CB242+BY242*CA242)</f>
        <v>-0.62009824153165582</v>
      </c>
      <c r="CH242" s="2">
        <f t="shared" ref="CH242" si="2348">BV242*CC239+BX242*CC242-BW242*CD239-BY242*CD242</f>
        <v>-0.81845116994158651</v>
      </c>
      <c r="CI242" s="3">
        <f t="shared" ref="CI242" si="2349">(BV242*CD239+BW242*CC239+BX242*CD242+BY242*CC242)</f>
        <v>0</v>
      </c>
      <c r="CK242" s="16">
        <f t="shared" ref="CK242" si="2350">1/$CL$4</f>
        <v>1</v>
      </c>
      <c r="CL242" s="17">
        <v>0</v>
      </c>
      <c r="CM242" s="18">
        <v>1</v>
      </c>
      <c r="CN242" s="19">
        <v>0</v>
      </c>
      <c r="CP242" s="1">
        <f t="shared" ref="CP242" si="2351">CF242*CK239+CH242*CK242-CG242*CL239-CI242*CL242</f>
        <v>-0.81845116994158651</v>
      </c>
      <c r="CQ242" s="4">
        <f t="shared" ref="CQ242" si="2352">(CF242*CL239+CG242*CK239+CH242*CL242+CI242*CK242)</f>
        <v>-0.62009824153165582</v>
      </c>
      <c r="CR242" s="2">
        <f t="shared" ref="CR242" si="2353">CF242*CM239+CH242*CM242-CG242*CN239-CI242*CN242</f>
        <v>-0.81845116994158651</v>
      </c>
      <c r="CS242" s="3">
        <f t="shared" ref="CS242" si="2354">(CF242*CN239+CG242*CM239+CH242*CN242+CI242*CM242)</f>
        <v>0</v>
      </c>
      <c r="CU242" s="39">
        <f t="shared" ref="CU242" si="2355">(180/PI())*ATAN(-1*(CQ239/CP239))</f>
        <v>-33.043671834073592</v>
      </c>
      <c r="CW242" s="56">
        <f t="shared" ref="CW242" si="2356">20*LOG(((1-(10^(CU239/20)^2)*(1-((1-CW239)/(1+CW239))^2))^0.5))</f>
        <v>-25.930388115449819</v>
      </c>
      <c r="CY242" s="46">
        <f t="shared" si="2096"/>
        <v>4.38</v>
      </c>
      <c r="CZ242" s="13">
        <f t="shared" si="2097"/>
        <v>-136.21875142725094</v>
      </c>
      <c r="DA242" s="13">
        <f t="shared" si="2098"/>
        <v>16.370998114957235</v>
      </c>
      <c r="DB242" s="50"/>
      <c r="DC242" s="70"/>
      <c r="DD242" s="70"/>
      <c r="DE242" s="48">
        <f t="shared" si="2049"/>
        <v>-7.3288887458050129E-14</v>
      </c>
    </row>
    <row r="243" spans="1:109" ht="18" customHeight="1">
      <c r="E243" s="20"/>
      <c r="F243" s="20"/>
      <c r="G243" s="20"/>
      <c r="H243" s="20"/>
      <c r="I243" s="20"/>
      <c r="J243" s="20"/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3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Y243" s="46">
        <f t="shared" si="2096"/>
        <v>4.4000000000000004</v>
      </c>
      <c r="CZ243" s="13">
        <f t="shared" si="2097"/>
        <v>-136.5845091277387</v>
      </c>
      <c r="DA243" s="13">
        <f t="shared" si="2098"/>
        <v>16.293685668902103</v>
      </c>
      <c r="DB243" s="50"/>
      <c r="DC243" s="70"/>
      <c r="DD243" s="70"/>
      <c r="DE243" s="48">
        <f t="shared" si="2049"/>
        <v>-6.6538595192177062E-14</v>
      </c>
    </row>
    <row r="244" spans="1:109" ht="18" customHeight="1">
      <c r="CY244" s="46">
        <f t="shared" si="2096"/>
        <v>4.42</v>
      </c>
      <c r="CZ244" s="13">
        <f t="shared" si="2097"/>
        <v>-136.94851792446801</v>
      </c>
      <c r="DA244" s="13">
        <f t="shared" si="2098"/>
        <v>16.217113796205833</v>
      </c>
      <c r="DB244" s="50"/>
      <c r="DC244" s="70"/>
      <c r="DD244" s="70"/>
      <c r="DE244" s="48">
        <f t="shared" si="2049"/>
        <v>-6.1716957859410591E-14</v>
      </c>
    </row>
    <row r="245" spans="1:109" ht="18" customHeight="1" thickBot="1">
      <c r="A245" s="23"/>
      <c r="B245" s="23"/>
      <c r="C245" s="23"/>
      <c r="D245" s="20" t="s">
        <v>6</v>
      </c>
      <c r="E245" s="20"/>
      <c r="F245" s="20"/>
      <c r="G245" s="20"/>
      <c r="H245" s="20"/>
      <c r="I245" s="20" t="s">
        <v>7</v>
      </c>
      <c r="J245" s="20"/>
      <c r="K245" s="20"/>
      <c r="L245" s="20"/>
      <c r="M245" s="23"/>
      <c r="N245" s="23"/>
      <c r="O245" s="24" t="s">
        <v>8</v>
      </c>
      <c r="P245" s="23"/>
      <c r="Q245" s="23"/>
      <c r="R245" s="23"/>
      <c r="S245" s="20"/>
      <c r="T245" s="20" t="s">
        <v>9</v>
      </c>
      <c r="U245" s="23"/>
      <c r="V245" s="23"/>
      <c r="W245" s="23"/>
      <c r="X245" s="23"/>
      <c r="Y245" s="24" t="s">
        <v>10</v>
      </c>
      <c r="Z245" s="23"/>
      <c r="AA245" s="23"/>
      <c r="AB245" s="23"/>
      <c r="AC245" s="24" t="s">
        <v>11</v>
      </c>
      <c r="AD245" s="20"/>
      <c r="AE245" s="20"/>
      <c r="AF245" s="20"/>
      <c r="AG245" s="20"/>
      <c r="AH245" s="23"/>
      <c r="AI245" s="24" t="s">
        <v>12</v>
      </c>
      <c r="AJ245" s="23"/>
      <c r="AK245" s="23"/>
      <c r="AL245" s="20"/>
      <c r="AM245" s="24" t="s">
        <v>21</v>
      </c>
      <c r="AN245" s="20"/>
      <c r="AO245" s="23"/>
      <c r="AP245" s="23"/>
      <c r="AQ245" s="23"/>
      <c r="AR245" s="23"/>
      <c r="AS245" s="24" t="s">
        <v>87</v>
      </c>
      <c r="AT245" s="23"/>
      <c r="AU245" s="23"/>
      <c r="AV245" s="23"/>
      <c r="AW245" s="24" t="s">
        <v>22</v>
      </c>
      <c r="AX245" s="20"/>
      <c r="AY245" s="20"/>
      <c r="AZ245" s="20"/>
      <c r="BA245" s="20"/>
      <c r="BB245" s="23"/>
      <c r="BC245" s="24" t="s">
        <v>13</v>
      </c>
      <c r="BD245" s="23"/>
      <c r="BE245" s="23"/>
      <c r="BF245" s="23"/>
      <c r="BG245" s="24" t="s">
        <v>23</v>
      </c>
      <c r="BH245" s="20"/>
      <c r="BI245" s="23"/>
      <c r="BJ245" s="23"/>
      <c r="BK245" s="23"/>
      <c r="BL245" s="23"/>
      <c r="BM245" s="24" t="s">
        <v>24</v>
      </c>
      <c r="BN245" s="23"/>
      <c r="BO245" s="23"/>
      <c r="BP245" s="23"/>
      <c r="BQ245" s="24" t="s">
        <v>22</v>
      </c>
      <c r="BR245" s="20"/>
      <c r="BS245" s="20"/>
      <c r="BT245" s="20"/>
      <c r="BU245" s="20"/>
      <c r="BV245" s="23"/>
      <c r="BW245" s="24" t="s">
        <v>25</v>
      </c>
      <c r="BX245" s="23"/>
      <c r="BY245" s="23"/>
      <c r="BZ245" s="23"/>
      <c r="CA245" s="24" t="s">
        <v>23</v>
      </c>
      <c r="CB245" s="20"/>
      <c r="CC245" s="23"/>
      <c r="CD245" s="23"/>
      <c r="CE245" s="23"/>
      <c r="CF245" s="23"/>
      <c r="CG245" s="24" t="s">
        <v>88</v>
      </c>
      <c r="CH245" s="23"/>
      <c r="CI245" s="23"/>
      <c r="CJ245" s="23"/>
      <c r="CK245" s="24" t="s">
        <v>155</v>
      </c>
      <c r="CL245" s="24"/>
      <c r="CM245" s="23"/>
      <c r="CN245" s="23"/>
      <c r="CO245" s="23"/>
      <c r="CP245" s="23"/>
      <c r="CQ245" s="24" t="s">
        <v>89</v>
      </c>
      <c r="CR245" s="23"/>
      <c r="CS245" s="23"/>
      <c r="CY245" s="46">
        <f t="shared" si="2096"/>
        <v>4.4400000000000004</v>
      </c>
      <c r="CZ245" s="13">
        <f t="shared" si="2097"/>
        <v>-137.31079488675047</v>
      </c>
      <c r="DA245" s="13">
        <f t="shared" si="2098"/>
        <v>16.141271714232808</v>
      </c>
      <c r="DB245" s="50"/>
      <c r="DC245" s="70"/>
      <c r="DD245" s="70"/>
      <c r="DE245" s="48">
        <f t="shared" si="2049"/>
        <v>-5.5930993060090835E-14</v>
      </c>
    </row>
    <row r="246" spans="1:109" ht="18" customHeight="1" thickBot="1">
      <c r="A246" s="23"/>
      <c r="B246" s="33"/>
      <c r="C246" s="23"/>
      <c r="D246" s="7" t="s">
        <v>99</v>
      </c>
      <c r="E246" s="8"/>
      <c r="F246" s="8" t="s">
        <v>100</v>
      </c>
      <c r="G246" s="9"/>
      <c r="H246" s="10"/>
      <c r="I246" s="7" t="s">
        <v>103</v>
      </c>
      <c r="J246" s="8"/>
      <c r="K246" s="8" t="s">
        <v>104</v>
      </c>
      <c r="L246" s="9"/>
      <c r="M246" s="23"/>
      <c r="N246" s="194" t="s">
        <v>74</v>
      </c>
      <c r="O246" s="195"/>
      <c r="P246" s="196" t="s">
        <v>75</v>
      </c>
      <c r="Q246" s="197"/>
      <c r="R246" s="23"/>
      <c r="S246" s="7" t="s">
        <v>2</v>
      </c>
      <c r="T246" s="8"/>
      <c r="U246" s="8" t="s">
        <v>3</v>
      </c>
      <c r="V246" s="9"/>
      <c r="W246" s="20"/>
      <c r="X246" s="194" t="s">
        <v>108</v>
      </c>
      <c r="Y246" s="195"/>
      <c r="Z246" s="196" t="s">
        <v>109</v>
      </c>
      <c r="AA246" s="197"/>
      <c r="AB246" s="20"/>
      <c r="AC246" s="7" t="s">
        <v>107</v>
      </c>
      <c r="AD246" s="8"/>
      <c r="AE246" s="8" t="s">
        <v>14</v>
      </c>
      <c r="AF246" s="9"/>
      <c r="AG246" s="20"/>
      <c r="AH246" s="194" t="s">
        <v>112</v>
      </c>
      <c r="AI246" s="195"/>
      <c r="AJ246" s="196" t="s">
        <v>113</v>
      </c>
      <c r="AK246" s="197"/>
      <c r="AL246" s="20"/>
      <c r="AM246" s="106" t="s">
        <v>135</v>
      </c>
      <c r="AN246" s="107"/>
      <c r="AO246" s="107" t="s">
        <v>136</v>
      </c>
      <c r="AP246" s="108"/>
      <c r="AQ246" s="23"/>
      <c r="AR246" s="194" t="s">
        <v>116</v>
      </c>
      <c r="AS246" s="195"/>
      <c r="AT246" s="196" t="s">
        <v>0</v>
      </c>
      <c r="AU246" s="197"/>
      <c r="AV246" s="36"/>
      <c r="AW246" s="7" t="s">
        <v>139</v>
      </c>
      <c r="AX246" s="8"/>
      <c r="AY246" s="8" t="s">
        <v>140</v>
      </c>
      <c r="AZ246" s="9"/>
      <c r="BA246" s="20"/>
      <c r="BB246" s="194" t="s">
        <v>119</v>
      </c>
      <c r="BC246" s="195"/>
      <c r="BD246" s="196" t="s">
        <v>120</v>
      </c>
      <c r="BE246" s="197"/>
      <c r="BF246" s="36"/>
      <c r="BG246" s="190" t="s">
        <v>143</v>
      </c>
      <c r="BH246" s="191"/>
      <c r="BI246" s="192" t="s">
        <v>144</v>
      </c>
      <c r="BJ246" s="193"/>
      <c r="BK246" s="36"/>
      <c r="BL246" s="194" t="s">
        <v>123</v>
      </c>
      <c r="BM246" s="195"/>
      <c r="BN246" s="196" t="s">
        <v>124</v>
      </c>
      <c r="BO246" s="197"/>
      <c r="BP246" s="36"/>
      <c r="BQ246" s="7" t="s">
        <v>147</v>
      </c>
      <c r="BR246" s="8"/>
      <c r="BS246" s="8" t="s">
        <v>148</v>
      </c>
      <c r="BT246" s="9"/>
      <c r="BU246" s="20"/>
      <c r="BV246" s="194" t="s">
        <v>127</v>
      </c>
      <c r="BW246" s="195"/>
      <c r="BX246" s="196" t="s">
        <v>128</v>
      </c>
      <c r="BY246" s="197"/>
      <c r="BZ246" s="36"/>
      <c r="CA246" s="7" t="s">
        <v>151</v>
      </c>
      <c r="CB246" s="8"/>
      <c r="CC246" s="8" t="s">
        <v>152</v>
      </c>
      <c r="CD246" s="9"/>
      <c r="CE246" s="36"/>
      <c r="CF246" s="194" t="s">
        <v>131</v>
      </c>
      <c r="CG246" s="195"/>
      <c r="CH246" s="196" t="s">
        <v>132</v>
      </c>
      <c r="CI246" s="197"/>
      <c r="CJ246" s="23"/>
      <c r="CK246" s="7" t="s">
        <v>156</v>
      </c>
      <c r="CL246" s="8"/>
      <c r="CM246" s="8" t="s">
        <v>157</v>
      </c>
      <c r="CN246" s="9"/>
      <c r="CO246" s="23"/>
      <c r="CP246" s="194" t="s">
        <v>160</v>
      </c>
      <c r="CQ246" s="195"/>
      <c r="CR246" s="196" t="s">
        <v>132</v>
      </c>
      <c r="CS246" s="197"/>
      <c r="CU246" s="26" t="s">
        <v>15</v>
      </c>
      <c r="CW246" s="52" t="s">
        <v>46</v>
      </c>
      <c r="CY246" s="46">
        <f t="shared" si="2096"/>
        <v>4.46</v>
      </c>
      <c r="CZ246" s="13">
        <f t="shared" si="2097"/>
        <v>-137.6713568294073</v>
      </c>
      <c r="DA246" s="13">
        <f t="shared" si="2098"/>
        <v>16.066148852214425</v>
      </c>
      <c r="DB246" s="50"/>
      <c r="DC246" s="70"/>
      <c r="DD246" s="70"/>
      <c r="DE246" s="48">
        <f t="shared" si="2049"/>
        <v>-5.2073683193877662E-14</v>
      </c>
    </row>
    <row r="247" spans="1:109" ht="18" customHeight="1" thickTop="1" thickBot="1">
      <c r="B247" s="34">
        <v>0.56000000000000005</v>
      </c>
      <c r="D247" s="11">
        <v>1</v>
      </c>
      <c r="E247" s="12">
        <v>0</v>
      </c>
      <c r="F247" s="13">
        <v>0</v>
      </c>
      <c r="G247" s="14">
        <v>0</v>
      </c>
      <c r="H247" s="10"/>
      <c r="I247" s="11">
        <v>1</v>
      </c>
      <c r="J247" s="12">
        <v>0</v>
      </c>
      <c r="K247" s="13">
        <v>0</v>
      </c>
      <c r="L247" s="40">
        <f t="shared" ref="L247" si="2357">$B247*$J$4</f>
        <v>0.79914240000000014</v>
      </c>
      <c r="N247" s="1">
        <f t="shared" ref="N247" si="2358">D247*I247+F247*I250-E247*J247-G247*J250</f>
        <v>1</v>
      </c>
      <c r="O247" s="4">
        <f t="shared" ref="O247" si="2359">(D247*J247+E247*I247+F247*J250+G247*I250)</f>
        <v>0</v>
      </c>
      <c r="P247" s="2">
        <f t="shared" ref="P247" si="2360">D247*K247+F247*K250-E247*L247-G247*L250</f>
        <v>0</v>
      </c>
      <c r="Q247" s="3">
        <f t="shared" ref="Q247" si="2361">(D247*L247+E247*K247+F247*L250+G247*K250)</f>
        <v>0.79914240000000014</v>
      </c>
      <c r="S247" s="11">
        <v>1</v>
      </c>
      <c r="T247" s="12">
        <v>0</v>
      </c>
      <c r="U247" s="13">
        <v>0</v>
      </c>
      <c r="V247" s="13">
        <v>0</v>
      </c>
      <c r="W247" s="20"/>
      <c r="X247" s="1">
        <f t="shared" ref="X247" si="2362">N247*S247+P247*S250-O247*T247-Q247*T250</f>
        <v>0.19245957234687971</v>
      </c>
      <c r="Y247" s="4">
        <f t="shared" ref="Y247" si="2363">(N247*T247+O247*S247+P247*T250+Q247*S250)</f>
        <v>0</v>
      </c>
      <c r="Z247" s="2">
        <f t="shared" ref="Z247" si="2364">N247*U247+P247*U250-O247*V247-Q247*V250</f>
        <v>0</v>
      </c>
      <c r="AA247" s="3">
        <f t="shared" ref="AA247" si="2365">(N247*V247+O247*U247+P247*V250+Q247*U250)</f>
        <v>0.79914240000000014</v>
      </c>
      <c r="AB247" s="20"/>
      <c r="AC247" s="11">
        <v>1</v>
      </c>
      <c r="AD247" s="12">
        <v>0</v>
      </c>
      <c r="AE247" s="13">
        <v>0</v>
      </c>
      <c r="AF247" s="40">
        <f t="shared" ref="AF247" si="2366">$B247*$AD$4</f>
        <v>0.95899440000000014</v>
      </c>
      <c r="AG247" s="20"/>
      <c r="AH247" s="1">
        <f t="shared" ref="AH247" si="2367">X247*AC247+Z247*AC250-Y247*AD247-AA247*AD250</f>
        <v>0.19245957234687971</v>
      </c>
      <c r="AI247" s="4">
        <f t="shared" ref="AI247" si="2368">(X247*AD247+Y247*AC247+Z247*AD250+AA247*AC250)</f>
        <v>0</v>
      </c>
      <c r="AJ247" s="2">
        <f t="shared" ref="AJ247" si="2369">X247*AE247+Z247*AE250-Y247*AF247-AA247*AF250</f>
        <v>0</v>
      </c>
      <c r="AK247" s="3">
        <f t="shared" ref="AK247" si="2370">(X247*AF247+Y247*AE247+Z247*AF250+AA247*AE250)</f>
        <v>0.98371005210705265</v>
      </c>
      <c r="AL247" s="20"/>
      <c r="AM247" s="11">
        <v>1</v>
      </c>
      <c r="AN247" s="12">
        <v>0</v>
      </c>
      <c r="AO247" s="13">
        <v>0</v>
      </c>
      <c r="AP247" s="14">
        <v>0</v>
      </c>
      <c r="AR247" s="1">
        <f t="shared" ref="AR247" si="2371">AH247*AM247+AJ247*AM250-AI247*AN247-AK247*AN250</f>
        <v>-0.85738097823910076</v>
      </c>
      <c r="AS247" s="4">
        <f t="shared" ref="AS247" si="2372">(AH247*AN247+AI247*AM247+AJ247*AN250+AK247*AM250)</f>
        <v>0</v>
      </c>
      <c r="AT247" s="2">
        <f t="shared" ref="AT247" si="2373">AH247*AO247+AJ247*AO250-AI247*AP247-AK247*AP250</f>
        <v>0</v>
      </c>
      <c r="AU247" s="3">
        <f t="shared" ref="AU247" si="2374">(AH247*AP247+AI247*AO247+AJ247*AP250+AK247*AO250)</f>
        <v>0.98371005210705265</v>
      </c>
      <c r="AV247" s="20"/>
      <c r="AW247" s="11">
        <v>1</v>
      </c>
      <c r="AX247" s="12">
        <v>0</v>
      </c>
      <c r="AY247" s="13">
        <v>0</v>
      </c>
      <c r="AZ247" s="40">
        <f t="shared" ref="AZ247" si="2375">$B247*$AX$4</f>
        <v>0.95899440000000014</v>
      </c>
      <c r="BA247" s="20"/>
      <c r="BB247" s="1">
        <f t="shared" ref="BB247" si="2376">AR247*AW247+AT247*AW250-AS247*AX247-AU247*AX250</f>
        <v>-0.85738097823910076</v>
      </c>
      <c r="BC247" s="4">
        <f t="shared" ref="BC247" si="2377">(AR247*AX247+AS247*AW247+AT247*AX250+AU247*AW250)</f>
        <v>0</v>
      </c>
      <c r="BD247" s="2">
        <f t="shared" ref="BD247" si="2378">AR247*AY247+AT247*AY250-AS247*AZ247-AU247*AZ250</f>
        <v>0</v>
      </c>
      <c r="BE247" s="3">
        <f t="shared" ref="BE247" si="2379">(AR247*AZ247+AS247*AY247+AT247*AZ250+AU247*AY250)</f>
        <v>0.16148649530923309</v>
      </c>
      <c r="BF247" s="20"/>
      <c r="BG247" s="11">
        <v>1</v>
      </c>
      <c r="BH247" s="12">
        <v>0</v>
      </c>
      <c r="BI247" s="13">
        <v>0</v>
      </c>
      <c r="BJ247" s="14">
        <v>0</v>
      </c>
      <c r="BK247" s="20"/>
      <c r="BL247" s="1">
        <f t="shared" ref="BL247" si="2380">BB247*BG247+BD247*BG250-BC247*BH247-BE247*BH250</f>
        <v>-1.0205645028302395</v>
      </c>
      <c r="BM247" s="4">
        <f t="shared" ref="BM247" si="2381">(BB247*BH247+BC247*BG247+BD247*BH250+BE247*BG250)</f>
        <v>0</v>
      </c>
      <c r="BN247" s="2">
        <f t="shared" ref="BN247" si="2382">BB247*BI247+BD247*BI250-BC247*BJ247-BE247*BJ250</f>
        <v>0</v>
      </c>
      <c r="BO247" s="3">
        <f t="shared" ref="BO247" si="2383">(BB247*BJ247+BC247*BI247+BD247*BJ250+BE247*BI250)</f>
        <v>0.16148649530923309</v>
      </c>
      <c r="BP247" s="20"/>
      <c r="BQ247" s="11">
        <v>1</v>
      </c>
      <c r="BR247" s="12">
        <v>0</v>
      </c>
      <c r="BS247" s="13">
        <v>0</v>
      </c>
      <c r="BT247" s="40">
        <f t="shared" ref="BT247" si="2384">$B247*BR$4</f>
        <v>0.79914240000000014</v>
      </c>
      <c r="BU247" s="20"/>
      <c r="BV247" s="1">
        <f t="shared" ref="BV247" si="2385">BL247*BQ247+BN247*BQ250-BM247*BR247-BO247*BR250</f>
        <v>-1.0205645028302395</v>
      </c>
      <c r="BW247" s="4">
        <f t="shared" ref="BW247" si="2386">(BL247*BR247+BM247*BQ247+BN247*BR250+BO247*BQ250)</f>
        <v>0</v>
      </c>
      <c r="BX247" s="2">
        <f t="shared" ref="BX247" si="2387">BL247*BS247+BN247*BS250-BM247*BT247-BO247*BT250</f>
        <v>0</v>
      </c>
      <c r="BY247" s="3">
        <f t="shared" ref="BY247" si="2388">(BL247*BT247+BM247*BS247+BN247*BT250+BO247*BS250)</f>
        <v>-0.65408987083733139</v>
      </c>
      <c r="BZ247" s="20"/>
      <c r="CA247" s="11">
        <v>1</v>
      </c>
      <c r="CB247" s="12">
        <v>0</v>
      </c>
      <c r="CC247" s="13">
        <v>0</v>
      </c>
      <c r="CD247" s="14">
        <v>0</v>
      </c>
      <c r="CE247" s="20"/>
      <c r="CF247" s="1">
        <f t="shared" ref="CF247" si="2389">BV247*CA247+BX247*CA250-BW247*CB247-BY247*CB250</f>
        <v>-0.72222835675046926</v>
      </c>
      <c r="CG247" s="4">
        <f t="shared" ref="CG247" si="2390">(BV247*CB247+BW247*CA247+BX247*CB250+BY247*CA250)</f>
        <v>0</v>
      </c>
      <c r="CH247" s="2">
        <f t="shared" ref="CH247" si="2391">BV247*CC247+BX247*CC250-BW247*CD247-BY247*CD250</f>
        <v>0</v>
      </c>
      <c r="CI247" s="3">
        <f t="shared" ref="CI247" si="2392">(BV247*CD247+BW247*CC247+BX247*CD250+BY247*CC250)</f>
        <v>-0.65408987083733139</v>
      </c>
      <c r="CJ247" s="28"/>
      <c r="CK247" s="11">
        <v>1</v>
      </c>
      <c r="CL247" s="12">
        <v>0</v>
      </c>
      <c r="CM247" s="13">
        <v>0</v>
      </c>
      <c r="CN247" s="14">
        <v>0</v>
      </c>
      <c r="CP247" s="1">
        <f t="shared" ref="CP247" si="2393">CF247*CK247+CH247*CK250-CG247*CL247-CI247*CL250</f>
        <v>-0.72222835675046926</v>
      </c>
      <c r="CQ247" s="4">
        <f t="shared" ref="CQ247" si="2394">(CF247*CL247+CG247*CK247+CH247*CL250+CI247*CK250)</f>
        <v>-0.65408987083733139</v>
      </c>
      <c r="CR247" s="2">
        <f t="shared" ref="CR247" si="2395">CF247*CM247+CH247*CM250-CG247*CN247-CI247*CN250</f>
        <v>0</v>
      </c>
      <c r="CS247" s="3">
        <f t="shared" ref="CS247" si="2396">(CF247*CN247+CG247*CM247+CH247*CN250+CI247*CM250)</f>
        <v>-0.65408987083733139</v>
      </c>
      <c r="CU247" s="29">
        <f t="shared" ref="CU247" si="2397">20*LOG(((1+$CL$4)/$CL$4)/((CP247+CP250)^2+(CQ247+CQ250)^2)^0.5)</f>
        <v>-6.4805685965582767E-3</v>
      </c>
      <c r="CW247" s="53">
        <f t="shared" ref="CW247" si="2398">((CP247^2+CQ247^2)^0.5)/((CP250^2+CQ250^2)^0.5)</f>
        <v>0.94797168787381536</v>
      </c>
      <c r="CY247" s="46">
        <f t="shared" si="2096"/>
        <v>4.4800000000000004</v>
      </c>
      <c r="CZ247" s="13">
        <f t="shared" si="2097"/>
        <v>-138.03022031790792</v>
      </c>
      <c r="DA247" s="13">
        <f t="shared" si="2098"/>
        <v>15.991734845989452</v>
      </c>
      <c r="DB247" s="50"/>
      <c r="DC247" s="70"/>
      <c r="DD247" s="70"/>
      <c r="DE247" s="48">
        <f t="shared" si="2049"/>
        <v>-4.7252045861111197E-14</v>
      </c>
    </row>
    <row r="248" spans="1:109" ht="18" customHeight="1" thickBot="1">
      <c r="D248" s="11"/>
      <c r="E248" s="13"/>
      <c r="F248" s="13"/>
      <c r="G248" s="15"/>
      <c r="H248" s="10"/>
      <c r="I248" s="11"/>
      <c r="J248" s="13"/>
      <c r="K248" s="13"/>
      <c r="L248" s="15"/>
      <c r="N248" s="5"/>
      <c r="Q248" s="6"/>
      <c r="S248" s="11"/>
      <c r="T248" s="13"/>
      <c r="U248" s="13"/>
      <c r="V248" s="15"/>
      <c r="W248" s="20"/>
      <c r="X248" s="5"/>
      <c r="AA248" s="6"/>
      <c r="AB248" s="20"/>
      <c r="AC248" s="11"/>
      <c r="AD248" s="13"/>
      <c r="AE248" s="13"/>
      <c r="AF248" s="15"/>
      <c r="AG248" s="20"/>
      <c r="AH248" s="5"/>
      <c r="AK248" s="6"/>
      <c r="AL248" s="20"/>
      <c r="AM248" s="11"/>
      <c r="AN248" s="13"/>
      <c r="AO248" s="13"/>
      <c r="AP248" s="15"/>
      <c r="AR248" s="5"/>
      <c r="AU248" s="6"/>
      <c r="AW248" s="11"/>
      <c r="AX248" s="13"/>
      <c r="AY248" s="13"/>
      <c r="AZ248" s="15"/>
      <c r="BA248" s="20"/>
      <c r="BB248" s="5"/>
      <c r="BE248" s="6"/>
      <c r="BG248" s="11"/>
      <c r="BH248" s="13"/>
      <c r="BI248" s="13"/>
      <c r="BJ248" s="15"/>
      <c r="BL248" s="5"/>
      <c r="BO248" s="6"/>
      <c r="BQ248" s="11"/>
      <c r="BR248" s="13"/>
      <c r="BS248" s="13"/>
      <c r="BT248" s="15"/>
      <c r="BU248" s="20"/>
      <c r="BV248" s="5"/>
      <c r="BY248" s="6"/>
      <c r="CA248" s="11"/>
      <c r="CB248" s="13"/>
      <c r="CC248" s="13"/>
      <c r="CD248" s="15"/>
      <c r="CF248" s="5"/>
      <c r="CI248" s="6"/>
      <c r="CK248" s="11"/>
      <c r="CL248" s="13"/>
      <c r="CM248" s="13"/>
      <c r="CN248" s="15"/>
      <c r="CP248" s="5"/>
      <c r="CS248" s="6"/>
      <c r="CW248" s="54"/>
      <c r="CY248" s="46">
        <f t="shared" si="2096"/>
        <v>4.5</v>
      </c>
      <c r="CZ248" s="13">
        <f t="shared" si="2097"/>
        <v>-138.3874016733769</v>
      </c>
      <c r="DA248" s="13">
        <f t="shared" si="2098"/>
        <v>15.918019532902509</v>
      </c>
      <c r="DB248" s="50"/>
      <c r="DC248" s="70"/>
      <c r="DD248" s="70"/>
      <c r="DE248" s="48">
        <f t="shared" si="2049"/>
        <v>-4.3394735994898031E-14</v>
      </c>
    </row>
    <row r="249" spans="1:109" ht="18" customHeight="1" thickBot="1">
      <c r="D249" s="11" t="s">
        <v>101</v>
      </c>
      <c r="E249" s="13"/>
      <c r="F249" s="13" t="s">
        <v>102</v>
      </c>
      <c r="G249" s="15"/>
      <c r="H249" s="10"/>
      <c r="I249" s="11" t="s">
        <v>106</v>
      </c>
      <c r="J249" s="13"/>
      <c r="K249" s="13" t="s">
        <v>105</v>
      </c>
      <c r="L249" s="15"/>
      <c r="N249" s="194" t="s">
        <v>16</v>
      </c>
      <c r="O249" s="195"/>
      <c r="P249" s="196" t="s">
        <v>17</v>
      </c>
      <c r="Q249" s="197"/>
      <c r="S249" s="11" t="s">
        <v>4</v>
      </c>
      <c r="T249" s="13"/>
      <c r="U249" s="13" t="s">
        <v>5</v>
      </c>
      <c r="V249" s="15"/>
      <c r="W249" s="20"/>
      <c r="X249" s="194" t="s">
        <v>111</v>
      </c>
      <c r="Y249" s="195"/>
      <c r="Z249" s="196" t="s">
        <v>110</v>
      </c>
      <c r="AA249" s="197"/>
      <c r="AB249" s="20"/>
      <c r="AC249" s="11" t="s">
        <v>18</v>
      </c>
      <c r="AD249" s="13"/>
      <c r="AE249" s="13" t="s">
        <v>19</v>
      </c>
      <c r="AF249" s="15"/>
      <c r="AG249" s="20"/>
      <c r="AH249" s="194" t="s">
        <v>114</v>
      </c>
      <c r="AI249" s="195"/>
      <c r="AJ249" s="196" t="s">
        <v>115</v>
      </c>
      <c r="AK249" s="197"/>
      <c r="AL249" s="20"/>
      <c r="AM249" s="11" t="s">
        <v>138</v>
      </c>
      <c r="AN249" s="13"/>
      <c r="AO249" s="13" t="s">
        <v>137</v>
      </c>
      <c r="AP249" s="15"/>
      <c r="AR249" s="194" t="s">
        <v>117</v>
      </c>
      <c r="AS249" s="195"/>
      <c r="AT249" s="196" t="s">
        <v>118</v>
      </c>
      <c r="AU249" s="197"/>
      <c r="AV249" s="36"/>
      <c r="AW249" s="11" t="s">
        <v>142</v>
      </c>
      <c r="AX249" s="13"/>
      <c r="AY249" s="13" t="s">
        <v>141</v>
      </c>
      <c r="AZ249" s="15"/>
      <c r="BA249" s="20"/>
      <c r="BB249" s="194" t="s">
        <v>122</v>
      </c>
      <c r="BC249" s="195"/>
      <c r="BD249" s="196" t="s">
        <v>121</v>
      </c>
      <c r="BE249" s="197"/>
      <c r="BF249" s="36"/>
      <c r="BG249" s="11" t="s">
        <v>145</v>
      </c>
      <c r="BH249" s="13"/>
      <c r="BI249" s="13" t="s">
        <v>146</v>
      </c>
      <c r="BJ249" s="15"/>
      <c r="BK249" s="36"/>
      <c r="BL249" s="194" t="s">
        <v>125</v>
      </c>
      <c r="BM249" s="195"/>
      <c r="BN249" s="196" t="s">
        <v>126</v>
      </c>
      <c r="BO249" s="197"/>
      <c r="BP249" s="36"/>
      <c r="BQ249" s="11" t="s">
        <v>150</v>
      </c>
      <c r="BR249" s="13"/>
      <c r="BS249" s="13" t="s">
        <v>149</v>
      </c>
      <c r="BT249" s="15"/>
      <c r="BU249" s="20"/>
      <c r="BV249" s="194" t="s">
        <v>129</v>
      </c>
      <c r="BW249" s="195"/>
      <c r="BX249" s="196" t="s">
        <v>130</v>
      </c>
      <c r="BY249" s="197"/>
      <c r="BZ249" s="36"/>
      <c r="CA249" s="11" t="s">
        <v>154</v>
      </c>
      <c r="CB249" s="13"/>
      <c r="CC249" s="13" t="s">
        <v>153</v>
      </c>
      <c r="CD249" s="15"/>
      <c r="CE249" s="36"/>
      <c r="CF249" s="194" t="s">
        <v>134</v>
      </c>
      <c r="CG249" s="195"/>
      <c r="CH249" s="196" t="s">
        <v>133</v>
      </c>
      <c r="CI249" s="197"/>
      <c r="CK249" s="11" t="s">
        <v>159</v>
      </c>
      <c r="CL249" s="13"/>
      <c r="CM249" s="13" t="s">
        <v>158</v>
      </c>
      <c r="CN249" s="15"/>
      <c r="CP249" s="109" t="s">
        <v>161</v>
      </c>
      <c r="CQ249" s="110"/>
      <c r="CR249" s="111" t="s">
        <v>162</v>
      </c>
      <c r="CS249" s="112"/>
      <c r="CU249" s="38" t="s">
        <v>29</v>
      </c>
      <c r="CW249" s="55" t="s">
        <v>47</v>
      </c>
      <c r="CY249" s="46">
        <f t="shared" si="2096"/>
        <v>4.5199999999999996</v>
      </c>
      <c r="CZ249" s="13">
        <f t="shared" si="2097"/>
        <v>-138.74291697747384</v>
      </c>
      <c r="DA249" s="13">
        <f t="shared" si="2098"/>
        <v>15.844992946855099</v>
      </c>
      <c r="DB249" s="50"/>
      <c r="DC249" s="70"/>
      <c r="DD249" s="70"/>
      <c r="DE249" s="48">
        <f t="shared" si="2049"/>
        <v>-4.0501753595238149E-14</v>
      </c>
    </row>
    <row r="250" spans="1:109" ht="18" customHeight="1" thickTop="1" thickBot="1">
      <c r="D250" s="16">
        <v>0</v>
      </c>
      <c r="E250" s="17">
        <f t="shared" ref="E250" si="2399">$B247*$E$4</f>
        <v>0.45610880000000004</v>
      </c>
      <c r="F250" s="18">
        <v>1</v>
      </c>
      <c r="G250" s="19">
        <v>0</v>
      </c>
      <c r="H250" s="10"/>
      <c r="I250" s="16">
        <v>0</v>
      </c>
      <c r="J250" s="17">
        <v>0</v>
      </c>
      <c r="K250" s="18">
        <v>1</v>
      </c>
      <c r="L250" s="19">
        <v>0</v>
      </c>
      <c r="N250" s="1">
        <f t="shared" ref="N250" si="2400">D250*I247+F250*I250-E250*J247-G250*J250</f>
        <v>0</v>
      </c>
      <c r="O250" s="4">
        <f t="shared" ref="O250" si="2401">(D250*J247+E250*I247+F250*J250+G250*I250)</f>
        <v>0.45610880000000004</v>
      </c>
      <c r="P250" s="2">
        <f t="shared" ref="P250" si="2402">D250*K247+F250*K250-E250*L247-G250*L250</f>
        <v>0.63550411890687997</v>
      </c>
      <c r="Q250" s="3">
        <f t="shared" ref="Q250" si="2403">(D250*L247+E250*K247+F250*L250+G250*K250)</f>
        <v>0</v>
      </c>
      <c r="S250" s="16">
        <v>0</v>
      </c>
      <c r="T250" s="17">
        <f t="shared" ref="T250" si="2404">$B247*$T$4</f>
        <v>1.0105088000000002</v>
      </c>
      <c r="U250" s="18">
        <v>1</v>
      </c>
      <c r="V250" s="19">
        <v>0</v>
      </c>
      <c r="W250" s="20"/>
      <c r="X250" s="1">
        <f t="shared" ref="X250" si="2405">N250*S247+P250*S250-O250*T247-Q250*T250</f>
        <v>0</v>
      </c>
      <c r="Y250" s="4">
        <f t="shared" ref="Y250" si="2406">(N250*T247+O250*S247+P250*T250+Q250*S250)</f>
        <v>1.0982913045916487</v>
      </c>
      <c r="Z250" s="2">
        <f t="shared" ref="Z250" si="2407">N250*U247+P250*U250-O250*V247-Q250*V250</f>
        <v>0.63550411890687997</v>
      </c>
      <c r="AA250" s="3">
        <f t="shared" ref="AA250" si="2408">(N250*V247+O250*U247+P250*V250+Q250*U250)</f>
        <v>0</v>
      </c>
      <c r="AB250" s="20"/>
      <c r="AC250" s="16">
        <v>0</v>
      </c>
      <c r="AD250" s="17">
        <v>0</v>
      </c>
      <c r="AE250" s="18">
        <v>1</v>
      </c>
      <c r="AF250" s="19">
        <v>0</v>
      </c>
      <c r="AG250" s="20"/>
      <c r="AH250" s="1">
        <f t="shared" ref="AH250" si="2409">X250*AC247+Z250*AC250-Y250*AD247-AA250*AD250</f>
        <v>0</v>
      </c>
      <c r="AI250" s="4">
        <f t="shared" ref="AI250" si="2410">(X250*AD247+Y250*AC247+Z250*AD250+AA250*AC250)</f>
        <v>1.0982913045916487</v>
      </c>
      <c r="AJ250" s="2">
        <f t="shared" ref="AJ250" si="2411">X250*AE247+Z250*AE250-Y250*AF247-AA250*AF250</f>
        <v>-0.41775109176520564</v>
      </c>
      <c r="AK250" s="3">
        <f t="shared" ref="AK250" si="2412">(X250*AF247+Y250*AE247+Z250*AF250+AA250*AE250)</f>
        <v>0</v>
      </c>
      <c r="AL250" s="20"/>
      <c r="AM250" s="16">
        <v>0</v>
      </c>
      <c r="AN250" s="17">
        <f t="shared" ref="AN250" si="2413">$B247*$AN$4</f>
        <v>1.0672256</v>
      </c>
      <c r="AO250" s="18">
        <v>1</v>
      </c>
      <c r="AP250" s="19">
        <v>0</v>
      </c>
      <c r="AR250" s="1">
        <f t="shared" ref="AR250" si="2414">AH250*AM247+AJ250*AM250-AI250*AN247-AK250*AN250</f>
        <v>0</v>
      </c>
      <c r="AS250" s="4">
        <f t="shared" ref="AS250" si="2415">(AH250*AN247+AI250*AM247+AJ250*AN250+AK250*AM250)</f>
        <v>0.65245664503187206</v>
      </c>
      <c r="AT250" s="2">
        <f t="shared" ref="AT250" si="2416">AH250*AO247+AJ250*AO250-AI250*AP247-AK250*AP250</f>
        <v>-0.41775109176520564</v>
      </c>
      <c r="AU250" s="3">
        <f t="shared" ref="AU250" si="2417">(AH250*AP247+AI250*AO247+AJ250*AP250+AK250*AO250)</f>
        <v>0</v>
      </c>
      <c r="AV250" s="20"/>
      <c r="AW250" s="16">
        <v>0</v>
      </c>
      <c r="AX250" s="17">
        <v>0</v>
      </c>
      <c r="AY250" s="18">
        <v>1</v>
      </c>
      <c r="AZ250" s="19">
        <v>0</v>
      </c>
      <c r="BA250" s="20"/>
      <c r="BB250" s="1">
        <f t="shared" ref="BB250" si="2418">AR250*AW247+AT250*AW250-AS250*AX247-AU250*AX250</f>
        <v>0</v>
      </c>
      <c r="BC250" s="4">
        <f t="shared" ref="BC250" si="2419">(AR250*AX247+AS250*AW247+AT250*AX250+AU250*AW250)</f>
        <v>0.65245664503187206</v>
      </c>
      <c r="BD250" s="2">
        <f t="shared" ref="BD250" si="2420">AR250*AY247+AT250*AY250-AS250*AZ247-AU250*AZ250</f>
        <v>-1.043453360593559</v>
      </c>
      <c r="BE250" s="3">
        <f t="shared" ref="BE250" si="2421">(AR250*AZ247+AS250*AY247+AT250*AZ250+AU250*AY250)</f>
        <v>0</v>
      </c>
      <c r="BF250" s="20"/>
      <c r="BG250" s="16">
        <v>0</v>
      </c>
      <c r="BH250" s="17">
        <f t="shared" ref="BH250" si="2422">$B247*$BH$4</f>
        <v>1.0105088000000002</v>
      </c>
      <c r="BI250" s="18">
        <v>1</v>
      </c>
      <c r="BJ250" s="19">
        <v>0</v>
      </c>
      <c r="BK250" s="20"/>
      <c r="BL250" s="1">
        <f t="shared" ref="BL250" si="2423">BB250*BG247+BD250*BG250-BC250*BH247-BE250*BH250</f>
        <v>0</v>
      </c>
      <c r="BM250" s="4">
        <f t="shared" ref="BM250" si="2424">(BB250*BH247+BC250*BG247+BD250*BH250+BE250*BG250)</f>
        <v>-0.40196215823749282</v>
      </c>
      <c r="BN250" s="2">
        <f t="shared" ref="BN250" si="2425">BB250*BI247+BD250*BI250-BC250*BJ247-BE250*BJ250</f>
        <v>-1.043453360593559</v>
      </c>
      <c r="BO250" s="3">
        <f t="shared" ref="BO250" si="2426">(BB250*BJ247+BC250*BI247+BD250*BJ250+BE250*BI250)</f>
        <v>0</v>
      </c>
      <c r="BP250" s="20"/>
      <c r="BQ250" s="16">
        <v>0</v>
      </c>
      <c r="BR250" s="17">
        <v>0</v>
      </c>
      <c r="BS250" s="18">
        <v>1</v>
      </c>
      <c r="BT250" s="19">
        <v>0</v>
      </c>
      <c r="BU250" s="20"/>
      <c r="BV250" s="1">
        <f t="shared" ref="BV250" si="2427">BL250*BQ247+BN250*BQ250-BM250*BR247-BO250*BR250</f>
        <v>0</v>
      </c>
      <c r="BW250" s="4">
        <f t="shared" ref="BW250" si="2428">(BL250*BR247+BM250*BQ247+BN250*BR250+BO250*BQ250)</f>
        <v>-0.40196215823749282</v>
      </c>
      <c r="BX250" s="2">
        <f t="shared" ref="BX250" si="2429">BL250*BS247+BN250*BS250-BM250*BT247-BO250*BT250</f>
        <v>-0.72222835675046915</v>
      </c>
      <c r="BY250" s="3">
        <f t="shared" ref="BY250" si="2430">(BL250*BT247+BM250*BS247+BN250*BT250+BO250*BS250)</f>
        <v>0</v>
      </c>
      <c r="BZ250" s="20"/>
      <c r="CA250" s="16">
        <v>0</v>
      </c>
      <c r="CB250" s="17">
        <f t="shared" ref="CB250" si="2431">$B247*$CB$4</f>
        <v>0.45610880000000004</v>
      </c>
      <c r="CC250" s="18">
        <v>1</v>
      </c>
      <c r="CD250" s="19">
        <v>0</v>
      </c>
      <c r="CE250" s="20"/>
      <c r="CF250" s="1">
        <f t="shared" ref="CF250" si="2432">BV250*CA247+BX250*CA250-BW250*CB247-BY250*CB250</f>
        <v>0</v>
      </c>
      <c r="CG250" s="4">
        <f t="shared" ref="CG250" si="2433">(BV250*CB247+BW250*CA247+BX250*CB250+BY250*CA250)</f>
        <v>-0.73137686736092122</v>
      </c>
      <c r="CH250" s="2">
        <f t="shared" ref="CH250" si="2434">BV250*CC247+BX250*CC250-BW250*CD247-BY250*CD250</f>
        <v>-0.72222835675046915</v>
      </c>
      <c r="CI250" s="3">
        <f t="shared" ref="CI250" si="2435">(BV250*CD247+BW250*CC247+BX250*CD250+BY250*CC250)</f>
        <v>0</v>
      </c>
      <c r="CK250" s="16">
        <f t="shared" ref="CK250" si="2436">1/$CL$4</f>
        <v>1</v>
      </c>
      <c r="CL250" s="17">
        <v>0</v>
      </c>
      <c r="CM250" s="18">
        <v>1</v>
      </c>
      <c r="CN250" s="19">
        <v>0</v>
      </c>
      <c r="CP250" s="1">
        <f t="shared" ref="CP250" si="2437">CF250*CK247+CH250*CK250-CG250*CL247-CI250*CL250</f>
        <v>-0.72222835675046915</v>
      </c>
      <c r="CQ250" s="4">
        <f t="shared" ref="CQ250" si="2438">(CF250*CL247+CG250*CK247+CH250*CL250+CI250*CK250)</f>
        <v>-0.73137686736092122</v>
      </c>
      <c r="CR250" s="2">
        <f t="shared" ref="CR250" si="2439">CF250*CM247+CH250*CM250-CG250*CN247-CI250*CN250</f>
        <v>-0.72222835675046915</v>
      </c>
      <c r="CS250" s="3">
        <f t="shared" ref="CS250" si="2440">(CF250*CN247+CG250*CM247+CH250*CN250+CI250*CM250)</f>
        <v>0</v>
      </c>
      <c r="CU250" s="39">
        <f t="shared" ref="CU250" si="2441">(180/PI())*ATAN(-1*(CQ247/CP247))</f>
        <v>-42.165726186132964</v>
      </c>
      <c r="CW250" s="56">
        <f t="shared" ref="CW250" si="2442">20*LOG(((1-(10^(CU247/20)^2)*(1-((1-CW247)/(1+CW247))^2))^0.5))</f>
        <v>-26.569069478891613</v>
      </c>
      <c r="CY250" s="46">
        <f t="shared" si="2096"/>
        <v>4.54</v>
      </c>
      <c r="CZ250" s="13">
        <f t="shared" si="2097"/>
        <v>-139.09678207714973</v>
      </c>
      <c r="DA250" s="13">
        <f t="shared" si="2098"/>
        <v>15.772645313503805</v>
      </c>
      <c r="DB250" s="50"/>
      <c r="DC250" s="70"/>
      <c r="DD250" s="70"/>
      <c r="DE250" s="48">
        <f t="shared" si="2049"/>
        <v>-3.6644443729024983E-14</v>
      </c>
    </row>
    <row r="251" spans="1:109" ht="18" customHeight="1"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3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Y251" s="46">
        <f t="shared" si="2096"/>
        <v>4.5599999999999996</v>
      </c>
      <c r="CZ251" s="13">
        <f t="shared" si="2097"/>
        <v>-139.44901258928388</v>
      </c>
      <c r="DA251" s="13">
        <f t="shared" si="2098"/>
        <v>15.700967045600571</v>
      </c>
      <c r="DB251" s="50"/>
      <c r="DC251" s="70"/>
      <c r="DD251" s="70"/>
      <c r="DE251" s="48">
        <f t="shared" si="2049"/>
        <v>-3.3751461329365114E-14</v>
      </c>
    </row>
    <row r="252" spans="1:109" ht="18" customHeight="1">
      <c r="CY252" s="46">
        <f t="shared" si="2096"/>
        <v>4.58</v>
      </c>
      <c r="CZ252" s="13">
        <f t="shared" si="2097"/>
        <v>-139.79962390520478</v>
      </c>
      <c r="DA252" s="13">
        <f t="shared" si="2098"/>
        <v>15.629948738470024</v>
      </c>
      <c r="DB252" s="50"/>
      <c r="DC252" s="70"/>
      <c r="DD252" s="70"/>
      <c r="DE252" s="48">
        <f t="shared" si="2049"/>
        <v>-3.0858478929705245E-14</v>
      </c>
    </row>
    <row r="253" spans="1:109" ht="18" customHeight="1" thickBot="1">
      <c r="A253" s="23"/>
      <c r="B253" s="23"/>
      <c r="C253" s="23"/>
      <c r="D253" s="20" t="s">
        <v>6</v>
      </c>
      <c r="E253" s="20"/>
      <c r="F253" s="20"/>
      <c r="G253" s="20"/>
      <c r="H253" s="20"/>
      <c r="I253" s="20" t="s">
        <v>7</v>
      </c>
      <c r="J253" s="20"/>
      <c r="K253" s="20"/>
      <c r="L253" s="20"/>
      <c r="M253" s="23"/>
      <c r="N253" s="23"/>
      <c r="O253" s="24" t="s">
        <v>8</v>
      </c>
      <c r="P253" s="23"/>
      <c r="Q253" s="23"/>
      <c r="R253" s="23"/>
      <c r="S253" s="20"/>
      <c r="T253" s="20" t="s">
        <v>9</v>
      </c>
      <c r="U253" s="23"/>
      <c r="V253" s="23"/>
      <c r="W253" s="23"/>
      <c r="X253" s="23"/>
      <c r="Y253" s="24" t="s">
        <v>10</v>
      </c>
      <c r="Z253" s="23"/>
      <c r="AA253" s="23"/>
      <c r="AB253" s="23"/>
      <c r="AC253" s="24" t="s">
        <v>11</v>
      </c>
      <c r="AD253" s="20"/>
      <c r="AE253" s="20"/>
      <c r="AF253" s="20"/>
      <c r="AG253" s="20"/>
      <c r="AH253" s="23"/>
      <c r="AI253" s="24" t="s">
        <v>12</v>
      </c>
      <c r="AJ253" s="23"/>
      <c r="AK253" s="23"/>
      <c r="AL253" s="20"/>
      <c r="AM253" s="24" t="s">
        <v>21</v>
      </c>
      <c r="AN253" s="20"/>
      <c r="AO253" s="23"/>
      <c r="AP253" s="23"/>
      <c r="AQ253" s="23"/>
      <c r="AR253" s="23"/>
      <c r="AS253" s="24" t="s">
        <v>87</v>
      </c>
      <c r="AT253" s="23"/>
      <c r="AU253" s="23"/>
      <c r="AV253" s="23"/>
      <c r="AW253" s="24" t="s">
        <v>22</v>
      </c>
      <c r="AX253" s="20"/>
      <c r="AY253" s="20"/>
      <c r="AZ253" s="20"/>
      <c r="BA253" s="20"/>
      <c r="BB253" s="23"/>
      <c r="BC253" s="24" t="s">
        <v>13</v>
      </c>
      <c r="BD253" s="23"/>
      <c r="BE253" s="23"/>
      <c r="BF253" s="23"/>
      <c r="BG253" s="24" t="s">
        <v>23</v>
      </c>
      <c r="BH253" s="20"/>
      <c r="BI253" s="23"/>
      <c r="BJ253" s="23"/>
      <c r="BK253" s="23"/>
      <c r="BL253" s="23"/>
      <c r="BM253" s="24" t="s">
        <v>24</v>
      </c>
      <c r="BN253" s="23"/>
      <c r="BO253" s="23"/>
      <c r="BP253" s="23"/>
      <c r="BQ253" s="24" t="s">
        <v>22</v>
      </c>
      <c r="BR253" s="20"/>
      <c r="BS253" s="20"/>
      <c r="BT253" s="20"/>
      <c r="BU253" s="20"/>
      <c r="BV253" s="23"/>
      <c r="BW253" s="24" t="s">
        <v>25</v>
      </c>
      <c r="BX253" s="23"/>
      <c r="BY253" s="23"/>
      <c r="BZ253" s="23"/>
      <c r="CA253" s="24" t="s">
        <v>23</v>
      </c>
      <c r="CB253" s="20"/>
      <c r="CC253" s="23"/>
      <c r="CD253" s="23"/>
      <c r="CE253" s="23"/>
      <c r="CF253" s="23"/>
      <c r="CG253" s="24" t="s">
        <v>88</v>
      </c>
      <c r="CH253" s="23"/>
      <c r="CI253" s="23"/>
      <c r="CJ253" s="23"/>
      <c r="CK253" s="24" t="s">
        <v>155</v>
      </c>
      <c r="CL253" s="24"/>
      <c r="CM253" s="23"/>
      <c r="CN253" s="23"/>
      <c r="CO253" s="23"/>
      <c r="CP253" s="23"/>
      <c r="CQ253" s="24" t="s">
        <v>89</v>
      </c>
      <c r="CR253" s="23"/>
      <c r="CS253" s="23"/>
      <c r="CY253" s="46">
        <f t="shared" si="2096"/>
        <v>4.5999999999999996</v>
      </c>
      <c r="CZ253" s="13">
        <f t="shared" si="2097"/>
        <v>-140.14863119509852</v>
      </c>
      <c r="DA253" s="13">
        <f t="shared" si="2098"/>
        <v>15.559581165619198</v>
      </c>
      <c r="DB253" s="50"/>
      <c r="DC253" s="70"/>
      <c r="DD253" s="70"/>
      <c r="DE253" s="48">
        <f t="shared" si="2049"/>
        <v>-2.8929823996598662E-14</v>
      </c>
    </row>
    <row r="254" spans="1:109" ht="18" customHeight="1" thickBot="1">
      <c r="A254" s="23"/>
      <c r="B254" s="33"/>
      <c r="C254" s="23"/>
      <c r="D254" s="7" t="s">
        <v>99</v>
      </c>
      <c r="E254" s="8"/>
      <c r="F254" s="8" t="s">
        <v>100</v>
      </c>
      <c r="G254" s="9"/>
      <c r="H254" s="10"/>
      <c r="I254" s="7" t="s">
        <v>103</v>
      </c>
      <c r="J254" s="8"/>
      <c r="K254" s="8" t="s">
        <v>104</v>
      </c>
      <c r="L254" s="9"/>
      <c r="M254" s="23"/>
      <c r="N254" s="194" t="s">
        <v>74</v>
      </c>
      <c r="O254" s="195"/>
      <c r="P254" s="196" t="s">
        <v>75</v>
      </c>
      <c r="Q254" s="197"/>
      <c r="R254" s="23"/>
      <c r="S254" s="7" t="s">
        <v>2</v>
      </c>
      <c r="T254" s="8"/>
      <c r="U254" s="8" t="s">
        <v>3</v>
      </c>
      <c r="V254" s="9"/>
      <c r="W254" s="20"/>
      <c r="X254" s="194" t="s">
        <v>108</v>
      </c>
      <c r="Y254" s="195"/>
      <c r="Z254" s="196" t="s">
        <v>109</v>
      </c>
      <c r="AA254" s="197"/>
      <c r="AB254" s="20"/>
      <c r="AC254" s="7" t="s">
        <v>107</v>
      </c>
      <c r="AD254" s="8"/>
      <c r="AE254" s="8" t="s">
        <v>14</v>
      </c>
      <c r="AF254" s="9"/>
      <c r="AG254" s="20"/>
      <c r="AH254" s="194" t="s">
        <v>112</v>
      </c>
      <c r="AI254" s="195"/>
      <c r="AJ254" s="196" t="s">
        <v>113</v>
      </c>
      <c r="AK254" s="197"/>
      <c r="AL254" s="20"/>
      <c r="AM254" s="106" t="s">
        <v>135</v>
      </c>
      <c r="AN254" s="107"/>
      <c r="AO254" s="107" t="s">
        <v>136</v>
      </c>
      <c r="AP254" s="108"/>
      <c r="AQ254" s="23"/>
      <c r="AR254" s="194" t="s">
        <v>116</v>
      </c>
      <c r="AS254" s="195"/>
      <c r="AT254" s="196" t="s">
        <v>0</v>
      </c>
      <c r="AU254" s="197"/>
      <c r="AV254" s="36"/>
      <c r="AW254" s="7" t="s">
        <v>139</v>
      </c>
      <c r="AX254" s="8"/>
      <c r="AY254" s="8" t="s">
        <v>140</v>
      </c>
      <c r="AZ254" s="9"/>
      <c r="BA254" s="20"/>
      <c r="BB254" s="194" t="s">
        <v>119</v>
      </c>
      <c r="BC254" s="195"/>
      <c r="BD254" s="196" t="s">
        <v>120</v>
      </c>
      <c r="BE254" s="197"/>
      <c r="BF254" s="36"/>
      <c r="BG254" s="190" t="s">
        <v>143</v>
      </c>
      <c r="BH254" s="191"/>
      <c r="BI254" s="192" t="s">
        <v>144</v>
      </c>
      <c r="BJ254" s="193"/>
      <c r="BK254" s="36"/>
      <c r="BL254" s="194" t="s">
        <v>123</v>
      </c>
      <c r="BM254" s="195"/>
      <c r="BN254" s="196" t="s">
        <v>124</v>
      </c>
      <c r="BO254" s="197"/>
      <c r="BP254" s="36"/>
      <c r="BQ254" s="7" t="s">
        <v>147</v>
      </c>
      <c r="BR254" s="8"/>
      <c r="BS254" s="8" t="s">
        <v>148</v>
      </c>
      <c r="BT254" s="9"/>
      <c r="BU254" s="20"/>
      <c r="BV254" s="194" t="s">
        <v>127</v>
      </c>
      <c r="BW254" s="195"/>
      <c r="BX254" s="196" t="s">
        <v>128</v>
      </c>
      <c r="BY254" s="197"/>
      <c r="BZ254" s="36"/>
      <c r="CA254" s="7" t="s">
        <v>151</v>
      </c>
      <c r="CB254" s="8"/>
      <c r="CC254" s="8" t="s">
        <v>152</v>
      </c>
      <c r="CD254" s="9"/>
      <c r="CE254" s="36"/>
      <c r="CF254" s="194" t="s">
        <v>131</v>
      </c>
      <c r="CG254" s="195"/>
      <c r="CH254" s="196" t="s">
        <v>132</v>
      </c>
      <c r="CI254" s="197"/>
      <c r="CJ254" s="23"/>
      <c r="CK254" s="7" t="s">
        <v>156</v>
      </c>
      <c r="CL254" s="8"/>
      <c r="CM254" s="8" t="s">
        <v>157</v>
      </c>
      <c r="CN254" s="9"/>
      <c r="CO254" s="23"/>
      <c r="CP254" s="194" t="s">
        <v>160</v>
      </c>
      <c r="CQ254" s="195"/>
      <c r="CR254" s="196" t="s">
        <v>132</v>
      </c>
      <c r="CS254" s="197"/>
      <c r="CU254" s="26" t="s">
        <v>15</v>
      </c>
      <c r="CW254" s="52" t="s">
        <v>46</v>
      </c>
      <c r="CY254" s="46">
        <f t="shared" si="2096"/>
        <v>4.62</v>
      </c>
      <c r="CZ254" s="13">
        <f t="shared" si="2097"/>
        <v>-140.49604941230845</v>
      </c>
      <c r="DA254" s="13">
        <f t="shared" si="2098"/>
        <v>15.48985527447504</v>
      </c>
      <c r="DB254" s="50"/>
      <c r="DC254" s="70"/>
      <c r="DD254" s="70"/>
      <c r="DE254" s="48">
        <f t="shared" si="2049"/>
        <v>-2.7001169063492082E-14</v>
      </c>
    </row>
    <row r="255" spans="1:109" ht="18" customHeight="1" thickTop="1" thickBot="1">
      <c r="B255" s="34">
        <v>0.57999999999999996</v>
      </c>
      <c r="D255" s="11">
        <v>1</v>
      </c>
      <c r="E255" s="12">
        <v>0</v>
      </c>
      <c r="F255" s="13">
        <v>0</v>
      </c>
      <c r="G255" s="14">
        <v>0</v>
      </c>
      <c r="H255" s="10"/>
      <c r="I255" s="11">
        <v>1</v>
      </c>
      <c r="J255" s="12">
        <v>0</v>
      </c>
      <c r="K255" s="13">
        <v>0</v>
      </c>
      <c r="L255" s="40">
        <f t="shared" ref="L255" si="2443">$B255*$J$4</f>
        <v>0.82768319999999995</v>
      </c>
      <c r="N255" s="1">
        <f t="shared" ref="N255" si="2444">D255*I255+F255*I258-E255*J255-G255*J258</f>
        <v>1</v>
      </c>
      <c r="O255" s="4">
        <f t="shared" ref="O255" si="2445">(D255*J255+E255*I255+F255*J258+G255*I258)</f>
        <v>0</v>
      </c>
      <c r="P255" s="2">
        <f t="shared" ref="P255" si="2446">D255*K255+F255*K258-E255*L255-G255*L258</f>
        <v>0</v>
      </c>
      <c r="Q255" s="3">
        <f t="shared" ref="Q255" si="2447">(D255*L255+E255*K255+F255*L258+G255*K258)</f>
        <v>0.82768319999999995</v>
      </c>
      <c r="S255" s="11">
        <v>1</v>
      </c>
      <c r="T255" s="12">
        <v>0</v>
      </c>
      <c r="U255" s="13">
        <v>0</v>
      </c>
      <c r="V255" s="13">
        <v>0</v>
      </c>
      <c r="W255" s="20"/>
      <c r="X255" s="1">
        <f t="shared" ref="X255" si="2448">N255*S255+P255*S258-O255*T255-Q255*T258</f>
        <v>0.13374808717312014</v>
      </c>
      <c r="Y255" s="4">
        <f t="shared" ref="Y255" si="2449">(N255*T255+O255*S255+P255*T258+Q255*S258)</f>
        <v>0</v>
      </c>
      <c r="Z255" s="2">
        <f t="shared" ref="Z255" si="2450">N255*U255+P255*U258-O255*V255-Q255*V258</f>
        <v>0</v>
      </c>
      <c r="AA255" s="3">
        <f t="shared" ref="AA255" si="2451">(N255*V255+O255*U255+P255*V258+Q255*U258)</f>
        <v>0.82768319999999995</v>
      </c>
      <c r="AB255" s="20"/>
      <c r="AC255" s="11">
        <v>1</v>
      </c>
      <c r="AD255" s="12">
        <v>0</v>
      </c>
      <c r="AE255" s="13">
        <v>0</v>
      </c>
      <c r="AF255" s="40">
        <f t="shared" ref="AF255" si="2452">$B255*$AD$4</f>
        <v>0.99324420000000002</v>
      </c>
      <c r="AG255" s="20"/>
      <c r="AH255" s="1">
        <f t="shared" ref="AH255" si="2453">X255*AC255+Z255*AC258-Y255*AD255-AA255*AD258</f>
        <v>0.13374808717312014</v>
      </c>
      <c r="AI255" s="4">
        <f t="shared" ref="AI255" si="2454">(X255*AD255+Y255*AC255+Z255*AD258+AA255*AC258)</f>
        <v>0</v>
      </c>
      <c r="AJ255" s="2">
        <f t="shared" ref="AJ255" si="2455">X255*AE255+Z255*AE258-Y255*AF255-AA255*AF258</f>
        <v>0</v>
      </c>
      <c r="AK255" s="3">
        <f t="shared" ref="AK255" si="2456">(X255*AF255+Y255*AE255+Z255*AF258+AA255*AE258)</f>
        <v>0.960527711845796</v>
      </c>
      <c r="AL255" s="20"/>
      <c r="AM255" s="11">
        <v>1</v>
      </c>
      <c r="AN255" s="12">
        <v>0</v>
      </c>
      <c r="AO255" s="13">
        <v>0</v>
      </c>
      <c r="AP255" s="14">
        <v>0</v>
      </c>
      <c r="AR255" s="1">
        <f t="shared" ref="AR255" si="2457">AH255*AM255+AJ255*AM258-AI255*AN255-AK255*AN258</f>
        <v>-0.92796238226068117</v>
      </c>
      <c r="AS255" s="4">
        <f t="shared" ref="AS255" si="2458">(AH255*AN255+AI255*AM255+AJ255*AN258+AK255*AM258)</f>
        <v>0</v>
      </c>
      <c r="AT255" s="2">
        <f t="shared" ref="AT255" si="2459">AH255*AO255+AJ255*AO258-AI255*AP255-AK255*AP258</f>
        <v>0</v>
      </c>
      <c r="AU255" s="3">
        <f t="shared" ref="AU255" si="2460">(AH255*AP255+AI255*AO255+AJ255*AP258+AK255*AO258)</f>
        <v>0.960527711845796</v>
      </c>
      <c r="AV255" s="20"/>
      <c r="AW255" s="11">
        <v>1</v>
      </c>
      <c r="AX255" s="12">
        <v>0</v>
      </c>
      <c r="AY255" s="13">
        <v>0</v>
      </c>
      <c r="AZ255" s="40">
        <f t="shared" ref="AZ255" si="2461">$B255*$AX$4</f>
        <v>0.99324420000000002</v>
      </c>
      <c r="BA255" s="20"/>
      <c r="BB255" s="1">
        <f t="shared" ref="BB255" si="2462">AR255*AW255+AT255*AW258-AS255*AX255-AU255*AX258</f>
        <v>-0.92796238226068117</v>
      </c>
      <c r="BC255" s="4">
        <f t="shared" ref="BC255" si="2463">(AR255*AX255+AS255*AW255+AT255*AX258+AU255*AW258)</f>
        <v>0</v>
      </c>
      <c r="BD255" s="2">
        <f t="shared" ref="BD255" si="2464">AR255*AY255+AT255*AY258-AS255*AZ255-AU255*AZ258</f>
        <v>0</v>
      </c>
      <c r="BE255" s="3">
        <f t="shared" ref="BE255" si="2465">(AR255*AZ255+AS255*AY255+AT255*AZ258+AU255*AY258)</f>
        <v>3.8834457847191528E-2</v>
      </c>
      <c r="BF255" s="20"/>
      <c r="BG255" s="11">
        <v>1</v>
      </c>
      <c r="BH255" s="12">
        <v>0</v>
      </c>
      <c r="BI255" s="13">
        <v>0</v>
      </c>
      <c r="BJ255" s="14">
        <v>0</v>
      </c>
      <c r="BK255" s="20"/>
      <c r="BL255" s="1">
        <f t="shared" ref="BL255" si="2466">BB255*BG255+BD255*BG258-BC255*BH255-BE255*BH258</f>
        <v>-0.9686064637084193</v>
      </c>
      <c r="BM255" s="4">
        <f t="shared" ref="BM255" si="2467">(BB255*BH255+BC255*BG255+BD255*BH258+BE255*BG258)</f>
        <v>0</v>
      </c>
      <c r="BN255" s="2">
        <f t="shared" ref="BN255" si="2468">BB255*BI255+BD255*BI258-BC255*BJ255-BE255*BJ258</f>
        <v>0</v>
      </c>
      <c r="BO255" s="3">
        <f t="shared" ref="BO255" si="2469">(BB255*BJ255+BC255*BI255+BD255*BJ258+BE255*BI258)</f>
        <v>3.8834457847191528E-2</v>
      </c>
      <c r="BP255" s="20"/>
      <c r="BQ255" s="11">
        <v>1</v>
      </c>
      <c r="BR255" s="12">
        <v>0</v>
      </c>
      <c r="BS255" s="13">
        <v>0</v>
      </c>
      <c r="BT255" s="40">
        <f t="shared" ref="BT255" si="2470">$B255*BR$4</f>
        <v>0.82768319999999995</v>
      </c>
      <c r="BU255" s="20"/>
      <c r="BV255" s="1">
        <f t="shared" ref="BV255" si="2471">BL255*BQ255+BN255*BQ258-BM255*BR255-BO255*BR258</f>
        <v>-0.9686064637084193</v>
      </c>
      <c r="BW255" s="4">
        <f t="shared" ref="BW255" si="2472">(BL255*BR255+BM255*BQ255+BN255*BR258+BO255*BQ258)</f>
        <v>0</v>
      </c>
      <c r="BX255" s="2">
        <f t="shared" ref="BX255" si="2473">BL255*BS255+BN255*BS258-BM255*BT255-BO255*BT258</f>
        <v>0</v>
      </c>
      <c r="BY255" s="3">
        <f t="shared" ref="BY255" si="2474">(BL255*BT255+BM255*BS255+BN255*BT258+BO255*BS258)</f>
        <v>-0.76286483957567675</v>
      </c>
      <c r="BZ255" s="20"/>
      <c r="CA255" s="11">
        <v>1</v>
      </c>
      <c r="CB255" s="12">
        <v>0</v>
      </c>
      <c r="CC255" s="13">
        <v>0</v>
      </c>
      <c r="CD255" s="14">
        <v>0</v>
      </c>
      <c r="CE255" s="20"/>
      <c r="CF255" s="1">
        <f t="shared" ref="CF255" si="2475">BV255*CA255+BX255*CA258-BW255*CB255-BY255*CB258</f>
        <v>-0.60823033407661298</v>
      </c>
      <c r="CG255" s="4">
        <f t="shared" ref="CG255" si="2476">(BV255*CB255+BW255*CA255+BX255*CB258+BY255*CA258)</f>
        <v>0</v>
      </c>
      <c r="CH255" s="2">
        <f t="shared" ref="CH255" si="2477">BV255*CC255+BX255*CC258-BW255*CD255-BY255*CD258</f>
        <v>0</v>
      </c>
      <c r="CI255" s="3">
        <f t="shared" ref="CI255" si="2478">(BV255*CD255+BW255*CC255+BX255*CD258+BY255*CC258)</f>
        <v>-0.76286483957567675</v>
      </c>
      <c r="CJ255" s="28"/>
      <c r="CK255" s="11">
        <v>1</v>
      </c>
      <c r="CL255" s="12">
        <v>0</v>
      </c>
      <c r="CM255" s="13">
        <v>0</v>
      </c>
      <c r="CN255" s="14">
        <v>0</v>
      </c>
      <c r="CP255" s="1">
        <f t="shared" ref="CP255" si="2479">CF255*CK255+CH255*CK258-CG255*CL255-CI255*CL258</f>
        <v>-0.60823033407661298</v>
      </c>
      <c r="CQ255" s="4">
        <f t="shared" ref="CQ255" si="2480">(CF255*CL255+CG255*CK255+CH255*CL258+CI255*CK258)</f>
        <v>-0.76286483957567675</v>
      </c>
      <c r="CR255" s="2">
        <f t="shared" ref="CR255" si="2481">CF255*CM255+CH255*CM258-CG255*CN255-CI255*CN258</f>
        <v>0</v>
      </c>
      <c r="CS255" s="3">
        <f t="shared" ref="CS255" si="2482">(CF255*CN255+CG255*CM255+CH255*CN258+CI255*CM258)</f>
        <v>-0.76286483957567675</v>
      </c>
      <c r="CU255" s="29">
        <f t="shared" ref="CU255" si="2483">20*LOG(((1+$CL$4)/$CL$4)/((CP255+CP258)^2+(CQ255+CQ258)^2)^0.5)</f>
        <v>-4.3129949430880422E-3</v>
      </c>
      <c r="CW255" s="53">
        <f t="shared" ref="CW255" si="2484">((CP255^2+CQ255^2)^0.5)/((CP258^2+CQ258^2)^0.5)</f>
        <v>0.95120787833941611</v>
      </c>
      <c r="CY255" s="46">
        <f t="shared" si="2096"/>
        <v>4.6399999999999997</v>
      </c>
      <c r="CZ255" s="13">
        <f t="shared" si="2097"/>
        <v>-140.84189329752863</v>
      </c>
      <c r="DA255" s="13">
        <f t="shared" si="2098"/>
        <v>15.420762182245362</v>
      </c>
      <c r="DB255" s="50"/>
      <c r="DC255" s="70"/>
      <c r="DD255" s="70"/>
      <c r="DE255" s="48">
        <f t="shared" si="2049"/>
        <v>-2.4108186663832213E-14</v>
      </c>
    </row>
    <row r="256" spans="1:109" ht="18" customHeight="1" thickBot="1">
      <c r="D256" s="11"/>
      <c r="E256" s="13"/>
      <c r="F256" s="13"/>
      <c r="G256" s="15"/>
      <c r="H256" s="10"/>
      <c r="I256" s="11"/>
      <c r="J256" s="13"/>
      <c r="K256" s="13"/>
      <c r="L256" s="15"/>
      <c r="N256" s="5"/>
      <c r="Q256" s="6"/>
      <c r="S256" s="11"/>
      <c r="T256" s="13"/>
      <c r="U256" s="13"/>
      <c r="V256" s="15"/>
      <c r="W256" s="20"/>
      <c r="X256" s="5"/>
      <c r="AA256" s="6"/>
      <c r="AB256" s="20"/>
      <c r="AC256" s="11"/>
      <c r="AD256" s="13"/>
      <c r="AE256" s="13"/>
      <c r="AF256" s="15"/>
      <c r="AG256" s="20"/>
      <c r="AH256" s="5"/>
      <c r="AK256" s="6"/>
      <c r="AL256" s="20"/>
      <c r="AM256" s="11"/>
      <c r="AN256" s="13"/>
      <c r="AO256" s="13"/>
      <c r="AP256" s="15"/>
      <c r="AR256" s="5"/>
      <c r="AU256" s="6"/>
      <c r="AW256" s="11"/>
      <c r="AX256" s="13"/>
      <c r="AY256" s="13"/>
      <c r="AZ256" s="15"/>
      <c r="BA256" s="20"/>
      <c r="BB256" s="5"/>
      <c r="BE256" s="6"/>
      <c r="BG256" s="11"/>
      <c r="BH256" s="13"/>
      <c r="BI256" s="13"/>
      <c r="BJ256" s="15"/>
      <c r="BL256" s="5"/>
      <c r="BO256" s="6"/>
      <c r="BQ256" s="11"/>
      <c r="BR256" s="13"/>
      <c r="BS256" s="13"/>
      <c r="BT256" s="15"/>
      <c r="BU256" s="20"/>
      <c r="BV256" s="5"/>
      <c r="BY256" s="6"/>
      <c r="CA256" s="11"/>
      <c r="CB256" s="13"/>
      <c r="CC256" s="13"/>
      <c r="CD256" s="15"/>
      <c r="CF256" s="5"/>
      <c r="CI256" s="6"/>
      <c r="CK256" s="11"/>
      <c r="CL256" s="13"/>
      <c r="CM256" s="13"/>
      <c r="CN256" s="15"/>
      <c r="CP256" s="5"/>
      <c r="CS256" s="6"/>
      <c r="CW256" s="54"/>
      <c r="CY256" s="46">
        <f t="shared" si="2096"/>
        <v>4.66</v>
      </c>
      <c r="CZ256" s="13">
        <f t="shared" si="2097"/>
        <v>-141.18617738289504</v>
      </c>
      <c r="DA256" s="13">
        <f t="shared" si="2098"/>
        <v>15.352293171898998</v>
      </c>
      <c r="DB256" s="50"/>
      <c r="DC256" s="70"/>
      <c r="DD256" s="70"/>
      <c r="DE256" s="48">
        <f t="shared" si="2049"/>
        <v>-2.217953173072563E-14</v>
      </c>
    </row>
    <row r="257" spans="1:109" ht="18" customHeight="1" thickBot="1">
      <c r="D257" s="11" t="s">
        <v>101</v>
      </c>
      <c r="E257" s="13"/>
      <c r="F257" s="13" t="s">
        <v>102</v>
      </c>
      <c r="G257" s="15"/>
      <c r="H257" s="10"/>
      <c r="I257" s="11" t="s">
        <v>106</v>
      </c>
      <c r="J257" s="13"/>
      <c r="K257" s="13" t="s">
        <v>105</v>
      </c>
      <c r="L257" s="15"/>
      <c r="N257" s="194" t="s">
        <v>16</v>
      </c>
      <c r="O257" s="195"/>
      <c r="P257" s="196" t="s">
        <v>17</v>
      </c>
      <c r="Q257" s="197"/>
      <c r="S257" s="11" t="s">
        <v>4</v>
      </c>
      <c r="T257" s="13"/>
      <c r="U257" s="13" t="s">
        <v>5</v>
      </c>
      <c r="V257" s="15"/>
      <c r="W257" s="20"/>
      <c r="X257" s="194" t="s">
        <v>111</v>
      </c>
      <c r="Y257" s="195"/>
      <c r="Z257" s="196" t="s">
        <v>110</v>
      </c>
      <c r="AA257" s="197"/>
      <c r="AB257" s="20"/>
      <c r="AC257" s="11" t="s">
        <v>18</v>
      </c>
      <c r="AD257" s="13"/>
      <c r="AE257" s="13" t="s">
        <v>19</v>
      </c>
      <c r="AF257" s="15"/>
      <c r="AG257" s="20"/>
      <c r="AH257" s="194" t="s">
        <v>114</v>
      </c>
      <c r="AI257" s="195"/>
      <c r="AJ257" s="196" t="s">
        <v>115</v>
      </c>
      <c r="AK257" s="197"/>
      <c r="AL257" s="20"/>
      <c r="AM257" s="11" t="s">
        <v>138</v>
      </c>
      <c r="AN257" s="13"/>
      <c r="AO257" s="13" t="s">
        <v>137</v>
      </c>
      <c r="AP257" s="15"/>
      <c r="AR257" s="194" t="s">
        <v>117</v>
      </c>
      <c r="AS257" s="195"/>
      <c r="AT257" s="196" t="s">
        <v>118</v>
      </c>
      <c r="AU257" s="197"/>
      <c r="AV257" s="36"/>
      <c r="AW257" s="11" t="s">
        <v>142</v>
      </c>
      <c r="AX257" s="13"/>
      <c r="AY257" s="13" t="s">
        <v>141</v>
      </c>
      <c r="AZ257" s="15"/>
      <c r="BA257" s="20"/>
      <c r="BB257" s="194" t="s">
        <v>122</v>
      </c>
      <c r="BC257" s="195"/>
      <c r="BD257" s="196" t="s">
        <v>121</v>
      </c>
      <c r="BE257" s="197"/>
      <c r="BF257" s="36"/>
      <c r="BG257" s="11" t="s">
        <v>145</v>
      </c>
      <c r="BH257" s="13"/>
      <c r="BI257" s="13" t="s">
        <v>146</v>
      </c>
      <c r="BJ257" s="15"/>
      <c r="BK257" s="36"/>
      <c r="BL257" s="194" t="s">
        <v>125</v>
      </c>
      <c r="BM257" s="195"/>
      <c r="BN257" s="196" t="s">
        <v>126</v>
      </c>
      <c r="BO257" s="197"/>
      <c r="BP257" s="36"/>
      <c r="BQ257" s="11" t="s">
        <v>150</v>
      </c>
      <c r="BR257" s="13"/>
      <c r="BS257" s="13" t="s">
        <v>149</v>
      </c>
      <c r="BT257" s="15"/>
      <c r="BU257" s="20"/>
      <c r="BV257" s="194" t="s">
        <v>129</v>
      </c>
      <c r="BW257" s="195"/>
      <c r="BX257" s="196" t="s">
        <v>130</v>
      </c>
      <c r="BY257" s="197"/>
      <c r="BZ257" s="36"/>
      <c r="CA257" s="11" t="s">
        <v>154</v>
      </c>
      <c r="CB257" s="13"/>
      <c r="CC257" s="13" t="s">
        <v>153</v>
      </c>
      <c r="CD257" s="15"/>
      <c r="CE257" s="36"/>
      <c r="CF257" s="194" t="s">
        <v>134</v>
      </c>
      <c r="CG257" s="195"/>
      <c r="CH257" s="196" t="s">
        <v>133</v>
      </c>
      <c r="CI257" s="197"/>
      <c r="CK257" s="11" t="s">
        <v>159</v>
      </c>
      <c r="CL257" s="13"/>
      <c r="CM257" s="13" t="s">
        <v>158</v>
      </c>
      <c r="CN257" s="15"/>
      <c r="CP257" s="109" t="s">
        <v>161</v>
      </c>
      <c r="CQ257" s="110"/>
      <c r="CR257" s="111" t="s">
        <v>162</v>
      </c>
      <c r="CS257" s="112"/>
      <c r="CU257" s="38" t="s">
        <v>29</v>
      </c>
      <c r="CW257" s="55" t="s">
        <v>47</v>
      </c>
      <c r="CY257" s="46">
        <f t="shared" si="2096"/>
        <v>4.68</v>
      </c>
      <c r="CZ257" s="13">
        <f t="shared" si="2097"/>
        <v>-141.52891599597706</v>
      </c>
      <c r="DA257" s="13">
        <f t="shared" si="2098"/>
        <v>15.284439688261202</v>
      </c>
      <c r="DB257" s="50"/>
      <c r="DC257" s="70"/>
      <c r="DD257" s="70"/>
      <c r="DE257" s="48">
        <f t="shared" si="2049"/>
        <v>-2.1215204264172341E-14</v>
      </c>
    </row>
    <row r="258" spans="1:109" ht="18" customHeight="1" thickTop="1" thickBot="1">
      <c r="D258" s="16">
        <v>0</v>
      </c>
      <c r="E258" s="17">
        <f t="shared" ref="E258" si="2485">$B255*$E$4</f>
        <v>0.47239839999999994</v>
      </c>
      <c r="F258" s="18">
        <v>1</v>
      </c>
      <c r="G258" s="19">
        <v>0</v>
      </c>
      <c r="H258" s="10"/>
      <c r="I258" s="16">
        <v>0</v>
      </c>
      <c r="J258" s="17">
        <v>0</v>
      </c>
      <c r="K258" s="18">
        <v>1</v>
      </c>
      <c r="L258" s="19">
        <v>0</v>
      </c>
      <c r="N258" s="1">
        <f t="shared" ref="N258" si="2486">D258*I255+F258*I258-E258*J255-G258*J258</f>
        <v>0</v>
      </c>
      <c r="O258" s="4">
        <f t="shared" ref="O258" si="2487">(D258*J255+E258*I255+F258*J258+G258*I258)</f>
        <v>0.47239839999999994</v>
      </c>
      <c r="P258" s="2">
        <f t="shared" ref="P258" si="2488">D258*K255+F258*K258-E258*L255-G258*L258</f>
        <v>0.6090037806131201</v>
      </c>
      <c r="Q258" s="3">
        <f t="shared" ref="Q258" si="2489">(D258*L255+E258*K255+F258*L258+G258*K258)</f>
        <v>0</v>
      </c>
      <c r="S258" s="16">
        <v>0</v>
      </c>
      <c r="T258" s="17">
        <f t="shared" ref="T258" si="2490">$B255*$T$4</f>
        <v>1.0465983999999999</v>
      </c>
      <c r="U258" s="18">
        <v>1</v>
      </c>
      <c r="V258" s="19">
        <v>0</v>
      </c>
      <c r="W258" s="20"/>
      <c r="X258" s="1">
        <f t="shared" ref="X258" si="2491">N258*S255+P258*S258-O258*T255-Q258*T258</f>
        <v>0</v>
      </c>
      <c r="Y258" s="4">
        <f t="shared" ref="Y258" si="2492">(N258*T255+O258*S255+P258*T258+Q258*S258)</f>
        <v>1.1097807823836425</v>
      </c>
      <c r="Z258" s="2">
        <f t="shared" ref="Z258" si="2493">N258*U255+P258*U258-O258*V255-Q258*V258</f>
        <v>0.6090037806131201</v>
      </c>
      <c r="AA258" s="3">
        <f t="shared" ref="AA258" si="2494">(N258*V255+O258*U255+P258*V258+Q258*U258)</f>
        <v>0</v>
      </c>
      <c r="AB258" s="20"/>
      <c r="AC258" s="16">
        <v>0</v>
      </c>
      <c r="AD258" s="17">
        <v>0</v>
      </c>
      <c r="AE258" s="18">
        <v>1</v>
      </c>
      <c r="AF258" s="19">
        <v>0</v>
      </c>
      <c r="AG258" s="20"/>
      <c r="AH258" s="1">
        <f t="shared" ref="AH258" si="2495">X258*AC255+Z258*AC258-Y258*AD255-AA258*AD258</f>
        <v>0</v>
      </c>
      <c r="AI258" s="4">
        <f t="shared" ref="AI258" si="2496">(X258*AD255+Y258*AC255+Z258*AD258+AA258*AC258)</f>
        <v>1.1097807823836425</v>
      </c>
      <c r="AJ258" s="2">
        <f t="shared" ref="AJ258" si="2497">X258*AE255+Z258*AE258-Y258*AF255-AA258*AF258</f>
        <v>-0.49327954476089508</v>
      </c>
      <c r="AK258" s="3">
        <f t="shared" ref="AK258" si="2498">(X258*AF255+Y258*AE255+Z258*AF258+AA258*AE258)</f>
        <v>0</v>
      </c>
      <c r="AL258" s="20"/>
      <c r="AM258" s="16">
        <v>0</v>
      </c>
      <c r="AN258" s="17">
        <f t="shared" ref="AN258" si="2499">$B255*$AN$4</f>
        <v>1.1053407999999998</v>
      </c>
      <c r="AO258" s="18">
        <v>1</v>
      </c>
      <c r="AP258" s="19">
        <v>0</v>
      </c>
      <c r="AR258" s="1">
        <f t="shared" ref="AR258" si="2500">AH258*AM255+AJ258*AM258-AI258*AN255-AK258*AN258</f>
        <v>0</v>
      </c>
      <c r="AS258" s="4">
        <f t="shared" ref="AS258" si="2501">(AH258*AN255+AI258*AM255+AJ258*AN258+AK258*AM258)</f>
        <v>0.56453877575399902</v>
      </c>
      <c r="AT258" s="2">
        <f t="shared" ref="AT258" si="2502">AH258*AO255+AJ258*AO258-AI258*AP255-AK258*AP258</f>
        <v>-0.49327954476089508</v>
      </c>
      <c r="AU258" s="3">
        <f t="shared" ref="AU258" si="2503">(AH258*AP255+AI258*AO255+AJ258*AP258+AK258*AO258)</f>
        <v>0</v>
      </c>
      <c r="AV258" s="20"/>
      <c r="AW258" s="16">
        <v>0</v>
      </c>
      <c r="AX258" s="17">
        <v>0</v>
      </c>
      <c r="AY258" s="18">
        <v>1</v>
      </c>
      <c r="AZ258" s="19">
        <v>0</v>
      </c>
      <c r="BA258" s="20"/>
      <c r="BB258" s="1">
        <f t="shared" ref="BB258" si="2504">AR258*AW255+AT258*AW258-AS258*AX255-AU258*AX258</f>
        <v>0</v>
      </c>
      <c r="BC258" s="4">
        <f t="shared" ref="BC258" si="2505">(AR258*AX255+AS258*AW255+AT258*AX258+AU258*AW258)</f>
        <v>0.56453877575399902</v>
      </c>
      <c r="BD258" s="2">
        <f t="shared" ref="BD258" si="2506">AR258*AY255+AT258*AY258-AS258*AZ255-AU258*AZ258</f>
        <v>-1.0540044094536554</v>
      </c>
      <c r="BE258" s="3">
        <f t="shared" ref="BE258" si="2507">(AR258*AZ255+AS258*AY255+AT258*AZ258+AU258*AY258)</f>
        <v>0</v>
      </c>
      <c r="BF258" s="20"/>
      <c r="BG258" s="16">
        <v>0</v>
      </c>
      <c r="BH258" s="17">
        <f t="shared" ref="BH258" si="2508">$B255*$BH$4</f>
        <v>1.0465983999999999</v>
      </c>
      <c r="BI258" s="18">
        <v>1</v>
      </c>
      <c r="BJ258" s="19">
        <v>0</v>
      </c>
      <c r="BK258" s="20"/>
      <c r="BL258" s="1">
        <f t="shared" ref="BL258" si="2509">BB258*BG255+BD258*BG258-BC258*BH255-BE258*BH258</f>
        <v>0</v>
      </c>
      <c r="BM258" s="4">
        <f t="shared" ref="BM258" si="2510">(BB258*BH255+BC258*BG255+BD258*BH258+BE258*BG258)</f>
        <v>-0.53858055277314154</v>
      </c>
      <c r="BN258" s="2">
        <f t="shared" ref="BN258" si="2511">BB258*BI255+BD258*BI258-BC258*BJ255-BE258*BJ258</f>
        <v>-1.0540044094536554</v>
      </c>
      <c r="BO258" s="3">
        <f t="shared" ref="BO258" si="2512">(BB258*BJ255+BC258*BI255+BD258*BJ258+BE258*BI258)</f>
        <v>0</v>
      </c>
      <c r="BP258" s="20"/>
      <c r="BQ258" s="16">
        <v>0</v>
      </c>
      <c r="BR258" s="17">
        <v>0</v>
      </c>
      <c r="BS258" s="18">
        <v>1</v>
      </c>
      <c r="BT258" s="19">
        <v>0</v>
      </c>
      <c r="BU258" s="20"/>
      <c r="BV258" s="1">
        <f t="shared" ref="BV258" si="2513">BL258*BQ255+BN258*BQ258-BM258*BR255-BO258*BR258</f>
        <v>0</v>
      </c>
      <c r="BW258" s="4">
        <f t="shared" ref="BW258" si="2514">(BL258*BR255+BM258*BQ255+BN258*BR258+BO258*BQ258)</f>
        <v>-0.53858055277314154</v>
      </c>
      <c r="BX258" s="2">
        <f t="shared" ref="BX258" si="2515">BL258*BS255+BN258*BS258-BM258*BT255-BO258*BT258</f>
        <v>-0.60823033407661264</v>
      </c>
      <c r="BY258" s="3">
        <f t="shared" ref="BY258" si="2516">(BL258*BT255+BM258*BS255+BN258*BT258+BO258*BS258)</f>
        <v>0</v>
      </c>
      <c r="BZ258" s="20"/>
      <c r="CA258" s="16">
        <v>0</v>
      </c>
      <c r="CB258" s="17">
        <f t="shared" ref="CB258" si="2517">$B255*$CB$4</f>
        <v>0.47239839999999994</v>
      </c>
      <c r="CC258" s="18">
        <v>1</v>
      </c>
      <c r="CD258" s="19">
        <v>0</v>
      </c>
      <c r="CE258" s="20"/>
      <c r="CF258" s="1">
        <f t="shared" ref="CF258" si="2518">BV258*CA255+BX258*CA258-BW258*CB255-BY258*CB258</f>
        <v>0</v>
      </c>
      <c r="CG258" s="4">
        <f t="shared" ref="CG258" si="2519">(BV258*CB255+BW258*CA255+BX258*CB258+BY258*CA258)</f>
        <v>-0.82590758942239884</v>
      </c>
      <c r="CH258" s="2">
        <f t="shared" ref="CH258" si="2520">BV258*CC255+BX258*CC258-BW258*CD255-BY258*CD258</f>
        <v>-0.60823033407661264</v>
      </c>
      <c r="CI258" s="3">
        <f t="shared" ref="CI258" si="2521">(BV258*CD255+BW258*CC255+BX258*CD258+BY258*CC258)</f>
        <v>0</v>
      </c>
      <c r="CK258" s="16">
        <f t="shared" ref="CK258" si="2522">1/$CL$4</f>
        <v>1</v>
      </c>
      <c r="CL258" s="17">
        <v>0</v>
      </c>
      <c r="CM258" s="18">
        <v>1</v>
      </c>
      <c r="CN258" s="19">
        <v>0</v>
      </c>
      <c r="CP258" s="1">
        <f t="shared" ref="CP258" si="2523">CF258*CK255+CH258*CK258-CG258*CL255-CI258*CL258</f>
        <v>-0.60823033407661264</v>
      </c>
      <c r="CQ258" s="4">
        <f t="shared" ref="CQ258" si="2524">(CF258*CL255+CG258*CK255+CH258*CL258+CI258*CK258)</f>
        <v>-0.82590758942239884</v>
      </c>
      <c r="CR258" s="2">
        <f t="shared" ref="CR258" si="2525">CF258*CM255+CH258*CM258-CG258*CN255-CI258*CN258</f>
        <v>-0.60823033407661264</v>
      </c>
      <c r="CS258" s="3">
        <f t="shared" ref="CS258" si="2526">(CF258*CN255+CG258*CM255+CH258*CN258+CI258*CM258)</f>
        <v>0</v>
      </c>
      <c r="CU258" s="39">
        <f t="shared" ref="CU258" si="2527">(180/PI())*ATAN(-1*(CQ255/CP255))</f>
        <v>-51.43472724562298</v>
      </c>
      <c r="CW258" s="56">
        <f t="shared" ref="CW258" si="2528">20*LOG(((1-(10^(CU255/20)^2)*(1-((1-CW255)/(1+CW255))^2))^0.5))</f>
        <v>-27.912105556759109</v>
      </c>
      <c r="CY258" s="46">
        <f t="shared" si="2096"/>
        <v>4.7</v>
      </c>
      <c r="CZ258" s="13">
        <f t="shared" si="2097"/>
        <v>-141.87012326367221</v>
      </c>
      <c r="DA258" s="13">
        <f t="shared" si="2098"/>
        <v>15.217193334220303</v>
      </c>
      <c r="DB258" s="50"/>
      <c r="DC258" s="70"/>
      <c r="DD258" s="70"/>
      <c r="DE258" s="48">
        <f t="shared" si="2049"/>
        <v>-1.9286549331065764E-14</v>
      </c>
    </row>
    <row r="259" spans="1:109" ht="18" customHeight="1"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3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Y259" s="46">
        <f t="shared" si="2096"/>
        <v>4.72</v>
      </c>
      <c r="CZ259" s="13">
        <f t="shared" si="2097"/>
        <v>-142.20981311600735</v>
      </c>
      <c r="DA259" s="13">
        <f t="shared" si="2098"/>
        <v>15.150545867042014</v>
      </c>
      <c r="DB259" s="50"/>
      <c r="DC259" s="70"/>
      <c r="DD259" s="70"/>
      <c r="DE259" s="48">
        <f t="shared" si="2049"/>
        <v>-1.7357894397959187E-14</v>
      </c>
    </row>
    <row r="260" spans="1:109" ht="18" customHeight="1">
      <c r="CY260" s="46">
        <f t="shared" si="2096"/>
        <v>4.74</v>
      </c>
      <c r="CZ260" s="13">
        <f t="shared" si="2097"/>
        <v>-142.54799928984869</v>
      </c>
      <c r="DA260" s="13">
        <f t="shared" si="2098"/>
        <v>15.084489194787661</v>
      </c>
      <c r="DB260" s="50"/>
      <c r="DC260" s="70"/>
      <c r="DD260" s="70"/>
      <c r="DE260" s="48">
        <f t="shared" si="2049"/>
        <v>-1.6393566931405895E-14</v>
      </c>
    </row>
    <row r="261" spans="1:109" ht="18" customHeight="1" thickBot="1">
      <c r="A261" s="23"/>
      <c r="B261" s="23"/>
      <c r="C261" s="23"/>
      <c r="D261" s="20" t="s">
        <v>6</v>
      </c>
      <c r="E261" s="20"/>
      <c r="F261" s="20"/>
      <c r="G261" s="20"/>
      <c r="H261" s="20"/>
      <c r="I261" s="20" t="s">
        <v>7</v>
      </c>
      <c r="J261" s="20"/>
      <c r="K261" s="20"/>
      <c r="L261" s="20"/>
      <c r="M261" s="23"/>
      <c r="N261" s="23"/>
      <c r="O261" s="24" t="s">
        <v>8</v>
      </c>
      <c r="P261" s="23"/>
      <c r="Q261" s="23"/>
      <c r="R261" s="23"/>
      <c r="S261" s="20"/>
      <c r="T261" s="20" t="s">
        <v>9</v>
      </c>
      <c r="U261" s="23"/>
      <c r="V261" s="23"/>
      <c r="W261" s="23"/>
      <c r="X261" s="23"/>
      <c r="Y261" s="24" t="s">
        <v>10</v>
      </c>
      <c r="Z261" s="23"/>
      <c r="AA261" s="23"/>
      <c r="AB261" s="23"/>
      <c r="AC261" s="24" t="s">
        <v>11</v>
      </c>
      <c r="AD261" s="20"/>
      <c r="AE261" s="20"/>
      <c r="AF261" s="20"/>
      <c r="AG261" s="20"/>
      <c r="AH261" s="23"/>
      <c r="AI261" s="24" t="s">
        <v>12</v>
      </c>
      <c r="AJ261" s="23"/>
      <c r="AK261" s="23"/>
      <c r="AL261" s="20"/>
      <c r="AM261" s="24" t="s">
        <v>21</v>
      </c>
      <c r="AN261" s="20"/>
      <c r="AO261" s="23"/>
      <c r="AP261" s="23"/>
      <c r="AQ261" s="23"/>
      <c r="AR261" s="23"/>
      <c r="AS261" s="24" t="s">
        <v>87</v>
      </c>
      <c r="AT261" s="23"/>
      <c r="AU261" s="23"/>
      <c r="AV261" s="23"/>
      <c r="AW261" s="24" t="s">
        <v>22</v>
      </c>
      <c r="AX261" s="20"/>
      <c r="AY261" s="20"/>
      <c r="AZ261" s="20"/>
      <c r="BA261" s="20"/>
      <c r="BB261" s="23"/>
      <c r="BC261" s="24" t="s">
        <v>13</v>
      </c>
      <c r="BD261" s="23"/>
      <c r="BE261" s="23"/>
      <c r="BF261" s="23"/>
      <c r="BG261" s="24" t="s">
        <v>23</v>
      </c>
      <c r="BH261" s="20"/>
      <c r="BI261" s="23"/>
      <c r="BJ261" s="23"/>
      <c r="BK261" s="23"/>
      <c r="BL261" s="23"/>
      <c r="BM261" s="24" t="s">
        <v>24</v>
      </c>
      <c r="BN261" s="23"/>
      <c r="BO261" s="23"/>
      <c r="BP261" s="23"/>
      <c r="BQ261" s="24" t="s">
        <v>22</v>
      </c>
      <c r="BR261" s="20"/>
      <c r="BS261" s="20"/>
      <c r="BT261" s="20"/>
      <c r="BU261" s="20"/>
      <c r="BV261" s="23"/>
      <c r="BW261" s="24" t="s">
        <v>25</v>
      </c>
      <c r="BX261" s="23"/>
      <c r="BY261" s="23"/>
      <c r="BZ261" s="23"/>
      <c r="CA261" s="24" t="s">
        <v>23</v>
      </c>
      <c r="CB261" s="20"/>
      <c r="CC261" s="23"/>
      <c r="CD261" s="23"/>
      <c r="CE261" s="23"/>
      <c r="CF261" s="23"/>
      <c r="CG261" s="24" t="s">
        <v>88</v>
      </c>
      <c r="CH261" s="23"/>
      <c r="CI261" s="23"/>
      <c r="CJ261" s="23"/>
      <c r="CK261" s="24" t="s">
        <v>155</v>
      </c>
      <c r="CL261" s="24"/>
      <c r="CM261" s="23"/>
      <c r="CN261" s="23"/>
      <c r="CO261" s="23"/>
      <c r="CP261" s="23"/>
      <c r="CQ261" s="24" t="s">
        <v>89</v>
      </c>
      <c r="CR261" s="23"/>
      <c r="CS261" s="23"/>
      <c r="CY261" s="46">
        <f t="shared" si="2096"/>
        <v>4.76</v>
      </c>
      <c r="CZ261" s="13">
        <f t="shared" si="2097"/>
        <v>-142.88469533252305</v>
      </c>
      <c r="DA261" s="13">
        <f t="shared" si="2098"/>
        <v>15.019015372833051</v>
      </c>
      <c r="DB261" s="50"/>
      <c r="DC261" s="70"/>
      <c r="DD261" s="70"/>
      <c r="DE261" s="48">
        <f t="shared" si="2049"/>
        <v>-1.5429239464852607E-14</v>
      </c>
    </row>
    <row r="262" spans="1:109" ht="18" customHeight="1" thickBot="1">
      <c r="A262" s="23"/>
      <c r="B262" s="33"/>
      <c r="C262" s="23"/>
      <c r="D262" s="7" t="s">
        <v>99</v>
      </c>
      <c r="E262" s="8"/>
      <c r="F262" s="8" t="s">
        <v>100</v>
      </c>
      <c r="G262" s="9"/>
      <c r="H262" s="10"/>
      <c r="I262" s="7" t="s">
        <v>103</v>
      </c>
      <c r="J262" s="8"/>
      <c r="K262" s="8" t="s">
        <v>104</v>
      </c>
      <c r="L262" s="9"/>
      <c r="M262" s="23"/>
      <c r="N262" s="194" t="s">
        <v>74</v>
      </c>
      <c r="O262" s="195"/>
      <c r="P262" s="196" t="s">
        <v>75</v>
      </c>
      <c r="Q262" s="197"/>
      <c r="R262" s="23"/>
      <c r="S262" s="7" t="s">
        <v>2</v>
      </c>
      <c r="T262" s="8"/>
      <c r="U262" s="8" t="s">
        <v>3</v>
      </c>
      <c r="V262" s="9"/>
      <c r="W262" s="20"/>
      <c r="X262" s="194" t="s">
        <v>108</v>
      </c>
      <c r="Y262" s="195"/>
      <c r="Z262" s="196" t="s">
        <v>109</v>
      </c>
      <c r="AA262" s="197"/>
      <c r="AB262" s="20"/>
      <c r="AC262" s="7" t="s">
        <v>107</v>
      </c>
      <c r="AD262" s="8"/>
      <c r="AE262" s="8" t="s">
        <v>14</v>
      </c>
      <c r="AF262" s="9"/>
      <c r="AG262" s="20"/>
      <c r="AH262" s="194" t="s">
        <v>112</v>
      </c>
      <c r="AI262" s="195"/>
      <c r="AJ262" s="196" t="s">
        <v>113</v>
      </c>
      <c r="AK262" s="197"/>
      <c r="AL262" s="20"/>
      <c r="AM262" s="106" t="s">
        <v>135</v>
      </c>
      <c r="AN262" s="107"/>
      <c r="AO262" s="107" t="s">
        <v>136</v>
      </c>
      <c r="AP262" s="108"/>
      <c r="AQ262" s="23"/>
      <c r="AR262" s="194" t="s">
        <v>116</v>
      </c>
      <c r="AS262" s="195"/>
      <c r="AT262" s="196" t="s">
        <v>0</v>
      </c>
      <c r="AU262" s="197"/>
      <c r="AV262" s="36"/>
      <c r="AW262" s="7" t="s">
        <v>139</v>
      </c>
      <c r="AX262" s="8"/>
      <c r="AY262" s="8" t="s">
        <v>140</v>
      </c>
      <c r="AZ262" s="9"/>
      <c r="BA262" s="20"/>
      <c r="BB262" s="194" t="s">
        <v>119</v>
      </c>
      <c r="BC262" s="195"/>
      <c r="BD262" s="196" t="s">
        <v>120</v>
      </c>
      <c r="BE262" s="197"/>
      <c r="BF262" s="36"/>
      <c r="BG262" s="190" t="s">
        <v>143</v>
      </c>
      <c r="BH262" s="191"/>
      <c r="BI262" s="192" t="s">
        <v>144</v>
      </c>
      <c r="BJ262" s="193"/>
      <c r="BK262" s="36"/>
      <c r="BL262" s="194" t="s">
        <v>123</v>
      </c>
      <c r="BM262" s="195"/>
      <c r="BN262" s="196" t="s">
        <v>124</v>
      </c>
      <c r="BO262" s="197"/>
      <c r="BP262" s="36"/>
      <c r="BQ262" s="7" t="s">
        <v>147</v>
      </c>
      <c r="BR262" s="8"/>
      <c r="BS262" s="8" t="s">
        <v>148</v>
      </c>
      <c r="BT262" s="9"/>
      <c r="BU262" s="20"/>
      <c r="BV262" s="194" t="s">
        <v>127</v>
      </c>
      <c r="BW262" s="195"/>
      <c r="BX262" s="196" t="s">
        <v>128</v>
      </c>
      <c r="BY262" s="197"/>
      <c r="BZ262" s="36"/>
      <c r="CA262" s="7" t="s">
        <v>151</v>
      </c>
      <c r="CB262" s="8"/>
      <c r="CC262" s="8" t="s">
        <v>152</v>
      </c>
      <c r="CD262" s="9"/>
      <c r="CE262" s="36"/>
      <c r="CF262" s="194" t="s">
        <v>131</v>
      </c>
      <c r="CG262" s="195"/>
      <c r="CH262" s="196" t="s">
        <v>132</v>
      </c>
      <c r="CI262" s="197"/>
      <c r="CJ262" s="23"/>
      <c r="CK262" s="7" t="s">
        <v>156</v>
      </c>
      <c r="CL262" s="8"/>
      <c r="CM262" s="8" t="s">
        <v>157</v>
      </c>
      <c r="CN262" s="9"/>
      <c r="CO262" s="23"/>
      <c r="CP262" s="194" t="s">
        <v>160</v>
      </c>
      <c r="CQ262" s="195"/>
      <c r="CR262" s="196" t="s">
        <v>132</v>
      </c>
      <c r="CS262" s="197"/>
      <c r="CU262" s="26" t="s">
        <v>15</v>
      </c>
      <c r="CW262" s="52" t="s">
        <v>46</v>
      </c>
      <c r="CY262" s="46">
        <f t="shared" si="2096"/>
        <v>4.78</v>
      </c>
      <c r="CZ262" s="13">
        <f t="shared" si="2097"/>
        <v>-143.21991460535401</v>
      </c>
      <c r="DA262" s="13">
        <f t="shared" si="2098"/>
        <v>14.954116600484499</v>
      </c>
      <c r="DB262" s="50"/>
      <c r="DC262" s="70"/>
      <c r="DD262" s="70"/>
      <c r="DE262" s="48">
        <f t="shared" si="2049"/>
        <v>-1.350058453174603E-14</v>
      </c>
    </row>
    <row r="263" spans="1:109" ht="18" customHeight="1" thickTop="1" thickBot="1">
      <c r="B263" s="34">
        <v>0.6</v>
      </c>
      <c r="D263" s="11">
        <v>1</v>
      </c>
      <c r="E263" s="12">
        <v>0</v>
      </c>
      <c r="F263" s="13">
        <v>0</v>
      </c>
      <c r="G263" s="14">
        <v>0</v>
      </c>
      <c r="H263" s="10"/>
      <c r="I263" s="11">
        <v>1</v>
      </c>
      <c r="J263" s="12">
        <v>0</v>
      </c>
      <c r="K263" s="13">
        <v>0</v>
      </c>
      <c r="L263" s="40">
        <f t="shared" ref="L263" si="2529">$B263*$J$4</f>
        <v>0.85622399999999999</v>
      </c>
      <c r="N263" s="1">
        <f t="shared" ref="N263" si="2530">D263*I263+F263*I266-E263*J263-G263*J266</f>
        <v>1</v>
      </c>
      <c r="O263" s="4">
        <f t="shared" ref="O263" si="2531">(D263*J263+E263*I263+F263*J266+G263*I266)</f>
        <v>0</v>
      </c>
      <c r="P263" s="2">
        <f t="shared" ref="P263" si="2532">D263*K263+F263*K266-E263*L263-G263*L266</f>
        <v>0</v>
      </c>
      <c r="Q263" s="3">
        <f t="shared" ref="Q263" si="2533">(D263*L263+E263*K263+F263*L266+G263*K266)</f>
        <v>0.85622399999999999</v>
      </c>
      <c r="S263" s="11">
        <v>1</v>
      </c>
      <c r="T263" s="12">
        <v>0</v>
      </c>
      <c r="U263" s="13">
        <v>0</v>
      </c>
      <c r="V263" s="13">
        <v>0</v>
      </c>
      <c r="W263" s="20"/>
      <c r="X263" s="1">
        <f t="shared" ref="X263" si="2534">N263*S263+P263*S266-O263*T263-Q263*T266</f>
        <v>7.2976549887999953E-2</v>
      </c>
      <c r="Y263" s="4">
        <f t="shared" ref="Y263" si="2535">(N263*T263+O263*S263+P263*T266+Q263*S266)</f>
        <v>0</v>
      </c>
      <c r="Z263" s="2">
        <f t="shared" ref="Z263" si="2536">N263*U263+P263*U266-O263*V263-Q263*V266</f>
        <v>0</v>
      </c>
      <c r="AA263" s="3">
        <f t="shared" ref="AA263" si="2537">(N263*V263+O263*U263+P263*V266+Q263*U266)</f>
        <v>0.85622399999999999</v>
      </c>
      <c r="AB263" s="20"/>
      <c r="AC263" s="11">
        <v>1</v>
      </c>
      <c r="AD263" s="12">
        <v>0</v>
      </c>
      <c r="AE263" s="13">
        <v>0</v>
      </c>
      <c r="AF263" s="40">
        <f t="shared" ref="AF263" si="2538">$B263*$AD$4</f>
        <v>1.0274939999999999</v>
      </c>
      <c r="AG263" s="20"/>
      <c r="AH263" s="1">
        <f t="shared" ref="AH263" si="2539">X263*AC263+Z263*AC266-Y263*AD263-AA263*AD266</f>
        <v>7.2976549887999953E-2</v>
      </c>
      <c r="AI263" s="4">
        <f t="shared" ref="AI263" si="2540">(X263*AD263+Y263*AC263+Z263*AD266+AA263*AC266)</f>
        <v>0</v>
      </c>
      <c r="AJ263" s="2">
        <f t="shared" ref="AJ263" si="2541">X263*AE263+Z263*AE266-Y263*AF263-AA263*AF266</f>
        <v>0</v>
      </c>
      <c r="AK263" s="3">
        <f t="shared" ref="AK263" si="2542">(X263*AF263+Y263*AE263+Z263*AF266+AA263*AE266)</f>
        <v>0.93120696715062057</v>
      </c>
      <c r="AL263" s="20"/>
      <c r="AM263" s="11">
        <v>1</v>
      </c>
      <c r="AN263" s="12">
        <v>0</v>
      </c>
      <c r="AO263" s="13">
        <v>0</v>
      </c>
      <c r="AP263" s="14">
        <v>0</v>
      </c>
      <c r="AR263" s="1">
        <f t="shared" ref="AR263" si="2543">AH263*AM263+AJ263*AM266-AI263*AN263-AK263*AN266</f>
        <v>-0.99181764394217975</v>
      </c>
      <c r="AS263" s="4">
        <f t="shared" ref="AS263" si="2544">(AH263*AN263+AI263*AM263+AJ263*AN266+AK263*AM266)</f>
        <v>0</v>
      </c>
      <c r="AT263" s="2">
        <f t="shared" ref="AT263" si="2545">AH263*AO263+AJ263*AO266-AI263*AP263-AK263*AP266</f>
        <v>0</v>
      </c>
      <c r="AU263" s="3">
        <f t="shared" ref="AU263" si="2546">(AH263*AP263+AI263*AO263+AJ263*AP266+AK263*AO266)</f>
        <v>0.93120696715062057</v>
      </c>
      <c r="AV263" s="20"/>
      <c r="AW263" s="11">
        <v>1</v>
      </c>
      <c r="AX263" s="12">
        <v>0</v>
      </c>
      <c r="AY263" s="13">
        <v>0</v>
      </c>
      <c r="AZ263" s="40">
        <f t="shared" ref="AZ263" si="2547">$B263*$AX$4</f>
        <v>1.0274939999999999</v>
      </c>
      <c r="BA263" s="20"/>
      <c r="BB263" s="1">
        <f t="shared" ref="BB263" si="2548">AR263*AW263+AT263*AW266-AS263*AX263-AU263*AX266</f>
        <v>-0.99181764394217975</v>
      </c>
      <c r="BC263" s="4">
        <f t="shared" ref="BC263" si="2549">(AR263*AX263+AS263*AW263+AT263*AX266+AU263*AW266)</f>
        <v>0</v>
      </c>
      <c r="BD263" s="2">
        <f t="shared" ref="BD263" si="2550">AR263*AY263+AT263*AY266-AS263*AZ263-AU263*AZ266</f>
        <v>0</v>
      </c>
      <c r="BE263" s="3">
        <f t="shared" ref="BE263" si="2551">(AR263*AZ263+AS263*AY263+AT263*AZ266+AU263*AY266)</f>
        <v>-8.7879711094105306E-2</v>
      </c>
      <c r="BF263" s="20"/>
      <c r="BG263" s="11">
        <v>1</v>
      </c>
      <c r="BH263" s="12">
        <v>0</v>
      </c>
      <c r="BI263" s="13">
        <v>0</v>
      </c>
      <c r="BJ263" s="14">
        <v>0</v>
      </c>
      <c r="BK263" s="20"/>
      <c r="BL263" s="1">
        <f t="shared" ref="BL263" si="2552">BB263*BG263+BD263*BG266-BC263*BH263-BE263*BH266</f>
        <v>-0.89667133529712506</v>
      </c>
      <c r="BM263" s="4">
        <f t="shared" ref="BM263" si="2553">(BB263*BH263+BC263*BG263+BD263*BH266+BE263*BG266)</f>
        <v>0</v>
      </c>
      <c r="BN263" s="2">
        <f t="shared" ref="BN263" si="2554">BB263*BI263+BD263*BI266-BC263*BJ263-BE263*BJ266</f>
        <v>0</v>
      </c>
      <c r="BO263" s="3">
        <f t="shared" ref="BO263" si="2555">(BB263*BJ263+BC263*BI263+BD263*BJ266+BE263*BI266)</f>
        <v>-8.7879711094105306E-2</v>
      </c>
      <c r="BP263" s="20"/>
      <c r="BQ263" s="11">
        <v>1</v>
      </c>
      <c r="BR263" s="12">
        <v>0</v>
      </c>
      <c r="BS263" s="13">
        <v>0</v>
      </c>
      <c r="BT263" s="40">
        <f t="shared" ref="BT263" si="2556">$B263*BR$4</f>
        <v>0.85622399999999999</v>
      </c>
      <c r="BU263" s="20"/>
      <c r="BV263" s="1">
        <f t="shared" ref="BV263" si="2557">BL263*BQ263+BN263*BQ266-BM263*BR263-BO263*BR266</f>
        <v>-0.89667133529712506</v>
      </c>
      <c r="BW263" s="4">
        <f t="shared" ref="BW263" si="2558">(BL263*BR263+BM263*BQ263+BN263*BR266+BO263*BQ266)</f>
        <v>0</v>
      </c>
      <c r="BX263" s="2">
        <f t="shared" ref="BX263" si="2559">BL263*BS263+BN263*BS266-BM263*BT263-BO263*BT266</f>
        <v>0</v>
      </c>
      <c r="BY263" s="3">
        <f t="shared" ref="BY263" si="2560">(BL263*BT263+BM263*BS263+BN263*BT266+BO263*BS266)</f>
        <v>-0.85563122848755091</v>
      </c>
      <c r="BZ263" s="20"/>
      <c r="CA263" s="11">
        <v>1</v>
      </c>
      <c r="CB263" s="12">
        <v>0</v>
      </c>
      <c r="CC263" s="13">
        <v>0</v>
      </c>
      <c r="CD263" s="14">
        <v>0</v>
      </c>
      <c r="CE263" s="20"/>
      <c r="CF263" s="1">
        <f t="shared" ref="CF263" si="2561">BV263*CA263+BX263*CA266-BW263*CB263-BY263*CB266</f>
        <v>-0.47853462151000081</v>
      </c>
      <c r="CG263" s="4">
        <f t="shared" ref="CG263" si="2562">(BV263*CB263+BW263*CA263+BX263*CB266+BY263*CA266)</f>
        <v>0</v>
      </c>
      <c r="CH263" s="2">
        <f t="shared" ref="CH263" si="2563">BV263*CC263+BX263*CC266-BW263*CD263-BY263*CD266</f>
        <v>0</v>
      </c>
      <c r="CI263" s="3">
        <f t="shared" ref="CI263" si="2564">(BV263*CD263+BW263*CC263+BX263*CD266+BY263*CC266)</f>
        <v>-0.85563122848755091</v>
      </c>
      <c r="CJ263" s="28"/>
      <c r="CK263" s="11">
        <v>1</v>
      </c>
      <c r="CL263" s="12">
        <v>0</v>
      </c>
      <c r="CM263" s="13">
        <v>0</v>
      </c>
      <c r="CN263" s="14">
        <v>0</v>
      </c>
      <c r="CP263" s="1">
        <f t="shared" ref="CP263" si="2565">CF263*CK263+CH263*CK266-CG263*CL263-CI263*CL266</f>
        <v>-0.47853462151000081</v>
      </c>
      <c r="CQ263" s="4">
        <f t="shared" ref="CQ263" si="2566">(CF263*CL263+CG263*CK263+CH263*CL266+CI263*CK266)</f>
        <v>-0.85563122848755091</v>
      </c>
      <c r="CR263" s="2">
        <f t="shared" ref="CR263" si="2567">CF263*CM263+CH263*CM266-CG263*CN263-CI263*CN266</f>
        <v>0</v>
      </c>
      <c r="CS263" s="3">
        <f t="shared" ref="CS263" si="2568">(CF263*CN263+CG263*CM263+CH263*CN266+CI263*CM266)</f>
        <v>-0.85563122848755091</v>
      </c>
      <c r="CU263" s="29">
        <f t="shared" ref="CU263" si="2569">20*LOG(((1+$CL$4)/$CL$4)/((CP263+CP266)^2+(CQ263+CQ266)^2)^0.5)</f>
        <v>-2.2435409326833199E-3</v>
      </c>
      <c r="CW263" s="53">
        <f t="shared" ref="CW263" si="2570">((CP263^2+CQ263^2)^0.5)/((CP266^2+CQ266^2)^0.5)</f>
        <v>0.96087281317013939</v>
      </c>
      <c r="CY263" s="46">
        <f t="shared" si="2096"/>
        <v>4.8</v>
      </c>
      <c r="CZ263" s="13">
        <f t="shared" si="2097"/>
        <v>-143.55367028711376</v>
      </c>
      <c r="DA263" s="13">
        <f t="shared" si="2098"/>
        <v>14.88978521768898</v>
      </c>
      <c r="DB263" s="50"/>
      <c r="DC263" s="70"/>
      <c r="DD263" s="70"/>
      <c r="DE263" s="48">
        <f t="shared" si="2049"/>
        <v>-1.2536257065192741E-14</v>
      </c>
    </row>
    <row r="264" spans="1:109" ht="18" customHeight="1" thickBot="1">
      <c r="D264" s="11"/>
      <c r="E264" s="13"/>
      <c r="F264" s="13"/>
      <c r="G264" s="15"/>
      <c r="H264" s="10"/>
      <c r="I264" s="11"/>
      <c r="J264" s="13"/>
      <c r="K264" s="13"/>
      <c r="L264" s="15"/>
      <c r="N264" s="5"/>
      <c r="Q264" s="6"/>
      <c r="S264" s="11"/>
      <c r="T264" s="13"/>
      <c r="U264" s="13"/>
      <c r="V264" s="15"/>
      <c r="W264" s="20"/>
      <c r="X264" s="5"/>
      <c r="AA264" s="6"/>
      <c r="AB264" s="20"/>
      <c r="AC264" s="11"/>
      <c r="AD264" s="13"/>
      <c r="AE264" s="13"/>
      <c r="AF264" s="15"/>
      <c r="AG264" s="20"/>
      <c r="AH264" s="5"/>
      <c r="AK264" s="6"/>
      <c r="AL264" s="20"/>
      <c r="AM264" s="11"/>
      <c r="AN264" s="13"/>
      <c r="AO264" s="13"/>
      <c r="AP264" s="15"/>
      <c r="AR264" s="5"/>
      <c r="AU264" s="6"/>
      <c r="AW264" s="11"/>
      <c r="AX264" s="13"/>
      <c r="AY264" s="13"/>
      <c r="AZ264" s="15"/>
      <c r="BA264" s="20"/>
      <c r="BB264" s="5"/>
      <c r="BE264" s="6"/>
      <c r="BG264" s="11"/>
      <c r="BH264" s="13"/>
      <c r="BI264" s="13"/>
      <c r="BJ264" s="15"/>
      <c r="BL264" s="5"/>
      <c r="BO264" s="6"/>
      <c r="BQ264" s="11"/>
      <c r="BR264" s="13"/>
      <c r="BS264" s="13"/>
      <c r="BT264" s="15"/>
      <c r="BU264" s="20"/>
      <c r="BV264" s="5"/>
      <c r="BY264" s="6"/>
      <c r="CA264" s="11"/>
      <c r="CB264" s="13"/>
      <c r="CC264" s="13"/>
      <c r="CD264" s="15"/>
      <c r="CF264" s="5"/>
      <c r="CI264" s="6"/>
      <c r="CK264" s="11"/>
      <c r="CL264" s="13"/>
      <c r="CM264" s="13"/>
      <c r="CN264" s="15"/>
      <c r="CP264" s="5"/>
      <c r="CS264" s="6"/>
      <c r="CW264" s="54"/>
      <c r="CY264" s="46">
        <f t="shared" si="2096"/>
        <v>4.82</v>
      </c>
      <c r="CZ264" s="13">
        <f t="shared" si="2097"/>
        <v>-143.88597537739471</v>
      </c>
      <c r="DA264" s="13">
        <f t="shared" si="2098"/>
        <v>14.826013701835144</v>
      </c>
      <c r="DB264" s="50"/>
      <c r="DC264" s="70"/>
      <c r="DD264" s="70"/>
      <c r="DE264" s="48">
        <f t="shared" si="2049"/>
        <v>-1.1571929598639454E-14</v>
      </c>
    </row>
    <row r="265" spans="1:109" ht="18" customHeight="1" thickBot="1">
      <c r="D265" s="11" t="s">
        <v>101</v>
      </c>
      <c r="E265" s="13"/>
      <c r="F265" s="13" t="s">
        <v>102</v>
      </c>
      <c r="G265" s="15"/>
      <c r="H265" s="10"/>
      <c r="I265" s="11" t="s">
        <v>106</v>
      </c>
      <c r="J265" s="13"/>
      <c r="K265" s="13" t="s">
        <v>105</v>
      </c>
      <c r="L265" s="15"/>
      <c r="N265" s="194" t="s">
        <v>16</v>
      </c>
      <c r="O265" s="195"/>
      <c r="P265" s="196" t="s">
        <v>17</v>
      </c>
      <c r="Q265" s="197"/>
      <c r="S265" s="11" t="s">
        <v>4</v>
      </c>
      <c r="T265" s="13"/>
      <c r="U265" s="13" t="s">
        <v>5</v>
      </c>
      <c r="V265" s="15"/>
      <c r="W265" s="20"/>
      <c r="X265" s="194" t="s">
        <v>111</v>
      </c>
      <c r="Y265" s="195"/>
      <c r="Z265" s="196" t="s">
        <v>110</v>
      </c>
      <c r="AA265" s="197"/>
      <c r="AB265" s="20"/>
      <c r="AC265" s="11" t="s">
        <v>18</v>
      </c>
      <c r="AD265" s="13"/>
      <c r="AE265" s="13" t="s">
        <v>19</v>
      </c>
      <c r="AF265" s="15"/>
      <c r="AG265" s="20"/>
      <c r="AH265" s="194" t="s">
        <v>114</v>
      </c>
      <c r="AI265" s="195"/>
      <c r="AJ265" s="196" t="s">
        <v>115</v>
      </c>
      <c r="AK265" s="197"/>
      <c r="AL265" s="20"/>
      <c r="AM265" s="11" t="s">
        <v>138</v>
      </c>
      <c r="AN265" s="13"/>
      <c r="AO265" s="13" t="s">
        <v>137</v>
      </c>
      <c r="AP265" s="15"/>
      <c r="AR265" s="194" t="s">
        <v>117</v>
      </c>
      <c r="AS265" s="195"/>
      <c r="AT265" s="196" t="s">
        <v>118</v>
      </c>
      <c r="AU265" s="197"/>
      <c r="AV265" s="36"/>
      <c r="AW265" s="11" t="s">
        <v>142</v>
      </c>
      <c r="AX265" s="13"/>
      <c r="AY265" s="13" t="s">
        <v>141</v>
      </c>
      <c r="AZ265" s="15"/>
      <c r="BA265" s="20"/>
      <c r="BB265" s="194" t="s">
        <v>122</v>
      </c>
      <c r="BC265" s="195"/>
      <c r="BD265" s="196" t="s">
        <v>121</v>
      </c>
      <c r="BE265" s="197"/>
      <c r="BF265" s="36"/>
      <c r="BG265" s="11" t="s">
        <v>145</v>
      </c>
      <c r="BH265" s="13"/>
      <c r="BI265" s="13" t="s">
        <v>146</v>
      </c>
      <c r="BJ265" s="15"/>
      <c r="BK265" s="36"/>
      <c r="BL265" s="194" t="s">
        <v>125</v>
      </c>
      <c r="BM265" s="195"/>
      <c r="BN265" s="196" t="s">
        <v>126</v>
      </c>
      <c r="BO265" s="197"/>
      <c r="BP265" s="36"/>
      <c r="BQ265" s="11" t="s">
        <v>150</v>
      </c>
      <c r="BR265" s="13"/>
      <c r="BS265" s="13" t="s">
        <v>149</v>
      </c>
      <c r="BT265" s="15"/>
      <c r="BU265" s="20"/>
      <c r="BV265" s="194" t="s">
        <v>129</v>
      </c>
      <c r="BW265" s="195"/>
      <c r="BX265" s="196" t="s">
        <v>130</v>
      </c>
      <c r="BY265" s="197"/>
      <c r="BZ265" s="36"/>
      <c r="CA265" s="11" t="s">
        <v>154</v>
      </c>
      <c r="CB265" s="13"/>
      <c r="CC265" s="13" t="s">
        <v>153</v>
      </c>
      <c r="CD265" s="15"/>
      <c r="CE265" s="36"/>
      <c r="CF265" s="194" t="s">
        <v>134</v>
      </c>
      <c r="CG265" s="195"/>
      <c r="CH265" s="196" t="s">
        <v>133</v>
      </c>
      <c r="CI265" s="197"/>
      <c r="CK265" s="11" t="s">
        <v>159</v>
      </c>
      <c r="CL265" s="13"/>
      <c r="CM265" s="13" t="s">
        <v>158</v>
      </c>
      <c r="CN265" s="15"/>
      <c r="CP265" s="109" t="s">
        <v>161</v>
      </c>
      <c r="CQ265" s="110"/>
      <c r="CR265" s="111" t="s">
        <v>162</v>
      </c>
      <c r="CS265" s="112"/>
      <c r="CU265" s="38" t="s">
        <v>29</v>
      </c>
      <c r="CW265" s="55" t="s">
        <v>47</v>
      </c>
      <c r="CY265" s="46">
        <f t="shared" si="2096"/>
        <v>4.84</v>
      </c>
      <c r="CZ265" s="13">
        <f t="shared" si="2097"/>
        <v>-144.21684269990183</v>
      </c>
      <c r="DA265" s="13">
        <f t="shared" si="2098"/>
        <v>14.762794664642493</v>
      </c>
      <c r="DB265" s="50"/>
      <c r="DC265" s="70"/>
      <c r="DD265" s="70"/>
      <c r="DE265" s="48">
        <f t="shared" si="2049"/>
        <v>-1.1571929598639454E-14</v>
      </c>
    </row>
    <row r="266" spans="1:109" ht="18" customHeight="1" thickTop="1" thickBot="1">
      <c r="D266" s="16">
        <v>0</v>
      </c>
      <c r="E266" s="17">
        <f t="shared" ref="E266" si="2571">$B263*$E$4</f>
        <v>0.48868799999999996</v>
      </c>
      <c r="F266" s="18">
        <v>1</v>
      </c>
      <c r="G266" s="19">
        <v>0</v>
      </c>
      <c r="H266" s="10"/>
      <c r="I266" s="16">
        <v>0</v>
      </c>
      <c r="J266" s="17">
        <v>0</v>
      </c>
      <c r="K266" s="18">
        <v>1</v>
      </c>
      <c r="L266" s="19">
        <v>0</v>
      </c>
      <c r="N266" s="1">
        <f t="shared" ref="N266" si="2572">D266*I263+F266*I266-E266*J263-G266*J266</f>
        <v>0</v>
      </c>
      <c r="O266" s="4">
        <f t="shared" ref="O266" si="2573">(D266*J263+E266*I263+F266*J266+G266*I266)</f>
        <v>0.48868799999999996</v>
      </c>
      <c r="P266" s="2">
        <f t="shared" ref="P266" si="2574">D266*K263+F266*K266-E266*L263-G266*L266</f>
        <v>0.58157360588800011</v>
      </c>
      <c r="Q266" s="3">
        <f t="shared" ref="Q266" si="2575">(D266*L263+E266*K263+F266*L266+G266*K266)</f>
        <v>0</v>
      </c>
      <c r="S266" s="16">
        <v>0</v>
      </c>
      <c r="T266" s="17">
        <f t="shared" ref="T266" si="2576">$B263*$T$4</f>
        <v>1.0826880000000001</v>
      </c>
      <c r="U266" s="18">
        <v>1</v>
      </c>
      <c r="V266" s="19">
        <v>0</v>
      </c>
      <c r="W266" s="20"/>
      <c r="X266" s="1">
        <f t="shared" ref="X266" si="2577">N266*S263+P266*S266-O266*T263-Q266*T266</f>
        <v>0</v>
      </c>
      <c r="Y266" s="4">
        <f t="shared" ref="Y266" si="2578">(N266*T263+O266*S263+P266*T266+Q266*S266)</f>
        <v>1.118350764211667</v>
      </c>
      <c r="Z266" s="2">
        <f t="shared" ref="Z266" si="2579">N266*U263+P266*U266-O266*V263-Q266*V266</f>
        <v>0.58157360588800011</v>
      </c>
      <c r="AA266" s="3">
        <f t="shared" ref="AA266" si="2580">(N266*V263+O266*U263+P266*V266+Q266*U266)</f>
        <v>0</v>
      </c>
      <c r="AB266" s="20"/>
      <c r="AC266" s="16">
        <v>0</v>
      </c>
      <c r="AD266" s="17">
        <v>0</v>
      </c>
      <c r="AE266" s="18">
        <v>1</v>
      </c>
      <c r="AF266" s="19">
        <v>0</v>
      </c>
      <c r="AG266" s="20"/>
      <c r="AH266" s="1">
        <f t="shared" ref="AH266" si="2581">X266*AC263+Z266*AC266-Y266*AD263-AA266*AD266</f>
        <v>0</v>
      </c>
      <c r="AI266" s="4">
        <f t="shared" ref="AI266" si="2582">(X266*AD263+Y266*AC263+Z266*AD266+AA266*AC266)</f>
        <v>1.118350764211667</v>
      </c>
      <c r="AJ266" s="2">
        <f t="shared" ref="AJ266" si="2583">X266*AE263+Z266*AE266-Y266*AF263-AA266*AF266</f>
        <v>-0.56752509423490238</v>
      </c>
      <c r="AK266" s="3">
        <f t="shared" ref="AK266" si="2584">(X266*AF263+Y266*AE263+Z266*AF266+AA266*AE266)</f>
        <v>0</v>
      </c>
      <c r="AL266" s="20"/>
      <c r="AM266" s="16">
        <v>0</v>
      </c>
      <c r="AN266" s="17">
        <f t="shared" ref="AN266" si="2585">$B263*$AN$4</f>
        <v>1.1434559999999998</v>
      </c>
      <c r="AO266" s="18">
        <v>1</v>
      </c>
      <c r="AP266" s="19">
        <v>0</v>
      </c>
      <c r="AR266" s="1">
        <f t="shared" ref="AR266" si="2586">AH266*AM263+AJ266*AM266-AI266*AN263-AK266*AN266</f>
        <v>0</v>
      </c>
      <c r="AS266" s="4">
        <f t="shared" ref="AS266" si="2587">(AH266*AN263+AI266*AM263+AJ266*AN266+AK266*AM266)</f>
        <v>0.46941079005820263</v>
      </c>
      <c r="AT266" s="2">
        <f t="shared" ref="AT266" si="2588">AH266*AO263+AJ266*AO266-AI266*AP263-AK266*AP266</f>
        <v>-0.56752509423490238</v>
      </c>
      <c r="AU266" s="3">
        <f t="shared" ref="AU266" si="2589">(AH266*AP263+AI266*AO263+AJ266*AP266+AK266*AO266)</f>
        <v>0</v>
      </c>
      <c r="AV266" s="20"/>
      <c r="AW266" s="16">
        <v>0</v>
      </c>
      <c r="AX266" s="17">
        <v>0</v>
      </c>
      <c r="AY266" s="18">
        <v>1</v>
      </c>
      <c r="AZ266" s="19">
        <v>0</v>
      </c>
      <c r="BA266" s="20"/>
      <c r="BB266" s="1">
        <f t="shared" ref="BB266" si="2590">AR266*AW263+AT266*AW266-AS266*AX263-AU266*AX266</f>
        <v>0</v>
      </c>
      <c r="BC266" s="4">
        <f t="shared" ref="BC266" si="2591">(AR266*AX263+AS266*AW263+AT266*AX266+AU266*AW266)</f>
        <v>0.46941079005820263</v>
      </c>
      <c r="BD266" s="2">
        <f t="shared" ref="BD266" si="2592">AR266*AY263+AT266*AY266-AS266*AZ263-AU266*AZ266</f>
        <v>-1.0498418645549652</v>
      </c>
      <c r="BE266" s="3">
        <f t="shared" ref="BE266" si="2593">(AR266*AZ263+AS266*AY263+AT266*AZ266+AU266*AY266)</f>
        <v>0</v>
      </c>
      <c r="BF266" s="20"/>
      <c r="BG266" s="16">
        <v>0</v>
      </c>
      <c r="BH266" s="17">
        <f t="shared" ref="BH266" si="2594">$B263*$BH$4</f>
        <v>1.0826880000000001</v>
      </c>
      <c r="BI266" s="18">
        <v>1</v>
      </c>
      <c r="BJ266" s="19">
        <v>0</v>
      </c>
      <c r="BK266" s="20"/>
      <c r="BL266" s="1">
        <f t="shared" ref="BL266" si="2595">BB266*BG263+BD266*BG266-BC266*BH263-BE266*BH266</f>
        <v>0</v>
      </c>
      <c r="BM266" s="4">
        <f t="shared" ref="BM266" si="2596">(BB266*BH263+BC266*BG263+BD266*BH266+BE266*BG266)</f>
        <v>-0.66724039859308359</v>
      </c>
      <c r="BN266" s="2">
        <f t="shared" ref="BN266" si="2597">BB266*BI263+BD266*BI266-BC266*BJ263-BE266*BJ266</f>
        <v>-1.0498418645549652</v>
      </c>
      <c r="BO266" s="3">
        <f t="shared" ref="BO266" si="2598">(BB266*BJ263+BC266*BI263+BD266*BJ266+BE266*BI266)</f>
        <v>0</v>
      </c>
      <c r="BP266" s="20"/>
      <c r="BQ266" s="16">
        <v>0</v>
      </c>
      <c r="BR266" s="17">
        <v>0</v>
      </c>
      <c r="BS266" s="18">
        <v>1</v>
      </c>
      <c r="BT266" s="19">
        <v>0</v>
      </c>
      <c r="BU266" s="20"/>
      <c r="BV266" s="1">
        <f t="shared" ref="BV266" si="2599">BL266*BQ263+BN266*BQ266-BM266*BR263-BO266*BR266</f>
        <v>0</v>
      </c>
      <c r="BW266" s="4">
        <f t="shared" ref="BW266" si="2600">(BL266*BR263+BM266*BQ263+BN266*BR266+BO266*BQ266)</f>
        <v>-0.66724039859308359</v>
      </c>
      <c r="BX266" s="2">
        <f t="shared" ref="BX266" si="2601">BL266*BS263+BN266*BS266-BM266*BT263-BO266*BT266</f>
        <v>-0.47853462151000081</v>
      </c>
      <c r="BY266" s="3">
        <f t="shared" ref="BY266" si="2602">(BL266*BT263+BM266*BS263+BN266*BT266+BO266*BS266)</f>
        <v>0</v>
      </c>
      <c r="BZ266" s="20"/>
      <c r="CA266" s="16">
        <v>0</v>
      </c>
      <c r="CB266" s="17">
        <f t="shared" ref="CB266" si="2603">$B263*$CB$4</f>
        <v>0.48868799999999996</v>
      </c>
      <c r="CC266" s="18">
        <v>1</v>
      </c>
      <c r="CD266" s="19">
        <v>0</v>
      </c>
      <c r="CE266" s="20"/>
      <c r="CF266" s="1">
        <f t="shared" ref="CF266" si="2604">BV266*CA263+BX266*CA266-BW266*CB263-BY266*CB266</f>
        <v>0</v>
      </c>
      <c r="CG266" s="4">
        <f t="shared" ref="CG266" si="2605">(BV266*CB263+BW266*CA263+BX266*CB266+BY266*CA266)</f>
        <v>-0.90109452570956283</v>
      </c>
      <c r="CH266" s="2">
        <f t="shared" ref="CH266" si="2606">BV266*CC263+BX266*CC266-BW266*CD263-BY266*CD266</f>
        <v>-0.47853462151000081</v>
      </c>
      <c r="CI266" s="3">
        <f t="shared" ref="CI266" si="2607">(BV266*CD263+BW266*CC263+BX266*CD266+BY266*CC266)</f>
        <v>0</v>
      </c>
      <c r="CK266" s="16">
        <f t="shared" ref="CK266" si="2608">1/$CL$4</f>
        <v>1</v>
      </c>
      <c r="CL266" s="17">
        <v>0</v>
      </c>
      <c r="CM266" s="18">
        <v>1</v>
      </c>
      <c r="CN266" s="19">
        <v>0</v>
      </c>
      <c r="CP266" s="1">
        <f t="shared" ref="CP266" si="2609">CF266*CK263+CH266*CK266-CG266*CL263-CI266*CL266</f>
        <v>-0.47853462151000081</v>
      </c>
      <c r="CQ266" s="4">
        <f t="shared" ref="CQ266" si="2610">(CF266*CL263+CG266*CK263+CH266*CL266+CI266*CK266)</f>
        <v>-0.90109452570956283</v>
      </c>
      <c r="CR266" s="2">
        <f t="shared" ref="CR266" si="2611">CF266*CM263+CH266*CM266-CG266*CN263-CI266*CN266</f>
        <v>-0.47853462151000081</v>
      </c>
      <c r="CS266" s="3">
        <f t="shared" ref="CS266" si="2612">(CF266*CN263+CG266*CM263+CH266*CN266+CI266*CM266)</f>
        <v>0</v>
      </c>
      <c r="CU266" s="39">
        <f t="shared" ref="CU266" si="2613">(180/PI())*ATAN(-1*(CQ263/CP263))</f>
        <v>-60.782731243241287</v>
      </c>
      <c r="CW266" s="56">
        <f t="shared" ref="CW266" si="2614">20*LOG(((1-(10^(CU263/20)^2)*(1-((1-CW263)/(1+CW263))^2))^0.5))</f>
        <v>-30.388561596073647</v>
      </c>
      <c r="CY266" s="46">
        <f t="shared" si="2096"/>
        <v>4.8600000000000003</v>
      </c>
      <c r="CZ266" s="13">
        <f t="shared" si="2097"/>
        <v>-144.54628490566873</v>
      </c>
      <c r="DA266" s="13">
        <f t="shared" si="2098"/>
        <v>14.700120849135597</v>
      </c>
      <c r="DB266" s="50"/>
      <c r="DC266" s="70"/>
      <c r="DD266" s="70"/>
      <c r="DE266" s="48">
        <f t="shared" si="2049"/>
        <v>-9.6432746655328773E-15</v>
      </c>
    </row>
    <row r="267" spans="1:109" ht="18" customHeight="1">
      <c r="E267" s="20"/>
      <c r="F267" s="20"/>
      <c r="G267" s="20"/>
      <c r="H267" s="20"/>
      <c r="I267" s="20"/>
      <c r="J267" s="20"/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3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Y267" s="46">
        <f t="shared" si="2096"/>
        <v>4.88</v>
      </c>
      <c r="CZ267" s="13">
        <f t="shared" si="2097"/>
        <v>-144.87431447619943</v>
      </c>
      <c r="DA267" s="13">
        <f t="shared" si="2098"/>
        <v>14.637985126700846</v>
      </c>
      <c r="DB267" s="50"/>
      <c r="DC267" s="70"/>
      <c r="DD267" s="70"/>
      <c r="DE267" s="48">
        <f t="shared" si="2049"/>
        <v>-9.6432746655328773E-15</v>
      </c>
    </row>
    <row r="268" spans="1:109" ht="18" customHeight="1">
      <c r="CY268" s="46">
        <f t="shared" si="2096"/>
        <v>4.9000000000000004</v>
      </c>
      <c r="CZ268" s="13">
        <f t="shared" si="2097"/>
        <v>-145.2009437265379</v>
      </c>
      <c r="DA268" s="13">
        <f t="shared" si="2098"/>
        <v>14.576380494222917</v>
      </c>
      <c r="DB268" s="50"/>
      <c r="DC268" s="70"/>
      <c r="DD268" s="70"/>
      <c r="DE268" s="48">
        <f t="shared" si="2049"/>
        <v>-8.6789471989795872E-15</v>
      </c>
    </row>
    <row r="269" spans="1:109" ht="18" customHeight="1" thickBot="1">
      <c r="A269" s="23"/>
      <c r="B269" s="23"/>
      <c r="C269" s="23"/>
      <c r="D269" s="20" t="s">
        <v>6</v>
      </c>
      <c r="E269" s="20"/>
      <c r="F269" s="20"/>
      <c r="G269" s="20"/>
      <c r="H269" s="20"/>
      <c r="I269" s="20" t="s">
        <v>7</v>
      </c>
      <c r="J269" s="20"/>
      <c r="K269" s="20"/>
      <c r="L269" s="20"/>
      <c r="M269" s="23"/>
      <c r="N269" s="23"/>
      <c r="O269" s="24" t="s">
        <v>8</v>
      </c>
      <c r="P269" s="23"/>
      <c r="Q269" s="23"/>
      <c r="R269" s="23"/>
      <c r="S269" s="20"/>
      <c r="T269" s="20" t="s">
        <v>9</v>
      </c>
      <c r="U269" s="23"/>
      <c r="V269" s="23"/>
      <c r="W269" s="23"/>
      <c r="X269" s="23"/>
      <c r="Y269" s="24" t="s">
        <v>10</v>
      </c>
      <c r="Z269" s="23"/>
      <c r="AA269" s="23"/>
      <c r="AB269" s="23"/>
      <c r="AC269" s="24" t="s">
        <v>11</v>
      </c>
      <c r="AD269" s="20"/>
      <c r="AE269" s="20"/>
      <c r="AF269" s="20"/>
      <c r="AG269" s="20"/>
      <c r="AH269" s="23"/>
      <c r="AI269" s="24" t="s">
        <v>12</v>
      </c>
      <c r="AJ269" s="23"/>
      <c r="AK269" s="23"/>
      <c r="AL269" s="20"/>
      <c r="AM269" s="24" t="s">
        <v>21</v>
      </c>
      <c r="AN269" s="20"/>
      <c r="AO269" s="23"/>
      <c r="AP269" s="23"/>
      <c r="AQ269" s="23"/>
      <c r="AR269" s="23"/>
      <c r="AS269" s="24" t="s">
        <v>87</v>
      </c>
      <c r="AT269" s="23"/>
      <c r="AU269" s="23"/>
      <c r="AV269" s="23"/>
      <c r="AW269" s="24" t="s">
        <v>22</v>
      </c>
      <c r="AX269" s="20"/>
      <c r="AY269" s="20"/>
      <c r="AZ269" s="20"/>
      <c r="BA269" s="20"/>
      <c r="BB269" s="23"/>
      <c r="BC269" s="24" t="s">
        <v>13</v>
      </c>
      <c r="BD269" s="23"/>
      <c r="BE269" s="23"/>
      <c r="BF269" s="23"/>
      <c r="BG269" s="24" t="s">
        <v>23</v>
      </c>
      <c r="BH269" s="20"/>
      <c r="BI269" s="23"/>
      <c r="BJ269" s="23"/>
      <c r="BK269" s="23"/>
      <c r="BL269" s="23"/>
      <c r="BM269" s="24" t="s">
        <v>24</v>
      </c>
      <c r="BN269" s="23"/>
      <c r="BO269" s="23"/>
      <c r="BP269" s="23"/>
      <c r="BQ269" s="24" t="s">
        <v>22</v>
      </c>
      <c r="BR269" s="20"/>
      <c r="BS269" s="20"/>
      <c r="BT269" s="20"/>
      <c r="BU269" s="20"/>
      <c r="BV269" s="23"/>
      <c r="BW269" s="24" t="s">
        <v>25</v>
      </c>
      <c r="BX269" s="23"/>
      <c r="BY269" s="23"/>
      <c r="BZ269" s="23"/>
      <c r="CA269" s="24" t="s">
        <v>23</v>
      </c>
      <c r="CB269" s="20"/>
      <c r="CC269" s="23"/>
      <c r="CD269" s="23"/>
      <c r="CE269" s="23"/>
      <c r="CF269" s="23"/>
      <c r="CG269" s="24" t="s">
        <v>88</v>
      </c>
      <c r="CH269" s="23"/>
      <c r="CI269" s="23"/>
      <c r="CJ269" s="23"/>
      <c r="CK269" s="24" t="s">
        <v>155</v>
      </c>
      <c r="CL269" s="24"/>
      <c r="CM269" s="23"/>
      <c r="CN269" s="23"/>
      <c r="CO269" s="23"/>
      <c r="CP269" s="23"/>
      <c r="CQ269" s="24" t="s">
        <v>89</v>
      </c>
      <c r="CR269" s="23"/>
      <c r="CS269" s="23"/>
      <c r="CY269" s="46">
        <f t="shared" si="2096"/>
        <v>4.92</v>
      </c>
      <c r="CZ269" s="13">
        <f t="shared" si="2097"/>
        <v>-145.52618480826692</v>
      </c>
      <c r="DA269" s="13">
        <f t="shared" si="2098"/>
        <v>14.515300071298583</v>
      </c>
      <c r="DB269" s="50"/>
      <c r="DC269" s="70"/>
      <c r="DD269" s="70"/>
      <c r="DE269" s="48">
        <f t="shared" si="2049"/>
        <v>-7.7146197324263002E-15</v>
      </c>
    </row>
    <row r="270" spans="1:109" ht="18" customHeight="1" thickBot="1">
      <c r="A270" s="23"/>
      <c r="B270" s="33"/>
      <c r="C270" s="23"/>
      <c r="D270" s="7" t="s">
        <v>99</v>
      </c>
      <c r="E270" s="8"/>
      <c r="F270" s="8" t="s">
        <v>100</v>
      </c>
      <c r="G270" s="9"/>
      <c r="H270" s="10"/>
      <c r="I270" s="7" t="s">
        <v>103</v>
      </c>
      <c r="J270" s="8"/>
      <c r="K270" s="8" t="s">
        <v>104</v>
      </c>
      <c r="L270" s="9"/>
      <c r="M270" s="23"/>
      <c r="N270" s="194" t="s">
        <v>74</v>
      </c>
      <c r="O270" s="195"/>
      <c r="P270" s="196" t="s">
        <v>75</v>
      </c>
      <c r="Q270" s="197"/>
      <c r="R270" s="23"/>
      <c r="S270" s="7" t="s">
        <v>2</v>
      </c>
      <c r="T270" s="8"/>
      <c r="U270" s="8" t="s">
        <v>3</v>
      </c>
      <c r="V270" s="9"/>
      <c r="W270" s="20"/>
      <c r="X270" s="194" t="s">
        <v>108</v>
      </c>
      <c r="Y270" s="195"/>
      <c r="Z270" s="196" t="s">
        <v>109</v>
      </c>
      <c r="AA270" s="197"/>
      <c r="AB270" s="20"/>
      <c r="AC270" s="7" t="s">
        <v>107</v>
      </c>
      <c r="AD270" s="8"/>
      <c r="AE270" s="8" t="s">
        <v>14</v>
      </c>
      <c r="AF270" s="9"/>
      <c r="AG270" s="20"/>
      <c r="AH270" s="194" t="s">
        <v>112</v>
      </c>
      <c r="AI270" s="195"/>
      <c r="AJ270" s="196" t="s">
        <v>113</v>
      </c>
      <c r="AK270" s="197"/>
      <c r="AL270" s="20"/>
      <c r="AM270" s="106" t="s">
        <v>135</v>
      </c>
      <c r="AN270" s="107"/>
      <c r="AO270" s="107" t="s">
        <v>136</v>
      </c>
      <c r="AP270" s="108"/>
      <c r="AQ270" s="23"/>
      <c r="AR270" s="194" t="s">
        <v>116</v>
      </c>
      <c r="AS270" s="195"/>
      <c r="AT270" s="196" t="s">
        <v>0</v>
      </c>
      <c r="AU270" s="197"/>
      <c r="AV270" s="36"/>
      <c r="AW270" s="7" t="s">
        <v>139</v>
      </c>
      <c r="AX270" s="8"/>
      <c r="AY270" s="8" t="s">
        <v>140</v>
      </c>
      <c r="AZ270" s="9"/>
      <c r="BA270" s="20"/>
      <c r="BB270" s="194" t="s">
        <v>119</v>
      </c>
      <c r="BC270" s="195"/>
      <c r="BD270" s="196" t="s">
        <v>120</v>
      </c>
      <c r="BE270" s="197"/>
      <c r="BF270" s="36"/>
      <c r="BG270" s="190" t="s">
        <v>143</v>
      </c>
      <c r="BH270" s="191"/>
      <c r="BI270" s="192" t="s">
        <v>144</v>
      </c>
      <c r="BJ270" s="193"/>
      <c r="BK270" s="36"/>
      <c r="BL270" s="194" t="s">
        <v>123</v>
      </c>
      <c r="BM270" s="195"/>
      <c r="BN270" s="196" t="s">
        <v>124</v>
      </c>
      <c r="BO270" s="197"/>
      <c r="BP270" s="36"/>
      <c r="BQ270" s="7" t="s">
        <v>147</v>
      </c>
      <c r="BR270" s="8"/>
      <c r="BS270" s="8" t="s">
        <v>148</v>
      </c>
      <c r="BT270" s="9"/>
      <c r="BU270" s="20"/>
      <c r="BV270" s="194" t="s">
        <v>127</v>
      </c>
      <c r="BW270" s="195"/>
      <c r="BX270" s="196" t="s">
        <v>128</v>
      </c>
      <c r="BY270" s="197"/>
      <c r="BZ270" s="36"/>
      <c r="CA270" s="7" t="s">
        <v>151</v>
      </c>
      <c r="CB270" s="8"/>
      <c r="CC270" s="8" t="s">
        <v>152</v>
      </c>
      <c r="CD270" s="9"/>
      <c r="CE270" s="36"/>
      <c r="CF270" s="194" t="s">
        <v>131</v>
      </c>
      <c r="CG270" s="195"/>
      <c r="CH270" s="196" t="s">
        <v>132</v>
      </c>
      <c r="CI270" s="197"/>
      <c r="CJ270" s="23"/>
      <c r="CK270" s="7" t="s">
        <v>156</v>
      </c>
      <c r="CL270" s="8"/>
      <c r="CM270" s="8" t="s">
        <v>157</v>
      </c>
      <c r="CN270" s="9"/>
      <c r="CO270" s="23"/>
      <c r="CP270" s="194" t="s">
        <v>160</v>
      </c>
      <c r="CQ270" s="195"/>
      <c r="CR270" s="196" t="s">
        <v>132</v>
      </c>
      <c r="CS270" s="197"/>
      <c r="CU270" s="26" t="s">
        <v>15</v>
      </c>
      <c r="CW270" s="52" t="s">
        <v>46</v>
      </c>
      <c r="CY270" s="46">
        <f t="shared" si="2096"/>
        <v>4.9400000000000004</v>
      </c>
      <c r="CZ270" s="13">
        <f t="shared" si="2097"/>
        <v>-145.85004971243953</v>
      </c>
      <c r="DA270" s="13">
        <f t="shared" si="2098"/>
        <v>14.454737097525248</v>
      </c>
      <c r="DB270" s="50"/>
      <c r="DC270" s="70"/>
      <c r="DD270" s="70"/>
      <c r="DE270" s="48">
        <f t="shared" si="2049"/>
        <v>-7.7146197324263002E-15</v>
      </c>
    </row>
    <row r="271" spans="1:109" ht="18" customHeight="1" thickTop="1" thickBot="1">
      <c r="B271" s="34">
        <v>0.62</v>
      </c>
      <c r="D271" s="11">
        <v>1</v>
      </c>
      <c r="E271" s="12">
        <v>0</v>
      </c>
      <c r="F271" s="13">
        <v>0</v>
      </c>
      <c r="G271" s="14">
        <v>0</v>
      </c>
      <c r="H271" s="10"/>
      <c r="I271" s="11">
        <v>1</v>
      </c>
      <c r="J271" s="12">
        <v>0</v>
      </c>
      <c r="K271" s="13">
        <v>0</v>
      </c>
      <c r="L271" s="40">
        <f t="shared" ref="L271" si="2615">$B271*$J$4</f>
        <v>0.88476480000000002</v>
      </c>
      <c r="N271" s="1">
        <f t="shared" ref="N271" si="2616">D271*I271+F271*I274-E271*J271-G271*J274</f>
        <v>1</v>
      </c>
      <c r="O271" s="4">
        <f t="shared" ref="O271" si="2617">(D271*J271+E271*I271+F271*J274+G271*I274)</f>
        <v>0</v>
      </c>
      <c r="P271" s="2">
        <f t="shared" ref="P271" si="2618">D271*K271+F271*K274-E271*L271-G271*L274</f>
        <v>0</v>
      </c>
      <c r="Q271" s="3">
        <f t="shared" ref="Q271" si="2619">(D271*L271+E271*K271+F271*L274+G271*K274)</f>
        <v>0.88476480000000002</v>
      </c>
      <c r="S271" s="11">
        <v>1</v>
      </c>
      <c r="T271" s="12">
        <v>0</v>
      </c>
      <c r="U271" s="13">
        <v>0</v>
      </c>
      <c r="V271" s="13">
        <v>0</v>
      </c>
      <c r="W271" s="20"/>
      <c r="X271" s="1">
        <f t="shared" ref="X271" si="2620">N271*S271+P271*S274-O271*T271-Q271*T274</f>
        <v>1.0144960491519917E-2</v>
      </c>
      <c r="Y271" s="4">
        <f t="shared" ref="Y271" si="2621">(N271*T271+O271*S271+P271*T274+Q271*S274)</f>
        <v>0</v>
      </c>
      <c r="Z271" s="2">
        <f t="shared" ref="Z271" si="2622">N271*U271+P271*U274-O271*V271-Q271*V274</f>
        <v>0</v>
      </c>
      <c r="AA271" s="3">
        <f t="shared" ref="AA271" si="2623">(N271*V271+O271*U271+P271*V274+Q271*U274)</f>
        <v>0.88476480000000002</v>
      </c>
      <c r="AB271" s="20"/>
      <c r="AC271" s="11">
        <v>1</v>
      </c>
      <c r="AD271" s="12">
        <v>0</v>
      </c>
      <c r="AE271" s="13">
        <v>0</v>
      </c>
      <c r="AF271" s="40">
        <f t="shared" ref="AF271" si="2624">$B271*$AD$4</f>
        <v>1.0617438000000001</v>
      </c>
      <c r="AG271" s="20"/>
      <c r="AH271" s="1">
        <f t="shared" ref="AH271" si="2625">X271*AC271+Z271*AC274-Y271*AD271-AA271*AD274</f>
        <v>1.0144960491519917E-2</v>
      </c>
      <c r="AI271" s="4">
        <f t="shared" ref="AI271" si="2626">(X271*AD271+Y271*AC271+Z271*AD274+AA271*AC274)</f>
        <v>0</v>
      </c>
      <c r="AJ271" s="2">
        <f t="shared" ref="AJ271" si="2627">X271*AE271+Z271*AE274-Y271*AF271-AA271*AF274</f>
        <v>0</v>
      </c>
      <c r="AK271" s="3">
        <f t="shared" ref="AK271" si="2628">(X271*AF271+Y271*AE271+Z271*AF274+AA271*AE274)</f>
        <v>0.89553614890311628</v>
      </c>
      <c r="AL271" s="20"/>
      <c r="AM271" s="11">
        <v>1</v>
      </c>
      <c r="AN271" s="12">
        <v>0</v>
      </c>
      <c r="AO271" s="13">
        <v>0</v>
      </c>
      <c r="AP271" s="14">
        <v>0</v>
      </c>
      <c r="AR271" s="1">
        <f t="shared" ref="AR271" si="2629">AH271*AM271+AJ271*AM274-AI271*AN271-AK271*AN274</f>
        <v>-1.0479947616113137</v>
      </c>
      <c r="AS271" s="4">
        <f t="shared" ref="AS271" si="2630">(AH271*AN271+AI271*AM271+AJ271*AN274+AK271*AM274)</f>
        <v>0</v>
      </c>
      <c r="AT271" s="2">
        <f t="shared" ref="AT271" si="2631">AH271*AO271+AJ271*AO274-AI271*AP271-AK271*AP274</f>
        <v>0</v>
      </c>
      <c r="AU271" s="3">
        <f t="shared" ref="AU271" si="2632">(AH271*AP271+AI271*AO271+AJ271*AP274+AK271*AO274)</f>
        <v>0.89553614890311628</v>
      </c>
      <c r="AV271" s="20"/>
      <c r="AW271" s="11">
        <v>1</v>
      </c>
      <c r="AX271" s="12">
        <v>0</v>
      </c>
      <c r="AY271" s="13">
        <v>0</v>
      </c>
      <c r="AZ271" s="40">
        <f t="shared" ref="AZ271" si="2633">$B271*$AX$4</f>
        <v>1.0617438000000001</v>
      </c>
      <c r="BA271" s="20"/>
      <c r="BB271" s="1">
        <f t="shared" ref="BB271" si="2634">AR271*AW271+AT271*AW274-AS271*AX271-AU271*AX274</f>
        <v>-1.0479947616113137</v>
      </c>
      <c r="BC271" s="4">
        <f t="shared" ref="BC271" si="2635">(AR271*AX271+AS271*AW271+AT271*AX274+AU271*AW274)</f>
        <v>0</v>
      </c>
      <c r="BD271" s="2">
        <f t="shared" ref="BD271" si="2636">AR271*AY271+AT271*AY274-AS271*AZ271-AU271*AZ274</f>
        <v>0</v>
      </c>
      <c r="BE271" s="3">
        <f t="shared" ref="BE271" si="2637">(AR271*AZ271+AS271*AY271+AT271*AZ274+AU271*AY274)</f>
        <v>-0.21716579167017425</v>
      </c>
      <c r="BF271" s="20"/>
      <c r="BG271" s="11">
        <v>1</v>
      </c>
      <c r="BH271" s="12">
        <v>0</v>
      </c>
      <c r="BI271" s="13">
        <v>0</v>
      </c>
      <c r="BJ271" s="14">
        <v>0</v>
      </c>
      <c r="BK271" s="20"/>
      <c r="BL271" s="1">
        <f t="shared" ref="BL271" si="2638">BB271*BG271+BD271*BG274-BC271*BH271-BE271*BH274</f>
        <v>-0.80503453840445616</v>
      </c>
      <c r="BM271" s="4">
        <f t="shared" ref="BM271" si="2639">(BB271*BH271+BC271*BG271+BD271*BH274+BE271*BG274)</f>
        <v>0</v>
      </c>
      <c r="BN271" s="2">
        <f t="shared" ref="BN271" si="2640">BB271*BI271+BD271*BI274-BC271*BJ271-BE271*BJ274</f>
        <v>0</v>
      </c>
      <c r="BO271" s="3">
        <f t="shared" ref="BO271" si="2641">(BB271*BJ271+BC271*BI271+BD271*BJ274+BE271*BI274)</f>
        <v>-0.21716579167017425</v>
      </c>
      <c r="BP271" s="20"/>
      <c r="BQ271" s="11">
        <v>1</v>
      </c>
      <c r="BR271" s="12">
        <v>0</v>
      </c>
      <c r="BS271" s="13">
        <v>0</v>
      </c>
      <c r="BT271" s="40">
        <f t="shared" ref="BT271" si="2642">$B271*BR$4</f>
        <v>0.88476480000000002</v>
      </c>
      <c r="BU271" s="20"/>
      <c r="BV271" s="1">
        <f t="shared" ref="BV271" si="2643">BL271*BQ271+BN271*BQ274-BM271*BR271-BO271*BR274</f>
        <v>-0.80503453840445616</v>
      </c>
      <c r="BW271" s="4">
        <f t="shared" ref="BW271" si="2644">(BL271*BR271+BM271*BQ271+BN271*BR274+BO271*BQ274)</f>
        <v>0</v>
      </c>
      <c r="BX271" s="2">
        <f t="shared" ref="BX271" si="2645">BL271*BS271+BN271*BS274-BM271*BT271-BO271*BT274</f>
        <v>0</v>
      </c>
      <c r="BY271" s="3">
        <f t="shared" ref="BY271" si="2646">(BL271*BT271+BM271*BS271+BN271*BT274+BO271*BS274)</f>
        <v>-0.92943201403468523</v>
      </c>
      <c r="BZ271" s="20"/>
      <c r="CA271" s="11">
        <v>1</v>
      </c>
      <c r="CB271" s="12">
        <v>0</v>
      </c>
      <c r="CC271" s="13">
        <v>0</v>
      </c>
      <c r="CD271" s="14">
        <v>0</v>
      </c>
      <c r="CE271" s="20"/>
      <c r="CF271" s="1">
        <f t="shared" ref="CF271" si="2647">BV271*CA271+BX271*CA274-BW271*CB271-BY271*CB274</f>
        <v>-0.33569219059405447</v>
      </c>
      <c r="CG271" s="4">
        <f t="shared" ref="CG271" si="2648">(BV271*CB271+BW271*CA271+BX271*CB274+BY271*CA274)</f>
        <v>0</v>
      </c>
      <c r="CH271" s="2">
        <f t="shared" ref="CH271" si="2649">BV271*CC271+BX271*CC274-BW271*CD271-BY271*CD274</f>
        <v>0</v>
      </c>
      <c r="CI271" s="3">
        <f t="shared" ref="CI271" si="2650">(BV271*CD271+BW271*CC271+BX271*CD274+BY271*CC274)</f>
        <v>-0.92943201403468523</v>
      </c>
      <c r="CJ271" s="28"/>
      <c r="CK271" s="11">
        <v>1</v>
      </c>
      <c r="CL271" s="12">
        <v>0</v>
      </c>
      <c r="CM271" s="13">
        <v>0</v>
      </c>
      <c r="CN271" s="14">
        <v>0</v>
      </c>
      <c r="CP271" s="1">
        <f t="shared" ref="CP271" si="2651">CF271*CK271+CH271*CK274-CG271*CL271-CI271*CL274</f>
        <v>-0.33569219059405447</v>
      </c>
      <c r="CQ271" s="4">
        <f t="shared" ref="CQ271" si="2652">(CF271*CL271+CG271*CK271+CH271*CL274+CI271*CK274)</f>
        <v>-0.92943201403468523</v>
      </c>
      <c r="CR271" s="2">
        <f t="shared" ref="CR271" si="2653">CF271*CM271+CH271*CM274-CG271*CN271-CI271*CN274</f>
        <v>0</v>
      </c>
      <c r="CS271" s="3">
        <f t="shared" ref="CS271" si="2654">(CF271*CN271+CG271*CM271+CH271*CN274+CI271*CM274)</f>
        <v>-0.92943201403468523</v>
      </c>
      <c r="CU271" s="29">
        <f t="shared" ref="CU271" si="2655">20*LOG(((1+$CL$4)/$CL$4)/((CP271+CP274)^2+(CQ271+CQ274)^2)^0.5)</f>
        <v>-6.9209439152022334E-4</v>
      </c>
      <c r="CW271" s="53">
        <f t="shared" ref="CW271" si="2656">((CP271^2+CQ271^2)^0.5)/((CP274^2+CQ274^2)^0.5)</f>
        <v>0.97649804102356597</v>
      </c>
      <c r="CY271" s="46">
        <f t="shared" si="2096"/>
        <v>4.96</v>
      </c>
      <c r="CZ271" s="13">
        <f t="shared" si="2097"/>
        <v>-146.17255027244295</v>
      </c>
      <c r="DA271" s="13">
        <f t="shared" si="2098"/>
        <v>14.394684929861981</v>
      </c>
      <c r="DB271" s="50"/>
      <c r="DC271" s="70"/>
      <c r="DD271" s="70"/>
      <c r="DE271" s="48">
        <f t="shared" si="2049"/>
        <v>-6.7502922658730125E-15</v>
      </c>
    </row>
    <row r="272" spans="1:109" ht="18" customHeight="1" thickBot="1">
      <c r="D272" s="11"/>
      <c r="E272" s="13"/>
      <c r="F272" s="13"/>
      <c r="G272" s="15"/>
      <c r="H272" s="10"/>
      <c r="I272" s="11"/>
      <c r="J272" s="13"/>
      <c r="K272" s="13"/>
      <c r="L272" s="15"/>
      <c r="N272" s="5"/>
      <c r="Q272" s="6"/>
      <c r="S272" s="11"/>
      <c r="T272" s="13"/>
      <c r="U272" s="13"/>
      <c r="V272" s="15"/>
      <c r="W272" s="20"/>
      <c r="X272" s="5"/>
      <c r="AA272" s="6"/>
      <c r="AB272" s="20"/>
      <c r="AC272" s="11"/>
      <c r="AD272" s="13"/>
      <c r="AE272" s="13"/>
      <c r="AF272" s="15"/>
      <c r="AG272" s="20"/>
      <c r="AH272" s="5"/>
      <c r="AK272" s="6"/>
      <c r="AL272" s="20"/>
      <c r="AM272" s="11"/>
      <c r="AN272" s="13"/>
      <c r="AO272" s="13"/>
      <c r="AP272" s="15"/>
      <c r="AR272" s="5"/>
      <c r="AU272" s="6"/>
      <c r="AW272" s="11"/>
      <c r="AX272" s="13"/>
      <c r="AY272" s="13"/>
      <c r="AZ272" s="15"/>
      <c r="BA272" s="20"/>
      <c r="BB272" s="5"/>
      <c r="BE272" s="6"/>
      <c r="BG272" s="11"/>
      <c r="BH272" s="13"/>
      <c r="BI272" s="13"/>
      <c r="BJ272" s="15"/>
      <c r="BL272" s="5"/>
      <c r="BO272" s="6"/>
      <c r="BQ272" s="11"/>
      <c r="BR272" s="13"/>
      <c r="BS272" s="13"/>
      <c r="BT272" s="15"/>
      <c r="BU272" s="20"/>
      <c r="BV272" s="5"/>
      <c r="BY272" s="6"/>
      <c r="CA272" s="11"/>
      <c r="CB272" s="13"/>
      <c r="CC272" s="13"/>
      <c r="CD272" s="15"/>
      <c r="CF272" s="5"/>
      <c r="CI272" s="6"/>
      <c r="CK272" s="11"/>
      <c r="CL272" s="13"/>
      <c r="CM272" s="13"/>
      <c r="CN272" s="15"/>
      <c r="CP272" s="5"/>
      <c r="CS272" s="6"/>
      <c r="CW272" s="54"/>
      <c r="CY272" s="46">
        <f t="shared" si="2096"/>
        <v>4.9800000000000004</v>
      </c>
      <c r="CZ272" s="13">
        <f t="shared" si="2097"/>
        <v>-146.49369816679894</v>
      </c>
      <c r="DA272" s="13">
        <f t="shared" si="2098"/>
        <v>14.335137040060724</v>
      </c>
      <c r="DB272" s="50"/>
      <c r="DC272" s="70"/>
      <c r="DD272" s="70"/>
      <c r="DE272" s="48">
        <f t="shared" si="2049"/>
        <v>-5.7859647993197248E-15</v>
      </c>
    </row>
    <row r="273" spans="1:109" ht="18" customHeight="1" thickBot="1">
      <c r="D273" s="11" t="s">
        <v>101</v>
      </c>
      <c r="E273" s="13"/>
      <c r="F273" s="13" t="s">
        <v>102</v>
      </c>
      <c r="G273" s="15"/>
      <c r="H273" s="10"/>
      <c r="I273" s="11" t="s">
        <v>106</v>
      </c>
      <c r="J273" s="13"/>
      <c r="K273" s="13" t="s">
        <v>105</v>
      </c>
      <c r="L273" s="15"/>
      <c r="N273" s="194" t="s">
        <v>16</v>
      </c>
      <c r="O273" s="195"/>
      <c r="P273" s="196" t="s">
        <v>17</v>
      </c>
      <c r="Q273" s="197"/>
      <c r="S273" s="11" t="s">
        <v>4</v>
      </c>
      <c r="T273" s="13"/>
      <c r="U273" s="13" t="s">
        <v>5</v>
      </c>
      <c r="V273" s="15"/>
      <c r="W273" s="20"/>
      <c r="X273" s="194" t="s">
        <v>111</v>
      </c>
      <c r="Y273" s="195"/>
      <c r="Z273" s="196" t="s">
        <v>110</v>
      </c>
      <c r="AA273" s="197"/>
      <c r="AB273" s="20"/>
      <c r="AC273" s="11" t="s">
        <v>18</v>
      </c>
      <c r="AD273" s="13"/>
      <c r="AE273" s="13" t="s">
        <v>19</v>
      </c>
      <c r="AF273" s="15"/>
      <c r="AG273" s="20"/>
      <c r="AH273" s="194" t="s">
        <v>114</v>
      </c>
      <c r="AI273" s="195"/>
      <c r="AJ273" s="196" t="s">
        <v>115</v>
      </c>
      <c r="AK273" s="197"/>
      <c r="AL273" s="20"/>
      <c r="AM273" s="11" t="s">
        <v>138</v>
      </c>
      <c r="AN273" s="13"/>
      <c r="AO273" s="13" t="s">
        <v>137</v>
      </c>
      <c r="AP273" s="15"/>
      <c r="AR273" s="194" t="s">
        <v>117</v>
      </c>
      <c r="AS273" s="195"/>
      <c r="AT273" s="196" t="s">
        <v>118</v>
      </c>
      <c r="AU273" s="197"/>
      <c r="AV273" s="36"/>
      <c r="AW273" s="11" t="s">
        <v>142</v>
      </c>
      <c r="AX273" s="13"/>
      <c r="AY273" s="13" t="s">
        <v>141</v>
      </c>
      <c r="AZ273" s="15"/>
      <c r="BA273" s="20"/>
      <c r="BB273" s="194" t="s">
        <v>122</v>
      </c>
      <c r="BC273" s="195"/>
      <c r="BD273" s="196" t="s">
        <v>121</v>
      </c>
      <c r="BE273" s="197"/>
      <c r="BF273" s="36"/>
      <c r="BG273" s="11" t="s">
        <v>145</v>
      </c>
      <c r="BH273" s="13"/>
      <c r="BI273" s="13" t="s">
        <v>146</v>
      </c>
      <c r="BJ273" s="15"/>
      <c r="BK273" s="36"/>
      <c r="BL273" s="194" t="s">
        <v>125</v>
      </c>
      <c r="BM273" s="195"/>
      <c r="BN273" s="196" t="s">
        <v>126</v>
      </c>
      <c r="BO273" s="197"/>
      <c r="BP273" s="36"/>
      <c r="BQ273" s="11" t="s">
        <v>150</v>
      </c>
      <c r="BR273" s="13"/>
      <c r="BS273" s="13" t="s">
        <v>149</v>
      </c>
      <c r="BT273" s="15"/>
      <c r="BU273" s="20"/>
      <c r="BV273" s="194" t="s">
        <v>129</v>
      </c>
      <c r="BW273" s="195"/>
      <c r="BX273" s="196" t="s">
        <v>130</v>
      </c>
      <c r="BY273" s="197"/>
      <c r="BZ273" s="36"/>
      <c r="CA273" s="11" t="s">
        <v>154</v>
      </c>
      <c r="CB273" s="13"/>
      <c r="CC273" s="13" t="s">
        <v>153</v>
      </c>
      <c r="CD273" s="15"/>
      <c r="CE273" s="36"/>
      <c r="CF273" s="194" t="s">
        <v>134</v>
      </c>
      <c r="CG273" s="195"/>
      <c r="CH273" s="196" t="s">
        <v>133</v>
      </c>
      <c r="CI273" s="197"/>
      <c r="CK273" s="11" t="s">
        <v>159</v>
      </c>
      <c r="CL273" s="13"/>
      <c r="CM273" s="13" t="s">
        <v>158</v>
      </c>
      <c r="CN273" s="15"/>
      <c r="CP273" s="109" t="s">
        <v>161</v>
      </c>
      <c r="CQ273" s="110"/>
      <c r="CR273" s="111" t="s">
        <v>162</v>
      </c>
      <c r="CS273" s="112"/>
      <c r="CU273" s="38" t="s">
        <v>29</v>
      </c>
      <c r="CW273" s="55" t="s">
        <v>47</v>
      </c>
      <c r="CY273" s="46">
        <f t="shared" si="2096"/>
        <v>5</v>
      </c>
      <c r="CZ273" s="13">
        <f t="shared" si="2097"/>
        <v>-146.81350492190052</v>
      </c>
      <c r="DA273" s="13">
        <f t="shared" si="2098"/>
        <v>14.276087012165451</v>
      </c>
      <c r="DB273" s="50"/>
      <c r="DC273" s="70"/>
      <c r="DD273" s="70"/>
      <c r="DE273" s="48">
        <f t="shared" si="2049"/>
        <v>-5.7859647993197248E-15</v>
      </c>
    </row>
    <row r="274" spans="1:109" ht="18" customHeight="1" thickTop="1" thickBot="1">
      <c r="D274" s="16">
        <v>0</v>
      </c>
      <c r="E274" s="17">
        <f t="shared" ref="E274" si="2657">$B271*$E$4</f>
        <v>0.50497760000000003</v>
      </c>
      <c r="F274" s="18">
        <v>1</v>
      </c>
      <c r="G274" s="19">
        <v>0</v>
      </c>
      <c r="H274" s="10"/>
      <c r="I274" s="16">
        <v>0</v>
      </c>
      <c r="J274" s="17">
        <v>0</v>
      </c>
      <c r="K274" s="18">
        <v>1</v>
      </c>
      <c r="L274" s="19">
        <v>0</v>
      </c>
      <c r="N274" s="1">
        <f t="shared" ref="N274" si="2658">D274*I271+F274*I274-E274*J271-G274*J274</f>
        <v>0</v>
      </c>
      <c r="O274" s="4">
        <f t="shared" ref="O274" si="2659">(D274*J271+E274*I271+F274*J274+G274*I274)</f>
        <v>0.50497760000000003</v>
      </c>
      <c r="P274" s="2">
        <f t="shared" ref="P274" si="2660">D274*K271+F274*K274-E274*L271-G274*L274</f>
        <v>0.55321359473151999</v>
      </c>
      <c r="Q274" s="3">
        <f t="shared" ref="Q274" si="2661">(D274*L271+E274*K271+F274*L274+G274*K274)</f>
        <v>0</v>
      </c>
      <c r="S274" s="16">
        <v>0</v>
      </c>
      <c r="T274" s="17">
        <f t="shared" ref="T274" si="2662">$B271*$T$4</f>
        <v>1.1187776</v>
      </c>
      <c r="U274" s="18">
        <v>1</v>
      </c>
      <c r="V274" s="19">
        <v>0</v>
      </c>
      <c r="W274" s="20"/>
      <c r="X274" s="1">
        <f t="shared" ref="X274" si="2663">N274*S271+P274*S274-O274*T271-Q274*T274</f>
        <v>0</v>
      </c>
      <c r="Y274" s="4">
        <f t="shared" ref="Y274" si="2664">(N274*T271+O274*S271+P274*T274+Q274*S274)</f>
        <v>1.1239005778011026</v>
      </c>
      <c r="Z274" s="2">
        <f t="shared" ref="Z274" si="2665">N274*U271+P274*U274-O274*V271-Q274*V274</f>
        <v>0.55321359473151999</v>
      </c>
      <c r="AA274" s="3">
        <f t="shared" ref="AA274" si="2666">(N274*V271+O274*U271+P274*V274+Q274*U274)</f>
        <v>0</v>
      </c>
      <c r="AB274" s="20"/>
      <c r="AC274" s="16">
        <v>0</v>
      </c>
      <c r="AD274" s="17">
        <v>0</v>
      </c>
      <c r="AE274" s="18">
        <v>1</v>
      </c>
      <c r="AF274" s="19">
        <v>0</v>
      </c>
      <c r="AG274" s="20"/>
      <c r="AH274" s="1">
        <f t="shared" ref="AH274" si="2667">X274*AC271+Z274*AC274-Y274*AD271-AA274*AD274</f>
        <v>0</v>
      </c>
      <c r="AI274" s="4">
        <f t="shared" ref="AI274" si="2668">(X274*AD271+Y274*AC271+Z274*AD274+AA274*AC274)</f>
        <v>1.1239005778011026</v>
      </c>
      <c r="AJ274" s="2">
        <f t="shared" ref="AJ274" si="2669">X274*AE271+Z274*AE274-Y274*AF271-AA274*AF274</f>
        <v>-0.64008087556521853</v>
      </c>
      <c r="AK274" s="3">
        <f t="shared" ref="AK274" si="2670">(X274*AF271+Y274*AE271+Z274*AF274+AA274*AE274)</f>
        <v>0</v>
      </c>
      <c r="AL274" s="20"/>
      <c r="AM274" s="16">
        <v>0</v>
      </c>
      <c r="AN274" s="17">
        <f t="shared" ref="AN274" si="2671">$B271*$AN$4</f>
        <v>1.1815711999999998</v>
      </c>
      <c r="AO274" s="18">
        <v>1</v>
      </c>
      <c r="AP274" s="19">
        <v>0</v>
      </c>
      <c r="AR274" s="1">
        <f t="shared" ref="AR274" si="2672">AH274*AM271+AJ274*AM274-AI274*AN271-AK274*AN274</f>
        <v>0</v>
      </c>
      <c r="AS274" s="4">
        <f t="shared" ref="AS274" si="2673">(AH274*AN271+AI274*AM271+AJ274*AN274+AK274*AM274)</f>
        <v>0.36759944956245683</v>
      </c>
      <c r="AT274" s="2">
        <f t="shared" ref="AT274" si="2674">AH274*AO271+AJ274*AO274-AI274*AP271-AK274*AP274</f>
        <v>-0.64008087556521853</v>
      </c>
      <c r="AU274" s="3">
        <f t="shared" ref="AU274" si="2675">(AH274*AP271+AI274*AO271+AJ274*AP274+AK274*AO274)</f>
        <v>0</v>
      </c>
      <c r="AV274" s="20"/>
      <c r="AW274" s="16">
        <v>0</v>
      </c>
      <c r="AX274" s="17">
        <v>0</v>
      </c>
      <c r="AY274" s="18">
        <v>1</v>
      </c>
      <c r="AZ274" s="19">
        <v>0</v>
      </c>
      <c r="BA274" s="20"/>
      <c r="BB274" s="1">
        <f t="shared" ref="BB274" si="2676">AR274*AW271+AT274*AW274-AS274*AX271-AU274*AX274</f>
        <v>0</v>
      </c>
      <c r="BC274" s="4">
        <f t="shared" ref="BC274" si="2677">(AR274*AX271+AS274*AW271+AT274*AX274+AU274*AW274)</f>
        <v>0.36759944956245683</v>
      </c>
      <c r="BD274" s="2">
        <f t="shared" ref="BD274" si="2678">AR274*AY271+AT274*AY274-AS274*AZ271-AU274*AZ274</f>
        <v>-1.0303773120215698</v>
      </c>
      <c r="BE274" s="3">
        <f t="shared" ref="BE274" si="2679">(AR274*AZ271+AS274*AY271+AT274*AZ274+AU274*AY274)</f>
        <v>0</v>
      </c>
      <c r="BF274" s="20"/>
      <c r="BG274" s="16">
        <v>0</v>
      </c>
      <c r="BH274" s="17">
        <f t="shared" ref="BH274" si="2680">$B271*$BH$4</f>
        <v>1.1187776</v>
      </c>
      <c r="BI274" s="18">
        <v>1</v>
      </c>
      <c r="BJ274" s="19">
        <v>0</v>
      </c>
      <c r="BK274" s="20"/>
      <c r="BL274" s="1">
        <f t="shared" ref="BL274" si="2681">BB274*BG271+BD274*BG274-BC274*BH271-BE274*BH274</f>
        <v>0</v>
      </c>
      <c r="BM274" s="4">
        <f t="shared" ref="BM274" si="2682">(BB274*BH271+BC274*BG271+BD274*BH274+BE274*BG274)</f>
        <v>-0.78516360667548613</v>
      </c>
      <c r="BN274" s="2">
        <f t="shared" ref="BN274" si="2683">BB274*BI271+BD274*BI274-BC274*BJ271-BE274*BJ274</f>
        <v>-1.0303773120215698</v>
      </c>
      <c r="BO274" s="3">
        <f t="shared" ref="BO274" si="2684">(BB274*BJ271+BC274*BI271+BD274*BJ274+BE274*BI274)</f>
        <v>0</v>
      </c>
      <c r="BP274" s="20"/>
      <c r="BQ274" s="16">
        <v>0</v>
      </c>
      <c r="BR274" s="17">
        <v>0</v>
      </c>
      <c r="BS274" s="18">
        <v>1</v>
      </c>
      <c r="BT274" s="19">
        <v>0</v>
      </c>
      <c r="BU274" s="20"/>
      <c r="BV274" s="1">
        <f t="shared" ref="BV274" si="2685">BL274*BQ271+BN274*BQ274-BM274*BR271-BO274*BR274</f>
        <v>0</v>
      </c>
      <c r="BW274" s="4">
        <f t="shared" ref="BW274" si="2686">(BL274*BR271+BM274*BQ271+BN274*BR274+BO274*BQ274)</f>
        <v>-0.78516360667548613</v>
      </c>
      <c r="BX274" s="2">
        <f t="shared" ref="BX274" si="2687">BL274*BS271+BN274*BS274-BM274*BT271-BO274*BT274</f>
        <v>-0.33569219059405464</v>
      </c>
      <c r="BY274" s="3">
        <f t="shared" ref="BY274" si="2688">(BL274*BT271+BM274*BS271+BN274*BT274+BO274*BS274)</f>
        <v>0</v>
      </c>
      <c r="BZ274" s="20"/>
      <c r="CA274" s="16">
        <v>0</v>
      </c>
      <c r="CB274" s="17">
        <f t="shared" ref="CB274" si="2689">$B271*$CB$4</f>
        <v>0.50497760000000003</v>
      </c>
      <c r="CC274" s="18">
        <v>1</v>
      </c>
      <c r="CD274" s="19">
        <v>0</v>
      </c>
      <c r="CE274" s="20"/>
      <c r="CF274" s="1">
        <f t="shared" ref="CF274" si="2690">BV274*CA271+BX274*CA274-BW274*CB271-BY274*CB274</f>
        <v>0</v>
      </c>
      <c r="CG274" s="4">
        <f t="shared" ref="CG274" si="2691">(BV274*CB271+BW274*CA271+BX274*CB274+BY274*CA274)</f>
        <v>-0.95468064342041448</v>
      </c>
      <c r="CH274" s="2">
        <f t="shared" ref="CH274" si="2692">BV274*CC271+BX274*CC274-BW274*CD271-BY274*CD274</f>
        <v>-0.33569219059405464</v>
      </c>
      <c r="CI274" s="3">
        <f t="shared" ref="CI274" si="2693">(BV274*CD271+BW274*CC271+BX274*CD274+BY274*CC274)</f>
        <v>0</v>
      </c>
      <c r="CK274" s="16">
        <f t="shared" ref="CK274" si="2694">1/$CL$4</f>
        <v>1</v>
      </c>
      <c r="CL274" s="17">
        <v>0</v>
      </c>
      <c r="CM274" s="18">
        <v>1</v>
      </c>
      <c r="CN274" s="19">
        <v>0</v>
      </c>
      <c r="CP274" s="1">
        <f t="shared" ref="CP274" si="2695">CF274*CK271+CH274*CK274-CG274*CL271-CI274*CL274</f>
        <v>-0.33569219059405464</v>
      </c>
      <c r="CQ274" s="4">
        <f t="shared" ref="CQ274" si="2696">(CF274*CL271+CG274*CK271+CH274*CL274+CI274*CK274)</f>
        <v>-0.95468064342041448</v>
      </c>
      <c r="CR274" s="2">
        <f t="shared" ref="CR274" si="2697">CF274*CM271+CH274*CM274-CG274*CN271-CI274*CN274</f>
        <v>-0.33569219059405464</v>
      </c>
      <c r="CS274" s="3">
        <f t="shared" ref="CS274" si="2698">(CF274*CN271+CG274*CM271+CH274*CN274+CI274*CM274)</f>
        <v>0</v>
      </c>
      <c r="CU274" s="39">
        <f t="shared" ref="CU274" si="2699">(180/PI())*ATAN(-1*(CQ271/CP271))</f>
        <v>-70.141297492178978</v>
      </c>
      <c r="CW274" s="56">
        <f t="shared" ref="CW274" si="2700">20*LOG(((1-(10^(CU271/20)^2)*(1-((1-CW271)/(1+CW271))^2))^0.5))</f>
        <v>-35.218459088165098</v>
      </c>
      <c r="CY274" s="46">
        <f t="shared" si="2096"/>
        <v>5.05</v>
      </c>
      <c r="CZ274" s="13">
        <f t="shared" si="2097"/>
        <v>-147.60722862586442</v>
      </c>
      <c r="DA274" s="13">
        <f t="shared" si="2098"/>
        <v>14.130598968438473</v>
      </c>
      <c r="DB274" s="50"/>
      <c r="DC274" s="70"/>
      <c r="DD274" s="70"/>
      <c r="DE274" s="48">
        <f t="shared" si="2049"/>
        <v>-4.8216373327664363E-15</v>
      </c>
    </row>
    <row r="275" spans="1:109" ht="18" customHeight="1"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3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Y275" s="46">
        <f t="shared" si="2096"/>
        <v>5.0999999999999996</v>
      </c>
      <c r="CZ275" s="13">
        <f t="shared" si="2097"/>
        <v>-148.39281471557973</v>
      </c>
      <c r="DA275" s="13">
        <f t="shared" si="2098"/>
        <v>13.988087801749455</v>
      </c>
      <c r="DB275" s="50"/>
      <c r="DC275" s="70"/>
      <c r="DD275" s="70"/>
      <c r="DE275" s="48">
        <f t="shared" si="2049"/>
        <v>-3.8573098662131493E-15</v>
      </c>
    </row>
    <row r="276" spans="1:109" ht="18" customHeight="1">
      <c r="CY276" s="46">
        <f t="shared" si="2096"/>
        <v>5.15</v>
      </c>
      <c r="CZ276" s="13">
        <f t="shared" si="2097"/>
        <v>-149.17043150089586</v>
      </c>
      <c r="DA276" s="13">
        <f t="shared" si="2098"/>
        <v>13.848461850909288</v>
      </c>
      <c r="DB276" s="50"/>
      <c r="DC276" s="70"/>
      <c r="DD276" s="70"/>
      <c r="DE276" s="48">
        <f t="shared" si="2049"/>
        <v>-3.8573098662131493E-15</v>
      </c>
    </row>
    <row r="277" spans="1:109" ht="18" customHeight="1" thickBot="1">
      <c r="A277" s="23"/>
      <c r="B277" s="23"/>
      <c r="C277" s="23"/>
      <c r="D277" s="20" t="s">
        <v>6</v>
      </c>
      <c r="E277" s="20"/>
      <c r="F277" s="20"/>
      <c r="G277" s="20"/>
      <c r="H277" s="20"/>
      <c r="I277" s="20" t="s">
        <v>7</v>
      </c>
      <c r="J277" s="20"/>
      <c r="K277" s="20"/>
      <c r="L277" s="20"/>
      <c r="M277" s="23"/>
      <c r="N277" s="23"/>
      <c r="O277" s="24" t="s">
        <v>8</v>
      </c>
      <c r="P277" s="23"/>
      <c r="Q277" s="23"/>
      <c r="R277" s="23"/>
      <c r="S277" s="20"/>
      <c r="T277" s="20" t="s">
        <v>9</v>
      </c>
      <c r="U277" s="23"/>
      <c r="V277" s="23"/>
      <c r="W277" s="23"/>
      <c r="X277" s="23"/>
      <c r="Y277" s="24" t="s">
        <v>10</v>
      </c>
      <c r="Z277" s="23"/>
      <c r="AA277" s="23"/>
      <c r="AB277" s="23"/>
      <c r="AC277" s="24" t="s">
        <v>11</v>
      </c>
      <c r="AD277" s="20"/>
      <c r="AE277" s="20"/>
      <c r="AF277" s="20"/>
      <c r="AG277" s="20"/>
      <c r="AH277" s="23"/>
      <c r="AI277" s="24" t="s">
        <v>12</v>
      </c>
      <c r="AJ277" s="23"/>
      <c r="AK277" s="23"/>
      <c r="AL277" s="20"/>
      <c r="AM277" s="24" t="s">
        <v>21</v>
      </c>
      <c r="AN277" s="20"/>
      <c r="AO277" s="23"/>
      <c r="AP277" s="23"/>
      <c r="AQ277" s="23"/>
      <c r="AR277" s="23"/>
      <c r="AS277" s="24" t="s">
        <v>87</v>
      </c>
      <c r="AT277" s="23"/>
      <c r="AU277" s="23"/>
      <c r="AV277" s="23"/>
      <c r="AW277" s="24" t="s">
        <v>22</v>
      </c>
      <c r="AX277" s="20"/>
      <c r="AY277" s="20"/>
      <c r="AZ277" s="20"/>
      <c r="BA277" s="20"/>
      <c r="BB277" s="23"/>
      <c r="BC277" s="24" t="s">
        <v>13</v>
      </c>
      <c r="BD277" s="23"/>
      <c r="BE277" s="23"/>
      <c r="BF277" s="23"/>
      <c r="BG277" s="24" t="s">
        <v>23</v>
      </c>
      <c r="BH277" s="20"/>
      <c r="BI277" s="23"/>
      <c r="BJ277" s="23"/>
      <c r="BK277" s="23"/>
      <c r="BL277" s="23"/>
      <c r="BM277" s="24" t="s">
        <v>24</v>
      </c>
      <c r="BN277" s="23"/>
      <c r="BO277" s="23"/>
      <c r="BP277" s="23"/>
      <c r="BQ277" s="24" t="s">
        <v>22</v>
      </c>
      <c r="BR277" s="20"/>
      <c r="BS277" s="20"/>
      <c r="BT277" s="20"/>
      <c r="BU277" s="20"/>
      <c r="BV277" s="23"/>
      <c r="BW277" s="24" t="s">
        <v>25</v>
      </c>
      <c r="BX277" s="23"/>
      <c r="BY277" s="23"/>
      <c r="BZ277" s="23"/>
      <c r="CA277" s="24" t="s">
        <v>23</v>
      </c>
      <c r="CB277" s="20"/>
      <c r="CC277" s="23"/>
      <c r="CD277" s="23"/>
      <c r="CE277" s="23"/>
      <c r="CF277" s="23"/>
      <c r="CG277" s="24" t="s">
        <v>88</v>
      </c>
      <c r="CH277" s="23"/>
      <c r="CI277" s="23"/>
      <c r="CJ277" s="23"/>
      <c r="CK277" s="24" t="s">
        <v>155</v>
      </c>
      <c r="CL277" s="24"/>
      <c r="CM277" s="23"/>
      <c r="CN277" s="23"/>
      <c r="CO277" s="23"/>
      <c r="CP277" s="23"/>
      <c r="CQ277" s="24" t="s">
        <v>89</v>
      </c>
      <c r="CR277" s="23"/>
      <c r="CS277" s="23"/>
      <c r="CY277" s="46">
        <f t="shared" si="2096"/>
        <v>5.2</v>
      </c>
      <c r="CZ277" s="13">
        <f t="shared" si="2097"/>
        <v>-149.94024203244632</v>
      </c>
      <c r="DA277" s="13">
        <f t="shared" si="2098"/>
        <v>13.711633226914133</v>
      </c>
      <c r="DB277" s="50"/>
      <c r="DC277" s="70"/>
      <c r="DD277" s="70"/>
      <c r="DE277" s="48">
        <f t="shared" si="2049"/>
        <v>-2.892982399659862E-15</v>
      </c>
    </row>
    <row r="278" spans="1:109" ht="18" customHeight="1" thickBot="1">
      <c r="A278" s="23"/>
      <c r="B278" s="33"/>
      <c r="C278" s="23"/>
      <c r="D278" s="7" t="s">
        <v>99</v>
      </c>
      <c r="E278" s="8"/>
      <c r="F278" s="8" t="s">
        <v>100</v>
      </c>
      <c r="G278" s="9"/>
      <c r="H278" s="10"/>
      <c r="I278" s="7" t="s">
        <v>103</v>
      </c>
      <c r="J278" s="8"/>
      <c r="K278" s="8" t="s">
        <v>104</v>
      </c>
      <c r="L278" s="9"/>
      <c r="M278" s="23"/>
      <c r="N278" s="194" t="s">
        <v>74</v>
      </c>
      <c r="O278" s="195"/>
      <c r="P278" s="196" t="s">
        <v>75</v>
      </c>
      <c r="Q278" s="197"/>
      <c r="R278" s="23"/>
      <c r="S278" s="7" t="s">
        <v>2</v>
      </c>
      <c r="T278" s="8"/>
      <c r="U278" s="8" t="s">
        <v>3</v>
      </c>
      <c r="V278" s="9"/>
      <c r="W278" s="20"/>
      <c r="X278" s="194" t="s">
        <v>108</v>
      </c>
      <c r="Y278" s="195"/>
      <c r="Z278" s="196" t="s">
        <v>109</v>
      </c>
      <c r="AA278" s="197"/>
      <c r="AB278" s="20"/>
      <c r="AC278" s="7" t="s">
        <v>107</v>
      </c>
      <c r="AD278" s="8"/>
      <c r="AE278" s="8" t="s">
        <v>14</v>
      </c>
      <c r="AF278" s="9"/>
      <c r="AG278" s="20"/>
      <c r="AH278" s="194" t="s">
        <v>112</v>
      </c>
      <c r="AI278" s="195"/>
      <c r="AJ278" s="196" t="s">
        <v>113</v>
      </c>
      <c r="AK278" s="197"/>
      <c r="AL278" s="20"/>
      <c r="AM278" s="106" t="s">
        <v>135</v>
      </c>
      <c r="AN278" s="107"/>
      <c r="AO278" s="107" t="s">
        <v>136</v>
      </c>
      <c r="AP278" s="108"/>
      <c r="AQ278" s="23"/>
      <c r="AR278" s="194" t="s">
        <v>116</v>
      </c>
      <c r="AS278" s="195"/>
      <c r="AT278" s="196" t="s">
        <v>0</v>
      </c>
      <c r="AU278" s="197"/>
      <c r="AV278" s="36"/>
      <c r="AW278" s="7" t="s">
        <v>139</v>
      </c>
      <c r="AX278" s="8"/>
      <c r="AY278" s="8" t="s">
        <v>140</v>
      </c>
      <c r="AZ278" s="9"/>
      <c r="BA278" s="20"/>
      <c r="BB278" s="194" t="s">
        <v>119</v>
      </c>
      <c r="BC278" s="195"/>
      <c r="BD278" s="196" t="s">
        <v>120</v>
      </c>
      <c r="BE278" s="197"/>
      <c r="BF278" s="36"/>
      <c r="BG278" s="190" t="s">
        <v>143</v>
      </c>
      <c r="BH278" s="191"/>
      <c r="BI278" s="192" t="s">
        <v>144</v>
      </c>
      <c r="BJ278" s="193"/>
      <c r="BK278" s="36"/>
      <c r="BL278" s="194" t="s">
        <v>123</v>
      </c>
      <c r="BM278" s="195"/>
      <c r="BN278" s="196" t="s">
        <v>124</v>
      </c>
      <c r="BO278" s="197"/>
      <c r="BP278" s="36"/>
      <c r="BQ278" s="7" t="s">
        <v>147</v>
      </c>
      <c r="BR278" s="8"/>
      <c r="BS278" s="8" t="s">
        <v>148</v>
      </c>
      <c r="BT278" s="9"/>
      <c r="BU278" s="20"/>
      <c r="BV278" s="194" t="s">
        <v>127</v>
      </c>
      <c r="BW278" s="195"/>
      <c r="BX278" s="196" t="s">
        <v>128</v>
      </c>
      <c r="BY278" s="197"/>
      <c r="BZ278" s="36"/>
      <c r="CA278" s="7" t="s">
        <v>151</v>
      </c>
      <c r="CB278" s="8"/>
      <c r="CC278" s="8" t="s">
        <v>152</v>
      </c>
      <c r="CD278" s="9"/>
      <c r="CE278" s="36"/>
      <c r="CF278" s="194" t="s">
        <v>131</v>
      </c>
      <c r="CG278" s="195"/>
      <c r="CH278" s="196" t="s">
        <v>132</v>
      </c>
      <c r="CI278" s="197"/>
      <c r="CJ278" s="23"/>
      <c r="CK278" s="7" t="s">
        <v>156</v>
      </c>
      <c r="CL278" s="8"/>
      <c r="CM278" s="8" t="s">
        <v>157</v>
      </c>
      <c r="CN278" s="9"/>
      <c r="CO278" s="23"/>
      <c r="CP278" s="194" t="s">
        <v>160</v>
      </c>
      <c r="CQ278" s="195"/>
      <c r="CR278" s="196" t="s">
        <v>132</v>
      </c>
      <c r="CS278" s="197"/>
      <c r="CU278" s="26" t="s">
        <v>15</v>
      </c>
      <c r="CW278" s="52" t="s">
        <v>46</v>
      </c>
      <c r="CY278" s="46">
        <f t="shared" si="2096"/>
        <v>5.25</v>
      </c>
      <c r="CZ278" s="13">
        <f t="shared" si="2097"/>
        <v>-150.70240432194865</v>
      </c>
      <c r="DA278" s="13">
        <f t="shared" si="2098"/>
        <v>13.577517618609786</v>
      </c>
      <c r="DB278" s="50"/>
      <c r="DC278" s="70"/>
      <c r="DD278" s="70"/>
      <c r="DE278" s="48">
        <f t="shared" si="2049"/>
        <v>-1.9286549331065743E-15</v>
      </c>
    </row>
    <row r="279" spans="1:109" ht="18" customHeight="1" thickTop="1" thickBot="1">
      <c r="B279" s="34">
        <v>0.64</v>
      </c>
      <c r="D279" s="11">
        <v>1</v>
      </c>
      <c r="E279" s="12">
        <v>0</v>
      </c>
      <c r="F279" s="13">
        <v>0</v>
      </c>
      <c r="G279" s="14">
        <v>0</v>
      </c>
      <c r="H279" s="10"/>
      <c r="I279" s="11">
        <v>1</v>
      </c>
      <c r="J279" s="12">
        <v>0</v>
      </c>
      <c r="K279" s="13">
        <v>0</v>
      </c>
      <c r="L279" s="40">
        <f t="shared" ref="L279" si="2701">$B279*$J$4</f>
        <v>0.91330560000000005</v>
      </c>
      <c r="N279" s="1">
        <f t="shared" ref="N279" si="2702">D279*I279+F279*I282-E279*J279-G279*J282</f>
        <v>1</v>
      </c>
      <c r="O279" s="4">
        <f t="shared" ref="O279" si="2703">(D279*J279+E279*I279+F279*J282+G279*I282)</f>
        <v>0</v>
      </c>
      <c r="P279" s="2">
        <f t="shared" ref="P279" si="2704">D279*K279+F279*K282-E279*L279-G279*L282</f>
        <v>0</v>
      </c>
      <c r="Q279" s="3">
        <f t="shared" ref="Q279" si="2705">(D279*L279+E279*K279+F279*L282+G279*K282)</f>
        <v>0.91330560000000005</v>
      </c>
      <c r="S279" s="11">
        <v>1</v>
      </c>
      <c r="T279" s="12">
        <v>0</v>
      </c>
      <c r="U279" s="13">
        <v>0</v>
      </c>
      <c r="V279" s="13">
        <v>0</v>
      </c>
      <c r="W279" s="20"/>
      <c r="X279" s="1">
        <f t="shared" ref="X279" si="2706">N279*S279+P279*S282-O279*T279-Q279*T282</f>
        <v>-5.4746681016319965E-2</v>
      </c>
      <c r="Y279" s="4">
        <f t="shared" ref="Y279" si="2707">(N279*T279+O279*S279+P279*T282+Q279*S282)</f>
        <v>0</v>
      </c>
      <c r="Z279" s="2">
        <f t="shared" ref="Z279" si="2708">N279*U279+P279*U282-O279*V279-Q279*V282</f>
        <v>0</v>
      </c>
      <c r="AA279" s="3">
        <f t="shared" ref="AA279" si="2709">(N279*V279+O279*U279+P279*V282+Q279*U282)</f>
        <v>0.91330560000000005</v>
      </c>
      <c r="AB279" s="20"/>
      <c r="AC279" s="11">
        <v>1</v>
      </c>
      <c r="AD279" s="12">
        <v>0</v>
      </c>
      <c r="AE279" s="13">
        <v>0</v>
      </c>
      <c r="AF279" s="40">
        <f t="shared" ref="AF279" si="2710">$B279*$AD$4</f>
        <v>1.0959936000000001</v>
      </c>
      <c r="AG279" s="20"/>
      <c r="AH279" s="1">
        <f t="shared" ref="AH279" si="2711">X279*AC279+Z279*AC282-Y279*AD279-AA279*AD282</f>
        <v>-5.4746681016319965E-2</v>
      </c>
      <c r="AI279" s="4">
        <f t="shared" ref="AI279" si="2712">(X279*AD279+Y279*AC279+Z279*AD282+AA279*AC282)</f>
        <v>0</v>
      </c>
      <c r="AJ279" s="2">
        <f t="shared" ref="AJ279" si="2713">X279*AE279+Z279*AE282-Y279*AF279-AA279*AF282</f>
        <v>0</v>
      </c>
      <c r="AK279" s="3">
        <f t="shared" ref="AK279" si="2714">(X279*AF279+Y279*AE279+Z279*AF282+AA279*AE282)</f>
        <v>0.85330358798487183</v>
      </c>
      <c r="AL279" s="20"/>
      <c r="AM279" s="11">
        <v>1</v>
      </c>
      <c r="AN279" s="12">
        <v>0</v>
      </c>
      <c r="AO279" s="13">
        <v>0</v>
      </c>
      <c r="AP279" s="14">
        <v>0</v>
      </c>
      <c r="AR279" s="1">
        <f t="shared" ref="AR279" si="2715">AH279*AM279+AJ279*AM282-AI279*AN279-AK279*AN282</f>
        <v>-1.0955094623526715</v>
      </c>
      <c r="AS279" s="4">
        <f t="shared" ref="AS279" si="2716">(AH279*AN279+AI279*AM279+AJ279*AN282+AK279*AM282)</f>
        <v>0</v>
      </c>
      <c r="AT279" s="2">
        <f t="shared" ref="AT279" si="2717">AH279*AO279+AJ279*AO282-AI279*AP279-AK279*AP282</f>
        <v>0</v>
      </c>
      <c r="AU279" s="3">
        <f t="shared" ref="AU279" si="2718">(AH279*AP279+AI279*AO279+AJ279*AP282+AK279*AO282)</f>
        <v>0.85330358798487183</v>
      </c>
      <c r="AV279" s="20"/>
      <c r="AW279" s="11">
        <v>1</v>
      </c>
      <c r="AX279" s="12">
        <v>0</v>
      </c>
      <c r="AY279" s="13">
        <v>0</v>
      </c>
      <c r="AZ279" s="40">
        <f t="shared" ref="AZ279" si="2719">$B279*$AX$4</f>
        <v>1.0959936000000001</v>
      </c>
      <c r="BA279" s="20"/>
      <c r="BB279" s="1">
        <f t="shared" ref="BB279" si="2720">AR279*AW279+AT279*AW282-AS279*AX279-AU279*AX282</f>
        <v>-1.0955094623526715</v>
      </c>
      <c r="BC279" s="4">
        <f t="shared" ref="BC279" si="2721">(AR279*AX279+AS279*AW279+AT279*AX282+AU279*AW282)</f>
        <v>0</v>
      </c>
      <c r="BD279" s="2">
        <f t="shared" ref="BD279" si="2722">AR279*AY279+AT279*AY282-AS279*AZ279-AU279*AZ282</f>
        <v>0</v>
      </c>
      <c r="BE279" s="3">
        <f t="shared" ref="BE279" si="2723">(AR279*AZ279+AS279*AY279+AT279*AZ282+AU279*AY282)</f>
        <v>-0.34736777149309717</v>
      </c>
      <c r="BF279" s="20"/>
      <c r="BG279" s="11">
        <v>1</v>
      </c>
      <c r="BH279" s="12">
        <v>0</v>
      </c>
      <c r="BI279" s="13">
        <v>0</v>
      </c>
      <c r="BJ279" s="14">
        <v>0</v>
      </c>
      <c r="BK279" s="20"/>
      <c r="BL279" s="1">
        <f t="shared" ref="BL279" si="2724">BB279*BG279+BD279*BG282-BC279*BH279-BE279*BH282</f>
        <v>-0.69434581671819862</v>
      </c>
      <c r="BM279" s="4">
        <f t="shared" ref="BM279" si="2725">(BB279*BH279+BC279*BG279+BD279*BH282+BE279*BG282)</f>
        <v>0</v>
      </c>
      <c r="BN279" s="2">
        <f t="shared" ref="BN279" si="2726">BB279*BI279+BD279*BI282-BC279*BJ279-BE279*BJ282</f>
        <v>0</v>
      </c>
      <c r="BO279" s="3">
        <f t="shared" ref="BO279" si="2727">(BB279*BJ279+BC279*BI279+BD279*BJ282+BE279*BI282)</f>
        <v>-0.34736777149309717</v>
      </c>
      <c r="BP279" s="20"/>
      <c r="BQ279" s="11">
        <v>1</v>
      </c>
      <c r="BR279" s="12">
        <v>0</v>
      </c>
      <c r="BS279" s="13">
        <v>0</v>
      </c>
      <c r="BT279" s="40">
        <f t="shared" ref="BT279" si="2728">$B279*BR$4</f>
        <v>0.91330560000000005</v>
      </c>
      <c r="BU279" s="20"/>
      <c r="BV279" s="1">
        <f t="shared" ref="BV279" si="2729">BL279*BQ279+BN279*BQ282-BM279*BR279-BO279*BR282</f>
        <v>-0.69434581671819862</v>
      </c>
      <c r="BW279" s="4">
        <f t="shared" ref="BW279" si="2730">(BL279*BR279+BM279*BQ279+BN279*BR282+BO279*BQ282)</f>
        <v>0</v>
      </c>
      <c r="BX279" s="2">
        <f t="shared" ref="BX279" si="2731">BL279*BS279+BN279*BS282-BM279*BT279-BO279*BT282</f>
        <v>0</v>
      </c>
      <c r="BY279" s="3">
        <f t="shared" ref="BY279" si="2732">(BL279*BT279+BM279*BS279+BN279*BT282+BO279*BS282)</f>
        <v>-0.98151769423840163</v>
      </c>
      <c r="BZ279" s="20"/>
      <c r="CA279" s="11">
        <v>1</v>
      </c>
      <c r="CB279" s="12">
        <v>0</v>
      </c>
      <c r="CC279" s="13">
        <v>0</v>
      </c>
      <c r="CD279" s="14">
        <v>0</v>
      </c>
      <c r="CE279" s="20"/>
      <c r="CF279" s="1">
        <f t="shared" ref="CF279" si="2733">BV279*CA279+BX279*CA282-BW279*CB279-BY279*CB282</f>
        <v>-0.1827128364920908</v>
      </c>
      <c r="CG279" s="4">
        <f t="shared" ref="CG279" si="2734">(BV279*CB279+BW279*CA279+BX279*CB282+BY279*CA282)</f>
        <v>0</v>
      </c>
      <c r="CH279" s="2">
        <f t="shared" ref="CH279" si="2735">BV279*CC279+BX279*CC282-BW279*CD279-BY279*CD282</f>
        <v>0</v>
      </c>
      <c r="CI279" s="3">
        <f t="shared" ref="CI279" si="2736">(BV279*CD279+BW279*CC279+BX279*CD282+BY279*CC282)</f>
        <v>-0.98151769423840163</v>
      </c>
      <c r="CJ279" s="28"/>
      <c r="CK279" s="11">
        <v>1</v>
      </c>
      <c r="CL279" s="12">
        <v>0</v>
      </c>
      <c r="CM279" s="13">
        <v>0</v>
      </c>
      <c r="CN279" s="14">
        <v>0</v>
      </c>
      <c r="CP279" s="1">
        <f t="shared" ref="CP279" si="2737">CF279*CK279+CH279*CK282-CG279*CL279-CI279*CL282</f>
        <v>-0.1827128364920908</v>
      </c>
      <c r="CQ279" s="4">
        <f t="shared" ref="CQ279" si="2738">(CF279*CL279+CG279*CK279+CH279*CL282+CI279*CK282)</f>
        <v>-0.98151769423840163</v>
      </c>
      <c r="CR279" s="2">
        <f t="shared" ref="CR279" si="2739">CF279*CM279+CH279*CM282-CG279*CN279-CI279*CN282</f>
        <v>0</v>
      </c>
      <c r="CS279" s="3">
        <f t="shared" ref="CS279" si="2740">(CF279*CN279+CG279*CM279+CH279*CN282+CI279*CM282)</f>
        <v>-0.98151769423840163</v>
      </c>
      <c r="CU279" s="29">
        <f t="shared" ref="CU279" si="2741">20*LOG(((1+$CL$4)/$CL$4)/((CP279+CP282)^2+(CQ279+CQ282)^2)^0.5)</f>
        <v>-1.1823847470711437E-5</v>
      </c>
      <c r="CW279" s="53">
        <f t="shared" ref="CW279" si="2742">((CP279^2+CQ279^2)^0.5)/((CP282^2+CQ282^2)^0.5)</f>
        <v>0.99676078353209896</v>
      </c>
      <c r="CY279" s="46">
        <f t="shared" si="2096"/>
        <v>5.3</v>
      </c>
      <c r="CZ279" s="13">
        <f t="shared" si="2097"/>
        <v>-151.45707155092873</v>
      </c>
      <c r="DA279" s="13">
        <f t="shared" si="2098"/>
        <v>13.446034110376175</v>
      </c>
      <c r="DB279" s="50"/>
      <c r="DC279" s="70"/>
      <c r="DD279" s="70"/>
      <c r="DE279" s="48">
        <f t="shared" si="2049"/>
        <v>-1.9286549331065743E-15</v>
      </c>
    </row>
    <row r="280" spans="1:109" ht="18" customHeight="1" thickBot="1">
      <c r="D280" s="11"/>
      <c r="E280" s="13"/>
      <c r="F280" s="13"/>
      <c r="G280" s="15"/>
      <c r="H280" s="10"/>
      <c r="I280" s="11"/>
      <c r="J280" s="13"/>
      <c r="K280" s="13"/>
      <c r="L280" s="15"/>
      <c r="N280" s="5"/>
      <c r="Q280" s="6"/>
      <c r="S280" s="11"/>
      <c r="T280" s="13"/>
      <c r="U280" s="13"/>
      <c r="V280" s="15"/>
      <c r="W280" s="20"/>
      <c r="X280" s="5"/>
      <c r="AA280" s="6"/>
      <c r="AB280" s="20"/>
      <c r="AC280" s="11"/>
      <c r="AD280" s="13"/>
      <c r="AE280" s="13"/>
      <c r="AF280" s="15"/>
      <c r="AG280" s="20"/>
      <c r="AH280" s="5"/>
      <c r="AK280" s="6"/>
      <c r="AL280" s="20"/>
      <c r="AM280" s="11"/>
      <c r="AN280" s="13"/>
      <c r="AO280" s="13"/>
      <c r="AP280" s="15"/>
      <c r="AR280" s="5"/>
      <c r="AU280" s="6"/>
      <c r="AW280" s="11"/>
      <c r="AX280" s="13"/>
      <c r="AY280" s="13"/>
      <c r="AZ280" s="15"/>
      <c r="BA280" s="20"/>
      <c r="BB280" s="5"/>
      <c r="BE280" s="6"/>
      <c r="BG280" s="11"/>
      <c r="BH280" s="13"/>
      <c r="BI280" s="13"/>
      <c r="BJ280" s="15"/>
      <c r="BL280" s="5"/>
      <c r="BO280" s="6"/>
      <c r="BQ280" s="11"/>
      <c r="BR280" s="13"/>
      <c r="BS280" s="13"/>
      <c r="BT280" s="15"/>
      <c r="BU280" s="20"/>
      <c r="BV280" s="5"/>
      <c r="BY280" s="6"/>
      <c r="CA280" s="11"/>
      <c r="CB280" s="13"/>
      <c r="CC280" s="13"/>
      <c r="CD280" s="15"/>
      <c r="CF280" s="5"/>
      <c r="CI280" s="6"/>
      <c r="CK280" s="11"/>
      <c r="CL280" s="13"/>
      <c r="CM280" s="13"/>
      <c r="CN280" s="15"/>
      <c r="CP280" s="5"/>
      <c r="CS280" s="6"/>
      <c r="CW280" s="54"/>
      <c r="CY280" s="46">
        <f t="shared" si="2096"/>
        <v>5.35</v>
      </c>
      <c r="CZ280" s="13">
        <f t="shared" si="2097"/>
        <v>-152.20439226860003</v>
      </c>
      <c r="DA280" s="13">
        <f t="shared" si="2098"/>
        <v>13.317105010964998</v>
      </c>
      <c r="DB280" s="50"/>
      <c r="DC280" s="70"/>
      <c r="DD280" s="70"/>
      <c r="DE280" s="48">
        <f t="shared" ref="DE280:DE343" si="2743">INDEX(CW:CW,(ROW()-23)*8+26)</f>
        <v>-1.9286549331065743E-15</v>
      </c>
    </row>
    <row r="281" spans="1:109" ht="18" customHeight="1" thickBot="1">
      <c r="D281" s="11" t="s">
        <v>101</v>
      </c>
      <c r="E281" s="13"/>
      <c r="F281" s="13" t="s">
        <v>102</v>
      </c>
      <c r="G281" s="15"/>
      <c r="H281" s="10"/>
      <c r="I281" s="11" t="s">
        <v>106</v>
      </c>
      <c r="J281" s="13"/>
      <c r="K281" s="13" t="s">
        <v>105</v>
      </c>
      <c r="L281" s="15"/>
      <c r="N281" s="194" t="s">
        <v>16</v>
      </c>
      <c r="O281" s="195"/>
      <c r="P281" s="196" t="s">
        <v>17</v>
      </c>
      <c r="Q281" s="197"/>
      <c r="S281" s="11" t="s">
        <v>4</v>
      </c>
      <c r="T281" s="13"/>
      <c r="U281" s="13" t="s">
        <v>5</v>
      </c>
      <c r="V281" s="15"/>
      <c r="W281" s="20"/>
      <c r="X281" s="194" t="s">
        <v>111</v>
      </c>
      <c r="Y281" s="195"/>
      <c r="Z281" s="196" t="s">
        <v>110</v>
      </c>
      <c r="AA281" s="197"/>
      <c r="AB281" s="20"/>
      <c r="AC281" s="11" t="s">
        <v>18</v>
      </c>
      <c r="AD281" s="13"/>
      <c r="AE281" s="13" t="s">
        <v>19</v>
      </c>
      <c r="AF281" s="15"/>
      <c r="AG281" s="20"/>
      <c r="AH281" s="194" t="s">
        <v>114</v>
      </c>
      <c r="AI281" s="195"/>
      <c r="AJ281" s="196" t="s">
        <v>115</v>
      </c>
      <c r="AK281" s="197"/>
      <c r="AL281" s="20"/>
      <c r="AM281" s="11" t="s">
        <v>138</v>
      </c>
      <c r="AN281" s="13"/>
      <c r="AO281" s="13" t="s">
        <v>137</v>
      </c>
      <c r="AP281" s="15"/>
      <c r="AR281" s="194" t="s">
        <v>117</v>
      </c>
      <c r="AS281" s="195"/>
      <c r="AT281" s="196" t="s">
        <v>118</v>
      </c>
      <c r="AU281" s="197"/>
      <c r="AV281" s="36"/>
      <c r="AW281" s="11" t="s">
        <v>142</v>
      </c>
      <c r="AX281" s="13"/>
      <c r="AY281" s="13" t="s">
        <v>141</v>
      </c>
      <c r="AZ281" s="15"/>
      <c r="BA281" s="20"/>
      <c r="BB281" s="194" t="s">
        <v>122</v>
      </c>
      <c r="BC281" s="195"/>
      <c r="BD281" s="196" t="s">
        <v>121</v>
      </c>
      <c r="BE281" s="197"/>
      <c r="BF281" s="36"/>
      <c r="BG281" s="11" t="s">
        <v>145</v>
      </c>
      <c r="BH281" s="13"/>
      <c r="BI281" s="13" t="s">
        <v>146</v>
      </c>
      <c r="BJ281" s="15"/>
      <c r="BK281" s="36"/>
      <c r="BL281" s="194" t="s">
        <v>125</v>
      </c>
      <c r="BM281" s="195"/>
      <c r="BN281" s="196" t="s">
        <v>126</v>
      </c>
      <c r="BO281" s="197"/>
      <c r="BP281" s="36"/>
      <c r="BQ281" s="11" t="s">
        <v>150</v>
      </c>
      <c r="BR281" s="13"/>
      <c r="BS281" s="13" t="s">
        <v>149</v>
      </c>
      <c r="BT281" s="15"/>
      <c r="BU281" s="20"/>
      <c r="BV281" s="194" t="s">
        <v>129</v>
      </c>
      <c r="BW281" s="195"/>
      <c r="BX281" s="196" t="s">
        <v>130</v>
      </c>
      <c r="BY281" s="197"/>
      <c r="BZ281" s="36"/>
      <c r="CA281" s="11" t="s">
        <v>154</v>
      </c>
      <c r="CB281" s="13"/>
      <c r="CC281" s="13" t="s">
        <v>153</v>
      </c>
      <c r="CD281" s="15"/>
      <c r="CE281" s="36"/>
      <c r="CF281" s="194" t="s">
        <v>134</v>
      </c>
      <c r="CG281" s="195"/>
      <c r="CH281" s="196" t="s">
        <v>133</v>
      </c>
      <c r="CI281" s="197"/>
      <c r="CK281" s="11" t="s">
        <v>159</v>
      </c>
      <c r="CL281" s="13"/>
      <c r="CM281" s="13" t="s">
        <v>158</v>
      </c>
      <c r="CN281" s="15"/>
      <c r="CP281" s="109" t="s">
        <v>161</v>
      </c>
      <c r="CQ281" s="110"/>
      <c r="CR281" s="111" t="s">
        <v>162</v>
      </c>
      <c r="CS281" s="112"/>
      <c r="CU281" s="38" t="s">
        <v>29</v>
      </c>
      <c r="CW281" s="55" t="s">
        <v>47</v>
      </c>
      <c r="CY281" s="46">
        <f t="shared" si="2096"/>
        <v>5.4</v>
      </c>
      <c r="CZ281" s="13">
        <f t="shared" si="2097"/>
        <v>-152.94451057957625</v>
      </c>
      <c r="DA281" s="13">
        <f t="shared" si="2098"/>
        <v>13.190655692694946</v>
      </c>
      <c r="DB281" s="50"/>
      <c r="DC281" s="70"/>
      <c r="DD281" s="70"/>
      <c r="DE281" s="48">
        <f t="shared" si="2743"/>
        <v>-1.9286549331065743E-15</v>
      </c>
    </row>
    <row r="282" spans="1:109" ht="18" customHeight="1" thickTop="1" thickBot="1">
      <c r="D282" s="16">
        <v>0</v>
      </c>
      <c r="E282" s="17">
        <f t="shared" ref="E282" si="2744">$B279*$E$4</f>
        <v>0.52126720000000004</v>
      </c>
      <c r="F282" s="18">
        <v>1</v>
      </c>
      <c r="G282" s="19">
        <v>0</v>
      </c>
      <c r="H282" s="10"/>
      <c r="I282" s="16">
        <v>0</v>
      </c>
      <c r="J282" s="17">
        <v>0</v>
      </c>
      <c r="K282" s="18">
        <v>1</v>
      </c>
      <c r="L282" s="19">
        <v>0</v>
      </c>
      <c r="N282" s="1">
        <f t="shared" ref="N282" si="2745">D282*I279+F282*I282-E282*J279-G282*J282</f>
        <v>0</v>
      </c>
      <c r="O282" s="4">
        <f t="shared" ref="O282" si="2746">(D282*J279+E282*I279+F282*J282+G282*I282)</f>
        <v>0.52126720000000004</v>
      </c>
      <c r="P282" s="2">
        <f t="shared" ref="P282" si="2747">D282*K279+F282*K282-E282*L279-G282*L282</f>
        <v>0.52392374714367995</v>
      </c>
      <c r="Q282" s="3">
        <f t="shared" ref="Q282" si="2748">(D282*L279+E282*K279+F282*L282+G282*K282)</f>
        <v>0</v>
      </c>
      <c r="S282" s="16">
        <v>0</v>
      </c>
      <c r="T282" s="17">
        <f t="shared" ref="T282" si="2749">$B279*$T$4</f>
        <v>1.1548672</v>
      </c>
      <c r="U282" s="18">
        <v>1</v>
      </c>
      <c r="V282" s="19">
        <v>0</v>
      </c>
      <c r="W282" s="20"/>
      <c r="X282" s="1">
        <f t="shared" ref="X282" si="2750">N282*S279+P282*S282-O282*T279-Q282*T282</f>
        <v>0</v>
      </c>
      <c r="Y282" s="4">
        <f t="shared" ref="Y282" si="2751">(N282*T279+O282*S279+P282*T282+Q282*S282)</f>
        <v>1.1263295508773297</v>
      </c>
      <c r="Z282" s="2">
        <f t="shared" ref="Z282" si="2752">N282*U279+P282*U282-O282*V279-Q282*V282</f>
        <v>0.52392374714367995</v>
      </c>
      <c r="AA282" s="3">
        <f t="shared" ref="AA282" si="2753">(N282*V279+O282*U279+P282*V282+Q282*U282)</f>
        <v>0</v>
      </c>
      <c r="AB282" s="20"/>
      <c r="AC282" s="16">
        <v>0</v>
      </c>
      <c r="AD282" s="17">
        <v>0</v>
      </c>
      <c r="AE282" s="18">
        <v>1</v>
      </c>
      <c r="AF282" s="19">
        <v>0</v>
      </c>
      <c r="AG282" s="20"/>
      <c r="AH282" s="1">
        <f t="shared" ref="AH282" si="2754">X282*AC279+Z282*AC282-Y282*AD279-AA282*AD282</f>
        <v>0</v>
      </c>
      <c r="AI282" s="4">
        <f t="shared" ref="AI282" si="2755">(X282*AD279+Y282*AC279+Z282*AD282+AA282*AC282)</f>
        <v>1.1263295508773297</v>
      </c>
      <c r="AJ282" s="2">
        <f t="shared" ref="AJ282" si="2756">X282*AE279+Z282*AE282-Y282*AF279-AA282*AF282</f>
        <v>-0.71052623210874799</v>
      </c>
      <c r="AK282" s="3">
        <f t="shared" ref="AK282" si="2757">(X282*AF279+Y282*AE279+Z282*AF282+AA282*AE282)</f>
        <v>0</v>
      </c>
      <c r="AL282" s="20"/>
      <c r="AM282" s="16">
        <v>0</v>
      </c>
      <c r="AN282" s="17">
        <f t="shared" ref="AN282" si="2758">$B279*$AN$4</f>
        <v>1.2196864000000001</v>
      </c>
      <c r="AO282" s="18">
        <v>1</v>
      </c>
      <c r="AP282" s="19">
        <v>0</v>
      </c>
      <c r="AR282" s="1">
        <f t="shared" ref="AR282" si="2759">AH282*AM279+AJ282*AM282-AI282*AN279-AK282*AN282</f>
        <v>0</v>
      </c>
      <c r="AS282" s="4">
        <f t="shared" ref="AS282" si="2760">(AH282*AN279+AI282*AM279+AJ282*AN282+AK282*AM282)</f>
        <v>0.25971036873104636</v>
      </c>
      <c r="AT282" s="2">
        <f t="shared" ref="AT282" si="2761">AH282*AO279+AJ282*AO282-AI282*AP279-AK282*AP282</f>
        <v>-0.71052623210874799</v>
      </c>
      <c r="AU282" s="3">
        <f t="shared" ref="AU282" si="2762">(AH282*AP279+AI282*AO279+AJ282*AP282+AK282*AO282)</f>
        <v>0</v>
      </c>
      <c r="AV282" s="20"/>
      <c r="AW282" s="16">
        <v>0</v>
      </c>
      <c r="AX282" s="17">
        <v>0</v>
      </c>
      <c r="AY282" s="18">
        <v>1</v>
      </c>
      <c r="AZ282" s="19">
        <v>0</v>
      </c>
      <c r="BA282" s="20"/>
      <c r="BB282" s="1">
        <f t="shared" ref="BB282" si="2763">AR282*AW279+AT282*AW282-AS282*AX279-AU282*AX282</f>
        <v>0</v>
      </c>
      <c r="BC282" s="4">
        <f t="shared" ref="BC282" si="2764">(AR282*AX279+AS282*AW279+AT282*AX282+AU282*AW282)</f>
        <v>0.25971036873104636</v>
      </c>
      <c r="BD282" s="2">
        <f t="shared" ref="BD282" si="2765">AR282*AY279+AT282*AY282-AS282*AZ279-AU282*AZ282</f>
        <v>-0.99516713409161495</v>
      </c>
      <c r="BE282" s="3">
        <f t="shared" ref="BE282" si="2766">(AR282*AZ279+AS282*AY279+AT282*AZ282+AU282*AY282)</f>
        <v>0</v>
      </c>
      <c r="BF282" s="20"/>
      <c r="BG282" s="16">
        <v>0</v>
      </c>
      <c r="BH282" s="17">
        <f t="shared" ref="BH282" si="2767">$B279*$BH$4</f>
        <v>1.1548672</v>
      </c>
      <c r="BI282" s="18">
        <v>1</v>
      </c>
      <c r="BJ282" s="19">
        <v>0</v>
      </c>
      <c r="BK282" s="20"/>
      <c r="BL282" s="1">
        <f t="shared" ref="BL282" si="2768">BB282*BG279+BD282*BG282-BC282*BH279-BE282*BH282</f>
        <v>0</v>
      </c>
      <c r="BM282" s="4">
        <f t="shared" ref="BM282" si="2769">(BB282*BH279+BC282*BG279+BD282*BH282+BE282*BG282)</f>
        <v>-0.88957551294936155</v>
      </c>
      <c r="BN282" s="2">
        <f t="shared" ref="BN282" si="2770">BB282*BI279+BD282*BI282-BC282*BJ279-BE282*BJ282</f>
        <v>-0.99516713409161495</v>
      </c>
      <c r="BO282" s="3">
        <f t="shared" ref="BO282" si="2771">(BB282*BJ279+BC282*BI279+BD282*BJ282+BE282*BI282)</f>
        <v>0</v>
      </c>
      <c r="BP282" s="20"/>
      <c r="BQ282" s="16">
        <v>0</v>
      </c>
      <c r="BR282" s="17">
        <v>0</v>
      </c>
      <c r="BS282" s="18">
        <v>1</v>
      </c>
      <c r="BT282" s="19">
        <v>0</v>
      </c>
      <c r="BU282" s="20"/>
      <c r="BV282" s="1">
        <f t="shared" ref="BV282" si="2772">BL282*BQ279+BN282*BQ282-BM282*BR279-BO282*BR282</f>
        <v>0</v>
      </c>
      <c r="BW282" s="4">
        <f t="shared" ref="BW282" si="2773">(BL282*BR279+BM282*BQ279+BN282*BR282+BO282*BQ282)</f>
        <v>-0.88957551294936155</v>
      </c>
      <c r="BX282" s="2">
        <f t="shared" ref="BX282" si="2774">BL282*BS279+BN282*BS282-BM282*BT279-BO282*BT282</f>
        <v>-0.18271283649209047</v>
      </c>
      <c r="BY282" s="3">
        <f t="shared" ref="BY282" si="2775">(BL282*BT279+BM282*BS279+BN282*BT282+BO282*BS282)</f>
        <v>0</v>
      </c>
      <c r="BZ282" s="20"/>
      <c r="CA282" s="16">
        <v>0</v>
      </c>
      <c r="CB282" s="17">
        <f t="shared" ref="CB282" si="2776">$B279*$CB$4</f>
        <v>0.52126720000000004</v>
      </c>
      <c r="CC282" s="18">
        <v>1</v>
      </c>
      <c r="CD282" s="19">
        <v>0</v>
      </c>
      <c r="CE282" s="20"/>
      <c r="CF282" s="1">
        <f t="shared" ref="CF282" si="2777">BV282*CA279+BX282*CA282-BW282*CB279-BY282*CB282</f>
        <v>0</v>
      </c>
      <c r="CG282" s="4">
        <f t="shared" ref="CG282" si="2778">(BV282*CB279+BW282*CA279+BX282*CB282+BY282*CA282)</f>
        <v>-0.98481772163165138</v>
      </c>
      <c r="CH282" s="2">
        <f t="shared" ref="CH282" si="2779">BV282*CC279+BX282*CC282-BW282*CD279-BY282*CD282</f>
        <v>-0.18271283649209047</v>
      </c>
      <c r="CI282" s="3">
        <f t="shared" ref="CI282" si="2780">(BV282*CD279+BW282*CC279+BX282*CD282+BY282*CC282)</f>
        <v>0</v>
      </c>
      <c r="CK282" s="16">
        <f t="shared" ref="CK282" si="2781">1/$CL$4</f>
        <v>1</v>
      </c>
      <c r="CL282" s="17">
        <v>0</v>
      </c>
      <c r="CM282" s="18">
        <v>1</v>
      </c>
      <c r="CN282" s="19">
        <v>0</v>
      </c>
      <c r="CP282" s="1">
        <f t="shared" ref="CP282" si="2782">CF282*CK279+CH282*CK282-CG282*CL279-CI282*CL282</f>
        <v>-0.18271283649209047</v>
      </c>
      <c r="CQ282" s="4">
        <f t="shared" ref="CQ282" si="2783">(CF282*CL279+CG282*CK279+CH282*CL282+CI282*CK282)</f>
        <v>-0.98481772163165138</v>
      </c>
      <c r="CR282" s="2">
        <f t="shared" ref="CR282" si="2784">CF282*CM279+CH282*CM282-CG282*CN279-CI282*CN282</f>
        <v>-0.18271283649209047</v>
      </c>
      <c r="CS282" s="3">
        <f t="shared" ref="CS282" si="2785">(CF282*CN279+CG282*CM279+CH282*CN282+CI282*CM282)</f>
        <v>0</v>
      </c>
      <c r="CU282" s="39">
        <f t="shared" ref="CU282" si="2786">(180/PI())*ATAN(-1*(CQ279/CP279))</f>
        <v>-79.45489811870128</v>
      </c>
      <c r="CW282" s="56">
        <f t="shared" ref="CW282" si="2787">20*LOG(((1-(10^(CU279/20)^2)*(1-((1-CW279)/(1+CW279))^2))^0.5))</f>
        <v>-52.713071112838001</v>
      </c>
      <c r="CY282" s="46">
        <f t="shared" si="2096"/>
        <v>5.45</v>
      </c>
      <c r="CZ282" s="13">
        <f t="shared" si="2097"/>
        <v>-153.67756632204373</v>
      </c>
      <c r="DA282" s="13">
        <f t="shared" si="2098"/>
        <v>13.066614440273632</v>
      </c>
      <c r="DB282" s="50"/>
      <c r="DC282" s="70"/>
      <c r="DD282" s="70"/>
      <c r="DE282" s="48">
        <f t="shared" si="2743"/>
        <v>-9.6432746655328714E-16</v>
      </c>
    </row>
    <row r="283" spans="1:109" ht="18" customHeight="1">
      <c r="E283" s="20"/>
      <c r="F283" s="20"/>
      <c r="G283" s="20"/>
      <c r="H283" s="20"/>
      <c r="I283" s="20"/>
      <c r="J283" s="20"/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3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Y283" s="46">
        <f t="shared" si="2096"/>
        <v>5.5</v>
      </c>
      <c r="CZ283" s="13">
        <f t="shared" si="2097"/>
        <v>-154.40369523697794</v>
      </c>
      <c r="DA283" s="13">
        <f t="shared" si="2098"/>
        <v>12.944912308574272</v>
      </c>
      <c r="DB283" s="50"/>
      <c r="DC283" s="70"/>
      <c r="DD283" s="70"/>
      <c r="DE283" s="48">
        <f t="shared" si="2743"/>
        <v>-9.6432746655328714E-16</v>
      </c>
    </row>
    <row r="284" spans="1:109" ht="18" customHeight="1">
      <c r="CY284" s="46">
        <f t="shared" si="2096"/>
        <v>5.55</v>
      </c>
      <c r="CZ284" s="13">
        <f t="shared" si="2097"/>
        <v>-155.12302912894364</v>
      </c>
      <c r="DA284" s="13">
        <f t="shared" si="2098"/>
        <v>12.825482988748686</v>
      </c>
      <c r="DB284" s="50"/>
      <c r="DC284" s="70"/>
      <c r="DD284" s="70"/>
      <c r="DE284" s="48">
        <f t="shared" si="2743"/>
        <v>-9.6432746655328714E-16</v>
      </c>
    </row>
    <row r="285" spans="1:109" ht="18" customHeight="1" thickBot="1">
      <c r="A285" s="23"/>
      <c r="B285" s="23"/>
      <c r="C285" s="23"/>
      <c r="D285" s="20" t="s">
        <v>6</v>
      </c>
      <c r="E285" s="20"/>
      <c r="F285" s="20"/>
      <c r="G285" s="20"/>
      <c r="H285" s="20"/>
      <c r="I285" s="20" t="s">
        <v>7</v>
      </c>
      <c r="J285" s="20"/>
      <c r="K285" s="20"/>
      <c r="L285" s="20"/>
      <c r="M285" s="23"/>
      <c r="N285" s="23"/>
      <c r="O285" s="24" t="s">
        <v>8</v>
      </c>
      <c r="P285" s="23"/>
      <c r="Q285" s="23"/>
      <c r="R285" s="23"/>
      <c r="S285" s="20"/>
      <c r="T285" s="20" t="s">
        <v>9</v>
      </c>
      <c r="U285" s="23"/>
      <c r="V285" s="23"/>
      <c r="W285" s="23"/>
      <c r="X285" s="23"/>
      <c r="Y285" s="24" t="s">
        <v>10</v>
      </c>
      <c r="Z285" s="23"/>
      <c r="AA285" s="23"/>
      <c r="AB285" s="23"/>
      <c r="AC285" s="24" t="s">
        <v>11</v>
      </c>
      <c r="AD285" s="20"/>
      <c r="AE285" s="20"/>
      <c r="AF285" s="20"/>
      <c r="AG285" s="20"/>
      <c r="AH285" s="23"/>
      <c r="AI285" s="24" t="s">
        <v>12</v>
      </c>
      <c r="AJ285" s="23"/>
      <c r="AK285" s="23"/>
      <c r="AL285" s="20"/>
      <c r="AM285" s="24" t="s">
        <v>21</v>
      </c>
      <c r="AN285" s="20"/>
      <c r="AO285" s="23"/>
      <c r="AP285" s="23"/>
      <c r="AQ285" s="23"/>
      <c r="AR285" s="23"/>
      <c r="AS285" s="24" t="s">
        <v>87</v>
      </c>
      <c r="AT285" s="23"/>
      <c r="AU285" s="23"/>
      <c r="AV285" s="23"/>
      <c r="AW285" s="24" t="s">
        <v>22</v>
      </c>
      <c r="AX285" s="20"/>
      <c r="AY285" s="20"/>
      <c r="AZ285" s="20"/>
      <c r="BA285" s="20"/>
      <c r="BB285" s="23"/>
      <c r="BC285" s="24" t="s">
        <v>13</v>
      </c>
      <c r="BD285" s="23"/>
      <c r="BE285" s="23"/>
      <c r="BF285" s="23"/>
      <c r="BG285" s="24" t="s">
        <v>23</v>
      </c>
      <c r="BH285" s="20"/>
      <c r="BI285" s="23"/>
      <c r="BJ285" s="23"/>
      <c r="BK285" s="23"/>
      <c r="BL285" s="23"/>
      <c r="BM285" s="24" t="s">
        <v>24</v>
      </c>
      <c r="BN285" s="23"/>
      <c r="BO285" s="23"/>
      <c r="BP285" s="23"/>
      <c r="BQ285" s="24" t="s">
        <v>22</v>
      </c>
      <c r="BR285" s="20"/>
      <c r="BS285" s="20"/>
      <c r="BT285" s="20"/>
      <c r="BU285" s="20"/>
      <c r="BV285" s="23"/>
      <c r="BW285" s="24" t="s">
        <v>25</v>
      </c>
      <c r="BX285" s="23"/>
      <c r="BY285" s="23"/>
      <c r="BZ285" s="23"/>
      <c r="CA285" s="24" t="s">
        <v>23</v>
      </c>
      <c r="CB285" s="20"/>
      <c r="CC285" s="23"/>
      <c r="CD285" s="23"/>
      <c r="CE285" s="23"/>
      <c r="CF285" s="23"/>
      <c r="CG285" s="24" t="s">
        <v>88</v>
      </c>
      <c r="CH285" s="23"/>
      <c r="CI285" s="23"/>
      <c r="CJ285" s="23"/>
      <c r="CK285" s="24" t="s">
        <v>155</v>
      </c>
      <c r="CL285" s="24"/>
      <c r="CM285" s="23"/>
      <c r="CN285" s="23"/>
      <c r="CO285" s="23"/>
      <c r="CP285" s="23"/>
      <c r="CQ285" s="24" t="s">
        <v>89</v>
      </c>
      <c r="CR285" s="23"/>
      <c r="CS285" s="23"/>
      <c r="CY285" s="46">
        <f t="shared" ref="CY285:CY345" si="2788">INDEX(B:B,(ROW()-23)*8+23)</f>
        <v>5.6</v>
      </c>
      <c r="CZ285" s="13">
        <f t="shared" ref="CZ285:CZ345" si="2789">INDEX(CU:CU,(ROW()-23)*8+23)</f>
        <v>-155.83569601898293</v>
      </c>
      <c r="DA285" s="13">
        <f t="shared" ref="DA285:DA345" si="2790">INDEX(CU:CU,(ROW()-23)*8+26)</f>
        <v>12.708262682106842</v>
      </c>
      <c r="DB285" s="50"/>
      <c r="DC285" s="70"/>
      <c r="DD285" s="70"/>
      <c r="DE285" s="48">
        <f t="shared" si="2743"/>
        <v>0</v>
      </c>
    </row>
    <row r="286" spans="1:109" ht="18" customHeight="1" thickBot="1">
      <c r="A286" s="23"/>
      <c r="B286" s="33"/>
      <c r="C286" s="23"/>
      <c r="D286" s="7" t="s">
        <v>99</v>
      </c>
      <c r="E286" s="8"/>
      <c r="F286" s="8" t="s">
        <v>100</v>
      </c>
      <c r="G286" s="9"/>
      <c r="H286" s="10"/>
      <c r="I286" s="7" t="s">
        <v>103</v>
      </c>
      <c r="J286" s="8"/>
      <c r="K286" s="8" t="s">
        <v>104</v>
      </c>
      <c r="L286" s="9"/>
      <c r="M286" s="23"/>
      <c r="N286" s="194" t="s">
        <v>74</v>
      </c>
      <c r="O286" s="195"/>
      <c r="P286" s="196" t="s">
        <v>75</v>
      </c>
      <c r="Q286" s="197"/>
      <c r="R286" s="23"/>
      <c r="S286" s="7" t="s">
        <v>2</v>
      </c>
      <c r="T286" s="8"/>
      <c r="U286" s="8" t="s">
        <v>3</v>
      </c>
      <c r="V286" s="9"/>
      <c r="W286" s="20"/>
      <c r="X286" s="194" t="s">
        <v>108</v>
      </c>
      <c r="Y286" s="195"/>
      <c r="Z286" s="196" t="s">
        <v>109</v>
      </c>
      <c r="AA286" s="197"/>
      <c r="AB286" s="20"/>
      <c r="AC286" s="7" t="s">
        <v>107</v>
      </c>
      <c r="AD286" s="8"/>
      <c r="AE286" s="8" t="s">
        <v>14</v>
      </c>
      <c r="AF286" s="9"/>
      <c r="AG286" s="20"/>
      <c r="AH286" s="194" t="s">
        <v>112</v>
      </c>
      <c r="AI286" s="195"/>
      <c r="AJ286" s="196" t="s">
        <v>113</v>
      </c>
      <c r="AK286" s="197"/>
      <c r="AL286" s="20"/>
      <c r="AM286" s="106" t="s">
        <v>135</v>
      </c>
      <c r="AN286" s="107"/>
      <c r="AO286" s="107" t="s">
        <v>136</v>
      </c>
      <c r="AP286" s="108"/>
      <c r="AQ286" s="23"/>
      <c r="AR286" s="194" t="s">
        <v>116</v>
      </c>
      <c r="AS286" s="195"/>
      <c r="AT286" s="196" t="s">
        <v>0</v>
      </c>
      <c r="AU286" s="197"/>
      <c r="AV286" s="36"/>
      <c r="AW286" s="7" t="s">
        <v>139</v>
      </c>
      <c r="AX286" s="8"/>
      <c r="AY286" s="8" t="s">
        <v>140</v>
      </c>
      <c r="AZ286" s="9"/>
      <c r="BA286" s="20"/>
      <c r="BB286" s="194" t="s">
        <v>119</v>
      </c>
      <c r="BC286" s="195"/>
      <c r="BD286" s="196" t="s">
        <v>120</v>
      </c>
      <c r="BE286" s="197"/>
      <c r="BF286" s="36"/>
      <c r="BG286" s="190" t="s">
        <v>143</v>
      </c>
      <c r="BH286" s="191"/>
      <c r="BI286" s="192" t="s">
        <v>144</v>
      </c>
      <c r="BJ286" s="193"/>
      <c r="BK286" s="36"/>
      <c r="BL286" s="194" t="s">
        <v>123</v>
      </c>
      <c r="BM286" s="195"/>
      <c r="BN286" s="196" t="s">
        <v>124</v>
      </c>
      <c r="BO286" s="197"/>
      <c r="BP286" s="36"/>
      <c r="BQ286" s="7" t="s">
        <v>147</v>
      </c>
      <c r="BR286" s="8"/>
      <c r="BS286" s="8" t="s">
        <v>148</v>
      </c>
      <c r="BT286" s="9"/>
      <c r="BU286" s="20"/>
      <c r="BV286" s="194" t="s">
        <v>127</v>
      </c>
      <c r="BW286" s="195"/>
      <c r="BX286" s="196" t="s">
        <v>128</v>
      </c>
      <c r="BY286" s="197"/>
      <c r="BZ286" s="36"/>
      <c r="CA286" s="7" t="s">
        <v>151</v>
      </c>
      <c r="CB286" s="8"/>
      <c r="CC286" s="8" t="s">
        <v>152</v>
      </c>
      <c r="CD286" s="9"/>
      <c r="CE286" s="36"/>
      <c r="CF286" s="194" t="s">
        <v>131</v>
      </c>
      <c r="CG286" s="195"/>
      <c r="CH286" s="196" t="s">
        <v>132</v>
      </c>
      <c r="CI286" s="197"/>
      <c r="CJ286" s="23"/>
      <c r="CK286" s="7" t="s">
        <v>156</v>
      </c>
      <c r="CL286" s="8"/>
      <c r="CM286" s="8" t="s">
        <v>157</v>
      </c>
      <c r="CN286" s="9"/>
      <c r="CO286" s="23"/>
      <c r="CP286" s="194" t="s">
        <v>160</v>
      </c>
      <c r="CQ286" s="195"/>
      <c r="CR286" s="196" t="s">
        <v>132</v>
      </c>
      <c r="CS286" s="197"/>
      <c r="CU286" s="26" t="s">
        <v>15</v>
      </c>
      <c r="CW286" s="52" t="s">
        <v>46</v>
      </c>
      <c r="CY286" s="46">
        <f t="shared" si="2788"/>
        <v>5.65</v>
      </c>
      <c r="CZ286" s="13">
        <f t="shared" si="2789"/>
        <v>-156.54182029005833</v>
      </c>
      <c r="DA286" s="13">
        <f t="shared" si="2790"/>
        <v>12.59318998123776</v>
      </c>
      <c r="DB286" s="50"/>
      <c r="DC286" s="70"/>
      <c r="DD286" s="70"/>
      <c r="DE286" s="48">
        <f t="shared" si="2743"/>
        <v>0</v>
      </c>
    </row>
    <row r="287" spans="1:109" ht="18" customHeight="1" thickTop="1" thickBot="1">
      <c r="B287" s="34">
        <v>0.66</v>
      </c>
      <c r="D287" s="11">
        <v>1</v>
      </c>
      <c r="E287" s="12">
        <v>0</v>
      </c>
      <c r="F287" s="13">
        <v>0</v>
      </c>
      <c r="G287" s="14">
        <v>0</v>
      </c>
      <c r="H287" s="10"/>
      <c r="I287" s="11">
        <v>1</v>
      </c>
      <c r="J287" s="12">
        <v>0</v>
      </c>
      <c r="K287" s="13">
        <v>0</v>
      </c>
      <c r="L287" s="40">
        <f t="shared" ref="L287" si="2791">$B287*$J$4</f>
        <v>0.94184640000000008</v>
      </c>
      <c r="N287" s="1">
        <f t="shared" ref="N287" si="2792">D287*I287+F287*I290-E287*J287-G287*J290</f>
        <v>1</v>
      </c>
      <c r="O287" s="4">
        <f t="shared" ref="O287" si="2793">(D287*J287+E287*I287+F287*J290+G287*I290)</f>
        <v>0</v>
      </c>
      <c r="P287" s="2">
        <f t="shared" ref="P287" si="2794">D287*K287+F287*K290-E287*L287-G287*L290</f>
        <v>0</v>
      </c>
      <c r="Q287" s="3">
        <f t="shared" ref="Q287" si="2795">(D287*L287+E287*K287+F287*L290+G287*K290)</f>
        <v>0.94184640000000008</v>
      </c>
      <c r="S287" s="11">
        <v>1</v>
      </c>
      <c r="T287" s="12">
        <v>0</v>
      </c>
      <c r="U287" s="13">
        <v>0</v>
      </c>
      <c r="V287" s="13">
        <v>0</v>
      </c>
      <c r="W287" s="20"/>
      <c r="X287" s="1">
        <f t="shared" ref="X287" si="2796">N287*S287+P287*S290-O287*T287-Q287*T290</f>
        <v>-0.12169837463552025</v>
      </c>
      <c r="Y287" s="4">
        <f t="shared" ref="Y287" si="2797">(N287*T287+O287*S287+P287*T290+Q287*S290)</f>
        <v>0</v>
      </c>
      <c r="Z287" s="2">
        <f t="shared" ref="Z287" si="2798">N287*U287+P287*U290-O287*V287-Q287*V290</f>
        <v>0</v>
      </c>
      <c r="AA287" s="3">
        <f t="shared" ref="AA287" si="2799">(N287*V287+O287*U287+P287*V290+Q287*U290)</f>
        <v>0.94184640000000008</v>
      </c>
      <c r="AB287" s="20"/>
      <c r="AC287" s="11">
        <v>1</v>
      </c>
      <c r="AD287" s="12">
        <v>0</v>
      </c>
      <c r="AE287" s="13">
        <v>0</v>
      </c>
      <c r="AF287" s="40">
        <f t="shared" ref="AF287" si="2800">$B287*$AD$4</f>
        <v>1.1302434000000001</v>
      </c>
      <c r="AG287" s="20"/>
      <c r="AH287" s="1">
        <f t="shared" ref="AH287" si="2801">X287*AC287+Z287*AC290-Y287*AD287-AA287*AD290</f>
        <v>-0.12169837463552025</v>
      </c>
      <c r="AI287" s="4">
        <f t="shared" ref="AI287" si="2802">(X287*AD287+Y287*AC287+Z287*AD290+AA287*AC290)</f>
        <v>0</v>
      </c>
      <c r="AJ287" s="2">
        <f t="shared" ref="AJ287" si="2803">X287*AE287+Z287*AE290-Y287*AF287-AA287*AF290</f>
        <v>0</v>
      </c>
      <c r="AK287" s="3">
        <f t="shared" ref="AK287" si="2804">(X287*AF287+Y287*AE287+Z287*AF290+AA287*AE290)</f>
        <v>0.8042976152774759</v>
      </c>
      <c r="AL287" s="20"/>
      <c r="AM287" s="11">
        <v>1</v>
      </c>
      <c r="AN287" s="12">
        <v>0</v>
      </c>
      <c r="AO287" s="13">
        <v>0</v>
      </c>
      <c r="AP287" s="14">
        <v>0</v>
      </c>
      <c r="AR287" s="1">
        <f t="shared" ref="AR287" si="2805">AH287*AM287+AJ287*AM290-AI287*AN287-AK287*AN290</f>
        <v>-1.1333452020077139</v>
      </c>
      <c r="AS287" s="4">
        <f t="shared" ref="AS287" si="2806">(AH287*AN287+AI287*AM287+AJ287*AN290+AK287*AM290)</f>
        <v>0</v>
      </c>
      <c r="AT287" s="2">
        <f t="shared" ref="AT287" si="2807">AH287*AO287+AJ287*AO290-AI287*AP287-AK287*AP290</f>
        <v>0</v>
      </c>
      <c r="AU287" s="3">
        <f t="shared" ref="AU287" si="2808">(AH287*AP287+AI287*AO287+AJ287*AP290+AK287*AO290)</f>
        <v>0.8042976152774759</v>
      </c>
      <c r="AV287" s="20"/>
      <c r="AW287" s="11">
        <v>1</v>
      </c>
      <c r="AX287" s="12">
        <v>0</v>
      </c>
      <c r="AY287" s="13">
        <v>0</v>
      </c>
      <c r="AZ287" s="40">
        <f t="shared" ref="AZ287" si="2809">$B287*$AX$4</f>
        <v>1.1302434000000001</v>
      </c>
      <c r="BA287" s="20"/>
      <c r="BB287" s="1">
        <f t="shared" ref="BB287" si="2810">AR287*AW287+AT287*AW290-AS287*AX287-AU287*AX290</f>
        <v>-1.1333452020077139</v>
      </c>
      <c r="BC287" s="4">
        <f t="shared" ref="BC287" si="2811">(AR287*AX287+AS287*AW287+AT287*AX290+AU287*AW290)</f>
        <v>0</v>
      </c>
      <c r="BD287" s="2">
        <f t="shared" ref="BD287" si="2812">AR287*AY287+AT287*AY290-AS287*AZ287-AU287*AZ290</f>
        <v>0</v>
      </c>
      <c r="BE287" s="3">
        <f t="shared" ref="BE287" si="2813">(AR287*AZ287+AS287*AY287+AT287*AZ290+AU287*AY290)</f>
        <v>-0.47665831921340973</v>
      </c>
      <c r="BF287" s="20"/>
      <c r="BG287" s="11">
        <v>1</v>
      </c>
      <c r="BH287" s="12">
        <v>0</v>
      </c>
      <c r="BI287" s="13">
        <v>0</v>
      </c>
      <c r="BJ287" s="14">
        <v>0</v>
      </c>
      <c r="BK287" s="20"/>
      <c r="BL287" s="1">
        <f t="shared" ref="BL287" si="2814">BB287*BG287+BD287*BG290-BC287*BH287-BE287*BH290</f>
        <v>-0.56566573546393295</v>
      </c>
      <c r="BM287" s="4">
        <f t="shared" ref="BM287" si="2815">(BB287*BH287+BC287*BG287+BD287*BH290+BE287*BG290)</f>
        <v>0</v>
      </c>
      <c r="BN287" s="2">
        <f t="shared" ref="BN287" si="2816">BB287*BI287+BD287*BI290-BC287*BJ287-BE287*BJ290</f>
        <v>0</v>
      </c>
      <c r="BO287" s="3">
        <f t="shared" ref="BO287" si="2817">(BB287*BJ287+BC287*BI287+BD287*BJ290+BE287*BI290)</f>
        <v>-0.47665831921340973</v>
      </c>
      <c r="BP287" s="20"/>
      <c r="BQ287" s="11">
        <v>1</v>
      </c>
      <c r="BR287" s="12">
        <v>0</v>
      </c>
      <c r="BS287" s="13">
        <v>0</v>
      </c>
      <c r="BT287" s="40">
        <f t="shared" ref="BT287" si="2818">$B287*BR$4</f>
        <v>0.94184640000000008</v>
      </c>
      <c r="BU287" s="20"/>
      <c r="BV287" s="1">
        <f t="shared" ref="BV287" si="2819">BL287*BQ287+BN287*BQ290-BM287*BR287-BO287*BR290</f>
        <v>-0.56566573546393295</v>
      </c>
      <c r="BW287" s="4">
        <f t="shared" ref="BW287" si="2820">(BL287*BR287+BM287*BQ287+BN287*BR290+BO287*BQ290)</f>
        <v>0</v>
      </c>
      <c r="BX287" s="2">
        <f t="shared" ref="BX287" si="2821">BL287*BS287+BN287*BS290-BM287*BT287-BO287*BT290</f>
        <v>0</v>
      </c>
      <c r="BY287" s="3">
        <f t="shared" ref="BY287" si="2822">(BL287*BT287+BM287*BS287+BN287*BT290+BO287*BS290)</f>
        <v>-1.0094285557634675</v>
      </c>
      <c r="BZ287" s="20"/>
      <c r="CA287" s="11">
        <v>1</v>
      </c>
      <c r="CB287" s="12">
        <v>0</v>
      </c>
      <c r="CC287" s="13">
        <v>0</v>
      </c>
      <c r="CD287" s="14">
        <v>0</v>
      </c>
      <c r="CE287" s="20"/>
      <c r="CF287" s="1">
        <f t="shared" ref="CF287" si="2823">BV287*CA287+BX287*CA290-BW287*CB287-BY287*CB290</f>
        <v>-2.3040551199101755E-2</v>
      </c>
      <c r="CG287" s="4">
        <f t="shared" ref="CG287" si="2824">(BV287*CB287+BW287*CA287+BX287*CB290+BY287*CA290)</f>
        <v>0</v>
      </c>
      <c r="CH287" s="2">
        <f t="shared" ref="CH287" si="2825">BV287*CC287+BX287*CC290-BW287*CD287-BY287*CD290</f>
        <v>0</v>
      </c>
      <c r="CI287" s="3">
        <f t="shared" ref="CI287" si="2826">(BV287*CD287+BW287*CC287+BX287*CD290+BY287*CC290)</f>
        <v>-1.0094285557634675</v>
      </c>
      <c r="CJ287" s="28"/>
      <c r="CK287" s="11">
        <v>1</v>
      </c>
      <c r="CL287" s="12">
        <v>0</v>
      </c>
      <c r="CM287" s="13">
        <v>0</v>
      </c>
      <c r="CN287" s="14">
        <v>0</v>
      </c>
      <c r="CP287" s="1">
        <f t="shared" ref="CP287" si="2827">CF287*CK287+CH287*CK290-CG287*CL287-CI287*CL290</f>
        <v>-2.3040551199101755E-2</v>
      </c>
      <c r="CQ287" s="4">
        <f t="shared" ref="CQ287" si="2828">(CF287*CL287+CG287*CK287+CH287*CL290+CI287*CK290)</f>
        <v>-1.0094285557634675</v>
      </c>
      <c r="CR287" s="2">
        <f t="shared" ref="CR287" si="2829">CF287*CM287+CH287*CM290-CG287*CN287-CI287*CN290</f>
        <v>0</v>
      </c>
      <c r="CS287" s="3">
        <f t="shared" ref="CS287" si="2830">(CF287*CN287+CG287*CM287+CH287*CN290+CI287*CM290)</f>
        <v>-1.0094285557634675</v>
      </c>
      <c r="CU287" s="29">
        <f t="shared" ref="CU287" si="2831">20*LOG(((1+$CL$4)/$CL$4)/((CP287+CP290)^2+(CQ287+CQ290)^2)^0.5)</f>
        <v>-4.0419556549136011E-4</v>
      </c>
      <c r="CW287" s="53">
        <f t="shared" ref="CW287" si="2832">((CP287^2+CQ287^2)^0.5)/((CP290^2+CQ290^2)^0.5)</f>
        <v>1.0194767754459781</v>
      </c>
      <c r="CY287" s="46">
        <f t="shared" si="2788"/>
        <v>5.7</v>
      </c>
      <c r="CZ287" s="13">
        <f t="shared" si="2789"/>
        <v>-157.24152282548704</v>
      </c>
      <c r="DA287" s="13">
        <f t="shared" si="2790"/>
        <v>12.480205757886957</v>
      </c>
      <c r="DB287" s="50"/>
      <c r="DC287" s="70"/>
      <c r="DD287" s="70"/>
      <c r="DE287" s="48">
        <f t="shared" si="2743"/>
        <v>0</v>
      </c>
    </row>
    <row r="288" spans="1:109" ht="18" customHeight="1" thickBot="1">
      <c r="D288" s="11"/>
      <c r="E288" s="13"/>
      <c r="F288" s="13"/>
      <c r="G288" s="15"/>
      <c r="H288" s="10"/>
      <c r="I288" s="11"/>
      <c r="J288" s="13"/>
      <c r="K288" s="13"/>
      <c r="L288" s="15"/>
      <c r="N288" s="5"/>
      <c r="Q288" s="6"/>
      <c r="S288" s="11"/>
      <c r="T288" s="13"/>
      <c r="U288" s="13"/>
      <c r="V288" s="15"/>
      <c r="W288" s="20"/>
      <c r="X288" s="5"/>
      <c r="AA288" s="6"/>
      <c r="AB288" s="20"/>
      <c r="AC288" s="11"/>
      <c r="AD288" s="13"/>
      <c r="AE288" s="13"/>
      <c r="AF288" s="15"/>
      <c r="AG288" s="20"/>
      <c r="AH288" s="5"/>
      <c r="AK288" s="6"/>
      <c r="AL288" s="20"/>
      <c r="AM288" s="11"/>
      <c r="AN288" s="13"/>
      <c r="AO288" s="13"/>
      <c r="AP288" s="15"/>
      <c r="AR288" s="5"/>
      <c r="AU288" s="6"/>
      <c r="AW288" s="11"/>
      <c r="AX288" s="13"/>
      <c r="AY288" s="13"/>
      <c r="AZ288" s="15"/>
      <c r="BA288" s="20"/>
      <c r="BB288" s="5"/>
      <c r="BE288" s="6"/>
      <c r="BG288" s="11"/>
      <c r="BH288" s="13"/>
      <c r="BI288" s="13"/>
      <c r="BJ288" s="15"/>
      <c r="BL288" s="5"/>
      <c r="BO288" s="6"/>
      <c r="BQ288" s="11"/>
      <c r="BR288" s="13"/>
      <c r="BS288" s="13"/>
      <c r="BT288" s="15"/>
      <c r="BU288" s="20"/>
      <c r="BV288" s="5"/>
      <c r="BY288" s="6"/>
      <c r="CA288" s="11"/>
      <c r="CB288" s="13"/>
      <c r="CC288" s="13"/>
      <c r="CD288" s="15"/>
      <c r="CF288" s="5"/>
      <c r="CI288" s="6"/>
      <c r="CK288" s="11"/>
      <c r="CL288" s="13"/>
      <c r="CM288" s="13"/>
      <c r="CN288" s="15"/>
      <c r="CP288" s="5"/>
      <c r="CS288" s="6"/>
      <c r="CW288" s="54"/>
      <c r="CY288" s="46">
        <f t="shared" si="2788"/>
        <v>5.75</v>
      </c>
      <c r="CZ288" s="13">
        <f t="shared" si="2789"/>
        <v>-157.93492114077191</v>
      </c>
      <c r="DA288" s="13">
        <f t="shared" si="2790"/>
        <v>12.36925305714276</v>
      </c>
      <c r="DB288" s="50"/>
      <c r="DC288" s="70"/>
      <c r="DD288" s="70"/>
      <c r="DE288" s="48">
        <f t="shared" si="2743"/>
        <v>0</v>
      </c>
    </row>
    <row r="289" spans="1:109" ht="18" customHeight="1" thickBot="1">
      <c r="D289" s="11" t="s">
        <v>101</v>
      </c>
      <c r="E289" s="13"/>
      <c r="F289" s="13" t="s">
        <v>102</v>
      </c>
      <c r="G289" s="15"/>
      <c r="H289" s="10"/>
      <c r="I289" s="11" t="s">
        <v>106</v>
      </c>
      <c r="J289" s="13"/>
      <c r="K289" s="13" t="s">
        <v>105</v>
      </c>
      <c r="L289" s="15"/>
      <c r="N289" s="194" t="s">
        <v>16</v>
      </c>
      <c r="O289" s="195"/>
      <c r="P289" s="196" t="s">
        <v>17</v>
      </c>
      <c r="Q289" s="197"/>
      <c r="S289" s="11" t="s">
        <v>4</v>
      </c>
      <c r="T289" s="13"/>
      <c r="U289" s="13" t="s">
        <v>5</v>
      </c>
      <c r="V289" s="15"/>
      <c r="W289" s="20"/>
      <c r="X289" s="194" t="s">
        <v>111</v>
      </c>
      <c r="Y289" s="195"/>
      <c r="Z289" s="196" t="s">
        <v>110</v>
      </c>
      <c r="AA289" s="197"/>
      <c r="AB289" s="20"/>
      <c r="AC289" s="11" t="s">
        <v>18</v>
      </c>
      <c r="AD289" s="13"/>
      <c r="AE289" s="13" t="s">
        <v>19</v>
      </c>
      <c r="AF289" s="15"/>
      <c r="AG289" s="20"/>
      <c r="AH289" s="194" t="s">
        <v>114</v>
      </c>
      <c r="AI289" s="195"/>
      <c r="AJ289" s="196" t="s">
        <v>115</v>
      </c>
      <c r="AK289" s="197"/>
      <c r="AL289" s="20"/>
      <c r="AM289" s="11" t="s">
        <v>138</v>
      </c>
      <c r="AN289" s="13"/>
      <c r="AO289" s="13" t="s">
        <v>137</v>
      </c>
      <c r="AP289" s="15"/>
      <c r="AR289" s="194" t="s">
        <v>117</v>
      </c>
      <c r="AS289" s="195"/>
      <c r="AT289" s="196" t="s">
        <v>118</v>
      </c>
      <c r="AU289" s="197"/>
      <c r="AV289" s="36"/>
      <c r="AW289" s="11" t="s">
        <v>142</v>
      </c>
      <c r="AX289" s="13"/>
      <c r="AY289" s="13" t="s">
        <v>141</v>
      </c>
      <c r="AZ289" s="15"/>
      <c r="BA289" s="20"/>
      <c r="BB289" s="194" t="s">
        <v>122</v>
      </c>
      <c r="BC289" s="195"/>
      <c r="BD289" s="196" t="s">
        <v>121</v>
      </c>
      <c r="BE289" s="197"/>
      <c r="BF289" s="36"/>
      <c r="BG289" s="11" t="s">
        <v>145</v>
      </c>
      <c r="BH289" s="13"/>
      <c r="BI289" s="13" t="s">
        <v>146</v>
      </c>
      <c r="BJ289" s="15"/>
      <c r="BK289" s="36"/>
      <c r="BL289" s="194" t="s">
        <v>125</v>
      </c>
      <c r="BM289" s="195"/>
      <c r="BN289" s="196" t="s">
        <v>126</v>
      </c>
      <c r="BO289" s="197"/>
      <c r="BP289" s="36"/>
      <c r="BQ289" s="11" t="s">
        <v>150</v>
      </c>
      <c r="BR289" s="13"/>
      <c r="BS289" s="13" t="s">
        <v>149</v>
      </c>
      <c r="BT289" s="15"/>
      <c r="BU289" s="20"/>
      <c r="BV289" s="194" t="s">
        <v>129</v>
      </c>
      <c r="BW289" s="195"/>
      <c r="BX289" s="196" t="s">
        <v>130</v>
      </c>
      <c r="BY289" s="197"/>
      <c r="BZ289" s="36"/>
      <c r="CA289" s="11" t="s">
        <v>154</v>
      </c>
      <c r="CB289" s="13"/>
      <c r="CC289" s="13" t="s">
        <v>153</v>
      </c>
      <c r="CD289" s="15"/>
      <c r="CE289" s="36"/>
      <c r="CF289" s="194" t="s">
        <v>134</v>
      </c>
      <c r="CG289" s="195"/>
      <c r="CH289" s="196" t="s">
        <v>133</v>
      </c>
      <c r="CI289" s="197"/>
      <c r="CK289" s="11" t="s">
        <v>159</v>
      </c>
      <c r="CL289" s="13"/>
      <c r="CM289" s="13" t="s">
        <v>158</v>
      </c>
      <c r="CN289" s="15"/>
      <c r="CP289" s="109" t="s">
        <v>161</v>
      </c>
      <c r="CQ289" s="110"/>
      <c r="CR289" s="111" t="s">
        <v>162</v>
      </c>
      <c r="CS289" s="112"/>
      <c r="CU289" s="38" t="s">
        <v>29</v>
      </c>
      <c r="CW289" s="55" t="s">
        <v>47</v>
      </c>
      <c r="CY289" s="46">
        <f t="shared" si="2788"/>
        <v>5.8</v>
      </c>
      <c r="CZ289" s="13">
        <f t="shared" si="2789"/>
        <v>-158.62212950920775</v>
      </c>
      <c r="DA289" s="13">
        <f t="shared" si="2790"/>
        <v>12.260276997517673</v>
      </c>
      <c r="DB289" s="50"/>
      <c r="DC289" s="70"/>
      <c r="DD289" s="70"/>
      <c r="DE289" s="48">
        <f t="shared" si="2743"/>
        <v>0</v>
      </c>
    </row>
    <row r="290" spans="1:109" ht="18" customHeight="1" thickTop="1" thickBot="1">
      <c r="D290" s="16">
        <v>0</v>
      </c>
      <c r="E290" s="17">
        <f t="shared" ref="E290" si="2833">$B287*$E$4</f>
        <v>0.53755680000000006</v>
      </c>
      <c r="F290" s="18">
        <v>1</v>
      </c>
      <c r="G290" s="19">
        <v>0</v>
      </c>
      <c r="H290" s="10"/>
      <c r="I290" s="16">
        <v>0</v>
      </c>
      <c r="J290" s="17">
        <v>0</v>
      </c>
      <c r="K290" s="18">
        <v>1</v>
      </c>
      <c r="L290" s="19">
        <v>0</v>
      </c>
      <c r="N290" s="1">
        <f t="shared" ref="N290" si="2834">D290*I287+F290*I290-E290*J287-G290*J290</f>
        <v>0</v>
      </c>
      <c r="O290" s="4">
        <f t="shared" ref="O290" si="2835">(D290*J287+E290*I287+F290*J290+G290*I290)</f>
        <v>0.53755680000000006</v>
      </c>
      <c r="P290" s="2">
        <f t="shared" ref="P290" si="2836">D290*K287+F290*K290-E290*L287-G290*L290</f>
        <v>0.4937040631244799</v>
      </c>
      <c r="Q290" s="3">
        <f t="shared" ref="Q290" si="2837">(D290*L287+E290*K287+F290*L290+G290*K290)</f>
        <v>0</v>
      </c>
      <c r="S290" s="16">
        <v>0</v>
      </c>
      <c r="T290" s="17">
        <f t="shared" ref="T290" si="2838">$B287*$T$4</f>
        <v>1.1909568000000001</v>
      </c>
      <c r="U290" s="18">
        <v>1</v>
      </c>
      <c r="V290" s="19">
        <v>0</v>
      </c>
      <c r="W290" s="20"/>
      <c r="X290" s="1">
        <f t="shared" ref="X290" si="2839">N290*S287+P290*S290-O290*T287-Q290*T290</f>
        <v>0</v>
      </c>
      <c r="Y290" s="4">
        <f t="shared" ref="Y290" si="2840">(N290*T287+O290*S287+P290*T290+Q290*S290)</f>
        <v>1.1255370111657288</v>
      </c>
      <c r="Z290" s="2">
        <f t="shared" ref="Z290" si="2841">N290*U287+P290*U290-O290*V287-Q290*V290</f>
        <v>0.4937040631244799</v>
      </c>
      <c r="AA290" s="3">
        <f t="shared" ref="AA290" si="2842">(N290*V287+O290*U287+P290*V290+Q290*U290)</f>
        <v>0</v>
      </c>
      <c r="AB290" s="20"/>
      <c r="AC290" s="16">
        <v>0</v>
      </c>
      <c r="AD290" s="17">
        <v>0</v>
      </c>
      <c r="AE290" s="18">
        <v>1</v>
      </c>
      <c r="AF290" s="19">
        <v>0</v>
      </c>
      <c r="AG290" s="20"/>
      <c r="AH290" s="1">
        <f t="shared" ref="AH290" si="2843">X290*AC287+Z290*AC290-Y290*AD287-AA290*AD290</f>
        <v>0</v>
      </c>
      <c r="AI290" s="4">
        <f t="shared" ref="AI290" si="2844">(X290*AD287+Y290*AC287+Z290*AD290+AA290*AC290)</f>
        <v>1.1255370111657288</v>
      </c>
      <c r="AJ290" s="2">
        <f t="shared" ref="AJ290" si="2845">X290*AE287+Z290*AE290-Y290*AF287-AA290*AF290</f>
        <v>-0.77842671520131146</v>
      </c>
      <c r="AK290" s="3">
        <f t="shared" ref="AK290" si="2846">(X290*AF287+Y290*AE287+Z290*AF290+AA290*AE290)</f>
        <v>0</v>
      </c>
      <c r="AL290" s="20"/>
      <c r="AM290" s="16">
        <v>0</v>
      </c>
      <c r="AN290" s="17">
        <f t="shared" ref="AN290" si="2847">$B287*$AN$4</f>
        <v>1.2578016000000001</v>
      </c>
      <c r="AO290" s="18">
        <v>1</v>
      </c>
      <c r="AP290" s="19">
        <v>0</v>
      </c>
      <c r="AR290" s="1">
        <f t="shared" ref="AR290" si="2848">AH290*AM287+AJ290*AM290-AI290*AN287-AK290*AN290</f>
        <v>0</v>
      </c>
      <c r="AS290" s="4">
        <f t="shared" ref="AS290" si="2849">(AH290*AN287+AI290*AM287+AJ290*AN290+AK290*AM290)</f>
        <v>0.14643064330277489</v>
      </c>
      <c r="AT290" s="2">
        <f t="shared" ref="AT290" si="2850">AH290*AO287+AJ290*AO290-AI290*AP287-AK290*AP290</f>
        <v>-0.77842671520131146</v>
      </c>
      <c r="AU290" s="3">
        <f t="shared" ref="AU290" si="2851">(AH290*AP287+AI290*AO287+AJ290*AP290+AK290*AO290)</f>
        <v>0</v>
      </c>
      <c r="AV290" s="20"/>
      <c r="AW290" s="16">
        <v>0</v>
      </c>
      <c r="AX290" s="17">
        <v>0</v>
      </c>
      <c r="AY290" s="18">
        <v>1</v>
      </c>
      <c r="AZ290" s="19">
        <v>0</v>
      </c>
      <c r="BA290" s="20"/>
      <c r="BB290" s="1">
        <f t="shared" ref="BB290" si="2852">AR290*AW287+AT290*AW290-AS290*AX287-AU290*AX290</f>
        <v>0</v>
      </c>
      <c r="BC290" s="4">
        <f t="shared" ref="BC290" si="2853">(AR290*AX287+AS290*AW287+AT290*AX290+AU290*AW290)</f>
        <v>0.14643064330277489</v>
      </c>
      <c r="BD290" s="2">
        <f t="shared" ref="BD290" si="2854">AR290*AY287+AT290*AY290-AS290*AZ287-AU290*AZ290</f>
        <v>-0.94392898335202702</v>
      </c>
      <c r="BE290" s="3">
        <f t="shared" ref="BE290" si="2855">(AR290*AZ287+AS290*AY287+AT290*AZ290+AU290*AY290)</f>
        <v>0</v>
      </c>
      <c r="BF290" s="20"/>
      <c r="BG290" s="16">
        <v>0</v>
      </c>
      <c r="BH290" s="17">
        <f t="shared" ref="BH290" si="2856">$B287*$BH$4</f>
        <v>1.1909568000000001</v>
      </c>
      <c r="BI290" s="18">
        <v>1</v>
      </c>
      <c r="BJ290" s="19">
        <v>0</v>
      </c>
      <c r="BK290" s="20"/>
      <c r="BL290" s="1">
        <f t="shared" ref="BL290" si="2857">BB290*BG287+BD290*BG290-BC290*BH287-BE290*BH290</f>
        <v>0</v>
      </c>
      <c r="BM290" s="4">
        <f t="shared" ref="BM290" si="2858">(BB290*BH287+BC290*BG287+BD290*BH290+BE290*BG290)</f>
        <v>-0.97774799813740865</v>
      </c>
      <c r="BN290" s="2">
        <f t="shared" ref="BN290" si="2859">BB290*BI287+BD290*BI290-BC290*BJ287-BE290*BJ290</f>
        <v>-0.94392898335202702</v>
      </c>
      <c r="BO290" s="3">
        <f t="shared" ref="BO290" si="2860">(BB290*BJ287+BC290*BI287+BD290*BJ290+BE290*BI290)</f>
        <v>0</v>
      </c>
      <c r="BP290" s="20"/>
      <c r="BQ290" s="16">
        <v>0</v>
      </c>
      <c r="BR290" s="17">
        <v>0</v>
      </c>
      <c r="BS290" s="18">
        <v>1</v>
      </c>
      <c r="BT290" s="19">
        <v>0</v>
      </c>
      <c r="BU290" s="20"/>
      <c r="BV290" s="1">
        <f t="shared" ref="BV290" si="2861">BL290*BQ287+BN290*BQ290-BM290*BR287-BO290*BR290</f>
        <v>0</v>
      </c>
      <c r="BW290" s="4">
        <f t="shared" ref="BW290" si="2862">(BL290*BR287+BM290*BQ287+BN290*BR290+BO290*BQ290)</f>
        <v>-0.97774799813740865</v>
      </c>
      <c r="BX290" s="2">
        <f t="shared" ref="BX290" si="2863">BL290*BS287+BN290*BS290-BM290*BT287-BO290*BT290</f>
        <v>-2.3040551199101866E-2</v>
      </c>
      <c r="BY290" s="3">
        <f t="shared" ref="BY290" si="2864">(BL290*BT287+BM290*BS287+BN290*BT290+BO290*BS290)</f>
        <v>0</v>
      </c>
      <c r="BZ290" s="20"/>
      <c r="CA290" s="16">
        <v>0</v>
      </c>
      <c r="CB290" s="17">
        <f t="shared" ref="CB290" si="2865">$B287*$CB$4</f>
        <v>0.53755680000000006</v>
      </c>
      <c r="CC290" s="18">
        <v>1</v>
      </c>
      <c r="CD290" s="19">
        <v>0</v>
      </c>
      <c r="CE290" s="20"/>
      <c r="CF290" s="1">
        <f t="shared" ref="CF290" si="2866">BV290*CA287+BX290*CA290-BW290*CB287-BY290*CB290</f>
        <v>0</v>
      </c>
      <c r="CG290" s="4">
        <f t="shared" ref="CG290" si="2867">(BV290*CB287+BW290*CA287+BX290*CB290+BY290*CA290)</f>
        <v>-0.99013360311023402</v>
      </c>
      <c r="CH290" s="2">
        <f t="shared" ref="CH290" si="2868">BV290*CC287+BX290*CC290-BW290*CD287-BY290*CD290</f>
        <v>-2.3040551199101866E-2</v>
      </c>
      <c r="CI290" s="3">
        <f t="shared" ref="CI290" si="2869">(BV290*CD287+BW290*CC287+BX290*CD290+BY290*CC290)</f>
        <v>0</v>
      </c>
      <c r="CK290" s="16">
        <f t="shared" ref="CK290" si="2870">1/$CL$4</f>
        <v>1</v>
      </c>
      <c r="CL290" s="17">
        <v>0</v>
      </c>
      <c r="CM290" s="18">
        <v>1</v>
      </c>
      <c r="CN290" s="19">
        <v>0</v>
      </c>
      <c r="CP290" s="1">
        <f t="shared" ref="CP290" si="2871">CF290*CK287+CH290*CK290-CG290*CL287-CI290*CL290</f>
        <v>-2.3040551199101866E-2</v>
      </c>
      <c r="CQ290" s="4">
        <f t="shared" ref="CQ290" si="2872">(CF290*CL287+CG290*CK287+CH290*CL290+CI290*CK290)</f>
        <v>-0.99013360311023402</v>
      </c>
      <c r="CR290" s="2">
        <f t="shared" ref="CR290" si="2873">CF290*CM287+CH290*CM290-CG290*CN287-CI290*CN290</f>
        <v>-2.3040551199101866E-2</v>
      </c>
      <c r="CS290" s="3">
        <f t="shared" ref="CS290" si="2874">(CF290*CN287+CG290*CM287+CH290*CN290+CI290*CM290)</f>
        <v>0</v>
      </c>
      <c r="CU290" s="39">
        <f t="shared" ref="CU290" si="2875">(180/PI())*ATAN(-1*(CQ287/CP287))</f>
        <v>-88.692431331372973</v>
      </c>
      <c r="CW290" s="56">
        <f t="shared" ref="CW290" si="2876">20*LOG(((1-(10^(CU287/20)^2)*(1-((1-CW287)/(1+CW287))^2))^0.5))</f>
        <v>-37.303184870503983</v>
      </c>
      <c r="CY290" s="46">
        <f t="shared" si="2788"/>
        <v>5.85</v>
      </c>
      <c r="CZ290" s="13">
        <f t="shared" si="2789"/>
        <v>-159.30325908161635</v>
      </c>
      <c r="DA290" s="13">
        <f t="shared" si="2790"/>
        <v>12.153224676541853</v>
      </c>
      <c r="DB290" s="50"/>
      <c r="DC290" s="70"/>
      <c r="DD290" s="70"/>
      <c r="DE290" s="48">
        <f t="shared" si="2743"/>
        <v>0</v>
      </c>
    </row>
    <row r="291" spans="1:109" ht="18" customHeight="1"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3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Y291" s="46">
        <f t="shared" si="2788"/>
        <v>5.9</v>
      </c>
      <c r="CZ291" s="13">
        <f t="shared" si="2789"/>
        <v>-159.97841800053951</v>
      </c>
      <c r="DA291" s="13">
        <f t="shared" si="2790"/>
        <v>12.048045081514271</v>
      </c>
      <c r="DB291" s="50"/>
      <c r="DC291" s="70"/>
      <c r="DD291" s="70"/>
      <c r="DE291" s="48">
        <f t="shared" si="2743"/>
        <v>0</v>
      </c>
    </row>
    <row r="292" spans="1:109" ht="18" customHeight="1">
      <c r="CY292" s="46">
        <f t="shared" si="2788"/>
        <v>5.95</v>
      </c>
      <c r="CZ292" s="13">
        <f t="shared" si="2789"/>
        <v>-160.64771150919876</v>
      </c>
      <c r="DA292" s="13">
        <f t="shared" si="2790"/>
        <v>11.944689005083042</v>
      </c>
      <c r="DB292" s="50"/>
      <c r="DC292" s="70"/>
      <c r="DD292" s="70"/>
      <c r="DE292" s="48">
        <f t="shared" si="2743"/>
        <v>0</v>
      </c>
    </row>
    <row r="293" spans="1:109" ht="18" customHeight="1" thickBot="1">
      <c r="A293" s="23"/>
      <c r="B293" s="23"/>
      <c r="C293" s="23"/>
      <c r="D293" s="20" t="s">
        <v>6</v>
      </c>
      <c r="E293" s="20"/>
      <c r="F293" s="20"/>
      <c r="G293" s="20"/>
      <c r="H293" s="20"/>
      <c r="I293" s="20" t="s">
        <v>7</v>
      </c>
      <c r="J293" s="20"/>
      <c r="K293" s="20"/>
      <c r="L293" s="20"/>
      <c r="M293" s="23"/>
      <c r="N293" s="23"/>
      <c r="O293" s="24" t="s">
        <v>8</v>
      </c>
      <c r="P293" s="23"/>
      <c r="Q293" s="23"/>
      <c r="R293" s="23"/>
      <c r="S293" s="20"/>
      <c r="T293" s="20" t="s">
        <v>9</v>
      </c>
      <c r="U293" s="23"/>
      <c r="V293" s="23"/>
      <c r="W293" s="23"/>
      <c r="X293" s="23"/>
      <c r="Y293" s="24" t="s">
        <v>10</v>
      </c>
      <c r="Z293" s="23"/>
      <c r="AA293" s="23"/>
      <c r="AB293" s="23"/>
      <c r="AC293" s="24" t="s">
        <v>11</v>
      </c>
      <c r="AD293" s="20"/>
      <c r="AE293" s="20"/>
      <c r="AF293" s="20"/>
      <c r="AG293" s="20"/>
      <c r="AH293" s="23"/>
      <c r="AI293" s="24" t="s">
        <v>12</v>
      </c>
      <c r="AJ293" s="23"/>
      <c r="AK293" s="23"/>
      <c r="AL293" s="20"/>
      <c r="AM293" s="24" t="s">
        <v>21</v>
      </c>
      <c r="AN293" s="20"/>
      <c r="AO293" s="23"/>
      <c r="AP293" s="23"/>
      <c r="AQ293" s="23"/>
      <c r="AR293" s="23"/>
      <c r="AS293" s="24" t="s">
        <v>87</v>
      </c>
      <c r="AT293" s="23"/>
      <c r="AU293" s="23"/>
      <c r="AV293" s="23"/>
      <c r="AW293" s="24" t="s">
        <v>22</v>
      </c>
      <c r="AX293" s="20"/>
      <c r="AY293" s="20"/>
      <c r="AZ293" s="20"/>
      <c r="BA293" s="20"/>
      <c r="BB293" s="23"/>
      <c r="BC293" s="24" t="s">
        <v>13</v>
      </c>
      <c r="BD293" s="23"/>
      <c r="BE293" s="23"/>
      <c r="BF293" s="23"/>
      <c r="BG293" s="24" t="s">
        <v>23</v>
      </c>
      <c r="BH293" s="20"/>
      <c r="BI293" s="23"/>
      <c r="BJ293" s="23"/>
      <c r="BK293" s="23"/>
      <c r="BL293" s="23"/>
      <c r="BM293" s="24" t="s">
        <v>24</v>
      </c>
      <c r="BN293" s="23"/>
      <c r="BO293" s="23"/>
      <c r="BP293" s="23"/>
      <c r="BQ293" s="24" t="s">
        <v>22</v>
      </c>
      <c r="BR293" s="20"/>
      <c r="BS293" s="20"/>
      <c r="BT293" s="20"/>
      <c r="BU293" s="20"/>
      <c r="BV293" s="23"/>
      <c r="BW293" s="24" t="s">
        <v>25</v>
      </c>
      <c r="BX293" s="23"/>
      <c r="BY293" s="23"/>
      <c r="BZ293" s="23"/>
      <c r="CA293" s="24" t="s">
        <v>23</v>
      </c>
      <c r="CB293" s="20"/>
      <c r="CC293" s="23"/>
      <c r="CD293" s="23"/>
      <c r="CE293" s="23"/>
      <c r="CF293" s="23"/>
      <c r="CG293" s="24" t="s">
        <v>88</v>
      </c>
      <c r="CH293" s="23"/>
      <c r="CI293" s="23"/>
      <c r="CJ293" s="23"/>
      <c r="CK293" s="24" t="s">
        <v>155</v>
      </c>
      <c r="CL293" s="24"/>
      <c r="CM293" s="23"/>
      <c r="CN293" s="23"/>
      <c r="CO293" s="23"/>
      <c r="CP293" s="23"/>
      <c r="CQ293" s="24" t="s">
        <v>89</v>
      </c>
      <c r="CR293" s="23"/>
      <c r="CS293" s="23"/>
      <c r="CY293" s="46">
        <f t="shared" si="2788"/>
        <v>6</v>
      </c>
      <c r="CZ293" s="13">
        <f t="shared" si="2789"/>
        <v>-161.31124205550978</v>
      </c>
      <c r="DA293" s="13">
        <f t="shared" si="2790"/>
        <v>11.8431089653503</v>
      </c>
      <c r="DB293" s="50"/>
      <c r="DC293" s="70"/>
      <c r="DD293" s="70"/>
      <c r="DE293" s="48">
        <f t="shared" si="2743"/>
        <v>0</v>
      </c>
    </row>
    <row r="294" spans="1:109" ht="18" customHeight="1" thickBot="1">
      <c r="A294" s="23"/>
      <c r="B294" s="33"/>
      <c r="C294" s="23"/>
      <c r="D294" s="7" t="s">
        <v>99</v>
      </c>
      <c r="E294" s="8"/>
      <c r="F294" s="8" t="s">
        <v>100</v>
      </c>
      <c r="G294" s="9"/>
      <c r="H294" s="10"/>
      <c r="I294" s="7" t="s">
        <v>103</v>
      </c>
      <c r="J294" s="8"/>
      <c r="K294" s="8" t="s">
        <v>104</v>
      </c>
      <c r="L294" s="9"/>
      <c r="M294" s="23"/>
      <c r="N294" s="194" t="s">
        <v>74</v>
      </c>
      <c r="O294" s="195"/>
      <c r="P294" s="196" t="s">
        <v>75</v>
      </c>
      <c r="Q294" s="197"/>
      <c r="R294" s="23"/>
      <c r="S294" s="7" t="s">
        <v>2</v>
      </c>
      <c r="T294" s="8"/>
      <c r="U294" s="8" t="s">
        <v>3</v>
      </c>
      <c r="V294" s="9"/>
      <c r="W294" s="20"/>
      <c r="X294" s="194" t="s">
        <v>108</v>
      </c>
      <c r="Y294" s="195"/>
      <c r="Z294" s="196" t="s">
        <v>109</v>
      </c>
      <c r="AA294" s="197"/>
      <c r="AB294" s="20"/>
      <c r="AC294" s="7" t="s">
        <v>107</v>
      </c>
      <c r="AD294" s="8"/>
      <c r="AE294" s="8" t="s">
        <v>14</v>
      </c>
      <c r="AF294" s="9"/>
      <c r="AG294" s="20"/>
      <c r="AH294" s="194" t="s">
        <v>112</v>
      </c>
      <c r="AI294" s="195"/>
      <c r="AJ294" s="196" t="s">
        <v>113</v>
      </c>
      <c r="AK294" s="197"/>
      <c r="AL294" s="20"/>
      <c r="AM294" s="106" t="s">
        <v>135</v>
      </c>
      <c r="AN294" s="107"/>
      <c r="AO294" s="107" t="s">
        <v>136</v>
      </c>
      <c r="AP294" s="108"/>
      <c r="AQ294" s="23"/>
      <c r="AR294" s="194" t="s">
        <v>116</v>
      </c>
      <c r="AS294" s="195"/>
      <c r="AT294" s="196" t="s">
        <v>0</v>
      </c>
      <c r="AU294" s="197"/>
      <c r="AV294" s="36"/>
      <c r="AW294" s="7" t="s">
        <v>139</v>
      </c>
      <c r="AX294" s="8"/>
      <c r="AY294" s="8" t="s">
        <v>140</v>
      </c>
      <c r="AZ294" s="9"/>
      <c r="BA294" s="20"/>
      <c r="BB294" s="194" t="s">
        <v>119</v>
      </c>
      <c r="BC294" s="195"/>
      <c r="BD294" s="196" t="s">
        <v>120</v>
      </c>
      <c r="BE294" s="197"/>
      <c r="BF294" s="36"/>
      <c r="BG294" s="190" t="s">
        <v>143</v>
      </c>
      <c r="BH294" s="191"/>
      <c r="BI294" s="192" t="s">
        <v>144</v>
      </c>
      <c r="BJ294" s="193"/>
      <c r="BK294" s="36"/>
      <c r="BL294" s="194" t="s">
        <v>123</v>
      </c>
      <c r="BM294" s="195"/>
      <c r="BN294" s="196" t="s">
        <v>124</v>
      </c>
      <c r="BO294" s="197"/>
      <c r="BP294" s="36"/>
      <c r="BQ294" s="7" t="s">
        <v>147</v>
      </c>
      <c r="BR294" s="8"/>
      <c r="BS294" s="8" t="s">
        <v>148</v>
      </c>
      <c r="BT294" s="9"/>
      <c r="BU294" s="20"/>
      <c r="BV294" s="194" t="s">
        <v>127</v>
      </c>
      <c r="BW294" s="195"/>
      <c r="BX294" s="196" t="s">
        <v>128</v>
      </c>
      <c r="BY294" s="197"/>
      <c r="BZ294" s="36"/>
      <c r="CA294" s="7" t="s">
        <v>151</v>
      </c>
      <c r="CB294" s="8"/>
      <c r="CC294" s="8" t="s">
        <v>152</v>
      </c>
      <c r="CD294" s="9"/>
      <c r="CE294" s="36"/>
      <c r="CF294" s="194" t="s">
        <v>131</v>
      </c>
      <c r="CG294" s="195"/>
      <c r="CH294" s="196" t="s">
        <v>132</v>
      </c>
      <c r="CI294" s="197"/>
      <c r="CJ294" s="23"/>
      <c r="CK294" s="7" t="s">
        <v>156</v>
      </c>
      <c r="CL294" s="8"/>
      <c r="CM294" s="8" t="s">
        <v>157</v>
      </c>
      <c r="CN294" s="9"/>
      <c r="CO294" s="23"/>
      <c r="CP294" s="194" t="s">
        <v>160</v>
      </c>
      <c r="CQ294" s="195"/>
      <c r="CR294" s="196" t="s">
        <v>132</v>
      </c>
      <c r="CS294" s="197"/>
      <c r="CU294" s="26" t="s">
        <v>15</v>
      </c>
      <c r="CW294" s="52" t="s">
        <v>46</v>
      </c>
      <c r="CY294" s="46">
        <f t="shared" si="2788"/>
        <v>6.05</v>
      </c>
      <c r="CZ294" s="13">
        <f t="shared" si="2789"/>
        <v>-161.96910939142106</v>
      </c>
      <c r="DA294" s="13">
        <f t="shared" si="2790"/>
        <v>11.743259130219048</v>
      </c>
      <c r="DB294" s="50"/>
      <c r="DC294" s="70"/>
      <c r="DD294" s="70"/>
      <c r="DE294" s="48">
        <f t="shared" si="2743"/>
        <v>0</v>
      </c>
    </row>
    <row r="295" spans="1:109" ht="18" customHeight="1" thickTop="1" thickBot="1">
      <c r="B295" s="34">
        <v>0.68</v>
      </c>
      <c r="D295" s="11">
        <v>1</v>
      </c>
      <c r="E295" s="12">
        <v>0</v>
      </c>
      <c r="F295" s="13">
        <v>0</v>
      </c>
      <c r="G295" s="14">
        <v>0</v>
      </c>
      <c r="H295" s="10"/>
      <c r="I295" s="11">
        <v>1</v>
      </c>
      <c r="J295" s="12">
        <v>0</v>
      </c>
      <c r="K295" s="13">
        <v>0</v>
      </c>
      <c r="L295" s="40">
        <f t="shared" ref="L295" si="2877">$B295*$J$4</f>
        <v>0.97038720000000012</v>
      </c>
      <c r="N295" s="1">
        <f t="shared" ref="N295" si="2878">D295*I295+F295*I298-E295*J295-G295*J298</f>
        <v>1</v>
      </c>
      <c r="O295" s="4">
        <f t="shared" ref="O295" si="2879">(D295*J295+E295*I295+F295*J298+G295*I298)</f>
        <v>0</v>
      </c>
      <c r="P295" s="2">
        <f t="shared" ref="P295" si="2880">D295*K295+F295*K298-E295*L295-G295*L298</f>
        <v>0</v>
      </c>
      <c r="Q295" s="3">
        <f t="shared" ref="Q295" si="2881">(D295*L295+E295*K295+F295*L298+G295*K298)</f>
        <v>0.97038720000000012</v>
      </c>
      <c r="S295" s="11">
        <v>1</v>
      </c>
      <c r="T295" s="12">
        <v>0</v>
      </c>
      <c r="U295" s="13">
        <v>0</v>
      </c>
      <c r="V295" s="13">
        <v>0</v>
      </c>
      <c r="W295" s="20"/>
      <c r="X295" s="1">
        <f t="shared" ref="X295" si="2882">N295*S295+P295*S298-O295*T295-Q295*T298</f>
        <v>-0.19071012036608015</v>
      </c>
      <c r="Y295" s="4">
        <f t="shared" ref="Y295" si="2883">(N295*T295+O295*S295+P295*T298+Q295*S298)</f>
        <v>0</v>
      </c>
      <c r="Z295" s="2">
        <f t="shared" ref="Z295" si="2884">N295*U295+P295*U298-O295*V295-Q295*V298</f>
        <v>0</v>
      </c>
      <c r="AA295" s="3">
        <f t="shared" ref="AA295" si="2885">(N295*V295+O295*U295+P295*V298+Q295*U298)</f>
        <v>0.97038720000000012</v>
      </c>
      <c r="AB295" s="20"/>
      <c r="AC295" s="11">
        <v>1</v>
      </c>
      <c r="AD295" s="12">
        <v>0</v>
      </c>
      <c r="AE295" s="13">
        <v>0</v>
      </c>
      <c r="AF295" s="40">
        <f t="shared" ref="AF295" si="2886">$B295*$AD$4</f>
        <v>1.1644932000000001</v>
      </c>
      <c r="AG295" s="20"/>
      <c r="AH295" s="1">
        <f t="shared" ref="AH295" si="2887">X295*AC295+Z295*AC298-Y295*AD295-AA295*AD298</f>
        <v>-0.19071012036608015</v>
      </c>
      <c r="AI295" s="4">
        <f t="shared" ref="AI295" si="2888">(X295*AD295+Y295*AC295+Z295*AD298+AA295*AC298)</f>
        <v>0</v>
      </c>
      <c r="AJ295" s="2">
        <f t="shared" ref="AJ295" si="2889">X295*AE295+Z295*AE298-Y295*AF295-AA295*AF298</f>
        <v>0</v>
      </c>
      <c r="AK295" s="3">
        <f t="shared" ref="AK295" si="2890">(X295*AF295+Y295*AE295+Z295*AF298+AA295*AE298)</f>
        <v>0.74830656166251819</v>
      </c>
      <c r="AL295" s="20"/>
      <c r="AM295" s="11">
        <v>1</v>
      </c>
      <c r="AN295" s="12">
        <v>0</v>
      </c>
      <c r="AO295" s="13">
        <v>0</v>
      </c>
      <c r="AP295" s="14">
        <v>0</v>
      </c>
      <c r="AR295" s="1">
        <f t="shared" ref="AR295" si="2891">AH295*AM295+AJ295*AM298-AI295*AN295-AK295*AN298</f>
        <v>-1.1604531651747734</v>
      </c>
      <c r="AS295" s="4">
        <f t="shared" ref="AS295" si="2892">(AH295*AN295+AI295*AM295+AJ295*AN298+AK295*AM298)</f>
        <v>0</v>
      </c>
      <c r="AT295" s="2">
        <f t="shared" ref="AT295" si="2893">AH295*AO295+AJ295*AO298-AI295*AP295-AK295*AP298</f>
        <v>0</v>
      </c>
      <c r="AU295" s="3">
        <f t="shared" ref="AU295" si="2894">(AH295*AP295+AI295*AO295+AJ295*AP298+AK295*AO298)</f>
        <v>0.74830656166251819</v>
      </c>
      <c r="AV295" s="20"/>
      <c r="AW295" s="11">
        <v>1</v>
      </c>
      <c r="AX295" s="12">
        <v>0</v>
      </c>
      <c r="AY295" s="13">
        <v>0</v>
      </c>
      <c r="AZ295" s="40">
        <f t="shared" ref="AZ295" si="2895">$B295*$AX$4</f>
        <v>1.1644932000000001</v>
      </c>
      <c r="BA295" s="20"/>
      <c r="BB295" s="1">
        <f t="shared" ref="BB295" si="2896">AR295*AW295+AT295*AW298-AS295*AX295-AU295*AX298</f>
        <v>-1.1604531651747734</v>
      </c>
      <c r="BC295" s="4">
        <f t="shared" ref="BC295" si="2897">(AR295*AX295+AS295*AW295+AT295*AX298+AU295*AW298)</f>
        <v>0</v>
      </c>
      <c r="BD295" s="2">
        <f t="shared" ref="BD295" si="2898">AR295*AY295+AT295*AY298-AS295*AZ295-AU295*AZ298</f>
        <v>0</v>
      </c>
      <c r="BE295" s="3">
        <f t="shared" ref="BE295" si="2899">(AR295*AZ295+AS295*AY295+AT295*AZ298+AU295*AY298)</f>
        <v>-0.60303325810198238</v>
      </c>
      <c r="BF295" s="20"/>
      <c r="BG295" s="11">
        <v>1</v>
      </c>
      <c r="BH295" s="12">
        <v>0</v>
      </c>
      <c r="BI295" s="13">
        <v>0</v>
      </c>
      <c r="BJ295" s="14">
        <v>0</v>
      </c>
      <c r="BK295" s="20"/>
      <c r="BL295" s="1">
        <f t="shared" ref="BL295" si="2900">BB295*BG295+BD295*BG298-BC295*BH295-BE295*BH298</f>
        <v>-0.42050337674046501</v>
      </c>
      <c r="BM295" s="4">
        <f t="shared" ref="BM295" si="2901">(BB295*BH295+BC295*BG295+BD295*BH298+BE295*BG298)</f>
        <v>0</v>
      </c>
      <c r="BN295" s="2">
        <f t="shared" ref="BN295" si="2902">BB295*BI295+BD295*BI298-BC295*BJ295-BE295*BJ298</f>
        <v>0</v>
      </c>
      <c r="BO295" s="3">
        <f t="shared" ref="BO295" si="2903">(BB295*BJ295+BC295*BI295+BD295*BJ298+BE295*BI298)</f>
        <v>-0.60303325810198238</v>
      </c>
      <c r="BP295" s="20"/>
      <c r="BQ295" s="11">
        <v>1</v>
      </c>
      <c r="BR295" s="12">
        <v>0</v>
      </c>
      <c r="BS295" s="13">
        <v>0</v>
      </c>
      <c r="BT295" s="40">
        <f t="shared" ref="BT295" si="2904">$B295*BR$4</f>
        <v>0.97038720000000012</v>
      </c>
      <c r="BU295" s="20"/>
      <c r="BV295" s="1">
        <f t="shared" ref="BV295" si="2905">BL295*BQ295+BN295*BQ298-BM295*BR295-BO295*BR298</f>
        <v>-0.42050337674046501</v>
      </c>
      <c r="BW295" s="4">
        <f t="shared" ref="BW295" si="2906">(BL295*BR295+BM295*BQ295+BN295*BR298+BO295*BQ298)</f>
        <v>0</v>
      </c>
      <c r="BX295" s="2">
        <f t="shared" ref="BX295" si="2907">BL295*BS295+BN295*BS298-BM295*BT295-BO295*BT298</f>
        <v>0</v>
      </c>
      <c r="BY295" s="3">
        <f t="shared" ref="BY295" si="2908">(BL295*BT295+BM295*BS295+BN295*BT298+BO295*BS298)</f>
        <v>-1.0110843524477073</v>
      </c>
      <c r="BZ295" s="20"/>
      <c r="CA295" s="11">
        <v>1</v>
      </c>
      <c r="CB295" s="12">
        <v>0</v>
      </c>
      <c r="CC295" s="13">
        <v>0</v>
      </c>
      <c r="CD295" s="14">
        <v>0</v>
      </c>
      <c r="CE295" s="20"/>
      <c r="CF295" s="1">
        <f t="shared" ref="CF295" si="2909">BV295*CA295+BX295*CA298-BW295*CB295-BY295*CB298</f>
        <v>0.13948205195902896</v>
      </c>
      <c r="CG295" s="4">
        <f t="shared" ref="CG295" si="2910">(BV295*CB295+BW295*CA295+BX295*CB298+BY295*CA298)</f>
        <v>0</v>
      </c>
      <c r="CH295" s="2">
        <f t="shared" ref="CH295" si="2911">BV295*CC295+BX295*CC298-BW295*CD295-BY295*CD298</f>
        <v>0</v>
      </c>
      <c r="CI295" s="3">
        <f t="shared" ref="CI295" si="2912">(BV295*CD295+BW295*CC295+BX295*CD298+BY295*CC298)</f>
        <v>-1.0110843524477073</v>
      </c>
      <c r="CJ295" s="28"/>
      <c r="CK295" s="11">
        <v>1</v>
      </c>
      <c r="CL295" s="12">
        <v>0</v>
      </c>
      <c r="CM295" s="13">
        <v>0</v>
      </c>
      <c r="CN295" s="14">
        <v>0</v>
      </c>
      <c r="CP295" s="1">
        <f t="shared" ref="CP295" si="2913">CF295*CK295+CH295*CK298-CG295*CL295-CI295*CL298</f>
        <v>0.13948205195902896</v>
      </c>
      <c r="CQ295" s="4">
        <f t="shared" ref="CQ295" si="2914">(CF295*CL295+CG295*CK295+CH295*CL298+CI295*CK298)</f>
        <v>-1.0110843524477073</v>
      </c>
      <c r="CR295" s="2">
        <f t="shared" ref="CR295" si="2915">CF295*CM295+CH295*CM298-CG295*CN295-CI295*CN298</f>
        <v>0</v>
      </c>
      <c r="CS295" s="3">
        <f t="shared" ref="CS295" si="2916">(CF295*CN295+CG295*CM295+CH295*CN298+CI295*CM298)</f>
        <v>-1.0110843524477073</v>
      </c>
      <c r="CU295" s="29">
        <f t="shared" ref="CU295" si="2917">20*LOG(((1+$CL$4)/$CL$4)/((CP295+CP298)^2+(CQ295+CQ298)^2)^0.5)</f>
        <v>-1.8505618841680282E-3</v>
      </c>
      <c r="CW295" s="53">
        <f t="shared" ref="CW295" si="2918">((CP295^2+CQ295^2)^0.5)/((CP298^2+CQ298^2)^0.5)</f>
        <v>1.0417295351137466</v>
      </c>
      <c r="CY295" s="46">
        <f t="shared" si="2788"/>
        <v>6.1</v>
      </c>
      <c r="CZ295" s="13">
        <f t="shared" si="2789"/>
        <v>-162.62141066782931</v>
      </c>
      <c r="DA295" s="13">
        <f t="shared" si="2790"/>
        <v>11.645095245719288</v>
      </c>
      <c r="DB295" s="50"/>
      <c r="DC295" s="70"/>
      <c r="DD295" s="70"/>
      <c r="DE295" s="48">
        <f t="shared" si="2743"/>
        <v>0</v>
      </c>
    </row>
    <row r="296" spans="1:109" ht="18" customHeight="1" thickBot="1">
      <c r="D296" s="11"/>
      <c r="E296" s="13"/>
      <c r="F296" s="13"/>
      <c r="G296" s="15"/>
      <c r="H296" s="10"/>
      <c r="I296" s="11"/>
      <c r="J296" s="13"/>
      <c r="K296" s="13"/>
      <c r="L296" s="15"/>
      <c r="N296" s="5"/>
      <c r="Q296" s="6"/>
      <c r="S296" s="11"/>
      <c r="T296" s="13"/>
      <c r="U296" s="13"/>
      <c r="V296" s="15"/>
      <c r="W296" s="20"/>
      <c r="X296" s="5"/>
      <c r="AA296" s="6"/>
      <c r="AB296" s="20"/>
      <c r="AC296" s="11"/>
      <c r="AD296" s="13"/>
      <c r="AE296" s="13"/>
      <c r="AF296" s="15"/>
      <c r="AG296" s="20"/>
      <c r="AH296" s="5"/>
      <c r="AK296" s="6"/>
      <c r="AL296" s="20"/>
      <c r="AM296" s="11"/>
      <c r="AN296" s="13"/>
      <c r="AO296" s="13"/>
      <c r="AP296" s="15"/>
      <c r="AR296" s="5"/>
      <c r="AU296" s="6"/>
      <c r="AW296" s="11"/>
      <c r="AX296" s="13"/>
      <c r="AY296" s="13"/>
      <c r="AZ296" s="15"/>
      <c r="BA296" s="20"/>
      <c r="BB296" s="5"/>
      <c r="BE296" s="6"/>
      <c r="BG296" s="11"/>
      <c r="BH296" s="13"/>
      <c r="BI296" s="13"/>
      <c r="BJ296" s="15"/>
      <c r="BL296" s="5"/>
      <c r="BO296" s="6"/>
      <c r="BQ296" s="11"/>
      <c r="BR296" s="13"/>
      <c r="BS296" s="13"/>
      <c r="BT296" s="15"/>
      <c r="BU296" s="20"/>
      <c r="BV296" s="5"/>
      <c r="BY296" s="6"/>
      <c r="CA296" s="11"/>
      <c r="CB296" s="13"/>
      <c r="CC296" s="13"/>
      <c r="CD296" s="15"/>
      <c r="CF296" s="5"/>
      <c r="CI296" s="6"/>
      <c r="CK296" s="11"/>
      <c r="CL296" s="13"/>
      <c r="CM296" s="13"/>
      <c r="CN296" s="15"/>
      <c r="CP296" s="5"/>
      <c r="CS296" s="6"/>
      <c r="CW296" s="54"/>
      <c r="CY296" s="46">
        <f t="shared" si="2788"/>
        <v>6.15</v>
      </c>
      <c r="CZ296" s="13">
        <f t="shared" si="2789"/>
        <v>-163.26824052530861</v>
      </c>
      <c r="DA296" s="13">
        <f t="shared" si="2790"/>
        <v>11.548574568069601</v>
      </c>
      <c r="DB296" s="50"/>
      <c r="DC296" s="70"/>
      <c r="DD296" s="70"/>
      <c r="DE296" s="48">
        <f t="shared" si="2743"/>
        <v>0</v>
      </c>
    </row>
    <row r="297" spans="1:109" ht="18" customHeight="1" thickBot="1">
      <c r="D297" s="11" t="s">
        <v>101</v>
      </c>
      <c r="E297" s="13"/>
      <c r="F297" s="13" t="s">
        <v>102</v>
      </c>
      <c r="G297" s="15"/>
      <c r="H297" s="10"/>
      <c r="I297" s="11" t="s">
        <v>106</v>
      </c>
      <c r="J297" s="13"/>
      <c r="K297" s="13" t="s">
        <v>105</v>
      </c>
      <c r="L297" s="15"/>
      <c r="N297" s="194" t="s">
        <v>16</v>
      </c>
      <c r="O297" s="195"/>
      <c r="P297" s="196" t="s">
        <v>17</v>
      </c>
      <c r="Q297" s="197"/>
      <c r="S297" s="11" t="s">
        <v>4</v>
      </c>
      <c r="T297" s="13"/>
      <c r="U297" s="13" t="s">
        <v>5</v>
      </c>
      <c r="V297" s="15"/>
      <c r="W297" s="20"/>
      <c r="X297" s="194" t="s">
        <v>111</v>
      </c>
      <c r="Y297" s="195"/>
      <c r="Z297" s="196" t="s">
        <v>110</v>
      </c>
      <c r="AA297" s="197"/>
      <c r="AB297" s="20"/>
      <c r="AC297" s="11" t="s">
        <v>18</v>
      </c>
      <c r="AD297" s="13"/>
      <c r="AE297" s="13" t="s">
        <v>19</v>
      </c>
      <c r="AF297" s="15"/>
      <c r="AG297" s="20"/>
      <c r="AH297" s="194" t="s">
        <v>114</v>
      </c>
      <c r="AI297" s="195"/>
      <c r="AJ297" s="196" t="s">
        <v>115</v>
      </c>
      <c r="AK297" s="197"/>
      <c r="AL297" s="20"/>
      <c r="AM297" s="11" t="s">
        <v>138</v>
      </c>
      <c r="AN297" s="13"/>
      <c r="AO297" s="13" t="s">
        <v>137</v>
      </c>
      <c r="AP297" s="15"/>
      <c r="AR297" s="194" t="s">
        <v>117</v>
      </c>
      <c r="AS297" s="195"/>
      <c r="AT297" s="196" t="s">
        <v>118</v>
      </c>
      <c r="AU297" s="197"/>
      <c r="AV297" s="36"/>
      <c r="AW297" s="11" t="s">
        <v>142</v>
      </c>
      <c r="AX297" s="13"/>
      <c r="AY297" s="13" t="s">
        <v>141</v>
      </c>
      <c r="AZ297" s="15"/>
      <c r="BA297" s="20"/>
      <c r="BB297" s="194" t="s">
        <v>122</v>
      </c>
      <c r="BC297" s="195"/>
      <c r="BD297" s="196" t="s">
        <v>121</v>
      </c>
      <c r="BE297" s="197"/>
      <c r="BF297" s="36"/>
      <c r="BG297" s="11" t="s">
        <v>145</v>
      </c>
      <c r="BH297" s="13"/>
      <c r="BI297" s="13" t="s">
        <v>146</v>
      </c>
      <c r="BJ297" s="15"/>
      <c r="BK297" s="36"/>
      <c r="BL297" s="194" t="s">
        <v>125</v>
      </c>
      <c r="BM297" s="195"/>
      <c r="BN297" s="196" t="s">
        <v>126</v>
      </c>
      <c r="BO297" s="197"/>
      <c r="BP297" s="36"/>
      <c r="BQ297" s="11" t="s">
        <v>150</v>
      </c>
      <c r="BR297" s="13"/>
      <c r="BS297" s="13" t="s">
        <v>149</v>
      </c>
      <c r="BT297" s="15"/>
      <c r="BU297" s="20"/>
      <c r="BV297" s="194" t="s">
        <v>129</v>
      </c>
      <c r="BW297" s="195"/>
      <c r="BX297" s="196" t="s">
        <v>130</v>
      </c>
      <c r="BY297" s="197"/>
      <c r="BZ297" s="36"/>
      <c r="CA297" s="11" t="s">
        <v>154</v>
      </c>
      <c r="CB297" s="13"/>
      <c r="CC297" s="13" t="s">
        <v>153</v>
      </c>
      <c r="CD297" s="15"/>
      <c r="CE297" s="36"/>
      <c r="CF297" s="194" t="s">
        <v>134</v>
      </c>
      <c r="CG297" s="195"/>
      <c r="CH297" s="196" t="s">
        <v>133</v>
      </c>
      <c r="CI297" s="197"/>
      <c r="CK297" s="11" t="s">
        <v>159</v>
      </c>
      <c r="CL297" s="13"/>
      <c r="CM297" s="13" t="s">
        <v>158</v>
      </c>
      <c r="CN297" s="15"/>
      <c r="CP297" s="109" t="s">
        <v>161</v>
      </c>
      <c r="CQ297" s="110"/>
      <c r="CR297" s="111" t="s">
        <v>162</v>
      </c>
      <c r="CS297" s="112"/>
      <c r="CU297" s="38" t="s">
        <v>29</v>
      </c>
      <c r="CW297" s="55" t="s">
        <v>47</v>
      </c>
      <c r="CY297" s="46">
        <f t="shared" si="2788"/>
        <v>6.2</v>
      </c>
      <c r="CZ297" s="13">
        <f t="shared" si="2789"/>
        <v>-163.90969118087452</v>
      </c>
      <c r="DA297" s="13">
        <f t="shared" si="2790"/>
        <v>11.453655799247185</v>
      </c>
      <c r="DB297" s="50"/>
      <c r="DC297" s="70"/>
      <c r="DD297" s="70"/>
      <c r="DE297" s="48">
        <f t="shared" si="2743"/>
        <v>0</v>
      </c>
    </row>
    <row r="298" spans="1:109" ht="18" customHeight="1" thickTop="1" thickBot="1">
      <c r="D298" s="16">
        <v>0</v>
      </c>
      <c r="E298" s="17">
        <f t="shared" ref="E298" si="2919">$B295*$E$4</f>
        <v>0.55384640000000007</v>
      </c>
      <c r="F298" s="18">
        <v>1</v>
      </c>
      <c r="G298" s="19">
        <v>0</v>
      </c>
      <c r="H298" s="10"/>
      <c r="I298" s="16">
        <v>0</v>
      </c>
      <c r="J298" s="17">
        <v>0</v>
      </c>
      <c r="K298" s="18">
        <v>1</v>
      </c>
      <c r="L298" s="19">
        <v>0</v>
      </c>
      <c r="N298" s="1">
        <f t="shared" ref="N298" si="2920">D298*I295+F298*I298-E298*J295-G298*J298</f>
        <v>0</v>
      </c>
      <c r="O298" s="4">
        <f t="shared" ref="O298" si="2921">(D298*J295+E298*I295+F298*J298+G298*I298)</f>
        <v>0.55384640000000007</v>
      </c>
      <c r="P298" s="2">
        <f t="shared" ref="P298" si="2922">D298*K295+F298*K298-E298*L295-G298*L298</f>
        <v>0.46255454267391982</v>
      </c>
      <c r="Q298" s="3">
        <f t="shared" ref="Q298" si="2923">(D298*L295+E298*K295+F298*L298+G298*K298)</f>
        <v>0</v>
      </c>
      <c r="S298" s="16">
        <v>0</v>
      </c>
      <c r="T298" s="17">
        <f t="shared" ref="T298" si="2924">$B295*$T$4</f>
        <v>1.2270464000000001</v>
      </c>
      <c r="U298" s="18">
        <v>1</v>
      </c>
      <c r="V298" s="19">
        <v>0</v>
      </c>
      <c r="W298" s="20"/>
      <c r="X298" s="1">
        <f t="shared" ref="X298" si="2925">N298*S295+P298*S298-O298*T295-Q298*T298</f>
        <v>0</v>
      </c>
      <c r="Y298" s="4">
        <f t="shared" ref="Y298" si="2926">(N298*T295+O298*S295+P298*T298+Q298*S298)</f>
        <v>1.1214222863916798</v>
      </c>
      <c r="Z298" s="2">
        <f t="shared" ref="Z298" si="2927">N298*U295+P298*U298-O298*V295-Q298*V298</f>
        <v>0.46255454267391982</v>
      </c>
      <c r="AA298" s="3">
        <f t="shared" ref="AA298" si="2928">(N298*V295+O298*U295+P298*V298+Q298*U298)</f>
        <v>0</v>
      </c>
      <c r="AB298" s="20"/>
      <c r="AC298" s="16">
        <v>0</v>
      </c>
      <c r="AD298" s="17">
        <v>0</v>
      </c>
      <c r="AE298" s="18">
        <v>1</v>
      </c>
      <c r="AF298" s="19">
        <v>0</v>
      </c>
      <c r="AG298" s="20"/>
      <c r="AH298" s="1">
        <f t="shared" ref="AH298" si="2929">X298*AC295+Z298*AC298-Y298*AD295-AA298*AD298</f>
        <v>0</v>
      </c>
      <c r="AI298" s="4">
        <f t="shared" ref="AI298" si="2930">(X298*AD295+Y298*AC295+Z298*AD298+AA298*AC298)</f>
        <v>1.1214222863916798</v>
      </c>
      <c r="AJ298" s="2">
        <f t="shared" ref="AJ298" si="2931">X298*AE295+Z298*AE298-Y298*AF295-AA298*AF298</f>
        <v>-0.8433340841576441</v>
      </c>
      <c r="AK298" s="3">
        <f t="shared" ref="AK298" si="2932">(X298*AF295+Y298*AE295+Z298*AF298+AA298*AE298)</f>
        <v>0</v>
      </c>
      <c r="AL298" s="20"/>
      <c r="AM298" s="16">
        <v>0</v>
      </c>
      <c r="AN298" s="17">
        <f t="shared" ref="AN298" si="2933">$B295*$AN$4</f>
        <v>1.2959168000000001</v>
      </c>
      <c r="AO298" s="18">
        <v>1</v>
      </c>
      <c r="AP298" s="19">
        <v>0</v>
      </c>
      <c r="AR298" s="1">
        <f t="shared" ref="AR298" si="2934">AH298*AM295+AJ298*AM298-AI298*AN295-AK298*AN298</f>
        <v>0</v>
      </c>
      <c r="AS298" s="4">
        <f t="shared" ref="AS298" si="2935">(AH298*AN295+AI298*AM295+AJ298*AN298+AK298*AM298)</f>
        <v>2.853147871917483E-2</v>
      </c>
      <c r="AT298" s="2">
        <f t="shared" ref="AT298" si="2936">AH298*AO295+AJ298*AO298-AI298*AP295-AK298*AP298</f>
        <v>-0.8433340841576441</v>
      </c>
      <c r="AU298" s="3">
        <f t="shared" ref="AU298" si="2937">(AH298*AP295+AI298*AO295+AJ298*AP298+AK298*AO298)</f>
        <v>0</v>
      </c>
      <c r="AV298" s="20"/>
      <c r="AW298" s="16">
        <v>0</v>
      </c>
      <c r="AX298" s="17">
        <v>0</v>
      </c>
      <c r="AY298" s="18">
        <v>1</v>
      </c>
      <c r="AZ298" s="19">
        <v>0</v>
      </c>
      <c r="BA298" s="20"/>
      <c r="BB298" s="1">
        <f t="shared" ref="BB298" si="2938">AR298*AW295+AT298*AW298-AS298*AX295-AU298*AX298</f>
        <v>0</v>
      </c>
      <c r="BC298" s="4">
        <f t="shared" ref="BC298" si="2939">(AR298*AX295+AS298*AW295+AT298*AX298+AU298*AW298)</f>
        <v>2.853147871917483E-2</v>
      </c>
      <c r="BD298" s="2">
        <f t="shared" ref="BD298" si="2940">AR298*AY295+AT298*AY298-AS298*AZ295-AU298*AZ298</f>
        <v>-0.87655879711206786</v>
      </c>
      <c r="BE298" s="3">
        <f t="shared" ref="BE298" si="2941">(AR298*AZ295+AS298*AY295+AT298*AZ298+AU298*AY298)</f>
        <v>0</v>
      </c>
      <c r="BF298" s="20"/>
      <c r="BG298" s="16">
        <v>0</v>
      </c>
      <c r="BH298" s="17">
        <f t="shared" ref="BH298" si="2942">$B295*$BH$4</f>
        <v>1.2270464000000001</v>
      </c>
      <c r="BI298" s="18">
        <v>1</v>
      </c>
      <c r="BJ298" s="19">
        <v>0</v>
      </c>
      <c r="BK298" s="20"/>
      <c r="BL298" s="1">
        <f t="shared" ref="BL298" si="2943">BB298*BG295+BD298*BG298-BC298*BH295-BE298*BH298</f>
        <v>0</v>
      </c>
      <c r="BM298" s="4">
        <f t="shared" ref="BM298" si="2944">(BB298*BH295+BC298*BG295+BD298*BH298+BE298*BG298)</f>
        <v>-1.0470468376655184</v>
      </c>
      <c r="BN298" s="2">
        <f t="shared" ref="BN298" si="2945">BB298*BI295+BD298*BI298-BC298*BJ295-BE298*BJ298</f>
        <v>-0.87655879711206786</v>
      </c>
      <c r="BO298" s="3">
        <f t="shared" ref="BO298" si="2946">(BB298*BJ295+BC298*BI295+BD298*BJ298+BE298*BI298)</f>
        <v>0</v>
      </c>
      <c r="BP298" s="20"/>
      <c r="BQ298" s="16">
        <v>0</v>
      </c>
      <c r="BR298" s="17">
        <v>0</v>
      </c>
      <c r="BS298" s="18">
        <v>1</v>
      </c>
      <c r="BT298" s="19">
        <v>0</v>
      </c>
      <c r="BU298" s="20"/>
      <c r="BV298" s="1">
        <f t="shared" ref="BV298" si="2947">BL298*BQ295+BN298*BQ298-BM298*BR295-BO298*BR298</f>
        <v>0</v>
      </c>
      <c r="BW298" s="4">
        <f t="shared" ref="BW298" si="2948">(BL298*BR295+BM298*BQ295+BN298*BR298+BO298*BQ298)</f>
        <v>-1.0470468376655184</v>
      </c>
      <c r="BX298" s="2">
        <f t="shared" ref="BX298" si="2949">BL298*BS295+BN298*BS298-BM298*BT295-BO298*BT298</f>
        <v>0.13948205195902919</v>
      </c>
      <c r="BY298" s="3">
        <f t="shared" ref="BY298" si="2950">(BL298*BT295+BM298*BS295+BN298*BT298+BO298*BS298)</f>
        <v>0</v>
      </c>
      <c r="BZ298" s="20"/>
      <c r="CA298" s="16">
        <v>0</v>
      </c>
      <c r="CB298" s="17">
        <f t="shared" ref="CB298" si="2951">$B295*$CB$4</f>
        <v>0.55384640000000007</v>
      </c>
      <c r="CC298" s="18">
        <v>1</v>
      </c>
      <c r="CD298" s="19">
        <v>0</v>
      </c>
      <c r="CE298" s="20"/>
      <c r="CF298" s="1">
        <f t="shared" ref="CF298" si="2952">BV298*CA295+BX298*CA298-BW298*CB295-BY298*CB298</f>
        <v>0</v>
      </c>
      <c r="CG298" s="4">
        <f t="shared" ref="CG298" si="2953">(BV298*CB295+BW298*CA295+BX298*CB298+BY298*CA298)</f>
        <v>-0.96979520532339714</v>
      </c>
      <c r="CH298" s="2">
        <f t="shared" ref="CH298" si="2954">BV298*CC295+BX298*CC298-BW298*CD295-BY298*CD298</f>
        <v>0.13948205195902919</v>
      </c>
      <c r="CI298" s="3">
        <f t="shared" ref="CI298" si="2955">(BV298*CD295+BW298*CC295+BX298*CD298+BY298*CC298)</f>
        <v>0</v>
      </c>
      <c r="CK298" s="16">
        <f t="shared" ref="CK298" si="2956">1/$CL$4</f>
        <v>1</v>
      </c>
      <c r="CL298" s="17">
        <v>0</v>
      </c>
      <c r="CM298" s="18">
        <v>1</v>
      </c>
      <c r="CN298" s="19">
        <v>0</v>
      </c>
      <c r="CP298" s="1">
        <f t="shared" ref="CP298" si="2957">CF298*CK295+CH298*CK298-CG298*CL295-CI298*CL298</f>
        <v>0.13948205195902919</v>
      </c>
      <c r="CQ298" s="4">
        <f t="shared" ref="CQ298" si="2958">(CF298*CL295+CG298*CK295+CH298*CL298+CI298*CK298)</f>
        <v>-0.96979520532339714</v>
      </c>
      <c r="CR298" s="2">
        <f t="shared" ref="CR298" si="2959">CF298*CM295+CH298*CM298-CG298*CN295-CI298*CN298</f>
        <v>0.13948205195902919</v>
      </c>
      <c r="CS298" s="3">
        <f t="shared" ref="CS298" si="2960">(CF298*CN295+CG298*CM295+CH298*CN298+CI298*CM298)</f>
        <v>0</v>
      </c>
      <c r="CU298" s="39">
        <f t="shared" ref="CU298" si="2961">(180/PI())*ATAN(-1*(CQ295/CP295))</f>
        <v>82.14545543230625</v>
      </c>
      <c r="CW298" s="56">
        <f t="shared" ref="CW298" si="2962">20*LOG(((1-(10^(CU295/20)^2)*(1-((1-CW295)/(1+CW295))^2))^0.5))</f>
        <v>-30.738819177210694</v>
      </c>
      <c r="CY298" s="46">
        <f t="shared" si="2788"/>
        <v>6.25</v>
      </c>
      <c r="CZ298" s="13">
        <f t="shared" si="2789"/>
        <v>-164.54585251099203</v>
      </c>
      <c r="DA298" s="13">
        <f t="shared" si="2790"/>
        <v>11.360299025855156</v>
      </c>
      <c r="DB298" s="50"/>
      <c r="DC298" s="70"/>
      <c r="DD298" s="70"/>
      <c r="DE298" s="48">
        <f t="shared" si="2743"/>
        <v>0</v>
      </c>
    </row>
    <row r="299" spans="1:109" ht="18" customHeight="1"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3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Y299" s="46">
        <f t="shared" si="2788"/>
        <v>6.3</v>
      </c>
      <c r="CZ299" s="13">
        <f t="shared" si="2789"/>
        <v>-165.17681213102196</v>
      </c>
      <c r="DA299" s="13">
        <f t="shared" si="2790"/>
        <v>11.268465661090492</v>
      </c>
      <c r="DB299" s="50"/>
      <c r="DC299" s="70"/>
      <c r="DD299" s="70"/>
      <c r="DE299" s="48">
        <f t="shared" si="2743"/>
        <v>0</v>
      </c>
    </row>
    <row r="300" spans="1:109" ht="18" customHeight="1">
      <c r="CY300" s="46">
        <f t="shared" si="2788"/>
        <v>6.35</v>
      </c>
      <c r="CZ300" s="13">
        <f t="shared" si="2789"/>
        <v>-165.80265547128971</v>
      </c>
      <c r="DA300" s="13">
        <f t="shared" si="2790"/>
        <v>11.178118389629281</v>
      </c>
      <c r="DB300" s="50"/>
      <c r="DC300" s="70"/>
      <c r="DD300" s="70"/>
      <c r="DE300" s="48">
        <f t="shared" si="2743"/>
        <v>0</v>
      </c>
    </row>
    <row r="301" spans="1:109" ht="18" customHeight="1" thickBot="1">
      <c r="A301" s="23"/>
      <c r="B301" s="23"/>
      <c r="C301" s="23"/>
      <c r="D301" s="20" t="s">
        <v>6</v>
      </c>
      <c r="E301" s="20"/>
      <c r="F301" s="20"/>
      <c r="G301" s="20"/>
      <c r="H301" s="20"/>
      <c r="I301" s="20" t="s">
        <v>7</v>
      </c>
      <c r="J301" s="20"/>
      <c r="K301" s="20"/>
      <c r="L301" s="20"/>
      <c r="M301" s="23"/>
      <c r="N301" s="23"/>
      <c r="O301" s="24" t="s">
        <v>8</v>
      </c>
      <c r="P301" s="23"/>
      <c r="Q301" s="23"/>
      <c r="R301" s="23"/>
      <c r="S301" s="20"/>
      <c r="T301" s="20" t="s">
        <v>9</v>
      </c>
      <c r="U301" s="23"/>
      <c r="V301" s="23"/>
      <c r="W301" s="23"/>
      <c r="X301" s="23"/>
      <c r="Y301" s="24" t="s">
        <v>10</v>
      </c>
      <c r="Z301" s="23"/>
      <c r="AA301" s="23"/>
      <c r="AB301" s="23"/>
      <c r="AC301" s="24" t="s">
        <v>11</v>
      </c>
      <c r="AD301" s="20"/>
      <c r="AE301" s="20"/>
      <c r="AF301" s="20"/>
      <c r="AG301" s="20"/>
      <c r="AH301" s="23"/>
      <c r="AI301" s="24" t="s">
        <v>12</v>
      </c>
      <c r="AJ301" s="23"/>
      <c r="AK301" s="23"/>
      <c r="AL301" s="20"/>
      <c r="AM301" s="24" t="s">
        <v>21</v>
      </c>
      <c r="AN301" s="20"/>
      <c r="AO301" s="23"/>
      <c r="AP301" s="23"/>
      <c r="AQ301" s="23"/>
      <c r="AR301" s="23"/>
      <c r="AS301" s="24" t="s">
        <v>87</v>
      </c>
      <c r="AT301" s="23"/>
      <c r="AU301" s="23"/>
      <c r="AV301" s="23"/>
      <c r="AW301" s="24" t="s">
        <v>22</v>
      </c>
      <c r="AX301" s="20"/>
      <c r="AY301" s="20"/>
      <c r="AZ301" s="20"/>
      <c r="BA301" s="20"/>
      <c r="BB301" s="23"/>
      <c r="BC301" s="24" t="s">
        <v>13</v>
      </c>
      <c r="BD301" s="23"/>
      <c r="BE301" s="23"/>
      <c r="BF301" s="23"/>
      <c r="BG301" s="24" t="s">
        <v>23</v>
      </c>
      <c r="BH301" s="20"/>
      <c r="BI301" s="23"/>
      <c r="BJ301" s="23"/>
      <c r="BK301" s="23"/>
      <c r="BL301" s="23"/>
      <c r="BM301" s="24" t="s">
        <v>24</v>
      </c>
      <c r="BN301" s="23"/>
      <c r="BO301" s="23"/>
      <c r="BP301" s="23"/>
      <c r="BQ301" s="24" t="s">
        <v>22</v>
      </c>
      <c r="BR301" s="20"/>
      <c r="BS301" s="20"/>
      <c r="BT301" s="20"/>
      <c r="BU301" s="20"/>
      <c r="BV301" s="23"/>
      <c r="BW301" s="24" t="s">
        <v>25</v>
      </c>
      <c r="BX301" s="23"/>
      <c r="BY301" s="23"/>
      <c r="BZ301" s="23"/>
      <c r="CA301" s="24" t="s">
        <v>23</v>
      </c>
      <c r="CB301" s="20"/>
      <c r="CC301" s="23"/>
      <c r="CD301" s="23"/>
      <c r="CE301" s="23"/>
      <c r="CF301" s="23"/>
      <c r="CG301" s="24" t="s">
        <v>88</v>
      </c>
      <c r="CH301" s="23"/>
      <c r="CI301" s="23"/>
      <c r="CJ301" s="23"/>
      <c r="CK301" s="24" t="s">
        <v>155</v>
      </c>
      <c r="CL301" s="24"/>
      <c r="CM301" s="23"/>
      <c r="CN301" s="23"/>
      <c r="CO301" s="23"/>
      <c r="CP301" s="23"/>
      <c r="CQ301" s="24" t="s">
        <v>89</v>
      </c>
      <c r="CR301" s="23"/>
      <c r="CS301" s="23"/>
      <c r="CY301" s="46">
        <f t="shared" si="2788"/>
        <v>6.4</v>
      </c>
      <c r="CZ301" s="13">
        <f t="shared" si="2789"/>
        <v>-166.42346584994914</v>
      </c>
      <c r="DA301" s="13">
        <f t="shared" si="2790"/>
        <v>11.089221115258363</v>
      </c>
      <c r="DB301" s="50"/>
      <c r="DC301" s="70"/>
      <c r="DD301" s="70"/>
      <c r="DE301" s="48">
        <f t="shared" si="2743"/>
        <v>0</v>
      </c>
    </row>
    <row r="302" spans="1:109" ht="18" customHeight="1" thickBot="1">
      <c r="A302" s="23"/>
      <c r="B302" s="33"/>
      <c r="C302" s="23"/>
      <c r="D302" s="7" t="s">
        <v>99</v>
      </c>
      <c r="E302" s="8"/>
      <c r="F302" s="8" t="s">
        <v>100</v>
      </c>
      <c r="G302" s="9"/>
      <c r="H302" s="10"/>
      <c r="I302" s="7" t="s">
        <v>103</v>
      </c>
      <c r="J302" s="8"/>
      <c r="K302" s="8" t="s">
        <v>104</v>
      </c>
      <c r="L302" s="9"/>
      <c r="M302" s="23"/>
      <c r="N302" s="194" t="s">
        <v>74</v>
      </c>
      <c r="O302" s="195"/>
      <c r="P302" s="196" t="s">
        <v>75</v>
      </c>
      <c r="Q302" s="197"/>
      <c r="R302" s="23"/>
      <c r="S302" s="7" t="s">
        <v>2</v>
      </c>
      <c r="T302" s="8"/>
      <c r="U302" s="8" t="s">
        <v>3</v>
      </c>
      <c r="V302" s="9"/>
      <c r="W302" s="20"/>
      <c r="X302" s="194" t="s">
        <v>108</v>
      </c>
      <c r="Y302" s="195"/>
      <c r="Z302" s="196" t="s">
        <v>109</v>
      </c>
      <c r="AA302" s="197"/>
      <c r="AB302" s="20"/>
      <c r="AC302" s="7" t="s">
        <v>107</v>
      </c>
      <c r="AD302" s="8"/>
      <c r="AE302" s="8" t="s">
        <v>14</v>
      </c>
      <c r="AF302" s="9"/>
      <c r="AG302" s="20"/>
      <c r="AH302" s="194" t="s">
        <v>112</v>
      </c>
      <c r="AI302" s="195"/>
      <c r="AJ302" s="196" t="s">
        <v>113</v>
      </c>
      <c r="AK302" s="197"/>
      <c r="AL302" s="20"/>
      <c r="AM302" s="106" t="s">
        <v>135</v>
      </c>
      <c r="AN302" s="107"/>
      <c r="AO302" s="107" t="s">
        <v>136</v>
      </c>
      <c r="AP302" s="108"/>
      <c r="AQ302" s="23"/>
      <c r="AR302" s="194" t="s">
        <v>116</v>
      </c>
      <c r="AS302" s="195"/>
      <c r="AT302" s="196" t="s">
        <v>0</v>
      </c>
      <c r="AU302" s="197"/>
      <c r="AV302" s="36"/>
      <c r="AW302" s="7" t="s">
        <v>139</v>
      </c>
      <c r="AX302" s="8"/>
      <c r="AY302" s="8" t="s">
        <v>140</v>
      </c>
      <c r="AZ302" s="9"/>
      <c r="BA302" s="20"/>
      <c r="BB302" s="194" t="s">
        <v>119</v>
      </c>
      <c r="BC302" s="195"/>
      <c r="BD302" s="196" t="s">
        <v>120</v>
      </c>
      <c r="BE302" s="197"/>
      <c r="BF302" s="36"/>
      <c r="BG302" s="190" t="s">
        <v>143</v>
      </c>
      <c r="BH302" s="191"/>
      <c r="BI302" s="192" t="s">
        <v>144</v>
      </c>
      <c r="BJ302" s="193"/>
      <c r="BK302" s="36"/>
      <c r="BL302" s="194" t="s">
        <v>123</v>
      </c>
      <c r="BM302" s="195"/>
      <c r="BN302" s="196" t="s">
        <v>124</v>
      </c>
      <c r="BO302" s="197"/>
      <c r="BP302" s="36"/>
      <c r="BQ302" s="7" t="s">
        <v>147</v>
      </c>
      <c r="BR302" s="8"/>
      <c r="BS302" s="8" t="s">
        <v>148</v>
      </c>
      <c r="BT302" s="9"/>
      <c r="BU302" s="20"/>
      <c r="BV302" s="194" t="s">
        <v>127</v>
      </c>
      <c r="BW302" s="195"/>
      <c r="BX302" s="196" t="s">
        <v>128</v>
      </c>
      <c r="BY302" s="197"/>
      <c r="BZ302" s="36"/>
      <c r="CA302" s="7" t="s">
        <v>151</v>
      </c>
      <c r="CB302" s="8"/>
      <c r="CC302" s="8" t="s">
        <v>152</v>
      </c>
      <c r="CD302" s="9"/>
      <c r="CE302" s="36"/>
      <c r="CF302" s="194" t="s">
        <v>131</v>
      </c>
      <c r="CG302" s="195"/>
      <c r="CH302" s="196" t="s">
        <v>132</v>
      </c>
      <c r="CI302" s="197"/>
      <c r="CJ302" s="23"/>
      <c r="CK302" s="7" t="s">
        <v>156</v>
      </c>
      <c r="CL302" s="8"/>
      <c r="CM302" s="8" t="s">
        <v>157</v>
      </c>
      <c r="CN302" s="9"/>
      <c r="CO302" s="23"/>
      <c r="CP302" s="194" t="s">
        <v>160</v>
      </c>
      <c r="CQ302" s="195"/>
      <c r="CR302" s="196" t="s">
        <v>132</v>
      </c>
      <c r="CS302" s="197"/>
      <c r="CU302" s="26" t="s">
        <v>15</v>
      </c>
      <c r="CW302" s="52" t="s">
        <v>46</v>
      </c>
      <c r="CY302" s="46">
        <f t="shared" si="2788"/>
        <v>6.45</v>
      </c>
      <c r="CZ302" s="13">
        <f t="shared" si="2789"/>
        <v>-167.03932454280309</v>
      </c>
      <c r="DA302" s="13">
        <f t="shared" si="2790"/>
        <v>11.001738911093856</v>
      </c>
      <c r="DB302" s="50"/>
      <c r="DC302" s="70"/>
      <c r="DD302" s="70"/>
      <c r="DE302" s="48">
        <f t="shared" si="2743"/>
        <v>0</v>
      </c>
    </row>
    <row r="303" spans="1:109" ht="18" customHeight="1" thickTop="1" thickBot="1">
      <c r="B303" s="34">
        <v>0.7</v>
      </c>
      <c r="D303" s="11">
        <v>1</v>
      </c>
      <c r="E303" s="12">
        <v>0</v>
      </c>
      <c r="F303" s="13">
        <v>0</v>
      </c>
      <c r="G303" s="14">
        <v>0</v>
      </c>
      <c r="H303" s="10"/>
      <c r="I303" s="11">
        <v>1</v>
      </c>
      <c r="J303" s="12">
        <v>0</v>
      </c>
      <c r="K303" s="13">
        <v>0</v>
      </c>
      <c r="L303" s="40">
        <f t="shared" ref="L303" si="2963">$B303*$J$4</f>
        <v>0.99892800000000004</v>
      </c>
      <c r="N303" s="1">
        <f t="shared" ref="N303" si="2964">D303*I303+F303*I306-E303*J303-G303*J306</f>
        <v>1</v>
      </c>
      <c r="O303" s="4">
        <f t="shared" ref="O303" si="2965">(D303*J303+E303*I303+F303*J306+G303*I306)</f>
        <v>0</v>
      </c>
      <c r="P303" s="2">
        <f t="shared" ref="P303" si="2966">D303*K303+F303*K306-E303*L303-G303*L306</f>
        <v>0</v>
      </c>
      <c r="Q303" s="3">
        <f t="shared" ref="Q303" si="2967">(D303*L303+E303*K303+F303*L306+G303*K306)</f>
        <v>0.99892800000000004</v>
      </c>
      <c r="S303" s="11">
        <v>1</v>
      </c>
      <c r="T303" s="12">
        <v>0</v>
      </c>
      <c r="U303" s="13">
        <v>0</v>
      </c>
      <c r="V303" s="13">
        <v>0</v>
      </c>
      <c r="W303" s="20"/>
      <c r="X303" s="1">
        <f t="shared" ref="X303" si="2968">N303*S303+P303*S306-O303*T303-Q303*T306</f>
        <v>-0.26178191820800012</v>
      </c>
      <c r="Y303" s="4">
        <f t="shared" ref="Y303" si="2969">(N303*T303+O303*S303+P303*T306+Q303*S306)</f>
        <v>0</v>
      </c>
      <c r="Z303" s="2">
        <f t="shared" ref="Z303" si="2970">N303*U303+P303*U306-O303*V303-Q303*V306</f>
        <v>0</v>
      </c>
      <c r="AA303" s="3">
        <f t="shared" ref="AA303" si="2971">(N303*V303+O303*U303+P303*V306+Q303*U306)</f>
        <v>0.99892800000000004</v>
      </c>
      <c r="AB303" s="20"/>
      <c r="AC303" s="11">
        <v>1</v>
      </c>
      <c r="AD303" s="12">
        <v>0</v>
      </c>
      <c r="AE303" s="13">
        <v>0</v>
      </c>
      <c r="AF303" s="40">
        <f t="shared" ref="AF303" si="2972">$B303*$AD$4</f>
        <v>1.1987429999999999</v>
      </c>
      <c r="AG303" s="20"/>
      <c r="AH303" s="1">
        <f t="shared" ref="AH303" si="2973">X303*AC303+Z303*AC306-Y303*AD303-AA303*AD306</f>
        <v>-0.26178191820800012</v>
      </c>
      <c r="AI303" s="4">
        <f t="shared" ref="AI303" si="2974">(X303*AD303+Y303*AC303+Z303*AD306+AA303*AC306)</f>
        <v>0</v>
      </c>
      <c r="AJ303" s="2">
        <f t="shared" ref="AJ303" si="2975">X303*AE303+Z303*AE306-Y303*AF303-AA303*AF306</f>
        <v>0</v>
      </c>
      <c r="AK303" s="3">
        <f t="shared" ref="AK303" si="2976">(X303*AF303+Y303*AE303+Z303*AF306+AA303*AE306)</f>
        <v>0.68511875802158739</v>
      </c>
      <c r="AL303" s="20"/>
      <c r="AM303" s="11">
        <v>1</v>
      </c>
      <c r="AN303" s="12">
        <v>0</v>
      </c>
      <c r="AO303" s="13">
        <v>0</v>
      </c>
      <c r="AP303" s="14">
        <v>0</v>
      </c>
      <c r="AR303" s="1">
        <f t="shared" ref="AR303" si="2977">AH303*AM303+AJ303*AM306-AI303*AN303-AK303*AN306</f>
        <v>-1.1757522652090544</v>
      </c>
      <c r="AS303" s="4">
        <f t="shared" ref="AS303" si="2978">(AH303*AN303+AI303*AM303+AJ303*AN306+AK303*AM306)</f>
        <v>0</v>
      </c>
      <c r="AT303" s="2">
        <f t="shared" ref="AT303" si="2979">AH303*AO303+AJ303*AO306-AI303*AP303-AK303*AP306</f>
        <v>0</v>
      </c>
      <c r="AU303" s="3">
        <f t="shared" ref="AU303" si="2980">(AH303*AP303+AI303*AO303+AJ303*AP306+AK303*AO306)</f>
        <v>0.68511875802158739</v>
      </c>
      <c r="AV303" s="20"/>
      <c r="AW303" s="11">
        <v>1</v>
      </c>
      <c r="AX303" s="12">
        <v>0</v>
      </c>
      <c r="AY303" s="13">
        <v>0</v>
      </c>
      <c r="AZ303" s="40">
        <f t="shared" ref="AZ303" si="2981">$B303*$AX$4</f>
        <v>1.1987429999999999</v>
      </c>
      <c r="BA303" s="20"/>
      <c r="BB303" s="1">
        <f t="shared" ref="BB303" si="2982">AR303*AW303+AT303*AW306-AS303*AX303-AU303*AX306</f>
        <v>-1.1757522652090544</v>
      </c>
      <c r="BC303" s="4">
        <f t="shared" ref="BC303" si="2983">(AR303*AX303+AS303*AW303+AT303*AX306+AU303*AW306)</f>
        <v>0</v>
      </c>
      <c r="BD303" s="2">
        <f t="shared" ref="BD303" si="2984">AR303*AY303+AT303*AY306-AS303*AZ303-AU303*AZ306</f>
        <v>0</v>
      </c>
      <c r="BE303" s="3">
        <f t="shared" ref="BE303" si="2985">(AR303*AZ303+AS303*AY303+AT303*AZ306+AU303*AY306)</f>
        <v>-0.72430603963191009</v>
      </c>
      <c r="BF303" s="20"/>
      <c r="BG303" s="11">
        <v>1</v>
      </c>
      <c r="BH303" s="12">
        <v>0</v>
      </c>
      <c r="BI303" s="13">
        <v>0</v>
      </c>
      <c r="BJ303" s="14">
        <v>0</v>
      </c>
      <c r="BK303" s="20"/>
      <c r="BL303" s="1">
        <f t="shared" ref="BL303" si="2986">BB303*BG303+BD303*BG306-BC303*BH303-BE303*BH306</f>
        <v>-0.26085523153256196</v>
      </c>
      <c r="BM303" s="4">
        <f t="shared" ref="BM303" si="2987">(BB303*BH303+BC303*BG303+BD303*BH306+BE303*BG306)</f>
        <v>0</v>
      </c>
      <c r="BN303" s="2">
        <f t="shared" ref="BN303" si="2988">BB303*BI303+BD303*BI306-BC303*BJ303-BE303*BJ306</f>
        <v>0</v>
      </c>
      <c r="BO303" s="3">
        <f t="shared" ref="BO303" si="2989">(BB303*BJ303+BC303*BI303+BD303*BJ306+BE303*BI306)</f>
        <v>-0.72430603963191009</v>
      </c>
      <c r="BP303" s="20"/>
      <c r="BQ303" s="11">
        <v>1</v>
      </c>
      <c r="BR303" s="12">
        <v>0</v>
      </c>
      <c r="BS303" s="13">
        <v>0</v>
      </c>
      <c r="BT303" s="40">
        <f t="shared" ref="BT303" si="2990">$B303*BR$4</f>
        <v>0.99892800000000004</v>
      </c>
      <c r="BU303" s="20"/>
      <c r="BV303" s="1">
        <f t="shared" ref="BV303" si="2991">BL303*BQ303+BN303*BQ306-BM303*BR303-BO303*BR306</f>
        <v>-0.26085523153256196</v>
      </c>
      <c r="BW303" s="4">
        <f t="shared" ref="BW303" si="2992">(BL303*BR303+BM303*BQ303+BN303*BR306+BO303*BQ306)</f>
        <v>0</v>
      </c>
      <c r="BX303" s="2">
        <f t="shared" ref="BX303" si="2993">BL303*BS303+BN303*BS306-BM303*BT303-BO303*BT306</f>
        <v>0</v>
      </c>
      <c r="BY303" s="3">
        <f t="shared" ref="BY303" si="2994">(BL303*BT303+BM303*BS303+BN303*BT306+BO303*BS306)</f>
        <v>-0.98488163435626919</v>
      </c>
      <c r="BZ303" s="20"/>
      <c r="CA303" s="11">
        <v>1</v>
      </c>
      <c r="CB303" s="12">
        <v>0</v>
      </c>
      <c r="CC303" s="13">
        <v>0</v>
      </c>
      <c r="CD303" s="14">
        <v>0</v>
      </c>
      <c r="CE303" s="20"/>
      <c r="CF303" s="1">
        <f t="shared" ref="CF303" si="2995">BV303*CA303+BX303*CA306-BW303*CB303-BY303*CB306</f>
        <v>0.30066124395278393</v>
      </c>
      <c r="CG303" s="4">
        <f t="shared" ref="CG303" si="2996">(BV303*CB303+BW303*CA303+BX303*CB306+BY303*CA306)</f>
        <v>0</v>
      </c>
      <c r="CH303" s="2">
        <f t="shared" ref="CH303" si="2997">BV303*CC303+BX303*CC306-BW303*CD303-BY303*CD306</f>
        <v>0</v>
      </c>
      <c r="CI303" s="3">
        <f t="shared" ref="CI303" si="2998">(BV303*CD303+BW303*CC303+BX303*CD306+BY303*CC306)</f>
        <v>-0.98488163435626919</v>
      </c>
      <c r="CJ303" s="28"/>
      <c r="CK303" s="11">
        <v>1</v>
      </c>
      <c r="CL303" s="12">
        <v>0</v>
      </c>
      <c r="CM303" s="13">
        <v>0</v>
      </c>
      <c r="CN303" s="14">
        <v>0</v>
      </c>
      <c r="CP303" s="1">
        <f t="shared" ref="CP303" si="2999">CF303*CK303+CH303*CK306-CG303*CL303-CI303*CL306</f>
        <v>0.30066124395278393</v>
      </c>
      <c r="CQ303" s="4">
        <f t="shared" ref="CQ303" si="3000">(CF303*CL303+CG303*CK303+CH303*CL306+CI303*CK306)</f>
        <v>-0.98488163435626919</v>
      </c>
      <c r="CR303" s="2">
        <f t="shared" ref="CR303" si="3001">CF303*CM303+CH303*CM306-CG303*CN303-CI303*CN306</f>
        <v>0</v>
      </c>
      <c r="CS303" s="3">
        <f t="shared" ref="CS303" si="3002">(CF303*CN303+CG303*CM303+CH303*CN306+CI303*CM306)</f>
        <v>-0.98488163435626919</v>
      </c>
      <c r="CU303" s="29">
        <f t="shared" ref="CU303" si="3003">20*LOG(((1+$CL$4)/$CL$4)/((CP303+CP306)^2+(CQ303+CQ306)^2)^0.5)</f>
        <v>-4.0800750088468563E-3</v>
      </c>
      <c r="CW303" s="53">
        <f t="shared" ref="CW303" si="3004">((CP303^2+CQ303^2)^0.5)/((CP306^2+CQ306^2)^0.5)</f>
        <v>1.0602088702016439</v>
      </c>
      <c r="CY303" s="46">
        <f t="shared" si="2788"/>
        <v>6.4999999999999902</v>
      </c>
      <c r="CZ303" s="13">
        <f t="shared" si="2789"/>
        <v>-167.65031085023372</v>
      </c>
      <c r="DA303" s="13">
        <f t="shared" si="2790"/>
        <v>10.915637972237668</v>
      </c>
      <c r="DB303" s="50"/>
      <c r="DC303" s="70"/>
      <c r="DD303" s="70"/>
      <c r="DE303" s="48">
        <f t="shared" si="2743"/>
        <v>0</v>
      </c>
    </row>
    <row r="304" spans="1:109" ht="18" customHeight="1" thickBot="1">
      <c r="D304" s="11"/>
      <c r="E304" s="13"/>
      <c r="F304" s="13"/>
      <c r="G304" s="15"/>
      <c r="H304" s="10"/>
      <c r="I304" s="11"/>
      <c r="J304" s="13"/>
      <c r="K304" s="13"/>
      <c r="L304" s="15"/>
      <c r="N304" s="5"/>
      <c r="Q304" s="6"/>
      <c r="S304" s="11"/>
      <c r="T304" s="13"/>
      <c r="U304" s="13"/>
      <c r="V304" s="15"/>
      <c r="W304" s="20"/>
      <c r="X304" s="5"/>
      <c r="AA304" s="6"/>
      <c r="AB304" s="20"/>
      <c r="AC304" s="11"/>
      <c r="AD304" s="13"/>
      <c r="AE304" s="13"/>
      <c r="AF304" s="15"/>
      <c r="AG304" s="20"/>
      <c r="AH304" s="5"/>
      <c r="AK304" s="6"/>
      <c r="AL304" s="20"/>
      <c r="AM304" s="11"/>
      <c r="AN304" s="13"/>
      <c r="AO304" s="13"/>
      <c r="AP304" s="15"/>
      <c r="AR304" s="5"/>
      <c r="AU304" s="6"/>
      <c r="AW304" s="11"/>
      <c r="AX304" s="13"/>
      <c r="AY304" s="13"/>
      <c r="AZ304" s="15"/>
      <c r="BA304" s="20"/>
      <c r="BB304" s="5"/>
      <c r="BE304" s="6"/>
      <c r="BG304" s="11"/>
      <c r="BH304" s="13"/>
      <c r="BI304" s="13"/>
      <c r="BJ304" s="15"/>
      <c r="BL304" s="5"/>
      <c r="BO304" s="6"/>
      <c r="BQ304" s="11"/>
      <c r="BR304" s="13"/>
      <c r="BS304" s="13"/>
      <c r="BT304" s="15"/>
      <c r="BU304" s="20"/>
      <c r="BV304" s="5"/>
      <c r="BY304" s="6"/>
      <c r="CA304" s="11"/>
      <c r="CB304" s="13"/>
      <c r="CC304" s="13"/>
      <c r="CD304" s="15"/>
      <c r="CF304" s="5"/>
      <c r="CI304" s="6"/>
      <c r="CK304" s="11"/>
      <c r="CL304" s="13"/>
      <c r="CM304" s="13"/>
      <c r="CN304" s="15"/>
      <c r="CP304" s="5"/>
      <c r="CS304" s="6"/>
      <c r="CW304" s="54"/>
      <c r="CY304" s="46">
        <f t="shared" si="2788"/>
        <v>6.5499999999999901</v>
      </c>
      <c r="CZ304" s="13">
        <f t="shared" si="2789"/>
        <v>-168.25650216138678</v>
      </c>
      <c r="DA304" s="13">
        <f t="shared" si="2790"/>
        <v>10.83088557073274</v>
      </c>
      <c r="DB304" s="50"/>
      <c r="DC304" s="70"/>
      <c r="DD304" s="70"/>
      <c r="DE304" s="48">
        <f t="shared" si="2743"/>
        <v>0</v>
      </c>
    </row>
    <row r="305" spans="1:109" ht="18" customHeight="1" thickBot="1">
      <c r="D305" s="11" t="s">
        <v>101</v>
      </c>
      <c r="E305" s="13"/>
      <c r="F305" s="13" t="s">
        <v>102</v>
      </c>
      <c r="G305" s="15"/>
      <c r="H305" s="10"/>
      <c r="I305" s="11" t="s">
        <v>106</v>
      </c>
      <c r="J305" s="13"/>
      <c r="K305" s="13" t="s">
        <v>105</v>
      </c>
      <c r="L305" s="15"/>
      <c r="N305" s="194" t="s">
        <v>16</v>
      </c>
      <c r="O305" s="195"/>
      <c r="P305" s="196" t="s">
        <v>17</v>
      </c>
      <c r="Q305" s="197"/>
      <c r="S305" s="11" t="s">
        <v>4</v>
      </c>
      <c r="T305" s="13"/>
      <c r="U305" s="13" t="s">
        <v>5</v>
      </c>
      <c r="V305" s="15"/>
      <c r="W305" s="20"/>
      <c r="X305" s="194" t="s">
        <v>111</v>
      </c>
      <c r="Y305" s="195"/>
      <c r="Z305" s="196" t="s">
        <v>110</v>
      </c>
      <c r="AA305" s="197"/>
      <c r="AB305" s="20"/>
      <c r="AC305" s="11" t="s">
        <v>18</v>
      </c>
      <c r="AD305" s="13"/>
      <c r="AE305" s="13" t="s">
        <v>19</v>
      </c>
      <c r="AF305" s="15"/>
      <c r="AG305" s="20"/>
      <c r="AH305" s="194" t="s">
        <v>114</v>
      </c>
      <c r="AI305" s="195"/>
      <c r="AJ305" s="196" t="s">
        <v>115</v>
      </c>
      <c r="AK305" s="197"/>
      <c r="AL305" s="20"/>
      <c r="AM305" s="11" t="s">
        <v>138</v>
      </c>
      <c r="AN305" s="13"/>
      <c r="AO305" s="13" t="s">
        <v>137</v>
      </c>
      <c r="AP305" s="15"/>
      <c r="AR305" s="194" t="s">
        <v>117</v>
      </c>
      <c r="AS305" s="195"/>
      <c r="AT305" s="196" t="s">
        <v>118</v>
      </c>
      <c r="AU305" s="197"/>
      <c r="AV305" s="36"/>
      <c r="AW305" s="11" t="s">
        <v>142</v>
      </c>
      <c r="AX305" s="13"/>
      <c r="AY305" s="13" t="s">
        <v>141</v>
      </c>
      <c r="AZ305" s="15"/>
      <c r="BA305" s="20"/>
      <c r="BB305" s="194" t="s">
        <v>122</v>
      </c>
      <c r="BC305" s="195"/>
      <c r="BD305" s="196" t="s">
        <v>121</v>
      </c>
      <c r="BE305" s="197"/>
      <c r="BF305" s="36"/>
      <c r="BG305" s="11" t="s">
        <v>145</v>
      </c>
      <c r="BH305" s="13"/>
      <c r="BI305" s="13" t="s">
        <v>146</v>
      </c>
      <c r="BJ305" s="15"/>
      <c r="BK305" s="36"/>
      <c r="BL305" s="194" t="s">
        <v>125</v>
      </c>
      <c r="BM305" s="195"/>
      <c r="BN305" s="196" t="s">
        <v>126</v>
      </c>
      <c r="BO305" s="197"/>
      <c r="BP305" s="36"/>
      <c r="BQ305" s="11" t="s">
        <v>150</v>
      </c>
      <c r="BR305" s="13"/>
      <c r="BS305" s="13" t="s">
        <v>149</v>
      </c>
      <c r="BT305" s="15"/>
      <c r="BU305" s="20"/>
      <c r="BV305" s="194" t="s">
        <v>129</v>
      </c>
      <c r="BW305" s="195"/>
      <c r="BX305" s="196" t="s">
        <v>130</v>
      </c>
      <c r="BY305" s="197"/>
      <c r="BZ305" s="36"/>
      <c r="CA305" s="11" t="s">
        <v>154</v>
      </c>
      <c r="CB305" s="13"/>
      <c r="CC305" s="13" t="s">
        <v>153</v>
      </c>
      <c r="CD305" s="15"/>
      <c r="CE305" s="36"/>
      <c r="CF305" s="194" t="s">
        <v>134</v>
      </c>
      <c r="CG305" s="195"/>
      <c r="CH305" s="196" t="s">
        <v>133</v>
      </c>
      <c r="CI305" s="197"/>
      <c r="CK305" s="11" t="s">
        <v>159</v>
      </c>
      <c r="CL305" s="13"/>
      <c r="CM305" s="13" t="s">
        <v>158</v>
      </c>
      <c r="CN305" s="15"/>
      <c r="CP305" s="109" t="s">
        <v>161</v>
      </c>
      <c r="CQ305" s="110"/>
      <c r="CR305" s="111" t="s">
        <v>162</v>
      </c>
      <c r="CS305" s="112"/>
      <c r="CU305" s="38" t="s">
        <v>29</v>
      </c>
      <c r="CW305" s="55" t="s">
        <v>47</v>
      </c>
      <c r="CY305" s="46">
        <f t="shared" si="2788"/>
        <v>6.5999999999999899</v>
      </c>
      <c r="CZ305" s="13">
        <f t="shared" si="2789"/>
        <v>-168.8579740157432</v>
      </c>
      <c r="DA305" s="13">
        <f t="shared" si="2790"/>
        <v>10.747450012687175</v>
      </c>
      <c r="DB305" s="50"/>
      <c r="DC305" s="70"/>
      <c r="DD305" s="70"/>
      <c r="DE305" s="48">
        <f t="shared" si="2743"/>
        <v>0</v>
      </c>
    </row>
    <row r="306" spans="1:109" ht="18" customHeight="1" thickTop="1" thickBot="1">
      <c r="D306" s="16">
        <v>0</v>
      </c>
      <c r="E306" s="17">
        <f t="shared" ref="E306" si="3005">$B303*$E$4</f>
        <v>0.57013599999999998</v>
      </c>
      <c r="F306" s="18">
        <v>1</v>
      </c>
      <c r="G306" s="19">
        <v>0</v>
      </c>
      <c r="H306" s="10"/>
      <c r="I306" s="16">
        <v>0</v>
      </c>
      <c r="J306" s="17">
        <v>0</v>
      </c>
      <c r="K306" s="18">
        <v>1</v>
      </c>
      <c r="L306" s="19">
        <v>0</v>
      </c>
      <c r="N306" s="1">
        <f t="shared" ref="N306" si="3006">D306*I303+F306*I306-E306*J303-G306*J306</f>
        <v>0</v>
      </c>
      <c r="O306" s="4">
        <f t="shared" ref="O306" si="3007">(D306*J303+E306*I303+F306*J306+G306*I306)</f>
        <v>0.57013599999999998</v>
      </c>
      <c r="P306" s="2">
        <f t="shared" ref="P306" si="3008">D306*K303+F306*K306-E306*L303-G306*L306</f>
        <v>0.43047518579199995</v>
      </c>
      <c r="Q306" s="3">
        <f t="shared" ref="Q306" si="3009">(D306*L303+E306*K303+F306*L306+G306*K306)</f>
        <v>0</v>
      </c>
      <c r="S306" s="16">
        <v>0</v>
      </c>
      <c r="T306" s="17">
        <f t="shared" ref="T306" si="3010">$B303*$T$4</f>
        <v>1.263136</v>
      </c>
      <c r="U306" s="18">
        <v>1</v>
      </c>
      <c r="V306" s="19">
        <v>0</v>
      </c>
      <c r="W306" s="20"/>
      <c r="X306" s="1">
        <f t="shared" ref="X306" si="3011">N306*S303+P306*S306-O306*T303-Q306*T306</f>
        <v>0</v>
      </c>
      <c r="Y306" s="4">
        <f t="shared" ref="Y306" si="3012">(N306*T303+O306*S303+P306*T306+Q306*S306)</f>
        <v>1.1138847042805637</v>
      </c>
      <c r="Z306" s="2">
        <f t="shared" ref="Z306" si="3013">N306*U303+P306*U306-O306*V303-Q306*V306</f>
        <v>0.43047518579199995</v>
      </c>
      <c r="AA306" s="3">
        <f t="shared" ref="AA306" si="3014">(N306*V303+O306*U303+P306*V306+Q306*U306)</f>
        <v>0</v>
      </c>
      <c r="AB306" s="20"/>
      <c r="AC306" s="16">
        <v>0</v>
      </c>
      <c r="AD306" s="17">
        <v>0</v>
      </c>
      <c r="AE306" s="18">
        <v>1</v>
      </c>
      <c r="AF306" s="19">
        <v>0</v>
      </c>
      <c r="AG306" s="20"/>
      <c r="AH306" s="1">
        <f t="shared" ref="AH306" si="3015">X306*AC303+Z306*AC306-Y306*AD303-AA306*AD306</f>
        <v>0</v>
      </c>
      <c r="AI306" s="4">
        <f t="shared" ref="AI306" si="3016">(X306*AD303+Y306*AC303+Z306*AD306+AA306*AC306)</f>
        <v>1.1138847042805637</v>
      </c>
      <c r="AJ306" s="2">
        <f t="shared" ref="AJ306" si="3017">X306*AE303+Z306*AE306-Y306*AF303-AA306*AF306</f>
        <v>-0.90478630627139567</v>
      </c>
      <c r="AK306" s="3">
        <f t="shared" ref="AK306" si="3018">(X306*AF303+Y306*AE303+Z306*AF306+AA306*AE306)</f>
        <v>0</v>
      </c>
      <c r="AL306" s="20"/>
      <c r="AM306" s="16">
        <v>0</v>
      </c>
      <c r="AN306" s="17">
        <f t="shared" ref="AN306" si="3019">$B303*$AN$4</f>
        <v>1.3340319999999999</v>
      </c>
      <c r="AO306" s="18">
        <v>1</v>
      </c>
      <c r="AP306" s="19">
        <v>0</v>
      </c>
      <c r="AR306" s="1">
        <f t="shared" ref="AR306" si="3020">AH306*AM303+AJ306*AM306-AI306*AN303-AK306*AN306</f>
        <v>0</v>
      </c>
      <c r="AS306" s="4">
        <f t="shared" ref="AS306" si="3021">(AH306*AN303+AI306*AM303+AJ306*AN306+AK306*AM306)</f>
        <v>-9.3129181447278553E-2</v>
      </c>
      <c r="AT306" s="2">
        <f t="shared" ref="AT306" si="3022">AH306*AO303+AJ306*AO306-AI306*AP303-AK306*AP306</f>
        <v>-0.90478630627139567</v>
      </c>
      <c r="AU306" s="3">
        <f t="shared" ref="AU306" si="3023">(AH306*AP303+AI306*AO303+AJ306*AP306+AK306*AO306)</f>
        <v>0</v>
      </c>
      <c r="AV306" s="20"/>
      <c r="AW306" s="16">
        <v>0</v>
      </c>
      <c r="AX306" s="17">
        <v>0</v>
      </c>
      <c r="AY306" s="18">
        <v>1</v>
      </c>
      <c r="AZ306" s="19">
        <v>0</v>
      </c>
      <c r="BA306" s="20"/>
      <c r="BB306" s="1">
        <f t="shared" ref="BB306" si="3024">AR306*AW303+AT306*AW306-AS306*AX303-AU306*AX306</f>
        <v>0</v>
      </c>
      <c r="BC306" s="4">
        <f t="shared" ref="BC306" si="3025">(AR306*AX303+AS306*AW303+AT306*AX306+AU306*AW306)</f>
        <v>-9.3129181447278553E-2</v>
      </c>
      <c r="BD306" s="2">
        <f t="shared" ref="BD306" si="3026">AR306*AY303+AT306*AY306-AS306*AZ303-AU306*AZ306</f>
        <v>-0.79314835191574062</v>
      </c>
      <c r="BE306" s="3">
        <f t="shared" ref="BE306" si="3027">(AR306*AZ303+AS306*AY303+AT306*AZ306+AU306*AY306)</f>
        <v>0</v>
      </c>
      <c r="BF306" s="20"/>
      <c r="BG306" s="16">
        <v>0</v>
      </c>
      <c r="BH306" s="17">
        <f t="shared" ref="BH306" si="3028">$B303*$BH$4</f>
        <v>1.263136</v>
      </c>
      <c r="BI306" s="18">
        <v>1</v>
      </c>
      <c r="BJ306" s="19">
        <v>0</v>
      </c>
      <c r="BK306" s="20"/>
      <c r="BL306" s="1">
        <f t="shared" ref="BL306" si="3029">BB306*BG303+BD306*BG306-BC306*BH303-BE306*BH306</f>
        <v>0</v>
      </c>
      <c r="BM306" s="4">
        <f t="shared" ref="BM306" si="3030">(BB306*BH303+BC306*BG303+BD306*BH306+BE306*BG306)</f>
        <v>-1.0949834180927196</v>
      </c>
      <c r="BN306" s="2">
        <f t="shared" ref="BN306" si="3031">BB306*BI303+BD306*BI306-BC306*BJ303-BE306*BJ306</f>
        <v>-0.79314835191574062</v>
      </c>
      <c r="BO306" s="3">
        <f t="shared" ref="BO306" si="3032">(BB306*BJ303+BC306*BI303+BD306*BJ306+BE306*BI306)</f>
        <v>0</v>
      </c>
      <c r="BP306" s="20"/>
      <c r="BQ306" s="16">
        <v>0</v>
      </c>
      <c r="BR306" s="17">
        <v>0</v>
      </c>
      <c r="BS306" s="18">
        <v>1</v>
      </c>
      <c r="BT306" s="19">
        <v>0</v>
      </c>
      <c r="BU306" s="20"/>
      <c r="BV306" s="1">
        <f t="shared" ref="BV306" si="3033">BL306*BQ303+BN306*BQ306-BM306*BR303-BO306*BR306</f>
        <v>0</v>
      </c>
      <c r="BW306" s="4">
        <f t="shared" ref="BW306" si="3034">(BL306*BR303+BM306*BQ303+BN306*BR306+BO306*BQ306)</f>
        <v>-1.0949834180927196</v>
      </c>
      <c r="BX306" s="2">
        <f t="shared" ref="BX306" si="3035">BL306*BS303+BN306*BS306-BM306*BT303-BO306*BT306</f>
        <v>0.30066124395278371</v>
      </c>
      <c r="BY306" s="3">
        <f t="shared" ref="BY306" si="3036">(BL306*BT303+BM306*BS303+BN306*BT306+BO306*BS306)</f>
        <v>0</v>
      </c>
      <c r="BZ306" s="20"/>
      <c r="CA306" s="16">
        <v>0</v>
      </c>
      <c r="CB306" s="17">
        <f t="shared" ref="CB306" si="3037">$B303*$CB$4</f>
        <v>0.57013599999999998</v>
      </c>
      <c r="CC306" s="18">
        <v>1</v>
      </c>
      <c r="CD306" s="19">
        <v>0</v>
      </c>
      <c r="CE306" s="20"/>
      <c r="CF306" s="1">
        <f t="shared" ref="CF306" si="3038">BV306*CA303+BX306*CA306-BW306*CB303-BY306*CB306</f>
        <v>0</v>
      </c>
      <c r="CG306" s="4">
        <f t="shared" ref="CG306" si="3039">(BV306*CB303+BW306*CA303+BX306*CB306+BY306*CA306)</f>
        <v>-0.92356561911045532</v>
      </c>
      <c r="CH306" s="2">
        <f t="shared" ref="CH306" si="3040">BV306*CC303+BX306*CC306-BW306*CD303-BY306*CD306</f>
        <v>0.30066124395278371</v>
      </c>
      <c r="CI306" s="3">
        <f t="shared" ref="CI306" si="3041">(BV306*CD303+BW306*CC303+BX306*CD306+BY306*CC306)</f>
        <v>0</v>
      </c>
      <c r="CK306" s="16">
        <f t="shared" ref="CK306" si="3042">1/$CL$4</f>
        <v>1</v>
      </c>
      <c r="CL306" s="17">
        <v>0</v>
      </c>
      <c r="CM306" s="18">
        <v>1</v>
      </c>
      <c r="CN306" s="19">
        <v>0</v>
      </c>
      <c r="CP306" s="1">
        <f t="shared" ref="CP306" si="3043">CF306*CK303+CH306*CK306-CG306*CL303-CI306*CL306</f>
        <v>0.30066124395278371</v>
      </c>
      <c r="CQ306" s="4">
        <f t="shared" ref="CQ306" si="3044">(CF306*CL303+CG306*CK303+CH306*CL306+CI306*CK306)</f>
        <v>-0.92356561911045532</v>
      </c>
      <c r="CR306" s="2">
        <f t="shared" ref="CR306" si="3045">CF306*CM303+CH306*CM306-CG306*CN303-CI306*CN306</f>
        <v>0.30066124395278371</v>
      </c>
      <c r="CS306" s="3">
        <f t="shared" ref="CS306" si="3046">(CF306*CN303+CG306*CM303+CH306*CN306+CI306*CM306)</f>
        <v>0</v>
      </c>
      <c r="CU306" s="39">
        <f t="shared" ref="CU306" si="3047">(180/PI())*ATAN(-1*(CQ303/CP303))</f>
        <v>73.02379988370862</v>
      </c>
      <c r="CW306" s="56">
        <f t="shared" ref="CW306" si="3048">20*LOG(((1-(10^(CU303/20)^2)*(1-((1-CW303)/(1+CW303))^2))^0.5))</f>
        <v>-27.465872073414754</v>
      </c>
      <c r="CY306" s="46">
        <f t="shared" si="2788"/>
        <v>6.6499999999999897</v>
      </c>
      <c r="CZ306" s="13">
        <f t="shared" si="2789"/>
        <v>-169.45480016220856</v>
      </c>
      <c r="DA306" s="13">
        <f t="shared" si="2790"/>
        <v>10.66530059744527</v>
      </c>
      <c r="DB306" s="50"/>
      <c r="DC306" s="70"/>
      <c r="DD306" s="70"/>
      <c r="DE306" s="48">
        <f t="shared" si="2743"/>
        <v>0</v>
      </c>
    </row>
    <row r="307" spans="1:109" ht="18" customHeight="1"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3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Y307" s="46">
        <f t="shared" si="2788"/>
        <v>6.6999999999999904</v>
      </c>
      <c r="CZ307" s="13">
        <f t="shared" si="2789"/>
        <v>-170.0470526158384</v>
      </c>
      <c r="DA307" s="13">
        <f t="shared" si="2790"/>
        <v>10.584407578691769</v>
      </c>
      <c r="DB307" s="50"/>
      <c r="DC307" s="70"/>
      <c r="DD307" s="70"/>
      <c r="DE307" s="48">
        <f t="shared" si="2743"/>
        <v>0</v>
      </c>
    </row>
    <row r="308" spans="1:109" ht="18" customHeight="1">
      <c r="CY308" s="46">
        <f t="shared" si="2788"/>
        <v>6.7499999999999902</v>
      </c>
      <c r="CZ308" s="13">
        <f t="shared" si="2789"/>
        <v>-170.63480171231387</v>
      </c>
      <c r="DA308" s="13">
        <f t="shared" si="2790"/>
        <v>10.504742127382592</v>
      </c>
      <c r="DB308" s="50"/>
      <c r="DC308" s="70"/>
      <c r="DD308" s="70"/>
      <c r="DE308" s="48">
        <f t="shared" si="2743"/>
        <v>0</v>
      </c>
    </row>
    <row r="309" spans="1:109" ht="18" customHeight="1" thickBot="1">
      <c r="A309" s="23"/>
      <c r="B309" s="23"/>
      <c r="C309" s="23"/>
      <c r="D309" s="20" t="s">
        <v>6</v>
      </c>
      <c r="E309" s="20"/>
      <c r="F309" s="20"/>
      <c r="G309" s="20"/>
      <c r="H309" s="20"/>
      <c r="I309" s="20" t="s">
        <v>7</v>
      </c>
      <c r="J309" s="20"/>
      <c r="K309" s="20"/>
      <c r="L309" s="20"/>
      <c r="M309" s="23"/>
      <c r="N309" s="23"/>
      <c r="O309" s="24" t="s">
        <v>8</v>
      </c>
      <c r="P309" s="23"/>
      <c r="Q309" s="23"/>
      <c r="R309" s="23"/>
      <c r="S309" s="20"/>
      <c r="T309" s="20" t="s">
        <v>9</v>
      </c>
      <c r="U309" s="23"/>
      <c r="V309" s="23"/>
      <c r="W309" s="23"/>
      <c r="X309" s="23"/>
      <c r="Y309" s="24" t="s">
        <v>10</v>
      </c>
      <c r="Z309" s="23"/>
      <c r="AA309" s="23"/>
      <c r="AB309" s="23"/>
      <c r="AC309" s="24" t="s">
        <v>11</v>
      </c>
      <c r="AD309" s="20"/>
      <c r="AE309" s="20"/>
      <c r="AF309" s="20"/>
      <c r="AG309" s="20"/>
      <c r="AH309" s="23"/>
      <c r="AI309" s="24" t="s">
        <v>12</v>
      </c>
      <c r="AJ309" s="23"/>
      <c r="AK309" s="23"/>
      <c r="AL309" s="20"/>
      <c r="AM309" s="24" t="s">
        <v>21</v>
      </c>
      <c r="AN309" s="20"/>
      <c r="AO309" s="23"/>
      <c r="AP309" s="23"/>
      <c r="AQ309" s="23"/>
      <c r="AR309" s="23"/>
      <c r="AS309" s="24" t="s">
        <v>87</v>
      </c>
      <c r="AT309" s="23"/>
      <c r="AU309" s="23"/>
      <c r="AV309" s="23"/>
      <c r="AW309" s="24" t="s">
        <v>22</v>
      </c>
      <c r="AX309" s="20"/>
      <c r="AY309" s="20"/>
      <c r="AZ309" s="20"/>
      <c r="BA309" s="20"/>
      <c r="BB309" s="23"/>
      <c r="BC309" s="24" t="s">
        <v>13</v>
      </c>
      <c r="BD309" s="23"/>
      <c r="BE309" s="23"/>
      <c r="BF309" s="23"/>
      <c r="BG309" s="24" t="s">
        <v>23</v>
      </c>
      <c r="BH309" s="20"/>
      <c r="BI309" s="23"/>
      <c r="BJ309" s="23"/>
      <c r="BK309" s="23"/>
      <c r="BL309" s="23"/>
      <c r="BM309" s="24" t="s">
        <v>24</v>
      </c>
      <c r="BN309" s="23"/>
      <c r="BO309" s="23"/>
      <c r="BP309" s="23"/>
      <c r="BQ309" s="24" t="s">
        <v>22</v>
      </c>
      <c r="BR309" s="20"/>
      <c r="BS309" s="20"/>
      <c r="BT309" s="20"/>
      <c r="BU309" s="20"/>
      <c r="BV309" s="23"/>
      <c r="BW309" s="24" t="s">
        <v>25</v>
      </c>
      <c r="BX309" s="23"/>
      <c r="BY309" s="23"/>
      <c r="BZ309" s="23"/>
      <c r="CA309" s="24" t="s">
        <v>23</v>
      </c>
      <c r="CB309" s="20"/>
      <c r="CC309" s="23"/>
      <c r="CD309" s="23"/>
      <c r="CE309" s="23"/>
      <c r="CF309" s="23"/>
      <c r="CG309" s="24" t="s">
        <v>88</v>
      </c>
      <c r="CH309" s="23"/>
      <c r="CI309" s="23"/>
      <c r="CJ309" s="23"/>
      <c r="CK309" s="24" t="s">
        <v>155</v>
      </c>
      <c r="CL309" s="24"/>
      <c r="CM309" s="23"/>
      <c r="CN309" s="23"/>
      <c r="CO309" s="23"/>
      <c r="CP309" s="23"/>
      <c r="CQ309" s="24" t="s">
        <v>89</v>
      </c>
      <c r="CR309" s="23"/>
      <c r="CS309" s="23"/>
      <c r="CY309" s="46">
        <f t="shared" si="2788"/>
        <v>6.7999999999999901</v>
      </c>
      <c r="CZ309" s="13">
        <f t="shared" si="2789"/>
        <v>-171.21811616027455</v>
      </c>
      <c r="DA309" s="13">
        <f t="shared" si="2790"/>
        <v>10.42627629640209</v>
      </c>
      <c r="DB309" s="50"/>
      <c r="DC309" s="70"/>
      <c r="DD309" s="70"/>
      <c r="DE309" s="48">
        <f t="shared" si="2743"/>
        <v>0</v>
      </c>
    </row>
    <row r="310" spans="1:109" ht="18" customHeight="1" thickBot="1">
      <c r="A310" s="23"/>
      <c r="B310" s="33"/>
      <c r="C310" s="23"/>
      <c r="D310" s="7" t="s">
        <v>99</v>
      </c>
      <c r="E310" s="8"/>
      <c r="F310" s="8" t="s">
        <v>100</v>
      </c>
      <c r="G310" s="9"/>
      <c r="H310" s="10"/>
      <c r="I310" s="7" t="s">
        <v>103</v>
      </c>
      <c r="J310" s="8"/>
      <c r="K310" s="8" t="s">
        <v>104</v>
      </c>
      <c r="L310" s="9"/>
      <c r="M310" s="23"/>
      <c r="N310" s="194" t="s">
        <v>74</v>
      </c>
      <c r="O310" s="195"/>
      <c r="P310" s="196" t="s">
        <v>75</v>
      </c>
      <c r="Q310" s="197"/>
      <c r="R310" s="23"/>
      <c r="S310" s="7" t="s">
        <v>2</v>
      </c>
      <c r="T310" s="8"/>
      <c r="U310" s="8" t="s">
        <v>3</v>
      </c>
      <c r="V310" s="9"/>
      <c r="W310" s="20"/>
      <c r="X310" s="194" t="s">
        <v>108</v>
      </c>
      <c r="Y310" s="195"/>
      <c r="Z310" s="196" t="s">
        <v>109</v>
      </c>
      <c r="AA310" s="197"/>
      <c r="AB310" s="20"/>
      <c r="AC310" s="7" t="s">
        <v>107</v>
      </c>
      <c r="AD310" s="8"/>
      <c r="AE310" s="8" t="s">
        <v>14</v>
      </c>
      <c r="AF310" s="9"/>
      <c r="AG310" s="20"/>
      <c r="AH310" s="194" t="s">
        <v>112</v>
      </c>
      <c r="AI310" s="195"/>
      <c r="AJ310" s="196" t="s">
        <v>113</v>
      </c>
      <c r="AK310" s="197"/>
      <c r="AL310" s="20"/>
      <c r="AM310" s="106" t="s">
        <v>135</v>
      </c>
      <c r="AN310" s="107"/>
      <c r="AO310" s="107" t="s">
        <v>136</v>
      </c>
      <c r="AP310" s="108"/>
      <c r="AQ310" s="23"/>
      <c r="AR310" s="194" t="s">
        <v>116</v>
      </c>
      <c r="AS310" s="195"/>
      <c r="AT310" s="196" t="s">
        <v>0</v>
      </c>
      <c r="AU310" s="197"/>
      <c r="AV310" s="36"/>
      <c r="AW310" s="7" t="s">
        <v>139</v>
      </c>
      <c r="AX310" s="8"/>
      <c r="AY310" s="8" t="s">
        <v>140</v>
      </c>
      <c r="AZ310" s="9"/>
      <c r="BA310" s="20"/>
      <c r="BB310" s="194" t="s">
        <v>119</v>
      </c>
      <c r="BC310" s="195"/>
      <c r="BD310" s="196" t="s">
        <v>120</v>
      </c>
      <c r="BE310" s="197"/>
      <c r="BF310" s="36"/>
      <c r="BG310" s="190" t="s">
        <v>143</v>
      </c>
      <c r="BH310" s="191"/>
      <c r="BI310" s="192" t="s">
        <v>144</v>
      </c>
      <c r="BJ310" s="193"/>
      <c r="BK310" s="36"/>
      <c r="BL310" s="194" t="s">
        <v>123</v>
      </c>
      <c r="BM310" s="195"/>
      <c r="BN310" s="196" t="s">
        <v>124</v>
      </c>
      <c r="BO310" s="197"/>
      <c r="BP310" s="36"/>
      <c r="BQ310" s="7" t="s">
        <v>147</v>
      </c>
      <c r="BR310" s="8"/>
      <c r="BS310" s="8" t="s">
        <v>148</v>
      </c>
      <c r="BT310" s="9"/>
      <c r="BU310" s="20"/>
      <c r="BV310" s="194" t="s">
        <v>127</v>
      </c>
      <c r="BW310" s="195"/>
      <c r="BX310" s="196" t="s">
        <v>128</v>
      </c>
      <c r="BY310" s="197"/>
      <c r="BZ310" s="36"/>
      <c r="CA310" s="7" t="s">
        <v>151</v>
      </c>
      <c r="CB310" s="8"/>
      <c r="CC310" s="8" t="s">
        <v>152</v>
      </c>
      <c r="CD310" s="9"/>
      <c r="CE310" s="36"/>
      <c r="CF310" s="194" t="s">
        <v>131</v>
      </c>
      <c r="CG310" s="195"/>
      <c r="CH310" s="196" t="s">
        <v>132</v>
      </c>
      <c r="CI310" s="197"/>
      <c r="CJ310" s="23"/>
      <c r="CK310" s="7" t="s">
        <v>156</v>
      </c>
      <c r="CL310" s="8"/>
      <c r="CM310" s="8" t="s">
        <v>157</v>
      </c>
      <c r="CN310" s="9"/>
      <c r="CO310" s="23"/>
      <c r="CP310" s="194" t="s">
        <v>160</v>
      </c>
      <c r="CQ310" s="195"/>
      <c r="CR310" s="196" t="s">
        <v>132</v>
      </c>
      <c r="CS310" s="197"/>
      <c r="CU310" s="26" t="s">
        <v>15</v>
      </c>
      <c r="CW310" s="52" t="s">
        <v>46</v>
      </c>
      <c r="CY310" s="46">
        <f t="shared" si="2788"/>
        <v>6.8499999999999899</v>
      </c>
      <c r="CZ310" s="13">
        <f t="shared" si="2789"/>
        <v>-171.79706309161006</v>
      </c>
      <c r="DA310" s="13">
        <f t="shared" si="2790"/>
        <v>10.348982986853169</v>
      </c>
      <c r="DB310" s="50"/>
      <c r="DC310" s="70"/>
      <c r="DD310" s="70"/>
      <c r="DE310" s="48">
        <f t="shared" si="2743"/>
        <v>0</v>
      </c>
    </row>
    <row r="311" spans="1:109" ht="18" customHeight="1" thickTop="1" thickBot="1">
      <c r="B311" s="34">
        <v>0.72</v>
      </c>
      <c r="D311" s="11">
        <v>1</v>
      </c>
      <c r="E311" s="12">
        <v>0</v>
      </c>
      <c r="F311" s="13">
        <v>0</v>
      </c>
      <c r="G311" s="14">
        <v>0</v>
      </c>
      <c r="H311" s="10"/>
      <c r="I311" s="11">
        <v>1</v>
      </c>
      <c r="J311" s="12">
        <v>0</v>
      </c>
      <c r="K311" s="13">
        <v>0</v>
      </c>
      <c r="L311" s="40">
        <f t="shared" ref="L311" si="3049">$B311*$J$4</f>
        <v>1.0274688000000001</v>
      </c>
      <c r="N311" s="1">
        <f t="shared" ref="N311" si="3050">D311*I311+F311*I314-E311*J311-G311*J314</f>
        <v>1</v>
      </c>
      <c r="O311" s="4">
        <f t="shared" ref="O311" si="3051">(D311*J311+E311*I311+F311*J314+G311*I314)</f>
        <v>0</v>
      </c>
      <c r="P311" s="2">
        <f t="shared" ref="P311" si="3052">D311*K311+F311*K314-E311*L311-G311*L314</f>
        <v>0</v>
      </c>
      <c r="Q311" s="3">
        <f t="shared" ref="Q311" si="3053">(D311*L311+E311*K311+F311*L314+G311*K314)</f>
        <v>1.0274688000000001</v>
      </c>
      <c r="S311" s="11">
        <v>1</v>
      </c>
      <c r="T311" s="12">
        <v>0</v>
      </c>
      <c r="U311" s="13">
        <v>0</v>
      </c>
      <c r="V311" s="13">
        <v>0</v>
      </c>
      <c r="W311" s="20"/>
      <c r="X311" s="1">
        <f t="shared" ref="X311" si="3054">N311*S311+P311*S314-O311*T311-Q311*T314</f>
        <v>-0.33491376816128016</v>
      </c>
      <c r="Y311" s="4">
        <f t="shared" ref="Y311" si="3055">(N311*T311+O311*S311+P311*T314+Q311*S314)</f>
        <v>0</v>
      </c>
      <c r="Z311" s="2">
        <f t="shared" ref="Z311" si="3056">N311*U311+P311*U314-O311*V311-Q311*V314</f>
        <v>0</v>
      </c>
      <c r="AA311" s="3">
        <f t="shared" ref="AA311" si="3057">(N311*V311+O311*U311+P311*V314+Q311*U314)</f>
        <v>1.0274688000000001</v>
      </c>
      <c r="AB311" s="20"/>
      <c r="AC311" s="11">
        <v>1</v>
      </c>
      <c r="AD311" s="12">
        <v>0</v>
      </c>
      <c r="AE311" s="13">
        <v>0</v>
      </c>
      <c r="AF311" s="40">
        <f t="shared" ref="AF311" si="3058">$B311*$AD$4</f>
        <v>1.2329928000000001</v>
      </c>
      <c r="AG311" s="20"/>
      <c r="AH311" s="1">
        <f t="shared" ref="AH311" si="3059">X311*AC311+Z311*AC314-Y311*AD311-AA311*AD314</f>
        <v>-0.33491376816128016</v>
      </c>
      <c r="AI311" s="4">
        <f t="shared" ref="AI311" si="3060">(X311*AD311+Y311*AC311+Z311*AD314+AA311*AC314)</f>
        <v>0</v>
      </c>
      <c r="AJ311" s="2">
        <f t="shared" ref="AJ311" si="3061">X311*AE311+Z311*AE314-Y311*AF311-AA311*AF314</f>
        <v>0</v>
      </c>
      <c r="AK311" s="3">
        <f t="shared" ref="AK311" si="3062">(X311*AF311+Y311*AE311+Z311*AF314+AA311*AE314)</f>
        <v>0.61452253523627243</v>
      </c>
      <c r="AL311" s="20"/>
      <c r="AM311" s="11">
        <v>1</v>
      </c>
      <c r="AN311" s="12">
        <v>0</v>
      </c>
      <c r="AO311" s="13">
        <v>0</v>
      </c>
      <c r="AP311" s="14">
        <v>0</v>
      </c>
      <c r="AR311" s="1">
        <f t="shared" ref="AR311" si="3063">AH311*AM311+AJ311*AM314-AI311*AN311-AK311*AN314</f>
        <v>-1.1781291442226327</v>
      </c>
      <c r="AS311" s="4">
        <f t="shared" ref="AS311" si="3064">(AH311*AN311+AI311*AM311+AJ311*AN314+AK311*AM314)</f>
        <v>0</v>
      </c>
      <c r="AT311" s="2">
        <f t="shared" ref="AT311" si="3065">AH311*AO311+AJ311*AO314-AI311*AP311-AK311*AP314</f>
        <v>0</v>
      </c>
      <c r="AU311" s="3">
        <f t="shared" ref="AU311" si="3066">(AH311*AP311+AI311*AO311+AJ311*AP314+AK311*AO314)</f>
        <v>0.61452253523627243</v>
      </c>
      <c r="AV311" s="20"/>
      <c r="AW311" s="11">
        <v>1</v>
      </c>
      <c r="AX311" s="12">
        <v>0</v>
      </c>
      <c r="AY311" s="13">
        <v>0</v>
      </c>
      <c r="AZ311" s="40">
        <f t="shared" ref="AZ311" si="3067">$B311*$AX$4</f>
        <v>1.2329928000000001</v>
      </c>
      <c r="BA311" s="20"/>
      <c r="BB311" s="1">
        <f t="shared" ref="BB311" si="3068">AR311*AW311+AT311*AW314-AS311*AX311-AU311*AX314</f>
        <v>-1.1781291442226327</v>
      </c>
      <c r="BC311" s="4">
        <f t="shared" ref="BC311" si="3069">(AR311*AX311+AS311*AW311+AT311*AX314+AU311*AW314)</f>
        <v>0</v>
      </c>
      <c r="BD311" s="2">
        <f t="shared" ref="BD311" si="3070">AR311*AY311+AT311*AY314-AS311*AZ311-AU311*AZ314</f>
        <v>0</v>
      </c>
      <c r="BE311" s="3">
        <f t="shared" ref="BE311" si="3071">(AR311*AZ311+AS311*AY311+AT311*AZ314+AU311*AY314)</f>
        <v>-0.83810221706039534</v>
      </c>
      <c r="BF311" s="20"/>
      <c r="BG311" s="11">
        <v>1</v>
      </c>
      <c r="BH311" s="12">
        <v>0</v>
      </c>
      <c r="BI311" s="13">
        <v>0</v>
      </c>
      <c r="BJ311" s="14">
        <v>0</v>
      </c>
      <c r="BK311" s="20"/>
      <c r="BL311" s="1">
        <f t="shared" ref="BL311" si="3072">BB311*BG311+BD311*BG314-BC311*BH311-BE311*BH314</f>
        <v>-8.9245288401010425E-2</v>
      </c>
      <c r="BM311" s="4">
        <f t="shared" ref="BM311" si="3073">(BB311*BH311+BC311*BG311+BD311*BH314+BE311*BG314)</f>
        <v>0</v>
      </c>
      <c r="BN311" s="2">
        <f t="shared" ref="BN311" si="3074">BB311*BI311+BD311*BI314-BC311*BJ311-BE311*BJ314</f>
        <v>0</v>
      </c>
      <c r="BO311" s="3">
        <f t="shared" ref="BO311" si="3075">(BB311*BJ311+BC311*BI311+BD311*BJ314+BE311*BI314)</f>
        <v>-0.83810221706039534</v>
      </c>
      <c r="BP311" s="20"/>
      <c r="BQ311" s="11">
        <v>1</v>
      </c>
      <c r="BR311" s="12">
        <v>0</v>
      </c>
      <c r="BS311" s="13">
        <v>0</v>
      </c>
      <c r="BT311" s="40">
        <f t="shared" ref="BT311" si="3076">$B311*BR$4</f>
        <v>1.0274688000000001</v>
      </c>
      <c r="BU311" s="20"/>
      <c r="BV311" s="1">
        <f t="shared" ref="BV311" si="3077">BL311*BQ311+BN311*BQ314-BM311*BR311-BO311*BR314</f>
        <v>-8.9245288401010425E-2</v>
      </c>
      <c r="BW311" s="4">
        <f t="shared" ref="BW311" si="3078">(BL311*BR311+BM311*BQ311+BN311*BR314+BO311*BQ314)</f>
        <v>0</v>
      </c>
      <c r="BX311" s="2">
        <f t="shared" ref="BX311" si="3079">BL311*BS311+BN311*BS314-BM311*BT311-BO311*BT314</f>
        <v>0</v>
      </c>
      <c r="BY311" s="3">
        <f t="shared" ref="BY311" si="3080">(BL311*BT311+BM311*BS311+BN311*BT314+BO311*BS314)</f>
        <v>-0.92979896643943549</v>
      </c>
      <c r="BZ311" s="20"/>
      <c r="CA311" s="11">
        <v>1</v>
      </c>
      <c r="CB311" s="12">
        <v>0</v>
      </c>
      <c r="CC311" s="13">
        <v>0</v>
      </c>
      <c r="CD311" s="14">
        <v>0</v>
      </c>
      <c r="CE311" s="20"/>
      <c r="CF311" s="1">
        <f t="shared" ref="CF311" si="3081">BV311*CA311+BX311*CA314-BW311*CB311-BY311*CB314</f>
        <v>0.45601262837261536</v>
      </c>
      <c r="CG311" s="4">
        <f t="shared" ref="CG311" si="3082">(BV311*CB311+BW311*CA311+BX311*CB314+BY311*CA314)</f>
        <v>0</v>
      </c>
      <c r="CH311" s="2">
        <f t="shared" ref="CH311" si="3083">BV311*CC311+BX311*CC314-BW311*CD311-BY311*CD314</f>
        <v>0</v>
      </c>
      <c r="CI311" s="3">
        <f t="shared" ref="CI311" si="3084">(BV311*CD311+BW311*CC311+BX311*CD314+BY311*CC314)</f>
        <v>-0.92979896643943549</v>
      </c>
      <c r="CJ311" s="28"/>
      <c r="CK311" s="11">
        <v>1</v>
      </c>
      <c r="CL311" s="12">
        <v>0</v>
      </c>
      <c r="CM311" s="13">
        <v>0</v>
      </c>
      <c r="CN311" s="14">
        <v>0</v>
      </c>
      <c r="CP311" s="1">
        <f t="shared" ref="CP311" si="3085">CF311*CK311+CH311*CK314-CG311*CL311-CI311*CL314</f>
        <v>0.45601262837261536</v>
      </c>
      <c r="CQ311" s="4">
        <f t="shared" ref="CQ311" si="3086">(CF311*CL311+CG311*CK311+CH311*CL314+CI311*CK314)</f>
        <v>-0.92979896643943549</v>
      </c>
      <c r="CR311" s="2">
        <f t="shared" ref="CR311" si="3087">CF311*CM311+CH311*CM314-CG311*CN311-CI311*CN314</f>
        <v>0</v>
      </c>
      <c r="CS311" s="3">
        <f t="shared" ref="CS311" si="3088">(CF311*CN311+CG311*CM311+CH311*CN314+CI311*CM314)</f>
        <v>-0.92979896643943549</v>
      </c>
      <c r="CU311" s="29">
        <f t="shared" ref="CU311" si="3089">20*LOG(((1+$CL$4)/$CL$4)/((CP311+CP314)^2+(CQ311+CQ314)^2)^0.5)</f>
        <v>-6.5913850466352711E-3</v>
      </c>
      <c r="CW311" s="53">
        <f t="shared" ref="CW311" si="3090">((CP311^2+CQ311^2)^0.5)/((CP314^2+CQ314^2)^0.5)</f>
        <v>1.0717968029379212</v>
      </c>
      <c r="CY311" s="46">
        <f t="shared" si="2788"/>
        <v>6.8999999999999897</v>
      </c>
      <c r="CZ311" s="13">
        <f t="shared" si="2789"/>
        <v>-172.37170810980561</v>
      </c>
      <c r="DA311" s="13">
        <f t="shared" si="2790"/>
        <v>10.272835915892312</v>
      </c>
      <c r="DB311" s="50"/>
      <c r="DC311" s="70"/>
      <c r="DD311" s="70"/>
      <c r="DE311" s="48">
        <f t="shared" si="2743"/>
        <v>0</v>
      </c>
    </row>
    <row r="312" spans="1:109" ht="18" customHeight="1" thickBot="1">
      <c r="D312" s="11"/>
      <c r="E312" s="13"/>
      <c r="F312" s="13"/>
      <c r="G312" s="15"/>
      <c r="H312" s="10"/>
      <c r="I312" s="11"/>
      <c r="J312" s="13"/>
      <c r="K312" s="13"/>
      <c r="L312" s="15"/>
      <c r="N312" s="5"/>
      <c r="Q312" s="6"/>
      <c r="S312" s="11"/>
      <c r="T312" s="13"/>
      <c r="U312" s="13"/>
      <c r="V312" s="15"/>
      <c r="W312" s="20"/>
      <c r="X312" s="5"/>
      <c r="AA312" s="6"/>
      <c r="AB312" s="20"/>
      <c r="AC312" s="11"/>
      <c r="AD312" s="13"/>
      <c r="AE312" s="13"/>
      <c r="AF312" s="15"/>
      <c r="AG312" s="20"/>
      <c r="AH312" s="5"/>
      <c r="AK312" s="6"/>
      <c r="AL312" s="20"/>
      <c r="AM312" s="11"/>
      <c r="AN312" s="13"/>
      <c r="AO312" s="13"/>
      <c r="AP312" s="15"/>
      <c r="AR312" s="5"/>
      <c r="AU312" s="6"/>
      <c r="AW312" s="11"/>
      <c r="AX312" s="13"/>
      <c r="AY312" s="13"/>
      <c r="AZ312" s="15"/>
      <c r="BA312" s="20"/>
      <c r="BB312" s="5"/>
      <c r="BE312" s="6"/>
      <c r="BG312" s="11"/>
      <c r="BH312" s="13"/>
      <c r="BI312" s="13"/>
      <c r="BJ312" s="15"/>
      <c r="BL312" s="5"/>
      <c r="BO312" s="6"/>
      <c r="BQ312" s="11"/>
      <c r="BR312" s="13"/>
      <c r="BS312" s="13"/>
      <c r="BT312" s="15"/>
      <c r="BU312" s="20"/>
      <c r="BV312" s="5"/>
      <c r="BY312" s="6"/>
      <c r="CA312" s="11"/>
      <c r="CB312" s="13"/>
      <c r="CC312" s="13"/>
      <c r="CD312" s="15"/>
      <c r="CF312" s="5"/>
      <c r="CI312" s="6"/>
      <c r="CK312" s="11"/>
      <c r="CL312" s="13"/>
      <c r="CM312" s="13"/>
      <c r="CN312" s="15"/>
      <c r="CP312" s="5"/>
      <c r="CS312" s="6"/>
      <c r="CW312" s="54"/>
      <c r="CY312" s="46">
        <f t="shared" si="2788"/>
        <v>6.9499999999999904</v>
      </c>
      <c r="CZ312" s="13">
        <f t="shared" si="2789"/>
        <v>-172.94211533643227</v>
      </c>
      <c r="DA312" s="13">
        <f t="shared" si="2790"/>
        <v>10.197809586027049</v>
      </c>
      <c r="DB312" s="50"/>
      <c r="DC312" s="70"/>
      <c r="DD312" s="70"/>
      <c r="DE312" s="48">
        <f t="shared" si="2743"/>
        <v>0</v>
      </c>
    </row>
    <row r="313" spans="1:109" ht="18" customHeight="1" thickBot="1">
      <c r="D313" s="11" t="s">
        <v>101</v>
      </c>
      <c r="E313" s="13"/>
      <c r="F313" s="13" t="s">
        <v>102</v>
      </c>
      <c r="G313" s="15"/>
      <c r="H313" s="10"/>
      <c r="I313" s="11" t="s">
        <v>106</v>
      </c>
      <c r="J313" s="13"/>
      <c r="K313" s="13" t="s">
        <v>105</v>
      </c>
      <c r="L313" s="15"/>
      <c r="N313" s="194" t="s">
        <v>16</v>
      </c>
      <c r="O313" s="195"/>
      <c r="P313" s="196" t="s">
        <v>17</v>
      </c>
      <c r="Q313" s="197"/>
      <c r="S313" s="11" t="s">
        <v>4</v>
      </c>
      <c r="T313" s="13"/>
      <c r="U313" s="13" t="s">
        <v>5</v>
      </c>
      <c r="V313" s="15"/>
      <c r="W313" s="20"/>
      <c r="X313" s="194" t="s">
        <v>111</v>
      </c>
      <c r="Y313" s="195"/>
      <c r="Z313" s="196" t="s">
        <v>110</v>
      </c>
      <c r="AA313" s="197"/>
      <c r="AB313" s="20"/>
      <c r="AC313" s="11" t="s">
        <v>18</v>
      </c>
      <c r="AD313" s="13"/>
      <c r="AE313" s="13" t="s">
        <v>19</v>
      </c>
      <c r="AF313" s="15"/>
      <c r="AG313" s="20"/>
      <c r="AH313" s="194" t="s">
        <v>114</v>
      </c>
      <c r="AI313" s="195"/>
      <c r="AJ313" s="196" t="s">
        <v>115</v>
      </c>
      <c r="AK313" s="197"/>
      <c r="AL313" s="20"/>
      <c r="AM313" s="11" t="s">
        <v>138</v>
      </c>
      <c r="AN313" s="13"/>
      <c r="AO313" s="13" t="s">
        <v>137</v>
      </c>
      <c r="AP313" s="15"/>
      <c r="AR313" s="194" t="s">
        <v>117</v>
      </c>
      <c r="AS313" s="195"/>
      <c r="AT313" s="196" t="s">
        <v>118</v>
      </c>
      <c r="AU313" s="197"/>
      <c r="AV313" s="36"/>
      <c r="AW313" s="11" t="s">
        <v>142</v>
      </c>
      <c r="AX313" s="13"/>
      <c r="AY313" s="13" t="s">
        <v>141</v>
      </c>
      <c r="AZ313" s="15"/>
      <c r="BA313" s="20"/>
      <c r="BB313" s="194" t="s">
        <v>122</v>
      </c>
      <c r="BC313" s="195"/>
      <c r="BD313" s="196" t="s">
        <v>121</v>
      </c>
      <c r="BE313" s="197"/>
      <c r="BF313" s="36"/>
      <c r="BG313" s="11" t="s">
        <v>145</v>
      </c>
      <c r="BH313" s="13"/>
      <c r="BI313" s="13" t="s">
        <v>146</v>
      </c>
      <c r="BJ313" s="15"/>
      <c r="BK313" s="36"/>
      <c r="BL313" s="194" t="s">
        <v>125</v>
      </c>
      <c r="BM313" s="195"/>
      <c r="BN313" s="196" t="s">
        <v>126</v>
      </c>
      <c r="BO313" s="197"/>
      <c r="BP313" s="36"/>
      <c r="BQ313" s="11" t="s">
        <v>150</v>
      </c>
      <c r="BR313" s="13"/>
      <c r="BS313" s="13" t="s">
        <v>149</v>
      </c>
      <c r="BT313" s="15"/>
      <c r="BU313" s="20"/>
      <c r="BV313" s="194" t="s">
        <v>129</v>
      </c>
      <c r="BW313" s="195"/>
      <c r="BX313" s="196" t="s">
        <v>130</v>
      </c>
      <c r="BY313" s="197"/>
      <c r="BZ313" s="36"/>
      <c r="CA313" s="11" t="s">
        <v>154</v>
      </c>
      <c r="CB313" s="13"/>
      <c r="CC313" s="13" t="s">
        <v>153</v>
      </c>
      <c r="CD313" s="15"/>
      <c r="CE313" s="36"/>
      <c r="CF313" s="194" t="s">
        <v>134</v>
      </c>
      <c r="CG313" s="195"/>
      <c r="CH313" s="196" t="s">
        <v>133</v>
      </c>
      <c r="CI313" s="197"/>
      <c r="CK313" s="11" t="s">
        <v>159</v>
      </c>
      <c r="CL313" s="13"/>
      <c r="CM313" s="13" t="s">
        <v>158</v>
      </c>
      <c r="CN313" s="15"/>
      <c r="CP313" s="109" t="s">
        <v>161</v>
      </c>
      <c r="CQ313" s="110"/>
      <c r="CR313" s="111" t="s">
        <v>162</v>
      </c>
      <c r="CS313" s="112"/>
      <c r="CU313" s="38" t="s">
        <v>29</v>
      </c>
      <c r="CW313" s="55" t="s">
        <v>47</v>
      </c>
      <c r="CY313" s="46">
        <f t="shared" si="2788"/>
        <v>6.9999999999999902</v>
      </c>
      <c r="CZ313" s="13">
        <f t="shared" si="2789"/>
        <v>-173.50834745586693</v>
      </c>
      <c r="DA313" s="13">
        <f t="shared" si="2790"/>
        <v>10.123879255798347</v>
      </c>
      <c r="DB313" s="50"/>
      <c r="DC313" s="70"/>
      <c r="DD313" s="70"/>
      <c r="DE313" s="48">
        <f t="shared" si="2743"/>
        <v>0</v>
      </c>
    </row>
    <row r="314" spans="1:109" ht="18" customHeight="1" thickTop="1" thickBot="1">
      <c r="D314" s="16">
        <v>0</v>
      </c>
      <c r="E314" s="17">
        <f t="shared" ref="E314" si="3091">$B311*$E$4</f>
        <v>0.58642559999999999</v>
      </c>
      <c r="F314" s="18">
        <v>1</v>
      </c>
      <c r="G314" s="19">
        <v>0</v>
      </c>
      <c r="H314" s="10"/>
      <c r="I314" s="16">
        <v>0</v>
      </c>
      <c r="J314" s="17">
        <v>0</v>
      </c>
      <c r="K314" s="18">
        <v>1</v>
      </c>
      <c r="L314" s="19">
        <v>0</v>
      </c>
      <c r="N314" s="1">
        <f t="shared" ref="N314" si="3092">D314*I311+F314*I314-E314*J311-G314*J314</f>
        <v>0</v>
      </c>
      <c r="O314" s="4">
        <f t="shared" ref="O314" si="3093">(D314*J311+E314*I311+F314*J314+G314*I314)</f>
        <v>0.58642559999999999</v>
      </c>
      <c r="P314" s="2">
        <f t="shared" ref="P314" si="3094">D314*K311+F314*K314-E314*L311-G314*L314</f>
        <v>0.39746599247871994</v>
      </c>
      <c r="Q314" s="3">
        <f t="shared" ref="Q314" si="3095">(D314*L311+E314*K311+F314*L314+G314*K314)</f>
        <v>0</v>
      </c>
      <c r="S314" s="16">
        <v>0</v>
      </c>
      <c r="T314" s="17">
        <f t="shared" ref="T314" si="3096">$B311*$T$4</f>
        <v>1.2992256</v>
      </c>
      <c r="U314" s="18">
        <v>1</v>
      </c>
      <c r="V314" s="19">
        <v>0</v>
      </c>
      <c r="W314" s="20"/>
      <c r="X314" s="1">
        <f t="shared" ref="X314" si="3097">N314*S311+P314*S314-O314*T311-Q314*T314</f>
        <v>0</v>
      </c>
      <c r="Y314" s="4">
        <f t="shared" ref="Y314" si="3098">(N314*T311+O314*S311+P314*T314+Q314*S314)</f>
        <v>1.1028235925577605</v>
      </c>
      <c r="Z314" s="2">
        <f t="shared" ref="Z314" si="3099">N314*U311+P314*U314-O314*V311-Q314*V314</f>
        <v>0.39746599247871994</v>
      </c>
      <c r="AA314" s="3">
        <f t="shared" ref="AA314" si="3100">(N314*V311+O314*U311+P314*V314+Q314*U314)</f>
        <v>0</v>
      </c>
      <c r="AB314" s="20"/>
      <c r="AC314" s="16">
        <v>0</v>
      </c>
      <c r="AD314" s="17">
        <v>0</v>
      </c>
      <c r="AE314" s="18">
        <v>1</v>
      </c>
      <c r="AF314" s="19">
        <v>0</v>
      </c>
      <c r="AG314" s="20"/>
      <c r="AH314" s="1">
        <f t="shared" ref="AH314" si="3101">X314*AC311+Z314*AC314-Y314*AD311-AA314*AD314</f>
        <v>0</v>
      </c>
      <c r="AI314" s="4">
        <f t="shared" ref="AI314" si="3102">(X314*AD311+Y314*AC311+Z314*AD314+AA314*AC314)</f>
        <v>1.1028235925577605</v>
      </c>
      <c r="AJ314" s="2">
        <f t="shared" ref="AJ314" si="3103">X314*AE311+Z314*AE314-Y314*AF311-AA314*AF314</f>
        <v>-0.96230755681513258</v>
      </c>
      <c r="AK314" s="3">
        <f t="shared" ref="AK314" si="3104">(X314*AF311+Y314*AE311+Z314*AF314+AA314*AE314)</f>
        <v>0</v>
      </c>
      <c r="AL314" s="20"/>
      <c r="AM314" s="16">
        <v>0</v>
      </c>
      <c r="AN314" s="17">
        <f t="shared" ref="AN314" si="3105">$B311*$AN$4</f>
        <v>1.3721471999999999</v>
      </c>
      <c r="AO314" s="18">
        <v>1</v>
      </c>
      <c r="AP314" s="19">
        <v>0</v>
      </c>
      <c r="AR314" s="1">
        <f t="shared" ref="AR314" si="3106">AH314*AM311+AJ314*AM314-AI314*AN311-AK314*AN314</f>
        <v>0</v>
      </c>
      <c r="AS314" s="4">
        <f t="shared" ref="AS314" si="3107">(AH314*AN311+AI314*AM311+AJ314*AN314+AK314*AM314)</f>
        <v>-0.2176040270649644</v>
      </c>
      <c r="AT314" s="2">
        <f t="shared" ref="AT314" si="3108">AH314*AO311+AJ314*AO314-AI314*AP311-AK314*AP314</f>
        <v>-0.96230755681513258</v>
      </c>
      <c r="AU314" s="3">
        <f t="shared" ref="AU314" si="3109">(AH314*AP311+AI314*AO311+AJ314*AP314+AK314*AO314)</f>
        <v>0</v>
      </c>
      <c r="AV314" s="20"/>
      <c r="AW314" s="16">
        <v>0</v>
      </c>
      <c r="AX314" s="17">
        <v>0</v>
      </c>
      <c r="AY314" s="18">
        <v>1</v>
      </c>
      <c r="AZ314" s="19">
        <v>0</v>
      </c>
      <c r="BA314" s="20"/>
      <c r="BB314" s="1">
        <f t="shared" ref="BB314" si="3110">AR314*AW311+AT314*AW314-AS314*AX311-AU314*AX314</f>
        <v>0</v>
      </c>
      <c r="BC314" s="4">
        <f t="shared" ref="BC314" si="3111">(AR314*AX311+AS314*AW311+AT314*AX314+AU314*AW314)</f>
        <v>-0.2176040270649644</v>
      </c>
      <c r="BD314" s="2">
        <f t="shared" ref="BD314" si="3112">AR314*AY311+AT314*AY314-AS314*AZ311-AU314*AZ314</f>
        <v>-0.69400335819302628</v>
      </c>
      <c r="BE314" s="3">
        <f t="shared" ref="BE314" si="3113">(AR314*AZ311+AS314*AY311+AT314*AZ314+AU314*AY314)</f>
        <v>0</v>
      </c>
      <c r="BF314" s="20"/>
      <c r="BG314" s="16">
        <v>0</v>
      </c>
      <c r="BH314" s="17">
        <f t="shared" ref="BH314" si="3114">$B311*$BH$4</f>
        <v>1.2992256</v>
      </c>
      <c r="BI314" s="18">
        <v>1</v>
      </c>
      <c r="BJ314" s="19">
        <v>0</v>
      </c>
      <c r="BK314" s="20"/>
      <c r="BL314" s="1">
        <f t="shared" ref="BL314" si="3115">BB314*BG311+BD314*BG314-BC314*BH311-BE314*BH314</f>
        <v>0</v>
      </c>
      <c r="BM314" s="4">
        <f t="shared" ref="BM314" si="3116">(BB314*BH311+BC314*BG311+BD314*BH314+BE314*BG314)</f>
        <v>-1.1192709565153138</v>
      </c>
      <c r="BN314" s="2">
        <f t="shared" ref="BN314" si="3117">BB314*BI311+BD314*BI314-BC314*BJ311-BE314*BJ314</f>
        <v>-0.69400335819302628</v>
      </c>
      <c r="BO314" s="3">
        <f t="shared" ref="BO314" si="3118">(BB314*BJ311+BC314*BI311+BD314*BJ314+BE314*BI314)</f>
        <v>0</v>
      </c>
      <c r="BP314" s="20"/>
      <c r="BQ314" s="16">
        <v>0</v>
      </c>
      <c r="BR314" s="17">
        <v>0</v>
      </c>
      <c r="BS314" s="18">
        <v>1</v>
      </c>
      <c r="BT314" s="19">
        <v>0</v>
      </c>
      <c r="BU314" s="20"/>
      <c r="BV314" s="1">
        <f t="shared" ref="BV314" si="3119">BL314*BQ311+BN314*BQ314-BM314*BR311-BO314*BR314</f>
        <v>0</v>
      </c>
      <c r="BW314" s="4">
        <f t="shared" ref="BW314" si="3120">(BL314*BR311+BM314*BQ311+BN314*BR314+BO314*BQ314)</f>
        <v>-1.1192709565153138</v>
      </c>
      <c r="BX314" s="2">
        <f t="shared" ref="BX314" si="3121">BL314*BS311+BN314*BS314-BM314*BT311-BO314*BT314</f>
        <v>0.45601262837261558</v>
      </c>
      <c r="BY314" s="3">
        <f t="shared" ref="BY314" si="3122">(BL314*BT311+BM314*BS311+BN314*BT314+BO314*BS314)</f>
        <v>0</v>
      </c>
      <c r="BZ314" s="20"/>
      <c r="CA314" s="16">
        <v>0</v>
      </c>
      <c r="CB314" s="17">
        <f t="shared" ref="CB314" si="3123">$B311*$CB$4</f>
        <v>0.58642559999999999</v>
      </c>
      <c r="CC314" s="18">
        <v>1</v>
      </c>
      <c r="CD314" s="19">
        <v>0</v>
      </c>
      <c r="CE314" s="20"/>
      <c r="CF314" s="1">
        <f t="shared" ref="CF314" si="3124">BV314*CA311+BX314*CA314-BW314*CB311-BY314*CB314</f>
        <v>0</v>
      </c>
      <c r="CG314" s="4">
        <f t="shared" ref="CG314" si="3125">(BV314*CB311+BW314*CA311+BX314*CB314+BY314*CA314)</f>
        <v>-0.8518534773143257</v>
      </c>
      <c r="CH314" s="2">
        <f t="shared" ref="CH314" si="3126">BV314*CC311+BX314*CC314-BW314*CD311-BY314*CD314</f>
        <v>0.45601262837261558</v>
      </c>
      <c r="CI314" s="3">
        <f t="shared" ref="CI314" si="3127">(BV314*CD311+BW314*CC311+BX314*CD314+BY314*CC314)</f>
        <v>0</v>
      </c>
      <c r="CK314" s="16">
        <f t="shared" ref="CK314" si="3128">1/$CL$4</f>
        <v>1</v>
      </c>
      <c r="CL314" s="17">
        <v>0</v>
      </c>
      <c r="CM314" s="18">
        <v>1</v>
      </c>
      <c r="CN314" s="19">
        <v>0</v>
      </c>
      <c r="CP314" s="1">
        <f t="shared" ref="CP314" si="3129">CF314*CK311+CH314*CK314-CG314*CL311-CI314*CL314</f>
        <v>0.45601262837261558</v>
      </c>
      <c r="CQ314" s="4">
        <f t="shared" ref="CQ314" si="3130">(CF314*CL311+CG314*CK311+CH314*CL314+CI314*CK314)</f>
        <v>-0.8518534773143257</v>
      </c>
      <c r="CR314" s="2">
        <f t="shared" ref="CR314" si="3131">CF314*CM311+CH314*CM314-CG314*CN311-CI314*CN314</f>
        <v>0.45601262837261558</v>
      </c>
      <c r="CS314" s="3">
        <f t="shared" ref="CS314" si="3132">(CF314*CN311+CG314*CM311+CH314*CN314+CI314*CM314)</f>
        <v>0</v>
      </c>
      <c r="CU314" s="39">
        <f t="shared" ref="CU314" si="3133">(180/PI())*ATAN(-1*(CQ311/CP311))</f>
        <v>63.874719901309028</v>
      </c>
      <c r="CW314" s="56">
        <f t="shared" ref="CW314" si="3134">20*LOG(((1-(10^(CU311/20)^2)*(1-((1-CW311)/(1+CW311))^2))^0.5))</f>
        <v>-25.661221941160385</v>
      </c>
      <c r="CY314" s="46">
        <f t="shared" si="2788"/>
        <v>7.1</v>
      </c>
      <c r="CZ314" s="13">
        <f t="shared" si="2789"/>
        <v>-174.62853018127291</v>
      </c>
      <c r="DA314" s="13">
        <f t="shared" si="2790"/>
        <v>9.9792112417928021</v>
      </c>
      <c r="DB314" s="50"/>
      <c r="DC314" s="70"/>
      <c r="DD314" s="70"/>
      <c r="DE314" s="48">
        <f t="shared" si="2743"/>
        <v>0</v>
      </c>
    </row>
    <row r="315" spans="1:109" ht="18" customHeight="1"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3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Y315" s="46">
        <f t="shared" si="2788"/>
        <v>7.2</v>
      </c>
      <c r="CZ315" s="13">
        <f t="shared" si="2789"/>
        <v>-175.73273061260866</v>
      </c>
      <c r="DA315" s="13">
        <f t="shared" si="2790"/>
        <v>9.8386480292477305</v>
      </c>
      <c r="DB315" s="50"/>
      <c r="DC315" s="70"/>
      <c r="DD315" s="70"/>
      <c r="DE315" s="48">
        <f t="shared" si="2743"/>
        <v>0</v>
      </c>
    </row>
    <row r="316" spans="1:109" ht="18" customHeight="1">
      <c r="CY316" s="46">
        <f t="shared" si="2788"/>
        <v>7.3</v>
      </c>
      <c r="CZ316" s="13">
        <f t="shared" si="2789"/>
        <v>-176.82140267388522</v>
      </c>
      <c r="DA316" s="13">
        <f t="shared" si="2790"/>
        <v>9.7020162015594273</v>
      </c>
      <c r="DB316" s="50"/>
      <c r="DC316" s="70"/>
      <c r="DD316" s="70"/>
      <c r="DE316" s="48">
        <f t="shared" si="2743"/>
        <v>0</v>
      </c>
    </row>
    <row r="317" spans="1:109" ht="18" customHeight="1" thickBot="1">
      <c r="A317" s="23"/>
      <c r="B317" s="23"/>
      <c r="C317" s="23"/>
      <c r="D317" s="20" t="s">
        <v>6</v>
      </c>
      <c r="E317" s="20"/>
      <c r="F317" s="20"/>
      <c r="G317" s="20"/>
      <c r="H317" s="20"/>
      <c r="I317" s="20" t="s">
        <v>7</v>
      </c>
      <c r="J317" s="20"/>
      <c r="K317" s="20"/>
      <c r="L317" s="20"/>
      <c r="M317" s="23"/>
      <c r="N317" s="23"/>
      <c r="O317" s="24" t="s">
        <v>8</v>
      </c>
      <c r="P317" s="23"/>
      <c r="Q317" s="23"/>
      <c r="R317" s="23"/>
      <c r="S317" s="20"/>
      <c r="T317" s="20" t="s">
        <v>9</v>
      </c>
      <c r="U317" s="23"/>
      <c r="V317" s="23"/>
      <c r="W317" s="23"/>
      <c r="X317" s="23"/>
      <c r="Y317" s="24" t="s">
        <v>10</v>
      </c>
      <c r="Z317" s="23"/>
      <c r="AA317" s="23"/>
      <c r="AB317" s="23"/>
      <c r="AC317" s="24" t="s">
        <v>11</v>
      </c>
      <c r="AD317" s="20"/>
      <c r="AE317" s="20"/>
      <c r="AF317" s="20"/>
      <c r="AG317" s="20"/>
      <c r="AH317" s="23"/>
      <c r="AI317" s="24" t="s">
        <v>12</v>
      </c>
      <c r="AJ317" s="23"/>
      <c r="AK317" s="23"/>
      <c r="AL317" s="20"/>
      <c r="AM317" s="24" t="s">
        <v>21</v>
      </c>
      <c r="AN317" s="20"/>
      <c r="AO317" s="23"/>
      <c r="AP317" s="23"/>
      <c r="AQ317" s="23"/>
      <c r="AR317" s="23"/>
      <c r="AS317" s="24" t="s">
        <v>87</v>
      </c>
      <c r="AT317" s="23"/>
      <c r="AU317" s="23"/>
      <c r="AV317" s="23"/>
      <c r="AW317" s="24" t="s">
        <v>22</v>
      </c>
      <c r="AX317" s="20"/>
      <c r="AY317" s="20"/>
      <c r="AZ317" s="20"/>
      <c r="BA317" s="20"/>
      <c r="BB317" s="23"/>
      <c r="BC317" s="24" t="s">
        <v>13</v>
      </c>
      <c r="BD317" s="23"/>
      <c r="BE317" s="23"/>
      <c r="BF317" s="23"/>
      <c r="BG317" s="24" t="s">
        <v>23</v>
      </c>
      <c r="BH317" s="20"/>
      <c r="BI317" s="23"/>
      <c r="BJ317" s="23"/>
      <c r="BK317" s="23"/>
      <c r="BL317" s="23"/>
      <c r="BM317" s="24" t="s">
        <v>24</v>
      </c>
      <c r="BN317" s="23"/>
      <c r="BO317" s="23"/>
      <c r="BP317" s="23"/>
      <c r="BQ317" s="24" t="s">
        <v>22</v>
      </c>
      <c r="BR317" s="20"/>
      <c r="BS317" s="20"/>
      <c r="BT317" s="20"/>
      <c r="BU317" s="20"/>
      <c r="BV317" s="23"/>
      <c r="BW317" s="24" t="s">
        <v>25</v>
      </c>
      <c r="BX317" s="23"/>
      <c r="BY317" s="23"/>
      <c r="BZ317" s="23"/>
      <c r="CA317" s="24" t="s">
        <v>23</v>
      </c>
      <c r="CB317" s="20"/>
      <c r="CC317" s="23"/>
      <c r="CD317" s="23"/>
      <c r="CE317" s="23"/>
      <c r="CF317" s="23"/>
      <c r="CG317" s="24" t="s">
        <v>88</v>
      </c>
      <c r="CH317" s="23"/>
      <c r="CI317" s="23"/>
      <c r="CJ317" s="23"/>
      <c r="CK317" s="24" t="s">
        <v>155</v>
      </c>
      <c r="CL317" s="24"/>
      <c r="CM317" s="23"/>
      <c r="CN317" s="23"/>
      <c r="CO317" s="23"/>
      <c r="CP317" s="23"/>
      <c r="CQ317" s="24" t="s">
        <v>89</v>
      </c>
      <c r="CR317" s="23"/>
      <c r="CS317" s="23"/>
      <c r="CY317" s="46">
        <f t="shared" si="2788"/>
        <v>7.4</v>
      </c>
      <c r="CZ317" s="13">
        <f t="shared" si="2789"/>
        <v>-177.89498105004714</v>
      </c>
      <c r="DA317" s="13">
        <f t="shared" si="2790"/>
        <v>9.5691520365879104</v>
      </c>
      <c r="DB317" s="50"/>
      <c r="DC317" s="70"/>
      <c r="DD317" s="70"/>
      <c r="DE317" s="48">
        <f t="shared" si="2743"/>
        <v>0</v>
      </c>
    </row>
    <row r="318" spans="1:109" ht="18" customHeight="1" thickBot="1">
      <c r="A318" s="23"/>
      <c r="B318" s="33"/>
      <c r="C318" s="23"/>
      <c r="D318" s="7" t="s">
        <v>99</v>
      </c>
      <c r="E318" s="8"/>
      <c r="F318" s="8" t="s">
        <v>100</v>
      </c>
      <c r="G318" s="9"/>
      <c r="H318" s="10"/>
      <c r="I318" s="7" t="s">
        <v>103</v>
      </c>
      <c r="J318" s="8"/>
      <c r="K318" s="8" t="s">
        <v>104</v>
      </c>
      <c r="L318" s="9"/>
      <c r="M318" s="23"/>
      <c r="N318" s="194" t="s">
        <v>74</v>
      </c>
      <c r="O318" s="195"/>
      <c r="P318" s="196" t="s">
        <v>75</v>
      </c>
      <c r="Q318" s="197"/>
      <c r="R318" s="23"/>
      <c r="S318" s="7" t="s">
        <v>2</v>
      </c>
      <c r="T318" s="8"/>
      <c r="U318" s="8" t="s">
        <v>3</v>
      </c>
      <c r="V318" s="9"/>
      <c r="W318" s="20"/>
      <c r="X318" s="194" t="s">
        <v>108</v>
      </c>
      <c r="Y318" s="195"/>
      <c r="Z318" s="196" t="s">
        <v>109</v>
      </c>
      <c r="AA318" s="197"/>
      <c r="AB318" s="20"/>
      <c r="AC318" s="7" t="s">
        <v>107</v>
      </c>
      <c r="AD318" s="8"/>
      <c r="AE318" s="8" t="s">
        <v>14</v>
      </c>
      <c r="AF318" s="9"/>
      <c r="AG318" s="20"/>
      <c r="AH318" s="194" t="s">
        <v>112</v>
      </c>
      <c r="AI318" s="195"/>
      <c r="AJ318" s="196" t="s">
        <v>113</v>
      </c>
      <c r="AK318" s="197"/>
      <c r="AL318" s="20"/>
      <c r="AM318" s="106" t="s">
        <v>135</v>
      </c>
      <c r="AN318" s="107"/>
      <c r="AO318" s="107" t="s">
        <v>136</v>
      </c>
      <c r="AP318" s="108"/>
      <c r="AQ318" s="23"/>
      <c r="AR318" s="194" t="s">
        <v>116</v>
      </c>
      <c r="AS318" s="195"/>
      <c r="AT318" s="196" t="s">
        <v>0</v>
      </c>
      <c r="AU318" s="197"/>
      <c r="AV318" s="36"/>
      <c r="AW318" s="7" t="s">
        <v>139</v>
      </c>
      <c r="AX318" s="8"/>
      <c r="AY318" s="8" t="s">
        <v>140</v>
      </c>
      <c r="AZ318" s="9"/>
      <c r="BA318" s="20"/>
      <c r="BB318" s="194" t="s">
        <v>119</v>
      </c>
      <c r="BC318" s="195"/>
      <c r="BD318" s="196" t="s">
        <v>120</v>
      </c>
      <c r="BE318" s="197"/>
      <c r="BF318" s="36"/>
      <c r="BG318" s="190" t="s">
        <v>143</v>
      </c>
      <c r="BH318" s="191"/>
      <c r="BI318" s="192" t="s">
        <v>144</v>
      </c>
      <c r="BJ318" s="193"/>
      <c r="BK318" s="36"/>
      <c r="BL318" s="194" t="s">
        <v>123</v>
      </c>
      <c r="BM318" s="195"/>
      <c r="BN318" s="196" t="s">
        <v>124</v>
      </c>
      <c r="BO318" s="197"/>
      <c r="BP318" s="36"/>
      <c r="BQ318" s="7" t="s">
        <v>147</v>
      </c>
      <c r="BR318" s="8"/>
      <c r="BS318" s="8" t="s">
        <v>148</v>
      </c>
      <c r="BT318" s="9"/>
      <c r="BU318" s="20"/>
      <c r="BV318" s="194" t="s">
        <v>127</v>
      </c>
      <c r="BW318" s="195"/>
      <c r="BX318" s="196" t="s">
        <v>128</v>
      </c>
      <c r="BY318" s="197"/>
      <c r="BZ318" s="36"/>
      <c r="CA318" s="7" t="s">
        <v>151</v>
      </c>
      <c r="CB318" s="8"/>
      <c r="CC318" s="8" t="s">
        <v>152</v>
      </c>
      <c r="CD318" s="9"/>
      <c r="CE318" s="36"/>
      <c r="CF318" s="194" t="s">
        <v>131</v>
      </c>
      <c r="CG318" s="195"/>
      <c r="CH318" s="196" t="s">
        <v>132</v>
      </c>
      <c r="CI318" s="197"/>
      <c r="CJ318" s="23"/>
      <c r="CK318" s="7" t="s">
        <v>156</v>
      </c>
      <c r="CL318" s="8"/>
      <c r="CM318" s="8" t="s">
        <v>157</v>
      </c>
      <c r="CN318" s="9"/>
      <c r="CO318" s="23"/>
      <c r="CP318" s="194" t="s">
        <v>160</v>
      </c>
      <c r="CQ318" s="195"/>
      <c r="CR318" s="196" t="s">
        <v>132</v>
      </c>
      <c r="CS318" s="197"/>
      <c r="CU318" s="26" t="s">
        <v>15</v>
      </c>
      <c r="CW318" s="52" t="s">
        <v>46</v>
      </c>
      <c r="CY318" s="46">
        <f t="shared" si="2788"/>
        <v>7.5</v>
      </c>
      <c r="CZ318" s="13">
        <f t="shared" si="2789"/>
        <v>-178.95388226805841</v>
      </c>
      <c r="DA318" s="13">
        <f t="shared" si="2790"/>
        <v>9.4399008345162194</v>
      </c>
      <c r="DB318" s="50"/>
      <c r="DC318" s="70"/>
      <c r="DD318" s="70"/>
      <c r="DE318" s="48">
        <f t="shared" si="2743"/>
        <v>0</v>
      </c>
    </row>
    <row r="319" spans="1:109" ht="18" customHeight="1" thickTop="1" thickBot="1">
      <c r="B319" s="34">
        <v>0.74</v>
      </c>
      <c r="D319" s="11">
        <v>1</v>
      </c>
      <c r="E319" s="12">
        <v>0</v>
      </c>
      <c r="F319" s="13">
        <v>0</v>
      </c>
      <c r="G319" s="14">
        <v>0</v>
      </c>
      <c r="H319" s="10"/>
      <c r="I319" s="11">
        <v>1</v>
      </c>
      <c r="J319" s="12">
        <v>0</v>
      </c>
      <c r="K319" s="13">
        <v>0</v>
      </c>
      <c r="L319" s="40">
        <f t="shared" ref="L319" si="3135">$B319*$J$4</f>
        <v>1.0560096000000001</v>
      </c>
      <c r="N319" s="1">
        <f t="shared" ref="N319" si="3136">D319*I319+F319*I322-E319*J319-G319*J322</f>
        <v>1</v>
      </c>
      <c r="O319" s="4">
        <f t="shared" ref="O319" si="3137">(D319*J319+E319*I319+F319*J322+G319*I322)</f>
        <v>0</v>
      </c>
      <c r="P319" s="2">
        <f t="shared" ref="P319" si="3138">D319*K319+F319*K322-E319*L319-G319*L322</f>
        <v>0</v>
      </c>
      <c r="Q319" s="3">
        <f t="shared" ref="Q319" si="3139">(D319*L319+E319*K319+F319*L322+G319*K322)</f>
        <v>1.0560096000000001</v>
      </c>
      <c r="S319" s="11">
        <v>1</v>
      </c>
      <c r="T319" s="12">
        <v>0</v>
      </c>
      <c r="U319" s="13">
        <v>0</v>
      </c>
      <c r="V319" s="13">
        <v>0</v>
      </c>
      <c r="W319" s="20"/>
      <c r="X319" s="1">
        <f t="shared" ref="X319" si="3140">N319*S319+P319*S322-O319*T319-Q319*T322</f>
        <v>-0.41010567022592026</v>
      </c>
      <c r="Y319" s="4">
        <f t="shared" ref="Y319" si="3141">(N319*T319+O319*S319+P319*T322+Q319*S322)</f>
        <v>0</v>
      </c>
      <c r="Z319" s="2">
        <f t="shared" ref="Z319" si="3142">N319*U319+P319*U322-O319*V319-Q319*V322</f>
        <v>0</v>
      </c>
      <c r="AA319" s="3">
        <f t="shared" ref="AA319" si="3143">(N319*V319+O319*U319+P319*V322+Q319*U322)</f>
        <v>1.0560096000000001</v>
      </c>
      <c r="AB319" s="20"/>
      <c r="AC319" s="11">
        <v>1</v>
      </c>
      <c r="AD319" s="12">
        <v>0</v>
      </c>
      <c r="AE319" s="13">
        <v>0</v>
      </c>
      <c r="AF319" s="40">
        <f t="shared" ref="AF319" si="3144">$B319*$AD$4</f>
        <v>1.2672426000000001</v>
      </c>
      <c r="AG319" s="20"/>
      <c r="AH319" s="1">
        <f t="shared" ref="AH319" si="3145">X319*AC319+Z319*AC322-Y319*AD319-AA319*AD322</f>
        <v>-0.41010567022592026</v>
      </c>
      <c r="AI319" s="4">
        <f t="shared" ref="AI319" si="3146">(X319*AD319+Y319*AC319+Z319*AD322+AA319*AC322)</f>
        <v>0</v>
      </c>
      <c r="AJ319" s="2">
        <f t="shared" ref="AJ319" si="3147">X319*AE319+Z319*AE322-Y319*AF319-AA319*AF322</f>
        <v>0</v>
      </c>
      <c r="AK319" s="3">
        <f t="shared" ref="AK319" si="3148">(X319*AF319+Y319*AE319+Z319*AF322+AA319*AE322)</f>
        <v>0.53630622418816232</v>
      </c>
      <c r="AL319" s="20"/>
      <c r="AM319" s="11">
        <v>1</v>
      </c>
      <c r="AN319" s="12">
        <v>0</v>
      </c>
      <c r="AO319" s="13">
        <v>0</v>
      </c>
      <c r="AP319" s="14">
        <v>0</v>
      </c>
      <c r="AR319" s="1">
        <f t="shared" ref="AR319" si="3149">AH319*AM319+AJ319*AM322-AI319*AN319-AK319*AN322</f>
        <v>-1.166438173084456</v>
      </c>
      <c r="AS319" s="4">
        <f t="shared" ref="AS319" si="3150">(AH319*AN319+AI319*AM319+AJ319*AN322+AK319*AM322)</f>
        <v>0</v>
      </c>
      <c r="AT319" s="2">
        <f t="shared" ref="AT319" si="3151">AH319*AO319+AJ319*AO322-AI319*AP319-AK319*AP322</f>
        <v>0</v>
      </c>
      <c r="AU319" s="3">
        <f t="shared" ref="AU319" si="3152">(AH319*AP319+AI319*AO319+AJ319*AP322+AK319*AO322)</f>
        <v>0.53630622418816232</v>
      </c>
      <c r="AV319" s="20"/>
      <c r="AW319" s="11">
        <v>1</v>
      </c>
      <c r="AX319" s="12">
        <v>0</v>
      </c>
      <c r="AY319" s="13">
        <v>0</v>
      </c>
      <c r="AZ319" s="40">
        <f t="shared" ref="AZ319" si="3153">$B319*$AX$4</f>
        <v>1.2672426000000001</v>
      </c>
      <c r="BA319" s="20"/>
      <c r="BB319" s="1">
        <f t="shared" ref="BB319" si="3154">AR319*AW319+AT319*AW322-AS319*AX319-AU319*AX322</f>
        <v>-1.166438173084456</v>
      </c>
      <c r="BC319" s="4">
        <f t="shared" ref="BC319" si="3155">(AR319*AX319+AS319*AW319+AT319*AX322+AU319*AW322)</f>
        <v>0</v>
      </c>
      <c r="BD319" s="2">
        <f t="shared" ref="BD319" si="3156">AR319*AY319+AT319*AY322-AS319*AZ319-AU319*AZ322</f>
        <v>0</v>
      </c>
      <c r="BE319" s="3">
        <f t="shared" ref="BE319" si="3157">(AR319*AZ319+AS319*AY319+AT319*AZ322+AU319*AY322)</f>
        <v>-0.94185391901063376</v>
      </c>
      <c r="BF319" s="20"/>
      <c r="BG319" s="11">
        <v>1</v>
      </c>
      <c r="BH319" s="12">
        <v>0</v>
      </c>
      <c r="BI319" s="13">
        <v>0</v>
      </c>
      <c r="BJ319" s="14">
        <v>0</v>
      </c>
      <c r="BK319" s="20"/>
      <c r="BL319" s="1">
        <f t="shared" ref="BL319" si="3158">BB319*BG319+BD319*BG322-BC319*BH319-BE319*BH322</f>
        <v>9.1233681150012291E-2</v>
      </c>
      <c r="BM319" s="4">
        <f t="shared" ref="BM319" si="3159">(BB319*BH319+BC319*BG319+BD319*BH322+BE319*BG322)</f>
        <v>0</v>
      </c>
      <c r="BN319" s="2">
        <f t="shared" ref="BN319" si="3160">BB319*BI319+BD319*BI322-BC319*BJ319-BE319*BJ322</f>
        <v>0</v>
      </c>
      <c r="BO319" s="3">
        <f t="shared" ref="BO319" si="3161">(BB319*BJ319+BC319*BI319+BD319*BJ322+BE319*BI322)</f>
        <v>-0.94185391901063376</v>
      </c>
      <c r="BP319" s="20"/>
      <c r="BQ319" s="11">
        <v>1</v>
      </c>
      <c r="BR319" s="12">
        <v>0</v>
      </c>
      <c r="BS319" s="13">
        <v>0</v>
      </c>
      <c r="BT319" s="40">
        <f t="shared" ref="BT319" si="3162">$B319*BR$4</f>
        <v>1.0560096000000001</v>
      </c>
      <c r="BU319" s="20"/>
      <c r="BV319" s="1">
        <f t="shared" ref="BV319" si="3163">BL319*BQ319+BN319*BQ322-BM319*BR319-BO319*BR322</f>
        <v>9.1233681150012291E-2</v>
      </c>
      <c r="BW319" s="4">
        <f t="shared" ref="BW319" si="3164">(BL319*BR319+BM319*BQ319+BN319*BR322+BO319*BQ322)</f>
        <v>0</v>
      </c>
      <c r="BX319" s="2">
        <f t="shared" ref="BX319" si="3165">BL319*BS319+BN319*BS322-BM319*BT319-BO319*BT322</f>
        <v>0</v>
      </c>
      <c r="BY319" s="3">
        <f t="shared" ref="BY319" si="3166">(BL319*BT319+BM319*BS319+BN319*BT322+BO319*BS322)</f>
        <v>-0.84551027587288174</v>
      </c>
      <c r="BZ319" s="20"/>
      <c r="CA319" s="11">
        <v>1</v>
      </c>
      <c r="CB319" s="12">
        <v>0</v>
      </c>
      <c r="CC319" s="13">
        <v>0</v>
      </c>
      <c r="CD319" s="14">
        <v>0</v>
      </c>
      <c r="CE319" s="20"/>
      <c r="CF319" s="1">
        <f t="shared" ref="CF319" si="3167">BV319*CA319+BX319*CA322-BW319*CB319-BY319*CB322</f>
        <v>0.60083557617479144</v>
      </c>
      <c r="CG319" s="4">
        <f t="shared" ref="CG319" si="3168">(BV319*CB319+BW319*CA319+BX319*CB322+BY319*CA322)</f>
        <v>0</v>
      </c>
      <c r="CH319" s="2">
        <f t="shared" ref="CH319" si="3169">BV319*CC319+BX319*CC322-BW319*CD319-BY319*CD322</f>
        <v>0</v>
      </c>
      <c r="CI319" s="3">
        <f t="shared" ref="CI319" si="3170">(BV319*CD319+BW319*CC319+BX319*CD322+BY319*CC322)</f>
        <v>-0.84551027587288174</v>
      </c>
      <c r="CJ319" s="28"/>
      <c r="CK319" s="11">
        <v>1</v>
      </c>
      <c r="CL319" s="12">
        <v>0</v>
      </c>
      <c r="CM319" s="13">
        <v>0</v>
      </c>
      <c r="CN319" s="14">
        <v>0</v>
      </c>
      <c r="CP319" s="1">
        <f t="shared" ref="CP319" si="3171">CF319*CK319+CH319*CK322-CG319*CL319-CI319*CL322</f>
        <v>0.60083557617479144</v>
      </c>
      <c r="CQ319" s="4">
        <f t="shared" ref="CQ319" si="3172">(CF319*CL319+CG319*CK319+CH319*CL322+CI319*CK322)</f>
        <v>-0.84551027587288174</v>
      </c>
      <c r="CR319" s="2">
        <f t="shared" ref="CR319" si="3173">CF319*CM319+CH319*CM322-CG319*CN319-CI319*CN322</f>
        <v>0</v>
      </c>
      <c r="CS319" s="3">
        <f t="shared" ref="CS319" si="3174">(CF319*CN319+CG319*CM319+CH319*CN322+CI319*CM322)</f>
        <v>-0.84551027587288174</v>
      </c>
      <c r="CU319" s="29">
        <f t="shared" ref="CU319" si="3175">20*LOG(((1+$CL$4)/$CL$4)/((CP319+CP322)^2+(CQ319+CQ322)^2)^0.5)</f>
        <v>-8.7383670787482357E-3</v>
      </c>
      <c r="CW319" s="53">
        <f t="shared" ref="CW319" si="3176">((CP319^2+CQ319^2)^0.5)/((CP322^2+CQ322^2)^0.5)</f>
        <v>1.0743298596559749</v>
      </c>
      <c r="CY319" s="46">
        <f t="shared" si="2788"/>
        <v>7.6</v>
      </c>
      <c r="CZ319" s="13">
        <f t="shared" si="2789"/>
        <v>-179.99850570252508</v>
      </c>
      <c r="DA319" s="13">
        <f t="shared" si="2790"/>
        <v>9.3141163011802011</v>
      </c>
      <c r="DB319" s="50"/>
      <c r="DC319" s="70"/>
      <c r="DD319" s="70"/>
      <c r="DE319" s="48">
        <f t="shared" si="2743"/>
        <v>0</v>
      </c>
    </row>
    <row r="320" spans="1:109" ht="18" customHeight="1" thickBot="1">
      <c r="D320" s="11"/>
      <c r="E320" s="13"/>
      <c r="F320" s="13"/>
      <c r="G320" s="15"/>
      <c r="H320" s="10"/>
      <c r="I320" s="11"/>
      <c r="J320" s="13"/>
      <c r="K320" s="13"/>
      <c r="L320" s="15"/>
      <c r="N320" s="5"/>
      <c r="Q320" s="6"/>
      <c r="S320" s="11"/>
      <c r="T320" s="13"/>
      <c r="U320" s="13"/>
      <c r="V320" s="15"/>
      <c r="W320" s="20"/>
      <c r="X320" s="5"/>
      <c r="AA320" s="6"/>
      <c r="AB320" s="20"/>
      <c r="AC320" s="11"/>
      <c r="AD320" s="13"/>
      <c r="AE320" s="13"/>
      <c r="AF320" s="15"/>
      <c r="AG320" s="20"/>
      <c r="AH320" s="5"/>
      <c r="AK320" s="6"/>
      <c r="AL320" s="20"/>
      <c r="AM320" s="11"/>
      <c r="AN320" s="13"/>
      <c r="AO320" s="13"/>
      <c r="AP320" s="15"/>
      <c r="AR320" s="5"/>
      <c r="AU320" s="6"/>
      <c r="AW320" s="11"/>
      <c r="AX320" s="13"/>
      <c r="AY320" s="13"/>
      <c r="AZ320" s="15"/>
      <c r="BA320" s="20"/>
      <c r="BB320" s="5"/>
      <c r="BE320" s="6"/>
      <c r="BG320" s="11"/>
      <c r="BH320" s="13"/>
      <c r="BI320" s="13"/>
      <c r="BJ320" s="15"/>
      <c r="BL320" s="5"/>
      <c r="BO320" s="6"/>
      <c r="BQ320" s="11"/>
      <c r="BR320" s="13"/>
      <c r="BS320" s="13"/>
      <c r="BT320" s="15"/>
      <c r="BU320" s="20"/>
      <c r="BV320" s="5"/>
      <c r="BY320" s="6"/>
      <c r="CA320" s="11"/>
      <c r="CB320" s="13"/>
      <c r="CC320" s="13"/>
      <c r="CD320" s="15"/>
      <c r="CF320" s="5"/>
      <c r="CI320" s="6"/>
      <c r="CK320" s="11"/>
      <c r="CL320" s="13"/>
      <c r="CM320" s="13"/>
      <c r="CN320" s="15"/>
      <c r="CP320" s="5"/>
      <c r="CS320" s="6"/>
      <c r="CW320" s="54"/>
      <c r="CY320" s="46">
        <f t="shared" si="2788"/>
        <v>7.7</v>
      </c>
      <c r="CZ320" s="13">
        <f t="shared" si="2789"/>
        <v>-181.02923451213229</v>
      </c>
      <c r="DA320" s="13">
        <f t="shared" si="2790"/>
        <v>9.1916599815723696</v>
      </c>
      <c r="DB320" s="50"/>
      <c r="DC320" s="70"/>
      <c r="DD320" s="70"/>
      <c r="DE320" s="48">
        <f t="shared" si="2743"/>
        <v>0</v>
      </c>
    </row>
    <row r="321" spans="1:109" ht="18" customHeight="1" thickBot="1">
      <c r="D321" s="11" t="s">
        <v>101</v>
      </c>
      <c r="E321" s="13"/>
      <c r="F321" s="13" t="s">
        <v>102</v>
      </c>
      <c r="G321" s="15"/>
      <c r="H321" s="10"/>
      <c r="I321" s="11" t="s">
        <v>106</v>
      </c>
      <c r="J321" s="13"/>
      <c r="K321" s="13" t="s">
        <v>105</v>
      </c>
      <c r="L321" s="15"/>
      <c r="N321" s="194" t="s">
        <v>16</v>
      </c>
      <c r="O321" s="195"/>
      <c r="P321" s="196" t="s">
        <v>17</v>
      </c>
      <c r="Q321" s="197"/>
      <c r="S321" s="11" t="s">
        <v>4</v>
      </c>
      <c r="T321" s="13"/>
      <c r="U321" s="13" t="s">
        <v>5</v>
      </c>
      <c r="V321" s="15"/>
      <c r="W321" s="20"/>
      <c r="X321" s="194" t="s">
        <v>111</v>
      </c>
      <c r="Y321" s="195"/>
      <c r="Z321" s="196" t="s">
        <v>110</v>
      </c>
      <c r="AA321" s="197"/>
      <c r="AB321" s="20"/>
      <c r="AC321" s="11" t="s">
        <v>18</v>
      </c>
      <c r="AD321" s="13"/>
      <c r="AE321" s="13" t="s">
        <v>19</v>
      </c>
      <c r="AF321" s="15"/>
      <c r="AG321" s="20"/>
      <c r="AH321" s="194" t="s">
        <v>114</v>
      </c>
      <c r="AI321" s="195"/>
      <c r="AJ321" s="196" t="s">
        <v>115</v>
      </c>
      <c r="AK321" s="197"/>
      <c r="AL321" s="20"/>
      <c r="AM321" s="11" t="s">
        <v>138</v>
      </c>
      <c r="AN321" s="13"/>
      <c r="AO321" s="13" t="s">
        <v>137</v>
      </c>
      <c r="AP321" s="15"/>
      <c r="AR321" s="194" t="s">
        <v>117</v>
      </c>
      <c r="AS321" s="195"/>
      <c r="AT321" s="196" t="s">
        <v>118</v>
      </c>
      <c r="AU321" s="197"/>
      <c r="AV321" s="36"/>
      <c r="AW321" s="11" t="s">
        <v>142</v>
      </c>
      <c r="AX321" s="13"/>
      <c r="AY321" s="13" t="s">
        <v>141</v>
      </c>
      <c r="AZ321" s="15"/>
      <c r="BA321" s="20"/>
      <c r="BB321" s="194" t="s">
        <v>122</v>
      </c>
      <c r="BC321" s="195"/>
      <c r="BD321" s="196" t="s">
        <v>121</v>
      </c>
      <c r="BE321" s="197"/>
      <c r="BF321" s="36"/>
      <c r="BG321" s="11" t="s">
        <v>145</v>
      </c>
      <c r="BH321" s="13"/>
      <c r="BI321" s="13" t="s">
        <v>146</v>
      </c>
      <c r="BJ321" s="15"/>
      <c r="BK321" s="36"/>
      <c r="BL321" s="194" t="s">
        <v>125</v>
      </c>
      <c r="BM321" s="195"/>
      <c r="BN321" s="196" t="s">
        <v>126</v>
      </c>
      <c r="BO321" s="197"/>
      <c r="BP321" s="36"/>
      <c r="BQ321" s="11" t="s">
        <v>150</v>
      </c>
      <c r="BR321" s="13"/>
      <c r="BS321" s="13" t="s">
        <v>149</v>
      </c>
      <c r="BT321" s="15"/>
      <c r="BU321" s="20"/>
      <c r="BV321" s="194" t="s">
        <v>129</v>
      </c>
      <c r="BW321" s="195"/>
      <c r="BX321" s="196" t="s">
        <v>130</v>
      </c>
      <c r="BY321" s="197"/>
      <c r="BZ321" s="36"/>
      <c r="CA321" s="11" t="s">
        <v>154</v>
      </c>
      <c r="CB321" s="13"/>
      <c r="CC321" s="13" t="s">
        <v>153</v>
      </c>
      <c r="CD321" s="15"/>
      <c r="CE321" s="36"/>
      <c r="CF321" s="194" t="s">
        <v>134</v>
      </c>
      <c r="CG321" s="195"/>
      <c r="CH321" s="196" t="s">
        <v>133</v>
      </c>
      <c r="CI321" s="197"/>
      <c r="CK321" s="11" t="s">
        <v>159</v>
      </c>
      <c r="CL321" s="13"/>
      <c r="CM321" s="13" t="s">
        <v>158</v>
      </c>
      <c r="CN321" s="15"/>
      <c r="CP321" s="109" t="s">
        <v>161</v>
      </c>
      <c r="CQ321" s="110"/>
      <c r="CR321" s="111" t="s">
        <v>162</v>
      </c>
      <c r="CS321" s="112"/>
      <c r="CU321" s="38" t="s">
        <v>29</v>
      </c>
      <c r="CW321" s="55" t="s">
        <v>47</v>
      </c>
      <c r="CY321" s="46">
        <f t="shared" si="2788"/>
        <v>7.8</v>
      </c>
      <c r="CZ321" s="13">
        <f t="shared" si="2789"/>
        <v>-182.04643651256956</v>
      </c>
      <c r="DA321" s="13">
        <f t="shared" si="2790"/>
        <v>9.0724007387964214</v>
      </c>
      <c r="DB321" s="50"/>
      <c r="DC321" s="70"/>
      <c r="DD321" s="70"/>
      <c r="DE321" s="48">
        <f t="shared" si="2743"/>
        <v>0</v>
      </c>
    </row>
    <row r="322" spans="1:109" ht="18" customHeight="1" thickTop="1" thickBot="1">
      <c r="D322" s="16">
        <v>0</v>
      </c>
      <c r="E322" s="17">
        <f t="shared" ref="E322" si="3177">$B319*$E$4</f>
        <v>0.60271520000000001</v>
      </c>
      <c r="F322" s="18">
        <v>1</v>
      </c>
      <c r="G322" s="19">
        <v>0</v>
      </c>
      <c r="H322" s="10"/>
      <c r="I322" s="16">
        <v>0</v>
      </c>
      <c r="J322" s="17">
        <v>0</v>
      </c>
      <c r="K322" s="18">
        <v>1</v>
      </c>
      <c r="L322" s="19">
        <v>0</v>
      </c>
      <c r="N322" s="1">
        <f t="shared" ref="N322" si="3178">D322*I319+F322*I322-E322*J319-G322*J322</f>
        <v>0</v>
      </c>
      <c r="O322" s="4">
        <f t="shared" ref="O322" si="3179">(D322*J319+E322*I319+F322*J322+G322*I322)</f>
        <v>0.60271520000000001</v>
      </c>
      <c r="P322" s="2">
        <f t="shared" ref="P322" si="3180">D322*K319+F322*K322-E322*L319-G322*L322</f>
        <v>0.36352696273407992</v>
      </c>
      <c r="Q322" s="3">
        <f t="shared" ref="Q322" si="3181">(D322*L319+E322*K319+F322*L322+G322*K322)</f>
        <v>0</v>
      </c>
      <c r="S322" s="16">
        <v>0</v>
      </c>
      <c r="T322" s="17">
        <f t="shared" ref="T322" si="3182">$B319*$T$4</f>
        <v>1.3353152000000001</v>
      </c>
      <c r="U322" s="18">
        <v>1</v>
      </c>
      <c r="V322" s="19">
        <v>0</v>
      </c>
      <c r="W322" s="20"/>
      <c r="X322" s="1">
        <f t="shared" ref="X322" si="3183">N322*S319+P322*S322-O322*T319-Q322*T322</f>
        <v>0</v>
      </c>
      <c r="Y322" s="4">
        <f t="shared" ref="Y322" si="3184">(N322*T319+O322*S319+P322*T322+Q322*S322)</f>
        <v>1.0881382789486505</v>
      </c>
      <c r="Z322" s="2">
        <f t="shared" ref="Z322" si="3185">N322*U319+P322*U322-O322*V319-Q322*V322</f>
        <v>0.36352696273407992</v>
      </c>
      <c r="AA322" s="3">
        <f t="shared" ref="AA322" si="3186">(N322*V319+O322*U319+P322*V322+Q322*U322)</f>
        <v>0</v>
      </c>
      <c r="AB322" s="20"/>
      <c r="AC322" s="16">
        <v>0</v>
      </c>
      <c r="AD322" s="17">
        <v>0</v>
      </c>
      <c r="AE322" s="18">
        <v>1</v>
      </c>
      <c r="AF322" s="19">
        <v>0</v>
      </c>
      <c r="AG322" s="20"/>
      <c r="AH322" s="1">
        <f t="shared" ref="AH322" si="3187">X322*AC319+Z322*AC322-Y322*AD319-AA322*AD322</f>
        <v>0</v>
      </c>
      <c r="AI322" s="4">
        <f t="shared" ref="AI322" si="3188">(X322*AD319+Y322*AC319+Z322*AD322+AA322*AC322)</f>
        <v>1.0881382789486505</v>
      </c>
      <c r="AJ322" s="2">
        <f t="shared" ref="AJ322" si="3189">X322*AE319+Z322*AE322-Y322*AF319-AA322*AF322</f>
        <v>-1.0154082190403333</v>
      </c>
      <c r="AK322" s="3">
        <f t="shared" ref="AK322" si="3190">(X322*AF319+Y322*AE319+Z322*AF322+AA322*AE322)</f>
        <v>0</v>
      </c>
      <c r="AL322" s="20"/>
      <c r="AM322" s="16">
        <v>0</v>
      </c>
      <c r="AN322" s="17">
        <f t="shared" ref="AN322" si="3191">$B319*$AN$4</f>
        <v>1.4102623999999999</v>
      </c>
      <c r="AO322" s="18">
        <v>1</v>
      </c>
      <c r="AP322" s="19">
        <v>0</v>
      </c>
      <c r="AR322" s="1">
        <f t="shared" ref="AR322" si="3192">AH322*AM319+AJ322*AM322-AI322*AN319-AK322*AN322</f>
        <v>0</v>
      </c>
      <c r="AS322" s="4">
        <f t="shared" ref="AS322" si="3193">(AH322*AN319+AI322*AM319+AJ322*AN322+AK322*AM322)</f>
        <v>-0.34385375301489551</v>
      </c>
      <c r="AT322" s="2">
        <f t="shared" ref="AT322" si="3194">AH322*AO319+AJ322*AO322-AI322*AP319-AK322*AP322</f>
        <v>-1.0154082190403333</v>
      </c>
      <c r="AU322" s="3">
        <f t="shared" ref="AU322" si="3195">(AH322*AP319+AI322*AO319+AJ322*AP322+AK322*AO322)</f>
        <v>0</v>
      </c>
      <c r="AV322" s="20"/>
      <c r="AW322" s="16">
        <v>0</v>
      </c>
      <c r="AX322" s="17">
        <v>0</v>
      </c>
      <c r="AY322" s="18">
        <v>1</v>
      </c>
      <c r="AZ322" s="19">
        <v>0</v>
      </c>
      <c r="BA322" s="20"/>
      <c r="BB322" s="1">
        <f t="shared" ref="BB322" si="3196">AR322*AW319+AT322*AW322-AS322*AX319-AU322*AX322</f>
        <v>0</v>
      </c>
      <c r="BC322" s="4">
        <f t="shared" ref="BC322" si="3197">(AR322*AX319+AS322*AW319+AT322*AX322+AU322*AW322)</f>
        <v>-0.34385375301489551</v>
      </c>
      <c r="BD322" s="2">
        <f t="shared" ref="BD322" si="3198">AR322*AY319+AT322*AY322-AS322*AZ319-AU322*AZ322</f>
        <v>-0.57966209504997923</v>
      </c>
      <c r="BE322" s="3">
        <f t="shared" ref="BE322" si="3199">(AR322*AZ319+AS322*AY319+AT322*AZ322+AU322*AY322)</f>
        <v>0</v>
      </c>
      <c r="BF322" s="20"/>
      <c r="BG322" s="16">
        <v>0</v>
      </c>
      <c r="BH322" s="17">
        <f t="shared" ref="BH322" si="3200">$B319*$BH$4</f>
        <v>1.3353152000000001</v>
      </c>
      <c r="BI322" s="18">
        <v>1</v>
      </c>
      <c r="BJ322" s="19">
        <v>0</v>
      </c>
      <c r="BK322" s="20"/>
      <c r="BL322" s="1">
        <f t="shared" ref="BL322" si="3201">BB322*BG319+BD322*BG322-BC322*BH319-BE322*BH322</f>
        <v>0</v>
      </c>
      <c r="BM322" s="4">
        <f t="shared" ref="BM322" si="3202">(BB322*BH319+BC322*BG319+BD322*BH322+BE322*BG322)</f>
        <v>-1.1178853593989775</v>
      </c>
      <c r="BN322" s="2">
        <f t="shared" ref="BN322" si="3203">BB322*BI319+BD322*BI322-BC322*BJ319-BE322*BJ322</f>
        <v>-0.57966209504997923</v>
      </c>
      <c r="BO322" s="3">
        <f t="shared" ref="BO322" si="3204">(BB322*BJ319+BC322*BI319+BD322*BJ322+BE322*BI322)</f>
        <v>0</v>
      </c>
      <c r="BP322" s="20"/>
      <c r="BQ322" s="16">
        <v>0</v>
      </c>
      <c r="BR322" s="17">
        <v>0</v>
      </c>
      <c r="BS322" s="18">
        <v>1</v>
      </c>
      <c r="BT322" s="19">
        <v>0</v>
      </c>
      <c r="BU322" s="20"/>
      <c r="BV322" s="1">
        <f t="shared" ref="BV322" si="3205">BL322*BQ319+BN322*BQ322-BM322*BR319-BO322*BR322</f>
        <v>0</v>
      </c>
      <c r="BW322" s="4">
        <f t="shared" ref="BW322" si="3206">(BL322*BR319+BM322*BQ319+BN322*BR322+BO322*BQ322)</f>
        <v>-1.1178853593989775</v>
      </c>
      <c r="BX322" s="2">
        <f t="shared" ref="BX322" si="3207">BL322*BS319+BN322*BS322-BM322*BT319-BO322*BT322</f>
        <v>0.60083557617479133</v>
      </c>
      <c r="BY322" s="3">
        <f t="shared" ref="BY322" si="3208">(BL322*BT319+BM322*BS319+BN322*BT322+BO322*BS322)</f>
        <v>0</v>
      </c>
      <c r="BZ322" s="20"/>
      <c r="CA322" s="16">
        <v>0</v>
      </c>
      <c r="CB322" s="17">
        <f t="shared" ref="CB322" si="3209">$B319*$CB$4</f>
        <v>0.60271520000000001</v>
      </c>
      <c r="CC322" s="18">
        <v>1</v>
      </c>
      <c r="CD322" s="19">
        <v>0</v>
      </c>
      <c r="CE322" s="20"/>
      <c r="CF322" s="1">
        <f t="shared" ref="CF322" si="3210">BV322*CA319+BX322*CA322-BW322*CB319-BY322*CB322</f>
        <v>0</v>
      </c>
      <c r="CG322" s="4">
        <f t="shared" ref="CG322" si="3211">(BV322*CB319+BW322*CA319+BX322*CB322+BY322*CA322)</f>
        <v>-0.75575262493767292</v>
      </c>
      <c r="CH322" s="2">
        <f t="shared" ref="CH322" si="3212">BV322*CC319+BX322*CC322-BW322*CD319-BY322*CD322</f>
        <v>0.60083557617479133</v>
      </c>
      <c r="CI322" s="3">
        <f t="shared" ref="CI322" si="3213">(BV322*CD319+BW322*CC319+BX322*CD322+BY322*CC322)</f>
        <v>0</v>
      </c>
      <c r="CK322" s="16">
        <f t="shared" ref="CK322" si="3214">1/$CL$4</f>
        <v>1</v>
      </c>
      <c r="CL322" s="17">
        <v>0</v>
      </c>
      <c r="CM322" s="18">
        <v>1</v>
      </c>
      <c r="CN322" s="19">
        <v>0</v>
      </c>
      <c r="CP322" s="1">
        <f t="shared" ref="CP322" si="3215">CF322*CK319+CH322*CK322-CG322*CL319-CI322*CL322</f>
        <v>0.60083557617479133</v>
      </c>
      <c r="CQ322" s="4">
        <f t="shared" ref="CQ322" si="3216">(CF322*CL319+CG322*CK319+CH322*CL322+CI322*CK322)</f>
        <v>-0.75575262493767292</v>
      </c>
      <c r="CR322" s="2">
        <f t="shared" ref="CR322" si="3217">CF322*CM319+CH322*CM322-CG322*CN319-CI322*CN322</f>
        <v>0.60083557617479133</v>
      </c>
      <c r="CS322" s="3">
        <f t="shared" ref="CS322" si="3218">(CF322*CN319+CG322*CM319+CH322*CN322+CI322*CM322)</f>
        <v>0</v>
      </c>
      <c r="CU322" s="39">
        <f t="shared" ref="CU322" si="3219">(180/PI())*ATAN(-1*(CQ319/CP319))</f>
        <v>54.60167951531249</v>
      </c>
      <c r="CW322" s="56">
        <f t="shared" ref="CW322" si="3220">20*LOG(((1-(10^(CU319/20)^2)*(1-((1-CW319)/(1+CW319))^2))^0.5))</f>
        <v>-24.826065134727912</v>
      </c>
      <c r="CY322" s="46">
        <f t="shared" si="2788"/>
        <v>7.9</v>
      </c>
      <c r="CZ322" s="13">
        <f t="shared" si="2789"/>
        <v>-183.05046499107829</v>
      </c>
      <c r="DA322" s="13">
        <f t="shared" si="2790"/>
        <v>8.9562142742528241</v>
      </c>
      <c r="DB322" s="50"/>
      <c r="DC322" s="70"/>
      <c r="DD322" s="70"/>
      <c r="DE322" s="48">
        <f t="shared" si="2743"/>
        <v>0</v>
      </c>
    </row>
    <row r="323" spans="1:109" ht="18" customHeight="1"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3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Y323" s="46">
        <f t="shared" si="2788"/>
        <v>8</v>
      </c>
      <c r="CZ323" s="13">
        <f t="shared" si="2789"/>
        <v>-184.04165946727576</v>
      </c>
      <c r="DA323" s="13">
        <f t="shared" si="2790"/>
        <v>8.8429826852799103</v>
      </c>
      <c r="DB323" s="50"/>
      <c r="DC323" s="70"/>
      <c r="DD323" s="70"/>
      <c r="DE323" s="48">
        <f t="shared" si="2743"/>
        <v>0</v>
      </c>
    </row>
    <row r="324" spans="1:109" ht="18" customHeight="1">
      <c r="CY324" s="46">
        <f t="shared" si="2788"/>
        <v>8.1</v>
      </c>
      <c r="CZ324" s="13">
        <f t="shared" si="2789"/>
        <v>-185.02034640447914</v>
      </c>
      <c r="DA324" s="13">
        <f t="shared" si="2790"/>
        <v>8.7325940568666596</v>
      </c>
      <c r="DB324" s="50"/>
      <c r="DC324" s="70"/>
      <c r="DD324" s="70"/>
      <c r="DE324" s="48">
        <f t="shared" si="2743"/>
        <v>0</v>
      </c>
    </row>
    <row r="325" spans="1:109" ht="18" customHeight="1" thickBot="1">
      <c r="A325" s="23"/>
      <c r="B325" s="23"/>
      <c r="C325" s="23"/>
      <c r="D325" s="20" t="s">
        <v>6</v>
      </c>
      <c r="E325" s="20"/>
      <c r="F325" s="20"/>
      <c r="G325" s="20"/>
      <c r="H325" s="20"/>
      <c r="I325" s="20" t="s">
        <v>7</v>
      </c>
      <c r="J325" s="20"/>
      <c r="K325" s="20"/>
      <c r="L325" s="20"/>
      <c r="M325" s="23"/>
      <c r="N325" s="23"/>
      <c r="O325" s="24" t="s">
        <v>8</v>
      </c>
      <c r="P325" s="23"/>
      <c r="Q325" s="23"/>
      <c r="R325" s="23"/>
      <c r="S325" s="20"/>
      <c r="T325" s="20" t="s">
        <v>9</v>
      </c>
      <c r="U325" s="23"/>
      <c r="V325" s="23"/>
      <c r="W325" s="23"/>
      <c r="X325" s="23"/>
      <c r="Y325" s="24" t="s">
        <v>10</v>
      </c>
      <c r="Z325" s="23"/>
      <c r="AA325" s="23"/>
      <c r="AB325" s="23"/>
      <c r="AC325" s="24" t="s">
        <v>11</v>
      </c>
      <c r="AD325" s="20"/>
      <c r="AE325" s="20"/>
      <c r="AF325" s="20"/>
      <c r="AG325" s="20"/>
      <c r="AH325" s="23"/>
      <c r="AI325" s="24" t="s">
        <v>12</v>
      </c>
      <c r="AJ325" s="23"/>
      <c r="AK325" s="23"/>
      <c r="AL325" s="20"/>
      <c r="AM325" s="24" t="s">
        <v>21</v>
      </c>
      <c r="AN325" s="20"/>
      <c r="AO325" s="23"/>
      <c r="AP325" s="23"/>
      <c r="AQ325" s="23"/>
      <c r="AR325" s="23"/>
      <c r="AS325" s="24" t="s">
        <v>87</v>
      </c>
      <c r="AT325" s="23"/>
      <c r="AU325" s="23"/>
      <c r="AV325" s="23"/>
      <c r="AW325" s="24" t="s">
        <v>22</v>
      </c>
      <c r="AX325" s="20"/>
      <c r="AY325" s="20"/>
      <c r="AZ325" s="20"/>
      <c r="BA325" s="20"/>
      <c r="BB325" s="23"/>
      <c r="BC325" s="24" t="s">
        <v>13</v>
      </c>
      <c r="BD325" s="23"/>
      <c r="BE325" s="23"/>
      <c r="BF325" s="23"/>
      <c r="BG325" s="24" t="s">
        <v>23</v>
      </c>
      <c r="BH325" s="20"/>
      <c r="BI325" s="23"/>
      <c r="BJ325" s="23"/>
      <c r="BK325" s="23"/>
      <c r="BL325" s="23"/>
      <c r="BM325" s="24" t="s">
        <v>24</v>
      </c>
      <c r="BN325" s="23"/>
      <c r="BO325" s="23"/>
      <c r="BP325" s="23"/>
      <c r="BQ325" s="24" t="s">
        <v>22</v>
      </c>
      <c r="BR325" s="20"/>
      <c r="BS325" s="20"/>
      <c r="BT325" s="20"/>
      <c r="BU325" s="20"/>
      <c r="BV325" s="23"/>
      <c r="BW325" s="24" t="s">
        <v>25</v>
      </c>
      <c r="BX325" s="23"/>
      <c r="BY325" s="23"/>
      <c r="BZ325" s="23"/>
      <c r="CA325" s="24" t="s">
        <v>23</v>
      </c>
      <c r="CB325" s="20"/>
      <c r="CC325" s="23"/>
      <c r="CD325" s="23"/>
      <c r="CE325" s="23"/>
      <c r="CF325" s="23"/>
      <c r="CG325" s="24" t="s">
        <v>88</v>
      </c>
      <c r="CH325" s="23"/>
      <c r="CI325" s="23"/>
      <c r="CJ325" s="23"/>
      <c r="CK325" s="24" t="s">
        <v>155</v>
      </c>
      <c r="CL325" s="24"/>
      <c r="CM325" s="23"/>
      <c r="CN325" s="23"/>
      <c r="CO325" s="23"/>
      <c r="CP325" s="23"/>
      <c r="CQ325" s="24" t="s">
        <v>89</v>
      </c>
      <c r="CR325" s="23"/>
      <c r="CS325" s="23"/>
      <c r="CY325" s="46">
        <f t="shared" si="2788"/>
        <v>8.1999999999999993</v>
      </c>
      <c r="CZ325" s="13">
        <f t="shared" si="2789"/>
        <v>-185.98683987536896</v>
      </c>
      <c r="DA325" s="13">
        <f t="shared" si="2790"/>
        <v>8.6249420843999367</v>
      </c>
      <c r="DB325" s="50"/>
      <c r="DC325" s="70"/>
      <c r="DD325" s="70"/>
      <c r="DE325" s="48">
        <f t="shared" si="2743"/>
        <v>0</v>
      </c>
    </row>
    <row r="326" spans="1:109" ht="18" customHeight="1" thickBot="1">
      <c r="A326" s="23"/>
      <c r="B326" s="33"/>
      <c r="C326" s="23"/>
      <c r="D326" s="7" t="s">
        <v>99</v>
      </c>
      <c r="E326" s="8"/>
      <c r="F326" s="8" t="s">
        <v>100</v>
      </c>
      <c r="G326" s="9"/>
      <c r="H326" s="10"/>
      <c r="I326" s="7" t="s">
        <v>103</v>
      </c>
      <c r="J326" s="8"/>
      <c r="K326" s="8" t="s">
        <v>104</v>
      </c>
      <c r="L326" s="9"/>
      <c r="M326" s="23"/>
      <c r="N326" s="194" t="s">
        <v>74</v>
      </c>
      <c r="O326" s="195"/>
      <c r="P326" s="196" t="s">
        <v>75</v>
      </c>
      <c r="Q326" s="197"/>
      <c r="R326" s="23"/>
      <c r="S326" s="7" t="s">
        <v>2</v>
      </c>
      <c r="T326" s="8"/>
      <c r="U326" s="8" t="s">
        <v>3</v>
      </c>
      <c r="V326" s="9"/>
      <c r="W326" s="20"/>
      <c r="X326" s="194" t="s">
        <v>108</v>
      </c>
      <c r="Y326" s="195"/>
      <c r="Z326" s="196" t="s">
        <v>109</v>
      </c>
      <c r="AA326" s="197"/>
      <c r="AB326" s="20"/>
      <c r="AC326" s="7" t="s">
        <v>107</v>
      </c>
      <c r="AD326" s="8"/>
      <c r="AE326" s="8" t="s">
        <v>14</v>
      </c>
      <c r="AF326" s="9"/>
      <c r="AG326" s="20"/>
      <c r="AH326" s="194" t="s">
        <v>112</v>
      </c>
      <c r="AI326" s="195"/>
      <c r="AJ326" s="196" t="s">
        <v>113</v>
      </c>
      <c r="AK326" s="197"/>
      <c r="AL326" s="20"/>
      <c r="AM326" s="106" t="s">
        <v>135</v>
      </c>
      <c r="AN326" s="107"/>
      <c r="AO326" s="107" t="s">
        <v>136</v>
      </c>
      <c r="AP326" s="108"/>
      <c r="AQ326" s="23"/>
      <c r="AR326" s="194" t="s">
        <v>116</v>
      </c>
      <c r="AS326" s="195"/>
      <c r="AT326" s="196" t="s">
        <v>0</v>
      </c>
      <c r="AU326" s="197"/>
      <c r="AV326" s="36"/>
      <c r="AW326" s="7" t="s">
        <v>139</v>
      </c>
      <c r="AX326" s="8"/>
      <c r="AY326" s="8" t="s">
        <v>140</v>
      </c>
      <c r="AZ326" s="9"/>
      <c r="BA326" s="20"/>
      <c r="BB326" s="194" t="s">
        <v>119</v>
      </c>
      <c r="BC326" s="195"/>
      <c r="BD326" s="196" t="s">
        <v>120</v>
      </c>
      <c r="BE326" s="197"/>
      <c r="BF326" s="36"/>
      <c r="BG326" s="190" t="s">
        <v>143</v>
      </c>
      <c r="BH326" s="191"/>
      <c r="BI326" s="192" t="s">
        <v>144</v>
      </c>
      <c r="BJ326" s="193"/>
      <c r="BK326" s="36"/>
      <c r="BL326" s="194" t="s">
        <v>123</v>
      </c>
      <c r="BM326" s="195"/>
      <c r="BN326" s="196" t="s">
        <v>124</v>
      </c>
      <c r="BO326" s="197"/>
      <c r="BP326" s="36"/>
      <c r="BQ326" s="7" t="s">
        <v>147</v>
      </c>
      <c r="BR326" s="8"/>
      <c r="BS326" s="8" t="s">
        <v>148</v>
      </c>
      <c r="BT326" s="9"/>
      <c r="BU326" s="20"/>
      <c r="BV326" s="194" t="s">
        <v>127</v>
      </c>
      <c r="BW326" s="195"/>
      <c r="BX326" s="196" t="s">
        <v>128</v>
      </c>
      <c r="BY326" s="197"/>
      <c r="BZ326" s="36"/>
      <c r="CA326" s="7" t="s">
        <v>151</v>
      </c>
      <c r="CB326" s="8"/>
      <c r="CC326" s="8" t="s">
        <v>152</v>
      </c>
      <c r="CD326" s="9"/>
      <c r="CE326" s="36"/>
      <c r="CF326" s="194" t="s">
        <v>131</v>
      </c>
      <c r="CG326" s="195"/>
      <c r="CH326" s="196" t="s">
        <v>132</v>
      </c>
      <c r="CI326" s="197"/>
      <c r="CJ326" s="23"/>
      <c r="CK326" s="7" t="s">
        <v>156</v>
      </c>
      <c r="CL326" s="8"/>
      <c r="CM326" s="8" t="s">
        <v>157</v>
      </c>
      <c r="CN326" s="9"/>
      <c r="CO326" s="23"/>
      <c r="CP326" s="194" t="s">
        <v>160</v>
      </c>
      <c r="CQ326" s="195"/>
      <c r="CR326" s="196" t="s">
        <v>132</v>
      </c>
      <c r="CS326" s="197"/>
      <c r="CU326" s="26" t="s">
        <v>15</v>
      </c>
      <c r="CW326" s="52" t="s">
        <v>46</v>
      </c>
      <c r="CY326" s="46">
        <f t="shared" si="2788"/>
        <v>8.3000000000000007</v>
      </c>
      <c r="CZ326" s="13">
        <f t="shared" si="2789"/>
        <v>-186.94144218548638</v>
      </c>
      <c r="DA326" s="13">
        <f t="shared" si="2790"/>
        <v>8.5199257247157565</v>
      </c>
      <c r="DB326" s="50"/>
      <c r="DC326" s="70"/>
      <c r="DD326" s="70"/>
      <c r="DE326" s="48">
        <f t="shared" si="2743"/>
        <v>0</v>
      </c>
    </row>
    <row r="327" spans="1:109" ht="18" customHeight="1" thickTop="1" thickBot="1">
      <c r="B327" s="34">
        <v>0.76</v>
      </c>
      <c r="D327" s="11">
        <v>1</v>
      </c>
      <c r="E327" s="12">
        <v>0</v>
      </c>
      <c r="F327" s="13">
        <v>0</v>
      </c>
      <c r="G327" s="14">
        <v>0</v>
      </c>
      <c r="H327" s="10"/>
      <c r="I327" s="11">
        <v>1</v>
      </c>
      <c r="J327" s="12">
        <v>0</v>
      </c>
      <c r="K327" s="13">
        <v>0</v>
      </c>
      <c r="L327" s="40">
        <f t="shared" ref="L327" si="3221">$B327*$J$4</f>
        <v>1.0845504000000001</v>
      </c>
      <c r="N327" s="1">
        <f t="shared" ref="N327" si="3222">D327*I327+F327*I330-E327*J327-G327*J330</f>
        <v>1</v>
      </c>
      <c r="O327" s="4">
        <f t="shared" ref="O327" si="3223">(D327*J327+E327*I327+F327*J330+G327*I330)</f>
        <v>0</v>
      </c>
      <c r="P327" s="2">
        <f t="shared" ref="P327" si="3224">D327*K327+F327*K330-E327*L327-G327*L330</f>
        <v>0</v>
      </c>
      <c r="Q327" s="3">
        <f t="shared" ref="Q327" si="3225">(D327*L327+E327*K327+F327*L330+G327*K330)</f>
        <v>1.0845504000000001</v>
      </c>
      <c r="S327" s="11">
        <v>1</v>
      </c>
      <c r="T327" s="12">
        <v>0</v>
      </c>
      <c r="U327" s="13">
        <v>0</v>
      </c>
      <c r="V327" s="13">
        <v>0</v>
      </c>
      <c r="W327" s="20"/>
      <c r="X327" s="1">
        <f t="shared" ref="X327" si="3226">N327*S327+P327*S330-O327*T327-Q327*T330</f>
        <v>-0.48735762440192021</v>
      </c>
      <c r="Y327" s="4">
        <f t="shared" ref="Y327" si="3227">(N327*T327+O327*S327+P327*T330+Q327*S330)</f>
        <v>0</v>
      </c>
      <c r="Z327" s="2">
        <f t="shared" ref="Z327" si="3228">N327*U327+P327*U330-O327*V327-Q327*V330</f>
        <v>0</v>
      </c>
      <c r="AA327" s="3">
        <f t="shared" ref="AA327" si="3229">(N327*V327+O327*U327+P327*V330+Q327*U330)</f>
        <v>1.0845504000000001</v>
      </c>
      <c r="AB327" s="20"/>
      <c r="AC327" s="11">
        <v>1</v>
      </c>
      <c r="AD327" s="12">
        <v>0</v>
      </c>
      <c r="AE327" s="13">
        <v>0</v>
      </c>
      <c r="AF327" s="40">
        <f t="shared" ref="AF327" si="3230">$B327*$AD$4</f>
        <v>1.3014924000000001</v>
      </c>
      <c r="AG327" s="20"/>
      <c r="AH327" s="1">
        <f t="shared" ref="AH327" si="3231">X327*AC327+Z327*AC330-Y327*AD327-AA327*AD330</f>
        <v>-0.48735762440192021</v>
      </c>
      <c r="AI327" s="4">
        <f t="shared" ref="AI327" si="3232">(X327*AD327+Y327*AC327+Z327*AD330+AA327*AC330)</f>
        <v>0</v>
      </c>
      <c r="AJ327" s="2">
        <f t="shared" ref="AJ327" si="3233">X327*AE327+Z327*AE330-Y327*AF327-AA327*AF330</f>
        <v>0</v>
      </c>
      <c r="AK327" s="3">
        <f t="shared" ref="AK327" si="3234">(X327*AF327+Y327*AE327+Z327*AF330+AA327*AE330)</f>
        <v>0.45025815575884642</v>
      </c>
      <c r="AL327" s="20"/>
      <c r="AM327" s="11">
        <v>1</v>
      </c>
      <c r="AN327" s="12">
        <v>0</v>
      </c>
      <c r="AO327" s="13">
        <v>0</v>
      </c>
      <c r="AP327" s="14">
        <v>0</v>
      </c>
      <c r="AR327" s="1">
        <f t="shared" ref="AR327" si="3235">AH327*AM327+AJ327*AM330-AI327*AN327-AK327*AN330</f>
        <v>-1.1395014514203443</v>
      </c>
      <c r="AS327" s="4">
        <f t="shared" ref="AS327" si="3236">(AH327*AN327+AI327*AM327+AJ327*AN330+AK327*AM330)</f>
        <v>0</v>
      </c>
      <c r="AT327" s="2">
        <f t="shared" ref="AT327" si="3237">AH327*AO327+AJ327*AO330-AI327*AP327-AK327*AP330</f>
        <v>0</v>
      </c>
      <c r="AU327" s="3">
        <f t="shared" ref="AU327" si="3238">(AH327*AP327+AI327*AO327+AJ327*AP330+AK327*AO330)</f>
        <v>0.45025815575884642</v>
      </c>
      <c r="AV327" s="20"/>
      <c r="AW327" s="11">
        <v>1</v>
      </c>
      <c r="AX327" s="12">
        <v>0</v>
      </c>
      <c r="AY327" s="13">
        <v>0</v>
      </c>
      <c r="AZ327" s="40">
        <f t="shared" ref="AZ327" si="3239">$B327*$AX$4</f>
        <v>1.3014924000000001</v>
      </c>
      <c r="BA327" s="20"/>
      <c r="BB327" s="1">
        <f t="shared" ref="BB327" si="3240">AR327*AW327+AT327*AW330-AS327*AX327-AU327*AX330</f>
        <v>-1.1395014514203443</v>
      </c>
      <c r="BC327" s="4">
        <f t="shared" ref="BC327" si="3241">(AR327*AX327+AS327*AW327+AT327*AX330+AU327*AW330)</f>
        <v>0</v>
      </c>
      <c r="BD327" s="2">
        <f t="shared" ref="BD327" si="3242">AR327*AY327+AT327*AY330-AS327*AZ327-AU327*AZ330</f>
        <v>0</v>
      </c>
      <c r="BE327" s="3">
        <f t="shared" ref="BE327" si="3243">(AR327*AZ327+AS327*AY327+AT327*AZ330+AU327*AY330)</f>
        <v>-1.0327943230537011</v>
      </c>
      <c r="BF327" s="20"/>
      <c r="BG327" s="11">
        <v>1</v>
      </c>
      <c r="BH327" s="12">
        <v>0</v>
      </c>
      <c r="BI327" s="13">
        <v>0</v>
      </c>
      <c r="BJ327" s="14">
        <v>0</v>
      </c>
      <c r="BK327" s="20"/>
      <c r="BL327" s="1">
        <f t="shared" ref="BL327" si="3244">BB327*BG327+BD327*BG330-BC327*BH327-BE327*BH330</f>
        <v>0.27687764062825204</v>
      </c>
      <c r="BM327" s="4">
        <f t="shared" ref="BM327" si="3245">(BB327*BH327+BC327*BG327+BD327*BH330+BE327*BG330)</f>
        <v>0</v>
      </c>
      <c r="BN327" s="2">
        <f t="shared" ref="BN327" si="3246">BB327*BI327+BD327*BI330-BC327*BJ327-BE327*BJ330</f>
        <v>0</v>
      </c>
      <c r="BO327" s="3">
        <f t="shared" ref="BO327" si="3247">(BB327*BJ327+BC327*BI327+BD327*BJ330+BE327*BI330)</f>
        <v>-1.0327943230537011</v>
      </c>
      <c r="BP327" s="20"/>
      <c r="BQ327" s="11">
        <v>1</v>
      </c>
      <c r="BR327" s="12">
        <v>0</v>
      </c>
      <c r="BS327" s="13">
        <v>0</v>
      </c>
      <c r="BT327" s="40">
        <f t="shared" ref="BT327" si="3248">$B327*BR$4</f>
        <v>1.0845504000000001</v>
      </c>
      <c r="BU327" s="20"/>
      <c r="BV327" s="1">
        <f t="shared" ref="BV327" si="3249">BL327*BQ327+BN327*BQ330-BM327*BR327-BO327*BR330</f>
        <v>0.27687764062825204</v>
      </c>
      <c r="BW327" s="4">
        <f t="shared" ref="BW327" si="3250">(BL327*BR327+BM327*BQ327+BN327*BR330+BO327*BQ330)</f>
        <v>0</v>
      </c>
      <c r="BX327" s="2">
        <f t="shared" ref="BX327" si="3251">BL327*BS327+BN327*BS330-BM327*BT327-BO327*BT330</f>
        <v>0</v>
      </c>
      <c r="BY327" s="3">
        <f t="shared" ref="BY327" si="3252">(BL327*BT327+BM327*BS327+BN327*BT330+BO327*BS330)</f>
        <v>-0.73250656715927409</v>
      </c>
      <c r="BZ327" s="20"/>
      <c r="CA327" s="11">
        <v>1</v>
      </c>
      <c r="CB327" s="12">
        <v>0</v>
      </c>
      <c r="CC327" s="13">
        <v>0</v>
      </c>
      <c r="CD327" s="14">
        <v>0</v>
      </c>
      <c r="CE327" s="20"/>
      <c r="CF327" s="1">
        <f t="shared" ref="CF327" si="3253">BV327*CA327+BX327*CA330-BW327*CB327-BY327*CB330</f>
        <v>0.73030272173136512</v>
      </c>
      <c r="CG327" s="4">
        <f t="shared" ref="CG327" si="3254">(BV327*CB327+BW327*CA327+BX327*CB330+BY327*CA330)</f>
        <v>0</v>
      </c>
      <c r="CH327" s="2">
        <f t="shared" ref="CH327" si="3255">BV327*CC327+BX327*CC330-BW327*CD327-BY327*CD330</f>
        <v>0</v>
      </c>
      <c r="CI327" s="3">
        <f t="shared" ref="CI327" si="3256">(BV327*CD327+BW327*CC327+BX327*CD330+BY327*CC330)</f>
        <v>-0.73250656715927409</v>
      </c>
      <c r="CJ327" s="28"/>
      <c r="CK327" s="11">
        <v>1</v>
      </c>
      <c r="CL327" s="12">
        <v>0</v>
      </c>
      <c r="CM327" s="13">
        <v>0</v>
      </c>
      <c r="CN327" s="14">
        <v>0</v>
      </c>
      <c r="CP327" s="1">
        <f t="shared" ref="CP327" si="3257">CF327*CK327+CH327*CK330-CG327*CL327-CI327*CL330</f>
        <v>0.73030272173136512</v>
      </c>
      <c r="CQ327" s="4">
        <f t="shared" ref="CQ327" si="3258">(CF327*CL327+CG327*CK327+CH327*CL330+CI327*CK330)</f>
        <v>-0.73250656715927409</v>
      </c>
      <c r="CR327" s="2">
        <f t="shared" ref="CR327" si="3259">CF327*CM327+CH327*CM330-CG327*CN327-CI327*CN330</f>
        <v>0</v>
      </c>
      <c r="CS327" s="3">
        <f t="shared" ref="CS327" si="3260">(CF327*CN327+CG327*CM327+CH327*CN330+CI327*CM330)</f>
        <v>-0.73250656715927409</v>
      </c>
      <c r="CU327" s="29">
        <f t="shared" ref="CU327" si="3261">20*LOG(((1+$CL$4)/$CL$4)/((CP327+CP330)^2+(CQ327+CQ330)^2)^0.5)</f>
        <v>-9.8778005949723552E-3</v>
      </c>
      <c r="CW327" s="53">
        <f t="shared" ref="CW327" si="3262">((CP327^2+CQ327^2)^0.5)/((CP330^2+CQ330^2)^0.5)</f>
        <v>1.0673186897304061</v>
      </c>
      <c r="CY327" s="46">
        <f t="shared" si="2788"/>
        <v>8.4</v>
      </c>
      <c r="CZ327" s="13">
        <f t="shared" si="2789"/>
        <v>-187.88444445774871</v>
      </c>
      <c r="DA327" s="13">
        <f t="shared" si="2790"/>
        <v>8.4174488729965677</v>
      </c>
      <c r="DB327" s="50"/>
      <c r="DC327" s="70"/>
      <c r="DD327" s="70"/>
      <c r="DE327" s="48">
        <f t="shared" si="2743"/>
        <v>0</v>
      </c>
    </row>
    <row r="328" spans="1:109" ht="18" customHeight="1" thickBot="1">
      <c r="D328" s="11"/>
      <c r="E328" s="13"/>
      <c r="F328" s="13"/>
      <c r="G328" s="15"/>
      <c r="H328" s="10"/>
      <c r="I328" s="11"/>
      <c r="J328" s="13"/>
      <c r="K328" s="13"/>
      <c r="L328" s="15"/>
      <c r="N328" s="5"/>
      <c r="Q328" s="6"/>
      <c r="S328" s="11"/>
      <c r="T328" s="13"/>
      <c r="U328" s="13"/>
      <c r="V328" s="15"/>
      <c r="W328" s="20"/>
      <c r="X328" s="5"/>
      <c r="AA328" s="6"/>
      <c r="AB328" s="20"/>
      <c r="AC328" s="11"/>
      <c r="AD328" s="13"/>
      <c r="AE328" s="13"/>
      <c r="AF328" s="15"/>
      <c r="AG328" s="20"/>
      <c r="AH328" s="5"/>
      <c r="AK328" s="6"/>
      <c r="AL328" s="20"/>
      <c r="AM328" s="11"/>
      <c r="AN328" s="13"/>
      <c r="AO328" s="13"/>
      <c r="AP328" s="15"/>
      <c r="AR328" s="5"/>
      <c r="AU328" s="6"/>
      <c r="AW328" s="11"/>
      <c r="AX328" s="13"/>
      <c r="AY328" s="13"/>
      <c r="AZ328" s="15"/>
      <c r="BA328" s="20"/>
      <c r="BB328" s="5"/>
      <c r="BE328" s="6"/>
      <c r="BG328" s="11"/>
      <c r="BH328" s="13"/>
      <c r="BI328" s="13"/>
      <c r="BJ328" s="15"/>
      <c r="BL328" s="5"/>
      <c r="BO328" s="6"/>
      <c r="BQ328" s="11"/>
      <c r="BR328" s="13"/>
      <c r="BS328" s="13"/>
      <c r="BT328" s="15"/>
      <c r="BU328" s="20"/>
      <c r="BV328" s="5"/>
      <c r="BY328" s="6"/>
      <c r="CA328" s="11"/>
      <c r="CB328" s="13"/>
      <c r="CC328" s="13"/>
      <c r="CD328" s="15"/>
      <c r="CF328" s="5"/>
      <c r="CI328" s="6"/>
      <c r="CK328" s="11"/>
      <c r="CL328" s="13"/>
      <c r="CM328" s="13"/>
      <c r="CN328" s="15"/>
      <c r="CP328" s="5"/>
      <c r="CS328" s="6"/>
      <c r="CW328" s="54"/>
      <c r="CY328" s="46">
        <f t="shared" si="2788"/>
        <v>8.5</v>
      </c>
      <c r="CZ328" s="13">
        <f t="shared" si="2789"/>
        <v>-188.81612718088911</v>
      </c>
      <c r="DA328" s="13">
        <f t="shared" si="2790"/>
        <v>8.3174200632984281</v>
      </c>
      <c r="DB328" s="50"/>
      <c r="DC328" s="70"/>
      <c r="DD328" s="70"/>
      <c r="DE328" s="48">
        <f t="shared" si="2743"/>
        <v>0</v>
      </c>
    </row>
    <row r="329" spans="1:109" ht="18" customHeight="1" thickBot="1">
      <c r="D329" s="11" t="s">
        <v>101</v>
      </c>
      <c r="E329" s="13"/>
      <c r="F329" s="13" t="s">
        <v>102</v>
      </c>
      <c r="G329" s="15"/>
      <c r="H329" s="10"/>
      <c r="I329" s="11" t="s">
        <v>106</v>
      </c>
      <c r="J329" s="13"/>
      <c r="K329" s="13" t="s">
        <v>105</v>
      </c>
      <c r="L329" s="15"/>
      <c r="N329" s="194" t="s">
        <v>16</v>
      </c>
      <c r="O329" s="195"/>
      <c r="P329" s="196" t="s">
        <v>17</v>
      </c>
      <c r="Q329" s="197"/>
      <c r="S329" s="11" t="s">
        <v>4</v>
      </c>
      <c r="T329" s="13"/>
      <c r="U329" s="13" t="s">
        <v>5</v>
      </c>
      <c r="V329" s="15"/>
      <c r="W329" s="20"/>
      <c r="X329" s="194" t="s">
        <v>111</v>
      </c>
      <c r="Y329" s="195"/>
      <c r="Z329" s="196" t="s">
        <v>110</v>
      </c>
      <c r="AA329" s="197"/>
      <c r="AB329" s="20"/>
      <c r="AC329" s="11" t="s">
        <v>18</v>
      </c>
      <c r="AD329" s="13"/>
      <c r="AE329" s="13" t="s">
        <v>19</v>
      </c>
      <c r="AF329" s="15"/>
      <c r="AG329" s="20"/>
      <c r="AH329" s="194" t="s">
        <v>114</v>
      </c>
      <c r="AI329" s="195"/>
      <c r="AJ329" s="196" t="s">
        <v>115</v>
      </c>
      <c r="AK329" s="197"/>
      <c r="AL329" s="20"/>
      <c r="AM329" s="11" t="s">
        <v>138</v>
      </c>
      <c r="AN329" s="13"/>
      <c r="AO329" s="13" t="s">
        <v>137</v>
      </c>
      <c r="AP329" s="15"/>
      <c r="AR329" s="194" t="s">
        <v>117</v>
      </c>
      <c r="AS329" s="195"/>
      <c r="AT329" s="196" t="s">
        <v>118</v>
      </c>
      <c r="AU329" s="197"/>
      <c r="AV329" s="36"/>
      <c r="AW329" s="11" t="s">
        <v>142</v>
      </c>
      <c r="AX329" s="13"/>
      <c r="AY329" s="13" t="s">
        <v>141</v>
      </c>
      <c r="AZ329" s="15"/>
      <c r="BA329" s="20"/>
      <c r="BB329" s="194" t="s">
        <v>122</v>
      </c>
      <c r="BC329" s="195"/>
      <c r="BD329" s="196" t="s">
        <v>121</v>
      </c>
      <c r="BE329" s="197"/>
      <c r="BF329" s="36"/>
      <c r="BG329" s="11" t="s">
        <v>145</v>
      </c>
      <c r="BH329" s="13"/>
      <c r="BI329" s="13" t="s">
        <v>146</v>
      </c>
      <c r="BJ329" s="15"/>
      <c r="BK329" s="36"/>
      <c r="BL329" s="194" t="s">
        <v>125</v>
      </c>
      <c r="BM329" s="195"/>
      <c r="BN329" s="196" t="s">
        <v>126</v>
      </c>
      <c r="BO329" s="197"/>
      <c r="BP329" s="36"/>
      <c r="BQ329" s="11" t="s">
        <v>150</v>
      </c>
      <c r="BR329" s="13"/>
      <c r="BS329" s="13" t="s">
        <v>149</v>
      </c>
      <c r="BT329" s="15"/>
      <c r="BU329" s="20"/>
      <c r="BV329" s="194" t="s">
        <v>129</v>
      </c>
      <c r="BW329" s="195"/>
      <c r="BX329" s="196" t="s">
        <v>130</v>
      </c>
      <c r="BY329" s="197"/>
      <c r="BZ329" s="36"/>
      <c r="CA329" s="11" t="s">
        <v>154</v>
      </c>
      <c r="CB329" s="13"/>
      <c r="CC329" s="13" t="s">
        <v>153</v>
      </c>
      <c r="CD329" s="15"/>
      <c r="CE329" s="36"/>
      <c r="CF329" s="194" t="s">
        <v>134</v>
      </c>
      <c r="CG329" s="195"/>
      <c r="CH329" s="196" t="s">
        <v>133</v>
      </c>
      <c r="CI329" s="197"/>
      <c r="CK329" s="11" t="s">
        <v>159</v>
      </c>
      <c r="CL329" s="13"/>
      <c r="CM329" s="13" t="s">
        <v>158</v>
      </c>
      <c r="CN329" s="15"/>
      <c r="CP329" s="109" t="s">
        <v>161</v>
      </c>
      <c r="CQ329" s="110"/>
      <c r="CR329" s="111" t="s">
        <v>162</v>
      </c>
      <c r="CS329" s="112"/>
      <c r="CU329" s="38" t="s">
        <v>29</v>
      </c>
      <c r="CW329" s="55" t="s">
        <v>47</v>
      </c>
      <c r="CY329" s="46">
        <f t="shared" si="2788"/>
        <v>8.6</v>
      </c>
      <c r="CZ329" s="13">
        <f t="shared" si="2789"/>
        <v>-189.73676072447512</v>
      </c>
      <c r="DA329" s="13">
        <f t="shared" si="2790"/>
        <v>8.219752190707533</v>
      </c>
      <c r="DB329" s="50"/>
      <c r="DC329" s="70"/>
      <c r="DD329" s="70"/>
      <c r="DE329" s="48">
        <f t="shared" si="2743"/>
        <v>0</v>
      </c>
    </row>
    <row r="330" spans="1:109" ht="18" customHeight="1" thickTop="1" thickBot="1">
      <c r="D330" s="16">
        <v>0</v>
      </c>
      <c r="E330" s="17">
        <f t="shared" ref="E330" si="3263">$B327*$E$4</f>
        <v>0.61900480000000002</v>
      </c>
      <c r="F330" s="18">
        <v>1</v>
      </c>
      <c r="G330" s="19">
        <v>0</v>
      </c>
      <c r="H330" s="10"/>
      <c r="I330" s="16">
        <v>0</v>
      </c>
      <c r="J330" s="17">
        <v>0</v>
      </c>
      <c r="K330" s="18">
        <v>1</v>
      </c>
      <c r="L330" s="19">
        <v>0</v>
      </c>
      <c r="N330" s="1">
        <f t="shared" ref="N330" si="3264">D330*I327+F330*I330-E330*J327-G330*J330</f>
        <v>0</v>
      </c>
      <c r="O330" s="4">
        <f t="shared" ref="O330" si="3265">(D330*J327+E330*I327+F330*J330+G330*I330)</f>
        <v>0.61900480000000002</v>
      </c>
      <c r="P330" s="2">
        <f t="shared" ref="P330" si="3266">D330*K327+F330*K330-E330*L327-G330*L330</f>
        <v>0.32865809655807987</v>
      </c>
      <c r="Q330" s="3">
        <f t="shared" ref="Q330" si="3267">(D330*L327+E330*K327+F330*L330+G330*K330)</f>
        <v>0</v>
      </c>
      <c r="S330" s="16">
        <v>0</v>
      </c>
      <c r="T330" s="17">
        <f t="shared" ref="T330" si="3268">$B327*$T$4</f>
        <v>1.3714048000000001</v>
      </c>
      <c r="U330" s="18">
        <v>1</v>
      </c>
      <c r="V330" s="19">
        <v>0</v>
      </c>
      <c r="W330" s="20"/>
      <c r="X330" s="1">
        <f t="shared" ref="X330" si="3269">N330*S327+P330*S330-O330*T327-Q330*T330</f>
        <v>0</v>
      </c>
      <c r="Y330" s="4">
        <f t="shared" ref="Y330" si="3270">(N330*T327+O330*S327+P330*T330+Q330*S330)</f>
        <v>1.0697280911786142</v>
      </c>
      <c r="Z330" s="2">
        <f t="shared" ref="Z330" si="3271">N330*U327+P330*U330-O330*V327-Q330*V330</f>
        <v>0.32865809655807987</v>
      </c>
      <c r="AA330" s="3">
        <f t="shared" ref="AA330" si="3272">(N330*V327+O330*U327+P330*V330+Q330*U330)</f>
        <v>0</v>
      </c>
      <c r="AB330" s="20"/>
      <c r="AC330" s="16">
        <v>0</v>
      </c>
      <c r="AD330" s="17">
        <v>0</v>
      </c>
      <c r="AE330" s="18">
        <v>1</v>
      </c>
      <c r="AF330" s="19">
        <v>0</v>
      </c>
      <c r="AG330" s="20"/>
      <c r="AH330" s="1">
        <f t="shared" ref="AH330" si="3273">X330*AC327+Z330*AC330-Y330*AD327-AA330*AD330</f>
        <v>0</v>
      </c>
      <c r="AI330" s="4">
        <f t="shared" ref="AI330" si="3274">(X330*AD327+Y330*AC327+Z330*AD330+AA330*AC330)</f>
        <v>1.0697280911786142</v>
      </c>
      <c r="AJ330" s="2">
        <f t="shared" ref="AJ330" si="3275">X330*AE327+Z330*AE330-Y330*AF327-AA330*AF330</f>
        <v>-1.0635848841773936</v>
      </c>
      <c r="AK330" s="3">
        <f t="shared" ref="AK330" si="3276">(X330*AF327+Y330*AE327+Z330*AF330+AA330*AE330)</f>
        <v>0</v>
      </c>
      <c r="AL330" s="20"/>
      <c r="AM330" s="16">
        <v>0</v>
      </c>
      <c r="AN330" s="17">
        <f t="shared" ref="AN330" si="3277">$B327*$AN$4</f>
        <v>1.4483775999999999</v>
      </c>
      <c r="AO330" s="18">
        <v>1</v>
      </c>
      <c r="AP330" s="19">
        <v>0</v>
      </c>
      <c r="AR330" s="1">
        <f t="shared" ref="AR330" si="3278">AH330*AM327+AJ330*AM330-AI330*AN327-AK330*AN330</f>
        <v>0</v>
      </c>
      <c r="AS330" s="4">
        <f t="shared" ref="AS330" si="3279">(AH330*AN327+AI330*AM327+AJ330*AN330+AK330*AM330)</f>
        <v>-0.47074443076251704</v>
      </c>
      <c r="AT330" s="2">
        <f t="shared" ref="AT330" si="3280">AH330*AO327+AJ330*AO330-AI330*AP327-AK330*AP330</f>
        <v>-1.0635848841773936</v>
      </c>
      <c r="AU330" s="3">
        <f t="shared" ref="AU330" si="3281">(AH330*AP327+AI330*AO327+AJ330*AP330+AK330*AO330)</f>
        <v>0</v>
      </c>
      <c r="AV330" s="20"/>
      <c r="AW330" s="16">
        <v>0</v>
      </c>
      <c r="AX330" s="17">
        <v>0</v>
      </c>
      <c r="AY330" s="18">
        <v>1</v>
      </c>
      <c r="AZ330" s="19">
        <v>0</v>
      </c>
      <c r="BA330" s="20"/>
      <c r="BB330" s="1">
        <f t="shared" ref="BB330" si="3282">AR330*AW327+AT330*AW330-AS330*AX327-AU330*AX330</f>
        <v>0</v>
      </c>
      <c r="BC330" s="4">
        <f t="shared" ref="BC330" si="3283">(AR330*AX327+AS330*AW327+AT330*AX330+AU330*AW330)</f>
        <v>-0.47074443076251704</v>
      </c>
      <c r="BD330" s="2">
        <f t="shared" ref="BD330" si="3284">AR330*AY327+AT330*AY330-AS330*AZ327-AU330*AZ330</f>
        <v>-0.45091458519765137</v>
      </c>
      <c r="BE330" s="3">
        <f t="shared" ref="BE330" si="3285">(AR330*AZ327+AS330*AY327+AT330*AZ330+AU330*AY330)</f>
        <v>0</v>
      </c>
      <c r="BF330" s="20"/>
      <c r="BG330" s="16">
        <v>0</v>
      </c>
      <c r="BH330" s="17">
        <f t="shared" ref="BH330" si="3286">$B327*$BH$4</f>
        <v>1.3714048000000001</v>
      </c>
      <c r="BI330" s="18">
        <v>1</v>
      </c>
      <c r="BJ330" s="19">
        <v>0</v>
      </c>
      <c r="BK330" s="20"/>
      <c r="BL330" s="1">
        <f t="shared" ref="BL330" si="3287">BB330*BG327+BD330*BG330-BC330*BH327-BE330*BH330</f>
        <v>0</v>
      </c>
      <c r="BM330" s="4">
        <f t="shared" ref="BM330" si="3288">(BB330*BH327+BC330*BG327+BD330*BH330+BE330*BG330)</f>
        <v>-1.0891308572925851</v>
      </c>
      <c r="BN330" s="2">
        <f t="shared" ref="BN330" si="3289">BB330*BI327+BD330*BI330-BC330*BJ327-BE330*BJ330</f>
        <v>-0.45091458519765137</v>
      </c>
      <c r="BO330" s="3">
        <f t="shared" ref="BO330" si="3290">(BB330*BJ327+BC330*BI327+BD330*BJ330+BE330*BI330)</f>
        <v>0</v>
      </c>
      <c r="BP330" s="20"/>
      <c r="BQ330" s="16">
        <v>0</v>
      </c>
      <c r="BR330" s="17">
        <v>0</v>
      </c>
      <c r="BS330" s="18">
        <v>1</v>
      </c>
      <c r="BT330" s="19">
        <v>0</v>
      </c>
      <c r="BU330" s="20"/>
      <c r="BV330" s="1">
        <f t="shared" ref="BV330" si="3291">BL330*BQ327+BN330*BQ330-BM330*BR327-BO330*BR330</f>
        <v>0</v>
      </c>
      <c r="BW330" s="4">
        <f t="shared" ref="BW330" si="3292">(BL330*BR327+BM330*BQ327+BN330*BR330+BO330*BQ330)</f>
        <v>-1.0891308572925851</v>
      </c>
      <c r="BX330" s="2">
        <f t="shared" ref="BX330" si="3293">BL330*BS327+BN330*BS330-BM330*BT327-BO330*BT330</f>
        <v>0.73030272173136479</v>
      </c>
      <c r="BY330" s="3">
        <f t="shared" ref="BY330" si="3294">(BL330*BT327+BM330*BS327+BN330*BT330+BO330*BS330)</f>
        <v>0</v>
      </c>
      <c r="BZ330" s="20"/>
      <c r="CA330" s="16">
        <v>0</v>
      </c>
      <c r="CB330" s="17">
        <f t="shared" ref="CB330" si="3295">$B327*$CB$4</f>
        <v>0.61900480000000002</v>
      </c>
      <c r="CC330" s="18">
        <v>1</v>
      </c>
      <c r="CD330" s="19">
        <v>0</v>
      </c>
      <c r="CE330" s="20"/>
      <c r="CF330" s="1">
        <f t="shared" ref="CF330" si="3296">BV330*CA327+BX330*CA330-BW330*CB327-BY330*CB330</f>
        <v>0</v>
      </c>
      <c r="CG330" s="4">
        <f t="shared" ref="CG330" si="3297">(BV330*CB327+BW330*CA327+BX330*CB330+BY330*CA330)</f>
        <v>-0.63706996708780594</v>
      </c>
      <c r="CH330" s="2">
        <f t="shared" ref="CH330" si="3298">BV330*CC327+BX330*CC330-BW330*CD327-BY330*CD330</f>
        <v>0.73030272173136479</v>
      </c>
      <c r="CI330" s="3">
        <f t="shared" ref="CI330" si="3299">(BV330*CD327+BW330*CC327+BX330*CD330+BY330*CC330)</f>
        <v>0</v>
      </c>
      <c r="CK330" s="16">
        <f t="shared" ref="CK330" si="3300">1/$CL$4</f>
        <v>1</v>
      </c>
      <c r="CL330" s="17">
        <v>0</v>
      </c>
      <c r="CM330" s="18">
        <v>1</v>
      </c>
      <c r="CN330" s="19">
        <v>0</v>
      </c>
      <c r="CP330" s="1">
        <f t="shared" ref="CP330" si="3301">CF330*CK327+CH330*CK330-CG330*CL327-CI330*CL330</f>
        <v>0.73030272173136479</v>
      </c>
      <c r="CQ330" s="4">
        <f t="shared" ref="CQ330" si="3302">(CF330*CL327+CG330*CK327+CH330*CL330+CI330*CK330)</f>
        <v>-0.63706996708780594</v>
      </c>
      <c r="CR330" s="2">
        <f t="shared" ref="CR330" si="3303">CF330*CM327+CH330*CM330-CG330*CN327-CI330*CN330</f>
        <v>0.73030272173136479</v>
      </c>
      <c r="CS330" s="3">
        <f t="shared" ref="CS330" si="3304">(CF330*CN327+CG330*CM327+CH330*CN330+CI330*CM330)</f>
        <v>0</v>
      </c>
      <c r="CU330" s="39">
        <f t="shared" ref="CU330" si="3305">(180/PI())*ATAN(-1*(CQ327/CP327))</f>
        <v>45.086320853402412</v>
      </c>
      <c r="CW330" s="56">
        <f t="shared" ref="CW330" si="3306">20*LOG(((1-(10^(CU327/20)^2)*(1-((1-CW327)/(1+CW327))^2))^0.5))</f>
        <v>-24.775790300874895</v>
      </c>
      <c r="CY330" s="46">
        <f t="shared" si="2788"/>
        <v>8.6999999999999993</v>
      </c>
      <c r="CZ330" s="13">
        <f t="shared" si="2789"/>
        <v>-190.64660582293442</v>
      </c>
      <c r="DA330" s="13">
        <f t="shared" si="2790"/>
        <v>8.1243622533174253</v>
      </c>
      <c r="DB330" s="50"/>
      <c r="DC330" s="70"/>
      <c r="DD330" s="70"/>
      <c r="DE330" s="48">
        <f t="shared" si="2743"/>
        <v>0</v>
      </c>
    </row>
    <row r="331" spans="1:109" ht="18" customHeight="1"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3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Y331" s="46">
        <f t="shared" si="2788"/>
        <v>8.8000000000000007</v>
      </c>
      <c r="CZ331" s="13">
        <f t="shared" si="2789"/>
        <v>-191.54591403081241</v>
      </c>
      <c r="DA331" s="13">
        <f t="shared" si="2790"/>
        <v>8.0311711123898828</v>
      </c>
      <c r="DB331" s="50"/>
      <c r="DC331" s="70"/>
      <c r="DD331" s="70"/>
      <c r="DE331" s="48">
        <f t="shared" si="2743"/>
        <v>0</v>
      </c>
    </row>
    <row r="332" spans="1:109" ht="18" customHeight="1">
      <c r="CY332" s="46">
        <f t="shared" si="2788"/>
        <v>8.9</v>
      </c>
      <c r="CZ332" s="13">
        <f t="shared" si="2789"/>
        <v>-192.43492815129966</v>
      </c>
      <c r="DA332" s="13">
        <f t="shared" si="2790"/>
        <v>7.9401032692156477</v>
      </c>
      <c r="DB332" s="50"/>
      <c r="DC332" s="70"/>
      <c r="DD332" s="70"/>
      <c r="DE332" s="48">
        <f t="shared" si="2743"/>
        <v>0</v>
      </c>
    </row>
    <row r="333" spans="1:109" ht="18" customHeight="1" thickBot="1">
      <c r="A333" s="23"/>
      <c r="B333" s="23"/>
      <c r="C333" s="23"/>
      <c r="D333" s="20" t="s">
        <v>6</v>
      </c>
      <c r="E333" s="20"/>
      <c r="F333" s="20"/>
      <c r="G333" s="20"/>
      <c r="H333" s="20"/>
      <c r="I333" s="20" t="s">
        <v>7</v>
      </c>
      <c r="J333" s="20"/>
      <c r="K333" s="20"/>
      <c r="L333" s="20"/>
      <c r="M333" s="23"/>
      <c r="N333" s="23"/>
      <c r="O333" s="24" t="s">
        <v>8</v>
      </c>
      <c r="P333" s="23"/>
      <c r="Q333" s="23"/>
      <c r="R333" s="23"/>
      <c r="S333" s="20"/>
      <c r="T333" s="20" t="s">
        <v>9</v>
      </c>
      <c r="U333" s="23"/>
      <c r="V333" s="23"/>
      <c r="W333" s="23"/>
      <c r="X333" s="23"/>
      <c r="Y333" s="24" t="s">
        <v>10</v>
      </c>
      <c r="Z333" s="23"/>
      <c r="AA333" s="23"/>
      <c r="AB333" s="23"/>
      <c r="AC333" s="24" t="s">
        <v>11</v>
      </c>
      <c r="AD333" s="20"/>
      <c r="AE333" s="20"/>
      <c r="AF333" s="20"/>
      <c r="AG333" s="20"/>
      <c r="AH333" s="23"/>
      <c r="AI333" s="24" t="s">
        <v>12</v>
      </c>
      <c r="AJ333" s="23"/>
      <c r="AK333" s="23"/>
      <c r="AL333" s="20"/>
      <c r="AM333" s="24" t="s">
        <v>21</v>
      </c>
      <c r="AN333" s="20"/>
      <c r="AO333" s="23"/>
      <c r="AP333" s="23"/>
      <c r="AQ333" s="23"/>
      <c r="AR333" s="23"/>
      <c r="AS333" s="24" t="s">
        <v>87</v>
      </c>
      <c r="AT333" s="23"/>
      <c r="AU333" s="23"/>
      <c r="AV333" s="23"/>
      <c r="AW333" s="24" t="s">
        <v>22</v>
      </c>
      <c r="AX333" s="20"/>
      <c r="AY333" s="20"/>
      <c r="AZ333" s="20"/>
      <c r="BA333" s="20"/>
      <c r="BB333" s="23"/>
      <c r="BC333" s="24" t="s">
        <v>13</v>
      </c>
      <c r="BD333" s="23"/>
      <c r="BE333" s="23"/>
      <c r="BF333" s="23"/>
      <c r="BG333" s="24" t="s">
        <v>23</v>
      </c>
      <c r="BH333" s="20"/>
      <c r="BI333" s="23"/>
      <c r="BJ333" s="23"/>
      <c r="BK333" s="23"/>
      <c r="BL333" s="23"/>
      <c r="BM333" s="24" t="s">
        <v>24</v>
      </c>
      <c r="BN333" s="23"/>
      <c r="BO333" s="23"/>
      <c r="BP333" s="23"/>
      <c r="BQ333" s="24" t="s">
        <v>22</v>
      </c>
      <c r="BR333" s="20"/>
      <c r="BS333" s="20"/>
      <c r="BT333" s="20"/>
      <c r="BU333" s="20"/>
      <c r="BV333" s="23"/>
      <c r="BW333" s="24" t="s">
        <v>25</v>
      </c>
      <c r="BX333" s="23"/>
      <c r="BY333" s="23"/>
      <c r="BZ333" s="23"/>
      <c r="CA333" s="24" t="s">
        <v>23</v>
      </c>
      <c r="CB333" s="20"/>
      <c r="CC333" s="23"/>
      <c r="CD333" s="23"/>
      <c r="CE333" s="23"/>
      <c r="CF333" s="23"/>
      <c r="CG333" s="24" t="s">
        <v>88</v>
      </c>
      <c r="CH333" s="23"/>
      <c r="CI333" s="23"/>
      <c r="CJ333" s="23"/>
      <c r="CK333" s="24" t="s">
        <v>155</v>
      </c>
      <c r="CL333" s="24"/>
      <c r="CM333" s="23"/>
      <c r="CN333" s="23"/>
      <c r="CO333" s="23"/>
      <c r="CP333" s="23"/>
      <c r="CQ333" s="24" t="s">
        <v>89</v>
      </c>
      <c r="CR333" s="23"/>
      <c r="CS333" s="23"/>
      <c r="CY333" s="46">
        <f t="shared" si="2788"/>
        <v>9</v>
      </c>
      <c r="CZ333" s="13">
        <f t="shared" si="2789"/>
        <v>-193.31388263990146</v>
      </c>
      <c r="DA333" s="13">
        <f t="shared" si="2790"/>
        <v>7.8510866573286089</v>
      </c>
      <c r="DB333" s="50"/>
      <c r="DC333" s="70"/>
      <c r="DD333" s="70"/>
      <c r="DE333" s="48">
        <f t="shared" si="2743"/>
        <v>0</v>
      </c>
    </row>
    <row r="334" spans="1:109" ht="18" customHeight="1" thickBot="1">
      <c r="A334" s="23"/>
      <c r="B334" s="33"/>
      <c r="C334" s="23"/>
      <c r="D334" s="7" t="s">
        <v>99</v>
      </c>
      <c r="E334" s="8"/>
      <c r="F334" s="8" t="s">
        <v>100</v>
      </c>
      <c r="G334" s="9"/>
      <c r="H334" s="10"/>
      <c r="I334" s="7" t="s">
        <v>103</v>
      </c>
      <c r="J334" s="8"/>
      <c r="K334" s="8" t="s">
        <v>104</v>
      </c>
      <c r="L334" s="9"/>
      <c r="M334" s="23"/>
      <c r="N334" s="194" t="s">
        <v>74</v>
      </c>
      <c r="O334" s="195"/>
      <c r="P334" s="196" t="s">
        <v>75</v>
      </c>
      <c r="Q334" s="197"/>
      <c r="R334" s="23"/>
      <c r="S334" s="7" t="s">
        <v>2</v>
      </c>
      <c r="T334" s="8"/>
      <c r="U334" s="8" t="s">
        <v>3</v>
      </c>
      <c r="V334" s="9"/>
      <c r="W334" s="20"/>
      <c r="X334" s="194" t="s">
        <v>108</v>
      </c>
      <c r="Y334" s="195"/>
      <c r="Z334" s="196" t="s">
        <v>109</v>
      </c>
      <c r="AA334" s="197"/>
      <c r="AB334" s="20"/>
      <c r="AC334" s="7" t="s">
        <v>107</v>
      </c>
      <c r="AD334" s="8"/>
      <c r="AE334" s="8" t="s">
        <v>14</v>
      </c>
      <c r="AF334" s="9"/>
      <c r="AG334" s="20"/>
      <c r="AH334" s="194" t="s">
        <v>112</v>
      </c>
      <c r="AI334" s="195"/>
      <c r="AJ334" s="196" t="s">
        <v>113</v>
      </c>
      <c r="AK334" s="197"/>
      <c r="AL334" s="20"/>
      <c r="AM334" s="106" t="s">
        <v>135</v>
      </c>
      <c r="AN334" s="107"/>
      <c r="AO334" s="107" t="s">
        <v>136</v>
      </c>
      <c r="AP334" s="108"/>
      <c r="AQ334" s="23"/>
      <c r="AR334" s="194" t="s">
        <v>116</v>
      </c>
      <c r="AS334" s="195"/>
      <c r="AT334" s="196" t="s">
        <v>0</v>
      </c>
      <c r="AU334" s="197"/>
      <c r="AV334" s="36"/>
      <c r="AW334" s="7" t="s">
        <v>139</v>
      </c>
      <c r="AX334" s="8"/>
      <c r="AY334" s="8" t="s">
        <v>140</v>
      </c>
      <c r="AZ334" s="9"/>
      <c r="BA334" s="20"/>
      <c r="BB334" s="194" t="s">
        <v>119</v>
      </c>
      <c r="BC334" s="195"/>
      <c r="BD334" s="196" t="s">
        <v>120</v>
      </c>
      <c r="BE334" s="197"/>
      <c r="BF334" s="36"/>
      <c r="BG334" s="190" t="s">
        <v>143</v>
      </c>
      <c r="BH334" s="191"/>
      <c r="BI334" s="192" t="s">
        <v>144</v>
      </c>
      <c r="BJ334" s="193"/>
      <c r="BK334" s="36"/>
      <c r="BL334" s="194" t="s">
        <v>123</v>
      </c>
      <c r="BM334" s="195"/>
      <c r="BN334" s="196" t="s">
        <v>124</v>
      </c>
      <c r="BO334" s="197"/>
      <c r="BP334" s="36"/>
      <c r="BQ334" s="7" t="s">
        <v>147</v>
      </c>
      <c r="BR334" s="8"/>
      <c r="BS334" s="8" t="s">
        <v>148</v>
      </c>
      <c r="BT334" s="9"/>
      <c r="BU334" s="20"/>
      <c r="BV334" s="194" t="s">
        <v>127</v>
      </c>
      <c r="BW334" s="195"/>
      <c r="BX334" s="196" t="s">
        <v>128</v>
      </c>
      <c r="BY334" s="197"/>
      <c r="BZ334" s="36"/>
      <c r="CA334" s="7" t="s">
        <v>151</v>
      </c>
      <c r="CB334" s="8"/>
      <c r="CC334" s="8" t="s">
        <v>152</v>
      </c>
      <c r="CD334" s="9"/>
      <c r="CE334" s="36"/>
      <c r="CF334" s="194" t="s">
        <v>131</v>
      </c>
      <c r="CG334" s="195"/>
      <c r="CH334" s="196" t="s">
        <v>132</v>
      </c>
      <c r="CI334" s="197"/>
      <c r="CJ334" s="23"/>
      <c r="CK334" s="7" t="s">
        <v>156</v>
      </c>
      <c r="CL334" s="8"/>
      <c r="CM334" s="8" t="s">
        <v>157</v>
      </c>
      <c r="CN334" s="9"/>
      <c r="CO334" s="23"/>
      <c r="CP334" s="194" t="s">
        <v>160</v>
      </c>
      <c r="CQ334" s="195"/>
      <c r="CR334" s="196" t="s">
        <v>132</v>
      </c>
      <c r="CS334" s="197"/>
      <c r="CU334" s="26" t="s">
        <v>15</v>
      </c>
      <c r="CW334" s="52" t="s">
        <v>46</v>
      </c>
      <c r="CY334" s="46">
        <f t="shared" si="2788"/>
        <v>9.1</v>
      </c>
      <c r="CZ334" s="13">
        <f t="shared" si="2789"/>
        <v>-194.18300398496922</v>
      </c>
      <c r="DA334" s="13">
        <f t="shared" si="2790"/>
        <v>7.7640524488500757</v>
      </c>
      <c r="DB334" s="50"/>
      <c r="DC334" s="70"/>
      <c r="DD334" s="70"/>
      <c r="DE334" s="48">
        <f t="shared" si="2743"/>
        <v>0</v>
      </c>
    </row>
    <row r="335" spans="1:109" ht="18" customHeight="1" thickTop="1" thickBot="1">
      <c r="B335" s="34">
        <v>0.78</v>
      </c>
      <c r="D335" s="11">
        <v>1</v>
      </c>
      <c r="E335" s="12">
        <v>0</v>
      </c>
      <c r="F335" s="13">
        <v>0</v>
      </c>
      <c r="G335" s="14">
        <v>0</v>
      </c>
      <c r="H335" s="10"/>
      <c r="I335" s="11">
        <v>1</v>
      </c>
      <c r="J335" s="12">
        <v>0</v>
      </c>
      <c r="K335" s="13">
        <v>0</v>
      </c>
      <c r="L335" s="40">
        <f t="shared" ref="L335" si="3307">$B335*$J$4</f>
        <v>1.1130912000000002</v>
      </c>
      <c r="N335" s="1">
        <f t="shared" ref="N335" si="3308">D335*I335+F335*I338-E335*J335-G335*J338</f>
        <v>1</v>
      </c>
      <c r="O335" s="4">
        <f t="shared" ref="O335" si="3309">(D335*J335+E335*I335+F335*J338+G335*I338)</f>
        <v>0</v>
      </c>
      <c r="P335" s="2">
        <f t="shared" ref="P335" si="3310">D335*K335+F335*K338-E335*L335-G335*L338</f>
        <v>0</v>
      </c>
      <c r="Q335" s="3">
        <f t="shared" ref="Q335" si="3311">(D335*L335+E335*K335+F335*L338+G335*K338)</f>
        <v>1.1130912000000002</v>
      </c>
      <c r="S335" s="11">
        <v>1</v>
      </c>
      <c r="T335" s="12">
        <v>0</v>
      </c>
      <c r="U335" s="13">
        <v>0</v>
      </c>
      <c r="V335" s="13">
        <v>0</v>
      </c>
      <c r="W335" s="20"/>
      <c r="X335" s="1">
        <f t="shared" ref="X335" si="3312">N335*S335+P335*S338-O335*T335-Q335*T338</f>
        <v>-0.56666963068928022</v>
      </c>
      <c r="Y335" s="4">
        <f t="shared" ref="Y335" si="3313">(N335*T335+O335*S335+P335*T338+Q335*S338)</f>
        <v>0</v>
      </c>
      <c r="Z335" s="2">
        <f t="shared" ref="Z335" si="3314">N335*U335+P335*U338-O335*V335-Q335*V338</f>
        <v>0</v>
      </c>
      <c r="AA335" s="3">
        <f t="shared" ref="AA335" si="3315">(N335*V335+O335*U335+P335*V338+Q335*U338)</f>
        <v>1.1130912000000002</v>
      </c>
      <c r="AB335" s="20"/>
      <c r="AC335" s="11">
        <v>1</v>
      </c>
      <c r="AD335" s="12">
        <v>0</v>
      </c>
      <c r="AE335" s="13">
        <v>0</v>
      </c>
      <c r="AF335" s="40">
        <f t="shared" ref="AF335" si="3316">$B335*$AD$4</f>
        <v>1.3357422000000001</v>
      </c>
      <c r="AG335" s="20"/>
      <c r="AH335" s="1">
        <f t="shared" ref="AH335" si="3317">X335*AC335+Z335*AC338-Y335*AD335-AA335*AD338</f>
        <v>-0.56666963068928022</v>
      </c>
      <c r="AI335" s="4">
        <f t="shared" ref="AI335" si="3318">(X335*AD335+Y335*AC335+Z335*AD338+AA335*AC338)</f>
        <v>0</v>
      </c>
      <c r="AJ335" s="2">
        <f t="shared" ref="AJ335" si="3319">X335*AE335+Z335*AE338-Y335*AF335-AA335*AF338</f>
        <v>0</v>
      </c>
      <c r="AK335" s="3">
        <f t="shared" ref="AK335" si="3320">(X335*AF335+Y335*AE335+Z335*AF338+AA335*AE338)</f>
        <v>0.35616666082991344</v>
      </c>
      <c r="AL335" s="20"/>
      <c r="AM335" s="11">
        <v>1</v>
      </c>
      <c r="AN335" s="12">
        <v>0</v>
      </c>
      <c r="AO335" s="13">
        <v>0</v>
      </c>
      <c r="AP335" s="14">
        <v>0</v>
      </c>
      <c r="AR335" s="1">
        <f t="shared" ref="AR335" si="3321">AH335*AM335+AJ335*AM338-AI335*AN335-AK335*AN338</f>
        <v>-1.0961088076129886</v>
      </c>
      <c r="AS335" s="4">
        <f t="shared" ref="AS335" si="3322">(AH335*AN335+AI335*AM335+AJ335*AN338+AK335*AM338)</f>
        <v>0</v>
      </c>
      <c r="AT335" s="2">
        <f t="shared" ref="AT335" si="3323">AH335*AO335+AJ335*AO338-AI335*AP335-AK335*AP338</f>
        <v>0</v>
      </c>
      <c r="AU335" s="3">
        <f t="shared" ref="AU335" si="3324">(AH335*AP335+AI335*AO335+AJ335*AP338+AK335*AO338)</f>
        <v>0.35616666082991344</v>
      </c>
      <c r="AV335" s="20"/>
      <c r="AW335" s="11">
        <v>1</v>
      </c>
      <c r="AX335" s="12">
        <v>0</v>
      </c>
      <c r="AY335" s="13">
        <v>0</v>
      </c>
      <c r="AZ335" s="40">
        <f t="shared" ref="AZ335" si="3325">$B335*$AX$4</f>
        <v>1.3357422000000001</v>
      </c>
      <c r="BA335" s="20"/>
      <c r="BB335" s="1">
        <f t="shared" ref="BB335" si="3326">AR335*AW335+AT335*AW338-AS335*AX335-AU335*AX338</f>
        <v>-1.0961088076129886</v>
      </c>
      <c r="BC335" s="4">
        <f t="shared" ref="BC335" si="3327">(AR335*AX335+AS335*AW335+AT335*AX338+AU335*AW338)</f>
        <v>0</v>
      </c>
      <c r="BD335" s="2">
        <f t="shared" ref="BD335" si="3328">AR335*AY335+AT335*AY338-AS335*AZ335-AU335*AZ338</f>
        <v>0</v>
      </c>
      <c r="BE335" s="3">
        <f t="shared" ref="BE335" si="3329">(AR335*AZ335+AS335*AY335+AT335*AZ338+AU335*AY338)</f>
        <v>-1.1079521292904368</v>
      </c>
      <c r="BF335" s="20"/>
      <c r="BG335" s="11">
        <v>1</v>
      </c>
      <c r="BH335" s="12">
        <v>0</v>
      </c>
      <c r="BI335" s="13">
        <v>0</v>
      </c>
      <c r="BJ335" s="14">
        <v>0</v>
      </c>
      <c r="BK335" s="20"/>
      <c r="BL335" s="1">
        <f t="shared" ref="BL335" si="3330">BB335*BG335+BD335*BG338-BC335*BH335-BE335*BH338</f>
        <v>0.46332760983137722</v>
      </c>
      <c r="BM335" s="4">
        <f t="shared" ref="BM335" si="3331">(BB335*BH335+BC335*BG335+BD335*BH338+BE335*BG338)</f>
        <v>0</v>
      </c>
      <c r="BN335" s="2">
        <f t="shared" ref="BN335" si="3332">BB335*BI335+BD335*BI338-BC335*BJ335-BE335*BJ338</f>
        <v>0</v>
      </c>
      <c r="BO335" s="3">
        <f t="shared" ref="BO335" si="3333">(BB335*BJ335+BC335*BI335+BD335*BJ338+BE335*BI338)</f>
        <v>-1.1079521292904368</v>
      </c>
      <c r="BP335" s="20"/>
      <c r="BQ335" s="11">
        <v>1</v>
      </c>
      <c r="BR335" s="12">
        <v>0</v>
      </c>
      <c r="BS335" s="13">
        <v>0</v>
      </c>
      <c r="BT335" s="40">
        <f t="shared" ref="BT335" si="3334">$B335*BR$4</f>
        <v>1.1130912000000002</v>
      </c>
      <c r="BU335" s="20"/>
      <c r="BV335" s="1">
        <f t="shared" ref="BV335" si="3335">BL335*BQ335+BN335*BQ338-BM335*BR335-BO335*BR338</f>
        <v>0.46332760983137722</v>
      </c>
      <c r="BW335" s="4">
        <f t="shared" ref="BW335" si="3336">(BL335*BR335+BM335*BQ335+BN335*BR338+BO335*BQ338)</f>
        <v>0</v>
      </c>
      <c r="BX335" s="2">
        <f t="shared" ref="BX335" si="3337">BL335*BS335+BN335*BS338-BM335*BT335-BO335*BT338</f>
        <v>0</v>
      </c>
      <c r="BY335" s="3">
        <f t="shared" ref="BY335" si="3338">(BL335*BT335+BM335*BS335+BN335*BT338+BO335*BS338)</f>
        <v>-0.59222624407009727</v>
      </c>
      <c r="BZ335" s="20"/>
      <c r="CA335" s="11">
        <v>1</v>
      </c>
      <c r="CB335" s="12">
        <v>0</v>
      </c>
      <c r="CC335" s="13">
        <v>0</v>
      </c>
      <c r="CD335" s="14">
        <v>0</v>
      </c>
      <c r="CE335" s="20"/>
      <c r="CF335" s="1">
        <f t="shared" ref="CF335" si="3339">BV335*CA335+BX335*CA338-BW335*CB335-BY335*CB338</f>
        <v>0.83956562622214326</v>
      </c>
      <c r="CG335" s="4">
        <f t="shared" ref="CG335" si="3340">(BV335*CB335+BW335*CA335+BX335*CB338+BY335*CA338)</f>
        <v>0</v>
      </c>
      <c r="CH335" s="2">
        <f t="shared" ref="CH335" si="3341">BV335*CC335+BX335*CC338-BW335*CD335-BY335*CD338</f>
        <v>0</v>
      </c>
      <c r="CI335" s="3">
        <f t="shared" ref="CI335" si="3342">(BV335*CD335+BW335*CC335+BX335*CD338+BY335*CC338)</f>
        <v>-0.59222624407009727</v>
      </c>
      <c r="CJ335" s="28"/>
      <c r="CK335" s="11">
        <v>1</v>
      </c>
      <c r="CL335" s="12">
        <v>0</v>
      </c>
      <c r="CM335" s="13">
        <v>0</v>
      </c>
      <c r="CN335" s="14">
        <v>0</v>
      </c>
      <c r="CP335" s="1">
        <f t="shared" ref="CP335" si="3343">CF335*CK335+CH335*CK338-CG335*CL335-CI335*CL338</f>
        <v>0.83956562622214326</v>
      </c>
      <c r="CQ335" s="4">
        <f t="shared" ref="CQ335" si="3344">(CF335*CL335+CG335*CK335+CH335*CL338+CI335*CK338)</f>
        <v>-0.59222624407009727</v>
      </c>
      <c r="CR335" s="2">
        <f t="shared" ref="CR335" si="3345">CF335*CM335+CH335*CM338-CG335*CN335-CI335*CN338</f>
        <v>0</v>
      </c>
      <c r="CS335" s="3">
        <f t="shared" ref="CS335" si="3346">(CF335*CN335+CG335*CM335+CH335*CN338+CI335*CM338)</f>
        <v>-0.59222624407009727</v>
      </c>
      <c r="CU335" s="29">
        <f t="shared" ref="CU335" si="3347">20*LOG(((1+$CL$4)/$CL$4)/((CP335+CP338)^2+(CQ335+CQ338)^2)^0.5)</f>
        <v>-9.5599905284705494E-3</v>
      </c>
      <c r="CW335" s="53">
        <f t="shared" ref="CW335" si="3348">((CP335^2+CQ335^2)^0.5)/((CP338^2+CQ338^2)^0.5)</f>
        <v>1.0523381944099348</v>
      </c>
      <c r="CY335" s="46">
        <f t="shared" si="2788"/>
        <v>9.1999999999999993</v>
      </c>
      <c r="CZ335" s="13">
        <f t="shared" si="2789"/>
        <v>-195.04251106667465</v>
      </c>
      <c r="DA335" s="13">
        <f t="shared" si="2790"/>
        <v>7.6789348738503573</v>
      </c>
      <c r="DB335" s="50"/>
      <c r="DC335" s="70"/>
      <c r="DD335" s="70"/>
      <c r="DE335" s="48">
        <f t="shared" si="2743"/>
        <v>0</v>
      </c>
    </row>
    <row r="336" spans="1:109" ht="18" customHeight="1" thickBot="1">
      <c r="D336" s="11"/>
      <c r="E336" s="13"/>
      <c r="F336" s="13"/>
      <c r="G336" s="15"/>
      <c r="H336" s="10"/>
      <c r="I336" s="11"/>
      <c r="J336" s="13"/>
      <c r="K336" s="13"/>
      <c r="L336" s="15"/>
      <c r="N336" s="5"/>
      <c r="Q336" s="6"/>
      <c r="S336" s="11"/>
      <c r="T336" s="13"/>
      <c r="U336" s="13"/>
      <c r="V336" s="15"/>
      <c r="W336" s="20"/>
      <c r="X336" s="5"/>
      <c r="AA336" s="6"/>
      <c r="AB336" s="20"/>
      <c r="AC336" s="11"/>
      <c r="AD336" s="13"/>
      <c r="AE336" s="13"/>
      <c r="AF336" s="15"/>
      <c r="AG336" s="20"/>
      <c r="AH336" s="5"/>
      <c r="AK336" s="6"/>
      <c r="AL336" s="20"/>
      <c r="AM336" s="11"/>
      <c r="AN336" s="13"/>
      <c r="AO336" s="13"/>
      <c r="AP336" s="15"/>
      <c r="AR336" s="5"/>
      <c r="AU336" s="6"/>
      <c r="AW336" s="11"/>
      <c r="AX336" s="13"/>
      <c r="AY336" s="13"/>
      <c r="AZ336" s="15"/>
      <c r="BA336" s="20"/>
      <c r="BB336" s="5"/>
      <c r="BE336" s="6"/>
      <c r="BG336" s="11"/>
      <c r="BH336" s="13"/>
      <c r="BI336" s="13"/>
      <c r="BJ336" s="15"/>
      <c r="BL336" s="5"/>
      <c r="BO336" s="6"/>
      <c r="BQ336" s="11"/>
      <c r="BR336" s="13"/>
      <c r="BS336" s="13"/>
      <c r="BT336" s="15"/>
      <c r="BU336" s="20"/>
      <c r="BV336" s="5"/>
      <c r="BY336" s="6"/>
      <c r="CA336" s="11"/>
      <c r="CB336" s="13"/>
      <c r="CC336" s="13"/>
      <c r="CD336" s="15"/>
      <c r="CF336" s="5"/>
      <c r="CI336" s="6"/>
      <c r="CK336" s="11"/>
      <c r="CL336" s="13"/>
      <c r="CM336" s="13"/>
      <c r="CN336" s="15"/>
      <c r="CP336" s="5"/>
      <c r="CS336" s="6"/>
      <c r="CW336" s="54"/>
      <c r="CY336" s="46">
        <f t="shared" si="2788"/>
        <v>9.3000000000000007</v>
      </c>
      <c r="CZ336" s="13">
        <f t="shared" si="2789"/>
        <v>-195.89261549588406</v>
      </c>
      <c r="DA336" s="13">
        <f t="shared" si="2790"/>
        <v>7.5956710517143264</v>
      </c>
      <c r="DB336" s="50"/>
      <c r="DC336" s="70"/>
      <c r="DD336" s="70"/>
      <c r="DE336" s="48">
        <f t="shared" si="2743"/>
        <v>0</v>
      </c>
    </row>
    <row r="337" spans="1:109" ht="18" customHeight="1" thickBot="1">
      <c r="D337" s="11" t="s">
        <v>101</v>
      </c>
      <c r="E337" s="13"/>
      <c r="F337" s="13" t="s">
        <v>102</v>
      </c>
      <c r="G337" s="15"/>
      <c r="H337" s="10"/>
      <c r="I337" s="11" t="s">
        <v>106</v>
      </c>
      <c r="J337" s="13"/>
      <c r="K337" s="13" t="s">
        <v>105</v>
      </c>
      <c r="L337" s="15"/>
      <c r="N337" s="194" t="s">
        <v>16</v>
      </c>
      <c r="O337" s="195"/>
      <c r="P337" s="196" t="s">
        <v>17</v>
      </c>
      <c r="Q337" s="197"/>
      <c r="S337" s="11" t="s">
        <v>4</v>
      </c>
      <c r="T337" s="13"/>
      <c r="U337" s="13" t="s">
        <v>5</v>
      </c>
      <c r="V337" s="15"/>
      <c r="W337" s="20"/>
      <c r="X337" s="194" t="s">
        <v>111</v>
      </c>
      <c r="Y337" s="195"/>
      <c r="Z337" s="196" t="s">
        <v>110</v>
      </c>
      <c r="AA337" s="197"/>
      <c r="AB337" s="20"/>
      <c r="AC337" s="11" t="s">
        <v>18</v>
      </c>
      <c r="AD337" s="13"/>
      <c r="AE337" s="13" t="s">
        <v>19</v>
      </c>
      <c r="AF337" s="15"/>
      <c r="AG337" s="20"/>
      <c r="AH337" s="194" t="s">
        <v>114</v>
      </c>
      <c r="AI337" s="195"/>
      <c r="AJ337" s="196" t="s">
        <v>115</v>
      </c>
      <c r="AK337" s="197"/>
      <c r="AL337" s="20"/>
      <c r="AM337" s="11" t="s">
        <v>138</v>
      </c>
      <c r="AN337" s="13"/>
      <c r="AO337" s="13" t="s">
        <v>137</v>
      </c>
      <c r="AP337" s="15"/>
      <c r="AR337" s="194" t="s">
        <v>117</v>
      </c>
      <c r="AS337" s="195"/>
      <c r="AT337" s="196" t="s">
        <v>118</v>
      </c>
      <c r="AU337" s="197"/>
      <c r="AV337" s="36"/>
      <c r="AW337" s="11" t="s">
        <v>142</v>
      </c>
      <c r="AX337" s="13"/>
      <c r="AY337" s="13" t="s">
        <v>141</v>
      </c>
      <c r="AZ337" s="15"/>
      <c r="BA337" s="20"/>
      <c r="BB337" s="194" t="s">
        <v>122</v>
      </c>
      <c r="BC337" s="195"/>
      <c r="BD337" s="196" t="s">
        <v>121</v>
      </c>
      <c r="BE337" s="197"/>
      <c r="BF337" s="36"/>
      <c r="BG337" s="11" t="s">
        <v>145</v>
      </c>
      <c r="BH337" s="13"/>
      <c r="BI337" s="13" t="s">
        <v>146</v>
      </c>
      <c r="BJ337" s="15"/>
      <c r="BK337" s="36"/>
      <c r="BL337" s="194" t="s">
        <v>125</v>
      </c>
      <c r="BM337" s="195"/>
      <c r="BN337" s="196" t="s">
        <v>126</v>
      </c>
      <c r="BO337" s="197"/>
      <c r="BP337" s="36"/>
      <c r="BQ337" s="11" t="s">
        <v>150</v>
      </c>
      <c r="BR337" s="13"/>
      <c r="BS337" s="13" t="s">
        <v>149</v>
      </c>
      <c r="BT337" s="15"/>
      <c r="BU337" s="20"/>
      <c r="BV337" s="194" t="s">
        <v>129</v>
      </c>
      <c r="BW337" s="195"/>
      <c r="BX337" s="196" t="s">
        <v>130</v>
      </c>
      <c r="BY337" s="197"/>
      <c r="BZ337" s="36"/>
      <c r="CA337" s="11" t="s">
        <v>154</v>
      </c>
      <c r="CB337" s="13"/>
      <c r="CC337" s="13" t="s">
        <v>153</v>
      </c>
      <c r="CD337" s="15"/>
      <c r="CE337" s="36"/>
      <c r="CF337" s="194" t="s">
        <v>134</v>
      </c>
      <c r="CG337" s="195"/>
      <c r="CH337" s="196" t="s">
        <v>133</v>
      </c>
      <c r="CI337" s="197"/>
      <c r="CK337" s="11" t="s">
        <v>159</v>
      </c>
      <c r="CL337" s="13"/>
      <c r="CM337" s="13" t="s">
        <v>158</v>
      </c>
      <c r="CN337" s="15"/>
      <c r="CP337" s="109" t="s">
        <v>161</v>
      </c>
      <c r="CQ337" s="110"/>
      <c r="CR337" s="111" t="s">
        <v>162</v>
      </c>
      <c r="CS337" s="112"/>
      <c r="CU337" s="38" t="s">
        <v>29</v>
      </c>
      <c r="CW337" s="55" t="s">
        <v>47</v>
      </c>
      <c r="CY337" s="46">
        <f t="shared" si="2788"/>
        <v>9.4</v>
      </c>
      <c r="CZ337" s="13">
        <f t="shared" si="2789"/>
        <v>-196.73352193427479</v>
      </c>
      <c r="DA337" s="13">
        <f t="shared" si="2790"/>
        <v>7.5142008335870294</v>
      </c>
      <c r="DB337" s="50"/>
      <c r="DC337" s="70"/>
      <c r="DD337" s="70"/>
      <c r="DE337" s="48">
        <f t="shared" si="2743"/>
        <v>0</v>
      </c>
    </row>
    <row r="338" spans="1:109" ht="18" customHeight="1" thickTop="1" thickBot="1">
      <c r="D338" s="16">
        <v>0</v>
      </c>
      <c r="E338" s="17">
        <f t="shared" ref="E338" si="3349">$B335*$E$4</f>
        <v>0.63529440000000004</v>
      </c>
      <c r="F338" s="18">
        <v>1</v>
      </c>
      <c r="G338" s="19">
        <v>0</v>
      </c>
      <c r="H338" s="10"/>
      <c r="I338" s="16">
        <v>0</v>
      </c>
      <c r="J338" s="17">
        <v>0</v>
      </c>
      <c r="K338" s="18">
        <v>1</v>
      </c>
      <c r="L338" s="19">
        <v>0</v>
      </c>
      <c r="N338" s="1">
        <f t="shared" ref="N338" si="3350">D338*I335+F338*I338-E338*J335-G338*J338</f>
        <v>0</v>
      </c>
      <c r="O338" s="4">
        <f t="shared" ref="O338" si="3351">(D338*J335+E338*I335+F338*J338+G338*I338)</f>
        <v>0.63529440000000004</v>
      </c>
      <c r="P338" s="2">
        <f t="shared" ref="P338" si="3352">D338*K335+F338*K338-E338*L335-G338*L338</f>
        <v>0.2928593939507198</v>
      </c>
      <c r="Q338" s="3">
        <f t="shared" ref="Q338" si="3353">(D338*L335+E338*K335+F338*L338+G338*K338)</f>
        <v>0</v>
      </c>
      <c r="S338" s="16">
        <v>0</v>
      </c>
      <c r="T338" s="17">
        <f t="shared" ref="T338" si="3354">$B335*$T$4</f>
        <v>1.4074944</v>
      </c>
      <c r="U338" s="18">
        <v>1</v>
      </c>
      <c r="V338" s="19">
        <v>0</v>
      </c>
      <c r="W338" s="20"/>
      <c r="X338" s="1">
        <f t="shared" ref="X338" si="3355">N338*S335+P338*S338-O338*T335-Q338*T338</f>
        <v>0</v>
      </c>
      <c r="Y338" s="4">
        <f t="shared" ref="Y338" si="3356">(N338*T335+O338*S335+P338*T338+Q338*S338)</f>
        <v>1.0474923569730321</v>
      </c>
      <c r="Z338" s="2">
        <f t="shared" ref="Z338" si="3357">N338*U335+P338*U338-O338*V335-Q338*V338</f>
        <v>0.2928593939507198</v>
      </c>
      <c r="AA338" s="3">
        <f t="shared" ref="AA338" si="3358">(N338*V335+O338*U335+P338*V338+Q338*U338)</f>
        <v>0</v>
      </c>
      <c r="AB338" s="20"/>
      <c r="AC338" s="16">
        <v>0</v>
      </c>
      <c r="AD338" s="17">
        <v>0</v>
      </c>
      <c r="AE338" s="18">
        <v>1</v>
      </c>
      <c r="AF338" s="19">
        <v>0</v>
      </c>
      <c r="AG338" s="20"/>
      <c r="AH338" s="1">
        <f t="shared" ref="AH338" si="3359">X338*AC335+Z338*AC338-Y338*AD335-AA338*AD338</f>
        <v>0</v>
      </c>
      <c r="AI338" s="4">
        <f t="shared" ref="AI338" si="3360">(X338*AD335+Y338*AC335+Z338*AD338+AA338*AC338)</f>
        <v>1.0474923569730321</v>
      </c>
      <c r="AJ338" s="2">
        <f t="shared" ref="AJ338" si="3361">X338*AE335+Z338*AE338-Y338*AF335-AA338*AF338</f>
        <v>-1.1063203514356235</v>
      </c>
      <c r="AK338" s="3">
        <f t="shared" ref="AK338" si="3362">(X338*AF335+Y338*AE335+Z338*AF338+AA338*AE338)</f>
        <v>0</v>
      </c>
      <c r="AL338" s="20"/>
      <c r="AM338" s="16">
        <v>0</v>
      </c>
      <c r="AN338" s="17">
        <f t="shared" ref="AN338" si="3363">$B335*$AN$4</f>
        <v>1.4864927999999999</v>
      </c>
      <c r="AO338" s="18">
        <v>1</v>
      </c>
      <c r="AP338" s="19">
        <v>0</v>
      </c>
      <c r="AR338" s="1">
        <f t="shared" ref="AR338" si="3364">AH338*AM335+AJ338*AM338-AI338*AN335-AK338*AN338</f>
        <v>0</v>
      </c>
      <c r="AS338" s="4">
        <f t="shared" ref="AS338" si="3365">(AH338*AN335+AI338*AM335+AJ338*AN338+AK338*AM338)</f>
        <v>-0.59704487992949185</v>
      </c>
      <c r="AT338" s="2">
        <f t="shared" ref="AT338" si="3366">AH338*AO335+AJ338*AO338-AI338*AP335-AK338*AP338</f>
        <v>-1.1063203514356235</v>
      </c>
      <c r="AU338" s="3">
        <f t="shared" ref="AU338" si="3367">(AH338*AP335+AI338*AO335+AJ338*AP338+AK338*AO338)</f>
        <v>0</v>
      </c>
      <c r="AV338" s="20"/>
      <c r="AW338" s="16">
        <v>0</v>
      </c>
      <c r="AX338" s="17">
        <v>0</v>
      </c>
      <c r="AY338" s="18">
        <v>1</v>
      </c>
      <c r="AZ338" s="19">
        <v>0</v>
      </c>
      <c r="BA338" s="20"/>
      <c r="BB338" s="1">
        <f t="shared" ref="BB338" si="3368">AR338*AW335+AT338*AW338-AS338*AX335-AU338*AX338</f>
        <v>0</v>
      </c>
      <c r="BC338" s="4">
        <f t="shared" ref="BC338" si="3369">(AR338*AX335+AS338*AW335+AT338*AX338+AU338*AW338)</f>
        <v>-0.59704487992949185</v>
      </c>
      <c r="BD338" s="2">
        <f t="shared" ref="BD338" si="3370">AR338*AY335+AT338*AY338-AS338*AZ335-AU338*AZ338</f>
        <v>-0.30882231001986815</v>
      </c>
      <c r="BE338" s="3">
        <f t="shared" ref="BE338" si="3371">(AR338*AZ335+AS338*AY335+AT338*AZ338+AU338*AY338)</f>
        <v>0</v>
      </c>
      <c r="BF338" s="20"/>
      <c r="BG338" s="16">
        <v>0</v>
      </c>
      <c r="BH338" s="17">
        <f t="shared" ref="BH338" si="3372">$B335*$BH$4</f>
        <v>1.4074944</v>
      </c>
      <c r="BI338" s="18">
        <v>1</v>
      </c>
      <c r="BJ338" s="19">
        <v>0</v>
      </c>
      <c r="BK338" s="20"/>
      <c r="BL338" s="1">
        <f t="shared" ref="BL338" si="3373">BB338*BG335+BD338*BG338-BC338*BH335-BE338*BH338</f>
        <v>0</v>
      </c>
      <c r="BM338" s="4">
        <f t="shared" ref="BM338" si="3374">(BB338*BH335+BC338*BG335+BD338*BH338+BE338*BG338)</f>
        <v>-1.03171055187752</v>
      </c>
      <c r="BN338" s="2">
        <f t="shared" ref="BN338" si="3375">BB338*BI335+BD338*BI338-BC338*BJ335-BE338*BJ338</f>
        <v>-0.30882231001986815</v>
      </c>
      <c r="BO338" s="3">
        <f t="shared" ref="BO338" si="3376">(BB338*BJ335+BC338*BI335+BD338*BJ338+BE338*BI338)</f>
        <v>0</v>
      </c>
      <c r="BP338" s="20"/>
      <c r="BQ338" s="16">
        <v>0</v>
      </c>
      <c r="BR338" s="17">
        <v>0</v>
      </c>
      <c r="BS338" s="18">
        <v>1</v>
      </c>
      <c r="BT338" s="19">
        <v>0</v>
      </c>
      <c r="BU338" s="20"/>
      <c r="BV338" s="1">
        <f t="shared" ref="BV338" si="3377">BL338*BQ335+BN338*BQ338-BM338*BR335-BO338*BR338</f>
        <v>0</v>
      </c>
      <c r="BW338" s="4">
        <f t="shared" ref="BW338" si="3378">(BL338*BR335+BM338*BQ335+BN338*BR338+BO338*BQ338)</f>
        <v>-1.03171055187752</v>
      </c>
      <c r="BX338" s="2">
        <f t="shared" ref="BX338" si="3379">BL338*BS335+BN338*BS338-BM338*BT335-BO338*BT338</f>
        <v>0.83956562622214315</v>
      </c>
      <c r="BY338" s="3">
        <f t="shared" ref="BY338" si="3380">(BL338*BT335+BM338*BS335+BN338*BT338+BO338*BS338)</f>
        <v>0</v>
      </c>
      <c r="BZ338" s="20"/>
      <c r="CA338" s="16">
        <v>0</v>
      </c>
      <c r="CB338" s="17">
        <f t="shared" ref="CB338" si="3381">$B335*$CB$4</f>
        <v>0.63529440000000004</v>
      </c>
      <c r="CC338" s="18">
        <v>1</v>
      </c>
      <c r="CD338" s="19">
        <v>0</v>
      </c>
      <c r="CE338" s="20"/>
      <c r="CF338" s="1">
        <f t="shared" ref="CF338" si="3382">BV338*CA335+BX338*CA338-BW338*CB335-BY338*CB338</f>
        <v>0</v>
      </c>
      <c r="CG338" s="4">
        <f t="shared" ref="CG338" si="3383">(BV338*CB335+BW338*CA335+BX338*CB338+BY338*CA338)</f>
        <v>-0.49833921110609936</v>
      </c>
      <c r="CH338" s="2">
        <f t="shared" ref="CH338" si="3384">BV338*CC335+BX338*CC338-BW338*CD335-BY338*CD338</f>
        <v>0.83956562622214315</v>
      </c>
      <c r="CI338" s="3">
        <f t="shared" ref="CI338" si="3385">(BV338*CD335+BW338*CC335+BX338*CD338+BY338*CC338)</f>
        <v>0</v>
      </c>
      <c r="CK338" s="16">
        <f t="shared" ref="CK338" si="3386">1/$CL$4</f>
        <v>1</v>
      </c>
      <c r="CL338" s="17">
        <v>0</v>
      </c>
      <c r="CM338" s="18">
        <v>1</v>
      </c>
      <c r="CN338" s="19">
        <v>0</v>
      </c>
      <c r="CP338" s="1">
        <f t="shared" ref="CP338" si="3387">CF338*CK335+CH338*CK338-CG338*CL335-CI338*CL338</f>
        <v>0.83956562622214315</v>
      </c>
      <c r="CQ338" s="4">
        <f t="shared" ref="CQ338" si="3388">(CF338*CL335+CG338*CK335+CH338*CL338+CI338*CK338)</f>
        <v>-0.49833921110609936</v>
      </c>
      <c r="CR338" s="2">
        <f t="shared" ref="CR338" si="3389">CF338*CM335+CH338*CM338-CG338*CN335-CI338*CN338</f>
        <v>0.83956562622214315</v>
      </c>
      <c r="CS338" s="3">
        <f t="shared" ref="CS338" si="3390">(CF338*CN335+CG338*CM335+CH338*CN338+CI338*CM338)</f>
        <v>0</v>
      </c>
      <c r="CU338" s="39">
        <f t="shared" ref="CU338" si="3391">(180/PI())*ATAN(-1*(CQ335/CP335))</f>
        <v>35.19899037769725</v>
      </c>
      <c r="CW338" s="56">
        <f t="shared" ref="CW338" si="3392">20*LOG(((1-(10^(CU335/20)^2)*(1-((1-CW335)/(1+CW335))^2))^0.5))</f>
        <v>-25.454970897209343</v>
      </c>
      <c r="CY338" s="46">
        <f t="shared" si="2788"/>
        <v>9.4999999999999893</v>
      </c>
      <c r="CZ338" s="13">
        <f t="shared" si="2789"/>
        <v>-197.56542839693185</v>
      </c>
      <c r="DA338" s="13">
        <f t="shared" si="2790"/>
        <v>7.4344666550561609</v>
      </c>
      <c r="DB338" s="50"/>
      <c r="DC338" s="70"/>
      <c r="DD338" s="70"/>
      <c r="DE338" s="48">
        <f t="shared" si="2743"/>
        <v>0</v>
      </c>
    </row>
    <row r="339" spans="1:109" ht="18" customHeight="1">
      <c r="E339" s="20"/>
      <c r="F339" s="20"/>
      <c r="G339" s="20"/>
      <c r="H339" s="20"/>
      <c r="I339" s="20"/>
      <c r="J339" s="20"/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3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Y339" s="46">
        <f t="shared" si="2788"/>
        <v>9.5999999999999908</v>
      </c>
      <c r="CZ339" s="13">
        <f t="shared" si="2789"/>
        <v>-198.38852653856961</v>
      </c>
      <c r="DA339" s="13">
        <f t="shared" si="2790"/>
        <v>7.3564133983009272</v>
      </c>
      <c r="DB339" s="50"/>
      <c r="DC339" s="70"/>
      <c r="DD339" s="70"/>
      <c r="DE339" s="48">
        <f t="shared" si="2743"/>
        <v>0</v>
      </c>
    </row>
    <row r="340" spans="1:109" ht="18" customHeight="1">
      <c r="CY340" s="46">
        <f t="shared" si="2788"/>
        <v>9.6999999999999904</v>
      </c>
      <c r="CZ340" s="13">
        <f t="shared" si="2789"/>
        <v>-199.20300192443332</v>
      </c>
      <c r="DA340" s="13">
        <f t="shared" si="2790"/>
        <v>7.2799882630028074</v>
      </c>
      <c r="DB340" s="50"/>
      <c r="DC340" s="70"/>
      <c r="DD340" s="70"/>
      <c r="DE340" s="48">
        <f t="shared" si="2743"/>
        <v>0</v>
      </c>
    </row>
    <row r="341" spans="1:109" ht="18" customHeight="1" thickBot="1">
      <c r="A341" s="23"/>
      <c r="B341" s="23"/>
      <c r="C341" s="23"/>
      <c r="D341" s="20" t="s">
        <v>6</v>
      </c>
      <c r="E341" s="20"/>
      <c r="F341" s="20"/>
      <c r="G341" s="20"/>
      <c r="H341" s="20"/>
      <c r="I341" s="20" t="s">
        <v>7</v>
      </c>
      <c r="J341" s="20"/>
      <c r="K341" s="20"/>
      <c r="L341" s="20"/>
      <c r="M341" s="23"/>
      <c r="N341" s="23"/>
      <c r="O341" s="24" t="s">
        <v>8</v>
      </c>
      <c r="P341" s="23"/>
      <c r="Q341" s="23"/>
      <c r="R341" s="23"/>
      <c r="S341" s="20"/>
      <c r="T341" s="20" t="s">
        <v>9</v>
      </c>
      <c r="U341" s="23"/>
      <c r="V341" s="23"/>
      <c r="W341" s="23"/>
      <c r="X341" s="23"/>
      <c r="Y341" s="24" t="s">
        <v>10</v>
      </c>
      <c r="Z341" s="23"/>
      <c r="AA341" s="23"/>
      <c r="AB341" s="23"/>
      <c r="AC341" s="24" t="s">
        <v>11</v>
      </c>
      <c r="AD341" s="20"/>
      <c r="AE341" s="20"/>
      <c r="AF341" s="20"/>
      <c r="AG341" s="20"/>
      <c r="AH341" s="23"/>
      <c r="AI341" s="24" t="s">
        <v>12</v>
      </c>
      <c r="AJ341" s="23"/>
      <c r="AK341" s="23"/>
      <c r="AL341" s="20"/>
      <c r="AM341" s="24" t="s">
        <v>21</v>
      </c>
      <c r="AN341" s="20"/>
      <c r="AO341" s="23"/>
      <c r="AP341" s="23"/>
      <c r="AQ341" s="23"/>
      <c r="AR341" s="23"/>
      <c r="AS341" s="24" t="s">
        <v>87</v>
      </c>
      <c r="AT341" s="23"/>
      <c r="AU341" s="23"/>
      <c r="AV341" s="23"/>
      <c r="AW341" s="24" t="s">
        <v>22</v>
      </c>
      <c r="AX341" s="20"/>
      <c r="AY341" s="20"/>
      <c r="AZ341" s="20"/>
      <c r="BA341" s="20"/>
      <c r="BB341" s="23"/>
      <c r="BC341" s="24" t="s">
        <v>13</v>
      </c>
      <c r="BD341" s="23"/>
      <c r="BE341" s="23"/>
      <c r="BF341" s="23"/>
      <c r="BG341" s="24" t="s">
        <v>23</v>
      </c>
      <c r="BH341" s="20"/>
      <c r="BI341" s="23"/>
      <c r="BJ341" s="23"/>
      <c r="BK341" s="23"/>
      <c r="BL341" s="23"/>
      <c r="BM341" s="24" t="s">
        <v>24</v>
      </c>
      <c r="BN341" s="23"/>
      <c r="BO341" s="23"/>
      <c r="BP341" s="23"/>
      <c r="BQ341" s="24" t="s">
        <v>22</v>
      </c>
      <c r="BR341" s="20"/>
      <c r="BS341" s="20"/>
      <c r="BT341" s="20"/>
      <c r="BU341" s="20"/>
      <c r="BV341" s="23"/>
      <c r="BW341" s="24" t="s">
        <v>25</v>
      </c>
      <c r="BX341" s="23"/>
      <c r="BY341" s="23"/>
      <c r="BZ341" s="23"/>
      <c r="CA341" s="24" t="s">
        <v>23</v>
      </c>
      <c r="CB341" s="20"/>
      <c r="CC341" s="23"/>
      <c r="CD341" s="23"/>
      <c r="CE341" s="23"/>
      <c r="CF341" s="23"/>
      <c r="CG341" s="24" t="s">
        <v>88</v>
      </c>
      <c r="CH341" s="23"/>
      <c r="CI341" s="23"/>
      <c r="CJ341" s="23"/>
      <c r="CK341" s="24" t="s">
        <v>155</v>
      </c>
      <c r="CL341" s="24"/>
      <c r="CM341" s="23"/>
      <c r="CN341" s="23"/>
      <c r="CO341" s="23"/>
      <c r="CP341" s="23"/>
      <c r="CQ341" s="24" t="s">
        <v>89</v>
      </c>
      <c r="CR341" s="23"/>
      <c r="CS341" s="23"/>
      <c r="CY341" s="46">
        <f t="shared" si="2788"/>
        <v>9.7999999999999901</v>
      </c>
      <c r="CZ341" s="13">
        <f t="shared" si="2789"/>
        <v>-200.00903428686141</v>
      </c>
      <c r="DA341" s="13">
        <f t="shared" si="2790"/>
        <v>7.2051406453728761</v>
      </c>
      <c r="DB341" s="50"/>
      <c r="DC341" s="70"/>
      <c r="DD341" s="70"/>
      <c r="DE341" s="48">
        <f t="shared" si="2743"/>
        <v>0</v>
      </c>
    </row>
    <row r="342" spans="1:109" ht="18" customHeight="1" thickBot="1">
      <c r="A342" s="23"/>
      <c r="B342" s="33"/>
      <c r="C342" s="23"/>
      <c r="D342" s="7" t="s">
        <v>99</v>
      </c>
      <c r="E342" s="8"/>
      <c r="F342" s="8" t="s">
        <v>100</v>
      </c>
      <c r="G342" s="9"/>
      <c r="H342" s="10"/>
      <c r="I342" s="7" t="s">
        <v>103</v>
      </c>
      <c r="J342" s="8"/>
      <c r="K342" s="8" t="s">
        <v>104</v>
      </c>
      <c r="L342" s="9"/>
      <c r="M342" s="23"/>
      <c r="N342" s="194" t="s">
        <v>74</v>
      </c>
      <c r="O342" s="195"/>
      <c r="P342" s="196" t="s">
        <v>75</v>
      </c>
      <c r="Q342" s="197"/>
      <c r="R342" s="23"/>
      <c r="S342" s="7" t="s">
        <v>2</v>
      </c>
      <c r="T342" s="8"/>
      <c r="U342" s="8" t="s">
        <v>3</v>
      </c>
      <c r="V342" s="9"/>
      <c r="W342" s="20"/>
      <c r="X342" s="194" t="s">
        <v>108</v>
      </c>
      <c r="Y342" s="195"/>
      <c r="Z342" s="196" t="s">
        <v>109</v>
      </c>
      <c r="AA342" s="197"/>
      <c r="AB342" s="20"/>
      <c r="AC342" s="7" t="s">
        <v>107</v>
      </c>
      <c r="AD342" s="8"/>
      <c r="AE342" s="8" t="s">
        <v>14</v>
      </c>
      <c r="AF342" s="9"/>
      <c r="AG342" s="20"/>
      <c r="AH342" s="194" t="s">
        <v>112</v>
      </c>
      <c r="AI342" s="195"/>
      <c r="AJ342" s="196" t="s">
        <v>113</v>
      </c>
      <c r="AK342" s="197"/>
      <c r="AL342" s="20"/>
      <c r="AM342" s="106" t="s">
        <v>135</v>
      </c>
      <c r="AN342" s="107"/>
      <c r="AO342" s="107" t="s">
        <v>136</v>
      </c>
      <c r="AP342" s="108"/>
      <c r="AQ342" s="23"/>
      <c r="AR342" s="194" t="s">
        <v>116</v>
      </c>
      <c r="AS342" s="195"/>
      <c r="AT342" s="196" t="s">
        <v>0</v>
      </c>
      <c r="AU342" s="197"/>
      <c r="AV342" s="36"/>
      <c r="AW342" s="7" t="s">
        <v>139</v>
      </c>
      <c r="AX342" s="8"/>
      <c r="AY342" s="8" t="s">
        <v>140</v>
      </c>
      <c r="AZ342" s="9"/>
      <c r="BA342" s="20"/>
      <c r="BB342" s="194" t="s">
        <v>119</v>
      </c>
      <c r="BC342" s="195"/>
      <c r="BD342" s="196" t="s">
        <v>120</v>
      </c>
      <c r="BE342" s="197"/>
      <c r="BF342" s="36"/>
      <c r="BG342" s="190" t="s">
        <v>143</v>
      </c>
      <c r="BH342" s="191"/>
      <c r="BI342" s="192" t="s">
        <v>144</v>
      </c>
      <c r="BJ342" s="193"/>
      <c r="BK342" s="36"/>
      <c r="BL342" s="194" t="s">
        <v>123</v>
      </c>
      <c r="BM342" s="195"/>
      <c r="BN342" s="196" t="s">
        <v>124</v>
      </c>
      <c r="BO342" s="197"/>
      <c r="BP342" s="36"/>
      <c r="BQ342" s="7" t="s">
        <v>147</v>
      </c>
      <c r="BR342" s="8"/>
      <c r="BS342" s="8" t="s">
        <v>148</v>
      </c>
      <c r="BT342" s="9"/>
      <c r="BU342" s="20"/>
      <c r="BV342" s="194" t="s">
        <v>127</v>
      </c>
      <c r="BW342" s="195"/>
      <c r="BX342" s="196" t="s">
        <v>128</v>
      </c>
      <c r="BY342" s="197"/>
      <c r="BZ342" s="36"/>
      <c r="CA342" s="7" t="s">
        <v>151</v>
      </c>
      <c r="CB342" s="8"/>
      <c r="CC342" s="8" t="s">
        <v>152</v>
      </c>
      <c r="CD342" s="9"/>
      <c r="CE342" s="36"/>
      <c r="CF342" s="194" t="s">
        <v>131</v>
      </c>
      <c r="CG342" s="195"/>
      <c r="CH342" s="196" t="s">
        <v>132</v>
      </c>
      <c r="CI342" s="197"/>
      <c r="CJ342" s="23"/>
      <c r="CK342" s="7" t="s">
        <v>156</v>
      </c>
      <c r="CL342" s="8"/>
      <c r="CM342" s="8" t="s">
        <v>157</v>
      </c>
      <c r="CN342" s="9"/>
      <c r="CO342" s="23"/>
      <c r="CP342" s="194" t="s">
        <v>160</v>
      </c>
      <c r="CQ342" s="195"/>
      <c r="CR342" s="196" t="s">
        <v>132</v>
      </c>
      <c r="CS342" s="197"/>
      <c r="CU342" s="26" t="s">
        <v>15</v>
      </c>
      <c r="CW342" s="52" t="s">
        <v>46</v>
      </c>
      <c r="CY342" s="46">
        <f t="shared" si="2788"/>
        <v>9.8999999999999897</v>
      </c>
      <c r="CZ342" s="13">
        <f t="shared" si="2789"/>
        <v>-200.80679776841191</v>
      </c>
      <c r="DA342" s="13">
        <f t="shared" si="2790"/>
        <v>7.131822024704646</v>
      </c>
      <c r="DB342" s="50"/>
      <c r="DC342" s="70"/>
      <c r="DD342" s="70"/>
      <c r="DE342" s="48">
        <f t="shared" si="2743"/>
        <v>0</v>
      </c>
    </row>
    <row r="343" spans="1:109" ht="18" customHeight="1" thickTop="1" thickBot="1">
      <c r="B343" s="34">
        <v>0.8</v>
      </c>
      <c r="D343" s="11">
        <v>1</v>
      </c>
      <c r="E343" s="12">
        <v>0</v>
      </c>
      <c r="F343" s="13">
        <v>0</v>
      </c>
      <c r="G343" s="14">
        <v>0</v>
      </c>
      <c r="H343" s="10"/>
      <c r="I343" s="11">
        <v>1</v>
      </c>
      <c r="J343" s="12">
        <v>0</v>
      </c>
      <c r="K343" s="13">
        <v>0</v>
      </c>
      <c r="L343" s="40">
        <f t="shared" ref="L343" si="3393">$B343*$J$4</f>
        <v>1.1416320000000002</v>
      </c>
      <c r="N343" s="1">
        <f t="shared" ref="N343" si="3394">D343*I343+F343*I346-E343*J343-G343*J346</f>
        <v>1</v>
      </c>
      <c r="O343" s="4">
        <f t="shared" ref="O343" si="3395">(D343*J343+E343*I343+F343*J346+G343*I346)</f>
        <v>0</v>
      </c>
      <c r="P343" s="2">
        <f t="shared" ref="P343" si="3396">D343*K343+F343*K346-E343*L343-G343*L346</f>
        <v>0</v>
      </c>
      <c r="Q343" s="3">
        <f t="shared" ref="Q343" si="3397">(D343*L343+E343*K343+F343*L346+G343*K346)</f>
        <v>1.1416320000000002</v>
      </c>
      <c r="S343" s="11">
        <v>1</v>
      </c>
      <c r="T343" s="12">
        <v>0</v>
      </c>
      <c r="U343" s="13">
        <v>0</v>
      </c>
      <c r="V343" s="13">
        <v>0</v>
      </c>
      <c r="W343" s="20"/>
      <c r="X343" s="1">
        <f t="shared" ref="X343" si="3398">N343*S343+P343*S346-O343*T343-Q343*T346</f>
        <v>-0.64804168908800053</v>
      </c>
      <c r="Y343" s="4">
        <f t="shared" ref="Y343" si="3399">(N343*T343+O343*S343+P343*T346+Q343*S346)</f>
        <v>0</v>
      </c>
      <c r="Z343" s="2">
        <f t="shared" ref="Z343" si="3400">N343*U343+P343*U346-O343*V343-Q343*V346</f>
        <v>0</v>
      </c>
      <c r="AA343" s="3">
        <f t="shared" ref="AA343" si="3401">(N343*V343+O343*U343+P343*V346+Q343*U346)</f>
        <v>1.1416320000000002</v>
      </c>
      <c r="AB343" s="20"/>
      <c r="AC343" s="11">
        <v>1</v>
      </c>
      <c r="AD343" s="12">
        <v>0</v>
      </c>
      <c r="AE343" s="13">
        <v>0</v>
      </c>
      <c r="AF343" s="40">
        <f t="shared" ref="AF343" si="3402">$B343*$AD$4</f>
        <v>1.3699920000000001</v>
      </c>
      <c r="AG343" s="20"/>
      <c r="AH343" s="1">
        <f t="shared" ref="AH343" si="3403">X343*AC343+Z343*AC346-Y343*AD343-AA343*AD346</f>
        <v>-0.64804168908800053</v>
      </c>
      <c r="AI343" s="4">
        <f t="shared" ref="AI343" si="3404">(X343*AD343+Y343*AC343+Z343*AD346+AA343*AC346)</f>
        <v>0</v>
      </c>
      <c r="AJ343" s="2">
        <f t="shared" ref="AJ343" si="3405">X343*AE343+Z343*AE346-Y343*AF343-AA343*AF346</f>
        <v>0</v>
      </c>
      <c r="AK343" s="3">
        <f t="shared" ref="AK343" si="3406">(X343*AF343+Y343*AE343+Z343*AF346+AA343*AE346)</f>
        <v>0.25382007028295217</v>
      </c>
      <c r="AL343" s="20"/>
      <c r="AM343" s="11">
        <v>1</v>
      </c>
      <c r="AN343" s="12">
        <v>0</v>
      </c>
      <c r="AO343" s="13">
        <v>0</v>
      </c>
      <c r="AP343" s="14">
        <v>0</v>
      </c>
      <c r="AR343" s="1">
        <f t="shared" ref="AR343" si="3407">AH343*AM343+AJ343*AM346-AI343*AN343-AK343*AN346</f>
        <v>-1.0350177988019515</v>
      </c>
      <c r="AS343" s="4">
        <f t="shared" ref="AS343" si="3408">(AH343*AN343+AI343*AM343+AJ343*AN346+AK343*AM346)</f>
        <v>0</v>
      </c>
      <c r="AT343" s="2">
        <f t="shared" ref="AT343" si="3409">AH343*AO343+AJ343*AO346-AI343*AP343-AK343*AP346</f>
        <v>0</v>
      </c>
      <c r="AU343" s="3">
        <f t="shared" ref="AU343" si="3410">(AH343*AP343+AI343*AO343+AJ343*AP346+AK343*AO346)</f>
        <v>0.25382007028295217</v>
      </c>
      <c r="AV343" s="20"/>
      <c r="AW343" s="11">
        <v>1</v>
      </c>
      <c r="AX343" s="12">
        <v>0</v>
      </c>
      <c r="AY343" s="13">
        <v>0</v>
      </c>
      <c r="AZ343" s="40">
        <f t="shared" ref="AZ343" si="3411">$B343*$AX$4</f>
        <v>1.3699920000000001</v>
      </c>
      <c r="BA343" s="20"/>
      <c r="BB343" s="1">
        <f t="shared" ref="BB343" si="3412">AR343*AW343+AT343*AW346-AS343*AX343-AU343*AX346</f>
        <v>-1.0350177988019515</v>
      </c>
      <c r="BC343" s="4">
        <f t="shared" ref="BC343" si="3413">(AR343*AX343+AS343*AW343+AT343*AX346+AU343*AW346)</f>
        <v>0</v>
      </c>
      <c r="BD343" s="2">
        <f t="shared" ref="BD343" si="3414">AR343*AY343+AT343*AY346-AS343*AZ343-AU343*AZ346</f>
        <v>0</v>
      </c>
      <c r="BE343" s="3">
        <f t="shared" ref="BE343" si="3415">(AR343*AZ343+AS343*AY343+AT343*AZ346+AU343*AY346)</f>
        <v>-1.1641460339333309</v>
      </c>
      <c r="BF343" s="20"/>
      <c r="BG343" s="11">
        <v>1</v>
      </c>
      <c r="BH343" s="12">
        <v>0</v>
      </c>
      <c r="BI343" s="13">
        <v>0</v>
      </c>
      <c r="BJ343" s="14">
        <v>0</v>
      </c>
      <c r="BK343" s="20"/>
      <c r="BL343" s="1">
        <f t="shared" ref="BL343" si="3416">BB343*BG343+BD343*BG346-BC343*BH343-BE343*BH346</f>
        <v>0.64552478944766234</v>
      </c>
      <c r="BM343" s="4">
        <f t="shared" ref="BM343" si="3417">(BB343*BH343+BC343*BG343+BD343*BH346+BE343*BG346)</f>
        <v>0</v>
      </c>
      <c r="BN343" s="2">
        <f t="shared" ref="BN343" si="3418">BB343*BI343+BD343*BI346-BC343*BJ343-BE343*BJ346</f>
        <v>0</v>
      </c>
      <c r="BO343" s="3">
        <f t="shared" ref="BO343" si="3419">(BB343*BJ343+BC343*BI343+BD343*BJ346+BE343*BI346)</f>
        <v>-1.1641460339333309</v>
      </c>
      <c r="BP343" s="20"/>
      <c r="BQ343" s="11">
        <v>1</v>
      </c>
      <c r="BR343" s="12">
        <v>0</v>
      </c>
      <c r="BS343" s="13">
        <v>0</v>
      </c>
      <c r="BT343" s="40">
        <f t="shared" ref="BT343" si="3420">$B343*BR$4</f>
        <v>1.1416320000000002</v>
      </c>
      <c r="BU343" s="20"/>
      <c r="BV343" s="1">
        <f t="shared" ref="BV343" si="3421">BL343*BQ343+BN343*BQ346-BM343*BR343-BO343*BR346</f>
        <v>0.64552478944766234</v>
      </c>
      <c r="BW343" s="4">
        <f t="shared" ref="BW343" si="3422">(BL343*BR343+BM343*BQ343+BN343*BR346+BO343*BQ346)</f>
        <v>0</v>
      </c>
      <c r="BX343" s="2">
        <f t="shared" ref="BX343" si="3423">BL343*BS343+BN343*BS346-BM343*BT343-BO343*BT346</f>
        <v>0</v>
      </c>
      <c r="BY343" s="3">
        <f t="shared" ref="BY343" si="3424">(BL343*BT343+BM343*BS343+BN343*BT346+BO343*BS346)</f>
        <v>-0.4271942775066172</v>
      </c>
      <c r="BZ343" s="20"/>
      <c r="CA343" s="11">
        <v>1</v>
      </c>
      <c r="CB343" s="12">
        <v>0</v>
      </c>
      <c r="CC343" s="13">
        <v>0</v>
      </c>
      <c r="CD343" s="14">
        <v>0</v>
      </c>
      <c r="CE343" s="20"/>
      <c r="CF343" s="1">
        <f t="shared" ref="CF343" si="3425">BV343*CA343+BX343*CA346-BW343*CB343-BY343*CB346</f>
        <v>0.92387774556253399</v>
      </c>
      <c r="CG343" s="4">
        <f t="shared" ref="CG343" si="3426">(BV343*CB343+BW343*CA343+BX343*CB346+BY343*CA346)</f>
        <v>0</v>
      </c>
      <c r="CH343" s="2">
        <f t="shared" ref="CH343" si="3427">BV343*CC343+BX343*CC346-BW343*CD343-BY343*CD346</f>
        <v>0</v>
      </c>
      <c r="CI343" s="3">
        <f t="shared" ref="CI343" si="3428">(BV343*CD343+BW343*CC343+BX343*CD346+BY343*CC346)</f>
        <v>-0.4271942775066172</v>
      </c>
      <c r="CJ343" s="28"/>
      <c r="CK343" s="11">
        <v>1</v>
      </c>
      <c r="CL343" s="12">
        <v>0</v>
      </c>
      <c r="CM343" s="13">
        <v>0</v>
      </c>
      <c r="CN343" s="14">
        <v>0</v>
      </c>
      <c r="CP343" s="1">
        <f t="shared" ref="CP343" si="3429">CF343*CK343+CH343*CK346-CG343*CL343-CI343*CL346</f>
        <v>0.92387774556253399</v>
      </c>
      <c r="CQ343" s="4">
        <f t="shared" ref="CQ343" si="3430">(CF343*CL343+CG343*CK343+CH343*CL346+CI343*CK346)</f>
        <v>-0.4271942775066172</v>
      </c>
      <c r="CR343" s="2">
        <f t="shared" ref="CR343" si="3431">CF343*CM343+CH343*CM346-CG343*CN343-CI343*CN346</f>
        <v>0</v>
      </c>
      <c r="CS343" s="3">
        <f t="shared" ref="CS343" si="3432">(CF343*CN343+CG343*CM343+CH343*CN346+CI343*CM346)</f>
        <v>-0.4271942775066172</v>
      </c>
      <c r="CU343" s="29">
        <f t="shared" ref="CU343" si="3433">20*LOG(((1+$CL$4)/$CL$4)/((CP343+CP346)^2+(CQ343+CQ346)^2)^0.5)</f>
        <v>-7.7228620592651315E-3</v>
      </c>
      <c r="CW343" s="53">
        <f t="shared" ref="CW343" si="3434">((CP343^2+CQ343^2)^0.5)/((CP346^2+CQ346^2)^0.5)</f>
        <v>1.032911436386408</v>
      </c>
      <c r="CY343" s="46">
        <f t="shared" si="2788"/>
        <v>9.9999999999999893</v>
      </c>
      <c r="CZ343" s="13">
        <f t="shared" si="2789"/>
        <v>-201.59646115239303</v>
      </c>
      <c r="DA343" s="13">
        <f t="shared" si="2790"/>
        <v>7.059985856909968</v>
      </c>
      <c r="DB343" s="50"/>
      <c r="DC343" s="70"/>
      <c r="DD343" s="70"/>
      <c r="DE343" s="48">
        <f t="shared" si="2743"/>
        <v>0</v>
      </c>
    </row>
    <row r="344" spans="1:109" ht="18" customHeight="1" thickBot="1">
      <c r="D344" s="11"/>
      <c r="E344" s="13"/>
      <c r="F344" s="13"/>
      <c r="G344" s="15"/>
      <c r="H344" s="10"/>
      <c r="I344" s="11"/>
      <c r="J344" s="13"/>
      <c r="K344" s="13"/>
      <c r="L344" s="15"/>
      <c r="N344" s="5"/>
      <c r="Q344" s="6"/>
      <c r="S344" s="11"/>
      <c r="T344" s="13"/>
      <c r="U344" s="13"/>
      <c r="V344" s="15"/>
      <c r="W344" s="20"/>
      <c r="X344" s="5"/>
      <c r="AA344" s="6"/>
      <c r="AB344" s="20"/>
      <c r="AC344" s="11"/>
      <c r="AD344" s="13"/>
      <c r="AE344" s="13"/>
      <c r="AF344" s="15"/>
      <c r="AG344" s="20"/>
      <c r="AH344" s="5"/>
      <c r="AK344" s="6"/>
      <c r="AL344" s="20"/>
      <c r="AM344" s="11"/>
      <c r="AN344" s="13"/>
      <c r="AO344" s="13"/>
      <c r="AP344" s="15"/>
      <c r="AR344" s="5"/>
      <c r="AU344" s="6"/>
      <c r="AW344" s="11"/>
      <c r="AX344" s="13"/>
      <c r="AY344" s="13"/>
      <c r="AZ344" s="15"/>
      <c r="BA344" s="20"/>
      <c r="BB344" s="5"/>
      <c r="BE344" s="6"/>
      <c r="BG344" s="11"/>
      <c r="BH344" s="13"/>
      <c r="BI344" s="13"/>
      <c r="BJ344" s="15"/>
      <c r="BL344" s="5"/>
      <c r="BO344" s="6"/>
      <c r="BQ344" s="11"/>
      <c r="BR344" s="13"/>
      <c r="BS344" s="13"/>
      <c r="BT344" s="15"/>
      <c r="BU344" s="20"/>
      <c r="BV344" s="5"/>
      <c r="BY344" s="6"/>
      <c r="CA344" s="11"/>
      <c r="CB344" s="13"/>
      <c r="CC344" s="13"/>
      <c r="CD344" s="15"/>
      <c r="CF344" s="5"/>
      <c r="CI344" s="6"/>
      <c r="CK344" s="11"/>
      <c r="CL344" s="13"/>
      <c r="CM344" s="13"/>
      <c r="CN344" s="15"/>
      <c r="CP344" s="5"/>
      <c r="CS344" s="6"/>
      <c r="CW344" s="54"/>
      <c r="CY344" s="46">
        <f t="shared" si="2788"/>
        <v>10.1</v>
      </c>
      <c r="CZ344" s="13">
        <f t="shared" si="2789"/>
        <v>-202.37818808157675</v>
      </c>
      <c r="DA344" s="13">
        <f t="shared" si="2790"/>
        <v>6.9895874745400235</v>
      </c>
      <c r="DB344" s="50"/>
      <c r="DC344" s="70"/>
      <c r="DD344" s="70"/>
      <c r="DE344" s="48">
        <f t="shared" ref="DE344:DE345" si="3435">INDEX(CW:CW,(ROW()-23)*8+26)</f>
        <v>0</v>
      </c>
    </row>
    <row r="345" spans="1:109" ht="18" customHeight="1" thickBot="1">
      <c r="D345" s="11" t="s">
        <v>101</v>
      </c>
      <c r="E345" s="13"/>
      <c r="F345" s="13" t="s">
        <v>102</v>
      </c>
      <c r="G345" s="15"/>
      <c r="H345" s="10"/>
      <c r="I345" s="11" t="s">
        <v>106</v>
      </c>
      <c r="J345" s="13"/>
      <c r="K345" s="13" t="s">
        <v>105</v>
      </c>
      <c r="L345" s="15"/>
      <c r="N345" s="194" t="s">
        <v>16</v>
      </c>
      <c r="O345" s="195"/>
      <c r="P345" s="196" t="s">
        <v>17</v>
      </c>
      <c r="Q345" s="197"/>
      <c r="S345" s="11" t="s">
        <v>4</v>
      </c>
      <c r="T345" s="13"/>
      <c r="U345" s="13" t="s">
        <v>5</v>
      </c>
      <c r="V345" s="15"/>
      <c r="W345" s="20"/>
      <c r="X345" s="194" t="s">
        <v>111</v>
      </c>
      <c r="Y345" s="195"/>
      <c r="Z345" s="196" t="s">
        <v>110</v>
      </c>
      <c r="AA345" s="197"/>
      <c r="AB345" s="20"/>
      <c r="AC345" s="11" t="s">
        <v>18</v>
      </c>
      <c r="AD345" s="13"/>
      <c r="AE345" s="13" t="s">
        <v>19</v>
      </c>
      <c r="AF345" s="15"/>
      <c r="AG345" s="20"/>
      <c r="AH345" s="194" t="s">
        <v>114</v>
      </c>
      <c r="AI345" s="195"/>
      <c r="AJ345" s="196" t="s">
        <v>115</v>
      </c>
      <c r="AK345" s="197"/>
      <c r="AL345" s="20"/>
      <c r="AM345" s="11" t="s">
        <v>138</v>
      </c>
      <c r="AN345" s="13"/>
      <c r="AO345" s="13" t="s">
        <v>137</v>
      </c>
      <c r="AP345" s="15"/>
      <c r="AR345" s="194" t="s">
        <v>117</v>
      </c>
      <c r="AS345" s="195"/>
      <c r="AT345" s="196" t="s">
        <v>118</v>
      </c>
      <c r="AU345" s="197"/>
      <c r="AV345" s="36"/>
      <c r="AW345" s="11" t="s">
        <v>142</v>
      </c>
      <c r="AX345" s="13"/>
      <c r="AY345" s="13" t="s">
        <v>141</v>
      </c>
      <c r="AZ345" s="15"/>
      <c r="BA345" s="20"/>
      <c r="BB345" s="194" t="s">
        <v>122</v>
      </c>
      <c r="BC345" s="195"/>
      <c r="BD345" s="196" t="s">
        <v>121</v>
      </c>
      <c r="BE345" s="197"/>
      <c r="BF345" s="36"/>
      <c r="BG345" s="11" t="s">
        <v>145</v>
      </c>
      <c r="BH345" s="13"/>
      <c r="BI345" s="13" t="s">
        <v>146</v>
      </c>
      <c r="BJ345" s="15"/>
      <c r="BK345" s="36"/>
      <c r="BL345" s="194" t="s">
        <v>125</v>
      </c>
      <c r="BM345" s="195"/>
      <c r="BN345" s="196" t="s">
        <v>126</v>
      </c>
      <c r="BO345" s="197"/>
      <c r="BP345" s="36"/>
      <c r="BQ345" s="11" t="s">
        <v>150</v>
      </c>
      <c r="BR345" s="13"/>
      <c r="BS345" s="13" t="s">
        <v>149</v>
      </c>
      <c r="BT345" s="15"/>
      <c r="BU345" s="20"/>
      <c r="BV345" s="194" t="s">
        <v>129</v>
      </c>
      <c r="BW345" s="195"/>
      <c r="BX345" s="196" t="s">
        <v>130</v>
      </c>
      <c r="BY345" s="197"/>
      <c r="BZ345" s="36"/>
      <c r="CA345" s="11" t="s">
        <v>154</v>
      </c>
      <c r="CB345" s="13"/>
      <c r="CC345" s="13" t="s">
        <v>153</v>
      </c>
      <c r="CD345" s="15"/>
      <c r="CE345" s="36"/>
      <c r="CF345" s="194" t="s">
        <v>134</v>
      </c>
      <c r="CG345" s="195"/>
      <c r="CH345" s="196" t="s">
        <v>133</v>
      </c>
      <c r="CI345" s="197"/>
      <c r="CK345" s="11" t="s">
        <v>159</v>
      </c>
      <c r="CL345" s="13"/>
      <c r="CM345" s="13" t="s">
        <v>158</v>
      </c>
      <c r="CN345" s="15"/>
      <c r="CP345" s="109" t="s">
        <v>161</v>
      </c>
      <c r="CQ345" s="110"/>
      <c r="CR345" s="111" t="s">
        <v>162</v>
      </c>
      <c r="CS345" s="112"/>
      <c r="CU345" s="38" t="s">
        <v>29</v>
      </c>
      <c r="CW345" s="55" t="s">
        <v>47</v>
      </c>
      <c r="CY345" s="1">
        <f t="shared" si="2788"/>
        <v>10.199999999999999</v>
      </c>
      <c r="CZ345" s="18">
        <f t="shared" si="2789"/>
        <v>-203.15213726581703</v>
      </c>
      <c r="DA345" s="18">
        <f t="shared" si="2790"/>
        <v>6.9205839928337287</v>
      </c>
      <c r="DB345" s="60"/>
      <c r="DC345" s="71"/>
      <c r="DD345" s="71"/>
      <c r="DE345" s="61">
        <f t="shared" si="3435"/>
        <v>0</v>
      </c>
    </row>
    <row r="346" spans="1:109" ht="18" customHeight="1" thickTop="1" thickBot="1">
      <c r="D346" s="16">
        <v>0</v>
      </c>
      <c r="E346" s="17">
        <f t="shared" ref="E346" si="3436">$B343*$E$4</f>
        <v>0.65158400000000005</v>
      </c>
      <c r="F346" s="18">
        <v>1</v>
      </c>
      <c r="G346" s="19">
        <v>0</v>
      </c>
      <c r="H346" s="10"/>
      <c r="I346" s="16">
        <v>0</v>
      </c>
      <c r="J346" s="17">
        <v>0</v>
      </c>
      <c r="K346" s="18">
        <v>1</v>
      </c>
      <c r="L346" s="19">
        <v>0</v>
      </c>
      <c r="N346" s="1">
        <f t="shared" ref="N346" si="3437">D346*I343+F346*I346-E346*J343-G346*J346</f>
        <v>0</v>
      </c>
      <c r="O346" s="4">
        <f t="shared" ref="O346" si="3438">(D346*J343+E346*I343+F346*J346+G346*I346)</f>
        <v>0.65158400000000005</v>
      </c>
      <c r="P346" s="2">
        <f t="shared" ref="P346" si="3439">D346*K343+F346*K346-E346*L343-G346*L346</f>
        <v>0.25613085491199983</v>
      </c>
      <c r="Q346" s="3">
        <f t="shared" ref="Q346" si="3440">(D346*L343+E346*K343+F346*L346+G346*K346)</f>
        <v>0</v>
      </c>
      <c r="S346" s="16">
        <v>0</v>
      </c>
      <c r="T346" s="17">
        <f t="shared" ref="T346" si="3441">$B343*$T$4</f>
        <v>1.4435840000000002</v>
      </c>
      <c r="U346" s="18">
        <v>1</v>
      </c>
      <c r="V346" s="19">
        <v>0</v>
      </c>
      <c r="W346" s="20"/>
      <c r="X346" s="1">
        <f t="shared" ref="X346" si="3442">N346*S343+P346*S346-O346*T343-Q346*T346</f>
        <v>0</v>
      </c>
      <c r="Y346" s="4">
        <f t="shared" ref="Y346" si="3443">(N346*T343+O346*S343+P346*T346+Q346*S346)</f>
        <v>1.0213304040572844</v>
      </c>
      <c r="Z346" s="2">
        <f t="shared" ref="Z346" si="3444">N346*U343+P346*U346-O346*V343-Q346*V346</f>
        <v>0.25613085491199983</v>
      </c>
      <c r="AA346" s="3">
        <f t="shared" ref="AA346" si="3445">(N346*V343+O346*U343+P346*V346+Q346*U346)</f>
        <v>0</v>
      </c>
      <c r="AB346" s="20"/>
      <c r="AC346" s="16">
        <v>0</v>
      </c>
      <c r="AD346" s="17">
        <v>0</v>
      </c>
      <c r="AE346" s="18">
        <v>1</v>
      </c>
      <c r="AF346" s="19">
        <v>0</v>
      </c>
      <c r="AG346" s="20"/>
      <c r="AH346" s="1">
        <f t="shared" ref="AH346" si="3446">X346*AC343+Z346*AC346-Y346*AD343-AA346*AD346</f>
        <v>0</v>
      </c>
      <c r="AI346" s="4">
        <f t="shared" ref="AI346" si="3447">(X346*AD343+Y346*AC343+Z346*AD346+AA346*AC346)</f>
        <v>1.0213304040572844</v>
      </c>
      <c r="AJ346" s="2">
        <f t="shared" ref="AJ346" si="3448">X346*AE343+Z346*AE346-Y346*AF343-AA346*AF346</f>
        <v>-1.1430836280032475</v>
      </c>
      <c r="AK346" s="3">
        <f t="shared" ref="AK346" si="3449">(X346*AF343+Y346*AE343+Z346*AF346+AA346*AE346)</f>
        <v>0</v>
      </c>
      <c r="AL346" s="20"/>
      <c r="AM346" s="16">
        <v>0</v>
      </c>
      <c r="AN346" s="17">
        <f t="shared" ref="AN346" si="3450">$B343*$AN$4</f>
        <v>1.524608</v>
      </c>
      <c r="AO346" s="18">
        <v>1</v>
      </c>
      <c r="AP346" s="19">
        <v>0</v>
      </c>
      <c r="AR346" s="1">
        <f t="shared" ref="AR346" si="3451">AH346*AM343+AJ346*AM346-AI346*AN343-AK346*AN346</f>
        <v>0</v>
      </c>
      <c r="AS346" s="4">
        <f t="shared" ref="AS346" si="3452">(AH346*AN343+AI346*AM343+AJ346*AN346+AK346*AM346)</f>
        <v>-0.72142403986549075</v>
      </c>
      <c r="AT346" s="2">
        <f t="shared" ref="AT346" si="3453">AH346*AO343+AJ346*AO346-AI346*AP343-AK346*AP346</f>
        <v>-1.1430836280032475</v>
      </c>
      <c r="AU346" s="3">
        <f t="shared" ref="AU346" si="3454">(AH346*AP343+AI346*AO343+AJ346*AP346+AK346*AO346)</f>
        <v>0</v>
      </c>
      <c r="AV346" s="20"/>
      <c r="AW346" s="16">
        <v>0</v>
      </c>
      <c r="AX346" s="17">
        <v>0</v>
      </c>
      <c r="AY346" s="18">
        <v>1</v>
      </c>
      <c r="AZ346" s="19">
        <v>0</v>
      </c>
      <c r="BA346" s="20"/>
      <c r="BB346" s="1">
        <f t="shared" ref="BB346" si="3455">AR346*AW343+AT346*AW346-AS346*AX343-AU346*AX346</f>
        <v>0</v>
      </c>
      <c r="BC346" s="4">
        <f t="shared" ref="BC346" si="3456">(AR346*AX343+AS346*AW343+AT346*AX346+AU346*AW346)</f>
        <v>-0.72142403986549075</v>
      </c>
      <c r="BD346" s="2">
        <f t="shared" ref="BD346" si="3457">AR346*AY343+AT346*AY346-AS346*AZ343-AU346*AZ346</f>
        <v>-0.15473846477984399</v>
      </c>
      <c r="BE346" s="3">
        <f t="shared" ref="BE346" si="3458">(AR346*AZ343+AS346*AY343+AT346*AZ346+AU346*AY346)</f>
        <v>0</v>
      </c>
      <c r="BF346" s="20"/>
      <c r="BG346" s="16">
        <v>0</v>
      </c>
      <c r="BH346" s="17">
        <f t="shared" ref="BH346" si="3459">$B343*$BH$4</f>
        <v>1.4435840000000002</v>
      </c>
      <c r="BI346" s="18">
        <v>1</v>
      </c>
      <c r="BJ346" s="19">
        <v>0</v>
      </c>
      <c r="BK346" s="20"/>
      <c r="BL346" s="1">
        <f t="shared" ref="BL346" si="3460">BB346*BG343+BD346*BG346-BC346*BH343-BE346*BH346</f>
        <v>0</v>
      </c>
      <c r="BM346" s="4">
        <f t="shared" ref="BM346" si="3461">(BB346*BH343+BC346*BG343+BD346*BH346+BE346*BG346)</f>
        <v>-0.94480201180623702</v>
      </c>
      <c r="BN346" s="2">
        <f t="shared" ref="BN346" si="3462">BB346*BI343+BD346*BI346-BC346*BJ343-BE346*BJ346</f>
        <v>-0.15473846477984399</v>
      </c>
      <c r="BO346" s="3">
        <f t="shared" ref="BO346" si="3463">(BB346*BJ343+BC346*BI343+BD346*BJ346+BE346*BI346)</f>
        <v>0</v>
      </c>
      <c r="BP346" s="20"/>
      <c r="BQ346" s="16">
        <v>0</v>
      </c>
      <c r="BR346" s="17">
        <v>0</v>
      </c>
      <c r="BS346" s="18">
        <v>1</v>
      </c>
      <c r="BT346" s="19">
        <v>0</v>
      </c>
      <c r="BU346" s="20"/>
      <c r="BV346" s="1">
        <f t="shared" ref="BV346" si="3464">BL346*BQ343+BN346*BQ346-BM346*BR343-BO346*BR346</f>
        <v>0</v>
      </c>
      <c r="BW346" s="4">
        <f t="shared" ref="BW346" si="3465">(BL346*BR343+BM346*BQ343+BN346*BR346+BO346*BQ346)</f>
        <v>-0.94480201180623702</v>
      </c>
      <c r="BX346" s="2">
        <f t="shared" ref="BX346" si="3466">BL346*BS343+BN346*BS346-BM346*BT343-BO346*BT346</f>
        <v>0.92387774556253421</v>
      </c>
      <c r="BY346" s="3">
        <f t="shared" ref="BY346" si="3467">(BL346*BT343+BM346*BS343+BN346*BT346+BO346*BS346)</f>
        <v>0</v>
      </c>
      <c r="BZ346" s="20"/>
      <c r="CA346" s="16">
        <v>0</v>
      </c>
      <c r="CB346" s="17">
        <f t="shared" ref="CB346" si="3468">$B343*$CB$4</f>
        <v>0.65158400000000005</v>
      </c>
      <c r="CC346" s="18">
        <v>1</v>
      </c>
      <c r="CD346" s="19">
        <v>0</v>
      </c>
      <c r="CE346" s="20"/>
      <c r="CF346" s="1">
        <f t="shared" ref="CF346" si="3469">BV346*CA343+BX346*CA346-BW346*CB343-BY346*CB346</f>
        <v>0</v>
      </c>
      <c r="CG346" s="4">
        <f t="shared" ref="CG346" si="3470">(BV346*CB343+BW346*CA343+BX346*CB346+BY346*CA346)</f>
        <v>-0.34281805484161865</v>
      </c>
      <c r="CH346" s="2">
        <f t="shared" ref="CH346" si="3471">BV346*CC343+BX346*CC346-BW346*CD343-BY346*CD346</f>
        <v>0.92387774556253421</v>
      </c>
      <c r="CI346" s="3">
        <f t="shared" ref="CI346" si="3472">(BV346*CD343+BW346*CC343+BX346*CD346+BY346*CC346)</f>
        <v>0</v>
      </c>
      <c r="CK346" s="16">
        <f t="shared" ref="CK346" si="3473">1/$CL$4</f>
        <v>1</v>
      </c>
      <c r="CL346" s="17">
        <v>0</v>
      </c>
      <c r="CM346" s="18">
        <v>1</v>
      </c>
      <c r="CN346" s="19">
        <v>0</v>
      </c>
      <c r="CP346" s="1">
        <f t="shared" ref="CP346" si="3474">CF346*CK343+CH346*CK346-CG346*CL343-CI346*CL346</f>
        <v>0.92387774556253421</v>
      </c>
      <c r="CQ346" s="4">
        <f t="shared" ref="CQ346" si="3475">(CF346*CL343+CG346*CK343+CH346*CL346+CI346*CK346)</f>
        <v>-0.34281805484161865</v>
      </c>
      <c r="CR346" s="2">
        <f t="shared" ref="CR346" si="3476">CF346*CM343+CH346*CM346-CG346*CN343-CI346*CN346</f>
        <v>0.92387774556253421</v>
      </c>
      <c r="CS346" s="3">
        <f t="shared" ref="CS346" si="3477">(CF346*CN343+CG346*CM343+CH346*CN346+CI346*CM346)</f>
        <v>0</v>
      </c>
      <c r="CU346" s="39">
        <f t="shared" ref="CU346" si="3478">(180/PI())*ATAN(-1*(CQ343/CP343))</f>
        <v>24.815474182231195</v>
      </c>
      <c r="CW346" s="56">
        <f t="shared" ref="CW346" si="3479">20*LOG(((1-(10^(CU343/20)^2)*(1-((1-CW343)/(1+CW343))^2))^0.5))</f>
        <v>-26.907313209058778</v>
      </c>
      <c r="CY346" s="35"/>
      <c r="CZ346" s="35"/>
      <c r="DA346" s="35"/>
    </row>
    <row r="347" spans="1:109" ht="18" customHeight="1"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3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Y347" s="35"/>
      <c r="CZ347" s="35"/>
      <c r="DA347" s="35"/>
    </row>
    <row r="348" spans="1:109" ht="18" customHeight="1">
      <c r="CY348" s="35"/>
      <c r="CZ348" s="35"/>
      <c r="DA348" s="35"/>
    </row>
    <row r="349" spans="1:109" ht="18" customHeight="1" thickBot="1">
      <c r="A349" s="23"/>
      <c r="B349" s="23"/>
      <c r="C349" s="23"/>
      <c r="D349" s="20" t="s">
        <v>6</v>
      </c>
      <c r="E349" s="20"/>
      <c r="F349" s="20"/>
      <c r="G349" s="20"/>
      <c r="H349" s="20"/>
      <c r="I349" s="20" t="s">
        <v>7</v>
      </c>
      <c r="J349" s="20"/>
      <c r="K349" s="20"/>
      <c r="L349" s="20"/>
      <c r="M349" s="23"/>
      <c r="N349" s="23"/>
      <c r="O349" s="24" t="s">
        <v>8</v>
      </c>
      <c r="P349" s="23"/>
      <c r="Q349" s="23"/>
      <c r="R349" s="23"/>
      <c r="S349" s="20"/>
      <c r="T349" s="20" t="s">
        <v>9</v>
      </c>
      <c r="U349" s="23"/>
      <c r="V349" s="23"/>
      <c r="W349" s="23"/>
      <c r="X349" s="23"/>
      <c r="Y349" s="24" t="s">
        <v>10</v>
      </c>
      <c r="Z349" s="23"/>
      <c r="AA349" s="23"/>
      <c r="AB349" s="23"/>
      <c r="AC349" s="24" t="s">
        <v>11</v>
      </c>
      <c r="AD349" s="20"/>
      <c r="AE349" s="20"/>
      <c r="AF349" s="20"/>
      <c r="AG349" s="20"/>
      <c r="AH349" s="23"/>
      <c r="AI349" s="24" t="s">
        <v>12</v>
      </c>
      <c r="AJ349" s="23"/>
      <c r="AK349" s="23"/>
      <c r="AL349" s="20"/>
      <c r="AM349" s="24" t="s">
        <v>21</v>
      </c>
      <c r="AN349" s="20"/>
      <c r="AO349" s="23"/>
      <c r="AP349" s="23"/>
      <c r="AQ349" s="23"/>
      <c r="AR349" s="23"/>
      <c r="AS349" s="24" t="s">
        <v>87</v>
      </c>
      <c r="AT349" s="23"/>
      <c r="AU349" s="23"/>
      <c r="AV349" s="23"/>
      <c r="AW349" s="24" t="s">
        <v>22</v>
      </c>
      <c r="AX349" s="20"/>
      <c r="AY349" s="20"/>
      <c r="AZ349" s="20"/>
      <c r="BA349" s="20"/>
      <c r="BB349" s="23"/>
      <c r="BC349" s="24" t="s">
        <v>13</v>
      </c>
      <c r="BD349" s="23"/>
      <c r="BE349" s="23"/>
      <c r="BF349" s="23"/>
      <c r="BG349" s="24" t="s">
        <v>23</v>
      </c>
      <c r="BH349" s="20"/>
      <c r="BI349" s="23"/>
      <c r="BJ349" s="23"/>
      <c r="BK349" s="23"/>
      <c r="BL349" s="23"/>
      <c r="BM349" s="24" t="s">
        <v>24</v>
      </c>
      <c r="BN349" s="23"/>
      <c r="BO349" s="23"/>
      <c r="BP349" s="23"/>
      <c r="BQ349" s="24" t="s">
        <v>22</v>
      </c>
      <c r="BR349" s="20"/>
      <c r="BS349" s="20"/>
      <c r="BT349" s="20"/>
      <c r="BU349" s="20"/>
      <c r="BV349" s="23"/>
      <c r="BW349" s="24" t="s">
        <v>25</v>
      </c>
      <c r="BX349" s="23"/>
      <c r="BY349" s="23"/>
      <c r="BZ349" s="23"/>
      <c r="CA349" s="24" t="s">
        <v>23</v>
      </c>
      <c r="CB349" s="20"/>
      <c r="CC349" s="23"/>
      <c r="CD349" s="23"/>
      <c r="CE349" s="23"/>
      <c r="CF349" s="23"/>
      <c r="CG349" s="24" t="s">
        <v>88</v>
      </c>
      <c r="CH349" s="23"/>
      <c r="CI349" s="23"/>
      <c r="CJ349" s="23"/>
      <c r="CK349" s="24" t="s">
        <v>155</v>
      </c>
      <c r="CL349" s="24"/>
      <c r="CM349" s="23"/>
      <c r="CN349" s="23"/>
      <c r="CO349" s="23"/>
      <c r="CP349" s="23"/>
      <c r="CQ349" s="24" t="s">
        <v>89</v>
      </c>
      <c r="CR349" s="23"/>
      <c r="CS349" s="23"/>
      <c r="CY349" s="35"/>
      <c r="CZ349" s="35"/>
      <c r="DA349" s="35"/>
    </row>
    <row r="350" spans="1:109" ht="18" customHeight="1" thickBot="1">
      <c r="A350" s="23"/>
      <c r="B350" s="33"/>
      <c r="C350" s="23"/>
      <c r="D350" s="7" t="s">
        <v>99</v>
      </c>
      <c r="E350" s="8"/>
      <c r="F350" s="8" t="s">
        <v>100</v>
      </c>
      <c r="G350" s="9"/>
      <c r="H350" s="10"/>
      <c r="I350" s="7" t="s">
        <v>103</v>
      </c>
      <c r="J350" s="8"/>
      <c r="K350" s="8" t="s">
        <v>104</v>
      </c>
      <c r="L350" s="9"/>
      <c r="M350" s="23"/>
      <c r="N350" s="194" t="s">
        <v>74</v>
      </c>
      <c r="O350" s="195"/>
      <c r="P350" s="196" t="s">
        <v>75</v>
      </c>
      <c r="Q350" s="197"/>
      <c r="R350" s="23"/>
      <c r="S350" s="7" t="s">
        <v>2</v>
      </c>
      <c r="T350" s="8"/>
      <c r="U350" s="8" t="s">
        <v>3</v>
      </c>
      <c r="V350" s="9"/>
      <c r="W350" s="20"/>
      <c r="X350" s="194" t="s">
        <v>108</v>
      </c>
      <c r="Y350" s="195"/>
      <c r="Z350" s="196" t="s">
        <v>109</v>
      </c>
      <c r="AA350" s="197"/>
      <c r="AB350" s="20"/>
      <c r="AC350" s="7" t="s">
        <v>107</v>
      </c>
      <c r="AD350" s="8"/>
      <c r="AE350" s="8" t="s">
        <v>14</v>
      </c>
      <c r="AF350" s="9"/>
      <c r="AG350" s="20"/>
      <c r="AH350" s="194" t="s">
        <v>112</v>
      </c>
      <c r="AI350" s="195"/>
      <c r="AJ350" s="196" t="s">
        <v>113</v>
      </c>
      <c r="AK350" s="197"/>
      <c r="AL350" s="20"/>
      <c r="AM350" s="106" t="s">
        <v>135</v>
      </c>
      <c r="AN350" s="107"/>
      <c r="AO350" s="107" t="s">
        <v>136</v>
      </c>
      <c r="AP350" s="108"/>
      <c r="AQ350" s="23"/>
      <c r="AR350" s="194" t="s">
        <v>116</v>
      </c>
      <c r="AS350" s="195"/>
      <c r="AT350" s="196" t="s">
        <v>0</v>
      </c>
      <c r="AU350" s="197"/>
      <c r="AV350" s="36"/>
      <c r="AW350" s="7" t="s">
        <v>139</v>
      </c>
      <c r="AX350" s="8"/>
      <c r="AY350" s="8" t="s">
        <v>140</v>
      </c>
      <c r="AZ350" s="9"/>
      <c r="BA350" s="20"/>
      <c r="BB350" s="194" t="s">
        <v>119</v>
      </c>
      <c r="BC350" s="195"/>
      <c r="BD350" s="196" t="s">
        <v>120</v>
      </c>
      <c r="BE350" s="197"/>
      <c r="BF350" s="36"/>
      <c r="BG350" s="190" t="s">
        <v>143</v>
      </c>
      <c r="BH350" s="191"/>
      <c r="BI350" s="192" t="s">
        <v>144</v>
      </c>
      <c r="BJ350" s="193"/>
      <c r="BK350" s="36"/>
      <c r="BL350" s="194" t="s">
        <v>123</v>
      </c>
      <c r="BM350" s="195"/>
      <c r="BN350" s="196" t="s">
        <v>124</v>
      </c>
      <c r="BO350" s="197"/>
      <c r="BP350" s="36"/>
      <c r="BQ350" s="7" t="s">
        <v>147</v>
      </c>
      <c r="BR350" s="8"/>
      <c r="BS350" s="8" t="s">
        <v>148</v>
      </c>
      <c r="BT350" s="9"/>
      <c r="BU350" s="20"/>
      <c r="BV350" s="194" t="s">
        <v>127</v>
      </c>
      <c r="BW350" s="195"/>
      <c r="BX350" s="196" t="s">
        <v>128</v>
      </c>
      <c r="BY350" s="197"/>
      <c r="BZ350" s="36"/>
      <c r="CA350" s="7" t="s">
        <v>151</v>
      </c>
      <c r="CB350" s="8"/>
      <c r="CC350" s="8" t="s">
        <v>152</v>
      </c>
      <c r="CD350" s="9"/>
      <c r="CE350" s="36"/>
      <c r="CF350" s="194" t="s">
        <v>131</v>
      </c>
      <c r="CG350" s="195"/>
      <c r="CH350" s="196" t="s">
        <v>132</v>
      </c>
      <c r="CI350" s="197"/>
      <c r="CJ350" s="23"/>
      <c r="CK350" s="7" t="s">
        <v>156</v>
      </c>
      <c r="CL350" s="8"/>
      <c r="CM350" s="8" t="s">
        <v>157</v>
      </c>
      <c r="CN350" s="9"/>
      <c r="CO350" s="23"/>
      <c r="CP350" s="194" t="s">
        <v>160</v>
      </c>
      <c r="CQ350" s="195"/>
      <c r="CR350" s="196" t="s">
        <v>132</v>
      </c>
      <c r="CS350" s="197"/>
      <c r="CU350" s="26" t="s">
        <v>15</v>
      </c>
      <c r="CW350" s="52" t="s">
        <v>46</v>
      </c>
      <c r="CY350" s="35"/>
      <c r="CZ350" s="35"/>
      <c r="DA350" s="35"/>
    </row>
    <row r="351" spans="1:109" ht="18" customHeight="1" thickTop="1" thickBot="1">
      <c r="B351" s="34">
        <v>0.82</v>
      </c>
      <c r="D351" s="11">
        <v>1</v>
      </c>
      <c r="E351" s="12">
        <v>0</v>
      </c>
      <c r="F351" s="13">
        <v>0</v>
      </c>
      <c r="G351" s="14">
        <v>0</v>
      </c>
      <c r="H351" s="10"/>
      <c r="I351" s="11">
        <v>1</v>
      </c>
      <c r="J351" s="12">
        <v>0</v>
      </c>
      <c r="K351" s="13">
        <v>0</v>
      </c>
      <c r="L351" s="40">
        <f t="shared" ref="L351" si="3480">$B351*$J$4</f>
        <v>1.1701728</v>
      </c>
      <c r="N351" s="1">
        <f t="shared" ref="N351" si="3481">D351*I351+F351*I354-E351*J351-G351*J354</f>
        <v>1</v>
      </c>
      <c r="O351" s="4">
        <f t="shared" ref="O351" si="3482">(D351*J351+E351*I351+F351*J354+G351*I354)</f>
        <v>0</v>
      </c>
      <c r="P351" s="2">
        <f t="shared" ref="P351" si="3483">D351*K351+F351*K354-E351*L351-G351*L354</f>
        <v>0</v>
      </c>
      <c r="Q351" s="3">
        <f t="shared" ref="Q351" si="3484">(D351*L351+E351*K351+F351*L354+G351*K354)</f>
        <v>1.1701728</v>
      </c>
      <c r="S351" s="11">
        <v>1</v>
      </c>
      <c r="T351" s="12">
        <v>0</v>
      </c>
      <c r="U351" s="13">
        <v>0</v>
      </c>
      <c r="V351" s="13">
        <v>0</v>
      </c>
      <c r="W351" s="20"/>
      <c r="X351" s="1">
        <f t="shared" ref="X351" si="3485">N351*S351+P351*S354-O351*T351-Q351*T354</f>
        <v>-0.73147379959808001</v>
      </c>
      <c r="Y351" s="4">
        <f t="shared" ref="Y351" si="3486">(N351*T351+O351*S351+P351*T354+Q351*S354)</f>
        <v>0</v>
      </c>
      <c r="Z351" s="2">
        <f t="shared" ref="Z351" si="3487">N351*U351+P351*U354-O351*V351-Q351*V354</f>
        <v>0</v>
      </c>
      <c r="AA351" s="3">
        <f t="shared" ref="AA351" si="3488">(N351*V351+O351*U351+P351*V354+Q351*U354)</f>
        <v>1.1701728</v>
      </c>
      <c r="AB351" s="20"/>
      <c r="AC351" s="11">
        <v>1</v>
      </c>
      <c r="AD351" s="12">
        <v>0</v>
      </c>
      <c r="AE351" s="13">
        <v>0</v>
      </c>
      <c r="AF351" s="40">
        <f t="shared" ref="AF351" si="3489">$B351*$AD$4</f>
        <v>1.4042417999999999</v>
      </c>
      <c r="AG351" s="20"/>
      <c r="AH351" s="1">
        <f t="shared" ref="AH351" si="3490">X351*AC351+Z351*AC354-Y351*AD351-AA351*AD354</f>
        <v>-0.73147379959808001</v>
      </c>
      <c r="AI351" s="4">
        <f t="shared" ref="AI351" si="3491">(X351*AD351+Y351*AC351+Z351*AD354+AA351*AC354)</f>
        <v>0</v>
      </c>
      <c r="AJ351" s="2">
        <f t="shared" ref="AJ351" si="3492">X351*AE351+Z351*AE354-Y351*AF351-AA351*AF354</f>
        <v>0</v>
      </c>
      <c r="AK351" s="3">
        <f t="shared" ref="AK351" si="3493">(X351*AF351+Y351*AE351+Z351*AF354+AA351*AE354)</f>
        <v>0.14300671499955286</v>
      </c>
      <c r="AL351" s="20"/>
      <c r="AM351" s="11">
        <v>1</v>
      </c>
      <c r="AN351" s="12">
        <v>0</v>
      </c>
      <c r="AO351" s="13">
        <v>0</v>
      </c>
      <c r="AP351" s="14">
        <v>0</v>
      </c>
      <c r="AR351" s="1">
        <f t="shared" ref="AR351" si="3494">AH351*AM351+AJ351*AM354-AI351*AN351-AK351*AN354</f>
        <v>-0.9549537108836692</v>
      </c>
      <c r="AS351" s="4">
        <f t="shared" ref="AS351" si="3495">(AH351*AN351+AI351*AM351+AJ351*AN354+AK351*AM354)</f>
        <v>0</v>
      </c>
      <c r="AT351" s="2">
        <f t="shared" ref="AT351" si="3496">AH351*AO351+AJ351*AO354-AI351*AP351-AK351*AP354</f>
        <v>0</v>
      </c>
      <c r="AU351" s="3">
        <f t="shared" ref="AU351" si="3497">(AH351*AP351+AI351*AO351+AJ351*AP354+AK351*AO354)</f>
        <v>0.14300671499955286</v>
      </c>
      <c r="AV351" s="20"/>
      <c r="AW351" s="11">
        <v>1</v>
      </c>
      <c r="AX351" s="12">
        <v>0</v>
      </c>
      <c r="AY351" s="13">
        <v>0</v>
      </c>
      <c r="AZ351" s="40">
        <f t="shared" ref="AZ351" si="3498">$B351*$AX$4</f>
        <v>1.4042417999999999</v>
      </c>
      <c r="BA351" s="20"/>
      <c r="BB351" s="1">
        <f t="shared" ref="BB351" si="3499">AR351*AW351+AT351*AW354-AS351*AX351-AU351*AX354</f>
        <v>-0.9549537108836692</v>
      </c>
      <c r="BC351" s="4">
        <f t="shared" ref="BC351" si="3500">(AR351*AX351+AS351*AW351+AT351*AX354+AU351*AW354)</f>
        <v>0</v>
      </c>
      <c r="BD351" s="2">
        <f t="shared" ref="BD351" si="3501">AR351*AY351+AT351*AY354-AS351*AZ351-AU351*AZ354</f>
        <v>0</v>
      </c>
      <c r="BE351" s="3">
        <f t="shared" ref="BE351" si="3502">(AR351*AZ351+AS351*AY351+AT351*AZ354+AU351*AY354)</f>
        <v>-1.1979792028884102</v>
      </c>
      <c r="BF351" s="20"/>
      <c r="BG351" s="11">
        <v>1</v>
      </c>
      <c r="BH351" s="12">
        <v>0</v>
      </c>
      <c r="BI351" s="13">
        <v>0</v>
      </c>
      <c r="BJ351" s="14">
        <v>0</v>
      </c>
      <c r="BK351" s="20"/>
      <c r="BL351" s="1">
        <f t="shared" ref="BL351" si="3503">BB351*BG351+BD351*BG354-BC351*BH351-BE351*BH354</f>
        <v>0.81766448897935495</v>
      </c>
      <c r="BM351" s="4">
        <f t="shared" ref="BM351" si="3504">(BB351*BH351+BC351*BG351+BD351*BH354+BE351*BG354)</f>
        <v>0</v>
      </c>
      <c r="BN351" s="2">
        <f t="shared" ref="BN351" si="3505">BB351*BI351+BD351*BI354-BC351*BJ351-BE351*BJ354</f>
        <v>0</v>
      </c>
      <c r="BO351" s="3">
        <f t="shared" ref="BO351" si="3506">(BB351*BJ351+BC351*BI351+BD351*BJ354+BE351*BI354)</f>
        <v>-1.1979792028884102</v>
      </c>
      <c r="BP351" s="20"/>
      <c r="BQ351" s="11">
        <v>1</v>
      </c>
      <c r="BR351" s="12">
        <v>0</v>
      </c>
      <c r="BS351" s="13">
        <v>0</v>
      </c>
      <c r="BT351" s="40">
        <f t="shared" ref="BT351" si="3507">$B351*BR$4</f>
        <v>1.1701728</v>
      </c>
      <c r="BU351" s="20"/>
      <c r="BV351" s="1">
        <f t="shared" ref="BV351" si="3508">BL351*BQ351+BN351*BQ354-BM351*BR351-BO351*BR354</f>
        <v>0.81766448897935495</v>
      </c>
      <c r="BW351" s="4">
        <f t="shared" ref="BW351" si="3509">(BL351*BR351+BM351*BQ351+BN351*BR354+BO351*BQ354)</f>
        <v>0</v>
      </c>
      <c r="BX351" s="2">
        <f t="shared" ref="BX351" si="3510">BL351*BS351+BN351*BS354-BM351*BT351-BO351*BT354</f>
        <v>0</v>
      </c>
      <c r="BY351" s="3">
        <f t="shared" ref="BY351" si="3511">(BL351*BT351+BM351*BS351+BN351*BT354+BO351*BS354)</f>
        <v>-0.2411704583588693</v>
      </c>
      <c r="BZ351" s="20"/>
      <c r="CA351" s="11">
        <v>1</v>
      </c>
      <c r="CB351" s="12">
        <v>0</v>
      </c>
      <c r="CC351" s="13">
        <v>0</v>
      </c>
      <c r="CD351" s="14">
        <v>0</v>
      </c>
      <c r="CE351" s="20"/>
      <c r="CF351" s="1">
        <f t="shared" ref="CF351" si="3512">BV351*CA351+BX351*CA354-BW351*CB351-BY351*CB354</f>
        <v>0.97873587121714301</v>
      </c>
      <c r="CG351" s="4">
        <f t="shared" ref="CG351" si="3513">(BV351*CB351+BW351*CA351+BX351*CB354+BY351*CA354)</f>
        <v>0</v>
      </c>
      <c r="CH351" s="2">
        <f t="shared" ref="CH351" si="3514">BV351*CC351+BX351*CC354-BW351*CD351-BY351*CD354</f>
        <v>0</v>
      </c>
      <c r="CI351" s="3">
        <f t="shared" ref="CI351" si="3515">(BV351*CD351+BW351*CC351+BX351*CD354+BY351*CC354)</f>
        <v>-0.2411704583588693</v>
      </c>
      <c r="CJ351" s="28"/>
      <c r="CK351" s="11">
        <v>1</v>
      </c>
      <c r="CL351" s="12">
        <v>0</v>
      </c>
      <c r="CM351" s="13">
        <v>0</v>
      </c>
      <c r="CN351" s="14">
        <v>0</v>
      </c>
      <c r="CP351" s="1">
        <f t="shared" ref="CP351" si="3516">CF351*CK351+CH351*CK354-CG351*CL351-CI351*CL354</f>
        <v>0.97873587121714301</v>
      </c>
      <c r="CQ351" s="4">
        <f t="shared" ref="CQ351" si="3517">(CF351*CL351+CG351*CK351+CH351*CL354+CI351*CK354)</f>
        <v>-0.2411704583588693</v>
      </c>
      <c r="CR351" s="2">
        <f t="shared" ref="CR351" si="3518">CF351*CM351+CH351*CM354-CG351*CN351-CI351*CN354</f>
        <v>0</v>
      </c>
      <c r="CS351" s="3">
        <f t="shared" ref="CS351" si="3519">(CF351*CN351+CG351*CM351+CH351*CN354+CI351*CM354)</f>
        <v>-0.2411704583588693</v>
      </c>
      <c r="CU351" s="29">
        <f t="shared" ref="CU351" si="3520">20*LOG(((1+$CL$4)/$CL$4)/((CP351+CP354)^2+(CQ351+CQ354)^2)^0.5)</f>
        <v>-4.8282522591421894E-3</v>
      </c>
      <c r="CW351" s="53">
        <f t="shared" ref="CW351" si="3521">((CP351^2+CQ351^2)^0.5)/((CP354^2+CQ354^2)^0.5)</f>
        <v>1.0139285887844756</v>
      </c>
      <c r="CY351" s="35"/>
      <c r="CZ351" s="35"/>
      <c r="DA351" s="35"/>
    </row>
    <row r="352" spans="1:109" ht="18" customHeight="1" thickBot="1">
      <c r="D352" s="11"/>
      <c r="E352" s="13"/>
      <c r="F352" s="13"/>
      <c r="G352" s="15"/>
      <c r="H352" s="10"/>
      <c r="I352" s="11"/>
      <c r="J352" s="13"/>
      <c r="K352" s="13"/>
      <c r="L352" s="15"/>
      <c r="N352" s="5"/>
      <c r="Q352" s="6"/>
      <c r="S352" s="11"/>
      <c r="T352" s="13"/>
      <c r="U352" s="13"/>
      <c r="V352" s="15"/>
      <c r="W352" s="20"/>
      <c r="X352" s="5"/>
      <c r="AA352" s="6"/>
      <c r="AB352" s="20"/>
      <c r="AC352" s="11"/>
      <c r="AD352" s="13"/>
      <c r="AE352" s="13"/>
      <c r="AF352" s="15"/>
      <c r="AG352" s="20"/>
      <c r="AH352" s="5"/>
      <c r="AK352" s="6"/>
      <c r="AL352" s="20"/>
      <c r="AM352" s="11"/>
      <c r="AN352" s="13"/>
      <c r="AO352" s="13"/>
      <c r="AP352" s="15"/>
      <c r="AR352" s="5"/>
      <c r="AU352" s="6"/>
      <c r="AW352" s="11"/>
      <c r="AX352" s="13"/>
      <c r="AY352" s="13"/>
      <c r="AZ352" s="15"/>
      <c r="BA352" s="20"/>
      <c r="BB352" s="5"/>
      <c r="BE352" s="6"/>
      <c r="BG352" s="11"/>
      <c r="BH352" s="13"/>
      <c r="BI352" s="13"/>
      <c r="BJ352" s="15"/>
      <c r="BL352" s="5"/>
      <c r="BO352" s="6"/>
      <c r="BQ352" s="11"/>
      <c r="BR352" s="13"/>
      <c r="BS352" s="13"/>
      <c r="BT352" s="15"/>
      <c r="BU352" s="20"/>
      <c r="BV352" s="5"/>
      <c r="BY352" s="6"/>
      <c r="CA352" s="11"/>
      <c r="CB352" s="13"/>
      <c r="CC352" s="13"/>
      <c r="CD352" s="15"/>
      <c r="CF352" s="5"/>
      <c r="CI352" s="6"/>
      <c r="CK352" s="11"/>
      <c r="CL352" s="13"/>
      <c r="CM352" s="13"/>
      <c r="CN352" s="15"/>
      <c r="CP352" s="5"/>
      <c r="CS352" s="6"/>
      <c r="CW352" s="54"/>
      <c r="CY352" s="35"/>
      <c r="CZ352" s="35"/>
      <c r="DA352" s="35"/>
    </row>
    <row r="353" spans="1:105" ht="18" customHeight="1" thickBot="1">
      <c r="D353" s="11" t="s">
        <v>101</v>
      </c>
      <c r="E353" s="13"/>
      <c r="F353" s="13" t="s">
        <v>102</v>
      </c>
      <c r="G353" s="15"/>
      <c r="H353" s="10"/>
      <c r="I353" s="11" t="s">
        <v>106</v>
      </c>
      <c r="J353" s="13"/>
      <c r="K353" s="13" t="s">
        <v>105</v>
      </c>
      <c r="L353" s="15"/>
      <c r="N353" s="194" t="s">
        <v>16</v>
      </c>
      <c r="O353" s="195"/>
      <c r="P353" s="196" t="s">
        <v>17</v>
      </c>
      <c r="Q353" s="197"/>
      <c r="S353" s="11" t="s">
        <v>4</v>
      </c>
      <c r="T353" s="13"/>
      <c r="U353" s="13" t="s">
        <v>5</v>
      </c>
      <c r="V353" s="15"/>
      <c r="W353" s="20"/>
      <c r="X353" s="194" t="s">
        <v>111</v>
      </c>
      <c r="Y353" s="195"/>
      <c r="Z353" s="196" t="s">
        <v>110</v>
      </c>
      <c r="AA353" s="197"/>
      <c r="AB353" s="20"/>
      <c r="AC353" s="11" t="s">
        <v>18</v>
      </c>
      <c r="AD353" s="13"/>
      <c r="AE353" s="13" t="s">
        <v>19</v>
      </c>
      <c r="AF353" s="15"/>
      <c r="AG353" s="20"/>
      <c r="AH353" s="194" t="s">
        <v>114</v>
      </c>
      <c r="AI353" s="195"/>
      <c r="AJ353" s="196" t="s">
        <v>115</v>
      </c>
      <c r="AK353" s="197"/>
      <c r="AL353" s="20"/>
      <c r="AM353" s="11" t="s">
        <v>138</v>
      </c>
      <c r="AN353" s="13"/>
      <c r="AO353" s="13" t="s">
        <v>137</v>
      </c>
      <c r="AP353" s="15"/>
      <c r="AR353" s="194" t="s">
        <v>117</v>
      </c>
      <c r="AS353" s="195"/>
      <c r="AT353" s="196" t="s">
        <v>118</v>
      </c>
      <c r="AU353" s="197"/>
      <c r="AV353" s="36"/>
      <c r="AW353" s="11" t="s">
        <v>142</v>
      </c>
      <c r="AX353" s="13"/>
      <c r="AY353" s="13" t="s">
        <v>141</v>
      </c>
      <c r="AZ353" s="15"/>
      <c r="BA353" s="20"/>
      <c r="BB353" s="194" t="s">
        <v>122</v>
      </c>
      <c r="BC353" s="195"/>
      <c r="BD353" s="196" t="s">
        <v>121</v>
      </c>
      <c r="BE353" s="197"/>
      <c r="BF353" s="36"/>
      <c r="BG353" s="11" t="s">
        <v>145</v>
      </c>
      <c r="BH353" s="13"/>
      <c r="BI353" s="13" t="s">
        <v>146</v>
      </c>
      <c r="BJ353" s="15"/>
      <c r="BK353" s="36"/>
      <c r="BL353" s="194" t="s">
        <v>125</v>
      </c>
      <c r="BM353" s="195"/>
      <c r="BN353" s="196" t="s">
        <v>126</v>
      </c>
      <c r="BO353" s="197"/>
      <c r="BP353" s="36"/>
      <c r="BQ353" s="11" t="s">
        <v>150</v>
      </c>
      <c r="BR353" s="13"/>
      <c r="BS353" s="13" t="s">
        <v>149</v>
      </c>
      <c r="BT353" s="15"/>
      <c r="BU353" s="20"/>
      <c r="BV353" s="194" t="s">
        <v>129</v>
      </c>
      <c r="BW353" s="195"/>
      <c r="BX353" s="196" t="s">
        <v>130</v>
      </c>
      <c r="BY353" s="197"/>
      <c r="BZ353" s="36"/>
      <c r="CA353" s="11" t="s">
        <v>154</v>
      </c>
      <c r="CB353" s="13"/>
      <c r="CC353" s="13" t="s">
        <v>153</v>
      </c>
      <c r="CD353" s="15"/>
      <c r="CE353" s="36"/>
      <c r="CF353" s="194" t="s">
        <v>134</v>
      </c>
      <c r="CG353" s="195"/>
      <c r="CH353" s="196" t="s">
        <v>133</v>
      </c>
      <c r="CI353" s="197"/>
      <c r="CK353" s="11" t="s">
        <v>159</v>
      </c>
      <c r="CL353" s="13"/>
      <c r="CM353" s="13" t="s">
        <v>158</v>
      </c>
      <c r="CN353" s="15"/>
      <c r="CP353" s="109" t="s">
        <v>161</v>
      </c>
      <c r="CQ353" s="110"/>
      <c r="CR353" s="111" t="s">
        <v>162</v>
      </c>
      <c r="CS353" s="112"/>
      <c r="CU353" s="38" t="s">
        <v>29</v>
      </c>
      <c r="CW353" s="55" t="s">
        <v>47</v>
      </c>
      <c r="CY353" s="35"/>
      <c r="CZ353" s="35"/>
      <c r="DA353" s="35"/>
    </row>
    <row r="354" spans="1:105" ht="18" customHeight="1" thickTop="1" thickBot="1">
      <c r="D354" s="16">
        <v>0</v>
      </c>
      <c r="E354" s="17">
        <f t="shared" ref="E354" si="3522">$B351*$E$4</f>
        <v>0.66787359999999996</v>
      </c>
      <c r="F354" s="18">
        <v>1</v>
      </c>
      <c r="G354" s="19">
        <v>0</v>
      </c>
      <c r="H354" s="10"/>
      <c r="I354" s="16">
        <v>0</v>
      </c>
      <c r="J354" s="17">
        <v>0</v>
      </c>
      <c r="K354" s="18">
        <v>1</v>
      </c>
      <c r="L354" s="19">
        <v>0</v>
      </c>
      <c r="N354" s="1">
        <f t="shared" ref="N354" si="3523">D354*I351+F354*I354-E354*J351-G354*J354</f>
        <v>0</v>
      </c>
      <c r="O354" s="4">
        <f t="shared" ref="O354" si="3524">(D354*J351+E354*I351+F354*J354+G354*I354)</f>
        <v>0.66787359999999996</v>
      </c>
      <c r="P354" s="2">
        <f t="shared" ref="P354" si="3525">D354*K351+F354*K354-E354*L351-G354*L354</f>
        <v>0.21847247944192005</v>
      </c>
      <c r="Q354" s="3">
        <f t="shared" ref="Q354" si="3526">(D354*L351+E354*K351+F354*L354+G354*K354)</f>
        <v>0</v>
      </c>
      <c r="S354" s="16">
        <v>0</v>
      </c>
      <c r="T354" s="17">
        <f t="shared" ref="T354" si="3527">$B351*$T$4</f>
        <v>1.4796735999999999</v>
      </c>
      <c r="U354" s="18">
        <v>1</v>
      </c>
      <c r="V354" s="19">
        <v>0</v>
      </c>
      <c r="W354" s="20"/>
      <c r="X354" s="1">
        <f t="shared" ref="X354" si="3528">N354*S351+P354*S354-O354*T351-Q354*T354</f>
        <v>0</v>
      </c>
      <c r="Y354" s="4">
        <f t="shared" ref="Y354" si="3529">(N354*T351+O354*S351+P354*T354+Q354*S354)</f>
        <v>0.9911415601567517</v>
      </c>
      <c r="Z354" s="2">
        <f t="shared" ref="Z354" si="3530">N354*U351+P354*U354-O354*V351-Q354*V354</f>
        <v>0.21847247944192005</v>
      </c>
      <c r="AA354" s="3">
        <f t="shared" ref="AA354" si="3531">(N354*V351+O354*U351+P354*V354+Q354*U354)</f>
        <v>0</v>
      </c>
      <c r="AB354" s="20"/>
      <c r="AC354" s="16">
        <v>0</v>
      </c>
      <c r="AD354" s="17">
        <v>0</v>
      </c>
      <c r="AE354" s="18">
        <v>1</v>
      </c>
      <c r="AF354" s="19">
        <v>0</v>
      </c>
      <c r="AG354" s="20"/>
      <c r="AH354" s="1">
        <f t="shared" ref="AH354" si="3532">X354*AC351+Z354*AC354-Y354*AD351-AA354*AD354</f>
        <v>0</v>
      </c>
      <c r="AI354" s="4">
        <f t="shared" ref="AI354" si="3533">(X354*AD351+Y354*AC351+Z354*AD354+AA354*AC354)</f>
        <v>0.9911415601567517</v>
      </c>
      <c r="AJ354" s="2">
        <f t="shared" ref="AJ354" si="3534">X354*AE351+Z354*AE354-Y354*AF351-AA354*AF354</f>
        <v>-1.1733299290474051</v>
      </c>
      <c r="AK354" s="3">
        <f t="shared" ref="AK354" si="3535">(X354*AF351+Y354*AE351+Z354*AF354+AA354*AE354)</f>
        <v>0</v>
      </c>
      <c r="AL354" s="20"/>
      <c r="AM354" s="16">
        <v>0</v>
      </c>
      <c r="AN354" s="17">
        <f t="shared" ref="AN354" si="3536">$B351*$AN$4</f>
        <v>1.5627231999999998</v>
      </c>
      <c r="AO354" s="18">
        <v>1</v>
      </c>
      <c r="AP354" s="19">
        <v>0</v>
      </c>
      <c r="AR354" s="1">
        <f t="shared" ref="AR354" si="3537">AH354*AM351+AJ354*AM354-AI354*AN351-AK354*AN354</f>
        <v>0</v>
      </c>
      <c r="AS354" s="4">
        <f t="shared" ref="AS354" si="3538">(AH354*AN351+AI354*AM351+AJ354*AN354+AK354*AM354)</f>
        <v>-0.84244834121998191</v>
      </c>
      <c r="AT354" s="2">
        <f t="shared" ref="AT354" si="3539">AH354*AO351+AJ354*AO354-AI354*AP351-AK354*AP354</f>
        <v>-1.1733299290474051</v>
      </c>
      <c r="AU354" s="3">
        <f t="shared" ref="AU354" si="3540">(AH354*AP351+AI354*AO351+AJ354*AP354+AK354*AO354)</f>
        <v>0</v>
      </c>
      <c r="AV354" s="20"/>
      <c r="AW354" s="16">
        <v>0</v>
      </c>
      <c r="AX354" s="17">
        <v>0</v>
      </c>
      <c r="AY354" s="18">
        <v>1</v>
      </c>
      <c r="AZ354" s="19">
        <v>0</v>
      </c>
      <c r="BA354" s="20"/>
      <c r="BB354" s="1">
        <f t="shared" ref="BB354" si="3541">AR354*AW351+AT354*AW354-AS354*AX351-AU354*AX354</f>
        <v>0</v>
      </c>
      <c r="BC354" s="4">
        <f t="shared" ref="BC354" si="3542">(AR354*AX351+AS354*AW351+AT354*AX354+AU354*AW354)</f>
        <v>-0.84244834121998191</v>
      </c>
      <c r="BD354" s="2">
        <f t="shared" ref="BD354" si="3543">AR354*AY351+AT354*AY354-AS354*AZ351-AU354*AZ354</f>
        <v>9.6712460343564288E-3</v>
      </c>
      <c r="BE354" s="3">
        <f t="shared" ref="BE354" si="3544">(AR354*AZ351+AS354*AY351+AT354*AZ354+AU354*AY354)</f>
        <v>0</v>
      </c>
      <c r="BF354" s="20"/>
      <c r="BG354" s="16">
        <v>0</v>
      </c>
      <c r="BH354" s="17">
        <f t="shared" ref="BH354" si="3545">$B351*$BH$4</f>
        <v>1.4796735999999999</v>
      </c>
      <c r="BI354" s="18">
        <v>1</v>
      </c>
      <c r="BJ354" s="19">
        <v>0</v>
      </c>
      <c r="BK354" s="20"/>
      <c r="BL354" s="1">
        <f t="shared" ref="BL354" si="3546">BB354*BG351+BD354*BG354-BC354*BH351-BE354*BH354</f>
        <v>0</v>
      </c>
      <c r="BM354" s="4">
        <f t="shared" ref="BM354" si="3547">(BB354*BH351+BC354*BG351+BD354*BH354+BE354*BG354)</f>
        <v>-0.82813805378383998</v>
      </c>
      <c r="BN354" s="2">
        <f t="shared" ref="BN354" si="3548">BB354*BI351+BD354*BI354-BC354*BJ351-BE354*BJ354</f>
        <v>9.6712460343564288E-3</v>
      </c>
      <c r="BO354" s="3">
        <f t="shared" ref="BO354" si="3549">(BB354*BJ351+BC354*BI351+BD354*BJ354+BE354*BI354)</f>
        <v>0</v>
      </c>
      <c r="BP354" s="20"/>
      <c r="BQ354" s="16">
        <v>0</v>
      </c>
      <c r="BR354" s="17">
        <v>0</v>
      </c>
      <c r="BS354" s="18">
        <v>1</v>
      </c>
      <c r="BT354" s="19">
        <v>0</v>
      </c>
      <c r="BU354" s="20"/>
      <c r="BV354" s="1">
        <f t="shared" ref="BV354" si="3550">BL354*BQ351+BN354*BQ354-BM354*BR351-BO354*BR354</f>
        <v>0</v>
      </c>
      <c r="BW354" s="4">
        <f t="shared" ref="BW354" si="3551">(BL354*BR351+BM354*BQ351+BN354*BR354+BO354*BQ354)</f>
        <v>-0.82813805378383998</v>
      </c>
      <c r="BX354" s="2">
        <f t="shared" ref="BX354" si="3552">BL354*BS351+BN354*BS354-BM354*BT351-BO354*BT354</f>
        <v>0.97873587121714312</v>
      </c>
      <c r="BY354" s="3">
        <f t="shared" ref="BY354" si="3553">(BL354*BT351+BM354*BS351+BN354*BT354+BO354*BS354)</f>
        <v>0</v>
      </c>
      <c r="BZ354" s="20"/>
      <c r="CA354" s="16">
        <v>0</v>
      </c>
      <c r="CB354" s="17">
        <f t="shared" ref="CB354" si="3554">$B351*$CB$4</f>
        <v>0.66787359999999996</v>
      </c>
      <c r="CC354" s="18">
        <v>1</v>
      </c>
      <c r="CD354" s="19">
        <v>0</v>
      </c>
      <c r="CE354" s="20"/>
      <c r="CF354" s="1">
        <f t="shared" ref="CF354" si="3555">BV354*CA351+BX354*CA354-BW354*CB351-BY354*CB354</f>
        <v>0</v>
      </c>
      <c r="CG354" s="4">
        <f t="shared" ref="CG354" si="3556">(BV354*CB351+BW354*CA351+BX354*CB354+BY354*CA354)</f>
        <v>-0.17446620402491031</v>
      </c>
      <c r="CH354" s="2">
        <f t="shared" ref="CH354" si="3557">BV354*CC351+BX354*CC354-BW354*CD351-BY354*CD354</f>
        <v>0.97873587121714312</v>
      </c>
      <c r="CI354" s="3">
        <f t="shared" ref="CI354" si="3558">(BV354*CD351+BW354*CC351+BX354*CD354+BY354*CC354)</f>
        <v>0</v>
      </c>
      <c r="CK354" s="16">
        <f t="shared" ref="CK354" si="3559">1/$CL$4</f>
        <v>1</v>
      </c>
      <c r="CL354" s="17">
        <v>0</v>
      </c>
      <c r="CM354" s="18">
        <v>1</v>
      </c>
      <c r="CN354" s="19">
        <v>0</v>
      </c>
      <c r="CP354" s="1">
        <f t="shared" ref="CP354" si="3560">CF354*CK351+CH354*CK354-CG354*CL351-CI354*CL354</f>
        <v>0.97873587121714312</v>
      </c>
      <c r="CQ354" s="4">
        <f t="shared" ref="CQ354" si="3561">(CF354*CL351+CG354*CK351+CH354*CL354+CI354*CK354)</f>
        <v>-0.17446620402491031</v>
      </c>
      <c r="CR354" s="2">
        <f t="shared" ref="CR354" si="3562">CF354*CM351+CH354*CM354-CG354*CN351-CI354*CN354</f>
        <v>0.97873587121714312</v>
      </c>
      <c r="CS354" s="3">
        <f t="shared" ref="CS354" si="3563">(CF354*CN351+CG354*CM351+CH354*CN354+CI354*CM354)</f>
        <v>0</v>
      </c>
      <c r="CU354" s="39">
        <f t="shared" ref="CU354" si="3564">(180/PI())*ATAN(-1*(CQ351/CP351))</f>
        <v>13.842496618876002</v>
      </c>
      <c r="CW354" s="56">
        <f t="shared" ref="CW354" si="3565">20*LOG(((1-(10^(CU351/20)^2)*(1-((1-CW351)/(1+CW351))^2))^0.5))</f>
        <v>-29.359510050513038</v>
      </c>
      <c r="CY354" s="35"/>
      <c r="CZ354" s="35"/>
      <c r="DA354" s="35"/>
    </row>
    <row r="355" spans="1:105" ht="18" customHeight="1">
      <c r="E355" s="20"/>
      <c r="F355" s="20"/>
      <c r="G355" s="20"/>
      <c r="H355" s="20"/>
      <c r="I355" s="20"/>
      <c r="J355" s="20"/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  <c r="AA355" s="20"/>
      <c r="AB355" s="30"/>
      <c r="AC355" s="20"/>
      <c r="AD355" s="20"/>
      <c r="AE355" s="20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Y355" s="35"/>
      <c r="CZ355" s="35"/>
      <c r="DA355" s="35"/>
    </row>
    <row r="356" spans="1:105" ht="18" customHeight="1">
      <c r="CY356" s="35"/>
      <c r="CZ356" s="35"/>
      <c r="DA356" s="35"/>
    </row>
    <row r="357" spans="1:105" ht="18" customHeight="1" thickBot="1">
      <c r="A357" s="23"/>
      <c r="B357" s="23"/>
      <c r="C357" s="23"/>
      <c r="D357" s="20" t="s">
        <v>6</v>
      </c>
      <c r="E357" s="20"/>
      <c r="F357" s="20"/>
      <c r="G357" s="20"/>
      <c r="H357" s="20"/>
      <c r="I357" s="20" t="s">
        <v>7</v>
      </c>
      <c r="J357" s="20"/>
      <c r="K357" s="20"/>
      <c r="L357" s="20"/>
      <c r="M357" s="23"/>
      <c r="N357" s="23"/>
      <c r="O357" s="24" t="s">
        <v>8</v>
      </c>
      <c r="P357" s="23"/>
      <c r="Q357" s="23"/>
      <c r="R357" s="23"/>
      <c r="S357" s="20"/>
      <c r="T357" s="20" t="s">
        <v>9</v>
      </c>
      <c r="U357" s="23"/>
      <c r="V357" s="23"/>
      <c r="W357" s="23"/>
      <c r="X357" s="23"/>
      <c r="Y357" s="24" t="s">
        <v>10</v>
      </c>
      <c r="Z357" s="23"/>
      <c r="AA357" s="23"/>
      <c r="AB357" s="23"/>
      <c r="AC357" s="24" t="s">
        <v>11</v>
      </c>
      <c r="AD357" s="20"/>
      <c r="AE357" s="20"/>
      <c r="AF357" s="20"/>
      <c r="AG357" s="20"/>
      <c r="AH357" s="23"/>
      <c r="AI357" s="24" t="s">
        <v>12</v>
      </c>
      <c r="AJ357" s="23"/>
      <c r="AK357" s="23"/>
      <c r="AL357" s="20"/>
      <c r="AM357" s="24" t="s">
        <v>21</v>
      </c>
      <c r="AN357" s="20"/>
      <c r="AO357" s="23"/>
      <c r="AP357" s="23"/>
      <c r="AQ357" s="23"/>
      <c r="AR357" s="23"/>
      <c r="AS357" s="24" t="s">
        <v>87</v>
      </c>
      <c r="AT357" s="23"/>
      <c r="AU357" s="23"/>
      <c r="AV357" s="23"/>
      <c r="AW357" s="24" t="s">
        <v>22</v>
      </c>
      <c r="AX357" s="20"/>
      <c r="AY357" s="20"/>
      <c r="AZ357" s="20"/>
      <c r="BA357" s="20"/>
      <c r="BB357" s="23"/>
      <c r="BC357" s="24" t="s">
        <v>13</v>
      </c>
      <c r="BD357" s="23"/>
      <c r="BE357" s="23"/>
      <c r="BF357" s="23"/>
      <c r="BG357" s="24" t="s">
        <v>23</v>
      </c>
      <c r="BH357" s="20"/>
      <c r="BI357" s="23"/>
      <c r="BJ357" s="23"/>
      <c r="BK357" s="23"/>
      <c r="BL357" s="23"/>
      <c r="BM357" s="24" t="s">
        <v>24</v>
      </c>
      <c r="BN357" s="23"/>
      <c r="BO357" s="23"/>
      <c r="BP357" s="23"/>
      <c r="BQ357" s="24" t="s">
        <v>22</v>
      </c>
      <c r="BR357" s="20"/>
      <c r="BS357" s="20"/>
      <c r="BT357" s="20"/>
      <c r="BU357" s="20"/>
      <c r="BV357" s="23"/>
      <c r="BW357" s="24" t="s">
        <v>25</v>
      </c>
      <c r="BX357" s="23"/>
      <c r="BY357" s="23"/>
      <c r="BZ357" s="23"/>
      <c r="CA357" s="24" t="s">
        <v>23</v>
      </c>
      <c r="CB357" s="20"/>
      <c r="CC357" s="23"/>
      <c r="CD357" s="23"/>
      <c r="CE357" s="23"/>
      <c r="CF357" s="23"/>
      <c r="CG357" s="24" t="s">
        <v>88</v>
      </c>
      <c r="CH357" s="23"/>
      <c r="CI357" s="23"/>
      <c r="CJ357" s="23"/>
      <c r="CK357" s="24" t="s">
        <v>155</v>
      </c>
      <c r="CL357" s="24"/>
      <c r="CM357" s="23"/>
      <c r="CN357" s="23"/>
      <c r="CO357" s="23"/>
      <c r="CP357" s="23"/>
      <c r="CQ357" s="24" t="s">
        <v>89</v>
      </c>
      <c r="CR357" s="23"/>
      <c r="CS357" s="23"/>
      <c r="CY357" s="35"/>
      <c r="CZ357" s="35"/>
      <c r="DA357" s="35"/>
    </row>
    <row r="358" spans="1:105" ht="18" customHeight="1" thickBot="1">
      <c r="A358" s="23"/>
      <c r="B358" s="33"/>
      <c r="C358" s="23"/>
      <c r="D358" s="7" t="s">
        <v>99</v>
      </c>
      <c r="E358" s="8"/>
      <c r="F358" s="8" t="s">
        <v>100</v>
      </c>
      <c r="G358" s="9"/>
      <c r="H358" s="10"/>
      <c r="I358" s="7" t="s">
        <v>103</v>
      </c>
      <c r="J358" s="8"/>
      <c r="K358" s="8" t="s">
        <v>104</v>
      </c>
      <c r="L358" s="9"/>
      <c r="M358" s="23"/>
      <c r="N358" s="194" t="s">
        <v>74</v>
      </c>
      <c r="O358" s="195"/>
      <c r="P358" s="196" t="s">
        <v>75</v>
      </c>
      <c r="Q358" s="197"/>
      <c r="R358" s="23"/>
      <c r="S358" s="7" t="s">
        <v>2</v>
      </c>
      <c r="T358" s="8"/>
      <c r="U358" s="8" t="s">
        <v>3</v>
      </c>
      <c r="V358" s="9"/>
      <c r="W358" s="20"/>
      <c r="X358" s="194" t="s">
        <v>108</v>
      </c>
      <c r="Y358" s="195"/>
      <c r="Z358" s="196" t="s">
        <v>109</v>
      </c>
      <c r="AA358" s="197"/>
      <c r="AB358" s="20"/>
      <c r="AC358" s="7" t="s">
        <v>107</v>
      </c>
      <c r="AD358" s="8"/>
      <c r="AE358" s="8" t="s">
        <v>14</v>
      </c>
      <c r="AF358" s="9"/>
      <c r="AG358" s="20"/>
      <c r="AH358" s="194" t="s">
        <v>112</v>
      </c>
      <c r="AI358" s="195"/>
      <c r="AJ358" s="196" t="s">
        <v>113</v>
      </c>
      <c r="AK358" s="197"/>
      <c r="AL358" s="20"/>
      <c r="AM358" s="106" t="s">
        <v>135</v>
      </c>
      <c r="AN358" s="107"/>
      <c r="AO358" s="107" t="s">
        <v>136</v>
      </c>
      <c r="AP358" s="108"/>
      <c r="AQ358" s="23"/>
      <c r="AR358" s="194" t="s">
        <v>116</v>
      </c>
      <c r="AS358" s="195"/>
      <c r="AT358" s="196" t="s">
        <v>0</v>
      </c>
      <c r="AU358" s="197"/>
      <c r="AV358" s="36"/>
      <c r="AW358" s="7" t="s">
        <v>139</v>
      </c>
      <c r="AX358" s="8"/>
      <c r="AY358" s="8" t="s">
        <v>140</v>
      </c>
      <c r="AZ358" s="9"/>
      <c r="BA358" s="20"/>
      <c r="BB358" s="194" t="s">
        <v>119</v>
      </c>
      <c r="BC358" s="195"/>
      <c r="BD358" s="196" t="s">
        <v>120</v>
      </c>
      <c r="BE358" s="197"/>
      <c r="BF358" s="36"/>
      <c r="BG358" s="190" t="s">
        <v>143</v>
      </c>
      <c r="BH358" s="191"/>
      <c r="BI358" s="192" t="s">
        <v>144</v>
      </c>
      <c r="BJ358" s="193"/>
      <c r="BK358" s="36"/>
      <c r="BL358" s="194" t="s">
        <v>123</v>
      </c>
      <c r="BM358" s="195"/>
      <c r="BN358" s="196" t="s">
        <v>124</v>
      </c>
      <c r="BO358" s="197"/>
      <c r="BP358" s="36"/>
      <c r="BQ358" s="7" t="s">
        <v>147</v>
      </c>
      <c r="BR358" s="8"/>
      <c r="BS358" s="8" t="s">
        <v>148</v>
      </c>
      <c r="BT358" s="9"/>
      <c r="BU358" s="20"/>
      <c r="BV358" s="194" t="s">
        <v>127</v>
      </c>
      <c r="BW358" s="195"/>
      <c r="BX358" s="196" t="s">
        <v>128</v>
      </c>
      <c r="BY358" s="197"/>
      <c r="BZ358" s="36"/>
      <c r="CA358" s="7" t="s">
        <v>151</v>
      </c>
      <c r="CB358" s="8"/>
      <c r="CC358" s="8" t="s">
        <v>152</v>
      </c>
      <c r="CD358" s="9"/>
      <c r="CE358" s="36"/>
      <c r="CF358" s="194" t="s">
        <v>131</v>
      </c>
      <c r="CG358" s="195"/>
      <c r="CH358" s="196" t="s">
        <v>132</v>
      </c>
      <c r="CI358" s="197"/>
      <c r="CJ358" s="23"/>
      <c r="CK358" s="7" t="s">
        <v>156</v>
      </c>
      <c r="CL358" s="8"/>
      <c r="CM358" s="8" t="s">
        <v>157</v>
      </c>
      <c r="CN358" s="9"/>
      <c r="CO358" s="23"/>
      <c r="CP358" s="194" t="s">
        <v>160</v>
      </c>
      <c r="CQ358" s="195"/>
      <c r="CR358" s="196" t="s">
        <v>132</v>
      </c>
      <c r="CS358" s="197"/>
      <c r="CU358" s="26" t="s">
        <v>15</v>
      </c>
      <c r="CW358" s="52" t="s">
        <v>46</v>
      </c>
      <c r="CY358" s="35"/>
      <c r="CZ358" s="35"/>
      <c r="DA358" s="35"/>
    </row>
    <row r="359" spans="1:105" ht="18" customHeight="1" thickTop="1" thickBot="1">
      <c r="B359" s="34">
        <v>0.84</v>
      </c>
      <c r="D359" s="11">
        <v>1</v>
      </c>
      <c r="E359" s="12">
        <v>0</v>
      </c>
      <c r="F359" s="13">
        <v>0</v>
      </c>
      <c r="G359" s="14">
        <v>0</v>
      </c>
      <c r="H359" s="10"/>
      <c r="I359" s="11">
        <v>1</v>
      </c>
      <c r="J359" s="12">
        <v>0</v>
      </c>
      <c r="K359" s="13">
        <v>0</v>
      </c>
      <c r="L359" s="40">
        <f t="shared" ref="L359" si="3566">$B359*$J$4</f>
        <v>1.1987136</v>
      </c>
      <c r="N359" s="1">
        <f t="shared" ref="N359" si="3567">D359*I359+F359*I362-E359*J359-G359*J362</f>
        <v>1</v>
      </c>
      <c r="O359" s="4">
        <f t="shared" ref="O359" si="3568">(D359*J359+E359*I359+F359*J362+G359*I362)</f>
        <v>0</v>
      </c>
      <c r="P359" s="2">
        <f t="shared" ref="P359" si="3569">D359*K359+F359*K362-E359*L359-G359*L362</f>
        <v>0</v>
      </c>
      <c r="Q359" s="3">
        <f t="shared" ref="Q359" si="3570">(D359*L359+E359*K359+F359*L362+G359*K362)</f>
        <v>1.1987136</v>
      </c>
      <c r="S359" s="11">
        <v>1</v>
      </c>
      <c r="T359" s="12">
        <v>0</v>
      </c>
      <c r="U359" s="13">
        <v>0</v>
      </c>
      <c r="V359" s="13">
        <v>0</v>
      </c>
      <c r="W359" s="20"/>
      <c r="X359" s="1">
        <f t="shared" ref="X359" si="3571">N359*S359+P359*S362-O359*T359-Q359*T362</f>
        <v>-0.81696596221952023</v>
      </c>
      <c r="Y359" s="4">
        <f t="shared" ref="Y359" si="3572">(N359*T359+O359*S359+P359*T362+Q359*S362)</f>
        <v>0</v>
      </c>
      <c r="Z359" s="2">
        <f t="shared" ref="Z359" si="3573">N359*U359+P359*U362-O359*V359-Q359*V362</f>
        <v>0</v>
      </c>
      <c r="AA359" s="3">
        <f t="shared" ref="AA359" si="3574">(N359*V359+O359*U359+P359*V362+Q359*U362)</f>
        <v>1.1987136</v>
      </c>
      <c r="AB359" s="20"/>
      <c r="AC359" s="11">
        <v>1</v>
      </c>
      <c r="AD359" s="12">
        <v>0</v>
      </c>
      <c r="AE359" s="13">
        <v>0</v>
      </c>
      <c r="AF359" s="40">
        <f t="shared" ref="AF359" si="3575">$B359*$AD$4</f>
        <v>1.4384916000000001</v>
      </c>
      <c r="AG359" s="20"/>
      <c r="AH359" s="1">
        <f t="shared" ref="AH359" si="3576">X359*AC359+Z359*AC362-Y359*AD359-AA359*AD362</f>
        <v>-0.81696596221952023</v>
      </c>
      <c r="AI359" s="4">
        <f t="shared" ref="AI359" si="3577">(X359*AD359+Y359*AC359+Z359*AD362+AA359*AC362)</f>
        <v>0</v>
      </c>
      <c r="AJ359" s="2">
        <f t="shared" ref="AJ359" si="3578">X359*AE359+Z359*AE362-Y359*AF359-AA359*AF362</f>
        <v>0</v>
      </c>
      <c r="AK359" s="3">
        <f t="shared" ref="AK359" si="3579">(X359*AF359+Y359*AE359+Z359*AF362+AA359*AE362)</f>
        <v>2.3514925861302771E-2</v>
      </c>
      <c r="AL359" s="20"/>
      <c r="AM359" s="11">
        <v>1</v>
      </c>
      <c r="AN359" s="12">
        <v>0</v>
      </c>
      <c r="AO359" s="13">
        <v>0</v>
      </c>
      <c r="AP359" s="14">
        <v>0</v>
      </c>
      <c r="AR359" s="1">
        <f t="shared" ref="AR359" si="3580">AH359*AM359+AJ359*AM362-AI359*AN359-AK359*AN362</f>
        <v>-0.85460955851144682</v>
      </c>
      <c r="AS359" s="4">
        <f t="shared" ref="AS359" si="3581">(AH359*AN359+AI359*AM359+AJ359*AN362+AK359*AM362)</f>
        <v>0</v>
      </c>
      <c r="AT359" s="2">
        <f t="shared" ref="AT359" si="3582">AH359*AO359+AJ359*AO362-AI359*AP359-AK359*AP362</f>
        <v>0</v>
      </c>
      <c r="AU359" s="3">
        <f t="shared" ref="AU359" si="3583">(AH359*AP359+AI359*AO359+AJ359*AP362+AK359*AO362)</f>
        <v>2.3514925861302771E-2</v>
      </c>
      <c r="AV359" s="20"/>
      <c r="AW359" s="11">
        <v>1</v>
      </c>
      <c r="AX359" s="12">
        <v>0</v>
      </c>
      <c r="AY359" s="13">
        <v>0</v>
      </c>
      <c r="AZ359" s="40">
        <f t="shared" ref="AZ359" si="3584">$B359*$AX$4</f>
        <v>1.4384916000000001</v>
      </c>
      <c r="BA359" s="20"/>
      <c r="BB359" s="1">
        <f t="shared" ref="BB359" si="3585">AR359*AW359+AT359*AW362-AS359*AX359-AU359*AX362</f>
        <v>-0.85460955851144682</v>
      </c>
      <c r="BC359" s="4">
        <f t="shared" ref="BC359" si="3586">(AR359*AX359+AS359*AW359+AT359*AX362+AU359*AW362)</f>
        <v>0</v>
      </c>
      <c r="BD359" s="2">
        <f t="shared" ref="BD359" si="3587">AR359*AY359+AT359*AY362-AS359*AZ359-AU359*AZ362</f>
        <v>0</v>
      </c>
      <c r="BE359" s="3">
        <f t="shared" ref="BE359" si="3588">(AR359*AZ359+AS359*AY359+AT359*AZ362+AU359*AY362)</f>
        <v>-1.205833745337122</v>
      </c>
      <c r="BF359" s="20"/>
      <c r="BG359" s="11">
        <v>1</v>
      </c>
      <c r="BH359" s="12">
        <v>0</v>
      </c>
      <c r="BI359" s="13">
        <v>0</v>
      </c>
      <c r="BJ359" s="14">
        <v>0</v>
      </c>
      <c r="BK359" s="20"/>
      <c r="BL359" s="1">
        <f t="shared" ref="BL359" si="3589">BB359*BG359+BD359*BG362-BC359*BH359-BE359*BH362</f>
        <v>0.97314885798873441</v>
      </c>
      <c r="BM359" s="4">
        <f t="shared" ref="BM359" si="3590">(BB359*BH359+BC359*BG359+BD359*BH362+BE359*BG362)</f>
        <v>0</v>
      </c>
      <c r="BN359" s="2">
        <f t="shared" ref="BN359" si="3591">BB359*BI359+BD359*BI362-BC359*BJ359-BE359*BJ362</f>
        <v>0</v>
      </c>
      <c r="BO359" s="3">
        <f t="shared" ref="BO359" si="3592">(BB359*BJ359+BC359*BI359+BD359*BJ362+BE359*BI362)</f>
        <v>-1.205833745337122</v>
      </c>
      <c r="BP359" s="20"/>
      <c r="BQ359" s="11">
        <v>1</v>
      </c>
      <c r="BR359" s="12">
        <v>0</v>
      </c>
      <c r="BS359" s="13">
        <v>0</v>
      </c>
      <c r="BT359" s="40">
        <f t="shared" ref="BT359" si="3593">$B359*BR$4</f>
        <v>1.1987136</v>
      </c>
      <c r="BU359" s="20"/>
      <c r="BV359" s="1">
        <f t="shared" ref="BV359" si="3594">BL359*BQ359+BN359*BQ362-BM359*BR359-BO359*BR362</f>
        <v>0.97314885798873441</v>
      </c>
      <c r="BW359" s="4">
        <f t="shared" ref="BW359" si="3595">(BL359*BR359+BM359*BQ359+BN359*BR362+BO359*BQ362)</f>
        <v>0</v>
      </c>
      <c r="BX359" s="2">
        <f t="shared" ref="BX359" si="3596">BL359*BS359+BN359*BS362-BM359*BT359-BO359*BT362</f>
        <v>0</v>
      </c>
      <c r="BY359" s="3">
        <f t="shared" ref="BY359" si="3597">(BL359*BT359+BM359*BS359+BN359*BT362+BO359*BS362)</f>
        <v>-3.9306974441557285E-2</v>
      </c>
      <c r="BZ359" s="20"/>
      <c r="CA359" s="11">
        <v>1</v>
      </c>
      <c r="CB359" s="12">
        <v>0</v>
      </c>
      <c r="CC359" s="13">
        <v>0</v>
      </c>
      <c r="CD359" s="14">
        <v>0</v>
      </c>
      <c r="CE359" s="20"/>
      <c r="CF359" s="1">
        <f t="shared" ref="CF359" si="3598">BV359*CA359+BX359*CA362-BW359*CB359-BY359*CB362</f>
        <v>1.0000412434049883</v>
      </c>
      <c r="CG359" s="4">
        <f t="shared" ref="CG359" si="3599">(BV359*CB359+BW359*CA359+BX359*CB362+BY359*CA362)</f>
        <v>0</v>
      </c>
      <c r="CH359" s="2">
        <f t="shared" ref="CH359" si="3600">BV359*CC359+BX359*CC362-BW359*CD359-BY359*CD362</f>
        <v>0</v>
      </c>
      <c r="CI359" s="3">
        <f t="shared" ref="CI359" si="3601">(BV359*CD359+BW359*CC359+BX359*CD362+BY359*CC362)</f>
        <v>-3.9306974441557285E-2</v>
      </c>
      <c r="CJ359" s="28"/>
      <c r="CK359" s="11">
        <v>1</v>
      </c>
      <c r="CL359" s="12">
        <v>0</v>
      </c>
      <c r="CM359" s="13">
        <v>0</v>
      </c>
      <c r="CN359" s="14">
        <v>0</v>
      </c>
      <c r="CP359" s="1">
        <f t="shared" ref="CP359" si="3602">CF359*CK359+CH359*CK362-CG359*CL359-CI359*CL362</f>
        <v>1.0000412434049883</v>
      </c>
      <c r="CQ359" s="4">
        <f t="shared" ref="CQ359" si="3603">(CF359*CL359+CG359*CK359+CH359*CL362+CI359*CK362)</f>
        <v>-3.9306974441557285E-2</v>
      </c>
      <c r="CR359" s="2">
        <f t="shared" ref="CR359" si="3604">CF359*CM359+CH359*CM362-CG359*CN359-CI359*CN362</f>
        <v>0</v>
      </c>
      <c r="CS359" s="3">
        <f t="shared" ref="CS359" si="3605">(CF359*CN359+CG359*CM359+CH359*CN362+CI359*CM362)</f>
        <v>-3.9306974441557285E-2</v>
      </c>
      <c r="CU359" s="29">
        <f t="shared" ref="CU359" si="3606">20*LOG(((1+$CL$4)/$CL$4)/((CP359+CP362)^2+(CQ359+CQ362)^2)^0.5)</f>
        <v>-1.861008276774977E-3</v>
      </c>
      <c r="CW359" s="53">
        <f t="shared" ref="CW359" si="3607">((CP359^2+CQ359^2)^0.5)/((CP362^2+CQ362^2)^0.5)</f>
        <v>1.0007699537745371</v>
      </c>
      <c r="CY359" s="35"/>
      <c r="CZ359" s="35"/>
      <c r="DA359" s="35"/>
    </row>
    <row r="360" spans="1:105" ht="18" customHeight="1" thickBot="1">
      <c r="D360" s="11"/>
      <c r="E360" s="13"/>
      <c r="F360" s="13"/>
      <c r="G360" s="15"/>
      <c r="H360" s="10"/>
      <c r="I360" s="11"/>
      <c r="J360" s="13"/>
      <c r="K360" s="13"/>
      <c r="L360" s="15"/>
      <c r="N360" s="5"/>
      <c r="Q360" s="6"/>
      <c r="S360" s="11"/>
      <c r="T360" s="13"/>
      <c r="U360" s="13"/>
      <c r="V360" s="15"/>
      <c r="W360" s="20"/>
      <c r="X360" s="5"/>
      <c r="AA360" s="6"/>
      <c r="AB360" s="20"/>
      <c r="AC360" s="11"/>
      <c r="AD360" s="13"/>
      <c r="AE360" s="13"/>
      <c r="AF360" s="15"/>
      <c r="AG360" s="20"/>
      <c r="AH360" s="5"/>
      <c r="AK360" s="6"/>
      <c r="AL360" s="20"/>
      <c r="AM360" s="11"/>
      <c r="AN360" s="13"/>
      <c r="AO360" s="13"/>
      <c r="AP360" s="15"/>
      <c r="AR360" s="5"/>
      <c r="AU360" s="6"/>
      <c r="AW360" s="11"/>
      <c r="AX360" s="13"/>
      <c r="AY360" s="13"/>
      <c r="AZ360" s="15"/>
      <c r="BA360" s="20"/>
      <c r="BB360" s="5"/>
      <c r="BE360" s="6"/>
      <c r="BG360" s="11"/>
      <c r="BH360" s="13"/>
      <c r="BI360" s="13"/>
      <c r="BJ360" s="15"/>
      <c r="BL360" s="5"/>
      <c r="BO360" s="6"/>
      <c r="BQ360" s="11"/>
      <c r="BR360" s="13"/>
      <c r="BS360" s="13"/>
      <c r="BT360" s="15"/>
      <c r="BU360" s="20"/>
      <c r="BV360" s="5"/>
      <c r="BY360" s="6"/>
      <c r="CA360" s="11"/>
      <c r="CB360" s="13"/>
      <c r="CC360" s="13"/>
      <c r="CD360" s="15"/>
      <c r="CF360" s="5"/>
      <c r="CI360" s="6"/>
      <c r="CK360" s="11"/>
      <c r="CL360" s="13"/>
      <c r="CM360" s="13"/>
      <c r="CN360" s="15"/>
      <c r="CP360" s="5"/>
      <c r="CS360" s="6"/>
      <c r="CW360" s="54"/>
      <c r="CY360" s="35"/>
      <c r="CZ360" s="35"/>
      <c r="DA360" s="35"/>
    </row>
    <row r="361" spans="1:105" ht="18" customHeight="1" thickBot="1">
      <c r="D361" s="11" t="s">
        <v>101</v>
      </c>
      <c r="E361" s="13"/>
      <c r="F361" s="13" t="s">
        <v>102</v>
      </c>
      <c r="G361" s="15"/>
      <c r="H361" s="10"/>
      <c r="I361" s="11" t="s">
        <v>106</v>
      </c>
      <c r="J361" s="13"/>
      <c r="K361" s="13" t="s">
        <v>105</v>
      </c>
      <c r="L361" s="15"/>
      <c r="N361" s="194" t="s">
        <v>16</v>
      </c>
      <c r="O361" s="195"/>
      <c r="P361" s="196" t="s">
        <v>17</v>
      </c>
      <c r="Q361" s="197"/>
      <c r="S361" s="11" t="s">
        <v>4</v>
      </c>
      <c r="T361" s="13"/>
      <c r="U361" s="13" t="s">
        <v>5</v>
      </c>
      <c r="V361" s="15"/>
      <c r="W361" s="20"/>
      <c r="X361" s="194" t="s">
        <v>111</v>
      </c>
      <c r="Y361" s="195"/>
      <c r="Z361" s="196" t="s">
        <v>110</v>
      </c>
      <c r="AA361" s="197"/>
      <c r="AB361" s="20"/>
      <c r="AC361" s="11" t="s">
        <v>18</v>
      </c>
      <c r="AD361" s="13"/>
      <c r="AE361" s="13" t="s">
        <v>19</v>
      </c>
      <c r="AF361" s="15"/>
      <c r="AG361" s="20"/>
      <c r="AH361" s="194" t="s">
        <v>114</v>
      </c>
      <c r="AI361" s="195"/>
      <c r="AJ361" s="196" t="s">
        <v>115</v>
      </c>
      <c r="AK361" s="197"/>
      <c r="AL361" s="20"/>
      <c r="AM361" s="11" t="s">
        <v>138</v>
      </c>
      <c r="AN361" s="13"/>
      <c r="AO361" s="13" t="s">
        <v>137</v>
      </c>
      <c r="AP361" s="15"/>
      <c r="AR361" s="194" t="s">
        <v>117</v>
      </c>
      <c r="AS361" s="195"/>
      <c r="AT361" s="196" t="s">
        <v>118</v>
      </c>
      <c r="AU361" s="197"/>
      <c r="AV361" s="36"/>
      <c r="AW361" s="11" t="s">
        <v>142</v>
      </c>
      <c r="AX361" s="13"/>
      <c r="AY361" s="13" t="s">
        <v>141</v>
      </c>
      <c r="AZ361" s="15"/>
      <c r="BA361" s="20"/>
      <c r="BB361" s="194" t="s">
        <v>122</v>
      </c>
      <c r="BC361" s="195"/>
      <c r="BD361" s="196" t="s">
        <v>121</v>
      </c>
      <c r="BE361" s="197"/>
      <c r="BF361" s="36"/>
      <c r="BG361" s="11" t="s">
        <v>145</v>
      </c>
      <c r="BH361" s="13"/>
      <c r="BI361" s="13" t="s">
        <v>146</v>
      </c>
      <c r="BJ361" s="15"/>
      <c r="BK361" s="36"/>
      <c r="BL361" s="194" t="s">
        <v>125</v>
      </c>
      <c r="BM361" s="195"/>
      <c r="BN361" s="196" t="s">
        <v>126</v>
      </c>
      <c r="BO361" s="197"/>
      <c r="BP361" s="36"/>
      <c r="BQ361" s="11" t="s">
        <v>150</v>
      </c>
      <c r="BR361" s="13"/>
      <c r="BS361" s="13" t="s">
        <v>149</v>
      </c>
      <c r="BT361" s="15"/>
      <c r="BU361" s="20"/>
      <c r="BV361" s="194" t="s">
        <v>129</v>
      </c>
      <c r="BW361" s="195"/>
      <c r="BX361" s="196" t="s">
        <v>130</v>
      </c>
      <c r="BY361" s="197"/>
      <c r="BZ361" s="36"/>
      <c r="CA361" s="11" t="s">
        <v>154</v>
      </c>
      <c r="CB361" s="13"/>
      <c r="CC361" s="13" t="s">
        <v>153</v>
      </c>
      <c r="CD361" s="15"/>
      <c r="CE361" s="36"/>
      <c r="CF361" s="194" t="s">
        <v>134</v>
      </c>
      <c r="CG361" s="195"/>
      <c r="CH361" s="196" t="s">
        <v>133</v>
      </c>
      <c r="CI361" s="197"/>
      <c r="CK361" s="11" t="s">
        <v>159</v>
      </c>
      <c r="CL361" s="13"/>
      <c r="CM361" s="13" t="s">
        <v>158</v>
      </c>
      <c r="CN361" s="15"/>
      <c r="CP361" s="109" t="s">
        <v>161</v>
      </c>
      <c r="CQ361" s="110"/>
      <c r="CR361" s="111" t="s">
        <v>162</v>
      </c>
      <c r="CS361" s="112"/>
      <c r="CU361" s="38" t="s">
        <v>29</v>
      </c>
      <c r="CW361" s="55" t="s">
        <v>47</v>
      </c>
      <c r="CY361" s="35"/>
      <c r="CZ361" s="35"/>
      <c r="DA361" s="35"/>
    </row>
    <row r="362" spans="1:105" ht="18" customHeight="1" thickTop="1" thickBot="1">
      <c r="D362" s="16">
        <v>0</v>
      </c>
      <c r="E362" s="17">
        <f t="shared" ref="E362" si="3608">$B359*$E$4</f>
        <v>0.68416319999999997</v>
      </c>
      <c r="F362" s="18">
        <v>1</v>
      </c>
      <c r="G362" s="19">
        <v>0</v>
      </c>
      <c r="H362" s="10"/>
      <c r="I362" s="16">
        <v>0</v>
      </c>
      <c r="J362" s="17">
        <v>0</v>
      </c>
      <c r="K362" s="18">
        <v>1</v>
      </c>
      <c r="L362" s="19">
        <v>0</v>
      </c>
      <c r="N362" s="1">
        <f t="shared" ref="N362" si="3609">D362*I359+F362*I362-E362*J359-G362*J362</f>
        <v>0</v>
      </c>
      <c r="O362" s="4">
        <f t="shared" ref="O362" si="3610">(D362*J359+E362*I359+F362*J362+G362*I362)</f>
        <v>0.68416319999999997</v>
      </c>
      <c r="P362" s="2">
        <f t="shared" ref="P362" si="3611">D362*K359+F362*K362-E362*L359-G362*L362</f>
        <v>0.17988426754048004</v>
      </c>
      <c r="Q362" s="3">
        <f t="shared" ref="Q362" si="3612">(D362*L359+E362*K359+F362*L362+G362*K362)</f>
        <v>0</v>
      </c>
      <c r="S362" s="16">
        <v>0</v>
      </c>
      <c r="T362" s="17">
        <f t="shared" ref="T362" si="3613">$B359*$T$4</f>
        <v>1.5157632000000001</v>
      </c>
      <c r="U362" s="18">
        <v>1</v>
      </c>
      <c r="V362" s="19">
        <v>0</v>
      </c>
      <c r="W362" s="20"/>
      <c r="X362" s="1">
        <f t="shared" ref="X362" si="3614">N362*S359+P362*S362-O362*T359-Q362*T362</f>
        <v>0</v>
      </c>
      <c r="Y362" s="4">
        <f t="shared" ref="Y362" si="3615">(N362*T359+O362*S359+P362*T362+Q362*S362)</f>
        <v>0.95682515299681414</v>
      </c>
      <c r="Z362" s="2">
        <f t="shared" ref="Z362" si="3616">N362*U359+P362*U362-O362*V359-Q362*V362</f>
        <v>0.17988426754048004</v>
      </c>
      <c r="AA362" s="3">
        <f t="shared" ref="AA362" si="3617">(N362*V359+O362*U359+P362*V362+Q362*U362)</f>
        <v>0</v>
      </c>
      <c r="AB362" s="20"/>
      <c r="AC362" s="16">
        <v>0</v>
      </c>
      <c r="AD362" s="17">
        <v>0</v>
      </c>
      <c r="AE362" s="18">
        <v>1</v>
      </c>
      <c r="AF362" s="19">
        <v>0</v>
      </c>
      <c r="AG362" s="20"/>
      <c r="AH362" s="1">
        <f t="shared" ref="AH362" si="3618">X362*AC359+Z362*AC362-Y362*AD359-AA362*AD362</f>
        <v>0</v>
      </c>
      <c r="AI362" s="4">
        <f t="shared" ref="AI362" si="3619">(X362*AD359+Y362*AC359+Z362*AD362+AA362*AC362)</f>
        <v>0.95682515299681414</v>
      </c>
      <c r="AJ362" s="2">
        <f t="shared" ref="AJ362" si="3620">X362*AE359+Z362*AE362-Y362*AF359-AA362*AF362</f>
        <v>-1.1965006777141518</v>
      </c>
      <c r="AK362" s="3">
        <f t="shared" ref="AK362" si="3621">(X362*AF359+Y362*AE359+Z362*AF362+AA362*AE362)</f>
        <v>0</v>
      </c>
      <c r="AL362" s="20"/>
      <c r="AM362" s="16">
        <v>0</v>
      </c>
      <c r="AN362" s="17">
        <f t="shared" ref="AN362" si="3622">$B359*$AN$4</f>
        <v>1.6008383999999998</v>
      </c>
      <c r="AO362" s="18">
        <v>1</v>
      </c>
      <c r="AP362" s="19">
        <v>0</v>
      </c>
      <c r="AR362" s="1">
        <f t="shared" ref="AR362" si="3623">AH362*AM359+AJ362*AM362-AI362*AN359-AK362*AN362</f>
        <v>0</v>
      </c>
      <c r="AS362" s="4">
        <f t="shared" ref="AS362" si="3624">(AH362*AN359+AI362*AM359+AJ362*AN362+AK362*AM362)</f>
        <v>-0.95857907751402394</v>
      </c>
      <c r="AT362" s="2">
        <f t="shared" ref="AT362" si="3625">AH362*AO359+AJ362*AO362-AI362*AP359-AK362*AP362</f>
        <v>-1.1965006777141518</v>
      </c>
      <c r="AU362" s="3">
        <f t="shared" ref="AU362" si="3626">(AH362*AP359+AI362*AO359+AJ362*AP362+AK362*AO362)</f>
        <v>0</v>
      </c>
      <c r="AV362" s="20"/>
      <c r="AW362" s="16">
        <v>0</v>
      </c>
      <c r="AX362" s="17">
        <v>0</v>
      </c>
      <c r="AY362" s="18">
        <v>1</v>
      </c>
      <c r="AZ362" s="19">
        <v>0</v>
      </c>
      <c r="BA362" s="20"/>
      <c r="BB362" s="1">
        <f t="shared" ref="BB362" si="3627">AR362*AW359+AT362*AW362-AS362*AX359-AU362*AX362</f>
        <v>0</v>
      </c>
      <c r="BC362" s="4">
        <f t="shared" ref="BC362" si="3628">(AR362*AX359+AS362*AW359+AT362*AX362+AU362*AW362)</f>
        <v>-0.95857907751402394</v>
      </c>
      <c r="BD362" s="2">
        <f t="shared" ref="BD362" si="3629">AR362*AY359+AT362*AY362-AS362*AZ359-AU362*AZ362</f>
        <v>0.18240727322552064</v>
      </c>
      <c r="BE362" s="3">
        <f t="shared" ref="BE362" si="3630">(AR362*AZ359+AS362*AY359+AT362*AZ362+AU362*AY362)</f>
        <v>0</v>
      </c>
      <c r="BF362" s="20"/>
      <c r="BG362" s="16">
        <v>0</v>
      </c>
      <c r="BH362" s="17">
        <f t="shared" ref="BH362" si="3631">$B359*$BH$4</f>
        <v>1.5157632000000001</v>
      </c>
      <c r="BI362" s="18">
        <v>1</v>
      </c>
      <c r="BJ362" s="19">
        <v>0</v>
      </c>
      <c r="BK362" s="20"/>
      <c r="BL362" s="1">
        <f t="shared" ref="BL362" si="3632">BB362*BG359+BD362*BG362-BC362*BH359-BE362*BH362</f>
        <v>0</v>
      </c>
      <c r="BM362" s="4">
        <f t="shared" ref="BM362" si="3633">(BB362*BH359+BC362*BG359+BD362*BH362+BE362*BG362)</f>
        <v>-0.68209284534643444</v>
      </c>
      <c r="BN362" s="2">
        <f t="shared" ref="BN362" si="3634">BB362*BI359+BD362*BI362-BC362*BJ359-BE362*BJ362</f>
        <v>0.18240727322552064</v>
      </c>
      <c r="BO362" s="3">
        <f t="shared" ref="BO362" si="3635">(BB362*BJ359+BC362*BI359+BD362*BJ362+BE362*BI362)</f>
        <v>0</v>
      </c>
      <c r="BP362" s="20"/>
      <c r="BQ362" s="16">
        <v>0</v>
      </c>
      <c r="BR362" s="17">
        <v>0</v>
      </c>
      <c r="BS362" s="18">
        <v>1</v>
      </c>
      <c r="BT362" s="19">
        <v>0</v>
      </c>
      <c r="BU362" s="20"/>
      <c r="BV362" s="1">
        <f t="shared" ref="BV362" si="3636">BL362*BQ359+BN362*BQ362-BM362*BR359-BO362*BR362</f>
        <v>0</v>
      </c>
      <c r="BW362" s="4">
        <f t="shared" ref="BW362" si="3637">(BL362*BR359+BM362*BQ359+BN362*BR362+BO362*BQ362)</f>
        <v>-0.68209284534643444</v>
      </c>
      <c r="BX362" s="2">
        <f t="shared" ref="BX362" si="3638">BL362*BS359+BN362*BS362-BM362*BT359-BO362*BT362</f>
        <v>1.0000412434049883</v>
      </c>
      <c r="BY362" s="3">
        <f t="shared" ref="BY362" si="3639">(BL362*BT359+BM362*BS359+BN362*BT362+BO362*BS362)</f>
        <v>0</v>
      </c>
      <c r="BZ362" s="20"/>
      <c r="CA362" s="16">
        <v>0</v>
      </c>
      <c r="CB362" s="17">
        <f t="shared" ref="CB362" si="3640">$B359*$CB$4</f>
        <v>0.68416319999999997</v>
      </c>
      <c r="CC362" s="18">
        <v>1</v>
      </c>
      <c r="CD362" s="19">
        <v>0</v>
      </c>
      <c r="CE362" s="20"/>
      <c r="CF362" s="1">
        <f t="shared" ref="CF362" si="3641">BV362*CA359+BX362*CA362-BW362*CB359-BY362*CB362</f>
        <v>0</v>
      </c>
      <c r="CG362" s="4">
        <f t="shared" ref="CG362" si="3642">(BV362*CB359+BW362*CA359+BX362*CB362+BY362*CA362)</f>
        <v>2.0985718735012648E-3</v>
      </c>
      <c r="CH362" s="2">
        <f t="shared" ref="CH362" si="3643">BV362*CC359+BX362*CC362-BW362*CD359-BY362*CD362</f>
        <v>1.0000412434049883</v>
      </c>
      <c r="CI362" s="3">
        <f t="shared" ref="CI362" si="3644">(BV362*CD359+BW362*CC359+BX362*CD362+BY362*CC362)</f>
        <v>0</v>
      </c>
      <c r="CK362" s="16">
        <f t="shared" ref="CK362" si="3645">1/$CL$4</f>
        <v>1</v>
      </c>
      <c r="CL362" s="17">
        <v>0</v>
      </c>
      <c r="CM362" s="18">
        <v>1</v>
      </c>
      <c r="CN362" s="19">
        <v>0</v>
      </c>
      <c r="CP362" s="1">
        <f t="shared" ref="CP362" si="3646">CF362*CK359+CH362*CK362-CG362*CL359-CI362*CL362</f>
        <v>1.0000412434049883</v>
      </c>
      <c r="CQ362" s="4">
        <f t="shared" ref="CQ362" si="3647">(CF362*CL359+CG362*CK359+CH362*CL362+CI362*CK362)</f>
        <v>2.0985718735012648E-3</v>
      </c>
      <c r="CR362" s="2">
        <f t="shared" ref="CR362" si="3648">CF362*CM359+CH362*CM362-CG362*CN359-CI362*CN362</f>
        <v>1.0000412434049883</v>
      </c>
      <c r="CS362" s="3">
        <f t="shared" ref="CS362" si="3649">(CF362*CN359+CG362*CM359+CH362*CN362+CI362*CM362)</f>
        <v>0</v>
      </c>
      <c r="CU362" s="39">
        <f t="shared" ref="CU362" si="3650">(180/PI())*ATAN(-1*(CQ359/CP359))</f>
        <v>2.2508722043968112</v>
      </c>
      <c r="CW362" s="56">
        <f t="shared" ref="CW362" si="3651">20*LOG(((1-(10^(CU359/20)^2)*(1-((1-CW359)/(1+CW359))^2))^0.5))</f>
        <v>-33.679790205925613</v>
      </c>
      <c r="CY362" s="35"/>
      <c r="CZ362" s="35"/>
      <c r="DA362" s="35"/>
    </row>
    <row r="363" spans="1:105" ht="18" customHeight="1"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  <c r="AA363" s="20"/>
      <c r="AB363" s="30"/>
      <c r="AC363" s="20"/>
      <c r="AD363" s="20"/>
      <c r="AE363" s="20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Y363" s="35"/>
      <c r="CZ363" s="35"/>
      <c r="DA363" s="35"/>
    </row>
    <row r="364" spans="1:105" ht="18" customHeight="1">
      <c r="CY364" s="35"/>
      <c r="CZ364" s="35"/>
      <c r="DA364" s="35"/>
    </row>
    <row r="365" spans="1:105" ht="18" customHeight="1" thickBot="1">
      <c r="A365" s="23"/>
      <c r="B365" s="23"/>
      <c r="C365" s="23"/>
      <c r="D365" s="20" t="s">
        <v>6</v>
      </c>
      <c r="E365" s="20"/>
      <c r="F365" s="20"/>
      <c r="G365" s="20"/>
      <c r="H365" s="20"/>
      <c r="I365" s="20" t="s">
        <v>7</v>
      </c>
      <c r="J365" s="20"/>
      <c r="K365" s="20"/>
      <c r="L365" s="20"/>
      <c r="M365" s="23"/>
      <c r="N365" s="23"/>
      <c r="O365" s="24" t="s">
        <v>8</v>
      </c>
      <c r="P365" s="23"/>
      <c r="Q365" s="23"/>
      <c r="R365" s="23"/>
      <c r="S365" s="20"/>
      <c r="T365" s="20" t="s">
        <v>9</v>
      </c>
      <c r="U365" s="23"/>
      <c r="V365" s="23"/>
      <c r="W365" s="23"/>
      <c r="X365" s="23"/>
      <c r="Y365" s="24" t="s">
        <v>10</v>
      </c>
      <c r="Z365" s="23"/>
      <c r="AA365" s="23"/>
      <c r="AB365" s="23"/>
      <c r="AC365" s="24" t="s">
        <v>11</v>
      </c>
      <c r="AD365" s="20"/>
      <c r="AE365" s="20"/>
      <c r="AF365" s="20"/>
      <c r="AG365" s="20"/>
      <c r="AH365" s="23"/>
      <c r="AI365" s="24" t="s">
        <v>12</v>
      </c>
      <c r="AJ365" s="23"/>
      <c r="AK365" s="23"/>
      <c r="AL365" s="20"/>
      <c r="AM365" s="24" t="s">
        <v>21</v>
      </c>
      <c r="AN365" s="20"/>
      <c r="AO365" s="23"/>
      <c r="AP365" s="23"/>
      <c r="AQ365" s="23"/>
      <c r="AR365" s="23"/>
      <c r="AS365" s="24" t="s">
        <v>87</v>
      </c>
      <c r="AT365" s="23"/>
      <c r="AU365" s="23"/>
      <c r="AV365" s="23"/>
      <c r="AW365" s="24" t="s">
        <v>22</v>
      </c>
      <c r="AX365" s="20"/>
      <c r="AY365" s="20"/>
      <c r="AZ365" s="20"/>
      <c r="BA365" s="20"/>
      <c r="BB365" s="23"/>
      <c r="BC365" s="24" t="s">
        <v>13</v>
      </c>
      <c r="BD365" s="23"/>
      <c r="BE365" s="23"/>
      <c r="BF365" s="23"/>
      <c r="BG365" s="24" t="s">
        <v>23</v>
      </c>
      <c r="BH365" s="20"/>
      <c r="BI365" s="23"/>
      <c r="BJ365" s="23"/>
      <c r="BK365" s="23"/>
      <c r="BL365" s="23"/>
      <c r="BM365" s="24" t="s">
        <v>24</v>
      </c>
      <c r="BN365" s="23"/>
      <c r="BO365" s="23"/>
      <c r="BP365" s="23"/>
      <c r="BQ365" s="24" t="s">
        <v>22</v>
      </c>
      <c r="BR365" s="20"/>
      <c r="BS365" s="20"/>
      <c r="BT365" s="20"/>
      <c r="BU365" s="20"/>
      <c r="BV365" s="23"/>
      <c r="BW365" s="24" t="s">
        <v>25</v>
      </c>
      <c r="BX365" s="23"/>
      <c r="BY365" s="23"/>
      <c r="BZ365" s="23"/>
      <c r="CA365" s="24" t="s">
        <v>23</v>
      </c>
      <c r="CB365" s="20"/>
      <c r="CC365" s="23"/>
      <c r="CD365" s="23"/>
      <c r="CE365" s="23"/>
      <c r="CF365" s="23"/>
      <c r="CG365" s="24" t="s">
        <v>88</v>
      </c>
      <c r="CH365" s="23"/>
      <c r="CI365" s="23"/>
      <c r="CJ365" s="23"/>
      <c r="CK365" s="24" t="s">
        <v>155</v>
      </c>
      <c r="CL365" s="24"/>
      <c r="CM365" s="23"/>
      <c r="CN365" s="23"/>
      <c r="CO365" s="23"/>
      <c r="CP365" s="23"/>
      <c r="CQ365" s="24" t="s">
        <v>89</v>
      </c>
      <c r="CR365" s="23"/>
      <c r="CS365" s="23"/>
      <c r="CY365" s="35"/>
      <c r="CZ365" s="35"/>
      <c r="DA365" s="35"/>
    </row>
    <row r="366" spans="1:105" ht="18" customHeight="1" thickBot="1">
      <c r="A366" s="23"/>
      <c r="B366" s="33"/>
      <c r="C366" s="23"/>
      <c r="D366" s="7" t="s">
        <v>99</v>
      </c>
      <c r="E366" s="8"/>
      <c r="F366" s="8" t="s">
        <v>100</v>
      </c>
      <c r="G366" s="9"/>
      <c r="H366" s="10"/>
      <c r="I366" s="7" t="s">
        <v>103</v>
      </c>
      <c r="J366" s="8"/>
      <c r="K366" s="8" t="s">
        <v>104</v>
      </c>
      <c r="L366" s="9"/>
      <c r="M366" s="23"/>
      <c r="N366" s="194" t="s">
        <v>74</v>
      </c>
      <c r="O366" s="195"/>
      <c r="P366" s="196" t="s">
        <v>75</v>
      </c>
      <c r="Q366" s="197"/>
      <c r="R366" s="23"/>
      <c r="S366" s="7" t="s">
        <v>2</v>
      </c>
      <c r="T366" s="8"/>
      <c r="U366" s="8" t="s">
        <v>3</v>
      </c>
      <c r="V366" s="9"/>
      <c r="W366" s="20"/>
      <c r="X366" s="194" t="s">
        <v>108</v>
      </c>
      <c r="Y366" s="195"/>
      <c r="Z366" s="196" t="s">
        <v>109</v>
      </c>
      <c r="AA366" s="197"/>
      <c r="AB366" s="20"/>
      <c r="AC366" s="7" t="s">
        <v>107</v>
      </c>
      <c r="AD366" s="8"/>
      <c r="AE366" s="8" t="s">
        <v>14</v>
      </c>
      <c r="AF366" s="9"/>
      <c r="AG366" s="20"/>
      <c r="AH366" s="194" t="s">
        <v>112</v>
      </c>
      <c r="AI366" s="195"/>
      <c r="AJ366" s="196" t="s">
        <v>113</v>
      </c>
      <c r="AK366" s="197"/>
      <c r="AL366" s="20"/>
      <c r="AM366" s="106" t="s">
        <v>135</v>
      </c>
      <c r="AN366" s="107"/>
      <c r="AO366" s="107" t="s">
        <v>136</v>
      </c>
      <c r="AP366" s="108"/>
      <c r="AQ366" s="23"/>
      <c r="AR366" s="194" t="s">
        <v>116</v>
      </c>
      <c r="AS366" s="195"/>
      <c r="AT366" s="196" t="s">
        <v>0</v>
      </c>
      <c r="AU366" s="197"/>
      <c r="AV366" s="36"/>
      <c r="AW366" s="7" t="s">
        <v>139</v>
      </c>
      <c r="AX366" s="8"/>
      <c r="AY366" s="8" t="s">
        <v>140</v>
      </c>
      <c r="AZ366" s="9"/>
      <c r="BA366" s="20"/>
      <c r="BB366" s="194" t="s">
        <v>119</v>
      </c>
      <c r="BC366" s="195"/>
      <c r="BD366" s="196" t="s">
        <v>120</v>
      </c>
      <c r="BE366" s="197"/>
      <c r="BF366" s="36"/>
      <c r="BG366" s="190" t="s">
        <v>143</v>
      </c>
      <c r="BH366" s="191"/>
      <c r="BI366" s="192" t="s">
        <v>144</v>
      </c>
      <c r="BJ366" s="193"/>
      <c r="BK366" s="36"/>
      <c r="BL366" s="194" t="s">
        <v>123</v>
      </c>
      <c r="BM366" s="195"/>
      <c r="BN366" s="196" t="s">
        <v>124</v>
      </c>
      <c r="BO366" s="197"/>
      <c r="BP366" s="36"/>
      <c r="BQ366" s="7" t="s">
        <v>147</v>
      </c>
      <c r="BR366" s="8"/>
      <c r="BS366" s="8" t="s">
        <v>148</v>
      </c>
      <c r="BT366" s="9"/>
      <c r="BU366" s="20"/>
      <c r="BV366" s="194" t="s">
        <v>127</v>
      </c>
      <c r="BW366" s="195"/>
      <c r="BX366" s="196" t="s">
        <v>128</v>
      </c>
      <c r="BY366" s="197"/>
      <c r="BZ366" s="36"/>
      <c r="CA366" s="7" t="s">
        <v>151</v>
      </c>
      <c r="CB366" s="8"/>
      <c r="CC366" s="8" t="s">
        <v>152</v>
      </c>
      <c r="CD366" s="9"/>
      <c r="CE366" s="36"/>
      <c r="CF366" s="194" t="s">
        <v>131</v>
      </c>
      <c r="CG366" s="195"/>
      <c r="CH366" s="196" t="s">
        <v>132</v>
      </c>
      <c r="CI366" s="197"/>
      <c r="CJ366" s="23"/>
      <c r="CK366" s="7" t="s">
        <v>156</v>
      </c>
      <c r="CL366" s="8"/>
      <c r="CM366" s="8" t="s">
        <v>157</v>
      </c>
      <c r="CN366" s="9"/>
      <c r="CO366" s="23"/>
      <c r="CP366" s="194" t="s">
        <v>160</v>
      </c>
      <c r="CQ366" s="195"/>
      <c r="CR366" s="196" t="s">
        <v>132</v>
      </c>
      <c r="CS366" s="197"/>
      <c r="CU366" s="26" t="s">
        <v>15</v>
      </c>
      <c r="CW366" s="52" t="s">
        <v>46</v>
      </c>
      <c r="CY366" s="35"/>
      <c r="CZ366" s="35"/>
      <c r="DA366" s="35"/>
    </row>
    <row r="367" spans="1:105" ht="18" customHeight="1" thickTop="1" thickBot="1">
      <c r="B367" s="34">
        <v>0.86</v>
      </c>
      <c r="D367" s="11">
        <v>1</v>
      </c>
      <c r="E367" s="12">
        <v>0</v>
      </c>
      <c r="F367" s="13">
        <v>0</v>
      </c>
      <c r="G367" s="14">
        <v>0</v>
      </c>
      <c r="H367" s="10"/>
      <c r="I367" s="11">
        <v>1</v>
      </c>
      <c r="J367" s="12">
        <v>0</v>
      </c>
      <c r="K367" s="13">
        <v>0</v>
      </c>
      <c r="L367" s="40">
        <f t="shared" ref="L367" si="3652">$B367*$J$4</f>
        <v>1.2272544000000001</v>
      </c>
      <c r="N367" s="1">
        <f t="shared" ref="N367" si="3653">D367*I367+F367*I370-E367*J367-G367*J370</f>
        <v>1</v>
      </c>
      <c r="O367" s="4">
        <f t="shared" ref="O367" si="3654">(D367*J367+E367*I367+F367*J370+G367*I370)</f>
        <v>0</v>
      </c>
      <c r="P367" s="2">
        <f t="shared" ref="P367" si="3655">D367*K367+F367*K370-E367*L367-G367*L370</f>
        <v>0</v>
      </c>
      <c r="Q367" s="3">
        <f t="shared" ref="Q367" si="3656">(D367*L367+E367*K367+F367*L370+G367*K370)</f>
        <v>1.2272544000000001</v>
      </c>
      <c r="S367" s="11">
        <v>1</v>
      </c>
      <c r="T367" s="12">
        <v>0</v>
      </c>
      <c r="U367" s="13">
        <v>0</v>
      </c>
      <c r="V367" s="13">
        <v>0</v>
      </c>
      <c r="W367" s="20"/>
      <c r="X367" s="1">
        <f t="shared" ref="X367" si="3657">N367*S367+P367*S370-O367*T367-Q367*T370</f>
        <v>-0.90451817695232006</v>
      </c>
      <c r="Y367" s="4">
        <f t="shared" ref="Y367" si="3658">(N367*T367+O367*S367+P367*T370+Q367*S370)</f>
        <v>0</v>
      </c>
      <c r="Z367" s="2">
        <f t="shared" ref="Z367" si="3659">N367*U367+P367*U370-O367*V367-Q367*V370</f>
        <v>0</v>
      </c>
      <c r="AA367" s="3">
        <f t="shared" ref="AA367" si="3660">(N367*V367+O367*U367+P367*V370+Q367*U370)</f>
        <v>1.2272544000000001</v>
      </c>
      <c r="AB367" s="20"/>
      <c r="AC367" s="11">
        <v>1</v>
      </c>
      <c r="AD367" s="12">
        <v>0</v>
      </c>
      <c r="AE367" s="13">
        <v>0</v>
      </c>
      <c r="AF367" s="40">
        <f t="shared" ref="AF367" si="3661">$B367*$AD$4</f>
        <v>1.4727414000000001</v>
      </c>
      <c r="AG367" s="20"/>
      <c r="AH367" s="1">
        <f t="shared" ref="AH367" si="3662">X367*AC367+Z367*AC370-Y367*AD367-AA367*AD370</f>
        <v>-0.90451817695232006</v>
      </c>
      <c r="AI367" s="4">
        <f t="shared" ref="AI367" si="3663">(X367*AD367+Y367*AC367+Z367*AD370+AA367*AC370)</f>
        <v>0</v>
      </c>
      <c r="AJ367" s="2">
        <f t="shared" ref="AJ367" si="3664">X367*AE367+Z367*AE370-Y367*AF367-AA367*AF370</f>
        <v>0</v>
      </c>
      <c r="AK367" s="3">
        <f t="shared" ref="AK367" si="3665">(X367*AF367+Y367*AE367+Z367*AF370+AA367*AE370)</f>
        <v>-0.10486696625020753</v>
      </c>
      <c r="AL367" s="20"/>
      <c r="AM367" s="11">
        <v>1</v>
      </c>
      <c r="AN367" s="12">
        <v>0</v>
      </c>
      <c r="AO367" s="13">
        <v>0</v>
      </c>
      <c r="AP367" s="14">
        <v>0</v>
      </c>
      <c r="AR367" s="1">
        <f t="shared" ref="AR367" si="3666">AH367*AM367+AJ367*AM370-AI367*AN367-AK367*AN370</f>
        <v>-0.73264608509546392</v>
      </c>
      <c r="AS367" s="4">
        <f t="shared" ref="AS367" si="3667">(AH367*AN367+AI367*AM367+AJ367*AN370+AK367*AM370)</f>
        <v>0</v>
      </c>
      <c r="AT367" s="2">
        <f t="shared" ref="AT367" si="3668">AH367*AO367+AJ367*AO370-AI367*AP367-AK367*AP370</f>
        <v>0</v>
      </c>
      <c r="AU367" s="3">
        <f t="shared" ref="AU367" si="3669">(AH367*AP367+AI367*AO367+AJ367*AP370+AK367*AO370)</f>
        <v>-0.10486696625020753</v>
      </c>
      <c r="AV367" s="20"/>
      <c r="AW367" s="11">
        <v>1</v>
      </c>
      <c r="AX367" s="12">
        <v>0</v>
      </c>
      <c r="AY367" s="13">
        <v>0</v>
      </c>
      <c r="AZ367" s="40">
        <f t="shared" ref="AZ367" si="3670">$B367*$AX$4</f>
        <v>1.4727414000000001</v>
      </c>
      <c r="BA367" s="20"/>
      <c r="BB367" s="1">
        <f t="shared" ref="BB367" si="3671">AR367*AW367+AT367*AW370-AS367*AX367-AU367*AX370</f>
        <v>-0.73264608509546392</v>
      </c>
      <c r="BC367" s="4">
        <f t="shared" ref="BC367" si="3672">(AR367*AX367+AS367*AW367+AT367*AX370+AU367*AW370)</f>
        <v>0</v>
      </c>
      <c r="BD367" s="2">
        <f t="shared" ref="BD367" si="3673">AR367*AY367+AT367*AY370-AS367*AZ367-AU367*AZ370</f>
        <v>0</v>
      </c>
      <c r="BE367" s="3">
        <f t="shared" ref="BE367" si="3674">(AR367*AZ367+AS367*AY367+AT367*AZ370+AU367*AY370)</f>
        <v>-1.1838651873182202</v>
      </c>
      <c r="BF367" s="20"/>
      <c r="BG367" s="11">
        <v>1</v>
      </c>
      <c r="BH367" s="12">
        <v>0</v>
      </c>
      <c r="BI367" s="13">
        <v>0</v>
      </c>
      <c r="BJ367" s="14">
        <v>0</v>
      </c>
      <c r="BK367" s="20"/>
      <c r="BL367" s="1">
        <f t="shared" ref="BL367" si="3675">BB367*BG367+BD367*BG370-BC367*BH367-BE367*BH370</f>
        <v>1.1045384206668407</v>
      </c>
      <c r="BM367" s="4">
        <f t="shared" ref="BM367" si="3676">(BB367*BH367+BC367*BG367+BD367*BH370+BE367*BG370)</f>
        <v>0</v>
      </c>
      <c r="BN367" s="2">
        <f t="shared" ref="BN367" si="3677">BB367*BI367+BD367*BI370-BC367*BJ367-BE367*BJ370</f>
        <v>0</v>
      </c>
      <c r="BO367" s="3">
        <f t="shared" ref="BO367" si="3678">(BB367*BJ367+BC367*BI367+BD367*BJ370+BE367*BI370)</f>
        <v>-1.1838651873182202</v>
      </c>
      <c r="BP367" s="20"/>
      <c r="BQ367" s="11">
        <v>1</v>
      </c>
      <c r="BR367" s="12">
        <v>0</v>
      </c>
      <c r="BS367" s="13">
        <v>0</v>
      </c>
      <c r="BT367" s="40">
        <f t="shared" ref="BT367" si="3679">$B367*BR$4</f>
        <v>1.2272544000000001</v>
      </c>
      <c r="BU367" s="20"/>
      <c r="BV367" s="1">
        <f t="shared" ref="BV367" si="3680">BL367*BQ367+BN367*BQ370-BM367*BR367-BO367*BR370</f>
        <v>1.1045384206668407</v>
      </c>
      <c r="BW367" s="4">
        <f t="shared" ref="BW367" si="3681">(BL367*BR367+BM367*BQ367+BN367*BR370+BO367*BQ370)</f>
        <v>0</v>
      </c>
      <c r="BX367" s="2">
        <f t="shared" ref="BX367" si="3682">BL367*BS367+BN367*BS370-BM367*BT367-BO367*BT370</f>
        <v>0</v>
      </c>
      <c r="BY367" s="3">
        <f t="shared" ref="BY367" si="3683">(BL367*BT367+BM367*BS367+BN367*BT370+BO367*BS370)</f>
        <v>0.17168444941421113</v>
      </c>
      <c r="BZ367" s="20"/>
      <c r="CA367" s="11">
        <v>1</v>
      </c>
      <c r="CB367" s="12">
        <v>0</v>
      </c>
      <c r="CC367" s="13">
        <v>0</v>
      </c>
      <c r="CD367" s="14">
        <v>0</v>
      </c>
      <c r="CE367" s="20"/>
      <c r="CF367" s="1">
        <f t="shared" ref="CF367" si="3684">BV367*CA367+BX367*CA370-BW367*CB367-BY367*CB370</f>
        <v>0.98428156735819816</v>
      </c>
      <c r="CG367" s="4">
        <f t="shared" ref="CG367" si="3685">(BV367*CB367+BW367*CA367+BX367*CB370+BY367*CA370)</f>
        <v>0</v>
      </c>
      <c r="CH367" s="2">
        <f t="shared" ref="CH367" si="3686">BV367*CC367+BX367*CC370-BW367*CD367-BY367*CD370</f>
        <v>0</v>
      </c>
      <c r="CI367" s="3">
        <f t="shared" ref="CI367" si="3687">(BV367*CD367+BW367*CC367+BX367*CD370+BY367*CC370)</f>
        <v>0.17168444941421113</v>
      </c>
      <c r="CJ367" s="28"/>
      <c r="CK367" s="11">
        <v>1</v>
      </c>
      <c r="CL367" s="12">
        <v>0</v>
      </c>
      <c r="CM367" s="13">
        <v>0</v>
      </c>
      <c r="CN367" s="14">
        <v>0</v>
      </c>
      <c r="CP367" s="1">
        <f t="shared" ref="CP367" si="3688">CF367*CK367+CH367*CK370-CG367*CL367-CI367*CL370</f>
        <v>0.98428156735819816</v>
      </c>
      <c r="CQ367" s="4">
        <f t="shared" ref="CQ367" si="3689">(CF367*CL367+CG367*CK367+CH367*CL370+CI367*CK370)</f>
        <v>0.17168444941421113</v>
      </c>
      <c r="CR367" s="2">
        <f t="shared" ref="CR367" si="3690">CF367*CM367+CH367*CM370-CG367*CN367-CI367*CN370</f>
        <v>0</v>
      </c>
      <c r="CS367" s="3">
        <f t="shared" ref="CS367" si="3691">(CF367*CN367+CG367*CM367+CH367*CN370+CI367*CM370)</f>
        <v>0.17168444941421113</v>
      </c>
      <c r="CU367" s="29">
        <f t="shared" ref="CU367" si="3692">20*LOG(((1+$CL$4)/$CL$4)/((CP367+CP370)^2+(CQ367+CQ370)^2)^0.5)</f>
        <v>-1.0824386008262777E-4</v>
      </c>
      <c r="CW367" s="53">
        <f t="shared" ref="CW367" si="3693">((CP367^2+CQ367^2)^0.5)/((CP370^2+CQ370^2)^0.5)</f>
        <v>0.99823754630348438</v>
      </c>
      <c r="CY367" s="35"/>
      <c r="CZ367" s="35"/>
      <c r="DA367" s="35"/>
    </row>
    <row r="368" spans="1:105" ht="18" customHeight="1" thickBot="1">
      <c r="D368" s="11"/>
      <c r="E368" s="13"/>
      <c r="F368" s="13"/>
      <c r="G368" s="15"/>
      <c r="H368" s="10"/>
      <c r="I368" s="11"/>
      <c r="J368" s="13"/>
      <c r="K368" s="13"/>
      <c r="L368" s="15"/>
      <c r="N368" s="5"/>
      <c r="Q368" s="6"/>
      <c r="S368" s="11"/>
      <c r="T368" s="13"/>
      <c r="U368" s="13"/>
      <c r="V368" s="15"/>
      <c r="W368" s="20"/>
      <c r="X368" s="5"/>
      <c r="AA368" s="6"/>
      <c r="AB368" s="20"/>
      <c r="AC368" s="11"/>
      <c r="AD368" s="13"/>
      <c r="AE368" s="13"/>
      <c r="AF368" s="15"/>
      <c r="AG368" s="20"/>
      <c r="AH368" s="5"/>
      <c r="AK368" s="6"/>
      <c r="AL368" s="20"/>
      <c r="AM368" s="11"/>
      <c r="AN368" s="13"/>
      <c r="AO368" s="13"/>
      <c r="AP368" s="15"/>
      <c r="AR368" s="5"/>
      <c r="AU368" s="6"/>
      <c r="AW368" s="11"/>
      <c r="AX368" s="13"/>
      <c r="AY368" s="13"/>
      <c r="AZ368" s="15"/>
      <c r="BA368" s="20"/>
      <c r="BB368" s="5"/>
      <c r="BE368" s="6"/>
      <c r="BG368" s="11"/>
      <c r="BH368" s="13"/>
      <c r="BI368" s="13"/>
      <c r="BJ368" s="15"/>
      <c r="BL368" s="5"/>
      <c r="BO368" s="6"/>
      <c r="BQ368" s="11"/>
      <c r="BR368" s="13"/>
      <c r="BS368" s="13"/>
      <c r="BT368" s="15"/>
      <c r="BU368" s="20"/>
      <c r="BV368" s="5"/>
      <c r="BY368" s="6"/>
      <c r="CA368" s="11"/>
      <c r="CB368" s="13"/>
      <c r="CC368" s="13"/>
      <c r="CD368" s="15"/>
      <c r="CF368" s="5"/>
      <c r="CI368" s="6"/>
      <c r="CK368" s="11"/>
      <c r="CL368" s="13"/>
      <c r="CM368" s="13"/>
      <c r="CN368" s="15"/>
      <c r="CP368" s="5"/>
      <c r="CS368" s="6"/>
      <c r="CW368" s="54"/>
      <c r="CY368" s="35"/>
      <c r="CZ368" s="35"/>
      <c r="DA368" s="35"/>
    </row>
    <row r="369" spans="1:105" ht="18" customHeight="1" thickBot="1">
      <c r="D369" s="11" t="s">
        <v>101</v>
      </c>
      <c r="E369" s="13"/>
      <c r="F369" s="13" t="s">
        <v>102</v>
      </c>
      <c r="G369" s="15"/>
      <c r="H369" s="10"/>
      <c r="I369" s="11" t="s">
        <v>106</v>
      </c>
      <c r="J369" s="13"/>
      <c r="K369" s="13" t="s">
        <v>105</v>
      </c>
      <c r="L369" s="15"/>
      <c r="N369" s="194" t="s">
        <v>16</v>
      </c>
      <c r="O369" s="195"/>
      <c r="P369" s="196" t="s">
        <v>17</v>
      </c>
      <c r="Q369" s="197"/>
      <c r="S369" s="11" t="s">
        <v>4</v>
      </c>
      <c r="T369" s="13"/>
      <c r="U369" s="13" t="s">
        <v>5</v>
      </c>
      <c r="V369" s="15"/>
      <c r="W369" s="20"/>
      <c r="X369" s="194" t="s">
        <v>111</v>
      </c>
      <c r="Y369" s="195"/>
      <c r="Z369" s="196" t="s">
        <v>110</v>
      </c>
      <c r="AA369" s="197"/>
      <c r="AB369" s="20"/>
      <c r="AC369" s="11" t="s">
        <v>18</v>
      </c>
      <c r="AD369" s="13"/>
      <c r="AE369" s="13" t="s">
        <v>19</v>
      </c>
      <c r="AF369" s="15"/>
      <c r="AG369" s="20"/>
      <c r="AH369" s="194" t="s">
        <v>114</v>
      </c>
      <c r="AI369" s="195"/>
      <c r="AJ369" s="196" t="s">
        <v>115</v>
      </c>
      <c r="AK369" s="197"/>
      <c r="AL369" s="20"/>
      <c r="AM369" s="11" t="s">
        <v>138</v>
      </c>
      <c r="AN369" s="13"/>
      <c r="AO369" s="13" t="s">
        <v>137</v>
      </c>
      <c r="AP369" s="15"/>
      <c r="AR369" s="194" t="s">
        <v>117</v>
      </c>
      <c r="AS369" s="195"/>
      <c r="AT369" s="196" t="s">
        <v>118</v>
      </c>
      <c r="AU369" s="197"/>
      <c r="AV369" s="36"/>
      <c r="AW369" s="11" t="s">
        <v>142</v>
      </c>
      <c r="AX369" s="13"/>
      <c r="AY369" s="13" t="s">
        <v>141</v>
      </c>
      <c r="AZ369" s="15"/>
      <c r="BA369" s="20"/>
      <c r="BB369" s="194" t="s">
        <v>122</v>
      </c>
      <c r="BC369" s="195"/>
      <c r="BD369" s="196" t="s">
        <v>121</v>
      </c>
      <c r="BE369" s="197"/>
      <c r="BF369" s="36"/>
      <c r="BG369" s="11" t="s">
        <v>145</v>
      </c>
      <c r="BH369" s="13"/>
      <c r="BI369" s="13" t="s">
        <v>146</v>
      </c>
      <c r="BJ369" s="15"/>
      <c r="BK369" s="36"/>
      <c r="BL369" s="194" t="s">
        <v>125</v>
      </c>
      <c r="BM369" s="195"/>
      <c r="BN369" s="196" t="s">
        <v>126</v>
      </c>
      <c r="BO369" s="197"/>
      <c r="BP369" s="36"/>
      <c r="BQ369" s="11" t="s">
        <v>150</v>
      </c>
      <c r="BR369" s="13"/>
      <c r="BS369" s="13" t="s">
        <v>149</v>
      </c>
      <c r="BT369" s="15"/>
      <c r="BU369" s="20"/>
      <c r="BV369" s="194" t="s">
        <v>129</v>
      </c>
      <c r="BW369" s="195"/>
      <c r="BX369" s="196" t="s">
        <v>130</v>
      </c>
      <c r="BY369" s="197"/>
      <c r="BZ369" s="36"/>
      <c r="CA369" s="11" t="s">
        <v>154</v>
      </c>
      <c r="CB369" s="13"/>
      <c r="CC369" s="13" t="s">
        <v>153</v>
      </c>
      <c r="CD369" s="15"/>
      <c r="CE369" s="36"/>
      <c r="CF369" s="194" t="s">
        <v>134</v>
      </c>
      <c r="CG369" s="195"/>
      <c r="CH369" s="196" t="s">
        <v>133</v>
      </c>
      <c r="CI369" s="197"/>
      <c r="CK369" s="11" t="s">
        <v>159</v>
      </c>
      <c r="CL369" s="13"/>
      <c r="CM369" s="13" t="s">
        <v>158</v>
      </c>
      <c r="CN369" s="15"/>
      <c r="CP369" s="109" t="s">
        <v>161</v>
      </c>
      <c r="CQ369" s="110"/>
      <c r="CR369" s="111" t="s">
        <v>162</v>
      </c>
      <c r="CS369" s="112"/>
      <c r="CU369" s="38" t="s">
        <v>29</v>
      </c>
      <c r="CW369" s="55" t="s">
        <v>47</v>
      </c>
      <c r="CY369" s="35"/>
      <c r="CZ369" s="35"/>
      <c r="DA369" s="35"/>
    </row>
    <row r="370" spans="1:105" ht="18" customHeight="1" thickTop="1" thickBot="1">
      <c r="D370" s="16">
        <v>0</v>
      </c>
      <c r="E370" s="17">
        <f t="shared" ref="E370" si="3694">$B367*$E$4</f>
        <v>0.70045279999999999</v>
      </c>
      <c r="F370" s="18">
        <v>1</v>
      </c>
      <c r="G370" s="19">
        <v>0</v>
      </c>
      <c r="H370" s="10"/>
      <c r="I370" s="16">
        <v>0</v>
      </c>
      <c r="J370" s="17">
        <v>0</v>
      </c>
      <c r="K370" s="18">
        <v>1</v>
      </c>
      <c r="L370" s="19">
        <v>0</v>
      </c>
      <c r="N370" s="1">
        <f t="shared" ref="N370" si="3695">D370*I367+F370*I370-E370*J367-G370*J370</f>
        <v>0</v>
      </c>
      <c r="O370" s="4">
        <f t="shared" ref="O370" si="3696">(D370*J367+E370*I367+F370*J370+G370*I370)</f>
        <v>0.70045279999999999</v>
      </c>
      <c r="P370" s="2">
        <f t="shared" ref="P370" si="3697">D370*K367+F370*K370-E370*L367-G370*L370</f>
        <v>0.14036621920768</v>
      </c>
      <c r="Q370" s="3">
        <f t="shared" ref="Q370" si="3698">(D370*L367+E370*K367+F370*L370+G370*K370)</f>
        <v>0</v>
      </c>
      <c r="S370" s="16">
        <v>0</v>
      </c>
      <c r="T370" s="17">
        <f t="shared" ref="T370" si="3699">$B367*$T$4</f>
        <v>1.5518528</v>
      </c>
      <c r="U370" s="18">
        <v>1</v>
      </c>
      <c r="V370" s="19">
        <v>0</v>
      </c>
      <c r="W370" s="20"/>
      <c r="X370" s="1">
        <f t="shared" ref="X370" si="3700">N370*S367+P370*S370-O370*T367-Q370*T370</f>
        <v>0</v>
      </c>
      <c r="Y370" s="4">
        <f t="shared" ref="Y370" si="3701">(N370*T367+O370*S367+P370*T370+Q370*S370)</f>
        <v>0.91828051030285196</v>
      </c>
      <c r="Z370" s="2">
        <f t="shared" ref="Z370" si="3702">N370*U367+P370*U370-O370*V367-Q370*V370</f>
        <v>0.14036621920768</v>
      </c>
      <c r="AA370" s="3">
        <f t="shared" ref="AA370" si="3703">(N370*V367+O370*U367+P370*V370+Q370*U370)</f>
        <v>0</v>
      </c>
      <c r="AB370" s="20"/>
      <c r="AC370" s="16">
        <v>0</v>
      </c>
      <c r="AD370" s="17">
        <v>0</v>
      </c>
      <c r="AE370" s="18">
        <v>1</v>
      </c>
      <c r="AF370" s="19">
        <v>0</v>
      </c>
      <c r="AG370" s="20"/>
      <c r="AH370" s="1">
        <f t="shared" ref="AH370" si="3704">X370*AC367+Z370*AC370-Y370*AD367-AA370*AD370</f>
        <v>0</v>
      </c>
      <c r="AI370" s="4">
        <f t="shared" ref="AI370" si="3705">(X370*AD367+Y370*AC367+Z370*AD370+AA370*AC370)</f>
        <v>0.91828051030285196</v>
      </c>
      <c r="AJ370" s="2">
        <f t="shared" ref="AJ370" si="3706">X370*AE367+Z370*AE370-Y370*AF367-AA370*AF370</f>
        <v>-1.2120235051284567</v>
      </c>
      <c r="AK370" s="3">
        <f t="shared" ref="AK370" si="3707">(X370*AF367+Y370*AE367+Z370*AF370+AA370*AE370)</f>
        <v>0</v>
      </c>
      <c r="AL370" s="20"/>
      <c r="AM370" s="16">
        <v>0</v>
      </c>
      <c r="AN370" s="17">
        <f t="shared" ref="AN370" si="3708">$B367*$AN$4</f>
        <v>1.6389535999999998</v>
      </c>
      <c r="AO370" s="18">
        <v>1</v>
      </c>
      <c r="AP370" s="19">
        <v>0</v>
      </c>
      <c r="AR370" s="1">
        <f t="shared" ref="AR370" si="3709">AH370*AM367+AJ370*AM370-AI370*AN367-AK370*AN370</f>
        <v>0</v>
      </c>
      <c r="AS370" s="4">
        <f t="shared" ref="AS370" si="3710">(AH370*AN367+AI370*AM367+AJ370*AN370+AK370*AM370)</f>
        <v>-1.0681697767120504</v>
      </c>
      <c r="AT370" s="2">
        <f t="shared" ref="AT370" si="3711">AH370*AO367+AJ370*AO370-AI370*AP367-AK370*AP370</f>
        <v>-1.2120235051284567</v>
      </c>
      <c r="AU370" s="3">
        <f t="shared" ref="AU370" si="3712">(AH370*AP367+AI370*AO367+AJ370*AP370+AK370*AO370)</f>
        <v>0</v>
      </c>
      <c r="AV370" s="20"/>
      <c r="AW370" s="16">
        <v>0</v>
      </c>
      <c r="AX370" s="17">
        <v>0</v>
      </c>
      <c r="AY370" s="18">
        <v>1</v>
      </c>
      <c r="AZ370" s="19">
        <v>0</v>
      </c>
      <c r="BA370" s="20"/>
      <c r="BB370" s="1">
        <f t="shared" ref="BB370" si="3713">AR370*AW367+AT370*AW370-AS370*AX367-AU370*AX370</f>
        <v>0</v>
      </c>
      <c r="BC370" s="4">
        <f t="shared" ref="BC370" si="3714">(AR370*AX367+AS370*AW367+AT370*AX370+AU370*AW370)</f>
        <v>-1.0681697767120504</v>
      </c>
      <c r="BD370" s="2">
        <f t="shared" ref="BD370" si="3715">AR370*AY367+AT370*AY370-AS370*AZ367-AU370*AZ370</f>
        <v>0.36111434726413583</v>
      </c>
      <c r="BE370" s="3">
        <f t="shared" ref="BE370" si="3716">(AR370*AZ367+AS370*AY367+AT370*AZ370+AU370*AY370)</f>
        <v>0</v>
      </c>
      <c r="BF370" s="20"/>
      <c r="BG370" s="16">
        <v>0</v>
      </c>
      <c r="BH370" s="17">
        <f t="shared" ref="BH370" si="3717">$B367*$BH$4</f>
        <v>1.5518528</v>
      </c>
      <c r="BI370" s="18">
        <v>1</v>
      </c>
      <c r="BJ370" s="19">
        <v>0</v>
      </c>
      <c r="BK370" s="20"/>
      <c r="BL370" s="1">
        <f t="shared" ref="BL370" si="3718">BB370*BG367+BD370*BG370-BC370*BH367-BE370*BH370</f>
        <v>0</v>
      </c>
      <c r="BM370" s="4">
        <f t="shared" ref="BM370" si="3719">(BB370*BH367+BC370*BG367+BD370*BH370+BE370*BG370)</f>
        <v>-0.5077734657900288</v>
      </c>
      <c r="BN370" s="2">
        <f t="shared" ref="BN370" si="3720">BB370*BI367+BD370*BI370-BC370*BJ367-BE370*BJ370</f>
        <v>0.36111434726413583</v>
      </c>
      <c r="BO370" s="3">
        <f t="shared" ref="BO370" si="3721">(BB370*BJ367+BC370*BI367+BD370*BJ370+BE370*BI370)</f>
        <v>0</v>
      </c>
      <c r="BP370" s="20"/>
      <c r="BQ370" s="16">
        <v>0</v>
      </c>
      <c r="BR370" s="17">
        <v>0</v>
      </c>
      <c r="BS370" s="18">
        <v>1</v>
      </c>
      <c r="BT370" s="19">
        <v>0</v>
      </c>
      <c r="BU370" s="20"/>
      <c r="BV370" s="1">
        <f t="shared" ref="BV370" si="3722">BL370*BQ367+BN370*BQ370-BM370*BR367-BO370*BR370</f>
        <v>0</v>
      </c>
      <c r="BW370" s="4">
        <f t="shared" ref="BW370" si="3723">(BL370*BR367+BM370*BQ367+BN370*BR370+BO370*BQ370)</f>
        <v>-0.5077734657900288</v>
      </c>
      <c r="BX370" s="2">
        <f t="shared" ref="BX370" si="3724">BL370*BS367+BN370*BS370-BM370*BT367-BO370*BT370</f>
        <v>0.98428156735819816</v>
      </c>
      <c r="BY370" s="3">
        <f t="shared" ref="BY370" si="3725">(BL370*BT367+BM370*BS367+BN370*BT370+BO370*BS370)</f>
        <v>0</v>
      </c>
      <c r="BZ370" s="20"/>
      <c r="CA370" s="16">
        <v>0</v>
      </c>
      <c r="CB370" s="17">
        <f t="shared" ref="CB370" si="3726">$B367*$CB$4</f>
        <v>0.70045279999999999</v>
      </c>
      <c r="CC370" s="18">
        <v>1</v>
      </c>
      <c r="CD370" s="19">
        <v>0</v>
      </c>
      <c r="CE370" s="20"/>
      <c r="CF370" s="1">
        <f t="shared" ref="CF370" si="3727">BV370*CA367+BX370*CA370-BW370*CB367-BY370*CB370</f>
        <v>0</v>
      </c>
      <c r="CG370" s="4">
        <f t="shared" ref="CG370" si="3728">(BV370*CB367+BW370*CA367+BX370*CB370+BY370*CA370)</f>
        <v>0.18166931405440967</v>
      </c>
      <c r="CH370" s="2">
        <f t="shared" ref="CH370" si="3729">BV370*CC367+BX370*CC370-BW370*CD367-BY370*CD370</f>
        <v>0.98428156735819816</v>
      </c>
      <c r="CI370" s="3">
        <f t="shared" ref="CI370" si="3730">(BV370*CD367+BW370*CC367+BX370*CD370+BY370*CC370)</f>
        <v>0</v>
      </c>
      <c r="CK370" s="16">
        <f t="shared" ref="CK370" si="3731">1/$CL$4</f>
        <v>1</v>
      </c>
      <c r="CL370" s="17">
        <v>0</v>
      </c>
      <c r="CM370" s="18">
        <v>1</v>
      </c>
      <c r="CN370" s="19">
        <v>0</v>
      </c>
      <c r="CP370" s="1">
        <f t="shared" ref="CP370" si="3732">CF370*CK367+CH370*CK370-CG370*CL367-CI370*CL370</f>
        <v>0.98428156735819816</v>
      </c>
      <c r="CQ370" s="4">
        <f t="shared" ref="CQ370" si="3733">(CF370*CL367+CG370*CK367+CH370*CL370+CI370*CK370)</f>
        <v>0.18166931405440967</v>
      </c>
      <c r="CR370" s="2">
        <f t="shared" ref="CR370" si="3734">CF370*CM367+CH370*CM370-CG370*CN367-CI370*CN370</f>
        <v>0.98428156735819816</v>
      </c>
      <c r="CS370" s="3">
        <f t="shared" ref="CS370" si="3735">(CF370*CN367+CG370*CM367+CH370*CN370+CI370*CM370)</f>
        <v>0</v>
      </c>
      <c r="CU370" s="39">
        <f t="shared" ref="CU370" si="3736">(180/PI())*ATAN(-1*(CQ367/CP367))</f>
        <v>-9.8943405105954039</v>
      </c>
      <c r="CW370" s="56">
        <f t="shared" ref="CW370" si="3737">20*LOG(((1-(10^(CU367/20)^2)*(1-((1-CW367)/(1+CW367))^2))^0.5))</f>
        <v>-45.900386384029261</v>
      </c>
      <c r="CY370" s="35"/>
      <c r="CZ370" s="35"/>
      <c r="DA370" s="35"/>
    </row>
    <row r="371" spans="1:105" ht="18" customHeight="1"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3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Y371" s="35"/>
      <c r="CZ371" s="35"/>
      <c r="DA371" s="35"/>
    </row>
    <row r="372" spans="1:105" ht="18" customHeight="1">
      <c r="CY372" s="35"/>
      <c r="CZ372" s="35"/>
      <c r="DA372" s="35"/>
    </row>
    <row r="373" spans="1:105" ht="18" customHeight="1" thickBot="1">
      <c r="A373" s="23"/>
      <c r="B373" s="23"/>
      <c r="C373" s="23"/>
      <c r="D373" s="20" t="s">
        <v>6</v>
      </c>
      <c r="E373" s="20"/>
      <c r="F373" s="20"/>
      <c r="G373" s="20"/>
      <c r="H373" s="20"/>
      <c r="I373" s="20" t="s">
        <v>7</v>
      </c>
      <c r="J373" s="20"/>
      <c r="K373" s="20"/>
      <c r="L373" s="20"/>
      <c r="M373" s="23"/>
      <c r="N373" s="23"/>
      <c r="O373" s="24" t="s">
        <v>8</v>
      </c>
      <c r="P373" s="23"/>
      <c r="Q373" s="23"/>
      <c r="R373" s="23"/>
      <c r="S373" s="20"/>
      <c r="T373" s="20" t="s">
        <v>9</v>
      </c>
      <c r="U373" s="23"/>
      <c r="V373" s="23"/>
      <c r="W373" s="23"/>
      <c r="X373" s="23"/>
      <c r="Y373" s="24" t="s">
        <v>10</v>
      </c>
      <c r="Z373" s="23"/>
      <c r="AA373" s="23"/>
      <c r="AB373" s="23"/>
      <c r="AC373" s="24" t="s">
        <v>11</v>
      </c>
      <c r="AD373" s="20"/>
      <c r="AE373" s="20"/>
      <c r="AF373" s="20"/>
      <c r="AG373" s="20"/>
      <c r="AH373" s="23"/>
      <c r="AI373" s="24" t="s">
        <v>12</v>
      </c>
      <c r="AJ373" s="23"/>
      <c r="AK373" s="23"/>
      <c r="AL373" s="20"/>
      <c r="AM373" s="24" t="s">
        <v>21</v>
      </c>
      <c r="AN373" s="20"/>
      <c r="AO373" s="23"/>
      <c r="AP373" s="23"/>
      <c r="AQ373" s="23"/>
      <c r="AR373" s="23"/>
      <c r="AS373" s="24" t="s">
        <v>87</v>
      </c>
      <c r="AT373" s="23"/>
      <c r="AU373" s="23"/>
      <c r="AV373" s="23"/>
      <c r="AW373" s="24" t="s">
        <v>22</v>
      </c>
      <c r="AX373" s="20"/>
      <c r="AY373" s="20"/>
      <c r="AZ373" s="20"/>
      <c r="BA373" s="20"/>
      <c r="BB373" s="23"/>
      <c r="BC373" s="24" t="s">
        <v>13</v>
      </c>
      <c r="BD373" s="23"/>
      <c r="BE373" s="23"/>
      <c r="BF373" s="23"/>
      <c r="BG373" s="24" t="s">
        <v>23</v>
      </c>
      <c r="BH373" s="20"/>
      <c r="BI373" s="23"/>
      <c r="BJ373" s="23"/>
      <c r="BK373" s="23"/>
      <c r="BL373" s="23"/>
      <c r="BM373" s="24" t="s">
        <v>24</v>
      </c>
      <c r="BN373" s="23"/>
      <c r="BO373" s="23"/>
      <c r="BP373" s="23"/>
      <c r="BQ373" s="24" t="s">
        <v>22</v>
      </c>
      <c r="BR373" s="20"/>
      <c r="BS373" s="20"/>
      <c r="BT373" s="20"/>
      <c r="BU373" s="20"/>
      <c r="BV373" s="23"/>
      <c r="BW373" s="24" t="s">
        <v>25</v>
      </c>
      <c r="BX373" s="23"/>
      <c r="BY373" s="23"/>
      <c r="BZ373" s="23"/>
      <c r="CA373" s="24" t="s">
        <v>23</v>
      </c>
      <c r="CB373" s="20"/>
      <c r="CC373" s="23"/>
      <c r="CD373" s="23"/>
      <c r="CE373" s="23"/>
      <c r="CF373" s="23"/>
      <c r="CG373" s="24" t="s">
        <v>88</v>
      </c>
      <c r="CH373" s="23"/>
      <c r="CI373" s="23"/>
      <c r="CJ373" s="23"/>
      <c r="CK373" s="24" t="s">
        <v>155</v>
      </c>
      <c r="CL373" s="24"/>
      <c r="CM373" s="23"/>
      <c r="CN373" s="23"/>
      <c r="CO373" s="23"/>
      <c r="CP373" s="23"/>
      <c r="CQ373" s="24" t="s">
        <v>89</v>
      </c>
      <c r="CR373" s="23"/>
      <c r="CS373" s="23"/>
      <c r="CY373" s="35"/>
      <c r="CZ373" s="35"/>
      <c r="DA373" s="35"/>
    </row>
    <row r="374" spans="1:105" ht="18" customHeight="1" thickBot="1">
      <c r="A374" s="23"/>
      <c r="B374" s="33"/>
      <c r="C374" s="23"/>
      <c r="D374" s="7" t="s">
        <v>99</v>
      </c>
      <c r="E374" s="8"/>
      <c r="F374" s="8" t="s">
        <v>100</v>
      </c>
      <c r="G374" s="9"/>
      <c r="H374" s="10"/>
      <c r="I374" s="7" t="s">
        <v>103</v>
      </c>
      <c r="J374" s="8"/>
      <c r="K374" s="8" t="s">
        <v>104</v>
      </c>
      <c r="L374" s="9"/>
      <c r="M374" s="23"/>
      <c r="N374" s="194" t="s">
        <v>74</v>
      </c>
      <c r="O374" s="195"/>
      <c r="P374" s="196" t="s">
        <v>75</v>
      </c>
      <c r="Q374" s="197"/>
      <c r="R374" s="23"/>
      <c r="S374" s="7" t="s">
        <v>2</v>
      </c>
      <c r="T374" s="8"/>
      <c r="U374" s="8" t="s">
        <v>3</v>
      </c>
      <c r="V374" s="9"/>
      <c r="W374" s="20"/>
      <c r="X374" s="194" t="s">
        <v>108</v>
      </c>
      <c r="Y374" s="195"/>
      <c r="Z374" s="196" t="s">
        <v>109</v>
      </c>
      <c r="AA374" s="197"/>
      <c r="AB374" s="20"/>
      <c r="AC374" s="7" t="s">
        <v>107</v>
      </c>
      <c r="AD374" s="8"/>
      <c r="AE374" s="8" t="s">
        <v>14</v>
      </c>
      <c r="AF374" s="9"/>
      <c r="AG374" s="20"/>
      <c r="AH374" s="194" t="s">
        <v>112</v>
      </c>
      <c r="AI374" s="195"/>
      <c r="AJ374" s="196" t="s">
        <v>113</v>
      </c>
      <c r="AK374" s="197"/>
      <c r="AL374" s="20"/>
      <c r="AM374" s="106" t="s">
        <v>135</v>
      </c>
      <c r="AN374" s="107"/>
      <c r="AO374" s="107" t="s">
        <v>136</v>
      </c>
      <c r="AP374" s="108"/>
      <c r="AQ374" s="23"/>
      <c r="AR374" s="194" t="s">
        <v>116</v>
      </c>
      <c r="AS374" s="195"/>
      <c r="AT374" s="196" t="s">
        <v>0</v>
      </c>
      <c r="AU374" s="197"/>
      <c r="AV374" s="36"/>
      <c r="AW374" s="7" t="s">
        <v>139</v>
      </c>
      <c r="AX374" s="8"/>
      <c r="AY374" s="8" t="s">
        <v>140</v>
      </c>
      <c r="AZ374" s="9"/>
      <c r="BA374" s="20"/>
      <c r="BB374" s="194" t="s">
        <v>119</v>
      </c>
      <c r="BC374" s="195"/>
      <c r="BD374" s="196" t="s">
        <v>120</v>
      </c>
      <c r="BE374" s="197"/>
      <c r="BF374" s="36"/>
      <c r="BG374" s="190" t="s">
        <v>143</v>
      </c>
      <c r="BH374" s="191"/>
      <c r="BI374" s="192" t="s">
        <v>144</v>
      </c>
      <c r="BJ374" s="193"/>
      <c r="BK374" s="36"/>
      <c r="BL374" s="194" t="s">
        <v>123</v>
      </c>
      <c r="BM374" s="195"/>
      <c r="BN374" s="196" t="s">
        <v>124</v>
      </c>
      <c r="BO374" s="197"/>
      <c r="BP374" s="36"/>
      <c r="BQ374" s="7" t="s">
        <v>147</v>
      </c>
      <c r="BR374" s="8"/>
      <c r="BS374" s="8" t="s">
        <v>148</v>
      </c>
      <c r="BT374" s="9"/>
      <c r="BU374" s="20"/>
      <c r="BV374" s="194" t="s">
        <v>127</v>
      </c>
      <c r="BW374" s="195"/>
      <c r="BX374" s="196" t="s">
        <v>128</v>
      </c>
      <c r="BY374" s="197"/>
      <c r="BZ374" s="36"/>
      <c r="CA374" s="7" t="s">
        <v>151</v>
      </c>
      <c r="CB374" s="8"/>
      <c r="CC374" s="8" t="s">
        <v>152</v>
      </c>
      <c r="CD374" s="9"/>
      <c r="CE374" s="36"/>
      <c r="CF374" s="194" t="s">
        <v>131</v>
      </c>
      <c r="CG374" s="195"/>
      <c r="CH374" s="196" t="s">
        <v>132</v>
      </c>
      <c r="CI374" s="197"/>
      <c r="CJ374" s="23"/>
      <c r="CK374" s="7" t="s">
        <v>156</v>
      </c>
      <c r="CL374" s="8"/>
      <c r="CM374" s="8" t="s">
        <v>157</v>
      </c>
      <c r="CN374" s="9"/>
      <c r="CO374" s="23"/>
      <c r="CP374" s="194" t="s">
        <v>160</v>
      </c>
      <c r="CQ374" s="195"/>
      <c r="CR374" s="196" t="s">
        <v>132</v>
      </c>
      <c r="CS374" s="197"/>
      <c r="CU374" s="26" t="s">
        <v>15</v>
      </c>
      <c r="CW374" s="52" t="s">
        <v>46</v>
      </c>
      <c r="CY374" s="35"/>
      <c r="CZ374" s="35"/>
      <c r="DA374" s="35"/>
    </row>
    <row r="375" spans="1:105" ht="18" customHeight="1" thickTop="1" thickBot="1">
      <c r="B375" s="34">
        <v>0.88</v>
      </c>
      <c r="D375" s="11">
        <v>1</v>
      </c>
      <c r="E375" s="12">
        <v>0</v>
      </c>
      <c r="F375" s="13">
        <v>0</v>
      </c>
      <c r="G375" s="14">
        <v>0</v>
      </c>
      <c r="H375" s="10"/>
      <c r="I375" s="11">
        <v>1</v>
      </c>
      <c r="J375" s="12">
        <v>0</v>
      </c>
      <c r="K375" s="13">
        <v>0</v>
      </c>
      <c r="L375" s="40">
        <f t="shared" ref="L375" si="3738">$B375*$J$4</f>
        <v>1.2557952000000001</v>
      </c>
      <c r="N375" s="1">
        <f t="shared" ref="N375" si="3739">D375*I375+F375*I378-E375*J375-G375*J378</f>
        <v>1</v>
      </c>
      <c r="O375" s="4">
        <f t="shared" ref="O375" si="3740">(D375*J375+E375*I375+F375*J378+G375*I378)</f>
        <v>0</v>
      </c>
      <c r="P375" s="2">
        <f t="shared" ref="P375" si="3741">D375*K375+F375*K378-E375*L375-G375*L378</f>
        <v>0</v>
      </c>
      <c r="Q375" s="3">
        <f t="shared" ref="Q375" si="3742">(D375*L375+E375*K375+F375*L378+G375*K378)</f>
        <v>1.2557952000000001</v>
      </c>
      <c r="S375" s="11">
        <v>1</v>
      </c>
      <c r="T375" s="12">
        <v>0</v>
      </c>
      <c r="U375" s="13">
        <v>0</v>
      </c>
      <c r="V375" s="13">
        <v>0</v>
      </c>
      <c r="W375" s="20"/>
      <c r="X375" s="1">
        <f t="shared" ref="X375" si="3743">N375*S375+P375*S378-O375*T375-Q375*T378</f>
        <v>-0.99413044379648019</v>
      </c>
      <c r="Y375" s="4">
        <f t="shared" ref="Y375" si="3744">(N375*T375+O375*S375+P375*T378+Q375*S378)</f>
        <v>0</v>
      </c>
      <c r="Z375" s="2">
        <f t="shared" ref="Z375" si="3745">N375*U375+P375*U378-O375*V375-Q375*V378</f>
        <v>0</v>
      </c>
      <c r="AA375" s="3">
        <f t="shared" ref="AA375" si="3746">(N375*V375+O375*U375+P375*V378+Q375*U378)</f>
        <v>1.2557952000000001</v>
      </c>
      <c r="AB375" s="20"/>
      <c r="AC375" s="11">
        <v>1</v>
      </c>
      <c r="AD375" s="12">
        <v>0</v>
      </c>
      <c r="AE375" s="13">
        <v>0</v>
      </c>
      <c r="AF375" s="40">
        <f t="shared" ref="AF375" si="3747">$B375*$AD$4</f>
        <v>1.5069912000000001</v>
      </c>
      <c r="AG375" s="20"/>
      <c r="AH375" s="1">
        <f t="shared" ref="AH375" si="3748">X375*AC375+Z375*AC378-Y375*AD375-AA375*AD378</f>
        <v>-0.99413044379648019</v>
      </c>
      <c r="AI375" s="4">
        <f t="shared" ref="AI375" si="3749">(X375*AD375+Y375*AC375+Z375*AD378+AA375*AC378)</f>
        <v>0</v>
      </c>
      <c r="AJ375" s="2">
        <f t="shared" ref="AJ375" si="3750">X375*AE375+Z375*AE378-Y375*AF375-AA375*AF378</f>
        <v>0</v>
      </c>
      <c r="AK375" s="3">
        <f t="shared" ref="AK375" si="3751">(X375*AF375+Y375*AE375+Z375*AF378+AA375*AE378)</f>
        <v>-0.24235063045339023</v>
      </c>
      <c r="AL375" s="20"/>
      <c r="AM375" s="11">
        <v>1</v>
      </c>
      <c r="AN375" s="12">
        <v>0</v>
      </c>
      <c r="AO375" s="13">
        <v>0</v>
      </c>
      <c r="AP375" s="14">
        <v>0</v>
      </c>
      <c r="AR375" s="1">
        <f t="shared" ref="AR375" si="3752">AH375*AM375+AJ375*AM378-AI375*AN375-AK375*AN378</f>
        <v>-0.58769176280276958</v>
      </c>
      <c r="AS375" s="4">
        <f t="shared" ref="AS375" si="3753">(AH375*AN375+AI375*AM375+AJ375*AN378+AK375*AM378)</f>
        <v>0</v>
      </c>
      <c r="AT375" s="2">
        <f t="shared" ref="AT375" si="3754">AH375*AO375+AJ375*AO378-AI375*AP375-AK375*AP378</f>
        <v>0</v>
      </c>
      <c r="AU375" s="3">
        <f t="shared" ref="AU375" si="3755">(AH375*AP375+AI375*AO375+AJ375*AP378+AK375*AO378)</f>
        <v>-0.24235063045339023</v>
      </c>
      <c r="AV375" s="20"/>
      <c r="AW375" s="11">
        <v>1</v>
      </c>
      <c r="AX375" s="12">
        <v>0</v>
      </c>
      <c r="AY375" s="13">
        <v>0</v>
      </c>
      <c r="AZ375" s="40">
        <f t="shared" ref="AZ375" si="3756">$B375*$AX$4</f>
        <v>1.5069912000000001</v>
      </c>
      <c r="BA375" s="20"/>
      <c r="BB375" s="1">
        <f t="shared" ref="BB375" si="3757">AR375*AW375+AT375*AW378-AS375*AX375-AU375*AX378</f>
        <v>-0.58769176280276958</v>
      </c>
      <c r="BC375" s="4">
        <f t="shared" ref="BC375" si="3758">(AR375*AX375+AS375*AW375+AT375*AX378+AU375*AW378)</f>
        <v>0</v>
      </c>
      <c r="BD375" s="2">
        <f t="shared" ref="BD375" si="3759">AR375*AY375+AT375*AY378-AS375*AZ375-AU375*AZ378</f>
        <v>0</v>
      </c>
      <c r="BE375" s="3">
        <f t="shared" ref="BE375" si="3760">(AR375*AZ375+AS375*AY375+AT375*AZ378+AU375*AY378)</f>
        <v>-1.1279969453096514</v>
      </c>
      <c r="BF375" s="20"/>
      <c r="BG375" s="11">
        <v>1</v>
      </c>
      <c r="BH375" s="12">
        <v>0</v>
      </c>
      <c r="BI375" s="13">
        <v>0</v>
      </c>
      <c r="BJ375" s="14">
        <v>0</v>
      </c>
      <c r="BK375" s="20"/>
      <c r="BL375" s="1">
        <f t="shared" ref="BL375" si="3761">BB375*BG375+BD375*BG378-BC375*BH375-BE375*BH378</f>
        <v>1.2035024137249071</v>
      </c>
      <c r="BM375" s="4">
        <f t="shared" ref="BM375" si="3762">(BB375*BH375+BC375*BG375+BD375*BH378+BE375*BG378)</f>
        <v>0</v>
      </c>
      <c r="BN375" s="2">
        <f t="shared" ref="BN375" si="3763">BB375*BI375+BD375*BI378-BC375*BJ375-BE375*BJ378</f>
        <v>0</v>
      </c>
      <c r="BO375" s="3">
        <f t="shared" ref="BO375" si="3764">(BB375*BJ375+BC375*BI375+BD375*BJ378+BE375*BI378)</f>
        <v>-1.1279969453096514</v>
      </c>
      <c r="BP375" s="20"/>
      <c r="BQ375" s="11">
        <v>1</v>
      </c>
      <c r="BR375" s="12">
        <v>0</v>
      </c>
      <c r="BS375" s="13">
        <v>0</v>
      </c>
      <c r="BT375" s="40">
        <f t="shared" ref="BT375" si="3765">$B375*BR$4</f>
        <v>1.2557952000000001</v>
      </c>
      <c r="BU375" s="20"/>
      <c r="BV375" s="1">
        <f t="shared" ref="BV375" si="3766">BL375*BQ375+BN375*BQ378-BM375*BR375-BO375*BR378</f>
        <v>1.2035024137249071</v>
      </c>
      <c r="BW375" s="4">
        <f t="shared" ref="BW375" si="3767">(BL375*BR375+BM375*BQ375+BN375*BR378+BO375*BQ378)</f>
        <v>0</v>
      </c>
      <c r="BX375" s="2">
        <f t="shared" ref="BX375" si="3768">BL375*BS375+BN375*BS378-BM375*BT375-BO375*BT378</f>
        <v>0</v>
      </c>
      <c r="BY375" s="3">
        <f t="shared" ref="BY375" si="3769">(BL375*BT375+BM375*BS375+BN375*BT378+BO375*BS378)</f>
        <v>0.38335560903450117</v>
      </c>
      <c r="BZ375" s="20"/>
      <c r="CA375" s="11">
        <v>1</v>
      </c>
      <c r="CB375" s="12">
        <v>0</v>
      </c>
      <c r="CC375" s="13">
        <v>0</v>
      </c>
      <c r="CD375" s="14">
        <v>0</v>
      </c>
      <c r="CE375" s="20"/>
      <c r="CF375" s="1">
        <f t="shared" ref="CF375" si="3770">BV375*CA375+BX375*CA378-BW375*CB375-BY375*CB378</f>
        <v>0.92873519445205699</v>
      </c>
      <c r="CG375" s="4">
        <f t="shared" ref="CG375" si="3771">(BV375*CB375+BW375*CA375+BX375*CB378+BY375*CA378)</f>
        <v>0</v>
      </c>
      <c r="CH375" s="2">
        <f t="shared" ref="CH375" si="3772">BV375*CC375+BX375*CC378-BW375*CD375-BY375*CD378</f>
        <v>0</v>
      </c>
      <c r="CI375" s="3">
        <f t="shared" ref="CI375" si="3773">(BV375*CD375+BW375*CC375+BX375*CD378+BY375*CC378)</f>
        <v>0.38335560903450117</v>
      </c>
      <c r="CJ375" s="28"/>
      <c r="CK375" s="11">
        <v>1</v>
      </c>
      <c r="CL375" s="12">
        <v>0</v>
      </c>
      <c r="CM375" s="13">
        <v>0</v>
      </c>
      <c r="CN375" s="14">
        <v>0</v>
      </c>
      <c r="CP375" s="1">
        <f t="shared" ref="CP375" si="3774">CF375*CK375+CH375*CK378-CG375*CL375-CI375*CL378</f>
        <v>0.92873519445205699</v>
      </c>
      <c r="CQ375" s="4">
        <f t="shared" ref="CQ375" si="3775">(CF375*CL375+CG375*CK375+CH375*CL378+CI375*CK378)</f>
        <v>0.38335560903450117</v>
      </c>
      <c r="CR375" s="2">
        <f t="shared" ref="CR375" si="3776">CF375*CM375+CH375*CM378-CG375*CN375-CI375*CN378</f>
        <v>0</v>
      </c>
      <c r="CS375" s="3">
        <f t="shared" ref="CS375" si="3777">(CF375*CN375+CG375*CM375+CH375*CN378+CI375*CM378)</f>
        <v>0.38335560903450117</v>
      </c>
      <c r="CU375" s="29">
        <f t="shared" ref="CU375" si="3778">20*LOG(((1+$CL$4)/$CL$4)/((CP375+CP378)^2+(CQ375+CQ378)^2)^0.5)</f>
        <v>-6.6819261776734982E-4</v>
      </c>
      <c r="CW375" s="53">
        <f t="shared" ref="CW375" si="3779">((CP375^2+CQ375^2)^0.5)/((CP378^2+CQ378^2)^0.5)</f>
        <v>1.0092427276542586</v>
      </c>
      <c r="CY375" s="35"/>
      <c r="CZ375" s="35"/>
      <c r="DA375" s="35"/>
    </row>
    <row r="376" spans="1:105" ht="18" customHeight="1" thickBot="1">
      <c r="D376" s="11"/>
      <c r="E376" s="13"/>
      <c r="F376" s="13"/>
      <c r="G376" s="15"/>
      <c r="H376" s="10"/>
      <c r="I376" s="11"/>
      <c r="J376" s="13"/>
      <c r="K376" s="13"/>
      <c r="L376" s="15"/>
      <c r="N376" s="5"/>
      <c r="Q376" s="6"/>
      <c r="S376" s="11"/>
      <c r="T376" s="13"/>
      <c r="U376" s="13"/>
      <c r="V376" s="15"/>
      <c r="W376" s="20"/>
      <c r="X376" s="5"/>
      <c r="AA376" s="6"/>
      <c r="AB376" s="20"/>
      <c r="AC376" s="11"/>
      <c r="AD376" s="13"/>
      <c r="AE376" s="13"/>
      <c r="AF376" s="15"/>
      <c r="AG376" s="20"/>
      <c r="AH376" s="5"/>
      <c r="AK376" s="6"/>
      <c r="AL376" s="20"/>
      <c r="AM376" s="11"/>
      <c r="AN376" s="13"/>
      <c r="AO376" s="13"/>
      <c r="AP376" s="15"/>
      <c r="AR376" s="5"/>
      <c r="AU376" s="6"/>
      <c r="AW376" s="11"/>
      <c r="AX376" s="13"/>
      <c r="AY376" s="13"/>
      <c r="AZ376" s="15"/>
      <c r="BA376" s="20"/>
      <c r="BB376" s="5"/>
      <c r="BE376" s="6"/>
      <c r="BG376" s="11"/>
      <c r="BH376" s="13"/>
      <c r="BI376" s="13"/>
      <c r="BJ376" s="15"/>
      <c r="BL376" s="5"/>
      <c r="BO376" s="6"/>
      <c r="BQ376" s="11"/>
      <c r="BR376" s="13"/>
      <c r="BS376" s="13"/>
      <c r="BT376" s="15"/>
      <c r="BU376" s="20"/>
      <c r="BV376" s="5"/>
      <c r="BY376" s="6"/>
      <c r="CA376" s="11"/>
      <c r="CB376" s="13"/>
      <c r="CC376" s="13"/>
      <c r="CD376" s="15"/>
      <c r="CF376" s="5"/>
      <c r="CI376" s="6"/>
      <c r="CK376" s="11"/>
      <c r="CL376" s="13"/>
      <c r="CM376" s="13"/>
      <c r="CN376" s="15"/>
      <c r="CP376" s="5"/>
      <c r="CS376" s="6"/>
      <c r="CW376" s="54"/>
      <c r="CY376" s="35"/>
      <c r="CZ376" s="35"/>
      <c r="DA376" s="35"/>
    </row>
    <row r="377" spans="1:105" ht="18" customHeight="1" thickBot="1">
      <c r="D377" s="11" t="s">
        <v>101</v>
      </c>
      <c r="E377" s="13"/>
      <c r="F377" s="13" t="s">
        <v>102</v>
      </c>
      <c r="G377" s="15"/>
      <c r="H377" s="10"/>
      <c r="I377" s="11" t="s">
        <v>106</v>
      </c>
      <c r="J377" s="13"/>
      <c r="K377" s="13" t="s">
        <v>105</v>
      </c>
      <c r="L377" s="15"/>
      <c r="N377" s="194" t="s">
        <v>16</v>
      </c>
      <c r="O377" s="195"/>
      <c r="P377" s="196" t="s">
        <v>17</v>
      </c>
      <c r="Q377" s="197"/>
      <c r="S377" s="11" t="s">
        <v>4</v>
      </c>
      <c r="T377" s="13"/>
      <c r="U377" s="13" t="s">
        <v>5</v>
      </c>
      <c r="V377" s="15"/>
      <c r="W377" s="20"/>
      <c r="X377" s="194" t="s">
        <v>111</v>
      </c>
      <c r="Y377" s="195"/>
      <c r="Z377" s="196" t="s">
        <v>110</v>
      </c>
      <c r="AA377" s="197"/>
      <c r="AB377" s="20"/>
      <c r="AC377" s="11" t="s">
        <v>18</v>
      </c>
      <c r="AD377" s="13"/>
      <c r="AE377" s="13" t="s">
        <v>19</v>
      </c>
      <c r="AF377" s="15"/>
      <c r="AG377" s="20"/>
      <c r="AH377" s="194" t="s">
        <v>114</v>
      </c>
      <c r="AI377" s="195"/>
      <c r="AJ377" s="196" t="s">
        <v>115</v>
      </c>
      <c r="AK377" s="197"/>
      <c r="AL377" s="20"/>
      <c r="AM377" s="11" t="s">
        <v>138</v>
      </c>
      <c r="AN377" s="13"/>
      <c r="AO377" s="13" t="s">
        <v>137</v>
      </c>
      <c r="AP377" s="15"/>
      <c r="AR377" s="194" t="s">
        <v>117</v>
      </c>
      <c r="AS377" s="195"/>
      <c r="AT377" s="196" t="s">
        <v>118</v>
      </c>
      <c r="AU377" s="197"/>
      <c r="AV377" s="36"/>
      <c r="AW377" s="11" t="s">
        <v>142</v>
      </c>
      <c r="AX377" s="13"/>
      <c r="AY377" s="13" t="s">
        <v>141</v>
      </c>
      <c r="AZ377" s="15"/>
      <c r="BA377" s="20"/>
      <c r="BB377" s="194" t="s">
        <v>122</v>
      </c>
      <c r="BC377" s="195"/>
      <c r="BD377" s="196" t="s">
        <v>121</v>
      </c>
      <c r="BE377" s="197"/>
      <c r="BF377" s="36"/>
      <c r="BG377" s="11" t="s">
        <v>145</v>
      </c>
      <c r="BH377" s="13"/>
      <c r="BI377" s="13" t="s">
        <v>146</v>
      </c>
      <c r="BJ377" s="15"/>
      <c r="BK377" s="36"/>
      <c r="BL377" s="194" t="s">
        <v>125</v>
      </c>
      <c r="BM377" s="195"/>
      <c r="BN377" s="196" t="s">
        <v>126</v>
      </c>
      <c r="BO377" s="197"/>
      <c r="BP377" s="36"/>
      <c r="BQ377" s="11" t="s">
        <v>150</v>
      </c>
      <c r="BR377" s="13"/>
      <c r="BS377" s="13" t="s">
        <v>149</v>
      </c>
      <c r="BT377" s="15"/>
      <c r="BU377" s="20"/>
      <c r="BV377" s="194" t="s">
        <v>129</v>
      </c>
      <c r="BW377" s="195"/>
      <c r="BX377" s="196" t="s">
        <v>130</v>
      </c>
      <c r="BY377" s="197"/>
      <c r="BZ377" s="36"/>
      <c r="CA377" s="11" t="s">
        <v>154</v>
      </c>
      <c r="CB377" s="13"/>
      <c r="CC377" s="13" t="s">
        <v>153</v>
      </c>
      <c r="CD377" s="15"/>
      <c r="CE377" s="36"/>
      <c r="CF377" s="194" t="s">
        <v>134</v>
      </c>
      <c r="CG377" s="195"/>
      <c r="CH377" s="196" t="s">
        <v>133</v>
      </c>
      <c r="CI377" s="197"/>
      <c r="CK377" s="11" t="s">
        <v>159</v>
      </c>
      <c r="CL377" s="13"/>
      <c r="CM377" s="13" t="s">
        <v>158</v>
      </c>
      <c r="CN377" s="15"/>
      <c r="CP377" s="109" t="s">
        <v>161</v>
      </c>
      <c r="CQ377" s="110"/>
      <c r="CR377" s="111" t="s">
        <v>162</v>
      </c>
      <c r="CS377" s="112"/>
      <c r="CU377" s="38" t="s">
        <v>29</v>
      </c>
      <c r="CW377" s="55" t="s">
        <v>47</v>
      </c>
      <c r="CY377" s="35"/>
      <c r="CZ377" s="35"/>
      <c r="DA377" s="35"/>
    </row>
    <row r="378" spans="1:105" ht="18" customHeight="1" thickTop="1" thickBot="1">
      <c r="D378" s="16">
        <v>0</v>
      </c>
      <c r="E378" s="17">
        <f t="shared" ref="E378" si="3780">$B375*$E$4</f>
        <v>0.7167424</v>
      </c>
      <c r="F378" s="18">
        <v>1</v>
      </c>
      <c r="G378" s="19">
        <v>0</v>
      </c>
      <c r="H378" s="10"/>
      <c r="I378" s="16">
        <v>0</v>
      </c>
      <c r="J378" s="17">
        <v>0</v>
      </c>
      <c r="K378" s="18">
        <v>1</v>
      </c>
      <c r="L378" s="19">
        <v>0</v>
      </c>
      <c r="N378" s="1">
        <f t="shared" ref="N378" si="3781">D378*I375+F378*I378-E378*J375-G378*J378</f>
        <v>0</v>
      </c>
      <c r="O378" s="4">
        <f t="shared" ref="O378" si="3782">(D378*J375+E378*I375+F378*J378+G378*I378)</f>
        <v>0.7167424</v>
      </c>
      <c r="P378" s="2">
        <f t="shared" ref="P378" si="3783">D378*K375+F378*K378-E378*L375-G378*L378</f>
        <v>9.9918334443519941E-2</v>
      </c>
      <c r="Q378" s="3">
        <f t="shared" ref="Q378" si="3784">(D378*L375+E378*K375+F378*L378+G378*K378)</f>
        <v>0</v>
      </c>
      <c r="S378" s="16">
        <v>0</v>
      </c>
      <c r="T378" s="17">
        <f t="shared" ref="T378" si="3785">$B375*$T$4</f>
        <v>1.5879424</v>
      </c>
      <c r="U378" s="18">
        <v>1</v>
      </c>
      <c r="V378" s="19">
        <v>0</v>
      </c>
      <c r="W378" s="20"/>
      <c r="X378" s="1">
        <f t="shared" ref="X378" si="3786">N378*S375+P378*S378-O378*T375-Q378*T378</f>
        <v>0</v>
      </c>
      <c r="Y378" s="4">
        <f t="shared" ref="Y378" si="3787">(N378*T375+O378*S375+P378*T378+Q378*S378)</f>
        <v>0.87540695980024574</v>
      </c>
      <c r="Z378" s="2">
        <f t="shared" ref="Z378" si="3788">N378*U375+P378*U378-O378*V375-Q378*V378</f>
        <v>9.9918334443519941E-2</v>
      </c>
      <c r="AA378" s="3">
        <f t="shared" ref="AA378" si="3789">(N378*V375+O378*U375+P378*V378+Q378*U378)</f>
        <v>0</v>
      </c>
      <c r="AB378" s="20"/>
      <c r="AC378" s="16">
        <v>0</v>
      </c>
      <c r="AD378" s="17">
        <v>0</v>
      </c>
      <c r="AE378" s="18">
        <v>1</v>
      </c>
      <c r="AF378" s="19">
        <v>0</v>
      </c>
      <c r="AG378" s="20"/>
      <c r="AH378" s="1">
        <f t="shared" ref="AH378" si="3790">X378*AC375+Z378*AC378-Y378*AD375-AA378*AD378</f>
        <v>0</v>
      </c>
      <c r="AI378" s="4">
        <f t="shared" ref="AI378" si="3791">(X378*AD375+Y378*AC375+Z378*AD378+AA378*AC378)</f>
        <v>0.87540695980024574</v>
      </c>
      <c r="AJ378" s="2">
        <f t="shared" ref="AJ378" si="3792">X378*AE375+Z378*AE378-Y378*AF375-AA378*AF378</f>
        <v>-1.2193122503942042</v>
      </c>
      <c r="AK378" s="3">
        <f t="shared" ref="AK378" si="3793">(X378*AF375+Y378*AE375+Z378*AF378+AA378*AE378)</f>
        <v>0</v>
      </c>
      <c r="AL378" s="20"/>
      <c r="AM378" s="16">
        <v>0</v>
      </c>
      <c r="AN378" s="17">
        <f t="shared" ref="AN378" si="3794">$B375*$AN$4</f>
        <v>1.6770688</v>
      </c>
      <c r="AO378" s="18">
        <v>1</v>
      </c>
      <c r="AP378" s="19">
        <v>0</v>
      </c>
      <c r="AR378" s="1">
        <f t="shared" ref="AR378" si="3795">AH378*AM375+AJ378*AM378-AI378*AN375-AK378*AN378</f>
        <v>0</v>
      </c>
      <c r="AS378" s="4">
        <f t="shared" ref="AS378" si="3796">(AH378*AN375+AI378*AM375+AJ378*AN378+AK378*AM378)</f>
        <v>-1.1694635727936618</v>
      </c>
      <c r="AT378" s="2">
        <f t="shared" ref="AT378" si="3797">AH378*AO375+AJ378*AO378-AI378*AP375-AK378*AP378</f>
        <v>-1.2193122503942042</v>
      </c>
      <c r="AU378" s="3">
        <f t="shared" ref="AU378" si="3798">(AH378*AP375+AI378*AO375+AJ378*AP378+AK378*AO378)</f>
        <v>0</v>
      </c>
      <c r="AV378" s="20"/>
      <c r="AW378" s="16">
        <v>0</v>
      </c>
      <c r="AX378" s="17">
        <v>0</v>
      </c>
      <c r="AY378" s="18">
        <v>1</v>
      </c>
      <c r="AZ378" s="19">
        <v>0</v>
      </c>
      <c r="BA378" s="20"/>
      <c r="BB378" s="1">
        <f t="shared" ref="BB378" si="3799">AR378*AW375+AT378*AW378-AS378*AX375-AU378*AX378</f>
        <v>0</v>
      </c>
      <c r="BC378" s="4">
        <f t="shared" ref="BC378" si="3800">(AR378*AX375+AS378*AW375+AT378*AX378+AU378*AW378)</f>
        <v>-1.1694635727936618</v>
      </c>
      <c r="BD378" s="2">
        <f t="shared" ref="BD378" si="3801">AR378*AY375+AT378*AY378-AS378*AZ375-AU378*AZ378</f>
        <v>0.54305906252640357</v>
      </c>
      <c r="BE378" s="3">
        <f t="shared" ref="BE378" si="3802">(AR378*AZ375+AS378*AY375+AT378*AZ378+AU378*AY378)</f>
        <v>0</v>
      </c>
      <c r="BF378" s="20"/>
      <c r="BG378" s="16">
        <v>0</v>
      </c>
      <c r="BH378" s="17">
        <f t="shared" ref="BH378" si="3803">$B375*$BH$4</f>
        <v>1.5879424</v>
      </c>
      <c r="BI378" s="18">
        <v>1</v>
      </c>
      <c r="BJ378" s="19">
        <v>0</v>
      </c>
      <c r="BK378" s="20"/>
      <c r="BL378" s="1">
        <f t="shared" ref="BL378" si="3804">BB378*BG375+BD378*BG378-BC378*BH375-BE378*BH378</f>
        <v>0</v>
      </c>
      <c r="BM378" s="4">
        <f t="shared" ref="BM378" si="3805">(BB378*BH375+BC378*BG375+BD378*BH378+BE378*BG378)</f>
        <v>-0.30711706170373443</v>
      </c>
      <c r="BN378" s="2">
        <f t="shared" ref="BN378" si="3806">BB378*BI375+BD378*BI378-BC378*BJ375-BE378*BJ378</f>
        <v>0.54305906252640357</v>
      </c>
      <c r="BO378" s="3">
        <f t="shared" ref="BO378" si="3807">(BB378*BJ375+BC378*BI375+BD378*BJ378+BE378*BI378)</f>
        <v>0</v>
      </c>
      <c r="BP378" s="20"/>
      <c r="BQ378" s="16">
        <v>0</v>
      </c>
      <c r="BR378" s="17">
        <v>0</v>
      </c>
      <c r="BS378" s="18">
        <v>1</v>
      </c>
      <c r="BT378" s="19">
        <v>0</v>
      </c>
      <c r="BU378" s="20"/>
      <c r="BV378" s="1">
        <f t="shared" ref="BV378" si="3808">BL378*BQ375+BN378*BQ378-BM378*BR375-BO378*BR378</f>
        <v>0</v>
      </c>
      <c r="BW378" s="4">
        <f t="shared" ref="BW378" si="3809">(BL378*BR375+BM378*BQ375+BN378*BR378+BO378*BQ378)</f>
        <v>-0.30711706170373443</v>
      </c>
      <c r="BX378" s="2">
        <f t="shared" ref="BX378" si="3810">BL378*BS375+BN378*BS378-BM378*BT375-BO378*BT378</f>
        <v>0.9287351944520571</v>
      </c>
      <c r="BY378" s="3">
        <f t="shared" ref="BY378" si="3811">(BL378*BT375+BM378*BS375+BN378*BT378+BO378*BS378)</f>
        <v>0</v>
      </c>
      <c r="BZ378" s="20"/>
      <c r="CA378" s="16">
        <v>0</v>
      </c>
      <c r="CB378" s="17">
        <f t="shared" ref="CB378" si="3812">$B375*$CB$4</f>
        <v>0.7167424</v>
      </c>
      <c r="CC378" s="18">
        <v>1</v>
      </c>
      <c r="CD378" s="19">
        <v>0</v>
      </c>
      <c r="CE378" s="20"/>
      <c r="CF378" s="1">
        <f t="shared" ref="CF378" si="3813">BV378*CA375+BX378*CA378-BW378*CB375-BY378*CB378</f>
        <v>0</v>
      </c>
      <c r="CG378" s="4">
        <f t="shared" ref="CG378" si="3814">(BV378*CB375+BW378*CA375+BX378*CB378+BY378*CA378)</f>
        <v>0.35854683053229963</v>
      </c>
      <c r="CH378" s="2">
        <f t="shared" ref="CH378" si="3815">BV378*CC375+BX378*CC378-BW378*CD375-BY378*CD378</f>
        <v>0.9287351944520571</v>
      </c>
      <c r="CI378" s="3">
        <f t="shared" ref="CI378" si="3816">(BV378*CD375+BW378*CC375+BX378*CD378+BY378*CC378)</f>
        <v>0</v>
      </c>
      <c r="CK378" s="16">
        <f t="shared" ref="CK378" si="3817">1/$CL$4</f>
        <v>1</v>
      </c>
      <c r="CL378" s="17">
        <v>0</v>
      </c>
      <c r="CM378" s="18">
        <v>1</v>
      </c>
      <c r="CN378" s="19">
        <v>0</v>
      </c>
      <c r="CP378" s="1">
        <f t="shared" ref="CP378" si="3818">CF378*CK375+CH378*CK378-CG378*CL375-CI378*CL378</f>
        <v>0.9287351944520571</v>
      </c>
      <c r="CQ378" s="4">
        <f t="shared" ref="CQ378" si="3819">(CF378*CL375+CG378*CK375+CH378*CL378+CI378*CK378)</f>
        <v>0.35854683053229963</v>
      </c>
      <c r="CR378" s="2">
        <f t="shared" ref="CR378" si="3820">CF378*CM375+CH378*CM378-CG378*CN375-CI378*CN378</f>
        <v>0.9287351944520571</v>
      </c>
      <c r="CS378" s="3">
        <f t="shared" ref="CS378" si="3821">(CF378*CN375+CG378*CM375+CH378*CN378+CI378*CM378)</f>
        <v>0</v>
      </c>
      <c r="CU378" s="39">
        <f t="shared" ref="CU378" si="3822">(180/PI())*ATAN(-1*(CQ375/CP375))</f>
        <v>-22.429449990915145</v>
      </c>
      <c r="CW378" s="56">
        <f t="shared" ref="CW378" si="3823">20*LOG(((1-(10^(CU375/20)^2)*(1-((1-CW375)/(1+CW375))^2))^0.5))</f>
        <v>-37.569547251398504</v>
      </c>
      <c r="CY378" s="35"/>
      <c r="CZ378" s="35"/>
      <c r="DA378" s="35"/>
    </row>
    <row r="379" spans="1:105" ht="18" customHeight="1">
      <c r="E379" s="20"/>
      <c r="F379" s="20"/>
      <c r="G379" s="20"/>
      <c r="H379" s="20"/>
      <c r="I379" s="20"/>
      <c r="J379" s="20"/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  <c r="AA379" s="20"/>
      <c r="AB379" s="30"/>
      <c r="AC379" s="20"/>
      <c r="AD379" s="20"/>
      <c r="AE379" s="20"/>
      <c r="AF379" s="20"/>
      <c r="AG379" s="20"/>
      <c r="AH379" s="20"/>
      <c r="AI379" s="20"/>
      <c r="AJ379" s="20"/>
      <c r="AK379" s="20"/>
      <c r="AL379" s="20"/>
      <c r="AM379" s="20"/>
      <c r="AN379" s="20"/>
      <c r="AO379" s="20"/>
      <c r="AP379" s="20"/>
      <c r="AQ379" s="20"/>
      <c r="AR379" s="20"/>
      <c r="AS379" s="20"/>
      <c r="AT379" s="20"/>
      <c r="AU379" s="20"/>
      <c r="AV379" s="20"/>
      <c r="AW379" s="20"/>
      <c r="AX379" s="20"/>
      <c r="AY379" s="20"/>
      <c r="AZ379" s="20"/>
      <c r="BA379" s="20"/>
      <c r="BB379" s="20"/>
      <c r="BC379" s="20"/>
      <c r="BD379" s="20"/>
      <c r="BE379" s="20"/>
      <c r="BF379" s="20"/>
      <c r="BG379" s="20"/>
      <c r="BH379" s="20"/>
      <c r="BI379" s="20"/>
      <c r="BJ379" s="20"/>
      <c r="BK379" s="20"/>
      <c r="BL379" s="20"/>
      <c r="BM379" s="20"/>
      <c r="BN379" s="20"/>
      <c r="BO379" s="20"/>
      <c r="BP379" s="20"/>
      <c r="BQ379" s="20"/>
      <c r="BR379" s="20"/>
      <c r="BS379" s="20"/>
      <c r="BT379" s="20"/>
      <c r="BU379" s="20"/>
      <c r="BV379" s="20"/>
      <c r="BW379" s="20"/>
      <c r="BX379" s="20"/>
      <c r="BY379" s="20"/>
      <c r="BZ379" s="20"/>
      <c r="CA379" s="20"/>
      <c r="CB379" s="20"/>
      <c r="CC379" s="20"/>
      <c r="CD379" s="20"/>
      <c r="CE379" s="20"/>
      <c r="CF379" s="20"/>
      <c r="CG379" s="20"/>
      <c r="CH379" s="20"/>
      <c r="CI379" s="20"/>
      <c r="CJ379" s="20"/>
      <c r="CK379" s="20"/>
      <c r="CL379" s="20"/>
      <c r="CY379" s="35"/>
      <c r="CZ379" s="35"/>
      <c r="DA379" s="35"/>
    </row>
    <row r="380" spans="1:105" ht="18" customHeight="1">
      <c r="CY380" s="35"/>
      <c r="CZ380" s="35"/>
      <c r="DA380" s="35"/>
    </row>
    <row r="381" spans="1:105" ht="18" customHeight="1" thickBot="1">
      <c r="A381" s="23"/>
      <c r="B381" s="23"/>
      <c r="C381" s="23"/>
      <c r="D381" s="20" t="s">
        <v>6</v>
      </c>
      <c r="E381" s="20"/>
      <c r="F381" s="20"/>
      <c r="G381" s="20"/>
      <c r="H381" s="20"/>
      <c r="I381" s="20" t="s">
        <v>7</v>
      </c>
      <c r="J381" s="20"/>
      <c r="K381" s="20"/>
      <c r="L381" s="20"/>
      <c r="M381" s="23"/>
      <c r="N381" s="23"/>
      <c r="O381" s="24" t="s">
        <v>8</v>
      </c>
      <c r="P381" s="23"/>
      <c r="Q381" s="23"/>
      <c r="R381" s="23"/>
      <c r="S381" s="20"/>
      <c r="T381" s="20" t="s">
        <v>9</v>
      </c>
      <c r="U381" s="23"/>
      <c r="V381" s="23"/>
      <c r="W381" s="23"/>
      <c r="X381" s="23"/>
      <c r="Y381" s="24" t="s">
        <v>10</v>
      </c>
      <c r="Z381" s="23"/>
      <c r="AA381" s="23"/>
      <c r="AB381" s="23"/>
      <c r="AC381" s="24" t="s">
        <v>11</v>
      </c>
      <c r="AD381" s="20"/>
      <c r="AE381" s="20"/>
      <c r="AF381" s="20"/>
      <c r="AG381" s="20"/>
      <c r="AH381" s="23"/>
      <c r="AI381" s="24" t="s">
        <v>12</v>
      </c>
      <c r="AJ381" s="23"/>
      <c r="AK381" s="23"/>
      <c r="AL381" s="20"/>
      <c r="AM381" s="24" t="s">
        <v>21</v>
      </c>
      <c r="AN381" s="20"/>
      <c r="AO381" s="23"/>
      <c r="AP381" s="23"/>
      <c r="AQ381" s="23"/>
      <c r="AR381" s="23"/>
      <c r="AS381" s="24" t="s">
        <v>87</v>
      </c>
      <c r="AT381" s="23"/>
      <c r="AU381" s="23"/>
      <c r="AV381" s="23"/>
      <c r="AW381" s="24" t="s">
        <v>22</v>
      </c>
      <c r="AX381" s="20"/>
      <c r="AY381" s="20"/>
      <c r="AZ381" s="20"/>
      <c r="BA381" s="20"/>
      <c r="BB381" s="23"/>
      <c r="BC381" s="24" t="s">
        <v>13</v>
      </c>
      <c r="BD381" s="23"/>
      <c r="BE381" s="23"/>
      <c r="BF381" s="23"/>
      <c r="BG381" s="24" t="s">
        <v>23</v>
      </c>
      <c r="BH381" s="20"/>
      <c r="BI381" s="23"/>
      <c r="BJ381" s="23"/>
      <c r="BK381" s="23"/>
      <c r="BL381" s="23"/>
      <c r="BM381" s="24" t="s">
        <v>24</v>
      </c>
      <c r="BN381" s="23"/>
      <c r="BO381" s="23"/>
      <c r="BP381" s="23"/>
      <c r="BQ381" s="24" t="s">
        <v>22</v>
      </c>
      <c r="BR381" s="20"/>
      <c r="BS381" s="20"/>
      <c r="BT381" s="20"/>
      <c r="BU381" s="20"/>
      <c r="BV381" s="23"/>
      <c r="BW381" s="24" t="s">
        <v>25</v>
      </c>
      <c r="BX381" s="23"/>
      <c r="BY381" s="23"/>
      <c r="BZ381" s="23"/>
      <c r="CA381" s="24" t="s">
        <v>23</v>
      </c>
      <c r="CB381" s="20"/>
      <c r="CC381" s="23"/>
      <c r="CD381" s="23"/>
      <c r="CE381" s="23"/>
      <c r="CF381" s="23"/>
      <c r="CG381" s="24" t="s">
        <v>88</v>
      </c>
      <c r="CH381" s="23"/>
      <c r="CI381" s="23"/>
      <c r="CJ381" s="23"/>
      <c r="CK381" s="24" t="s">
        <v>155</v>
      </c>
      <c r="CL381" s="24"/>
      <c r="CM381" s="23"/>
      <c r="CN381" s="23"/>
      <c r="CO381" s="23"/>
      <c r="CP381" s="23"/>
      <c r="CQ381" s="24" t="s">
        <v>89</v>
      </c>
      <c r="CR381" s="23"/>
      <c r="CS381" s="23"/>
      <c r="CY381" s="35"/>
      <c r="CZ381" s="35"/>
      <c r="DA381" s="35"/>
    </row>
    <row r="382" spans="1:105" ht="18" customHeight="1" thickBot="1">
      <c r="A382" s="23"/>
      <c r="B382" s="33"/>
      <c r="C382" s="23"/>
      <c r="D382" s="7" t="s">
        <v>99</v>
      </c>
      <c r="E382" s="8"/>
      <c r="F382" s="8" t="s">
        <v>100</v>
      </c>
      <c r="G382" s="9"/>
      <c r="H382" s="10"/>
      <c r="I382" s="7" t="s">
        <v>103</v>
      </c>
      <c r="J382" s="8"/>
      <c r="K382" s="8" t="s">
        <v>104</v>
      </c>
      <c r="L382" s="9"/>
      <c r="M382" s="23"/>
      <c r="N382" s="194" t="s">
        <v>74</v>
      </c>
      <c r="O382" s="195"/>
      <c r="P382" s="196" t="s">
        <v>75</v>
      </c>
      <c r="Q382" s="197"/>
      <c r="R382" s="23"/>
      <c r="S382" s="7" t="s">
        <v>2</v>
      </c>
      <c r="T382" s="8"/>
      <c r="U382" s="8" t="s">
        <v>3</v>
      </c>
      <c r="V382" s="9"/>
      <c r="W382" s="20"/>
      <c r="X382" s="194" t="s">
        <v>108</v>
      </c>
      <c r="Y382" s="195"/>
      <c r="Z382" s="196" t="s">
        <v>109</v>
      </c>
      <c r="AA382" s="197"/>
      <c r="AB382" s="20"/>
      <c r="AC382" s="7" t="s">
        <v>107</v>
      </c>
      <c r="AD382" s="8"/>
      <c r="AE382" s="8" t="s">
        <v>14</v>
      </c>
      <c r="AF382" s="9"/>
      <c r="AG382" s="20"/>
      <c r="AH382" s="194" t="s">
        <v>112</v>
      </c>
      <c r="AI382" s="195"/>
      <c r="AJ382" s="196" t="s">
        <v>113</v>
      </c>
      <c r="AK382" s="197"/>
      <c r="AL382" s="20"/>
      <c r="AM382" s="106" t="s">
        <v>135</v>
      </c>
      <c r="AN382" s="107"/>
      <c r="AO382" s="107" t="s">
        <v>136</v>
      </c>
      <c r="AP382" s="108"/>
      <c r="AQ382" s="23"/>
      <c r="AR382" s="194" t="s">
        <v>116</v>
      </c>
      <c r="AS382" s="195"/>
      <c r="AT382" s="196" t="s">
        <v>0</v>
      </c>
      <c r="AU382" s="197"/>
      <c r="AV382" s="36"/>
      <c r="AW382" s="7" t="s">
        <v>139</v>
      </c>
      <c r="AX382" s="8"/>
      <c r="AY382" s="8" t="s">
        <v>140</v>
      </c>
      <c r="AZ382" s="9"/>
      <c r="BA382" s="20"/>
      <c r="BB382" s="194" t="s">
        <v>119</v>
      </c>
      <c r="BC382" s="195"/>
      <c r="BD382" s="196" t="s">
        <v>120</v>
      </c>
      <c r="BE382" s="197"/>
      <c r="BF382" s="36"/>
      <c r="BG382" s="190" t="s">
        <v>143</v>
      </c>
      <c r="BH382" s="191"/>
      <c r="BI382" s="192" t="s">
        <v>144</v>
      </c>
      <c r="BJ382" s="193"/>
      <c r="BK382" s="36"/>
      <c r="BL382" s="194" t="s">
        <v>123</v>
      </c>
      <c r="BM382" s="195"/>
      <c r="BN382" s="196" t="s">
        <v>124</v>
      </c>
      <c r="BO382" s="197"/>
      <c r="BP382" s="36"/>
      <c r="BQ382" s="7" t="s">
        <v>147</v>
      </c>
      <c r="BR382" s="8"/>
      <c r="BS382" s="8" t="s">
        <v>148</v>
      </c>
      <c r="BT382" s="9"/>
      <c r="BU382" s="20"/>
      <c r="BV382" s="194" t="s">
        <v>127</v>
      </c>
      <c r="BW382" s="195"/>
      <c r="BX382" s="196" t="s">
        <v>128</v>
      </c>
      <c r="BY382" s="197"/>
      <c r="BZ382" s="36"/>
      <c r="CA382" s="7" t="s">
        <v>151</v>
      </c>
      <c r="CB382" s="8"/>
      <c r="CC382" s="8" t="s">
        <v>152</v>
      </c>
      <c r="CD382" s="9"/>
      <c r="CE382" s="36"/>
      <c r="CF382" s="194" t="s">
        <v>131</v>
      </c>
      <c r="CG382" s="195"/>
      <c r="CH382" s="196" t="s">
        <v>132</v>
      </c>
      <c r="CI382" s="197"/>
      <c r="CJ382" s="23"/>
      <c r="CK382" s="7" t="s">
        <v>156</v>
      </c>
      <c r="CL382" s="8"/>
      <c r="CM382" s="8" t="s">
        <v>157</v>
      </c>
      <c r="CN382" s="9"/>
      <c r="CO382" s="23"/>
      <c r="CP382" s="194" t="s">
        <v>160</v>
      </c>
      <c r="CQ382" s="195"/>
      <c r="CR382" s="196" t="s">
        <v>132</v>
      </c>
      <c r="CS382" s="197"/>
      <c r="CU382" s="26" t="s">
        <v>15</v>
      </c>
      <c r="CW382" s="52" t="s">
        <v>46</v>
      </c>
      <c r="CY382" s="35"/>
      <c r="CZ382" s="35"/>
      <c r="DA382" s="35"/>
    </row>
    <row r="383" spans="1:105" ht="18" customHeight="1" thickTop="1" thickBot="1">
      <c r="B383" s="34">
        <v>0.9</v>
      </c>
      <c r="D383" s="11">
        <v>1</v>
      </c>
      <c r="E383" s="12">
        <v>0</v>
      </c>
      <c r="F383" s="13">
        <v>0</v>
      </c>
      <c r="G383" s="14">
        <v>0</v>
      </c>
      <c r="H383" s="10"/>
      <c r="I383" s="11">
        <v>1</v>
      </c>
      <c r="J383" s="12">
        <v>0</v>
      </c>
      <c r="K383" s="13">
        <v>0</v>
      </c>
      <c r="L383" s="40">
        <f t="shared" ref="L383" si="3824">$B383*$J$4</f>
        <v>1.2843360000000001</v>
      </c>
      <c r="N383" s="1">
        <f t="shared" ref="N383" si="3825">D383*I383+F383*I386-E383*J383-G383*J386</f>
        <v>1</v>
      </c>
      <c r="O383" s="4">
        <f t="shared" ref="O383" si="3826">(D383*J383+E383*I383+F383*J386+G383*I386)</f>
        <v>0</v>
      </c>
      <c r="P383" s="2">
        <f t="shared" ref="P383" si="3827">D383*K383+F383*K386-E383*L383-G383*L386</f>
        <v>0</v>
      </c>
      <c r="Q383" s="3">
        <f t="shared" ref="Q383" si="3828">(D383*L383+E383*K383+F383*L386+G383*K386)</f>
        <v>1.2843360000000001</v>
      </c>
      <c r="S383" s="11">
        <v>1</v>
      </c>
      <c r="T383" s="12">
        <v>0</v>
      </c>
      <c r="U383" s="13">
        <v>0</v>
      </c>
      <c r="V383" s="13">
        <v>0</v>
      </c>
      <c r="W383" s="20"/>
      <c r="X383" s="1">
        <f t="shared" ref="X383" si="3829">N383*S383+P383*S386-O383*T383-Q383*T386</f>
        <v>-1.0858027627520004</v>
      </c>
      <c r="Y383" s="4">
        <f t="shared" ref="Y383" si="3830">(N383*T383+O383*S383+P383*T386+Q383*S386)</f>
        <v>0</v>
      </c>
      <c r="Z383" s="2">
        <f t="shared" ref="Z383" si="3831">N383*U383+P383*U386-O383*V383-Q383*V386</f>
        <v>0</v>
      </c>
      <c r="AA383" s="3">
        <f t="shared" ref="AA383" si="3832">(N383*V383+O383*U383+P383*V386+Q383*U386)</f>
        <v>1.2843360000000001</v>
      </c>
      <c r="AB383" s="20"/>
      <c r="AC383" s="11">
        <v>1</v>
      </c>
      <c r="AD383" s="12">
        <v>0</v>
      </c>
      <c r="AE383" s="13">
        <v>0</v>
      </c>
      <c r="AF383" s="40">
        <f t="shared" ref="AF383" si="3833">$B383*$AD$4</f>
        <v>1.5412410000000001</v>
      </c>
      <c r="AG383" s="20"/>
      <c r="AH383" s="1">
        <f t="shared" ref="AH383" si="3834">X383*AC383+Z383*AC386-Y383*AD383-AA383*AD386</f>
        <v>-1.0858027627520004</v>
      </c>
      <c r="AI383" s="4">
        <f t="shared" ref="AI383" si="3835">(X383*AD383+Y383*AC383+Z383*AD386+AA383*AC386)</f>
        <v>0</v>
      </c>
      <c r="AJ383" s="2">
        <f t="shared" ref="AJ383" si="3836">X383*AE383+Z383*AE386-Y383*AF383-AA383*AF386</f>
        <v>0</v>
      </c>
      <c r="AK383" s="3">
        <f t="shared" ref="AK383" si="3837">(X383*AF383+Y383*AE383+Z383*AF386+AA383*AE386)</f>
        <v>-0.38914773586665574</v>
      </c>
      <c r="AL383" s="20"/>
      <c r="AM383" s="11">
        <v>1</v>
      </c>
      <c r="AN383" s="12">
        <v>0</v>
      </c>
      <c r="AO383" s="13">
        <v>0</v>
      </c>
      <c r="AP383" s="14">
        <v>0</v>
      </c>
      <c r="AR383" s="1">
        <f t="shared" ref="AR383" si="3838">AH383*AM383+AJ383*AM386-AI383*AN383-AK383*AN386</f>
        <v>-0.41834279255728635</v>
      </c>
      <c r="AS383" s="4">
        <f t="shared" ref="AS383" si="3839">(AH383*AN383+AI383*AM383+AJ383*AN386+AK383*AM386)</f>
        <v>0</v>
      </c>
      <c r="AT383" s="2">
        <f t="shared" ref="AT383" si="3840">AH383*AO383+AJ383*AO386-AI383*AP383-AK383*AP386</f>
        <v>0</v>
      </c>
      <c r="AU383" s="3">
        <f t="shared" ref="AU383" si="3841">(AH383*AP383+AI383*AO383+AJ383*AP386+AK383*AO386)</f>
        <v>-0.38914773586665574</v>
      </c>
      <c r="AV383" s="20"/>
      <c r="AW383" s="11">
        <v>1</v>
      </c>
      <c r="AX383" s="12">
        <v>0</v>
      </c>
      <c r="AY383" s="13">
        <v>0</v>
      </c>
      <c r="AZ383" s="40">
        <f t="shared" ref="AZ383" si="3842">$B383*$AX$4</f>
        <v>1.5412410000000001</v>
      </c>
      <c r="BA383" s="20"/>
      <c r="BB383" s="1">
        <f t="shared" ref="BB383" si="3843">AR383*AW383+AT383*AW386-AS383*AX383-AU383*AX386</f>
        <v>-0.41834279255728635</v>
      </c>
      <c r="BC383" s="4">
        <f t="shared" ref="BC383" si="3844">(AR383*AX383+AS383*AW383+AT383*AX386+AU383*AW386)</f>
        <v>0</v>
      </c>
      <c r="BD383" s="2">
        <f t="shared" ref="BD383" si="3845">AR383*AY383+AT383*AY386-AS383*AZ383-AU383*AZ386</f>
        <v>0</v>
      </c>
      <c r="BE383" s="3">
        <f t="shared" ref="BE383" si="3846">(AR383*AZ383+AS383*AY383+AT383*AZ386+AU383*AY386)</f>
        <v>-1.0339147998104403</v>
      </c>
      <c r="BF383" s="20"/>
      <c r="BG383" s="11">
        <v>1</v>
      </c>
      <c r="BH383" s="12">
        <v>0</v>
      </c>
      <c r="BI383" s="13">
        <v>0</v>
      </c>
      <c r="BJ383" s="14">
        <v>0</v>
      </c>
      <c r="BK383" s="20"/>
      <c r="BL383" s="1">
        <f t="shared" ref="BL383" si="3847">BB383*BG383+BD383*BG386-BC383*BH383-BE383*BH386</f>
        <v>1.2607679276084629</v>
      </c>
      <c r="BM383" s="4">
        <f t="shared" ref="BM383" si="3848">(BB383*BH383+BC383*BG383+BD383*BH386+BE383*BG386)</f>
        <v>0</v>
      </c>
      <c r="BN383" s="2">
        <f t="shared" ref="BN383" si="3849">BB383*BI383+BD383*BI386-BC383*BJ383-BE383*BJ386</f>
        <v>0</v>
      </c>
      <c r="BO383" s="3">
        <f t="shared" ref="BO383" si="3850">(BB383*BJ383+BC383*BI383+BD383*BJ386+BE383*BI386)</f>
        <v>-1.0339147998104403</v>
      </c>
      <c r="BP383" s="20"/>
      <c r="BQ383" s="11">
        <v>1</v>
      </c>
      <c r="BR383" s="12">
        <v>0</v>
      </c>
      <c r="BS383" s="13">
        <v>0</v>
      </c>
      <c r="BT383" s="40">
        <f t="shared" ref="BT383" si="3851">$B383*BR$4</f>
        <v>1.2843360000000001</v>
      </c>
      <c r="BU383" s="20"/>
      <c r="BV383" s="1">
        <f t="shared" ref="BV383" si="3852">BL383*BQ383+BN383*BQ386-BM383*BR383-BO383*BR386</f>
        <v>1.2607679276084629</v>
      </c>
      <c r="BW383" s="4">
        <f t="shared" ref="BW383" si="3853">(BL383*BR383+BM383*BQ383+BN383*BR386+BO383*BQ386)</f>
        <v>0</v>
      </c>
      <c r="BX383" s="2">
        <f t="shared" ref="BX383" si="3854">BL383*BS383+BN383*BS386-BM383*BT383-BO383*BT386</f>
        <v>0</v>
      </c>
      <c r="BY383" s="3">
        <f t="shared" ref="BY383" si="3855">(BL383*BT383+BM383*BS383+BN383*BT386+BO383*BS386)</f>
        <v>0.58533483726250268</v>
      </c>
      <c r="BZ383" s="20"/>
      <c r="CA383" s="11">
        <v>1</v>
      </c>
      <c r="CB383" s="12">
        <v>0</v>
      </c>
      <c r="CC383" s="13">
        <v>0</v>
      </c>
      <c r="CD383" s="14">
        <v>0</v>
      </c>
      <c r="CE383" s="20"/>
      <c r="CF383" s="1">
        <f t="shared" ref="CF383" si="3856">BV383*CA383+BX383*CA386-BW383*CB383-BY383*CB386</f>
        <v>0.83169876118025599</v>
      </c>
      <c r="CG383" s="4">
        <f t="shared" ref="CG383" si="3857">(BV383*CB383+BW383*CA383+BX383*CB386+BY383*CA386)</f>
        <v>0</v>
      </c>
      <c r="CH383" s="2">
        <f t="shared" ref="CH383" si="3858">BV383*CC383+BX383*CC386-BW383*CD383-BY383*CD386</f>
        <v>0</v>
      </c>
      <c r="CI383" s="3">
        <f t="shared" ref="CI383" si="3859">(BV383*CD383+BW383*CC383+BX383*CD386+BY383*CC386)</f>
        <v>0.58533483726250268</v>
      </c>
      <c r="CJ383" s="28"/>
      <c r="CK383" s="11">
        <v>1</v>
      </c>
      <c r="CL383" s="12">
        <v>0</v>
      </c>
      <c r="CM383" s="13">
        <v>0</v>
      </c>
      <c r="CN383" s="14">
        <v>0</v>
      </c>
      <c r="CP383" s="1">
        <f t="shared" ref="CP383" si="3860">CF383*CK383+CH383*CK386-CG383*CL383-CI383*CL386</f>
        <v>0.83169876118025599</v>
      </c>
      <c r="CQ383" s="4">
        <f t="shared" ref="CQ383" si="3861">(CF383*CL383+CG383*CK383+CH383*CL386+CI383*CK386)</f>
        <v>0.58533483726250268</v>
      </c>
      <c r="CR383" s="2">
        <f t="shared" ref="CR383" si="3862">CF383*CM383+CH383*CM386-CG383*CN383-CI383*CN386</f>
        <v>0</v>
      </c>
      <c r="CS383" s="3">
        <f t="shared" ref="CS383" si="3863">(CF383*CN383+CG383*CM383+CH383*CN386+CI383*CM386)</f>
        <v>0.58533483726250268</v>
      </c>
      <c r="CU383" s="29">
        <f t="shared" ref="CU383" si="3864">20*LOG(((1+$CL$4)/$CL$4)/((CP383+CP386)^2+(CQ383+CQ386)^2)^0.5)</f>
        <v>-3.7352684371731708E-3</v>
      </c>
      <c r="CW383" s="53">
        <f t="shared" ref="CW383" si="3865">((CP383^2+CQ383^2)^0.5)/((CP386^2+CQ386^2)^0.5)</f>
        <v>1.0331106357453725</v>
      </c>
      <c r="CY383" s="35"/>
      <c r="CZ383" s="35"/>
      <c r="DA383" s="35"/>
    </row>
    <row r="384" spans="1:105" ht="18" customHeight="1" thickBot="1">
      <c r="D384" s="11"/>
      <c r="E384" s="13"/>
      <c r="F384" s="13"/>
      <c r="G384" s="15"/>
      <c r="H384" s="10"/>
      <c r="I384" s="11"/>
      <c r="J384" s="13"/>
      <c r="K384" s="13"/>
      <c r="L384" s="15"/>
      <c r="N384" s="5"/>
      <c r="Q384" s="6"/>
      <c r="S384" s="11"/>
      <c r="T384" s="13"/>
      <c r="U384" s="13"/>
      <c r="V384" s="15"/>
      <c r="W384" s="20"/>
      <c r="X384" s="5"/>
      <c r="AA384" s="6"/>
      <c r="AB384" s="20"/>
      <c r="AC384" s="11"/>
      <c r="AD384" s="13"/>
      <c r="AE384" s="13"/>
      <c r="AF384" s="15"/>
      <c r="AG384" s="20"/>
      <c r="AH384" s="5"/>
      <c r="AK384" s="6"/>
      <c r="AL384" s="20"/>
      <c r="AM384" s="11"/>
      <c r="AN384" s="13"/>
      <c r="AO384" s="13"/>
      <c r="AP384" s="15"/>
      <c r="AR384" s="5"/>
      <c r="AU384" s="6"/>
      <c r="AW384" s="11"/>
      <c r="AX384" s="13"/>
      <c r="AY384" s="13"/>
      <c r="AZ384" s="15"/>
      <c r="BA384" s="20"/>
      <c r="BB384" s="5"/>
      <c r="BE384" s="6"/>
      <c r="BG384" s="11"/>
      <c r="BH384" s="13"/>
      <c r="BI384" s="13"/>
      <c r="BJ384" s="15"/>
      <c r="BL384" s="5"/>
      <c r="BO384" s="6"/>
      <c r="BQ384" s="11"/>
      <c r="BR384" s="13"/>
      <c r="BS384" s="13"/>
      <c r="BT384" s="15"/>
      <c r="BU384" s="20"/>
      <c r="BV384" s="5"/>
      <c r="BY384" s="6"/>
      <c r="CA384" s="11"/>
      <c r="CB384" s="13"/>
      <c r="CC384" s="13"/>
      <c r="CD384" s="15"/>
      <c r="CF384" s="5"/>
      <c r="CI384" s="6"/>
      <c r="CK384" s="11"/>
      <c r="CL384" s="13"/>
      <c r="CM384" s="13"/>
      <c r="CN384" s="15"/>
      <c r="CP384" s="5"/>
      <c r="CS384" s="6"/>
      <c r="CW384" s="54"/>
      <c r="CY384" s="35"/>
      <c r="CZ384" s="35"/>
      <c r="DA384" s="35"/>
    </row>
    <row r="385" spans="1:105" ht="18" customHeight="1" thickBot="1">
      <c r="D385" s="11" t="s">
        <v>101</v>
      </c>
      <c r="E385" s="13"/>
      <c r="F385" s="13" t="s">
        <v>102</v>
      </c>
      <c r="G385" s="15"/>
      <c r="H385" s="10"/>
      <c r="I385" s="11" t="s">
        <v>106</v>
      </c>
      <c r="J385" s="13"/>
      <c r="K385" s="13" t="s">
        <v>105</v>
      </c>
      <c r="L385" s="15"/>
      <c r="N385" s="194" t="s">
        <v>16</v>
      </c>
      <c r="O385" s="195"/>
      <c r="P385" s="196" t="s">
        <v>17</v>
      </c>
      <c r="Q385" s="197"/>
      <c r="S385" s="11" t="s">
        <v>4</v>
      </c>
      <c r="T385" s="13"/>
      <c r="U385" s="13" t="s">
        <v>5</v>
      </c>
      <c r="V385" s="15"/>
      <c r="W385" s="20"/>
      <c r="X385" s="194" t="s">
        <v>111</v>
      </c>
      <c r="Y385" s="195"/>
      <c r="Z385" s="196" t="s">
        <v>110</v>
      </c>
      <c r="AA385" s="197"/>
      <c r="AB385" s="20"/>
      <c r="AC385" s="11" t="s">
        <v>18</v>
      </c>
      <c r="AD385" s="13"/>
      <c r="AE385" s="13" t="s">
        <v>19</v>
      </c>
      <c r="AF385" s="15"/>
      <c r="AG385" s="20"/>
      <c r="AH385" s="194" t="s">
        <v>114</v>
      </c>
      <c r="AI385" s="195"/>
      <c r="AJ385" s="196" t="s">
        <v>115</v>
      </c>
      <c r="AK385" s="197"/>
      <c r="AL385" s="20"/>
      <c r="AM385" s="11" t="s">
        <v>138</v>
      </c>
      <c r="AN385" s="13"/>
      <c r="AO385" s="13" t="s">
        <v>137</v>
      </c>
      <c r="AP385" s="15"/>
      <c r="AR385" s="194" t="s">
        <v>117</v>
      </c>
      <c r="AS385" s="195"/>
      <c r="AT385" s="196" t="s">
        <v>118</v>
      </c>
      <c r="AU385" s="197"/>
      <c r="AV385" s="36"/>
      <c r="AW385" s="11" t="s">
        <v>142</v>
      </c>
      <c r="AX385" s="13"/>
      <c r="AY385" s="13" t="s">
        <v>141</v>
      </c>
      <c r="AZ385" s="15"/>
      <c r="BA385" s="20"/>
      <c r="BB385" s="194" t="s">
        <v>122</v>
      </c>
      <c r="BC385" s="195"/>
      <c r="BD385" s="196" t="s">
        <v>121</v>
      </c>
      <c r="BE385" s="197"/>
      <c r="BF385" s="36"/>
      <c r="BG385" s="11" t="s">
        <v>145</v>
      </c>
      <c r="BH385" s="13"/>
      <c r="BI385" s="13" t="s">
        <v>146</v>
      </c>
      <c r="BJ385" s="15"/>
      <c r="BK385" s="36"/>
      <c r="BL385" s="194" t="s">
        <v>125</v>
      </c>
      <c r="BM385" s="195"/>
      <c r="BN385" s="196" t="s">
        <v>126</v>
      </c>
      <c r="BO385" s="197"/>
      <c r="BP385" s="36"/>
      <c r="BQ385" s="11" t="s">
        <v>150</v>
      </c>
      <c r="BR385" s="13"/>
      <c r="BS385" s="13" t="s">
        <v>149</v>
      </c>
      <c r="BT385" s="15"/>
      <c r="BU385" s="20"/>
      <c r="BV385" s="194" t="s">
        <v>129</v>
      </c>
      <c r="BW385" s="195"/>
      <c r="BX385" s="196" t="s">
        <v>130</v>
      </c>
      <c r="BY385" s="197"/>
      <c r="BZ385" s="36"/>
      <c r="CA385" s="11" t="s">
        <v>154</v>
      </c>
      <c r="CB385" s="13"/>
      <c r="CC385" s="13" t="s">
        <v>153</v>
      </c>
      <c r="CD385" s="15"/>
      <c r="CE385" s="36"/>
      <c r="CF385" s="194" t="s">
        <v>134</v>
      </c>
      <c r="CG385" s="195"/>
      <c r="CH385" s="196" t="s">
        <v>133</v>
      </c>
      <c r="CI385" s="197"/>
      <c r="CK385" s="11" t="s">
        <v>159</v>
      </c>
      <c r="CL385" s="13"/>
      <c r="CM385" s="13" t="s">
        <v>158</v>
      </c>
      <c r="CN385" s="15"/>
      <c r="CP385" s="109" t="s">
        <v>161</v>
      </c>
      <c r="CQ385" s="110"/>
      <c r="CR385" s="111" t="s">
        <v>162</v>
      </c>
      <c r="CS385" s="112"/>
      <c r="CU385" s="38" t="s">
        <v>29</v>
      </c>
      <c r="CW385" s="55" t="s">
        <v>47</v>
      </c>
      <c r="CY385" s="35"/>
      <c r="CZ385" s="35"/>
      <c r="DA385" s="35"/>
    </row>
    <row r="386" spans="1:105" ht="18" customHeight="1" thickTop="1" thickBot="1">
      <c r="D386" s="16">
        <v>0</v>
      </c>
      <c r="E386" s="17">
        <f t="shared" ref="E386" si="3866">$B383*$E$4</f>
        <v>0.73303200000000002</v>
      </c>
      <c r="F386" s="18">
        <v>1</v>
      </c>
      <c r="G386" s="19">
        <v>0</v>
      </c>
      <c r="H386" s="10"/>
      <c r="I386" s="16">
        <v>0</v>
      </c>
      <c r="J386" s="17">
        <v>0</v>
      </c>
      <c r="K386" s="18">
        <v>1</v>
      </c>
      <c r="L386" s="19">
        <v>0</v>
      </c>
      <c r="N386" s="1">
        <f t="shared" ref="N386" si="3867">D386*I383+F386*I386-E386*J383-G386*J386</f>
        <v>0</v>
      </c>
      <c r="O386" s="4">
        <f t="shared" ref="O386" si="3868">(D386*J383+E386*I383+F386*J386+G386*I386)</f>
        <v>0.73303200000000002</v>
      </c>
      <c r="P386" s="2">
        <f t="shared" ref="P386" si="3869">D386*K383+F386*K386-E386*L383-G386*L386</f>
        <v>5.8540613247999862E-2</v>
      </c>
      <c r="Q386" s="3">
        <f t="shared" ref="Q386" si="3870">(D386*L383+E386*K383+F386*L386+G386*K386)</f>
        <v>0</v>
      </c>
      <c r="S386" s="16">
        <v>0</v>
      </c>
      <c r="T386" s="17">
        <f t="shared" ref="T386" si="3871">$B383*$T$4</f>
        <v>1.6240320000000001</v>
      </c>
      <c r="U386" s="18">
        <v>1</v>
      </c>
      <c r="V386" s="19">
        <v>0</v>
      </c>
      <c r="W386" s="20"/>
      <c r="X386" s="1">
        <f t="shared" ref="X386" si="3872">N386*S383+P386*S386-O386*T383-Q386*T386</f>
        <v>0</v>
      </c>
      <c r="Y386" s="4">
        <f t="shared" ref="Y386" si="3873">(N386*T383+O386*S383+P386*T386+Q386*S386)</f>
        <v>0.82810382921437575</v>
      </c>
      <c r="Z386" s="2">
        <f t="shared" ref="Z386" si="3874">N386*U383+P386*U386-O386*V383-Q386*V386</f>
        <v>5.8540613247999862E-2</v>
      </c>
      <c r="AA386" s="3">
        <f t="shared" ref="AA386" si="3875">(N386*V383+O386*U383+P386*V386+Q386*U386)</f>
        <v>0</v>
      </c>
      <c r="AB386" s="20"/>
      <c r="AC386" s="16">
        <v>0</v>
      </c>
      <c r="AD386" s="17">
        <v>0</v>
      </c>
      <c r="AE386" s="18">
        <v>1</v>
      </c>
      <c r="AF386" s="19">
        <v>0</v>
      </c>
      <c r="AG386" s="20"/>
      <c r="AH386" s="1">
        <f t="shared" ref="AH386" si="3876">X386*AC383+Z386*AC386-Y386*AD383-AA386*AD386</f>
        <v>0</v>
      </c>
      <c r="AI386" s="4">
        <f t="shared" ref="AI386" si="3877">(X386*AD383+Y386*AC383+Z386*AD386+AA386*AC386)</f>
        <v>0.82810382921437575</v>
      </c>
      <c r="AJ386" s="2">
        <f t="shared" ref="AJ386" si="3878">X386*AE383+Z386*AE386-Y386*AF383-AA386*AF386</f>
        <v>-1.2177669605941941</v>
      </c>
      <c r="AK386" s="3">
        <f t="shared" ref="AK386" si="3879">(X386*AF383+Y386*AE383+Z386*AF386+AA386*AE386)</f>
        <v>0</v>
      </c>
      <c r="AL386" s="20"/>
      <c r="AM386" s="16">
        <v>0</v>
      </c>
      <c r="AN386" s="17">
        <f t="shared" ref="AN386" si="3880">$B383*$AN$4</f>
        <v>1.715184</v>
      </c>
      <c r="AO386" s="18">
        <v>1</v>
      </c>
      <c r="AP386" s="19">
        <v>0</v>
      </c>
      <c r="AR386" s="1">
        <f t="shared" ref="AR386" si="3881">AH386*AM383+AJ386*AM386-AI386*AN383-AK386*AN386</f>
        <v>0</v>
      </c>
      <c r="AS386" s="4">
        <f t="shared" ref="AS386" si="3882">(AH386*AN383+AI386*AM383+AJ386*AN386+AK386*AM386)</f>
        <v>-1.2605905773254165</v>
      </c>
      <c r="AT386" s="2">
        <f t="shared" ref="AT386" si="3883">AH386*AO383+AJ386*AO386-AI386*AP383-AK386*AP386</f>
        <v>-1.2177669605941941</v>
      </c>
      <c r="AU386" s="3">
        <f t="shared" ref="AU386" si="3884">(AH386*AP383+AI386*AO383+AJ386*AP386+AK386*AO386)</f>
        <v>0</v>
      </c>
      <c r="AV386" s="20"/>
      <c r="AW386" s="16">
        <v>0</v>
      </c>
      <c r="AX386" s="17">
        <v>0</v>
      </c>
      <c r="AY386" s="18">
        <v>1</v>
      </c>
      <c r="AZ386" s="19">
        <v>0</v>
      </c>
      <c r="BA386" s="20"/>
      <c r="BB386" s="1">
        <f t="shared" ref="BB386" si="3885">AR386*AW383+AT386*AW386-AS386*AX383-AU386*AX386</f>
        <v>0</v>
      </c>
      <c r="BC386" s="4">
        <f t="shared" ref="BC386" si="3886">(AR386*AX383+AS386*AW383+AT386*AX386+AU386*AW386)</f>
        <v>-1.2605905773254165</v>
      </c>
      <c r="BD386" s="2">
        <f t="shared" ref="BD386" si="3887">AR386*AY383+AT386*AY386-AS386*AZ383-AU386*AZ386</f>
        <v>0.72510692139340827</v>
      </c>
      <c r="BE386" s="3">
        <f t="shared" ref="BE386" si="3888">(AR386*AZ383+AS386*AY383+AT386*AZ386+AU386*AY386)</f>
        <v>0</v>
      </c>
      <c r="BF386" s="20"/>
      <c r="BG386" s="16">
        <v>0</v>
      </c>
      <c r="BH386" s="17">
        <f t="shared" ref="BH386" si="3889">$B383*$BH$4</f>
        <v>1.6240320000000001</v>
      </c>
      <c r="BI386" s="18">
        <v>1</v>
      </c>
      <c r="BJ386" s="19">
        <v>0</v>
      </c>
      <c r="BK386" s="20"/>
      <c r="BL386" s="1">
        <f t="shared" ref="BL386" si="3890">BB386*BG383+BD386*BG386-BC386*BH383-BE386*BH386</f>
        <v>0</v>
      </c>
      <c r="BM386" s="4">
        <f t="shared" ref="BM386" si="3891">(BB386*BH383+BC386*BG383+BD386*BH386+BE386*BG386)</f>
        <v>-8.2993733561036676E-2</v>
      </c>
      <c r="BN386" s="2">
        <f t="shared" ref="BN386" si="3892">BB386*BI383+BD386*BI386-BC386*BJ383-BE386*BJ386</f>
        <v>0.72510692139340827</v>
      </c>
      <c r="BO386" s="3">
        <f t="shared" ref="BO386" si="3893">(BB386*BJ383+BC386*BI383+BD386*BJ386+BE386*BI386)</f>
        <v>0</v>
      </c>
      <c r="BP386" s="20"/>
      <c r="BQ386" s="16">
        <v>0</v>
      </c>
      <c r="BR386" s="17">
        <v>0</v>
      </c>
      <c r="BS386" s="18">
        <v>1</v>
      </c>
      <c r="BT386" s="19">
        <v>0</v>
      </c>
      <c r="BU386" s="20"/>
      <c r="BV386" s="1">
        <f t="shared" ref="BV386" si="3894">BL386*BQ383+BN386*BQ386-BM386*BR383-BO386*BR386</f>
        <v>0</v>
      </c>
      <c r="BW386" s="4">
        <f t="shared" ref="BW386" si="3895">(BL386*BR383+BM386*BQ383+BN386*BR386+BO386*BQ386)</f>
        <v>-8.2993733561036676E-2</v>
      </c>
      <c r="BX386" s="2">
        <f t="shared" ref="BX386" si="3896">BL386*BS383+BN386*BS386-BM386*BT383-BO386*BT386</f>
        <v>0.83169876118025587</v>
      </c>
      <c r="BY386" s="3">
        <f t="shared" ref="BY386" si="3897">(BL386*BT383+BM386*BS383+BN386*BT386+BO386*BS386)</f>
        <v>0</v>
      </c>
      <c r="BZ386" s="20"/>
      <c r="CA386" s="16">
        <v>0</v>
      </c>
      <c r="CB386" s="17">
        <f t="shared" ref="CB386" si="3898">$B383*$CB$4</f>
        <v>0.73303200000000002</v>
      </c>
      <c r="CC386" s="18">
        <v>1</v>
      </c>
      <c r="CD386" s="19">
        <v>0</v>
      </c>
      <c r="CE386" s="20"/>
      <c r="CF386" s="1">
        <f t="shared" ref="CF386" si="3899">BV386*CA383+BX386*CA386-BW386*CB383-BY386*CB386</f>
        <v>0</v>
      </c>
      <c r="CG386" s="4">
        <f t="shared" ref="CG386" si="3900">(BV386*CB383+BW386*CA383+BX386*CB386+BY386*CA386)</f>
        <v>0.52666807274444871</v>
      </c>
      <c r="CH386" s="2">
        <f t="shared" ref="CH386" si="3901">BV386*CC383+BX386*CC386-BW386*CD383-BY386*CD386</f>
        <v>0.83169876118025587</v>
      </c>
      <c r="CI386" s="3">
        <f t="shared" ref="CI386" si="3902">(BV386*CD383+BW386*CC383+BX386*CD386+BY386*CC386)</f>
        <v>0</v>
      </c>
      <c r="CK386" s="16">
        <f t="shared" ref="CK386" si="3903">1/$CL$4</f>
        <v>1</v>
      </c>
      <c r="CL386" s="17">
        <v>0</v>
      </c>
      <c r="CM386" s="18">
        <v>1</v>
      </c>
      <c r="CN386" s="19">
        <v>0</v>
      </c>
      <c r="CP386" s="1">
        <f t="shared" ref="CP386" si="3904">CF386*CK383+CH386*CK386-CG386*CL383-CI386*CL386</f>
        <v>0.83169876118025587</v>
      </c>
      <c r="CQ386" s="4">
        <f t="shared" ref="CQ386" si="3905">(CF386*CL383+CG386*CK383+CH386*CL386+CI386*CK386)</f>
        <v>0.52666807274444871</v>
      </c>
      <c r="CR386" s="2">
        <f t="shared" ref="CR386" si="3906">CF386*CM383+CH386*CM386-CG386*CN383-CI386*CN386</f>
        <v>0.83169876118025587</v>
      </c>
      <c r="CS386" s="3">
        <f t="shared" ref="CS386" si="3907">(CF386*CN383+CG386*CM383+CH386*CN386+CI386*CM386)</f>
        <v>0</v>
      </c>
      <c r="CU386" s="39">
        <f t="shared" ref="CU386" si="3908">(180/PI())*ATAN(-1*(CQ383/CP383))</f>
        <v>-35.13720337047846</v>
      </c>
      <c r="CW386" s="56">
        <f t="shared" ref="CW386" si="3909">20*LOG(((1-(10^(CU383/20)^2)*(1-((1-CW383)/(1+CW383))^2))^0.5))</f>
        <v>-29.489618819506354</v>
      </c>
      <c r="CY386" s="35"/>
      <c r="CZ386" s="35"/>
      <c r="DA386" s="35"/>
    </row>
    <row r="387" spans="1:105" ht="18" customHeight="1"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  <c r="AA387" s="20"/>
      <c r="AB387" s="30"/>
      <c r="AC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Y387" s="35"/>
      <c r="CZ387" s="35"/>
      <c r="DA387" s="35"/>
    </row>
    <row r="388" spans="1:105" ht="18" customHeight="1">
      <c r="CY388" s="35"/>
      <c r="CZ388" s="35"/>
      <c r="DA388" s="35"/>
    </row>
    <row r="389" spans="1:105" ht="18" customHeight="1" thickBot="1">
      <c r="A389" s="23"/>
      <c r="B389" s="23"/>
      <c r="C389" s="23"/>
      <c r="D389" s="20" t="s">
        <v>6</v>
      </c>
      <c r="E389" s="20"/>
      <c r="F389" s="20"/>
      <c r="G389" s="20"/>
      <c r="H389" s="20"/>
      <c r="I389" s="20" t="s">
        <v>7</v>
      </c>
      <c r="J389" s="20"/>
      <c r="K389" s="20"/>
      <c r="L389" s="20"/>
      <c r="M389" s="23"/>
      <c r="N389" s="23"/>
      <c r="O389" s="24" t="s">
        <v>8</v>
      </c>
      <c r="P389" s="23"/>
      <c r="Q389" s="23"/>
      <c r="R389" s="23"/>
      <c r="S389" s="20"/>
      <c r="T389" s="20" t="s">
        <v>9</v>
      </c>
      <c r="U389" s="23"/>
      <c r="V389" s="23"/>
      <c r="W389" s="23"/>
      <c r="X389" s="23"/>
      <c r="Y389" s="24" t="s">
        <v>10</v>
      </c>
      <c r="Z389" s="23"/>
      <c r="AA389" s="23"/>
      <c r="AB389" s="23"/>
      <c r="AC389" s="24" t="s">
        <v>11</v>
      </c>
      <c r="AD389" s="20"/>
      <c r="AE389" s="20"/>
      <c r="AF389" s="20"/>
      <c r="AG389" s="20"/>
      <c r="AH389" s="23"/>
      <c r="AI389" s="24" t="s">
        <v>12</v>
      </c>
      <c r="AJ389" s="23"/>
      <c r="AK389" s="23"/>
      <c r="AL389" s="20"/>
      <c r="AM389" s="24" t="s">
        <v>21</v>
      </c>
      <c r="AN389" s="20"/>
      <c r="AO389" s="23"/>
      <c r="AP389" s="23"/>
      <c r="AQ389" s="23"/>
      <c r="AR389" s="23"/>
      <c r="AS389" s="24" t="s">
        <v>87</v>
      </c>
      <c r="AT389" s="23"/>
      <c r="AU389" s="23"/>
      <c r="AV389" s="23"/>
      <c r="AW389" s="24" t="s">
        <v>22</v>
      </c>
      <c r="AX389" s="20"/>
      <c r="AY389" s="20"/>
      <c r="AZ389" s="20"/>
      <c r="BA389" s="20"/>
      <c r="BB389" s="23"/>
      <c r="BC389" s="24" t="s">
        <v>13</v>
      </c>
      <c r="BD389" s="23"/>
      <c r="BE389" s="23"/>
      <c r="BF389" s="23"/>
      <c r="BG389" s="24" t="s">
        <v>23</v>
      </c>
      <c r="BH389" s="20"/>
      <c r="BI389" s="23"/>
      <c r="BJ389" s="23"/>
      <c r="BK389" s="23"/>
      <c r="BL389" s="23"/>
      <c r="BM389" s="24" t="s">
        <v>24</v>
      </c>
      <c r="BN389" s="23"/>
      <c r="BO389" s="23"/>
      <c r="BP389" s="23"/>
      <c r="BQ389" s="24" t="s">
        <v>22</v>
      </c>
      <c r="BR389" s="20"/>
      <c r="BS389" s="20"/>
      <c r="BT389" s="20"/>
      <c r="BU389" s="20"/>
      <c r="BV389" s="23"/>
      <c r="BW389" s="24" t="s">
        <v>25</v>
      </c>
      <c r="BX389" s="23"/>
      <c r="BY389" s="23"/>
      <c r="BZ389" s="23"/>
      <c r="CA389" s="24" t="s">
        <v>23</v>
      </c>
      <c r="CB389" s="20"/>
      <c r="CC389" s="23"/>
      <c r="CD389" s="23"/>
      <c r="CE389" s="23"/>
      <c r="CF389" s="23"/>
      <c r="CG389" s="24" t="s">
        <v>88</v>
      </c>
      <c r="CH389" s="23"/>
      <c r="CI389" s="23"/>
      <c r="CJ389" s="23"/>
      <c r="CK389" s="24" t="s">
        <v>155</v>
      </c>
      <c r="CL389" s="24"/>
      <c r="CM389" s="23"/>
      <c r="CN389" s="23"/>
      <c r="CO389" s="23"/>
      <c r="CP389" s="23"/>
      <c r="CQ389" s="24" t="s">
        <v>89</v>
      </c>
      <c r="CR389" s="23"/>
      <c r="CS389" s="23"/>
      <c r="CY389" s="35"/>
      <c r="CZ389" s="35"/>
      <c r="DA389" s="35"/>
    </row>
    <row r="390" spans="1:105" ht="18" customHeight="1" thickBot="1">
      <c r="A390" s="23"/>
      <c r="B390" s="33"/>
      <c r="C390" s="23"/>
      <c r="D390" s="7" t="s">
        <v>99</v>
      </c>
      <c r="E390" s="8"/>
      <c r="F390" s="8" t="s">
        <v>100</v>
      </c>
      <c r="G390" s="9"/>
      <c r="H390" s="10"/>
      <c r="I390" s="7" t="s">
        <v>103</v>
      </c>
      <c r="J390" s="8"/>
      <c r="K390" s="8" t="s">
        <v>104</v>
      </c>
      <c r="L390" s="9"/>
      <c r="M390" s="23"/>
      <c r="N390" s="194" t="s">
        <v>74</v>
      </c>
      <c r="O390" s="195"/>
      <c r="P390" s="196" t="s">
        <v>75</v>
      </c>
      <c r="Q390" s="197"/>
      <c r="R390" s="23"/>
      <c r="S390" s="7" t="s">
        <v>2</v>
      </c>
      <c r="T390" s="8"/>
      <c r="U390" s="8" t="s">
        <v>3</v>
      </c>
      <c r="V390" s="9"/>
      <c r="W390" s="20"/>
      <c r="X390" s="194" t="s">
        <v>108</v>
      </c>
      <c r="Y390" s="195"/>
      <c r="Z390" s="196" t="s">
        <v>109</v>
      </c>
      <c r="AA390" s="197"/>
      <c r="AB390" s="20"/>
      <c r="AC390" s="7" t="s">
        <v>107</v>
      </c>
      <c r="AD390" s="8"/>
      <c r="AE390" s="8" t="s">
        <v>14</v>
      </c>
      <c r="AF390" s="9"/>
      <c r="AG390" s="20"/>
      <c r="AH390" s="194" t="s">
        <v>112</v>
      </c>
      <c r="AI390" s="195"/>
      <c r="AJ390" s="196" t="s">
        <v>113</v>
      </c>
      <c r="AK390" s="197"/>
      <c r="AL390" s="20"/>
      <c r="AM390" s="106" t="s">
        <v>135</v>
      </c>
      <c r="AN390" s="107"/>
      <c r="AO390" s="107" t="s">
        <v>136</v>
      </c>
      <c r="AP390" s="108"/>
      <c r="AQ390" s="23"/>
      <c r="AR390" s="194" t="s">
        <v>116</v>
      </c>
      <c r="AS390" s="195"/>
      <c r="AT390" s="196" t="s">
        <v>0</v>
      </c>
      <c r="AU390" s="197"/>
      <c r="AV390" s="36"/>
      <c r="AW390" s="7" t="s">
        <v>139</v>
      </c>
      <c r="AX390" s="8"/>
      <c r="AY390" s="8" t="s">
        <v>140</v>
      </c>
      <c r="AZ390" s="9"/>
      <c r="BA390" s="20"/>
      <c r="BB390" s="194" t="s">
        <v>119</v>
      </c>
      <c r="BC390" s="195"/>
      <c r="BD390" s="196" t="s">
        <v>120</v>
      </c>
      <c r="BE390" s="197"/>
      <c r="BF390" s="36"/>
      <c r="BG390" s="190" t="s">
        <v>143</v>
      </c>
      <c r="BH390" s="191"/>
      <c r="BI390" s="192" t="s">
        <v>144</v>
      </c>
      <c r="BJ390" s="193"/>
      <c r="BK390" s="36"/>
      <c r="BL390" s="194" t="s">
        <v>123</v>
      </c>
      <c r="BM390" s="195"/>
      <c r="BN390" s="196" t="s">
        <v>124</v>
      </c>
      <c r="BO390" s="197"/>
      <c r="BP390" s="36"/>
      <c r="BQ390" s="7" t="s">
        <v>147</v>
      </c>
      <c r="BR390" s="8"/>
      <c r="BS390" s="8" t="s">
        <v>148</v>
      </c>
      <c r="BT390" s="9"/>
      <c r="BU390" s="20"/>
      <c r="BV390" s="194" t="s">
        <v>127</v>
      </c>
      <c r="BW390" s="195"/>
      <c r="BX390" s="196" t="s">
        <v>128</v>
      </c>
      <c r="BY390" s="197"/>
      <c r="BZ390" s="36"/>
      <c r="CA390" s="7" t="s">
        <v>151</v>
      </c>
      <c r="CB390" s="8"/>
      <c r="CC390" s="8" t="s">
        <v>152</v>
      </c>
      <c r="CD390" s="9"/>
      <c r="CE390" s="36"/>
      <c r="CF390" s="194" t="s">
        <v>131</v>
      </c>
      <c r="CG390" s="195"/>
      <c r="CH390" s="196" t="s">
        <v>132</v>
      </c>
      <c r="CI390" s="197"/>
      <c r="CJ390" s="23"/>
      <c r="CK390" s="7" t="s">
        <v>156</v>
      </c>
      <c r="CL390" s="8"/>
      <c r="CM390" s="8" t="s">
        <v>157</v>
      </c>
      <c r="CN390" s="9"/>
      <c r="CO390" s="23"/>
      <c r="CP390" s="194" t="s">
        <v>160</v>
      </c>
      <c r="CQ390" s="195"/>
      <c r="CR390" s="196" t="s">
        <v>132</v>
      </c>
      <c r="CS390" s="197"/>
      <c r="CU390" s="26" t="s">
        <v>15</v>
      </c>
      <c r="CW390" s="52" t="s">
        <v>46</v>
      </c>
      <c r="CY390" s="35"/>
      <c r="CZ390" s="35"/>
      <c r="DA390" s="35"/>
    </row>
    <row r="391" spans="1:105" ht="18" customHeight="1" thickTop="1" thickBot="1">
      <c r="B391" s="34">
        <v>0.92</v>
      </c>
      <c r="D391" s="11">
        <v>1</v>
      </c>
      <c r="E391" s="12">
        <v>0</v>
      </c>
      <c r="F391" s="13">
        <v>0</v>
      </c>
      <c r="G391" s="14">
        <v>0</v>
      </c>
      <c r="H391" s="10"/>
      <c r="I391" s="11">
        <v>1</v>
      </c>
      <c r="J391" s="12">
        <v>0</v>
      </c>
      <c r="K391" s="13">
        <v>0</v>
      </c>
      <c r="L391" s="40">
        <f t="shared" ref="L391" si="3910">$B391*$J$4</f>
        <v>1.3128768000000002</v>
      </c>
      <c r="N391" s="1">
        <f t="shared" ref="N391" si="3911">D391*I391+F391*I394-E391*J391-G391*J394</f>
        <v>1</v>
      </c>
      <c r="O391" s="4">
        <f t="shared" ref="O391" si="3912">(D391*J391+E391*I391+F391*J394+G391*I394)</f>
        <v>0</v>
      </c>
      <c r="P391" s="2">
        <f t="shared" ref="P391" si="3913">D391*K391+F391*K394-E391*L391-G391*L394</f>
        <v>0</v>
      </c>
      <c r="Q391" s="3">
        <f t="shared" ref="Q391" si="3914">(D391*L391+E391*K391+F391*L394+G391*K394)</f>
        <v>1.3128768000000002</v>
      </c>
      <c r="S391" s="11">
        <v>1</v>
      </c>
      <c r="T391" s="12">
        <v>0</v>
      </c>
      <c r="U391" s="13">
        <v>0</v>
      </c>
      <c r="V391" s="13">
        <v>0</v>
      </c>
      <c r="W391" s="20"/>
      <c r="X391" s="1">
        <f t="shared" ref="X391" si="3915">N391*S391+P391*S394-O391*T391-Q391*T394</f>
        <v>-1.1795351338188804</v>
      </c>
      <c r="Y391" s="4">
        <f t="shared" ref="Y391" si="3916">(N391*T391+O391*S391+P391*T394+Q391*S394)</f>
        <v>0</v>
      </c>
      <c r="Z391" s="2">
        <f t="shared" ref="Z391" si="3917">N391*U391+P391*U394-O391*V391-Q391*V394</f>
        <v>0</v>
      </c>
      <c r="AA391" s="3">
        <f t="shared" ref="AA391" si="3918">(N391*V391+O391*U391+P391*V394+Q391*U394)</f>
        <v>1.3128768000000002</v>
      </c>
      <c r="AB391" s="20"/>
      <c r="AC391" s="11">
        <v>1</v>
      </c>
      <c r="AD391" s="12">
        <v>0</v>
      </c>
      <c r="AE391" s="13">
        <v>0</v>
      </c>
      <c r="AF391" s="40">
        <f t="shared" ref="AF391" si="3919">$B391*$AD$4</f>
        <v>1.5754908000000001</v>
      </c>
      <c r="AG391" s="20"/>
      <c r="AH391" s="1">
        <f t="shared" ref="AH391" si="3920">X391*AC391+Z391*AC394-Y391*AD391-AA391*AD394</f>
        <v>-1.1795351338188804</v>
      </c>
      <c r="AI391" s="4">
        <f t="shared" ref="AI391" si="3921">(X391*AD391+Y391*AC391+Z391*AD394+AA391*AC394)</f>
        <v>0</v>
      </c>
      <c r="AJ391" s="2">
        <f t="shared" ref="AJ391" si="3922">X391*AE391+Z391*AE394-Y391*AF391-AA391*AF394</f>
        <v>0</v>
      </c>
      <c r="AK391" s="3">
        <f t="shared" ref="AK391" si="3923">(X391*AF391+Y391*AE391+Z391*AF394+AA391*AE394)</f>
        <v>-0.54546995160841494</v>
      </c>
      <c r="AL391" s="20"/>
      <c r="AM391" s="11">
        <v>1</v>
      </c>
      <c r="AN391" s="12">
        <v>0</v>
      </c>
      <c r="AO391" s="13">
        <v>0</v>
      </c>
      <c r="AP391" s="14">
        <v>0</v>
      </c>
      <c r="AR391" s="1">
        <f t="shared" ref="AR391" si="3924">AH391*AM391+AJ391*AM394-AI391*AN391-AK391*AN394</f>
        <v>-0.22316310403980777</v>
      </c>
      <c r="AS391" s="4">
        <f t="shared" ref="AS391" si="3925">(AH391*AN391+AI391*AM391+AJ391*AN394+AK391*AM394)</f>
        <v>0</v>
      </c>
      <c r="AT391" s="2">
        <f t="shared" ref="AT391" si="3926">AH391*AO391+AJ391*AO394-AI391*AP391-AK391*AP394</f>
        <v>0</v>
      </c>
      <c r="AU391" s="3">
        <f t="shared" ref="AU391" si="3927">(AH391*AP391+AI391*AO391+AJ391*AP394+AK391*AO394)</f>
        <v>-0.54546995160841494</v>
      </c>
      <c r="AV391" s="20"/>
      <c r="AW391" s="11">
        <v>1</v>
      </c>
      <c r="AX391" s="12">
        <v>0</v>
      </c>
      <c r="AY391" s="13">
        <v>0</v>
      </c>
      <c r="AZ391" s="40">
        <f t="shared" ref="AZ391" si="3928">$B391*$AX$4</f>
        <v>1.5754908000000001</v>
      </c>
      <c r="BA391" s="20"/>
      <c r="BB391" s="1">
        <f t="shared" ref="BB391" si="3929">AR391*AW391+AT391*AW394-AS391*AX391-AU391*AX394</f>
        <v>-0.22316310403980777</v>
      </c>
      <c r="BC391" s="4">
        <f t="shared" ref="BC391" si="3930">(AR391*AX391+AS391*AW391+AT391*AX394+AU391*AW394)</f>
        <v>0</v>
      </c>
      <c r="BD391" s="2">
        <f t="shared" ref="BD391" si="3931">AR391*AY391+AT391*AY394-AS391*AZ391-AU391*AZ394</f>
        <v>0</v>
      </c>
      <c r="BE391" s="3">
        <f t="shared" ref="BE391" si="3932">(AR391*AZ391+AS391*AY391+AT391*AZ394+AU391*AY394)</f>
        <v>-0.89706136892257493</v>
      </c>
      <c r="BF391" s="20"/>
      <c r="BG391" s="11">
        <v>1</v>
      </c>
      <c r="BH391" s="12">
        <v>0</v>
      </c>
      <c r="BI391" s="13">
        <v>0</v>
      </c>
      <c r="BJ391" s="14">
        <v>0</v>
      </c>
      <c r="BK391" s="20"/>
      <c r="BL391" s="1">
        <f t="shared" ref="BL391" si="3933">BB391*BG391+BD391*BG394-BC391*BH391-BE391*BH394</f>
        <v>1.2660678510341277</v>
      </c>
      <c r="BM391" s="4">
        <f t="shared" ref="BM391" si="3934">(BB391*BH391+BC391*BG391+BD391*BH394+BE391*BG394)</f>
        <v>0</v>
      </c>
      <c r="BN391" s="2">
        <f t="shared" ref="BN391" si="3935">BB391*BI391+BD391*BI394-BC391*BJ391-BE391*BJ394</f>
        <v>0</v>
      </c>
      <c r="BO391" s="3">
        <f t="shared" ref="BO391" si="3936">(BB391*BJ391+BC391*BI391+BD391*BJ394+BE391*BI394)</f>
        <v>-0.89706136892257493</v>
      </c>
      <c r="BP391" s="20"/>
      <c r="BQ391" s="11">
        <v>1</v>
      </c>
      <c r="BR391" s="12">
        <v>0</v>
      </c>
      <c r="BS391" s="13">
        <v>0</v>
      </c>
      <c r="BT391" s="40">
        <f t="shared" ref="BT391" si="3937">$B391*BR$4</f>
        <v>1.3128768000000002</v>
      </c>
      <c r="BU391" s="20"/>
      <c r="BV391" s="1">
        <f t="shared" ref="BV391" si="3938">BL391*BQ391+BN391*BQ394-BM391*BR391-BO391*BR394</f>
        <v>1.2660678510341277</v>
      </c>
      <c r="BW391" s="4">
        <f t="shared" ref="BW391" si="3939">(BL391*BR391+BM391*BQ391+BN391*BR394+BO391*BQ394)</f>
        <v>0</v>
      </c>
      <c r="BX391" s="2">
        <f t="shared" ref="BX391" si="3940">BL391*BS391+BN391*BS394-BM391*BT391-BO391*BT394</f>
        <v>0</v>
      </c>
      <c r="BY391" s="3">
        <f t="shared" ref="BY391" si="3941">(BL391*BT391+BM391*BS391+BN391*BT394+BO391*BS394)</f>
        <v>0.76512973992598743</v>
      </c>
      <c r="BZ391" s="20"/>
      <c r="CA391" s="11">
        <v>1</v>
      </c>
      <c r="CB391" s="12">
        <v>0</v>
      </c>
      <c r="CC391" s="13">
        <v>0</v>
      </c>
      <c r="CD391" s="14">
        <v>0</v>
      </c>
      <c r="CE391" s="20"/>
      <c r="CF391" s="1">
        <f t="shared" ref="CF391" si="3942">BV391*CA391+BX391*CA394-BW391*CB391-BY391*CB394</f>
        <v>0.69273961010520291</v>
      </c>
      <c r="CG391" s="4">
        <f t="shared" ref="CG391" si="3943">(BV391*CB391+BW391*CA391+BX391*CB394+BY391*CA394)</f>
        <v>0</v>
      </c>
      <c r="CH391" s="2">
        <f t="shared" ref="CH391" si="3944">BV391*CC391+BX391*CC394-BW391*CD391-BY391*CD394</f>
        <v>0</v>
      </c>
      <c r="CI391" s="3">
        <f t="shared" ref="CI391" si="3945">(BV391*CD391+BW391*CC391+BX391*CD394+BY391*CC394)</f>
        <v>0.76512973992598743</v>
      </c>
      <c r="CJ391" s="28"/>
      <c r="CK391" s="11">
        <v>1</v>
      </c>
      <c r="CL391" s="12">
        <v>0</v>
      </c>
      <c r="CM391" s="13">
        <v>0</v>
      </c>
      <c r="CN391" s="14">
        <v>0</v>
      </c>
      <c r="CP391" s="1">
        <f t="shared" ref="CP391" si="3946">CF391*CK391+CH391*CK394-CG391*CL391-CI391*CL394</f>
        <v>0.69273961010520291</v>
      </c>
      <c r="CQ391" s="4">
        <f t="shared" ref="CQ391" si="3947">(CF391*CL391+CG391*CK391+CH391*CL394+CI391*CK394)</f>
        <v>0.76512973992598743</v>
      </c>
      <c r="CR391" s="2">
        <f t="shared" ref="CR391" si="3948">CF391*CM391+CH391*CM394-CG391*CN391-CI391*CN394</f>
        <v>0</v>
      </c>
      <c r="CS391" s="3">
        <f t="shared" ref="CS391" si="3949">(CF391*CN391+CG391*CM391+CH391*CN394+CI391*CM394)</f>
        <v>0.76512973992598743</v>
      </c>
      <c r="CU391" s="29">
        <f t="shared" ref="CU391" si="3950">20*LOG(((1+$CL$4)/$CL$4)/((CP391+CP394)^2+(CQ391+CQ394)^2)^0.5)</f>
        <v>-7.9038864854759569E-3</v>
      </c>
      <c r="CW391" s="53">
        <f t="shared" ref="CW391" si="3951">((CP391^2+CQ391^2)^0.5)/((CP394^2+CQ394^2)^0.5)</f>
        <v>1.063454047600457</v>
      </c>
      <c r="CY391" s="35"/>
      <c r="CZ391" s="35"/>
      <c r="DA391" s="35"/>
    </row>
    <row r="392" spans="1:105" ht="18" customHeight="1" thickBot="1">
      <c r="D392" s="11"/>
      <c r="E392" s="13"/>
      <c r="F392" s="13"/>
      <c r="G392" s="15"/>
      <c r="H392" s="10"/>
      <c r="I392" s="11"/>
      <c r="J392" s="13"/>
      <c r="K392" s="13"/>
      <c r="L392" s="15"/>
      <c r="N392" s="5"/>
      <c r="Q392" s="6"/>
      <c r="S392" s="11"/>
      <c r="T392" s="13"/>
      <c r="U392" s="13"/>
      <c r="V392" s="15"/>
      <c r="W392" s="20"/>
      <c r="X392" s="5"/>
      <c r="AA392" s="6"/>
      <c r="AB392" s="20"/>
      <c r="AC392" s="11"/>
      <c r="AD392" s="13"/>
      <c r="AE392" s="13"/>
      <c r="AF392" s="15"/>
      <c r="AG392" s="20"/>
      <c r="AH392" s="5"/>
      <c r="AK392" s="6"/>
      <c r="AL392" s="20"/>
      <c r="AM392" s="11"/>
      <c r="AN392" s="13"/>
      <c r="AO392" s="13"/>
      <c r="AP392" s="15"/>
      <c r="AR392" s="5"/>
      <c r="AU392" s="6"/>
      <c r="AW392" s="11"/>
      <c r="AX392" s="13"/>
      <c r="AY392" s="13"/>
      <c r="AZ392" s="15"/>
      <c r="BA392" s="20"/>
      <c r="BB392" s="5"/>
      <c r="BE392" s="6"/>
      <c r="BG392" s="11"/>
      <c r="BH392" s="13"/>
      <c r="BI392" s="13"/>
      <c r="BJ392" s="15"/>
      <c r="BL392" s="5"/>
      <c r="BO392" s="6"/>
      <c r="BQ392" s="11"/>
      <c r="BR392" s="13"/>
      <c r="BS392" s="13"/>
      <c r="BT392" s="15"/>
      <c r="BU392" s="20"/>
      <c r="BV392" s="5"/>
      <c r="BY392" s="6"/>
      <c r="CA392" s="11"/>
      <c r="CB392" s="13"/>
      <c r="CC392" s="13"/>
      <c r="CD392" s="15"/>
      <c r="CF392" s="5"/>
      <c r="CI392" s="6"/>
      <c r="CK392" s="11"/>
      <c r="CL392" s="13"/>
      <c r="CM392" s="13"/>
      <c r="CN392" s="15"/>
      <c r="CP392" s="5"/>
      <c r="CS392" s="6"/>
      <c r="CW392" s="54"/>
      <c r="CY392" s="35"/>
      <c r="CZ392" s="35"/>
      <c r="DA392" s="35"/>
    </row>
    <row r="393" spans="1:105" ht="18" customHeight="1" thickBot="1">
      <c r="D393" s="11" t="s">
        <v>101</v>
      </c>
      <c r="E393" s="13"/>
      <c r="F393" s="13" t="s">
        <v>102</v>
      </c>
      <c r="G393" s="15"/>
      <c r="H393" s="10"/>
      <c r="I393" s="11" t="s">
        <v>106</v>
      </c>
      <c r="J393" s="13"/>
      <c r="K393" s="13" t="s">
        <v>105</v>
      </c>
      <c r="L393" s="15"/>
      <c r="N393" s="194" t="s">
        <v>16</v>
      </c>
      <c r="O393" s="195"/>
      <c r="P393" s="196" t="s">
        <v>17</v>
      </c>
      <c r="Q393" s="197"/>
      <c r="S393" s="11" t="s">
        <v>4</v>
      </c>
      <c r="T393" s="13"/>
      <c r="U393" s="13" t="s">
        <v>5</v>
      </c>
      <c r="V393" s="15"/>
      <c r="W393" s="20"/>
      <c r="X393" s="194" t="s">
        <v>111</v>
      </c>
      <c r="Y393" s="195"/>
      <c r="Z393" s="196" t="s">
        <v>110</v>
      </c>
      <c r="AA393" s="197"/>
      <c r="AB393" s="20"/>
      <c r="AC393" s="11" t="s">
        <v>18</v>
      </c>
      <c r="AD393" s="13"/>
      <c r="AE393" s="13" t="s">
        <v>19</v>
      </c>
      <c r="AF393" s="15"/>
      <c r="AG393" s="20"/>
      <c r="AH393" s="194" t="s">
        <v>114</v>
      </c>
      <c r="AI393" s="195"/>
      <c r="AJ393" s="196" t="s">
        <v>115</v>
      </c>
      <c r="AK393" s="197"/>
      <c r="AL393" s="20"/>
      <c r="AM393" s="11" t="s">
        <v>138</v>
      </c>
      <c r="AN393" s="13"/>
      <c r="AO393" s="13" t="s">
        <v>137</v>
      </c>
      <c r="AP393" s="15"/>
      <c r="AR393" s="194" t="s">
        <v>117</v>
      </c>
      <c r="AS393" s="195"/>
      <c r="AT393" s="196" t="s">
        <v>118</v>
      </c>
      <c r="AU393" s="197"/>
      <c r="AV393" s="36"/>
      <c r="AW393" s="11" t="s">
        <v>142</v>
      </c>
      <c r="AX393" s="13"/>
      <c r="AY393" s="13" t="s">
        <v>141</v>
      </c>
      <c r="AZ393" s="15"/>
      <c r="BA393" s="20"/>
      <c r="BB393" s="194" t="s">
        <v>122</v>
      </c>
      <c r="BC393" s="195"/>
      <c r="BD393" s="196" t="s">
        <v>121</v>
      </c>
      <c r="BE393" s="197"/>
      <c r="BF393" s="36"/>
      <c r="BG393" s="11" t="s">
        <v>145</v>
      </c>
      <c r="BH393" s="13"/>
      <c r="BI393" s="13" t="s">
        <v>146</v>
      </c>
      <c r="BJ393" s="15"/>
      <c r="BK393" s="36"/>
      <c r="BL393" s="194" t="s">
        <v>125</v>
      </c>
      <c r="BM393" s="195"/>
      <c r="BN393" s="196" t="s">
        <v>126</v>
      </c>
      <c r="BO393" s="197"/>
      <c r="BP393" s="36"/>
      <c r="BQ393" s="11" t="s">
        <v>150</v>
      </c>
      <c r="BR393" s="13"/>
      <c r="BS393" s="13" t="s">
        <v>149</v>
      </c>
      <c r="BT393" s="15"/>
      <c r="BU393" s="20"/>
      <c r="BV393" s="194" t="s">
        <v>129</v>
      </c>
      <c r="BW393" s="195"/>
      <c r="BX393" s="196" t="s">
        <v>130</v>
      </c>
      <c r="BY393" s="197"/>
      <c r="BZ393" s="36"/>
      <c r="CA393" s="11" t="s">
        <v>154</v>
      </c>
      <c r="CB393" s="13"/>
      <c r="CC393" s="13" t="s">
        <v>153</v>
      </c>
      <c r="CD393" s="15"/>
      <c r="CE393" s="36"/>
      <c r="CF393" s="194" t="s">
        <v>134</v>
      </c>
      <c r="CG393" s="195"/>
      <c r="CH393" s="196" t="s">
        <v>133</v>
      </c>
      <c r="CI393" s="197"/>
      <c r="CK393" s="11" t="s">
        <v>159</v>
      </c>
      <c r="CL393" s="13"/>
      <c r="CM393" s="13" t="s">
        <v>158</v>
      </c>
      <c r="CN393" s="15"/>
      <c r="CP393" s="109" t="s">
        <v>161</v>
      </c>
      <c r="CQ393" s="110"/>
      <c r="CR393" s="111" t="s">
        <v>162</v>
      </c>
      <c r="CS393" s="112"/>
      <c r="CU393" s="38" t="s">
        <v>29</v>
      </c>
      <c r="CW393" s="55" t="s">
        <v>47</v>
      </c>
      <c r="CY393" s="35"/>
      <c r="CZ393" s="35"/>
      <c r="DA393" s="35"/>
    </row>
    <row r="394" spans="1:105" ht="18" customHeight="1" thickTop="1" thickBot="1">
      <c r="D394" s="16">
        <v>0</v>
      </c>
      <c r="E394" s="17">
        <f t="shared" ref="E394" si="3952">$B391*$E$4</f>
        <v>0.74932160000000003</v>
      </c>
      <c r="F394" s="18">
        <v>1</v>
      </c>
      <c r="G394" s="19">
        <v>0</v>
      </c>
      <c r="H394" s="10"/>
      <c r="I394" s="16">
        <v>0</v>
      </c>
      <c r="J394" s="17">
        <v>0</v>
      </c>
      <c r="K394" s="18">
        <v>1</v>
      </c>
      <c r="L394" s="19">
        <v>0</v>
      </c>
      <c r="N394" s="1">
        <f t="shared" ref="N394" si="3953">D394*I391+F394*I394-E394*J391-G394*J394</f>
        <v>0</v>
      </c>
      <c r="O394" s="4">
        <f t="shared" ref="O394" si="3954">(D394*J391+E394*I391+F394*J394+G394*I394)</f>
        <v>0.74932160000000003</v>
      </c>
      <c r="P394" s="2">
        <f t="shared" ref="P394" si="3955">D394*K391+F394*K394-E394*L391-G394*L394</f>
        <v>1.6233055621119874E-2</v>
      </c>
      <c r="Q394" s="3">
        <f t="shared" ref="Q394" si="3956">(D394*L391+E394*K391+F394*L394+G394*K394)</f>
        <v>0</v>
      </c>
      <c r="S394" s="16">
        <v>0</v>
      </c>
      <c r="T394" s="17">
        <f t="shared" ref="T394" si="3957">$B391*$T$4</f>
        <v>1.6601216000000001</v>
      </c>
      <c r="U394" s="18">
        <v>1</v>
      </c>
      <c r="V394" s="19">
        <v>0</v>
      </c>
      <c r="W394" s="20"/>
      <c r="X394" s="1">
        <f t="shared" ref="X394" si="3958">N394*S391+P394*S394-O394*T391-Q394*T394</f>
        <v>0</v>
      </c>
      <c r="Y394" s="4">
        <f t="shared" ref="Y394" si="3959">(N394*T391+O394*S391+P394*T394+Q394*S394)</f>
        <v>0.77627044627062258</v>
      </c>
      <c r="Z394" s="2">
        <f t="shared" ref="Z394" si="3960">N394*U391+P394*U394-O394*V391-Q394*V394</f>
        <v>1.6233055621119874E-2</v>
      </c>
      <c r="AA394" s="3">
        <f t="shared" ref="AA394" si="3961">(N394*V391+O394*U391+P394*V394+Q394*U394)</f>
        <v>0</v>
      </c>
      <c r="AB394" s="20"/>
      <c r="AC394" s="16">
        <v>0</v>
      </c>
      <c r="AD394" s="17">
        <v>0</v>
      </c>
      <c r="AE394" s="18">
        <v>1</v>
      </c>
      <c r="AF394" s="19">
        <v>0</v>
      </c>
      <c r="AG394" s="20"/>
      <c r="AH394" s="1">
        <f t="shared" ref="AH394" si="3962">X394*AC391+Z394*AC394-Y394*AD391-AA394*AD394</f>
        <v>0</v>
      </c>
      <c r="AI394" s="4">
        <f t="shared" ref="AI394" si="3963">(X394*AD391+Y394*AC391+Z394*AD394+AA394*AC394)</f>
        <v>0.77627044627062258</v>
      </c>
      <c r="AJ394" s="2">
        <f t="shared" ref="AJ394" si="3964">X394*AE391+Z394*AE394-Y394*AF391-AA394*AF394</f>
        <v>-1.2067738907901404</v>
      </c>
      <c r="AK394" s="3">
        <f t="shared" ref="AK394" si="3965">(X394*AF391+Y394*AE391+Z394*AF394+AA394*AE394)</f>
        <v>0</v>
      </c>
      <c r="AL394" s="20"/>
      <c r="AM394" s="16">
        <v>0</v>
      </c>
      <c r="AN394" s="17">
        <f t="shared" ref="AN394" si="3966">$B391*$AN$4</f>
        <v>1.7532992000000001</v>
      </c>
      <c r="AO394" s="18">
        <v>1</v>
      </c>
      <c r="AP394" s="19">
        <v>0</v>
      </c>
      <c r="AR394" s="1">
        <f t="shared" ref="AR394" si="3967">AH394*AM391+AJ394*AM394-AI394*AN391-AK394*AN394</f>
        <v>0</v>
      </c>
      <c r="AS394" s="4">
        <f t="shared" ref="AS394" si="3968">(AH394*AN391+AI394*AM391+AJ394*AN394+AK394*AM394)</f>
        <v>-1.3395652510326181</v>
      </c>
      <c r="AT394" s="2">
        <f t="shared" ref="AT394" si="3969">AH394*AO391+AJ394*AO394-AI394*AP391-AK394*AP394</f>
        <v>-1.2067738907901404</v>
      </c>
      <c r="AU394" s="3">
        <f t="shared" ref="AU394" si="3970">(AH394*AP391+AI394*AO391+AJ394*AP394+AK394*AO394)</f>
        <v>0</v>
      </c>
      <c r="AV394" s="20"/>
      <c r="AW394" s="16">
        <v>0</v>
      </c>
      <c r="AX394" s="17">
        <v>0</v>
      </c>
      <c r="AY394" s="18">
        <v>1</v>
      </c>
      <c r="AZ394" s="19">
        <v>0</v>
      </c>
      <c r="BA394" s="20"/>
      <c r="BB394" s="1">
        <f t="shared" ref="BB394" si="3971">AR394*AW391+AT394*AW394-AS394*AX391-AU394*AX394</f>
        <v>0</v>
      </c>
      <c r="BC394" s="4">
        <f t="shared" ref="BC394" si="3972">(AR394*AX391+AS394*AW391+AT394*AX394+AU394*AW394)</f>
        <v>-1.3395652510326181</v>
      </c>
      <c r="BD394" s="2">
        <f t="shared" ref="BD394" si="3973">AR394*AY391+AT394*AY394-AS394*AZ391-AU394*AZ394</f>
        <v>0.90369883821144015</v>
      </c>
      <c r="BE394" s="3">
        <f t="shared" ref="BE394" si="3974">(AR394*AZ391+AS394*AY391+AT394*AZ394+AU394*AY394)</f>
        <v>0</v>
      </c>
      <c r="BF394" s="20"/>
      <c r="BG394" s="16">
        <v>0</v>
      </c>
      <c r="BH394" s="17">
        <f t="shared" ref="BH394" si="3975">$B391*$BH$4</f>
        <v>1.6601216000000001</v>
      </c>
      <c r="BI394" s="18">
        <v>1</v>
      </c>
      <c r="BJ394" s="19">
        <v>0</v>
      </c>
      <c r="BK394" s="20"/>
      <c r="BL394" s="1">
        <f t="shared" ref="BL394" si="3976">BB394*BG391+BD394*BG394-BC394*BH391-BE394*BH394</f>
        <v>0</v>
      </c>
      <c r="BM394" s="4">
        <f t="shared" ref="BM394" si="3977">(BB394*BH391+BC394*BG391+BD394*BH394+BE394*BG394)</f>
        <v>0.16068471017709918</v>
      </c>
      <c r="BN394" s="2">
        <f t="shared" ref="BN394" si="3978">BB394*BI391+BD394*BI394-BC394*BJ391-BE394*BJ394</f>
        <v>0.90369883821144015</v>
      </c>
      <c r="BO394" s="3">
        <f t="shared" ref="BO394" si="3979">(BB394*BJ391+BC394*BI391+BD394*BJ394+BE394*BI394)</f>
        <v>0</v>
      </c>
      <c r="BP394" s="20"/>
      <c r="BQ394" s="16">
        <v>0</v>
      </c>
      <c r="BR394" s="17">
        <v>0</v>
      </c>
      <c r="BS394" s="18">
        <v>1</v>
      </c>
      <c r="BT394" s="19">
        <v>0</v>
      </c>
      <c r="BU394" s="20"/>
      <c r="BV394" s="1">
        <f t="shared" ref="BV394" si="3980">BL394*BQ391+BN394*BQ394-BM394*BR391-BO394*BR394</f>
        <v>0</v>
      </c>
      <c r="BW394" s="4">
        <f t="shared" ref="BW394" si="3981">(BL394*BR391+BM394*BQ391+BN394*BR394+BO394*BQ394)</f>
        <v>0.16068471017709918</v>
      </c>
      <c r="BX394" s="2">
        <f t="shared" ref="BX394" si="3982">BL394*BS391+BN394*BS394-BM394*BT391-BO394*BT394</f>
        <v>0.69273961010520269</v>
      </c>
      <c r="BY394" s="3">
        <f t="shared" ref="BY394" si="3983">(BL394*BT391+BM394*BS391+BN394*BT394+BO394*BS394)</f>
        <v>0</v>
      </c>
      <c r="BZ394" s="20"/>
      <c r="CA394" s="16">
        <v>0</v>
      </c>
      <c r="CB394" s="17">
        <f t="shared" ref="CB394" si="3984">$B391*$CB$4</f>
        <v>0.74932160000000003</v>
      </c>
      <c r="CC394" s="18">
        <v>1</v>
      </c>
      <c r="CD394" s="19">
        <v>0</v>
      </c>
      <c r="CE394" s="20"/>
      <c r="CF394" s="1">
        <f t="shared" ref="CF394" si="3985">BV394*CA391+BX394*CA394-BW394*CB391-BY394*CB394</f>
        <v>0</v>
      </c>
      <c r="CG394" s="4">
        <f t="shared" ref="CG394" si="3986">(BV394*CB391+BW394*CA391+BX394*CB394+BY394*CA394)</f>
        <v>0.67976946320450582</v>
      </c>
      <c r="CH394" s="2">
        <f t="shared" ref="CH394" si="3987">BV394*CC391+BX394*CC394-BW394*CD391-BY394*CD394</f>
        <v>0.69273961010520269</v>
      </c>
      <c r="CI394" s="3">
        <f t="shared" ref="CI394" si="3988">(BV394*CD391+BW394*CC391+BX394*CD394+BY394*CC394)</f>
        <v>0</v>
      </c>
      <c r="CK394" s="16">
        <f t="shared" ref="CK394" si="3989">1/$CL$4</f>
        <v>1</v>
      </c>
      <c r="CL394" s="17">
        <v>0</v>
      </c>
      <c r="CM394" s="18">
        <v>1</v>
      </c>
      <c r="CN394" s="19">
        <v>0</v>
      </c>
      <c r="CP394" s="1">
        <f t="shared" ref="CP394" si="3990">CF394*CK391+CH394*CK394-CG394*CL391-CI394*CL394</f>
        <v>0.69273961010520269</v>
      </c>
      <c r="CQ394" s="4">
        <f t="shared" ref="CQ394" si="3991">(CF394*CL391+CG394*CK391+CH394*CL394+CI394*CK394)</f>
        <v>0.67976946320450582</v>
      </c>
      <c r="CR394" s="2">
        <f t="shared" ref="CR394" si="3992">CF394*CM391+CH394*CM394-CG394*CN391-CI394*CN394</f>
        <v>0.69273961010520269</v>
      </c>
      <c r="CS394" s="3">
        <f t="shared" ref="CS394" si="3993">(CF394*CN391+CG394*CM391+CH394*CN394+CI394*CM394)</f>
        <v>0</v>
      </c>
      <c r="CU394" s="39">
        <f t="shared" ref="CU394" si="3994">(180/PI())*ATAN(-1*(CQ391/CP391))</f>
        <v>-47.842672524415534</v>
      </c>
      <c r="CW394" s="56">
        <f t="shared" ref="CW394" si="3995">20*LOG(((1-(10^(CU391/20)^2)*(1-((1-CW391)/(1+CW391))^2))^0.5))</f>
        <v>-25.587433694028579</v>
      </c>
      <c r="CY394" s="35"/>
      <c r="CZ394" s="35"/>
      <c r="DA394" s="35"/>
    </row>
    <row r="395" spans="1:105" ht="18" customHeight="1">
      <c r="E395" s="20"/>
      <c r="F395" s="20"/>
      <c r="G395" s="20"/>
      <c r="H395" s="20"/>
      <c r="I395" s="20"/>
      <c r="J395" s="20"/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  <c r="AA395" s="20"/>
      <c r="AB395" s="30"/>
      <c r="AC395" s="20"/>
      <c r="AD395" s="20"/>
      <c r="AE395" s="20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Y395" s="35"/>
      <c r="CZ395" s="35"/>
      <c r="DA395" s="35"/>
    </row>
    <row r="396" spans="1:105" ht="18" customHeight="1">
      <c r="CY396" s="35"/>
      <c r="CZ396" s="35"/>
      <c r="DA396" s="35"/>
    </row>
    <row r="397" spans="1:105" ht="18" customHeight="1" thickBot="1">
      <c r="A397" s="23"/>
      <c r="B397" s="23"/>
      <c r="C397" s="23"/>
      <c r="D397" s="20" t="s">
        <v>6</v>
      </c>
      <c r="E397" s="20"/>
      <c r="F397" s="20"/>
      <c r="G397" s="20"/>
      <c r="H397" s="20"/>
      <c r="I397" s="20" t="s">
        <v>7</v>
      </c>
      <c r="J397" s="20"/>
      <c r="K397" s="20"/>
      <c r="L397" s="20"/>
      <c r="M397" s="23"/>
      <c r="N397" s="23"/>
      <c r="O397" s="24" t="s">
        <v>8</v>
      </c>
      <c r="P397" s="23"/>
      <c r="Q397" s="23"/>
      <c r="R397" s="23"/>
      <c r="S397" s="20"/>
      <c r="T397" s="20" t="s">
        <v>9</v>
      </c>
      <c r="U397" s="23"/>
      <c r="V397" s="23"/>
      <c r="W397" s="23"/>
      <c r="X397" s="23"/>
      <c r="Y397" s="24" t="s">
        <v>10</v>
      </c>
      <c r="Z397" s="23"/>
      <c r="AA397" s="23"/>
      <c r="AB397" s="23"/>
      <c r="AC397" s="24" t="s">
        <v>11</v>
      </c>
      <c r="AD397" s="20"/>
      <c r="AE397" s="20"/>
      <c r="AF397" s="20"/>
      <c r="AG397" s="20"/>
      <c r="AH397" s="23"/>
      <c r="AI397" s="24" t="s">
        <v>12</v>
      </c>
      <c r="AJ397" s="23"/>
      <c r="AK397" s="23"/>
      <c r="AL397" s="20"/>
      <c r="AM397" s="24" t="s">
        <v>21</v>
      </c>
      <c r="AN397" s="20"/>
      <c r="AO397" s="23"/>
      <c r="AP397" s="23"/>
      <c r="AQ397" s="23"/>
      <c r="AR397" s="23"/>
      <c r="AS397" s="24" t="s">
        <v>87</v>
      </c>
      <c r="AT397" s="23"/>
      <c r="AU397" s="23"/>
      <c r="AV397" s="23"/>
      <c r="AW397" s="24" t="s">
        <v>22</v>
      </c>
      <c r="AX397" s="20"/>
      <c r="AY397" s="20"/>
      <c r="AZ397" s="20"/>
      <c r="BA397" s="20"/>
      <c r="BB397" s="23"/>
      <c r="BC397" s="24" t="s">
        <v>13</v>
      </c>
      <c r="BD397" s="23"/>
      <c r="BE397" s="23"/>
      <c r="BF397" s="23"/>
      <c r="BG397" s="24" t="s">
        <v>23</v>
      </c>
      <c r="BH397" s="20"/>
      <c r="BI397" s="23"/>
      <c r="BJ397" s="23"/>
      <c r="BK397" s="23"/>
      <c r="BL397" s="23"/>
      <c r="BM397" s="24" t="s">
        <v>24</v>
      </c>
      <c r="BN397" s="23"/>
      <c r="BO397" s="23"/>
      <c r="BP397" s="23"/>
      <c r="BQ397" s="24" t="s">
        <v>22</v>
      </c>
      <c r="BR397" s="20"/>
      <c r="BS397" s="20"/>
      <c r="BT397" s="20"/>
      <c r="BU397" s="20"/>
      <c r="BV397" s="23"/>
      <c r="BW397" s="24" t="s">
        <v>25</v>
      </c>
      <c r="BX397" s="23"/>
      <c r="BY397" s="23"/>
      <c r="BZ397" s="23"/>
      <c r="CA397" s="24" t="s">
        <v>23</v>
      </c>
      <c r="CB397" s="20"/>
      <c r="CC397" s="23"/>
      <c r="CD397" s="23"/>
      <c r="CE397" s="23"/>
      <c r="CF397" s="23"/>
      <c r="CG397" s="24" t="s">
        <v>88</v>
      </c>
      <c r="CH397" s="23"/>
      <c r="CI397" s="23"/>
      <c r="CJ397" s="23"/>
      <c r="CK397" s="24" t="s">
        <v>155</v>
      </c>
      <c r="CL397" s="24"/>
      <c r="CM397" s="23"/>
      <c r="CN397" s="23"/>
      <c r="CO397" s="23"/>
      <c r="CP397" s="23"/>
      <c r="CQ397" s="24" t="s">
        <v>89</v>
      </c>
      <c r="CR397" s="23"/>
      <c r="CS397" s="23"/>
      <c r="CY397" s="35"/>
      <c r="CZ397" s="35"/>
      <c r="DA397" s="35"/>
    </row>
    <row r="398" spans="1:105" ht="18" customHeight="1" thickBot="1">
      <c r="A398" s="23"/>
      <c r="B398" s="33"/>
      <c r="C398" s="23"/>
      <c r="D398" s="7" t="s">
        <v>99</v>
      </c>
      <c r="E398" s="8"/>
      <c r="F398" s="8" t="s">
        <v>100</v>
      </c>
      <c r="G398" s="9"/>
      <c r="H398" s="10"/>
      <c r="I398" s="7" t="s">
        <v>103</v>
      </c>
      <c r="J398" s="8"/>
      <c r="K398" s="8" t="s">
        <v>104</v>
      </c>
      <c r="L398" s="9"/>
      <c r="M398" s="23"/>
      <c r="N398" s="194" t="s">
        <v>74</v>
      </c>
      <c r="O398" s="195"/>
      <c r="P398" s="196" t="s">
        <v>75</v>
      </c>
      <c r="Q398" s="197"/>
      <c r="R398" s="23"/>
      <c r="S398" s="7" t="s">
        <v>2</v>
      </c>
      <c r="T398" s="8"/>
      <c r="U398" s="8" t="s">
        <v>3</v>
      </c>
      <c r="V398" s="9"/>
      <c r="W398" s="20"/>
      <c r="X398" s="194" t="s">
        <v>108</v>
      </c>
      <c r="Y398" s="195"/>
      <c r="Z398" s="196" t="s">
        <v>109</v>
      </c>
      <c r="AA398" s="197"/>
      <c r="AB398" s="20"/>
      <c r="AC398" s="7" t="s">
        <v>107</v>
      </c>
      <c r="AD398" s="8"/>
      <c r="AE398" s="8" t="s">
        <v>14</v>
      </c>
      <c r="AF398" s="9"/>
      <c r="AG398" s="20"/>
      <c r="AH398" s="194" t="s">
        <v>112</v>
      </c>
      <c r="AI398" s="195"/>
      <c r="AJ398" s="196" t="s">
        <v>113</v>
      </c>
      <c r="AK398" s="197"/>
      <c r="AL398" s="20"/>
      <c r="AM398" s="106" t="s">
        <v>135</v>
      </c>
      <c r="AN398" s="107"/>
      <c r="AO398" s="107" t="s">
        <v>136</v>
      </c>
      <c r="AP398" s="108"/>
      <c r="AQ398" s="23"/>
      <c r="AR398" s="194" t="s">
        <v>116</v>
      </c>
      <c r="AS398" s="195"/>
      <c r="AT398" s="196" t="s">
        <v>0</v>
      </c>
      <c r="AU398" s="197"/>
      <c r="AV398" s="36"/>
      <c r="AW398" s="7" t="s">
        <v>139</v>
      </c>
      <c r="AX398" s="8"/>
      <c r="AY398" s="8" t="s">
        <v>140</v>
      </c>
      <c r="AZ398" s="9"/>
      <c r="BA398" s="20"/>
      <c r="BB398" s="194" t="s">
        <v>119</v>
      </c>
      <c r="BC398" s="195"/>
      <c r="BD398" s="196" t="s">
        <v>120</v>
      </c>
      <c r="BE398" s="197"/>
      <c r="BF398" s="36"/>
      <c r="BG398" s="190" t="s">
        <v>143</v>
      </c>
      <c r="BH398" s="191"/>
      <c r="BI398" s="192" t="s">
        <v>144</v>
      </c>
      <c r="BJ398" s="193"/>
      <c r="BK398" s="36"/>
      <c r="BL398" s="194" t="s">
        <v>123</v>
      </c>
      <c r="BM398" s="195"/>
      <c r="BN398" s="196" t="s">
        <v>124</v>
      </c>
      <c r="BO398" s="197"/>
      <c r="BP398" s="36"/>
      <c r="BQ398" s="7" t="s">
        <v>147</v>
      </c>
      <c r="BR398" s="8"/>
      <c r="BS398" s="8" t="s">
        <v>148</v>
      </c>
      <c r="BT398" s="9"/>
      <c r="BU398" s="20"/>
      <c r="BV398" s="194" t="s">
        <v>127</v>
      </c>
      <c r="BW398" s="195"/>
      <c r="BX398" s="196" t="s">
        <v>128</v>
      </c>
      <c r="BY398" s="197"/>
      <c r="BZ398" s="36"/>
      <c r="CA398" s="7" t="s">
        <v>151</v>
      </c>
      <c r="CB398" s="8"/>
      <c r="CC398" s="8" t="s">
        <v>152</v>
      </c>
      <c r="CD398" s="9"/>
      <c r="CE398" s="36"/>
      <c r="CF398" s="194" t="s">
        <v>131</v>
      </c>
      <c r="CG398" s="195"/>
      <c r="CH398" s="196" t="s">
        <v>132</v>
      </c>
      <c r="CI398" s="197"/>
      <c r="CJ398" s="23"/>
      <c r="CK398" s="7" t="s">
        <v>156</v>
      </c>
      <c r="CL398" s="8"/>
      <c r="CM398" s="8" t="s">
        <v>157</v>
      </c>
      <c r="CN398" s="9"/>
      <c r="CO398" s="23"/>
      <c r="CP398" s="194" t="s">
        <v>160</v>
      </c>
      <c r="CQ398" s="195"/>
      <c r="CR398" s="196" t="s">
        <v>132</v>
      </c>
      <c r="CS398" s="197"/>
      <c r="CU398" s="26" t="s">
        <v>15</v>
      </c>
      <c r="CW398" s="52" t="s">
        <v>46</v>
      </c>
      <c r="CY398" s="35"/>
      <c r="CZ398" s="35"/>
      <c r="DA398" s="35"/>
    </row>
    <row r="399" spans="1:105" ht="18" customHeight="1" thickTop="1" thickBot="1">
      <c r="B399" s="34">
        <v>0.94</v>
      </c>
      <c r="D399" s="11">
        <v>1</v>
      </c>
      <c r="E399" s="12">
        <v>0</v>
      </c>
      <c r="F399" s="13">
        <v>0</v>
      </c>
      <c r="G399" s="14">
        <v>0</v>
      </c>
      <c r="H399" s="10"/>
      <c r="I399" s="11">
        <v>1</v>
      </c>
      <c r="J399" s="12">
        <v>0</v>
      </c>
      <c r="K399" s="13">
        <v>0</v>
      </c>
      <c r="L399" s="40">
        <f t="shared" ref="L399" si="3996">$B399*$J$4</f>
        <v>1.3414176</v>
      </c>
      <c r="N399" s="1">
        <f t="shared" ref="N399" si="3997">D399*I399+F399*I402-E399*J399-G399*J402</f>
        <v>1</v>
      </c>
      <c r="O399" s="4">
        <f t="shared" ref="O399" si="3998">(D399*J399+E399*I399+F399*J402+G399*I402)</f>
        <v>0</v>
      </c>
      <c r="P399" s="2">
        <f t="shared" ref="P399" si="3999">D399*K399+F399*K402-E399*L399-G399*L402</f>
        <v>0</v>
      </c>
      <c r="Q399" s="3">
        <f t="shared" ref="Q399" si="4000">(D399*L399+E399*K399+F399*L402+G399*K402)</f>
        <v>1.3414176</v>
      </c>
      <c r="S399" s="11">
        <v>1</v>
      </c>
      <c r="T399" s="12">
        <v>0</v>
      </c>
      <c r="U399" s="13">
        <v>0</v>
      </c>
      <c r="V399" s="13">
        <v>0</v>
      </c>
      <c r="W399" s="20"/>
      <c r="X399" s="1">
        <f t="shared" ref="X399" si="4001">N399*S399+P399*S402-O399*T399-Q399*T402</f>
        <v>-1.2753275569971199</v>
      </c>
      <c r="Y399" s="4">
        <f t="shared" ref="Y399" si="4002">(N399*T399+O399*S399+P399*T402+Q399*S402)</f>
        <v>0</v>
      </c>
      <c r="Z399" s="2">
        <f t="shared" ref="Z399" si="4003">N399*U399+P399*U402-O399*V399-Q399*V402</f>
        <v>0</v>
      </c>
      <c r="AA399" s="3">
        <f t="shared" ref="AA399" si="4004">(N399*V399+O399*U399+P399*V402+Q399*U402)</f>
        <v>1.3414176</v>
      </c>
      <c r="AB399" s="20"/>
      <c r="AC399" s="11">
        <v>1</v>
      </c>
      <c r="AD399" s="12">
        <v>0</v>
      </c>
      <c r="AE399" s="13">
        <v>0</v>
      </c>
      <c r="AF399" s="40">
        <f t="shared" ref="AF399" si="4005">$B399*$AD$4</f>
        <v>1.6097406000000001</v>
      </c>
      <c r="AG399" s="20"/>
      <c r="AH399" s="1">
        <f t="shared" ref="AH399" si="4006">X399*AC399+Z399*AC402-Y399*AD399-AA399*AD402</f>
        <v>-1.2753275569971199</v>
      </c>
      <c r="AI399" s="4">
        <f t="shared" ref="AI399" si="4007">(X399*AD399+Y399*AC399+Z399*AD402+AA399*AC402)</f>
        <v>0</v>
      </c>
      <c r="AJ399" s="2">
        <f t="shared" ref="AJ399" si="4008">X399*AE399+Z399*AE402-Y399*AF399-AA399*AF402</f>
        <v>0</v>
      </c>
      <c r="AK399" s="3">
        <f t="shared" ref="AK399" si="4009">(X399*AF399+Y399*AE399+Z399*AF402+AA399*AE402)</f>
        <v>-0.71152894679707823</v>
      </c>
      <c r="AL399" s="20"/>
      <c r="AM399" s="11">
        <v>1</v>
      </c>
      <c r="AN399" s="12">
        <v>0</v>
      </c>
      <c r="AO399" s="13">
        <v>0</v>
      </c>
      <c r="AP399" s="14">
        <v>0</v>
      </c>
      <c r="AR399" s="1">
        <f t="shared" ref="AR399" si="4010">AH399*AM399+AJ399*AM402-AI399*AN399-AK399*AN402</f>
        <v>-6.8435568800007118E-4</v>
      </c>
      <c r="AS399" s="4">
        <f t="shared" ref="AS399" si="4011">(AH399*AN399+AI399*AM399+AJ399*AN402+AK399*AM402)</f>
        <v>0</v>
      </c>
      <c r="AT399" s="2">
        <f t="shared" ref="AT399" si="4012">AH399*AO399+AJ399*AO402-AI399*AP399-AK399*AP402</f>
        <v>0</v>
      </c>
      <c r="AU399" s="3">
        <f t="shared" ref="AU399" si="4013">(AH399*AP399+AI399*AO399+AJ399*AP402+AK399*AO402)</f>
        <v>-0.71152894679707823</v>
      </c>
      <c r="AV399" s="20"/>
      <c r="AW399" s="11">
        <v>1</v>
      </c>
      <c r="AX399" s="12">
        <v>0</v>
      </c>
      <c r="AY399" s="13">
        <v>0</v>
      </c>
      <c r="AZ399" s="40">
        <f t="shared" ref="AZ399" si="4014">$B399*$AX$4</f>
        <v>1.6097406000000001</v>
      </c>
      <c r="BA399" s="20"/>
      <c r="BB399" s="1">
        <f t="shared" ref="BB399" si="4015">AR399*AW399+AT399*AW402-AS399*AX399-AU399*AX402</f>
        <v>-6.8435568800007118E-4</v>
      </c>
      <c r="BC399" s="4">
        <f t="shared" ref="BC399" si="4016">(AR399*AX399+AS399*AW399+AT399*AX402+AU399*AW402)</f>
        <v>0</v>
      </c>
      <c r="BD399" s="2">
        <f t="shared" ref="BD399" si="4017">AR399*AY399+AT399*AY402-AS399*AZ399-AU399*AZ402</f>
        <v>0</v>
      </c>
      <c r="BE399" s="3">
        <f t="shared" ref="BE399" si="4018">(AR399*AZ399+AS399*AY399+AT399*AZ402+AU399*AY402)</f>
        <v>-0.71263058193289286</v>
      </c>
      <c r="BF399" s="20"/>
      <c r="BG399" s="11">
        <v>1</v>
      </c>
      <c r="BH399" s="12">
        <v>0</v>
      </c>
      <c r="BI399" s="13">
        <v>0</v>
      </c>
      <c r="BJ399" s="14">
        <v>0</v>
      </c>
      <c r="BK399" s="20"/>
      <c r="BL399" s="1">
        <f t="shared" ref="BL399" si="4019">BB399*BG399+BD399*BG402-BC399*BH399-BE399*BH402</f>
        <v>1.2080876188490905</v>
      </c>
      <c r="BM399" s="4">
        <f t="shared" ref="BM399" si="4020">(BB399*BH399+BC399*BG399+BD399*BH402+BE399*BG402)</f>
        <v>0</v>
      </c>
      <c r="BN399" s="2">
        <f t="shared" ref="BN399" si="4021">BB399*BI399+BD399*BI402-BC399*BJ399-BE399*BJ402</f>
        <v>0</v>
      </c>
      <c r="BO399" s="3">
        <f t="shared" ref="BO399" si="4022">(BB399*BJ399+BC399*BI399+BD399*BJ402+BE399*BI402)</f>
        <v>-0.71263058193289286</v>
      </c>
      <c r="BP399" s="20"/>
      <c r="BQ399" s="11">
        <v>1</v>
      </c>
      <c r="BR399" s="12">
        <v>0</v>
      </c>
      <c r="BS399" s="13">
        <v>0</v>
      </c>
      <c r="BT399" s="40">
        <f t="shared" ref="BT399" si="4023">$B399*BR$4</f>
        <v>1.3414176</v>
      </c>
      <c r="BU399" s="20"/>
      <c r="BV399" s="1">
        <f t="shared" ref="BV399" si="4024">BL399*BQ399+BN399*BQ402-BM399*BR399-BO399*BR402</f>
        <v>1.2080876188490905</v>
      </c>
      <c r="BW399" s="4">
        <f t="shared" ref="BW399" si="4025">(BL399*BR399+BM399*BQ399+BN399*BR402+BO399*BQ402)</f>
        <v>0</v>
      </c>
      <c r="BX399" s="2">
        <f t="shared" ref="BX399" si="4026">BL399*BS399+BN399*BS402-BM399*BT399-BO399*BT402</f>
        <v>0</v>
      </c>
      <c r="BY399" s="3">
        <f t="shared" ref="BY399" si="4027">(BL399*BT399+BM399*BS399+BN399*BT402+BO399*BS402)</f>
        <v>0.90791941233336892</v>
      </c>
      <c r="BZ399" s="20"/>
      <c r="CA399" s="11">
        <v>1</v>
      </c>
      <c r="CB399" s="12">
        <v>0</v>
      </c>
      <c r="CC399" s="13">
        <v>0</v>
      </c>
      <c r="CD399" s="14">
        <v>0</v>
      </c>
      <c r="CE399" s="20"/>
      <c r="CF399" s="1">
        <f t="shared" ref="CF399" si="4028">BV399*CA399+BX399*CA402-BW399*CB399-BY399*CB402</f>
        <v>0.51297434806924525</v>
      </c>
      <c r="CG399" s="4">
        <f t="shared" ref="CG399" si="4029">(BV399*CB399+BW399*CA399+BX399*CB402+BY399*CA402)</f>
        <v>0</v>
      </c>
      <c r="CH399" s="2">
        <f t="shared" ref="CH399" si="4030">BV399*CC399+BX399*CC402-BW399*CD399-BY399*CD402</f>
        <v>0</v>
      </c>
      <c r="CI399" s="3">
        <f t="shared" ref="CI399" si="4031">(BV399*CD399+BW399*CC399+BX399*CD402+BY399*CC402)</f>
        <v>0.90791941233336892</v>
      </c>
      <c r="CJ399" s="28"/>
      <c r="CK399" s="11">
        <v>1</v>
      </c>
      <c r="CL399" s="12">
        <v>0</v>
      </c>
      <c r="CM399" s="13">
        <v>0</v>
      </c>
      <c r="CN399" s="14">
        <v>0</v>
      </c>
      <c r="CP399" s="1">
        <f t="shared" ref="CP399" si="4032">CF399*CK399+CH399*CK402-CG399*CL399-CI399*CL402</f>
        <v>0.51297434806924525</v>
      </c>
      <c r="CQ399" s="4">
        <f t="shared" ref="CQ399" si="4033">(CF399*CL399+CG399*CK399+CH399*CL402+CI399*CK402)</f>
        <v>0.90791941233336892</v>
      </c>
      <c r="CR399" s="2">
        <f t="shared" ref="CR399" si="4034">CF399*CM399+CH399*CM402-CG399*CN399-CI399*CN402</f>
        <v>0</v>
      </c>
      <c r="CS399" s="3">
        <f t="shared" ref="CS399" si="4035">(CF399*CN399+CG399*CM399+CH399*CN402+CI399*CM402)</f>
        <v>0.90791941233336892</v>
      </c>
      <c r="CU399" s="29">
        <f t="shared" ref="CU399" si="4036">20*LOG(((1+$CL$4)/$CL$4)/((CP399+CP402)^2+(CQ399+CQ402)^2)^0.5)</f>
        <v>-1.0063493665988094E-2</v>
      </c>
      <c r="CW399" s="53">
        <f t="shared" ref="CW399" si="4037">((CP399^2+CQ399^2)^0.5)/((CP402^2+CQ402^2)^0.5)</f>
        <v>1.0861350600285506</v>
      </c>
      <c r="CY399" s="35"/>
      <c r="CZ399" s="35"/>
      <c r="DA399" s="35"/>
    </row>
    <row r="400" spans="1:105" ht="18" customHeight="1" thickBot="1">
      <c r="D400" s="11"/>
      <c r="E400" s="13"/>
      <c r="F400" s="13"/>
      <c r="G400" s="15"/>
      <c r="H400" s="10"/>
      <c r="I400" s="11"/>
      <c r="J400" s="13"/>
      <c r="K400" s="13"/>
      <c r="L400" s="15"/>
      <c r="N400" s="5"/>
      <c r="Q400" s="6"/>
      <c r="S400" s="11"/>
      <c r="T400" s="13"/>
      <c r="U400" s="13"/>
      <c r="V400" s="15"/>
      <c r="W400" s="20"/>
      <c r="X400" s="5"/>
      <c r="AA400" s="6"/>
      <c r="AB400" s="20"/>
      <c r="AC400" s="11"/>
      <c r="AD400" s="13"/>
      <c r="AE400" s="13"/>
      <c r="AF400" s="15"/>
      <c r="AG400" s="20"/>
      <c r="AH400" s="5"/>
      <c r="AK400" s="6"/>
      <c r="AL400" s="20"/>
      <c r="AM400" s="11"/>
      <c r="AN400" s="13"/>
      <c r="AO400" s="13"/>
      <c r="AP400" s="15"/>
      <c r="AR400" s="5"/>
      <c r="AU400" s="6"/>
      <c r="AW400" s="11"/>
      <c r="AX400" s="13"/>
      <c r="AY400" s="13"/>
      <c r="AZ400" s="15"/>
      <c r="BA400" s="20"/>
      <c r="BB400" s="5"/>
      <c r="BE400" s="6"/>
      <c r="BG400" s="11"/>
      <c r="BH400" s="13"/>
      <c r="BI400" s="13"/>
      <c r="BJ400" s="15"/>
      <c r="BL400" s="5"/>
      <c r="BO400" s="6"/>
      <c r="BQ400" s="11"/>
      <c r="BR400" s="13"/>
      <c r="BS400" s="13"/>
      <c r="BT400" s="15"/>
      <c r="BU400" s="20"/>
      <c r="BV400" s="5"/>
      <c r="BY400" s="6"/>
      <c r="CA400" s="11"/>
      <c r="CB400" s="13"/>
      <c r="CC400" s="13"/>
      <c r="CD400" s="15"/>
      <c r="CF400" s="5"/>
      <c r="CI400" s="6"/>
      <c r="CK400" s="11"/>
      <c r="CL400" s="13"/>
      <c r="CM400" s="13"/>
      <c r="CN400" s="15"/>
      <c r="CP400" s="5"/>
      <c r="CS400" s="6"/>
      <c r="CW400" s="54"/>
      <c r="CY400" s="35"/>
      <c r="CZ400" s="35"/>
      <c r="DA400" s="35"/>
    </row>
    <row r="401" spans="1:105" ht="18" customHeight="1" thickBot="1">
      <c r="D401" s="11" t="s">
        <v>101</v>
      </c>
      <c r="E401" s="13"/>
      <c r="F401" s="13" t="s">
        <v>102</v>
      </c>
      <c r="G401" s="15"/>
      <c r="H401" s="10"/>
      <c r="I401" s="11" t="s">
        <v>106</v>
      </c>
      <c r="J401" s="13"/>
      <c r="K401" s="13" t="s">
        <v>105</v>
      </c>
      <c r="L401" s="15"/>
      <c r="N401" s="194" t="s">
        <v>16</v>
      </c>
      <c r="O401" s="195"/>
      <c r="P401" s="196" t="s">
        <v>17</v>
      </c>
      <c r="Q401" s="197"/>
      <c r="S401" s="11" t="s">
        <v>4</v>
      </c>
      <c r="T401" s="13"/>
      <c r="U401" s="13" t="s">
        <v>5</v>
      </c>
      <c r="V401" s="15"/>
      <c r="W401" s="20"/>
      <c r="X401" s="194" t="s">
        <v>111</v>
      </c>
      <c r="Y401" s="195"/>
      <c r="Z401" s="196" t="s">
        <v>110</v>
      </c>
      <c r="AA401" s="197"/>
      <c r="AB401" s="20"/>
      <c r="AC401" s="11" t="s">
        <v>18</v>
      </c>
      <c r="AD401" s="13"/>
      <c r="AE401" s="13" t="s">
        <v>19</v>
      </c>
      <c r="AF401" s="15"/>
      <c r="AG401" s="20"/>
      <c r="AH401" s="194" t="s">
        <v>114</v>
      </c>
      <c r="AI401" s="195"/>
      <c r="AJ401" s="196" t="s">
        <v>115</v>
      </c>
      <c r="AK401" s="197"/>
      <c r="AL401" s="20"/>
      <c r="AM401" s="11" t="s">
        <v>138</v>
      </c>
      <c r="AN401" s="13"/>
      <c r="AO401" s="13" t="s">
        <v>137</v>
      </c>
      <c r="AP401" s="15"/>
      <c r="AR401" s="194" t="s">
        <v>117</v>
      </c>
      <c r="AS401" s="195"/>
      <c r="AT401" s="196" t="s">
        <v>118</v>
      </c>
      <c r="AU401" s="197"/>
      <c r="AV401" s="36"/>
      <c r="AW401" s="11" t="s">
        <v>142</v>
      </c>
      <c r="AX401" s="13"/>
      <c r="AY401" s="13" t="s">
        <v>141</v>
      </c>
      <c r="AZ401" s="15"/>
      <c r="BA401" s="20"/>
      <c r="BB401" s="194" t="s">
        <v>122</v>
      </c>
      <c r="BC401" s="195"/>
      <c r="BD401" s="196" t="s">
        <v>121</v>
      </c>
      <c r="BE401" s="197"/>
      <c r="BF401" s="36"/>
      <c r="BG401" s="11" t="s">
        <v>145</v>
      </c>
      <c r="BH401" s="13"/>
      <c r="BI401" s="13" t="s">
        <v>146</v>
      </c>
      <c r="BJ401" s="15"/>
      <c r="BK401" s="36"/>
      <c r="BL401" s="194" t="s">
        <v>125</v>
      </c>
      <c r="BM401" s="195"/>
      <c r="BN401" s="196" t="s">
        <v>126</v>
      </c>
      <c r="BO401" s="197"/>
      <c r="BP401" s="36"/>
      <c r="BQ401" s="11" t="s">
        <v>150</v>
      </c>
      <c r="BR401" s="13"/>
      <c r="BS401" s="13" t="s">
        <v>149</v>
      </c>
      <c r="BT401" s="15"/>
      <c r="BU401" s="20"/>
      <c r="BV401" s="194" t="s">
        <v>129</v>
      </c>
      <c r="BW401" s="195"/>
      <c r="BX401" s="196" t="s">
        <v>130</v>
      </c>
      <c r="BY401" s="197"/>
      <c r="BZ401" s="36"/>
      <c r="CA401" s="11" t="s">
        <v>154</v>
      </c>
      <c r="CB401" s="13"/>
      <c r="CC401" s="13" t="s">
        <v>153</v>
      </c>
      <c r="CD401" s="15"/>
      <c r="CE401" s="36"/>
      <c r="CF401" s="194" t="s">
        <v>134</v>
      </c>
      <c r="CG401" s="195"/>
      <c r="CH401" s="196" t="s">
        <v>133</v>
      </c>
      <c r="CI401" s="197"/>
      <c r="CK401" s="11" t="s">
        <v>159</v>
      </c>
      <c r="CL401" s="13"/>
      <c r="CM401" s="13" t="s">
        <v>158</v>
      </c>
      <c r="CN401" s="15"/>
      <c r="CP401" s="109" t="s">
        <v>161</v>
      </c>
      <c r="CQ401" s="110"/>
      <c r="CR401" s="111" t="s">
        <v>162</v>
      </c>
      <c r="CS401" s="112"/>
      <c r="CU401" s="38" t="s">
        <v>29</v>
      </c>
      <c r="CW401" s="55" t="s">
        <v>47</v>
      </c>
      <c r="CY401" s="35"/>
      <c r="CZ401" s="35"/>
      <c r="DA401" s="35"/>
    </row>
    <row r="402" spans="1:105" ht="18" customHeight="1" thickTop="1" thickBot="1">
      <c r="D402" s="16">
        <v>0</v>
      </c>
      <c r="E402" s="17">
        <f t="shared" ref="E402" si="4038">$B399*$E$4</f>
        <v>0.76561119999999994</v>
      </c>
      <c r="F402" s="18">
        <v>1</v>
      </c>
      <c r="G402" s="19">
        <v>0</v>
      </c>
      <c r="H402" s="10"/>
      <c r="I402" s="16">
        <v>0</v>
      </c>
      <c r="J402" s="17">
        <v>0</v>
      </c>
      <c r="K402" s="18">
        <v>1</v>
      </c>
      <c r="L402" s="19">
        <v>0</v>
      </c>
      <c r="N402" s="1">
        <f t="shared" ref="N402" si="4039">D402*I399+F402*I402-E402*J399-G402*J402</f>
        <v>0</v>
      </c>
      <c r="O402" s="4">
        <f t="shared" ref="O402" si="4040">(D402*J399+E402*I399+F402*J402+G402*I402)</f>
        <v>0.76561119999999994</v>
      </c>
      <c r="P402" s="2">
        <f t="shared" ref="P402" si="4041">D402*K399+F402*K402-E402*L399-G402*L402</f>
        <v>-2.7004338437119912E-2</v>
      </c>
      <c r="Q402" s="3">
        <f t="shared" ref="Q402" si="4042">(D402*L399+E402*K399+F402*L402+G402*K402)</f>
        <v>0</v>
      </c>
      <c r="S402" s="16">
        <v>0</v>
      </c>
      <c r="T402" s="17">
        <f t="shared" ref="T402" si="4043">$B399*$T$4</f>
        <v>1.6962112</v>
      </c>
      <c r="U402" s="18">
        <v>1</v>
      </c>
      <c r="V402" s="19">
        <v>0</v>
      </c>
      <c r="W402" s="20"/>
      <c r="X402" s="1">
        <f t="shared" ref="X402" si="4044">N402*S399+P402*S402-O402*T399-Q402*T402</f>
        <v>0</v>
      </c>
      <c r="Y402" s="4">
        <f t="shared" ref="Y402" si="4045">(N402*T399+O402*S399+P402*T402+Q402*S402)</f>
        <v>0.7198061386943666</v>
      </c>
      <c r="Z402" s="2">
        <f t="shared" ref="Z402" si="4046">N402*U399+P402*U402-O402*V399-Q402*V402</f>
        <v>-2.7004338437119912E-2</v>
      </c>
      <c r="AA402" s="3">
        <f t="shared" ref="AA402" si="4047">(N402*V399+O402*U399+P402*V402+Q402*U402)</f>
        <v>0</v>
      </c>
      <c r="AB402" s="20"/>
      <c r="AC402" s="16">
        <v>0</v>
      </c>
      <c r="AD402" s="17">
        <v>0</v>
      </c>
      <c r="AE402" s="18">
        <v>1</v>
      </c>
      <c r="AF402" s="19">
        <v>0</v>
      </c>
      <c r="AG402" s="20"/>
      <c r="AH402" s="1">
        <f t="shared" ref="AH402" si="4048">X402*AC399+Z402*AC402-Y402*AD399-AA402*AD402</f>
        <v>0</v>
      </c>
      <c r="AI402" s="4">
        <f t="shared" ref="AI402" si="4049">(X402*AD399+Y402*AC399+Z402*AD402+AA402*AC402)</f>
        <v>0.7198061386943666</v>
      </c>
      <c r="AJ402" s="2">
        <f t="shared" ref="AJ402" si="4050">X402*AE399+Z402*AE402-Y402*AF399-AA402*AF402</f>
        <v>-1.1857055040226729</v>
      </c>
      <c r="AK402" s="3">
        <f t="shared" ref="AK402" si="4051">(X402*AF399+Y402*AE399+Z402*AF402+AA402*AE402)</f>
        <v>0</v>
      </c>
      <c r="AL402" s="20"/>
      <c r="AM402" s="16">
        <v>0</v>
      </c>
      <c r="AN402" s="17">
        <f t="shared" ref="AN402" si="4052">$B399*$AN$4</f>
        <v>1.7914143999999999</v>
      </c>
      <c r="AO402" s="18">
        <v>1</v>
      </c>
      <c r="AP402" s="19">
        <v>0</v>
      </c>
      <c r="AR402" s="1">
        <f t="shared" ref="AR402" si="4053">AH402*AM399+AJ402*AM402-AI402*AN399-AK402*AN402</f>
        <v>0</v>
      </c>
      <c r="AS402" s="4">
        <f t="shared" ref="AS402" si="4054">(AH402*AN399+AI402*AM399+AJ402*AN402+AK402*AM402)</f>
        <v>-1.4042837753711075</v>
      </c>
      <c r="AT402" s="2">
        <f t="shared" ref="AT402" si="4055">AH402*AO399+AJ402*AO402-AI402*AP399-AK402*AP402</f>
        <v>-1.1857055040226729</v>
      </c>
      <c r="AU402" s="3">
        <f t="shared" ref="AU402" si="4056">(AH402*AP399+AI402*AO399+AJ402*AP402+AK402*AO402)</f>
        <v>0</v>
      </c>
      <c r="AV402" s="20"/>
      <c r="AW402" s="16">
        <v>0</v>
      </c>
      <c r="AX402" s="17">
        <v>0</v>
      </c>
      <c r="AY402" s="18">
        <v>1</v>
      </c>
      <c r="AZ402" s="19">
        <v>0</v>
      </c>
      <c r="BA402" s="20"/>
      <c r="BB402" s="1">
        <f t="shared" ref="BB402" si="4057">AR402*AW399+AT402*AW402-AS402*AX399-AU402*AX402</f>
        <v>0</v>
      </c>
      <c r="BC402" s="4">
        <f t="shared" ref="BC402" si="4058">(AR402*AX399+AS402*AW399+AT402*AX402+AU402*AW402)</f>
        <v>-1.4042837753711075</v>
      </c>
      <c r="BD402" s="2">
        <f t="shared" ref="BD402" si="4059">AR402*AY399+AT402*AY402-AS402*AZ399-AU402*AZ402</f>
        <v>1.0748271031134791</v>
      </c>
      <c r="BE402" s="3">
        <f t="shared" ref="BE402" si="4060">(AR402*AZ399+AS402*AY399+AT402*AZ402+AU402*AY402)</f>
        <v>0</v>
      </c>
      <c r="BF402" s="20"/>
      <c r="BG402" s="16">
        <v>0</v>
      </c>
      <c r="BH402" s="17">
        <f t="shared" ref="BH402" si="4061">$B399*$BH$4</f>
        <v>1.6962112</v>
      </c>
      <c r="BI402" s="18">
        <v>1</v>
      </c>
      <c r="BJ402" s="19">
        <v>0</v>
      </c>
      <c r="BK402" s="20"/>
      <c r="BL402" s="1">
        <f t="shared" ref="BL402" si="4062">BB402*BG399+BD402*BG402-BC402*BH399-BE402*BH402</f>
        <v>0</v>
      </c>
      <c r="BM402" s="4">
        <f t="shared" ref="BM402" si="4063">(BB402*BH399+BC402*BG399+BD402*BH402+BE402*BG402)</f>
        <v>0.41884999499353071</v>
      </c>
      <c r="BN402" s="2">
        <f t="shared" ref="BN402" si="4064">BB402*BI399+BD402*BI402-BC402*BJ399-BE402*BJ402</f>
        <v>1.0748271031134791</v>
      </c>
      <c r="BO402" s="3">
        <f t="shared" ref="BO402" si="4065">(BB402*BJ399+BC402*BI399+BD402*BJ402+BE402*BI402)</f>
        <v>0</v>
      </c>
      <c r="BP402" s="20"/>
      <c r="BQ402" s="16">
        <v>0</v>
      </c>
      <c r="BR402" s="17">
        <v>0</v>
      </c>
      <c r="BS402" s="18">
        <v>1</v>
      </c>
      <c r="BT402" s="19">
        <v>0</v>
      </c>
      <c r="BU402" s="20"/>
      <c r="BV402" s="1">
        <f t="shared" ref="BV402" si="4066">BL402*BQ399+BN402*BQ402-BM402*BR399-BO402*BR402</f>
        <v>0</v>
      </c>
      <c r="BW402" s="4">
        <f t="shared" ref="BW402" si="4067">(BL402*BR399+BM402*BQ399+BN402*BR402+BO402*BQ402)</f>
        <v>0.41884999499353071</v>
      </c>
      <c r="BX402" s="2">
        <f t="shared" ref="BX402" si="4068">BL402*BS399+BN402*BS402-BM402*BT399-BO402*BT402</f>
        <v>0.51297434806924513</v>
      </c>
      <c r="BY402" s="3">
        <f t="shared" ref="BY402" si="4069">(BL402*BT399+BM402*BS399+BN402*BT402+BO402*BS402)</f>
        <v>0</v>
      </c>
      <c r="BZ402" s="20"/>
      <c r="CA402" s="16">
        <v>0</v>
      </c>
      <c r="CB402" s="17">
        <f t="shared" ref="CB402" si="4070">$B399*$CB$4</f>
        <v>0.76561119999999994</v>
      </c>
      <c r="CC402" s="18">
        <v>1</v>
      </c>
      <c r="CD402" s="19">
        <v>0</v>
      </c>
      <c r="CE402" s="20"/>
      <c r="CF402" s="1">
        <f t="shared" ref="CF402" si="4071">BV402*CA399+BX402*CA402-BW402*CB399-BY402*CB402</f>
        <v>0</v>
      </c>
      <c r="CG402" s="4">
        <f t="shared" ref="CG402" si="4072">(BV402*CB399+BW402*CA399+BX402*CB402+BY402*CA402)</f>
        <v>0.81158890118804305</v>
      </c>
      <c r="CH402" s="2">
        <f t="shared" ref="CH402" si="4073">BV402*CC399+BX402*CC402-BW402*CD399-BY402*CD402</f>
        <v>0.51297434806924513</v>
      </c>
      <c r="CI402" s="3">
        <f t="shared" ref="CI402" si="4074">(BV402*CD399+BW402*CC399+BX402*CD402+BY402*CC402)</f>
        <v>0</v>
      </c>
      <c r="CK402" s="16">
        <f t="shared" ref="CK402" si="4075">1/$CL$4</f>
        <v>1</v>
      </c>
      <c r="CL402" s="17">
        <v>0</v>
      </c>
      <c r="CM402" s="18">
        <v>1</v>
      </c>
      <c r="CN402" s="19">
        <v>0</v>
      </c>
      <c r="CP402" s="1">
        <f t="shared" ref="CP402" si="4076">CF402*CK399+CH402*CK402-CG402*CL399-CI402*CL402</f>
        <v>0.51297434806924513</v>
      </c>
      <c r="CQ402" s="4">
        <f t="shared" ref="CQ402" si="4077">(CF402*CL399+CG402*CK399+CH402*CL402+CI402*CK402)</f>
        <v>0.81158890118804305</v>
      </c>
      <c r="CR402" s="2">
        <f t="shared" ref="CR402" si="4078">CF402*CM399+CH402*CM402-CG402*CN399-CI402*CN402</f>
        <v>0.51297434806924513</v>
      </c>
      <c r="CS402" s="3">
        <f t="shared" ref="CS402" si="4079">(CF402*CN399+CG402*CM399+CH402*CN402+CI402*CM402)</f>
        <v>0</v>
      </c>
      <c r="CU402" s="39">
        <f t="shared" ref="CU402" si="4080">(180/PI())*ATAN(-1*(CQ399/CP399))</f>
        <v>-60.533557460395109</v>
      </c>
      <c r="CW402" s="56">
        <f t="shared" ref="CW402" si="4081">20*LOG(((1-(10^(CU399/20)^2)*(1-((1-CW399)/(1+CW399))^2))^0.5))</f>
        <v>-23.962730206927468</v>
      </c>
      <c r="CY402" s="35"/>
      <c r="CZ402" s="35"/>
    </row>
    <row r="403" spans="1:105" ht="18" customHeight="1">
      <c r="E403" s="20"/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30"/>
      <c r="AC403" s="20"/>
      <c r="AD403" s="20"/>
      <c r="AE403" s="20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Y403" s="35"/>
      <c r="CZ403" s="35"/>
    </row>
    <row r="404" spans="1:105" ht="18" customHeight="1">
      <c r="CY404" s="35"/>
      <c r="CZ404" s="35"/>
    </row>
    <row r="405" spans="1:105" ht="18" customHeight="1" thickBot="1">
      <c r="A405" s="23"/>
      <c r="B405" s="23"/>
      <c r="C405" s="23"/>
      <c r="D405" s="20" t="s">
        <v>6</v>
      </c>
      <c r="E405" s="20"/>
      <c r="F405" s="20"/>
      <c r="G405" s="20"/>
      <c r="H405" s="20"/>
      <c r="I405" s="20" t="s">
        <v>7</v>
      </c>
      <c r="J405" s="20"/>
      <c r="K405" s="20"/>
      <c r="L405" s="20"/>
      <c r="M405" s="23"/>
      <c r="N405" s="23"/>
      <c r="O405" s="24" t="s">
        <v>8</v>
      </c>
      <c r="P405" s="23"/>
      <c r="Q405" s="23"/>
      <c r="R405" s="23"/>
      <c r="S405" s="20"/>
      <c r="T405" s="20" t="s">
        <v>9</v>
      </c>
      <c r="U405" s="23"/>
      <c r="V405" s="23"/>
      <c r="W405" s="23"/>
      <c r="X405" s="23"/>
      <c r="Y405" s="24" t="s">
        <v>10</v>
      </c>
      <c r="Z405" s="23"/>
      <c r="AA405" s="23"/>
      <c r="AB405" s="23"/>
      <c r="AC405" s="24" t="s">
        <v>11</v>
      </c>
      <c r="AD405" s="20"/>
      <c r="AE405" s="20"/>
      <c r="AF405" s="20"/>
      <c r="AG405" s="20"/>
      <c r="AH405" s="23"/>
      <c r="AI405" s="24" t="s">
        <v>12</v>
      </c>
      <c r="AJ405" s="23"/>
      <c r="AK405" s="23"/>
      <c r="AL405" s="20"/>
      <c r="AM405" s="24" t="s">
        <v>21</v>
      </c>
      <c r="AN405" s="20"/>
      <c r="AO405" s="23"/>
      <c r="AP405" s="23"/>
      <c r="AQ405" s="23"/>
      <c r="AR405" s="23"/>
      <c r="AS405" s="24" t="s">
        <v>87</v>
      </c>
      <c r="AT405" s="23"/>
      <c r="AU405" s="23"/>
      <c r="AV405" s="23"/>
      <c r="AW405" s="24" t="s">
        <v>22</v>
      </c>
      <c r="AX405" s="20"/>
      <c r="AY405" s="20"/>
      <c r="AZ405" s="20"/>
      <c r="BA405" s="20"/>
      <c r="BB405" s="23"/>
      <c r="BC405" s="24" t="s">
        <v>13</v>
      </c>
      <c r="BD405" s="23"/>
      <c r="BE405" s="23"/>
      <c r="BF405" s="23"/>
      <c r="BG405" s="24" t="s">
        <v>23</v>
      </c>
      <c r="BH405" s="20"/>
      <c r="BI405" s="23"/>
      <c r="BJ405" s="23"/>
      <c r="BK405" s="23"/>
      <c r="BL405" s="23"/>
      <c r="BM405" s="24" t="s">
        <v>24</v>
      </c>
      <c r="BN405" s="23"/>
      <c r="BO405" s="23"/>
      <c r="BP405" s="23"/>
      <c r="BQ405" s="24" t="s">
        <v>22</v>
      </c>
      <c r="BR405" s="20"/>
      <c r="BS405" s="20"/>
      <c r="BT405" s="20"/>
      <c r="BU405" s="20"/>
      <c r="BV405" s="23"/>
      <c r="BW405" s="24" t="s">
        <v>25</v>
      </c>
      <c r="BX405" s="23"/>
      <c r="BY405" s="23"/>
      <c r="BZ405" s="23"/>
      <c r="CA405" s="24" t="s">
        <v>23</v>
      </c>
      <c r="CB405" s="20"/>
      <c r="CC405" s="23"/>
      <c r="CD405" s="23"/>
      <c r="CE405" s="23"/>
      <c r="CF405" s="23"/>
      <c r="CG405" s="24" t="s">
        <v>88</v>
      </c>
      <c r="CH405" s="23"/>
      <c r="CI405" s="23"/>
      <c r="CJ405" s="23"/>
      <c r="CK405" s="24" t="s">
        <v>155</v>
      </c>
      <c r="CL405" s="24"/>
      <c r="CM405" s="23"/>
      <c r="CN405" s="23"/>
      <c r="CO405" s="23"/>
      <c r="CP405" s="23"/>
      <c r="CQ405" s="24" t="s">
        <v>89</v>
      </c>
      <c r="CR405" s="23"/>
      <c r="CS405" s="23"/>
      <c r="CY405" s="35"/>
      <c r="CZ405" s="35"/>
    </row>
    <row r="406" spans="1:105" ht="18" customHeight="1" thickBot="1">
      <c r="A406" s="23"/>
      <c r="B406" s="33"/>
      <c r="C406" s="23"/>
      <c r="D406" s="7" t="s">
        <v>99</v>
      </c>
      <c r="E406" s="8"/>
      <c r="F406" s="8" t="s">
        <v>100</v>
      </c>
      <c r="G406" s="9"/>
      <c r="H406" s="10"/>
      <c r="I406" s="7" t="s">
        <v>103</v>
      </c>
      <c r="J406" s="8"/>
      <c r="K406" s="8" t="s">
        <v>104</v>
      </c>
      <c r="L406" s="9"/>
      <c r="M406" s="23"/>
      <c r="N406" s="194" t="s">
        <v>74</v>
      </c>
      <c r="O406" s="195"/>
      <c r="P406" s="196" t="s">
        <v>75</v>
      </c>
      <c r="Q406" s="197"/>
      <c r="R406" s="23"/>
      <c r="S406" s="7" t="s">
        <v>2</v>
      </c>
      <c r="T406" s="8"/>
      <c r="U406" s="8" t="s">
        <v>3</v>
      </c>
      <c r="V406" s="9"/>
      <c r="W406" s="20"/>
      <c r="X406" s="194" t="s">
        <v>108</v>
      </c>
      <c r="Y406" s="195"/>
      <c r="Z406" s="196" t="s">
        <v>109</v>
      </c>
      <c r="AA406" s="197"/>
      <c r="AB406" s="20"/>
      <c r="AC406" s="7" t="s">
        <v>107</v>
      </c>
      <c r="AD406" s="8"/>
      <c r="AE406" s="8" t="s">
        <v>14</v>
      </c>
      <c r="AF406" s="9"/>
      <c r="AG406" s="20"/>
      <c r="AH406" s="194" t="s">
        <v>112</v>
      </c>
      <c r="AI406" s="195"/>
      <c r="AJ406" s="196" t="s">
        <v>113</v>
      </c>
      <c r="AK406" s="197"/>
      <c r="AL406" s="20"/>
      <c r="AM406" s="106" t="s">
        <v>135</v>
      </c>
      <c r="AN406" s="107"/>
      <c r="AO406" s="107" t="s">
        <v>136</v>
      </c>
      <c r="AP406" s="108"/>
      <c r="AQ406" s="23"/>
      <c r="AR406" s="194" t="s">
        <v>116</v>
      </c>
      <c r="AS406" s="195"/>
      <c r="AT406" s="196" t="s">
        <v>0</v>
      </c>
      <c r="AU406" s="197"/>
      <c r="AV406" s="36"/>
      <c r="AW406" s="7" t="s">
        <v>139</v>
      </c>
      <c r="AX406" s="8"/>
      <c r="AY406" s="8" t="s">
        <v>140</v>
      </c>
      <c r="AZ406" s="9"/>
      <c r="BA406" s="20"/>
      <c r="BB406" s="194" t="s">
        <v>119</v>
      </c>
      <c r="BC406" s="195"/>
      <c r="BD406" s="196" t="s">
        <v>120</v>
      </c>
      <c r="BE406" s="197"/>
      <c r="BF406" s="36"/>
      <c r="BG406" s="190" t="s">
        <v>143</v>
      </c>
      <c r="BH406" s="191"/>
      <c r="BI406" s="192" t="s">
        <v>144</v>
      </c>
      <c r="BJ406" s="193"/>
      <c r="BK406" s="36"/>
      <c r="BL406" s="194" t="s">
        <v>123</v>
      </c>
      <c r="BM406" s="195"/>
      <c r="BN406" s="196" t="s">
        <v>124</v>
      </c>
      <c r="BO406" s="197"/>
      <c r="BP406" s="36"/>
      <c r="BQ406" s="7" t="s">
        <v>147</v>
      </c>
      <c r="BR406" s="8"/>
      <c r="BS406" s="8" t="s">
        <v>148</v>
      </c>
      <c r="BT406" s="9"/>
      <c r="BU406" s="20"/>
      <c r="BV406" s="194" t="s">
        <v>127</v>
      </c>
      <c r="BW406" s="195"/>
      <c r="BX406" s="196" t="s">
        <v>128</v>
      </c>
      <c r="BY406" s="197"/>
      <c r="BZ406" s="36"/>
      <c r="CA406" s="7" t="s">
        <v>151</v>
      </c>
      <c r="CB406" s="8"/>
      <c r="CC406" s="8" t="s">
        <v>152</v>
      </c>
      <c r="CD406" s="9"/>
      <c r="CE406" s="36"/>
      <c r="CF406" s="194" t="s">
        <v>131</v>
      </c>
      <c r="CG406" s="195"/>
      <c r="CH406" s="196" t="s">
        <v>132</v>
      </c>
      <c r="CI406" s="197"/>
      <c r="CJ406" s="23"/>
      <c r="CK406" s="7" t="s">
        <v>156</v>
      </c>
      <c r="CL406" s="8"/>
      <c r="CM406" s="8" t="s">
        <v>157</v>
      </c>
      <c r="CN406" s="9"/>
      <c r="CO406" s="23"/>
      <c r="CP406" s="194" t="s">
        <v>160</v>
      </c>
      <c r="CQ406" s="195"/>
      <c r="CR406" s="196" t="s">
        <v>132</v>
      </c>
      <c r="CS406" s="197"/>
      <c r="CU406" s="26" t="s">
        <v>15</v>
      </c>
      <c r="CW406" s="52" t="s">
        <v>46</v>
      </c>
      <c r="CY406" s="35"/>
      <c r="CZ406" s="35"/>
    </row>
    <row r="407" spans="1:105" ht="18" customHeight="1" thickTop="1" thickBot="1">
      <c r="B407" s="34">
        <v>0.96</v>
      </c>
      <c r="D407" s="11">
        <v>1</v>
      </c>
      <c r="E407" s="12">
        <v>0</v>
      </c>
      <c r="F407" s="13">
        <v>0</v>
      </c>
      <c r="G407" s="14">
        <v>0</v>
      </c>
      <c r="H407" s="10"/>
      <c r="I407" s="11">
        <v>1</v>
      </c>
      <c r="J407" s="12">
        <v>0</v>
      </c>
      <c r="K407" s="13">
        <v>0</v>
      </c>
      <c r="L407" s="40">
        <f t="shared" ref="L407" si="4082">$B407*$J$4</f>
        <v>1.3699584</v>
      </c>
      <c r="N407" s="1">
        <f t="shared" ref="N407" si="4083">D407*I407+F407*I410-E407*J407-G407*J410</f>
        <v>1</v>
      </c>
      <c r="O407" s="4">
        <f t="shared" ref="O407" si="4084">(D407*J407+E407*I407+F407*J410+G407*I410)</f>
        <v>0</v>
      </c>
      <c r="P407" s="2">
        <f t="shared" ref="P407" si="4085">D407*K407+F407*K410-E407*L407-G407*L410</f>
        <v>0</v>
      </c>
      <c r="Q407" s="3">
        <f t="shared" ref="Q407" si="4086">(D407*L407+E407*K407+F407*L410+G407*K410)</f>
        <v>1.3699584</v>
      </c>
      <c r="S407" s="11">
        <v>1</v>
      </c>
      <c r="T407" s="12">
        <v>0</v>
      </c>
      <c r="U407" s="13">
        <v>0</v>
      </c>
      <c r="V407" s="13">
        <v>0</v>
      </c>
      <c r="W407" s="20"/>
      <c r="X407" s="1">
        <f t="shared" ref="X407" si="4087">N407*S407+P407*S410-O407*T407-Q407*T410</f>
        <v>-1.37318003228672</v>
      </c>
      <c r="Y407" s="4">
        <f t="shared" ref="Y407" si="4088">(N407*T407+O407*S407+P407*T410+Q407*S410)</f>
        <v>0</v>
      </c>
      <c r="Z407" s="2">
        <f t="shared" ref="Z407" si="4089">N407*U407+P407*U410-O407*V407-Q407*V410</f>
        <v>0</v>
      </c>
      <c r="AA407" s="3">
        <f t="shared" ref="AA407" si="4090">(N407*V407+O407*U407+P407*V410+Q407*U410)</f>
        <v>1.3699584</v>
      </c>
      <c r="AB407" s="20"/>
      <c r="AC407" s="11">
        <v>1</v>
      </c>
      <c r="AD407" s="12">
        <v>0</v>
      </c>
      <c r="AE407" s="13">
        <v>0</v>
      </c>
      <c r="AF407" s="40">
        <f t="shared" ref="AF407" si="4091">$B407*$AD$4</f>
        <v>1.6439904000000001</v>
      </c>
      <c r="AG407" s="20"/>
      <c r="AH407" s="1">
        <f t="shared" ref="AH407" si="4092">X407*AC407+Z407*AC410-Y407*AD407-AA407*AD410</f>
        <v>-1.37318003228672</v>
      </c>
      <c r="AI407" s="4">
        <f t="shared" ref="AI407" si="4093">(X407*AD407+Y407*AC407+Z407*AD410+AA407*AC410)</f>
        <v>0</v>
      </c>
      <c r="AJ407" s="2">
        <f t="shared" ref="AJ407" si="4094">X407*AE407+Z407*AE410-Y407*AF407-AA407*AF410</f>
        <v>0</v>
      </c>
      <c r="AK407" s="3">
        <f t="shared" ref="AK407" si="4095">(X407*AF407+Y407*AE407+Z407*AF410+AA407*AE410)</f>
        <v>-0.88753639055105782</v>
      </c>
      <c r="AL407" s="20"/>
      <c r="AM407" s="11">
        <v>1</v>
      </c>
      <c r="AN407" s="12">
        <v>0</v>
      </c>
      <c r="AO407" s="13">
        <v>0</v>
      </c>
      <c r="AP407" s="14">
        <v>0</v>
      </c>
      <c r="AR407" s="1">
        <f t="shared" ref="AR407" si="4096">AH407*AM407+AJ407*AM410-AI407*AN407-AK407*AN410</f>
        <v>0.25059406530360051</v>
      </c>
      <c r="AS407" s="4">
        <f t="shared" ref="AS407" si="4097">(AH407*AN407+AI407*AM407+AJ407*AN410+AK407*AM410)</f>
        <v>0</v>
      </c>
      <c r="AT407" s="2">
        <f t="shared" ref="AT407" si="4098">AH407*AO407+AJ407*AO410-AI407*AP407-AK407*AP410</f>
        <v>0</v>
      </c>
      <c r="AU407" s="3">
        <f t="shared" ref="AU407" si="4099">(AH407*AP407+AI407*AO407+AJ407*AP410+AK407*AO410)</f>
        <v>-0.88753639055105782</v>
      </c>
      <c r="AV407" s="20"/>
      <c r="AW407" s="11">
        <v>1</v>
      </c>
      <c r="AX407" s="12">
        <v>0</v>
      </c>
      <c r="AY407" s="13">
        <v>0</v>
      </c>
      <c r="AZ407" s="40">
        <f t="shared" ref="AZ407" si="4100">$B407*$AX$4</f>
        <v>1.6439904000000001</v>
      </c>
      <c r="BA407" s="20"/>
      <c r="BB407" s="1">
        <f t="shared" ref="BB407" si="4101">AR407*AW407+AT407*AW410-AS407*AX407-AU407*AX410</f>
        <v>0.25059406530360051</v>
      </c>
      <c r="BC407" s="4">
        <f t="shared" ref="BC407" si="4102">(AR407*AX407+AS407*AW407+AT407*AX410+AU407*AW410)</f>
        <v>0</v>
      </c>
      <c r="BD407" s="2">
        <f t="shared" ref="BD407" si="4103">AR407*AY407+AT407*AY410-AS407*AZ407-AU407*AZ410</f>
        <v>0</v>
      </c>
      <c r="BE407" s="3">
        <f t="shared" ref="BE407" si="4104">(AR407*AZ407+AS407*AY407+AT407*AZ410+AU407*AY410)</f>
        <v>-0.47556215289496545</v>
      </c>
      <c r="BF407" s="20"/>
      <c r="BG407" s="11">
        <v>1</v>
      </c>
      <c r="BH407" s="12">
        <v>0</v>
      </c>
      <c r="BI407" s="13">
        <v>0</v>
      </c>
      <c r="BJ407" s="14">
        <v>0</v>
      </c>
      <c r="BK407" s="20"/>
      <c r="BL407" s="1">
        <f t="shared" ref="BL407" si="4105">BB407*BG407+BD407*BG410-BC407*BH407-BE407*BH410</f>
        <v>1.0744107632132716</v>
      </c>
      <c r="BM407" s="4">
        <f t="shared" ref="BM407" si="4106">(BB407*BH407+BC407*BG407+BD407*BH410+BE407*BG410)</f>
        <v>0</v>
      </c>
      <c r="BN407" s="2">
        <f t="shared" ref="BN407" si="4107">BB407*BI407+BD407*BI410-BC407*BJ407-BE407*BJ410</f>
        <v>0</v>
      </c>
      <c r="BO407" s="3">
        <f t="shared" ref="BO407" si="4108">(BB407*BJ407+BC407*BI407+BD407*BJ410+BE407*BI410)</f>
        <v>-0.47556215289496545</v>
      </c>
      <c r="BP407" s="20"/>
      <c r="BQ407" s="11">
        <v>1</v>
      </c>
      <c r="BR407" s="12">
        <v>0</v>
      </c>
      <c r="BS407" s="13">
        <v>0</v>
      </c>
      <c r="BT407" s="40">
        <f t="shared" ref="BT407" si="4109">$B407*BR$4</f>
        <v>1.3699584</v>
      </c>
      <c r="BU407" s="20"/>
      <c r="BV407" s="1">
        <f t="shared" ref="BV407" si="4110">BL407*BQ407+BN407*BQ410-BM407*BR407-BO407*BR410</f>
        <v>1.0744107632132716</v>
      </c>
      <c r="BW407" s="4">
        <f t="shared" ref="BW407" si="4111">(BL407*BR407+BM407*BQ407+BN407*BR410+BO407*BQ410)</f>
        <v>0</v>
      </c>
      <c r="BX407" s="2">
        <f t="shared" ref="BX407" si="4112">BL407*BS407+BN407*BS410-BM407*BT407-BO407*BT410</f>
        <v>0</v>
      </c>
      <c r="BY407" s="3">
        <f t="shared" ref="BY407" si="4113">(BL407*BT407+BM407*BS407+BN407*BT410+BO407*BS410)</f>
        <v>0.99633589721946691</v>
      </c>
      <c r="BZ407" s="20"/>
      <c r="CA407" s="11">
        <v>1</v>
      </c>
      <c r="CB407" s="12">
        <v>0</v>
      </c>
      <c r="CC407" s="13">
        <v>0</v>
      </c>
      <c r="CD407" s="14">
        <v>0</v>
      </c>
      <c r="CE407" s="20"/>
      <c r="CF407" s="1">
        <f t="shared" ref="CF407" si="4114">BV407*CA407+BX407*CA410-BW407*CB407-BY407*CB410</f>
        <v>0.29537492810865262</v>
      </c>
      <c r="CG407" s="4">
        <f t="shared" ref="CG407" si="4115">(BV407*CB407+BW407*CA407+BX407*CB410+BY407*CA410)</f>
        <v>0</v>
      </c>
      <c r="CH407" s="2">
        <f t="shared" ref="CH407" si="4116">BV407*CC407+BX407*CC410-BW407*CD407-BY407*CD410</f>
        <v>0</v>
      </c>
      <c r="CI407" s="3">
        <f t="shared" ref="CI407" si="4117">(BV407*CD407+BW407*CC407+BX407*CD410+BY407*CC410)</f>
        <v>0.99633589721946691</v>
      </c>
      <c r="CJ407" s="28"/>
      <c r="CK407" s="11">
        <v>1</v>
      </c>
      <c r="CL407" s="12">
        <v>0</v>
      </c>
      <c r="CM407" s="13">
        <v>0</v>
      </c>
      <c r="CN407" s="14">
        <v>0</v>
      </c>
      <c r="CP407" s="1">
        <f t="shared" ref="CP407" si="4118">CF407*CK407+CH407*CK410-CG407*CL407-CI407*CL410</f>
        <v>0.29537492810865262</v>
      </c>
      <c r="CQ407" s="4">
        <f t="shared" ref="CQ407" si="4119">(CF407*CL407+CG407*CK407+CH407*CL410+CI407*CK410)</f>
        <v>0.99633589721946691</v>
      </c>
      <c r="CR407" s="2">
        <f t="shared" ref="CR407" si="4120">CF407*CM407+CH407*CM410-CG407*CN407-CI407*CN410</f>
        <v>0</v>
      </c>
      <c r="CS407" s="3">
        <f t="shared" ref="CS407" si="4121">(CF407*CN407+CG407*CM407+CH407*CN410+CI407*CM410)</f>
        <v>0.99633589721946691</v>
      </c>
      <c r="CU407" s="29">
        <f t="shared" ref="CU407" si="4122">20*LOG(((1+$CL$4)/$CL$4)/((CP407+CP410)^2+(CQ407+CQ410)^2)^0.5)</f>
        <v>-6.9823283600463368E-3</v>
      </c>
      <c r="CW407" s="53">
        <f t="shared" ref="CW407" si="4123">((CP407^2+CQ407^2)^0.5)/((CP410^2+CQ410^2)^0.5)</f>
        <v>1.079628489305948</v>
      </c>
      <c r="CY407" s="35"/>
      <c r="CZ407" s="35"/>
    </row>
    <row r="408" spans="1:105" ht="18" customHeight="1" thickBot="1">
      <c r="D408" s="11"/>
      <c r="E408" s="13"/>
      <c r="F408" s="13"/>
      <c r="G408" s="15"/>
      <c r="H408" s="10"/>
      <c r="I408" s="11"/>
      <c r="J408" s="13"/>
      <c r="K408" s="13"/>
      <c r="L408" s="15"/>
      <c r="N408" s="5"/>
      <c r="Q408" s="6"/>
      <c r="S408" s="11"/>
      <c r="T408" s="13"/>
      <c r="U408" s="13"/>
      <c r="V408" s="15"/>
      <c r="W408" s="20"/>
      <c r="X408" s="5"/>
      <c r="AA408" s="6"/>
      <c r="AB408" s="20"/>
      <c r="AC408" s="11"/>
      <c r="AD408" s="13"/>
      <c r="AE408" s="13"/>
      <c r="AF408" s="15"/>
      <c r="AG408" s="20"/>
      <c r="AH408" s="5"/>
      <c r="AK408" s="6"/>
      <c r="AL408" s="20"/>
      <c r="AM408" s="11"/>
      <c r="AN408" s="13"/>
      <c r="AO408" s="13"/>
      <c r="AP408" s="15"/>
      <c r="AR408" s="5"/>
      <c r="AU408" s="6"/>
      <c r="AW408" s="11"/>
      <c r="AX408" s="13"/>
      <c r="AY408" s="13"/>
      <c r="AZ408" s="15"/>
      <c r="BA408" s="20"/>
      <c r="BB408" s="5"/>
      <c r="BE408" s="6"/>
      <c r="BG408" s="11"/>
      <c r="BH408" s="13"/>
      <c r="BI408" s="13"/>
      <c r="BJ408" s="15"/>
      <c r="BL408" s="5"/>
      <c r="BO408" s="6"/>
      <c r="BQ408" s="11"/>
      <c r="BR408" s="13"/>
      <c r="BS408" s="13"/>
      <c r="BT408" s="15"/>
      <c r="BU408" s="20"/>
      <c r="BV408" s="5"/>
      <c r="BY408" s="6"/>
      <c r="CA408" s="11"/>
      <c r="CB408" s="13"/>
      <c r="CC408" s="13"/>
      <c r="CD408" s="15"/>
      <c r="CF408" s="5"/>
      <c r="CI408" s="6"/>
      <c r="CK408" s="11"/>
      <c r="CL408" s="13"/>
      <c r="CM408" s="13"/>
      <c r="CN408" s="15"/>
      <c r="CP408" s="5"/>
      <c r="CS408" s="6"/>
      <c r="CW408" s="54"/>
      <c r="CY408" s="35"/>
      <c r="CZ408" s="35"/>
    </row>
    <row r="409" spans="1:105" ht="18" customHeight="1" thickBot="1">
      <c r="D409" s="11" t="s">
        <v>101</v>
      </c>
      <c r="E409" s="13"/>
      <c r="F409" s="13" t="s">
        <v>102</v>
      </c>
      <c r="G409" s="15"/>
      <c r="H409" s="10"/>
      <c r="I409" s="11" t="s">
        <v>106</v>
      </c>
      <c r="J409" s="13"/>
      <c r="K409" s="13" t="s">
        <v>105</v>
      </c>
      <c r="L409" s="15"/>
      <c r="N409" s="194" t="s">
        <v>16</v>
      </c>
      <c r="O409" s="195"/>
      <c r="P409" s="196" t="s">
        <v>17</v>
      </c>
      <c r="Q409" s="197"/>
      <c r="S409" s="11" t="s">
        <v>4</v>
      </c>
      <c r="T409" s="13"/>
      <c r="U409" s="13" t="s">
        <v>5</v>
      </c>
      <c r="V409" s="15"/>
      <c r="W409" s="20"/>
      <c r="X409" s="194" t="s">
        <v>111</v>
      </c>
      <c r="Y409" s="195"/>
      <c r="Z409" s="196" t="s">
        <v>110</v>
      </c>
      <c r="AA409" s="197"/>
      <c r="AB409" s="20"/>
      <c r="AC409" s="11" t="s">
        <v>18</v>
      </c>
      <c r="AD409" s="13"/>
      <c r="AE409" s="13" t="s">
        <v>19</v>
      </c>
      <c r="AF409" s="15"/>
      <c r="AG409" s="20"/>
      <c r="AH409" s="194" t="s">
        <v>114</v>
      </c>
      <c r="AI409" s="195"/>
      <c r="AJ409" s="196" t="s">
        <v>115</v>
      </c>
      <c r="AK409" s="197"/>
      <c r="AL409" s="20"/>
      <c r="AM409" s="11" t="s">
        <v>138</v>
      </c>
      <c r="AN409" s="13"/>
      <c r="AO409" s="13" t="s">
        <v>137</v>
      </c>
      <c r="AP409" s="15"/>
      <c r="AR409" s="194" t="s">
        <v>117</v>
      </c>
      <c r="AS409" s="195"/>
      <c r="AT409" s="196" t="s">
        <v>118</v>
      </c>
      <c r="AU409" s="197"/>
      <c r="AV409" s="36"/>
      <c r="AW409" s="11" t="s">
        <v>142</v>
      </c>
      <c r="AX409" s="13"/>
      <c r="AY409" s="13" t="s">
        <v>141</v>
      </c>
      <c r="AZ409" s="15"/>
      <c r="BA409" s="20"/>
      <c r="BB409" s="194" t="s">
        <v>122</v>
      </c>
      <c r="BC409" s="195"/>
      <c r="BD409" s="196" t="s">
        <v>121</v>
      </c>
      <c r="BE409" s="197"/>
      <c r="BF409" s="36"/>
      <c r="BG409" s="11" t="s">
        <v>145</v>
      </c>
      <c r="BH409" s="13"/>
      <c r="BI409" s="13" t="s">
        <v>146</v>
      </c>
      <c r="BJ409" s="15"/>
      <c r="BK409" s="36"/>
      <c r="BL409" s="194" t="s">
        <v>125</v>
      </c>
      <c r="BM409" s="195"/>
      <c r="BN409" s="196" t="s">
        <v>126</v>
      </c>
      <c r="BO409" s="197"/>
      <c r="BP409" s="36"/>
      <c r="BQ409" s="11" t="s">
        <v>150</v>
      </c>
      <c r="BR409" s="13"/>
      <c r="BS409" s="13" t="s">
        <v>149</v>
      </c>
      <c r="BT409" s="15"/>
      <c r="BU409" s="20"/>
      <c r="BV409" s="194" t="s">
        <v>129</v>
      </c>
      <c r="BW409" s="195"/>
      <c r="BX409" s="196" t="s">
        <v>130</v>
      </c>
      <c r="BY409" s="197"/>
      <c r="BZ409" s="36"/>
      <c r="CA409" s="11" t="s">
        <v>154</v>
      </c>
      <c r="CB409" s="13"/>
      <c r="CC409" s="13" t="s">
        <v>153</v>
      </c>
      <c r="CD409" s="15"/>
      <c r="CE409" s="36"/>
      <c r="CF409" s="194" t="s">
        <v>134</v>
      </c>
      <c r="CG409" s="195"/>
      <c r="CH409" s="196" t="s">
        <v>133</v>
      </c>
      <c r="CI409" s="197"/>
      <c r="CK409" s="11" t="s">
        <v>159</v>
      </c>
      <c r="CL409" s="13"/>
      <c r="CM409" s="13" t="s">
        <v>158</v>
      </c>
      <c r="CN409" s="15"/>
      <c r="CP409" s="109" t="s">
        <v>161</v>
      </c>
      <c r="CQ409" s="110"/>
      <c r="CR409" s="111" t="s">
        <v>162</v>
      </c>
      <c r="CS409" s="112"/>
      <c r="CU409" s="38" t="s">
        <v>29</v>
      </c>
      <c r="CW409" s="55" t="s">
        <v>47</v>
      </c>
      <c r="CY409" s="35"/>
      <c r="CZ409" s="35"/>
    </row>
    <row r="410" spans="1:105" ht="18" customHeight="1" thickTop="1" thickBot="1">
      <c r="D410" s="16">
        <v>0</v>
      </c>
      <c r="E410" s="17">
        <f t="shared" ref="E410" si="4124">$B407*$E$4</f>
        <v>0.78190079999999995</v>
      </c>
      <c r="F410" s="18">
        <v>1</v>
      </c>
      <c r="G410" s="19">
        <v>0</v>
      </c>
      <c r="H410" s="10"/>
      <c r="I410" s="16">
        <v>0</v>
      </c>
      <c r="J410" s="17">
        <v>0</v>
      </c>
      <c r="K410" s="18">
        <v>1</v>
      </c>
      <c r="L410" s="19">
        <v>0</v>
      </c>
      <c r="N410" s="1">
        <f t="shared" ref="N410" si="4125">D410*I407+F410*I410-E410*J407-G410*J410</f>
        <v>0</v>
      </c>
      <c r="O410" s="4">
        <f t="shared" ref="O410" si="4126">(D410*J407+E410*I407+F410*J410+G410*I410)</f>
        <v>0.78190079999999995</v>
      </c>
      <c r="P410" s="2">
        <f t="shared" ref="P410" si="4127">D410*K407+F410*K410-E410*L407-G410*L410</f>
        <v>-7.1171568926720052E-2</v>
      </c>
      <c r="Q410" s="3">
        <f t="shared" ref="Q410" si="4128">(D410*L407+E410*K407+F410*L410+G410*K410)</f>
        <v>0</v>
      </c>
      <c r="S410" s="16">
        <v>0</v>
      </c>
      <c r="T410" s="17">
        <f t="shared" ref="T410" si="4129">$B407*$T$4</f>
        <v>1.7323008</v>
      </c>
      <c r="U410" s="18">
        <v>1</v>
      </c>
      <c r="V410" s="19">
        <v>0</v>
      </c>
      <c r="W410" s="20"/>
      <c r="X410" s="1">
        <f t="shared" ref="X410" si="4130">N410*S407+P410*S410-O410*T407-Q410*T410</f>
        <v>0</v>
      </c>
      <c r="Y410" s="4">
        <f t="shared" ref="Y410" si="4131">(N410*T407+O410*S407+P410*T410+Q410*S410)</f>
        <v>0.65861023421098763</v>
      </c>
      <c r="Z410" s="2">
        <f t="shared" ref="Z410" si="4132">N410*U407+P410*U410-O410*V407-Q410*V410</f>
        <v>-7.1171568926720052E-2</v>
      </c>
      <c r="AA410" s="3">
        <f t="shared" ref="AA410" si="4133">(N410*V407+O410*U407+P410*V410+Q410*U410)</f>
        <v>0</v>
      </c>
      <c r="AB410" s="20"/>
      <c r="AC410" s="16">
        <v>0</v>
      </c>
      <c r="AD410" s="17">
        <v>0</v>
      </c>
      <c r="AE410" s="18">
        <v>1</v>
      </c>
      <c r="AF410" s="19">
        <v>0</v>
      </c>
      <c r="AG410" s="20"/>
      <c r="AH410" s="1">
        <f t="shared" ref="AH410" si="4134">X410*AC407+Z410*AC410-Y410*AD407-AA410*AD410</f>
        <v>0</v>
      </c>
      <c r="AI410" s="4">
        <f t="shared" ref="AI410" si="4135">(X410*AD407+Y410*AC407+Z410*AD410+AA410*AC410)</f>
        <v>0.65861023421098763</v>
      </c>
      <c r="AJ410" s="2">
        <f t="shared" ref="AJ410" si="4136">X410*AE407+Z410*AE410-Y410*AF407-AA410*AF410</f>
        <v>-1.1539204713113353</v>
      </c>
      <c r="AK410" s="3">
        <f t="shared" ref="AK410" si="4137">(X410*AF407+Y410*AE407+Z410*AF410+AA410*AE410)</f>
        <v>0</v>
      </c>
      <c r="AL410" s="20"/>
      <c r="AM410" s="16">
        <v>0</v>
      </c>
      <c r="AN410" s="17">
        <f t="shared" ref="AN410" si="4138">$B407*$AN$4</f>
        <v>1.8295295999999999</v>
      </c>
      <c r="AO410" s="18">
        <v>1</v>
      </c>
      <c r="AP410" s="19">
        <v>0</v>
      </c>
      <c r="AR410" s="1">
        <f t="shared" ref="AR410" si="4139">AH410*AM407+AJ410*AM410-AI410*AN407-AK410*AN410</f>
        <v>0</v>
      </c>
      <c r="AS410" s="4">
        <f t="shared" ref="AS410" si="4140">(AH410*AN407+AI410*AM407+AJ410*AN410+AK410*AM410)</f>
        <v>-1.4525214240990512</v>
      </c>
      <c r="AT410" s="2">
        <f t="shared" ref="AT410" si="4141">AH410*AO407+AJ410*AO410-AI410*AP407-AK410*AP410</f>
        <v>-1.1539204713113353</v>
      </c>
      <c r="AU410" s="3">
        <f t="shared" ref="AU410" si="4142">(AH410*AP407+AI410*AO407+AJ410*AP410+AK410*AO410)</f>
        <v>0</v>
      </c>
      <c r="AV410" s="20"/>
      <c r="AW410" s="16">
        <v>0</v>
      </c>
      <c r="AX410" s="17">
        <v>0</v>
      </c>
      <c r="AY410" s="18">
        <v>1</v>
      </c>
      <c r="AZ410" s="19">
        <v>0</v>
      </c>
      <c r="BA410" s="20"/>
      <c r="BB410" s="1">
        <f t="shared" ref="BB410" si="4143">AR410*AW407+AT410*AW410-AS410*AX407-AU410*AX410</f>
        <v>0</v>
      </c>
      <c r="BC410" s="4">
        <f t="shared" ref="BC410" si="4144">(AR410*AX407+AS410*AW407+AT410*AX410+AU410*AW410)</f>
        <v>-1.4525214240990512</v>
      </c>
      <c r="BD410" s="2">
        <f t="shared" ref="BD410" si="4145">AR410*AY407+AT410*AY410-AS410*AZ407-AU410*AZ410</f>
        <v>1.2340108057018335</v>
      </c>
      <c r="BE410" s="3">
        <f t="shared" ref="BE410" si="4146">(AR410*AZ407+AS410*AY407+AT410*AZ410+AU410*AY410)</f>
        <v>0</v>
      </c>
      <c r="BF410" s="20"/>
      <c r="BG410" s="16">
        <v>0</v>
      </c>
      <c r="BH410" s="17">
        <f t="shared" ref="BH410" si="4147">$B407*$BH$4</f>
        <v>1.7323008</v>
      </c>
      <c r="BI410" s="18">
        <v>1</v>
      </c>
      <c r="BJ410" s="19">
        <v>0</v>
      </c>
      <c r="BK410" s="20"/>
      <c r="BL410" s="1">
        <f t="shared" ref="BL410" si="4148">BB410*BG407+BD410*BG410-BC410*BH407-BE410*BH410</f>
        <v>0</v>
      </c>
      <c r="BM410" s="4">
        <f t="shared" ref="BM410" si="4149">(BB410*BH407+BC410*BG407+BD410*BH410+BE410*BG410)</f>
        <v>0.6851564818268796</v>
      </c>
      <c r="BN410" s="2">
        <f t="shared" ref="BN410" si="4150">BB410*BI407+BD410*BI410-BC410*BJ407-BE410*BJ410</f>
        <v>1.2340108057018335</v>
      </c>
      <c r="BO410" s="3">
        <f t="shared" ref="BO410" si="4151">(BB410*BJ407+BC410*BI407+BD410*BJ410+BE410*BI410)</f>
        <v>0</v>
      </c>
      <c r="BP410" s="20"/>
      <c r="BQ410" s="16">
        <v>0</v>
      </c>
      <c r="BR410" s="17">
        <v>0</v>
      </c>
      <c r="BS410" s="18">
        <v>1</v>
      </c>
      <c r="BT410" s="19">
        <v>0</v>
      </c>
      <c r="BU410" s="20"/>
      <c r="BV410" s="1">
        <f t="shared" ref="BV410" si="4152">BL410*BQ407+BN410*BQ410-BM410*BR407-BO410*BR410</f>
        <v>0</v>
      </c>
      <c r="BW410" s="4">
        <f t="shared" ref="BW410" si="4153">(BL410*BR407+BM410*BQ407+BN410*BR410+BO410*BQ410)</f>
        <v>0.6851564818268796</v>
      </c>
      <c r="BX410" s="2">
        <f t="shared" ref="BX410" si="4154">BL410*BS407+BN410*BS410-BM410*BT407-BO410*BT410</f>
        <v>0.2953749281086524</v>
      </c>
      <c r="BY410" s="3">
        <f t="shared" ref="BY410" si="4155">(BL410*BT407+BM410*BS407+BN410*BT410+BO410*BS410)</f>
        <v>0</v>
      </c>
      <c r="BZ410" s="20"/>
      <c r="CA410" s="16">
        <v>0</v>
      </c>
      <c r="CB410" s="17">
        <f t="shared" ref="CB410" si="4156">$B407*$CB$4</f>
        <v>0.78190079999999995</v>
      </c>
      <c r="CC410" s="18">
        <v>1</v>
      </c>
      <c r="CD410" s="19">
        <v>0</v>
      </c>
      <c r="CE410" s="20"/>
      <c r="CF410" s="1">
        <f t="shared" ref="CF410" si="4157">BV410*CA407+BX410*CA410-BW410*CB407-BY410*CB410</f>
        <v>0</v>
      </c>
      <c r="CG410" s="4">
        <f t="shared" ref="CG410" si="4158">(BV410*CB407+BW410*CA407+BX410*CB410+BY410*CA410)</f>
        <v>0.91611037441497745</v>
      </c>
      <c r="CH410" s="2">
        <f t="shared" ref="CH410" si="4159">BV410*CC407+BX410*CC410-BW410*CD407-BY410*CD410</f>
        <v>0.2953749281086524</v>
      </c>
      <c r="CI410" s="3">
        <f t="shared" ref="CI410" si="4160">(BV410*CD407+BW410*CC407+BX410*CD410+BY410*CC410)</f>
        <v>0</v>
      </c>
      <c r="CK410" s="16">
        <f t="shared" ref="CK410" si="4161">1/$CL$4</f>
        <v>1</v>
      </c>
      <c r="CL410" s="17">
        <v>0</v>
      </c>
      <c r="CM410" s="18">
        <v>1</v>
      </c>
      <c r="CN410" s="19">
        <v>0</v>
      </c>
      <c r="CP410" s="1">
        <f t="shared" ref="CP410" si="4162">CF410*CK407+CH410*CK410-CG410*CL407-CI410*CL410</f>
        <v>0.2953749281086524</v>
      </c>
      <c r="CQ410" s="4">
        <f t="shared" ref="CQ410" si="4163">(CF410*CL407+CG410*CK407+CH410*CL410+CI410*CK410)</f>
        <v>0.91611037441497745</v>
      </c>
      <c r="CR410" s="2">
        <f t="shared" ref="CR410" si="4164">CF410*CM407+CH410*CM410-CG410*CN407-CI410*CN410</f>
        <v>0.2953749281086524</v>
      </c>
      <c r="CS410" s="3">
        <f t="shared" ref="CS410" si="4165">(CF410*CN407+CG410*CM407+CH410*CN410+CI410*CM410)</f>
        <v>0</v>
      </c>
      <c r="CU410" s="39">
        <f t="shared" ref="CU410" si="4166">(180/PI())*ATAN(-1*(CQ407/CP407))</f>
        <v>-73.486953658166144</v>
      </c>
      <c r="CW410" s="56">
        <f t="shared" ref="CW410" si="4167">20*LOG(((1-(10^(CU407/20)^2)*(1-((1-CW407)/(1+CW407))^2))^0.5))</f>
        <v>-25.128333619484437</v>
      </c>
      <c r="CY410" s="35"/>
      <c r="CZ410" s="35"/>
    </row>
    <row r="411" spans="1:105" ht="18" customHeight="1"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  <c r="AA411" s="20"/>
      <c r="AB411" s="30"/>
      <c r="AC411" s="20"/>
      <c r="AD411" s="20"/>
      <c r="AE411" s="20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Y411" s="35"/>
      <c r="CZ411" s="35"/>
    </row>
    <row r="412" spans="1:105" ht="18" customHeight="1">
      <c r="CY412" s="35"/>
      <c r="CZ412" s="35"/>
    </row>
    <row r="413" spans="1:105" ht="18" customHeight="1" thickBot="1">
      <c r="A413" s="23"/>
      <c r="B413" s="23"/>
      <c r="C413" s="23"/>
      <c r="D413" s="20" t="s">
        <v>6</v>
      </c>
      <c r="E413" s="20"/>
      <c r="F413" s="20"/>
      <c r="G413" s="20"/>
      <c r="H413" s="20"/>
      <c r="I413" s="20" t="s">
        <v>7</v>
      </c>
      <c r="J413" s="20"/>
      <c r="K413" s="20"/>
      <c r="L413" s="20"/>
      <c r="M413" s="23"/>
      <c r="N413" s="23"/>
      <c r="O413" s="24" t="s">
        <v>8</v>
      </c>
      <c r="P413" s="23"/>
      <c r="Q413" s="23"/>
      <c r="R413" s="23"/>
      <c r="S413" s="20"/>
      <c r="T413" s="20" t="s">
        <v>9</v>
      </c>
      <c r="U413" s="23"/>
      <c r="V413" s="23"/>
      <c r="W413" s="23"/>
      <c r="X413" s="23"/>
      <c r="Y413" s="24" t="s">
        <v>10</v>
      </c>
      <c r="Z413" s="23"/>
      <c r="AA413" s="23"/>
      <c r="AB413" s="23"/>
      <c r="AC413" s="24" t="s">
        <v>11</v>
      </c>
      <c r="AD413" s="20"/>
      <c r="AE413" s="20"/>
      <c r="AF413" s="20"/>
      <c r="AG413" s="20"/>
      <c r="AH413" s="23"/>
      <c r="AI413" s="24" t="s">
        <v>12</v>
      </c>
      <c r="AJ413" s="23"/>
      <c r="AK413" s="23"/>
      <c r="AL413" s="20"/>
      <c r="AM413" s="24" t="s">
        <v>21</v>
      </c>
      <c r="AN413" s="20"/>
      <c r="AO413" s="23"/>
      <c r="AP413" s="23"/>
      <c r="AQ413" s="23"/>
      <c r="AR413" s="23"/>
      <c r="AS413" s="24" t="s">
        <v>87</v>
      </c>
      <c r="AT413" s="23"/>
      <c r="AU413" s="23"/>
      <c r="AV413" s="23"/>
      <c r="AW413" s="24" t="s">
        <v>22</v>
      </c>
      <c r="AX413" s="20"/>
      <c r="AY413" s="20"/>
      <c r="AZ413" s="20"/>
      <c r="BA413" s="20"/>
      <c r="BB413" s="23"/>
      <c r="BC413" s="24" t="s">
        <v>13</v>
      </c>
      <c r="BD413" s="23"/>
      <c r="BE413" s="23"/>
      <c r="BF413" s="23"/>
      <c r="BG413" s="24" t="s">
        <v>23</v>
      </c>
      <c r="BH413" s="20"/>
      <c r="BI413" s="23"/>
      <c r="BJ413" s="23"/>
      <c r="BK413" s="23"/>
      <c r="BL413" s="23"/>
      <c r="BM413" s="24" t="s">
        <v>24</v>
      </c>
      <c r="BN413" s="23"/>
      <c r="BO413" s="23"/>
      <c r="BP413" s="23"/>
      <c r="BQ413" s="24" t="s">
        <v>22</v>
      </c>
      <c r="BR413" s="20"/>
      <c r="BS413" s="20"/>
      <c r="BT413" s="20"/>
      <c r="BU413" s="20"/>
      <c r="BV413" s="23"/>
      <c r="BW413" s="24" t="s">
        <v>25</v>
      </c>
      <c r="BX413" s="23"/>
      <c r="BY413" s="23"/>
      <c r="BZ413" s="23"/>
      <c r="CA413" s="24" t="s">
        <v>23</v>
      </c>
      <c r="CB413" s="20"/>
      <c r="CC413" s="23"/>
      <c r="CD413" s="23"/>
      <c r="CE413" s="23"/>
      <c r="CF413" s="23"/>
      <c r="CG413" s="24" t="s">
        <v>88</v>
      </c>
      <c r="CH413" s="23"/>
      <c r="CI413" s="23"/>
      <c r="CJ413" s="23"/>
      <c r="CK413" s="24" t="s">
        <v>155</v>
      </c>
      <c r="CL413" s="24"/>
      <c r="CM413" s="23"/>
      <c r="CN413" s="23"/>
      <c r="CO413" s="23"/>
      <c r="CP413" s="23"/>
      <c r="CQ413" s="24" t="s">
        <v>89</v>
      </c>
      <c r="CR413" s="23"/>
      <c r="CS413" s="23"/>
      <c r="CY413" s="35"/>
      <c r="CZ413" s="35"/>
    </row>
    <row r="414" spans="1:105" ht="18" customHeight="1" thickBot="1">
      <c r="A414" s="23"/>
      <c r="B414" s="33"/>
      <c r="C414" s="23"/>
      <c r="D414" s="7" t="s">
        <v>99</v>
      </c>
      <c r="E414" s="8"/>
      <c r="F414" s="8" t="s">
        <v>100</v>
      </c>
      <c r="G414" s="9"/>
      <c r="H414" s="10"/>
      <c r="I414" s="7" t="s">
        <v>103</v>
      </c>
      <c r="J414" s="8"/>
      <c r="K414" s="8" t="s">
        <v>104</v>
      </c>
      <c r="L414" s="9"/>
      <c r="M414" s="23"/>
      <c r="N414" s="194" t="s">
        <v>74</v>
      </c>
      <c r="O414" s="195"/>
      <c r="P414" s="196" t="s">
        <v>75</v>
      </c>
      <c r="Q414" s="197"/>
      <c r="R414" s="23"/>
      <c r="S414" s="7" t="s">
        <v>2</v>
      </c>
      <c r="T414" s="8"/>
      <c r="U414" s="8" t="s">
        <v>3</v>
      </c>
      <c r="V414" s="9"/>
      <c r="W414" s="20"/>
      <c r="X414" s="194" t="s">
        <v>108</v>
      </c>
      <c r="Y414" s="195"/>
      <c r="Z414" s="196" t="s">
        <v>109</v>
      </c>
      <c r="AA414" s="197"/>
      <c r="AB414" s="20"/>
      <c r="AC414" s="7" t="s">
        <v>107</v>
      </c>
      <c r="AD414" s="8"/>
      <c r="AE414" s="8" t="s">
        <v>14</v>
      </c>
      <c r="AF414" s="9"/>
      <c r="AG414" s="20"/>
      <c r="AH414" s="194" t="s">
        <v>112</v>
      </c>
      <c r="AI414" s="195"/>
      <c r="AJ414" s="196" t="s">
        <v>113</v>
      </c>
      <c r="AK414" s="197"/>
      <c r="AL414" s="20"/>
      <c r="AM414" s="106" t="s">
        <v>135</v>
      </c>
      <c r="AN414" s="107"/>
      <c r="AO414" s="107" t="s">
        <v>136</v>
      </c>
      <c r="AP414" s="108"/>
      <c r="AQ414" s="23"/>
      <c r="AR414" s="194" t="s">
        <v>116</v>
      </c>
      <c r="AS414" s="195"/>
      <c r="AT414" s="196" t="s">
        <v>0</v>
      </c>
      <c r="AU414" s="197"/>
      <c r="AV414" s="36"/>
      <c r="AW414" s="7" t="s">
        <v>139</v>
      </c>
      <c r="AX414" s="8"/>
      <c r="AY414" s="8" t="s">
        <v>140</v>
      </c>
      <c r="AZ414" s="9"/>
      <c r="BA414" s="20"/>
      <c r="BB414" s="194" t="s">
        <v>119</v>
      </c>
      <c r="BC414" s="195"/>
      <c r="BD414" s="196" t="s">
        <v>120</v>
      </c>
      <c r="BE414" s="197"/>
      <c r="BF414" s="36"/>
      <c r="BG414" s="190" t="s">
        <v>143</v>
      </c>
      <c r="BH414" s="191"/>
      <c r="BI414" s="192" t="s">
        <v>144</v>
      </c>
      <c r="BJ414" s="193"/>
      <c r="BK414" s="36"/>
      <c r="BL414" s="194" t="s">
        <v>123</v>
      </c>
      <c r="BM414" s="195"/>
      <c r="BN414" s="196" t="s">
        <v>124</v>
      </c>
      <c r="BO414" s="197"/>
      <c r="BP414" s="36"/>
      <c r="BQ414" s="7" t="s">
        <v>147</v>
      </c>
      <c r="BR414" s="8"/>
      <c r="BS414" s="8" t="s">
        <v>148</v>
      </c>
      <c r="BT414" s="9"/>
      <c r="BU414" s="20"/>
      <c r="BV414" s="194" t="s">
        <v>127</v>
      </c>
      <c r="BW414" s="195"/>
      <c r="BX414" s="196" t="s">
        <v>128</v>
      </c>
      <c r="BY414" s="197"/>
      <c r="BZ414" s="36"/>
      <c r="CA414" s="7" t="s">
        <v>151</v>
      </c>
      <c r="CB414" s="8"/>
      <c r="CC414" s="8" t="s">
        <v>152</v>
      </c>
      <c r="CD414" s="9"/>
      <c r="CE414" s="36"/>
      <c r="CF414" s="194" t="s">
        <v>131</v>
      </c>
      <c r="CG414" s="195"/>
      <c r="CH414" s="196" t="s">
        <v>132</v>
      </c>
      <c r="CI414" s="197"/>
      <c r="CJ414" s="23"/>
      <c r="CK414" s="7" t="s">
        <v>156</v>
      </c>
      <c r="CL414" s="8"/>
      <c r="CM414" s="8" t="s">
        <v>157</v>
      </c>
      <c r="CN414" s="9"/>
      <c r="CO414" s="23"/>
      <c r="CP414" s="194" t="s">
        <v>160</v>
      </c>
      <c r="CQ414" s="195"/>
      <c r="CR414" s="196" t="s">
        <v>132</v>
      </c>
      <c r="CS414" s="197"/>
      <c r="CU414" s="26" t="s">
        <v>15</v>
      </c>
      <c r="CW414" s="52" t="s">
        <v>46</v>
      </c>
      <c r="CY414" s="35"/>
      <c r="CZ414" s="35"/>
    </row>
    <row r="415" spans="1:105" ht="18" customHeight="1" thickTop="1" thickBot="1">
      <c r="B415" s="34">
        <v>0.98</v>
      </c>
      <c r="D415" s="11">
        <v>1</v>
      </c>
      <c r="E415" s="12">
        <v>0</v>
      </c>
      <c r="F415" s="13">
        <v>0</v>
      </c>
      <c r="G415" s="14">
        <v>0</v>
      </c>
      <c r="H415" s="10"/>
      <c r="I415" s="11">
        <v>1</v>
      </c>
      <c r="J415" s="12">
        <v>0</v>
      </c>
      <c r="K415" s="13">
        <v>0</v>
      </c>
      <c r="L415" s="40">
        <f t="shared" ref="L415" si="4168">$B415*$J$4</f>
        <v>1.3984992000000001</v>
      </c>
      <c r="N415" s="1">
        <f t="shared" ref="N415" si="4169">D415*I415+F415*I418-E415*J415-G415*J418</f>
        <v>1</v>
      </c>
      <c r="O415" s="4">
        <f t="shared" ref="O415" si="4170">(D415*J415+E415*I415+F415*J418+G415*I418)</f>
        <v>0</v>
      </c>
      <c r="P415" s="2">
        <f t="shared" ref="P415" si="4171">D415*K415+F415*K418-E415*L415-G415*L418</f>
        <v>0</v>
      </c>
      <c r="Q415" s="3">
        <f t="shared" ref="Q415" si="4172">(D415*L415+E415*K415+F415*L418+G415*K418)</f>
        <v>1.3984992000000001</v>
      </c>
      <c r="S415" s="11">
        <v>1</v>
      </c>
      <c r="T415" s="12">
        <v>0</v>
      </c>
      <c r="U415" s="13">
        <v>0</v>
      </c>
      <c r="V415" s="13">
        <v>0</v>
      </c>
      <c r="W415" s="20"/>
      <c r="X415" s="1">
        <f t="shared" ref="X415" si="4173">N415*S415+P415*S418-O415*T415-Q415*T418</f>
        <v>-1.4730925596876805</v>
      </c>
      <c r="Y415" s="4">
        <f t="shared" ref="Y415" si="4174">(N415*T415+O415*S415+P415*T418+Q415*S418)</f>
        <v>0</v>
      </c>
      <c r="Z415" s="2">
        <f t="shared" ref="Z415" si="4175">N415*U415+P415*U418-O415*V415-Q415*V418</f>
        <v>0</v>
      </c>
      <c r="AA415" s="3">
        <f t="shared" ref="AA415" si="4176">(N415*V415+O415*U415+P415*V418+Q415*U418)</f>
        <v>1.3984992000000001</v>
      </c>
      <c r="AB415" s="20"/>
      <c r="AC415" s="11">
        <v>1</v>
      </c>
      <c r="AD415" s="12">
        <v>0</v>
      </c>
      <c r="AE415" s="13">
        <v>0</v>
      </c>
      <c r="AF415" s="40">
        <f t="shared" ref="AF415" si="4177">$B415*$AD$4</f>
        <v>1.6782402000000001</v>
      </c>
      <c r="AG415" s="20"/>
      <c r="AH415" s="1">
        <f t="shared" ref="AH415" si="4178">X415*AC415+Z415*AC418-Y415*AD415-AA415*AD418</f>
        <v>-1.4730925596876805</v>
      </c>
      <c r="AI415" s="4">
        <f t="shared" ref="AI415" si="4179">(X415*AD415+Y415*AC415+Z415*AD418+AA415*AC418)</f>
        <v>0</v>
      </c>
      <c r="AJ415" s="2">
        <f t="shared" ref="AJ415" si="4180">X415*AE415+Z415*AE418-Y415*AF415-AA415*AF418</f>
        <v>0</v>
      </c>
      <c r="AK415" s="3">
        <f t="shared" ref="AK415" si="4181">(X415*AF415+Y415*AE415+Z415*AF418+AA415*AE418)</f>
        <v>-1.073703951988765</v>
      </c>
      <c r="AL415" s="20"/>
      <c r="AM415" s="11">
        <v>1</v>
      </c>
      <c r="AN415" s="12">
        <v>0</v>
      </c>
      <c r="AO415" s="13">
        <v>0</v>
      </c>
      <c r="AP415" s="14">
        <v>0</v>
      </c>
      <c r="AR415" s="1">
        <f t="shared" ref="AR415" si="4182">AH415*AM415+AJ415*AM418-AI415*AN415-AK415*AN418</f>
        <v>0.53220504298358584</v>
      </c>
      <c r="AS415" s="4">
        <f t="shared" ref="AS415" si="4183">(AH415*AN415+AI415*AM415+AJ415*AN418+AK415*AM418)</f>
        <v>0</v>
      </c>
      <c r="AT415" s="2">
        <f t="shared" ref="AT415" si="4184">AH415*AO415+AJ415*AO418-AI415*AP415-AK415*AP418</f>
        <v>0</v>
      </c>
      <c r="AU415" s="3">
        <f t="shared" ref="AU415" si="4185">(AH415*AP415+AI415*AO415+AJ415*AP418+AK415*AO418)</f>
        <v>-1.073703951988765</v>
      </c>
      <c r="AV415" s="20"/>
      <c r="AW415" s="11">
        <v>1</v>
      </c>
      <c r="AX415" s="12">
        <v>0</v>
      </c>
      <c r="AY415" s="13">
        <v>0</v>
      </c>
      <c r="AZ415" s="40">
        <f t="shared" ref="AZ415" si="4186">$B415*$AX$4</f>
        <v>1.6782402000000001</v>
      </c>
      <c r="BA415" s="20"/>
      <c r="BB415" s="1">
        <f t="shared" ref="BB415" si="4187">AR415*AW415+AT415*AW418-AS415*AX415-AU415*AX418</f>
        <v>0.53220504298358584</v>
      </c>
      <c r="BC415" s="4">
        <f t="shared" ref="BC415" si="4188">(AR415*AX415+AS415*AW415+AT415*AX418+AU415*AW418)</f>
        <v>0</v>
      </c>
      <c r="BD415" s="2">
        <f t="shared" ref="BD415" si="4189">AR415*AY415+AT415*AY418-AS415*AZ415-AU415*AZ418</f>
        <v>0</v>
      </c>
      <c r="BE415" s="3">
        <f t="shared" ref="BE415" si="4190">(AR415*AZ415+AS415*AY415+AT415*AZ418+AU415*AY418)</f>
        <v>-0.18053605421098329</v>
      </c>
      <c r="BF415" s="20"/>
      <c r="BG415" s="11">
        <v>1</v>
      </c>
      <c r="BH415" s="12">
        <v>0</v>
      </c>
      <c r="BI415" s="13">
        <v>0</v>
      </c>
      <c r="BJ415" s="14">
        <v>0</v>
      </c>
      <c r="BK415" s="20"/>
      <c r="BL415" s="1">
        <f t="shared" ref="BL415" si="4191">BB415*BG415+BD415*BG418-BC415*BH415-BE415*BH418</f>
        <v>0.85146326810416828</v>
      </c>
      <c r="BM415" s="4">
        <f t="shared" ref="BM415" si="4192">(BB415*BH415+BC415*BG415+BD415*BH418+BE415*BG418)</f>
        <v>0</v>
      </c>
      <c r="BN415" s="2">
        <f t="shared" ref="BN415" si="4193">BB415*BI415+BD415*BI418-BC415*BJ415-BE415*BJ418</f>
        <v>0</v>
      </c>
      <c r="BO415" s="3">
        <f t="shared" ref="BO415" si="4194">(BB415*BJ415+BC415*BI415+BD415*BJ418+BE415*BI418)</f>
        <v>-0.18053605421098329</v>
      </c>
      <c r="BP415" s="20"/>
      <c r="BQ415" s="11">
        <v>1</v>
      </c>
      <c r="BR415" s="12">
        <v>0</v>
      </c>
      <c r="BS415" s="13">
        <v>0</v>
      </c>
      <c r="BT415" s="40">
        <f t="shared" ref="BT415" si="4195">$B415*BR$4</f>
        <v>1.3984992000000001</v>
      </c>
      <c r="BU415" s="20"/>
      <c r="BV415" s="1">
        <f t="shared" ref="BV415" si="4196">BL415*BQ415+BN415*BQ418-BM415*BR415-BO415*BR418</f>
        <v>0.85146326810416828</v>
      </c>
      <c r="BW415" s="4">
        <f t="shared" ref="BW415" si="4197">(BL415*BR415+BM415*BQ415+BN415*BR418+BO415*BQ418)</f>
        <v>0</v>
      </c>
      <c r="BX415" s="2">
        <f t="shared" ref="BX415" si="4198">BL415*BS415+BN415*BS418-BM415*BT415-BO415*BT418</f>
        <v>0</v>
      </c>
      <c r="BY415" s="3">
        <f t="shared" ref="BY415" si="4199">(BL415*BT415+BM415*BS415+BN415*BT418+BO415*BS418)</f>
        <v>1.0102346450620816</v>
      </c>
      <c r="BZ415" s="20"/>
      <c r="CA415" s="11">
        <v>1</v>
      </c>
      <c r="CB415" s="12">
        <v>0</v>
      </c>
      <c r="CC415" s="13">
        <v>0</v>
      </c>
      <c r="CD415" s="14">
        <v>0</v>
      </c>
      <c r="CE415" s="20"/>
      <c r="CF415" s="1">
        <f t="shared" ref="CF415" si="4200">BV415*CA415+BX415*CA418-BW415*CB415-BY415*CB418</f>
        <v>4.5103672668207362E-2</v>
      </c>
      <c r="CG415" s="4">
        <f t="shared" ref="CG415" si="4201">(BV415*CB415+BW415*CA415+BX415*CB418+BY415*CA418)</f>
        <v>0</v>
      </c>
      <c r="CH415" s="2">
        <f t="shared" ref="CH415" si="4202">BV415*CC415+BX415*CC418-BW415*CD415-BY415*CD418</f>
        <v>0</v>
      </c>
      <c r="CI415" s="3">
        <f t="shared" ref="CI415" si="4203">(BV415*CD415+BW415*CC415+BX415*CD418+BY415*CC418)</f>
        <v>1.0102346450620816</v>
      </c>
      <c r="CJ415" s="28"/>
      <c r="CK415" s="11">
        <v>1</v>
      </c>
      <c r="CL415" s="12">
        <v>0</v>
      </c>
      <c r="CM415" s="13">
        <v>0</v>
      </c>
      <c r="CN415" s="14">
        <v>0</v>
      </c>
      <c r="CP415" s="1">
        <f t="shared" ref="CP415" si="4204">CF415*CK415+CH415*CK418-CG415*CL415-CI415*CL418</f>
        <v>4.5103672668207362E-2</v>
      </c>
      <c r="CQ415" s="4">
        <f t="shared" ref="CQ415" si="4205">(CF415*CL415+CG415*CK415+CH415*CL418+CI415*CK418)</f>
        <v>1.0102346450620816</v>
      </c>
      <c r="CR415" s="2">
        <f t="shared" ref="CR415" si="4206">CF415*CM415+CH415*CM418-CG415*CN415-CI415*CN418</f>
        <v>0</v>
      </c>
      <c r="CS415" s="3">
        <f t="shared" ref="CS415" si="4207">(CF415*CN415+CG415*CM415+CH415*CN418+CI415*CM418)</f>
        <v>1.0102346450620816</v>
      </c>
      <c r="CU415" s="29">
        <f t="shared" ref="CU415" si="4208">20*LOG(((1+$CL$4)/$CL$4)/((CP415+CP418)^2+(CQ415+CQ418)^2)^0.5)</f>
        <v>-5.4374024748928972E-4</v>
      </c>
      <c r="CW415" s="53">
        <f t="shared" ref="CW415" si="4209">((CP415^2+CQ415^2)^0.5)/((CP418^2+CQ418^2)^0.5)</f>
        <v>1.0226078584205049</v>
      </c>
      <c r="CY415" s="35"/>
      <c r="CZ415" s="35"/>
    </row>
    <row r="416" spans="1:105" ht="18" customHeight="1" thickBot="1">
      <c r="D416" s="11"/>
      <c r="E416" s="13"/>
      <c r="F416" s="13"/>
      <c r="G416" s="15"/>
      <c r="H416" s="10"/>
      <c r="I416" s="11"/>
      <c r="J416" s="13"/>
      <c r="K416" s="13"/>
      <c r="L416" s="15"/>
      <c r="N416" s="5"/>
      <c r="Q416" s="6"/>
      <c r="S416" s="11"/>
      <c r="T416" s="13"/>
      <c r="U416" s="13"/>
      <c r="V416" s="15"/>
      <c r="W416" s="20"/>
      <c r="X416" s="5"/>
      <c r="AA416" s="6"/>
      <c r="AB416" s="20"/>
      <c r="AC416" s="11"/>
      <c r="AD416" s="13"/>
      <c r="AE416" s="13"/>
      <c r="AF416" s="15"/>
      <c r="AG416" s="20"/>
      <c r="AH416" s="5"/>
      <c r="AK416" s="6"/>
      <c r="AL416" s="20"/>
      <c r="AM416" s="11"/>
      <c r="AN416" s="13"/>
      <c r="AO416" s="13"/>
      <c r="AP416" s="15"/>
      <c r="AR416" s="5"/>
      <c r="AU416" s="6"/>
      <c r="AW416" s="11"/>
      <c r="AX416" s="13"/>
      <c r="AY416" s="13"/>
      <c r="AZ416" s="15"/>
      <c r="BA416" s="20"/>
      <c r="BB416" s="5"/>
      <c r="BE416" s="6"/>
      <c r="BG416" s="11"/>
      <c r="BH416" s="13"/>
      <c r="BI416" s="13"/>
      <c r="BJ416" s="15"/>
      <c r="BL416" s="5"/>
      <c r="BO416" s="6"/>
      <c r="BQ416" s="11"/>
      <c r="BR416" s="13"/>
      <c r="BS416" s="13"/>
      <c r="BT416" s="15"/>
      <c r="BU416" s="20"/>
      <c r="BV416" s="5"/>
      <c r="BY416" s="6"/>
      <c r="CA416" s="11"/>
      <c r="CB416" s="13"/>
      <c r="CC416" s="13"/>
      <c r="CD416" s="15"/>
      <c r="CF416" s="5"/>
      <c r="CI416" s="6"/>
      <c r="CK416" s="11"/>
      <c r="CL416" s="13"/>
      <c r="CM416" s="13"/>
      <c r="CN416" s="15"/>
      <c r="CP416" s="5"/>
      <c r="CS416" s="6"/>
      <c r="CW416" s="54"/>
      <c r="CY416" s="35"/>
      <c r="CZ416" s="35"/>
    </row>
    <row r="417" spans="1:104" ht="18" customHeight="1" thickBot="1">
      <c r="D417" s="11" t="s">
        <v>101</v>
      </c>
      <c r="E417" s="13"/>
      <c r="F417" s="13" t="s">
        <v>102</v>
      </c>
      <c r="G417" s="15"/>
      <c r="H417" s="10"/>
      <c r="I417" s="11" t="s">
        <v>106</v>
      </c>
      <c r="J417" s="13"/>
      <c r="K417" s="13" t="s">
        <v>105</v>
      </c>
      <c r="L417" s="15"/>
      <c r="N417" s="194" t="s">
        <v>16</v>
      </c>
      <c r="O417" s="195"/>
      <c r="P417" s="196" t="s">
        <v>17</v>
      </c>
      <c r="Q417" s="197"/>
      <c r="S417" s="11" t="s">
        <v>4</v>
      </c>
      <c r="T417" s="13"/>
      <c r="U417" s="13" t="s">
        <v>5</v>
      </c>
      <c r="V417" s="15"/>
      <c r="W417" s="20"/>
      <c r="X417" s="194" t="s">
        <v>111</v>
      </c>
      <c r="Y417" s="195"/>
      <c r="Z417" s="196" t="s">
        <v>110</v>
      </c>
      <c r="AA417" s="197"/>
      <c r="AB417" s="20"/>
      <c r="AC417" s="11" t="s">
        <v>18</v>
      </c>
      <c r="AD417" s="13"/>
      <c r="AE417" s="13" t="s">
        <v>19</v>
      </c>
      <c r="AF417" s="15"/>
      <c r="AG417" s="20"/>
      <c r="AH417" s="194" t="s">
        <v>114</v>
      </c>
      <c r="AI417" s="195"/>
      <c r="AJ417" s="196" t="s">
        <v>115</v>
      </c>
      <c r="AK417" s="197"/>
      <c r="AL417" s="20"/>
      <c r="AM417" s="11" t="s">
        <v>138</v>
      </c>
      <c r="AN417" s="13"/>
      <c r="AO417" s="13" t="s">
        <v>137</v>
      </c>
      <c r="AP417" s="15"/>
      <c r="AR417" s="194" t="s">
        <v>117</v>
      </c>
      <c r="AS417" s="195"/>
      <c r="AT417" s="196" t="s">
        <v>118</v>
      </c>
      <c r="AU417" s="197"/>
      <c r="AV417" s="36"/>
      <c r="AW417" s="11" t="s">
        <v>142</v>
      </c>
      <c r="AX417" s="13"/>
      <c r="AY417" s="13" t="s">
        <v>141</v>
      </c>
      <c r="AZ417" s="15"/>
      <c r="BA417" s="20"/>
      <c r="BB417" s="194" t="s">
        <v>122</v>
      </c>
      <c r="BC417" s="195"/>
      <c r="BD417" s="196" t="s">
        <v>121</v>
      </c>
      <c r="BE417" s="197"/>
      <c r="BF417" s="36"/>
      <c r="BG417" s="11" t="s">
        <v>145</v>
      </c>
      <c r="BH417" s="13"/>
      <c r="BI417" s="13" t="s">
        <v>146</v>
      </c>
      <c r="BJ417" s="15"/>
      <c r="BK417" s="36"/>
      <c r="BL417" s="194" t="s">
        <v>125</v>
      </c>
      <c r="BM417" s="195"/>
      <c r="BN417" s="196" t="s">
        <v>126</v>
      </c>
      <c r="BO417" s="197"/>
      <c r="BP417" s="36"/>
      <c r="BQ417" s="11" t="s">
        <v>150</v>
      </c>
      <c r="BR417" s="13"/>
      <c r="BS417" s="13" t="s">
        <v>149</v>
      </c>
      <c r="BT417" s="15"/>
      <c r="BU417" s="20"/>
      <c r="BV417" s="194" t="s">
        <v>129</v>
      </c>
      <c r="BW417" s="195"/>
      <c r="BX417" s="196" t="s">
        <v>130</v>
      </c>
      <c r="BY417" s="197"/>
      <c r="BZ417" s="36"/>
      <c r="CA417" s="11" t="s">
        <v>154</v>
      </c>
      <c r="CB417" s="13"/>
      <c r="CC417" s="13" t="s">
        <v>153</v>
      </c>
      <c r="CD417" s="15"/>
      <c r="CE417" s="36"/>
      <c r="CF417" s="194" t="s">
        <v>134</v>
      </c>
      <c r="CG417" s="195"/>
      <c r="CH417" s="196" t="s">
        <v>133</v>
      </c>
      <c r="CI417" s="197"/>
      <c r="CK417" s="11" t="s">
        <v>159</v>
      </c>
      <c r="CL417" s="13"/>
      <c r="CM417" s="13" t="s">
        <v>158</v>
      </c>
      <c r="CN417" s="15"/>
      <c r="CP417" s="109" t="s">
        <v>161</v>
      </c>
      <c r="CQ417" s="110"/>
      <c r="CR417" s="111" t="s">
        <v>162</v>
      </c>
      <c r="CS417" s="112"/>
      <c r="CU417" s="38" t="s">
        <v>29</v>
      </c>
      <c r="CW417" s="55" t="s">
        <v>47</v>
      </c>
      <c r="CY417" s="35"/>
      <c r="CZ417" s="35"/>
    </row>
    <row r="418" spans="1:104" ht="18" customHeight="1" thickTop="1" thickBot="1">
      <c r="D418" s="16">
        <v>0</v>
      </c>
      <c r="E418" s="17">
        <f t="shared" ref="E418" si="4210">$B415*$E$4</f>
        <v>0.79819039999999997</v>
      </c>
      <c r="F418" s="18">
        <v>1</v>
      </c>
      <c r="G418" s="19">
        <v>0</v>
      </c>
      <c r="H418" s="10"/>
      <c r="I418" s="16">
        <v>0</v>
      </c>
      <c r="J418" s="17">
        <v>0</v>
      </c>
      <c r="K418" s="18">
        <v>1</v>
      </c>
      <c r="L418" s="19">
        <v>0</v>
      </c>
      <c r="N418" s="1">
        <f t="shared" ref="N418" si="4211">D418*I415+F418*I418-E418*J415-G418*J418</f>
        <v>0</v>
      </c>
      <c r="O418" s="4">
        <f t="shared" ref="O418" si="4212">(D418*J415+E418*I415+F418*J418+G418*I418)</f>
        <v>0.79819039999999997</v>
      </c>
      <c r="P418" s="2">
        <f t="shared" ref="P418" si="4213">D418*K415+F418*K418-E418*L415-G418*L418</f>
        <v>-0.1162686358476801</v>
      </c>
      <c r="Q418" s="3">
        <f t="shared" ref="Q418" si="4214">(D418*L415+E418*K415+F418*L418+G418*K418)</f>
        <v>0</v>
      </c>
      <c r="S418" s="16">
        <v>0</v>
      </c>
      <c r="T418" s="17">
        <f t="shared" ref="T418" si="4215">$B415*$T$4</f>
        <v>1.7683904000000001</v>
      </c>
      <c r="U418" s="18">
        <v>1</v>
      </c>
      <c r="V418" s="19">
        <v>0</v>
      </c>
      <c r="W418" s="20"/>
      <c r="X418" s="1">
        <f t="shared" ref="X418" si="4216">N418*S415+P418*S418-O418*T415-Q418*T418</f>
        <v>0</v>
      </c>
      <c r="Y418" s="4">
        <f t="shared" ref="Y418" si="4217">(N418*T415+O418*S415+P418*T418+Q418*S418)</f>
        <v>0.5925820605458666</v>
      </c>
      <c r="Z418" s="2">
        <f t="shared" ref="Z418" si="4218">N418*U415+P418*U418-O418*V415-Q418*V418</f>
        <v>-0.1162686358476801</v>
      </c>
      <c r="AA418" s="3">
        <f t="shared" ref="AA418" si="4219">(N418*V415+O418*U415+P418*V418+Q418*U418)</f>
        <v>0</v>
      </c>
      <c r="AB418" s="20"/>
      <c r="AC418" s="16">
        <v>0</v>
      </c>
      <c r="AD418" s="17">
        <v>0</v>
      </c>
      <c r="AE418" s="18">
        <v>1</v>
      </c>
      <c r="AF418" s="19">
        <v>0</v>
      </c>
      <c r="AG418" s="20"/>
      <c r="AH418" s="1">
        <f t="shared" ref="AH418" si="4220">X418*AC415+Z418*AC418-Y418*AD415-AA418*AD418</f>
        <v>0</v>
      </c>
      <c r="AI418" s="4">
        <f t="shared" ref="AI418" si="4221">(X418*AD415+Y418*AC415+Z418*AD418+AA418*AC418)</f>
        <v>0.5925820605458666</v>
      </c>
      <c r="AJ418" s="2">
        <f t="shared" ref="AJ418" si="4222">X418*AE415+Z418*AE418-Y418*AF415-AA418*AF418</f>
        <v>-1.1107636716545874</v>
      </c>
      <c r="AK418" s="3">
        <f t="shared" ref="AK418" si="4223">(X418*AF415+Y418*AE415+Z418*AF418+AA418*AE418)</f>
        <v>0</v>
      </c>
      <c r="AL418" s="20"/>
      <c r="AM418" s="16">
        <v>0</v>
      </c>
      <c r="AN418" s="17">
        <f t="shared" ref="AN418" si="4224">$B415*$AN$4</f>
        <v>1.8676447999999999</v>
      </c>
      <c r="AO418" s="18">
        <v>1</v>
      </c>
      <c r="AP418" s="19">
        <v>0</v>
      </c>
      <c r="AR418" s="1">
        <f t="shared" ref="AR418" si="4225">AH418*AM415+AJ418*AM418-AI418*AN415-AK418*AN418</f>
        <v>0</v>
      </c>
      <c r="AS418" s="4">
        <f t="shared" ref="AS418" si="4226">(AH418*AN415+AI418*AM415+AJ418*AN418+AK418*AM418)</f>
        <v>-1.4819299348487309</v>
      </c>
      <c r="AT418" s="2">
        <f t="shared" ref="AT418" si="4227">AH418*AO415+AJ418*AO418-AI418*AP415-AK418*AP418</f>
        <v>-1.1107636716545874</v>
      </c>
      <c r="AU418" s="3">
        <f t="shared" ref="AU418" si="4228">(AH418*AP415+AI418*AO415+AJ418*AP418+AK418*AO418)</f>
        <v>0</v>
      </c>
      <c r="AV418" s="20"/>
      <c r="AW418" s="16">
        <v>0</v>
      </c>
      <c r="AX418" s="17">
        <v>0</v>
      </c>
      <c r="AY418" s="18">
        <v>1</v>
      </c>
      <c r="AZ418" s="19">
        <v>0</v>
      </c>
      <c r="BA418" s="20"/>
      <c r="BB418" s="1">
        <f t="shared" ref="BB418" si="4229">AR418*AW415+AT418*AW418-AS418*AX415-AU418*AX418</f>
        <v>0</v>
      </c>
      <c r="BC418" s="4">
        <f t="shared" ref="BC418" si="4230">(AR418*AX415+AS418*AW415+AT418*AX418+AU418*AW418)</f>
        <v>-1.4819299348487309</v>
      </c>
      <c r="BD418" s="2">
        <f t="shared" ref="BD418" si="4231">AR418*AY415+AT418*AY418-AS418*AZ415-AU418*AZ418</f>
        <v>1.3762707185919338</v>
      </c>
      <c r="BE418" s="3">
        <f t="shared" ref="BE418" si="4232">(AR418*AZ415+AS418*AY415+AT418*AZ418+AU418*AY418)</f>
        <v>0</v>
      </c>
      <c r="BF418" s="20"/>
      <c r="BG418" s="16">
        <v>0</v>
      </c>
      <c r="BH418" s="17">
        <f t="shared" ref="BH418" si="4233">$B415*$BH$4</f>
        <v>1.7683904000000001</v>
      </c>
      <c r="BI418" s="18">
        <v>1</v>
      </c>
      <c r="BJ418" s="19">
        <v>0</v>
      </c>
      <c r="BK418" s="20"/>
      <c r="BL418" s="1">
        <f t="shared" ref="BL418" si="4234">BB418*BG415+BD418*BG418-BC418*BH415-BE418*BH418</f>
        <v>0</v>
      </c>
      <c r="BM418" s="4">
        <f t="shared" ref="BM418" si="4235">(BB418*BH415+BC418*BG415+BD418*BH418+BE418*BG418)</f>
        <v>0.95185399171034657</v>
      </c>
      <c r="BN418" s="2">
        <f t="shared" ref="BN418" si="4236">BB418*BI415+BD418*BI418-BC418*BJ415-BE418*BJ418</f>
        <v>1.3762707185919338</v>
      </c>
      <c r="BO418" s="3">
        <f t="shared" ref="BO418" si="4237">(BB418*BJ415+BC418*BI415+BD418*BJ418+BE418*BI418)</f>
        <v>0</v>
      </c>
      <c r="BP418" s="20"/>
      <c r="BQ418" s="16">
        <v>0</v>
      </c>
      <c r="BR418" s="17">
        <v>0</v>
      </c>
      <c r="BS418" s="18">
        <v>1</v>
      </c>
      <c r="BT418" s="19">
        <v>0</v>
      </c>
      <c r="BU418" s="20"/>
      <c r="BV418" s="1">
        <f t="shared" ref="BV418" si="4238">BL418*BQ415+BN418*BQ418-BM418*BR415-BO418*BR418</f>
        <v>0</v>
      </c>
      <c r="BW418" s="4">
        <f t="shared" ref="BW418" si="4239">(BL418*BR415+BM418*BQ415+BN418*BR418+BO418*BQ418)</f>
        <v>0.95185399171034657</v>
      </c>
      <c r="BX418" s="2">
        <f t="shared" ref="BX418" si="4240">BL418*BS415+BN418*BS418-BM418*BT415-BO418*BT418</f>
        <v>4.5103672668207473E-2</v>
      </c>
      <c r="BY418" s="3">
        <f t="shared" ref="BY418" si="4241">(BL418*BT415+BM418*BS415+BN418*BT418+BO418*BS418)</f>
        <v>0</v>
      </c>
      <c r="BZ418" s="20"/>
      <c r="CA418" s="16">
        <v>0</v>
      </c>
      <c r="CB418" s="17">
        <f t="shared" ref="CB418" si="4242">$B415*$CB$4</f>
        <v>0.79819039999999997</v>
      </c>
      <c r="CC418" s="18">
        <v>1</v>
      </c>
      <c r="CD418" s="19">
        <v>0</v>
      </c>
      <c r="CE418" s="20"/>
      <c r="CF418" s="1">
        <f t="shared" ref="CF418" si="4243">BV418*CA415+BX418*CA418-BW418*CB415-BY418*CB418</f>
        <v>0</v>
      </c>
      <c r="CG418" s="4">
        <f t="shared" ref="CG418" si="4244">(BV418*CB415+BW418*CA415+BX418*CB418+BY418*CA418)</f>
        <v>0.9878553102388522</v>
      </c>
      <c r="CH418" s="2">
        <f t="shared" ref="CH418" si="4245">BV418*CC415+BX418*CC418-BW418*CD415-BY418*CD418</f>
        <v>4.5103672668207473E-2</v>
      </c>
      <c r="CI418" s="3">
        <f t="shared" ref="CI418" si="4246">(BV418*CD415+BW418*CC415+BX418*CD418+BY418*CC418)</f>
        <v>0</v>
      </c>
      <c r="CK418" s="16">
        <f t="shared" ref="CK418" si="4247">1/$CL$4</f>
        <v>1</v>
      </c>
      <c r="CL418" s="17">
        <v>0</v>
      </c>
      <c r="CM418" s="18">
        <v>1</v>
      </c>
      <c r="CN418" s="19">
        <v>0</v>
      </c>
      <c r="CP418" s="1">
        <f t="shared" ref="CP418" si="4248">CF418*CK415+CH418*CK418-CG418*CL415-CI418*CL418</f>
        <v>4.5103672668207473E-2</v>
      </c>
      <c r="CQ418" s="4">
        <f t="shared" ref="CQ418" si="4249">(CF418*CL415+CG418*CK415+CH418*CL418+CI418*CK418)</f>
        <v>0.9878553102388522</v>
      </c>
      <c r="CR418" s="2">
        <f t="shared" ref="CR418" si="4250">CF418*CM415+CH418*CM418-CG418*CN415-CI418*CN418</f>
        <v>4.5103672668207473E-2</v>
      </c>
      <c r="CS418" s="3">
        <f t="shared" ref="CS418" si="4251">(CF418*CN415+CG418*CM415+CH418*CN418+CI418*CM418)</f>
        <v>0</v>
      </c>
      <c r="CU418" s="39">
        <f t="shared" ref="CU418" si="4252">(180/PI())*ATAN(-1*(CQ415/CP415))</f>
        <v>-87.443628507838653</v>
      </c>
      <c r="CW418" s="56">
        <f t="shared" ref="CW418" si="4253">20*LOG(((1-(10^(CU415/20)^2)*(1-((1-CW415)/(1+CW415))^2))^0.5))</f>
        <v>-36.018592118570758</v>
      </c>
      <c r="CY418" s="35"/>
      <c r="CZ418" s="35"/>
    </row>
    <row r="419" spans="1:104" ht="18" customHeight="1"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  <c r="AA419" s="20"/>
      <c r="AB419" s="30"/>
      <c r="AC419" s="20"/>
      <c r="AD419" s="20"/>
      <c r="AE419" s="20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Y419" s="35"/>
      <c r="CZ419" s="35"/>
    </row>
    <row r="420" spans="1:104" ht="18" customHeight="1">
      <c r="CY420" s="35"/>
      <c r="CZ420" s="35"/>
    </row>
    <row r="421" spans="1:104" ht="18" customHeight="1" thickBot="1">
      <c r="A421" s="23"/>
      <c r="B421" s="23"/>
      <c r="C421" s="23"/>
      <c r="D421" s="20" t="s">
        <v>6</v>
      </c>
      <c r="E421" s="20"/>
      <c r="F421" s="20"/>
      <c r="G421" s="20"/>
      <c r="H421" s="20"/>
      <c r="I421" s="20" t="s">
        <v>7</v>
      </c>
      <c r="J421" s="20"/>
      <c r="K421" s="20"/>
      <c r="L421" s="20"/>
      <c r="M421" s="23"/>
      <c r="N421" s="23"/>
      <c r="O421" s="24" t="s">
        <v>8</v>
      </c>
      <c r="P421" s="23"/>
      <c r="Q421" s="23"/>
      <c r="R421" s="23"/>
      <c r="S421" s="20"/>
      <c r="T421" s="20" t="s">
        <v>9</v>
      </c>
      <c r="U421" s="23"/>
      <c r="V421" s="23"/>
      <c r="W421" s="23"/>
      <c r="X421" s="23"/>
      <c r="Y421" s="24" t="s">
        <v>10</v>
      </c>
      <c r="Z421" s="23"/>
      <c r="AA421" s="23"/>
      <c r="AB421" s="23"/>
      <c r="AC421" s="24" t="s">
        <v>11</v>
      </c>
      <c r="AD421" s="20"/>
      <c r="AE421" s="20"/>
      <c r="AF421" s="20"/>
      <c r="AG421" s="20"/>
      <c r="AH421" s="23"/>
      <c r="AI421" s="24" t="s">
        <v>12</v>
      </c>
      <c r="AJ421" s="23"/>
      <c r="AK421" s="23"/>
      <c r="AL421" s="20"/>
      <c r="AM421" s="24" t="s">
        <v>21</v>
      </c>
      <c r="AN421" s="20"/>
      <c r="AO421" s="23"/>
      <c r="AP421" s="23"/>
      <c r="AQ421" s="23"/>
      <c r="AR421" s="23"/>
      <c r="AS421" s="24" t="s">
        <v>87</v>
      </c>
      <c r="AT421" s="23"/>
      <c r="AU421" s="23"/>
      <c r="AV421" s="23"/>
      <c r="AW421" s="24" t="s">
        <v>22</v>
      </c>
      <c r="AX421" s="20"/>
      <c r="AY421" s="20"/>
      <c r="AZ421" s="20"/>
      <c r="BA421" s="20"/>
      <c r="BB421" s="23"/>
      <c r="BC421" s="24" t="s">
        <v>13</v>
      </c>
      <c r="BD421" s="23"/>
      <c r="BE421" s="23"/>
      <c r="BF421" s="23"/>
      <c r="BG421" s="24" t="s">
        <v>23</v>
      </c>
      <c r="BH421" s="20"/>
      <c r="BI421" s="23"/>
      <c r="BJ421" s="23"/>
      <c r="BK421" s="23"/>
      <c r="BL421" s="23"/>
      <c r="BM421" s="24" t="s">
        <v>24</v>
      </c>
      <c r="BN421" s="23"/>
      <c r="BO421" s="23"/>
      <c r="BP421" s="23"/>
      <c r="BQ421" s="24" t="s">
        <v>22</v>
      </c>
      <c r="BR421" s="20"/>
      <c r="BS421" s="20"/>
      <c r="BT421" s="20"/>
      <c r="BU421" s="20"/>
      <c r="BV421" s="23"/>
      <c r="BW421" s="24" t="s">
        <v>25</v>
      </c>
      <c r="BX421" s="23"/>
      <c r="BY421" s="23"/>
      <c r="BZ421" s="23"/>
      <c r="CA421" s="24" t="s">
        <v>23</v>
      </c>
      <c r="CB421" s="20"/>
      <c r="CC421" s="23"/>
      <c r="CD421" s="23"/>
      <c r="CE421" s="23"/>
      <c r="CF421" s="23"/>
      <c r="CG421" s="24" t="s">
        <v>88</v>
      </c>
      <c r="CH421" s="23"/>
      <c r="CI421" s="23"/>
      <c r="CJ421" s="23"/>
      <c r="CK421" s="24" t="s">
        <v>155</v>
      </c>
      <c r="CL421" s="24"/>
      <c r="CM421" s="23"/>
      <c r="CN421" s="23"/>
      <c r="CO421" s="23"/>
      <c r="CP421" s="23"/>
      <c r="CQ421" s="24" t="s">
        <v>89</v>
      </c>
      <c r="CR421" s="23"/>
      <c r="CS421" s="23"/>
      <c r="CY421" s="35"/>
      <c r="CZ421" s="35"/>
    </row>
    <row r="422" spans="1:104" ht="18" customHeight="1" thickBot="1">
      <c r="A422" s="23"/>
      <c r="B422" s="33"/>
      <c r="C422" s="23"/>
      <c r="D422" s="7" t="s">
        <v>99</v>
      </c>
      <c r="E422" s="8"/>
      <c r="F422" s="8" t="s">
        <v>100</v>
      </c>
      <c r="G422" s="9"/>
      <c r="H422" s="10"/>
      <c r="I422" s="7" t="s">
        <v>103</v>
      </c>
      <c r="J422" s="8"/>
      <c r="K422" s="8" t="s">
        <v>104</v>
      </c>
      <c r="L422" s="9"/>
      <c r="M422" s="23"/>
      <c r="N422" s="194" t="s">
        <v>74</v>
      </c>
      <c r="O422" s="195"/>
      <c r="P422" s="196" t="s">
        <v>75</v>
      </c>
      <c r="Q422" s="197"/>
      <c r="R422" s="23"/>
      <c r="S422" s="7" t="s">
        <v>2</v>
      </c>
      <c r="T422" s="8"/>
      <c r="U422" s="8" t="s">
        <v>3</v>
      </c>
      <c r="V422" s="9"/>
      <c r="W422" s="20"/>
      <c r="X422" s="194" t="s">
        <v>108</v>
      </c>
      <c r="Y422" s="195"/>
      <c r="Z422" s="196" t="s">
        <v>109</v>
      </c>
      <c r="AA422" s="197"/>
      <c r="AB422" s="20"/>
      <c r="AC422" s="7" t="s">
        <v>107</v>
      </c>
      <c r="AD422" s="8"/>
      <c r="AE422" s="8" t="s">
        <v>14</v>
      </c>
      <c r="AF422" s="9"/>
      <c r="AG422" s="20"/>
      <c r="AH422" s="194" t="s">
        <v>112</v>
      </c>
      <c r="AI422" s="195"/>
      <c r="AJ422" s="196" t="s">
        <v>113</v>
      </c>
      <c r="AK422" s="197"/>
      <c r="AL422" s="20"/>
      <c r="AM422" s="106" t="s">
        <v>135</v>
      </c>
      <c r="AN422" s="107"/>
      <c r="AO422" s="107" t="s">
        <v>136</v>
      </c>
      <c r="AP422" s="108"/>
      <c r="AQ422" s="23"/>
      <c r="AR422" s="194" t="s">
        <v>116</v>
      </c>
      <c r="AS422" s="195"/>
      <c r="AT422" s="196" t="s">
        <v>0</v>
      </c>
      <c r="AU422" s="197"/>
      <c r="AV422" s="36"/>
      <c r="AW422" s="7" t="s">
        <v>139</v>
      </c>
      <c r="AX422" s="8"/>
      <c r="AY422" s="8" t="s">
        <v>140</v>
      </c>
      <c r="AZ422" s="9"/>
      <c r="BA422" s="20"/>
      <c r="BB422" s="194" t="s">
        <v>119</v>
      </c>
      <c r="BC422" s="195"/>
      <c r="BD422" s="196" t="s">
        <v>120</v>
      </c>
      <c r="BE422" s="197"/>
      <c r="BF422" s="36"/>
      <c r="BG422" s="190" t="s">
        <v>143</v>
      </c>
      <c r="BH422" s="191"/>
      <c r="BI422" s="192" t="s">
        <v>144</v>
      </c>
      <c r="BJ422" s="193"/>
      <c r="BK422" s="36"/>
      <c r="BL422" s="194" t="s">
        <v>123</v>
      </c>
      <c r="BM422" s="195"/>
      <c r="BN422" s="196" t="s">
        <v>124</v>
      </c>
      <c r="BO422" s="197"/>
      <c r="BP422" s="36"/>
      <c r="BQ422" s="7" t="s">
        <v>147</v>
      </c>
      <c r="BR422" s="8"/>
      <c r="BS422" s="8" t="s">
        <v>148</v>
      </c>
      <c r="BT422" s="9"/>
      <c r="BU422" s="20"/>
      <c r="BV422" s="194" t="s">
        <v>127</v>
      </c>
      <c r="BW422" s="195"/>
      <c r="BX422" s="196" t="s">
        <v>128</v>
      </c>
      <c r="BY422" s="197"/>
      <c r="BZ422" s="36"/>
      <c r="CA422" s="7" t="s">
        <v>151</v>
      </c>
      <c r="CB422" s="8"/>
      <c r="CC422" s="8" t="s">
        <v>152</v>
      </c>
      <c r="CD422" s="9"/>
      <c r="CE422" s="36"/>
      <c r="CF422" s="194" t="s">
        <v>131</v>
      </c>
      <c r="CG422" s="195"/>
      <c r="CH422" s="196" t="s">
        <v>132</v>
      </c>
      <c r="CI422" s="197"/>
      <c r="CJ422" s="23"/>
      <c r="CK422" s="7" t="s">
        <v>156</v>
      </c>
      <c r="CL422" s="8"/>
      <c r="CM422" s="8" t="s">
        <v>157</v>
      </c>
      <c r="CN422" s="9"/>
      <c r="CO422" s="23"/>
      <c r="CP422" s="194" t="s">
        <v>160</v>
      </c>
      <c r="CQ422" s="195"/>
      <c r="CR422" s="196" t="s">
        <v>132</v>
      </c>
      <c r="CS422" s="197"/>
      <c r="CU422" s="26" t="s">
        <v>15</v>
      </c>
      <c r="CW422" s="52" t="s">
        <v>46</v>
      </c>
      <c r="CY422" s="35"/>
      <c r="CZ422" s="35"/>
    </row>
    <row r="423" spans="1:104" ht="18" customHeight="1" thickTop="1" thickBot="1">
      <c r="B423" s="34">
        <v>1</v>
      </c>
      <c r="D423" s="11">
        <v>1</v>
      </c>
      <c r="E423" s="12">
        <v>0</v>
      </c>
      <c r="F423" s="13">
        <v>0</v>
      </c>
      <c r="G423" s="14">
        <v>0</v>
      </c>
      <c r="H423" s="10"/>
      <c r="I423" s="11">
        <v>1</v>
      </c>
      <c r="J423" s="12">
        <v>0</v>
      </c>
      <c r="K423" s="13">
        <v>0</v>
      </c>
      <c r="L423" s="40">
        <f t="shared" ref="L423" si="4254">$B423*$J$4</f>
        <v>1.4270400000000001</v>
      </c>
      <c r="N423" s="1">
        <f t="shared" ref="N423" si="4255">D423*I423+F423*I426-E423*J423-G423*J426</f>
        <v>1</v>
      </c>
      <c r="O423" s="4">
        <f t="shared" ref="O423" si="4256">(D423*J423+E423*I423+F423*J426+G423*I426)</f>
        <v>0</v>
      </c>
      <c r="P423" s="2">
        <f t="shared" ref="P423" si="4257">D423*K423+F423*K426-E423*L423-G423*L426</f>
        <v>0</v>
      </c>
      <c r="Q423" s="3">
        <f t="shared" ref="Q423" si="4258">(D423*L423+E423*K423+F423*L426+G423*K426)</f>
        <v>1.4270400000000001</v>
      </c>
      <c r="S423" s="11">
        <v>1</v>
      </c>
      <c r="T423" s="12">
        <v>0</v>
      </c>
      <c r="U423" s="13">
        <v>0</v>
      </c>
      <c r="V423" s="13">
        <v>0</v>
      </c>
      <c r="W423" s="20"/>
      <c r="X423" s="1">
        <f t="shared" ref="X423" si="4259">N423*S423+P423*S426-O423*T423-Q423*T426</f>
        <v>-1.5750651392000004</v>
      </c>
      <c r="Y423" s="4">
        <f t="shared" ref="Y423" si="4260">(N423*T423+O423*S423+P423*T426+Q423*S426)</f>
        <v>0</v>
      </c>
      <c r="Z423" s="2">
        <f t="shared" ref="Z423" si="4261">N423*U423+P423*U426-O423*V423-Q423*V426</f>
        <v>0</v>
      </c>
      <c r="AA423" s="3">
        <f t="shared" ref="AA423" si="4262">(N423*V423+O423*U423+P423*V426+Q423*U426)</f>
        <v>1.4270400000000001</v>
      </c>
      <c r="AB423" s="20"/>
      <c r="AC423" s="11">
        <v>1</v>
      </c>
      <c r="AD423" s="12">
        <v>0</v>
      </c>
      <c r="AE423" s="13">
        <v>0</v>
      </c>
      <c r="AF423" s="40">
        <f t="shared" ref="AF423" si="4263">$B423*$AD$4</f>
        <v>1.7124900000000001</v>
      </c>
      <c r="AG423" s="20"/>
      <c r="AH423" s="1">
        <f t="shared" ref="AH423" si="4264">X423*AC423+Z423*AC426-Y423*AD423-AA423*AD426</f>
        <v>-1.5750651392000004</v>
      </c>
      <c r="AI423" s="4">
        <f t="shared" ref="AI423" si="4265">(X423*AD423+Y423*AC423+Z423*AD426+AA423*AC426)</f>
        <v>0</v>
      </c>
      <c r="AJ423" s="2">
        <f t="shared" ref="AJ423" si="4266">X423*AE423+Z423*AE426-Y423*AF423-AA423*AF426</f>
        <v>0</v>
      </c>
      <c r="AK423" s="3">
        <f t="shared" ref="AK423" si="4267">(X423*AF423+Y423*AE423+Z423*AF426+AA423*AE426)</f>
        <v>-1.2702433002286087</v>
      </c>
      <c r="AL423" s="20"/>
      <c r="AM423" s="11">
        <v>1</v>
      </c>
      <c r="AN423" s="12">
        <v>0</v>
      </c>
      <c r="AO423" s="13">
        <v>0</v>
      </c>
      <c r="AP423" s="14">
        <v>0</v>
      </c>
      <c r="AR423" s="1">
        <f t="shared" ref="AR423" si="4268">AH423*AM423+AJ423*AM426-AI423*AN423-AK423*AN426</f>
        <v>0.84571373264367278</v>
      </c>
      <c r="AS423" s="4">
        <f t="shared" ref="AS423" si="4269">(AH423*AN423+AI423*AM423+AJ423*AN426+AK423*AM426)</f>
        <v>0</v>
      </c>
      <c r="AT423" s="2">
        <f t="shared" ref="AT423" si="4270">AH423*AO423+AJ423*AO426-AI423*AP423-AK423*AP426</f>
        <v>0</v>
      </c>
      <c r="AU423" s="3">
        <f t="shared" ref="AU423" si="4271">(AH423*AP423+AI423*AO423+AJ423*AP426+AK423*AO426)</f>
        <v>-1.2702433002286087</v>
      </c>
      <c r="AV423" s="20"/>
      <c r="AW423" s="11">
        <v>1</v>
      </c>
      <c r="AX423" s="12">
        <v>0</v>
      </c>
      <c r="AY423" s="13">
        <v>0</v>
      </c>
      <c r="AZ423" s="40">
        <f t="shared" ref="AZ423" si="4272">$B423*$AX$4</f>
        <v>1.7124900000000001</v>
      </c>
      <c r="BA423" s="20"/>
      <c r="BB423" s="1">
        <f t="shared" ref="BB423" si="4273">AR423*AW423+AT423*AW426-AS423*AX423-AU423*AX426</f>
        <v>0.84571373264367278</v>
      </c>
      <c r="BC423" s="4">
        <f t="shared" ref="BC423" si="4274">(AR423*AX423+AS423*AW423+AT423*AX426+AU423*AW426)</f>
        <v>0</v>
      </c>
      <c r="BD423" s="2">
        <f t="shared" ref="BD423" si="4275">AR423*AY423+AT423*AY426-AS423*AZ423-AU423*AZ426</f>
        <v>0</v>
      </c>
      <c r="BE423" s="3">
        <f t="shared" ref="BE423" si="4276">(AR423*AZ423+AS423*AY423+AT423*AZ426+AU423*AY426)</f>
        <v>0.1780330097863545</v>
      </c>
      <c r="BF423" s="20"/>
      <c r="BG423" s="11">
        <v>1</v>
      </c>
      <c r="BH423" s="12">
        <v>0</v>
      </c>
      <c r="BI423" s="13">
        <v>0</v>
      </c>
      <c r="BJ423" s="14">
        <v>0</v>
      </c>
      <c r="BK423" s="20"/>
      <c r="BL423" s="1">
        <f t="shared" ref="BL423" si="4277">BB423*BG423+BD423*BG426-BC423*BH423-BE423*BH426</f>
        <v>0.52445672714439184</v>
      </c>
      <c r="BM423" s="4">
        <f t="shared" ref="BM423" si="4278">(BB423*BH423+BC423*BG423+BD423*BH426+BE423*BG426)</f>
        <v>0</v>
      </c>
      <c r="BN423" s="2">
        <f t="shared" ref="BN423" si="4279">BB423*BI423+BD423*BI426-BC423*BJ423-BE423*BJ426</f>
        <v>0</v>
      </c>
      <c r="BO423" s="3">
        <f t="shared" ref="BO423" si="4280">(BB423*BJ423+BC423*BI423+BD423*BJ426+BE423*BI426)</f>
        <v>0.1780330097863545</v>
      </c>
      <c r="BP423" s="20"/>
      <c r="BQ423" s="11">
        <v>1</v>
      </c>
      <c r="BR423" s="12">
        <v>0</v>
      </c>
      <c r="BS423" s="13">
        <v>0</v>
      </c>
      <c r="BT423" s="40">
        <f t="shared" ref="BT423" si="4281">$B423*BR$4</f>
        <v>1.4270400000000001</v>
      </c>
      <c r="BU423" s="20"/>
      <c r="BV423" s="1">
        <f t="shared" ref="BV423" si="4282">BL423*BQ423+BN423*BQ426-BM423*BR423-BO423*BR426</f>
        <v>0.52445672714439184</v>
      </c>
      <c r="BW423" s="4">
        <f t="shared" ref="BW423" si="4283">(BL423*BR423+BM423*BQ423+BN423*BR426+BO423*BQ426)</f>
        <v>0</v>
      </c>
      <c r="BX423" s="2">
        <f t="shared" ref="BX423" si="4284">BL423*BS423+BN423*BS426-BM423*BT423-BO423*BT426</f>
        <v>0</v>
      </c>
      <c r="BY423" s="3">
        <f t="shared" ref="BY423" si="4285">(BL423*BT423+BM423*BS423+BN423*BT426+BO423*BS426)</f>
        <v>0.92645373769048744</v>
      </c>
      <c r="BZ423" s="20"/>
      <c r="CA423" s="11">
        <v>1</v>
      </c>
      <c r="CB423" s="12">
        <v>0</v>
      </c>
      <c r="CC423" s="13">
        <v>0</v>
      </c>
      <c r="CD423" s="14">
        <v>0</v>
      </c>
      <c r="CE423" s="20"/>
      <c r="CF423" s="1">
        <f t="shared" ref="CF423" si="4286">BV423*CA423+BX423*CA426-BW423*CB423-BY423*CB426</f>
        <v>-0.23012131312975637</v>
      </c>
      <c r="CG423" s="4">
        <f t="shared" ref="CG423" si="4287">(BV423*CB423+BW423*CA423+BX423*CB426+BY423*CA426)</f>
        <v>0</v>
      </c>
      <c r="CH423" s="2">
        <f t="shared" ref="CH423" si="4288">BV423*CC423+BX423*CC426-BW423*CD423-BY423*CD426</f>
        <v>0</v>
      </c>
      <c r="CI423" s="3">
        <f t="shared" ref="CI423" si="4289">(BV423*CD423+BW423*CC423+BX423*CD426+BY423*CC426)</f>
        <v>0.92645373769048744</v>
      </c>
      <c r="CJ423" s="28"/>
      <c r="CK423" s="11">
        <v>1</v>
      </c>
      <c r="CL423" s="12">
        <v>0</v>
      </c>
      <c r="CM423" s="13">
        <v>0</v>
      </c>
      <c r="CN423" s="14">
        <v>0</v>
      </c>
      <c r="CP423" s="1">
        <f t="shared" ref="CP423" si="4290">CF423*CK423+CH423*CK426-CG423*CL423-CI423*CL426</f>
        <v>-0.23012131312975637</v>
      </c>
      <c r="CQ423" s="4">
        <f t="shared" ref="CQ423" si="4291">(CF423*CL423+CG423*CK423+CH423*CL426+CI423*CK426)</f>
        <v>0.92645373769048744</v>
      </c>
      <c r="CR423" s="2">
        <f t="shared" ref="CR423" si="4292">CF423*CM423+CH423*CM426-CG423*CN423-CI423*CN426</f>
        <v>0</v>
      </c>
      <c r="CS423" s="3">
        <f t="shared" ref="CS423" si="4293">(CF423*CN423+CG423*CM423+CH423*CN426+CI423*CM426)</f>
        <v>0.92645373769048744</v>
      </c>
      <c r="CU423" s="29">
        <f t="shared" ref="CU423" si="4294">20*LOG(((1+$CL$4)/$CL$4)/((CP423+CP426)^2+(CQ423+CQ426)^2)^0.5)</f>
        <v>-9.9471205841644567E-3</v>
      </c>
      <c r="CW423" s="53">
        <f t="shared" ref="CW423" si="4295">((CP423^2+CQ423^2)^0.5)/((CP426^2+CQ426^2)^0.5)</f>
        <v>0.91105111673329398</v>
      </c>
      <c r="CY423" s="35"/>
      <c r="CZ423" s="35"/>
    </row>
    <row r="424" spans="1:104" ht="18" customHeight="1" thickBot="1">
      <c r="D424" s="11"/>
      <c r="E424" s="13"/>
      <c r="F424" s="13"/>
      <c r="G424" s="15"/>
      <c r="H424" s="10"/>
      <c r="I424" s="11"/>
      <c r="J424" s="13"/>
      <c r="K424" s="13"/>
      <c r="L424" s="15"/>
      <c r="N424" s="5"/>
      <c r="Q424" s="6"/>
      <c r="S424" s="11"/>
      <c r="T424" s="13"/>
      <c r="U424" s="13"/>
      <c r="V424" s="15"/>
      <c r="W424" s="20"/>
      <c r="X424" s="5"/>
      <c r="AA424" s="6"/>
      <c r="AB424" s="20"/>
      <c r="AC424" s="11"/>
      <c r="AD424" s="13"/>
      <c r="AE424" s="13"/>
      <c r="AF424" s="15"/>
      <c r="AG424" s="20"/>
      <c r="AH424" s="5"/>
      <c r="AK424" s="6"/>
      <c r="AL424" s="20"/>
      <c r="AM424" s="11"/>
      <c r="AN424" s="13"/>
      <c r="AO424" s="13"/>
      <c r="AP424" s="15"/>
      <c r="AR424" s="5"/>
      <c r="AU424" s="6"/>
      <c r="AW424" s="11"/>
      <c r="AX424" s="13"/>
      <c r="AY424" s="13"/>
      <c r="AZ424" s="15"/>
      <c r="BA424" s="20"/>
      <c r="BB424" s="5"/>
      <c r="BE424" s="6"/>
      <c r="BG424" s="11"/>
      <c r="BH424" s="13"/>
      <c r="BI424" s="13"/>
      <c r="BJ424" s="15"/>
      <c r="BL424" s="5"/>
      <c r="BO424" s="6"/>
      <c r="BQ424" s="11"/>
      <c r="BR424" s="13"/>
      <c r="BS424" s="13"/>
      <c r="BT424" s="15"/>
      <c r="BU424" s="20"/>
      <c r="BV424" s="5"/>
      <c r="BY424" s="6"/>
      <c r="CA424" s="11"/>
      <c r="CB424" s="13"/>
      <c r="CC424" s="13"/>
      <c r="CD424" s="15"/>
      <c r="CF424" s="5"/>
      <c r="CI424" s="6"/>
      <c r="CK424" s="11"/>
      <c r="CL424" s="13"/>
      <c r="CM424" s="13"/>
      <c r="CN424" s="15"/>
      <c r="CP424" s="5"/>
      <c r="CS424" s="6"/>
      <c r="CW424" s="54"/>
      <c r="CY424" s="35"/>
      <c r="CZ424" s="35"/>
    </row>
    <row r="425" spans="1:104" ht="18" customHeight="1" thickBot="1">
      <c r="D425" s="11" t="s">
        <v>101</v>
      </c>
      <c r="E425" s="13"/>
      <c r="F425" s="13" t="s">
        <v>102</v>
      </c>
      <c r="G425" s="15"/>
      <c r="H425" s="10"/>
      <c r="I425" s="11" t="s">
        <v>106</v>
      </c>
      <c r="J425" s="13"/>
      <c r="K425" s="13" t="s">
        <v>105</v>
      </c>
      <c r="L425" s="15"/>
      <c r="N425" s="194" t="s">
        <v>16</v>
      </c>
      <c r="O425" s="195"/>
      <c r="P425" s="196" t="s">
        <v>17</v>
      </c>
      <c r="Q425" s="197"/>
      <c r="S425" s="11" t="s">
        <v>4</v>
      </c>
      <c r="T425" s="13"/>
      <c r="U425" s="13" t="s">
        <v>5</v>
      </c>
      <c r="V425" s="15"/>
      <c r="W425" s="20"/>
      <c r="X425" s="194" t="s">
        <v>111</v>
      </c>
      <c r="Y425" s="195"/>
      <c r="Z425" s="196" t="s">
        <v>110</v>
      </c>
      <c r="AA425" s="197"/>
      <c r="AB425" s="20"/>
      <c r="AC425" s="11" t="s">
        <v>18</v>
      </c>
      <c r="AD425" s="13"/>
      <c r="AE425" s="13" t="s">
        <v>19</v>
      </c>
      <c r="AF425" s="15"/>
      <c r="AG425" s="20"/>
      <c r="AH425" s="194" t="s">
        <v>114</v>
      </c>
      <c r="AI425" s="195"/>
      <c r="AJ425" s="196" t="s">
        <v>115</v>
      </c>
      <c r="AK425" s="197"/>
      <c r="AL425" s="20"/>
      <c r="AM425" s="11" t="s">
        <v>138</v>
      </c>
      <c r="AN425" s="13"/>
      <c r="AO425" s="13" t="s">
        <v>137</v>
      </c>
      <c r="AP425" s="15"/>
      <c r="AR425" s="194" t="s">
        <v>117</v>
      </c>
      <c r="AS425" s="195"/>
      <c r="AT425" s="196" t="s">
        <v>118</v>
      </c>
      <c r="AU425" s="197"/>
      <c r="AV425" s="36"/>
      <c r="AW425" s="11" t="s">
        <v>142</v>
      </c>
      <c r="AX425" s="13"/>
      <c r="AY425" s="13" t="s">
        <v>141</v>
      </c>
      <c r="AZ425" s="15"/>
      <c r="BA425" s="20"/>
      <c r="BB425" s="194" t="s">
        <v>122</v>
      </c>
      <c r="BC425" s="195"/>
      <c r="BD425" s="196" t="s">
        <v>121</v>
      </c>
      <c r="BE425" s="197"/>
      <c r="BF425" s="36"/>
      <c r="BG425" s="11" t="s">
        <v>145</v>
      </c>
      <c r="BH425" s="13"/>
      <c r="BI425" s="13" t="s">
        <v>146</v>
      </c>
      <c r="BJ425" s="15"/>
      <c r="BK425" s="36"/>
      <c r="BL425" s="194" t="s">
        <v>125</v>
      </c>
      <c r="BM425" s="195"/>
      <c r="BN425" s="196" t="s">
        <v>126</v>
      </c>
      <c r="BO425" s="197"/>
      <c r="BP425" s="36"/>
      <c r="BQ425" s="11" t="s">
        <v>150</v>
      </c>
      <c r="BR425" s="13"/>
      <c r="BS425" s="13" t="s">
        <v>149</v>
      </c>
      <c r="BT425" s="15"/>
      <c r="BU425" s="20"/>
      <c r="BV425" s="194" t="s">
        <v>129</v>
      </c>
      <c r="BW425" s="195"/>
      <c r="BX425" s="196" t="s">
        <v>130</v>
      </c>
      <c r="BY425" s="197"/>
      <c r="BZ425" s="36"/>
      <c r="CA425" s="11" t="s">
        <v>154</v>
      </c>
      <c r="CB425" s="13"/>
      <c r="CC425" s="13" t="s">
        <v>153</v>
      </c>
      <c r="CD425" s="15"/>
      <c r="CE425" s="36"/>
      <c r="CF425" s="194" t="s">
        <v>134</v>
      </c>
      <c r="CG425" s="195"/>
      <c r="CH425" s="196" t="s">
        <v>133</v>
      </c>
      <c r="CI425" s="197"/>
      <c r="CK425" s="11" t="s">
        <v>159</v>
      </c>
      <c r="CL425" s="13"/>
      <c r="CM425" s="13" t="s">
        <v>158</v>
      </c>
      <c r="CN425" s="15"/>
      <c r="CP425" s="109" t="s">
        <v>161</v>
      </c>
      <c r="CQ425" s="110"/>
      <c r="CR425" s="111" t="s">
        <v>162</v>
      </c>
      <c r="CS425" s="112"/>
      <c r="CU425" s="38" t="s">
        <v>29</v>
      </c>
      <c r="CW425" s="55" t="s">
        <v>47</v>
      </c>
      <c r="CY425" s="35"/>
      <c r="CZ425" s="35"/>
    </row>
    <row r="426" spans="1:104" ht="18" customHeight="1" thickTop="1" thickBot="1">
      <c r="D426" s="16">
        <v>0</v>
      </c>
      <c r="E426" s="17">
        <f t="shared" ref="E426" si="4296">$B423*$E$4</f>
        <v>0.81447999999999998</v>
      </c>
      <c r="F426" s="18">
        <v>1</v>
      </c>
      <c r="G426" s="19">
        <v>0</v>
      </c>
      <c r="H426" s="10"/>
      <c r="I426" s="16">
        <v>0</v>
      </c>
      <c r="J426" s="17">
        <v>0</v>
      </c>
      <c r="K426" s="18">
        <v>1</v>
      </c>
      <c r="L426" s="19">
        <v>0</v>
      </c>
      <c r="N426" s="1">
        <f t="shared" ref="N426" si="4297">D426*I423+F426*I426-E426*J423-G426*J426</f>
        <v>0</v>
      </c>
      <c r="O426" s="4">
        <f t="shared" ref="O426" si="4298">(D426*J423+E426*I423+F426*J426+G426*I426)</f>
        <v>0.81447999999999998</v>
      </c>
      <c r="P426" s="2">
        <f t="shared" ref="P426" si="4299">D426*K423+F426*K426-E426*L423-G426*L426</f>
        <v>-0.16229553920000006</v>
      </c>
      <c r="Q426" s="3">
        <f t="shared" ref="Q426" si="4300">(D426*L423+E426*K423+F426*L426+G426*K426)</f>
        <v>0</v>
      </c>
      <c r="S426" s="16">
        <v>0</v>
      </c>
      <c r="T426" s="17">
        <f t="shared" ref="T426" si="4301">$B423*$T$4</f>
        <v>1.8044800000000001</v>
      </c>
      <c r="U426" s="18">
        <v>1</v>
      </c>
      <c r="V426" s="19">
        <v>0</v>
      </c>
      <c r="W426" s="20"/>
      <c r="X426" s="1">
        <f t="shared" ref="X426" si="4302">N426*S423+P426*S426-O426*T423-Q426*T426</f>
        <v>0</v>
      </c>
      <c r="Y426" s="4">
        <f t="shared" ref="Y426" si="4303">(N426*T423+O426*S423+P426*T426+Q426*S426)</f>
        <v>0.52162094542438386</v>
      </c>
      <c r="Z426" s="2">
        <f t="shared" ref="Z426" si="4304">N426*U423+P426*U426-O426*V423-Q426*V426</f>
        <v>-0.16229553920000006</v>
      </c>
      <c r="AA426" s="3">
        <f t="shared" ref="AA426" si="4305">(N426*V423+O426*U423+P426*V426+Q426*U426)</f>
        <v>0</v>
      </c>
      <c r="AB426" s="20"/>
      <c r="AC426" s="16">
        <v>0</v>
      </c>
      <c r="AD426" s="17">
        <v>0</v>
      </c>
      <c r="AE426" s="18">
        <v>1</v>
      </c>
      <c r="AF426" s="19">
        <v>0</v>
      </c>
      <c r="AG426" s="20"/>
      <c r="AH426" s="1">
        <f t="shared" ref="AH426" si="4306">X426*AC423+Z426*AC426-Y426*AD423-AA426*AD426</f>
        <v>0</v>
      </c>
      <c r="AI426" s="4">
        <f t="shared" ref="AI426" si="4307">(X426*AD423+Y426*AC423+Z426*AD426+AA426*AC426)</f>
        <v>0.52162094542438386</v>
      </c>
      <c r="AJ426" s="2">
        <f t="shared" ref="AJ426" si="4308">X426*AE423+Z426*AE426-Y426*AF423-AA426*AF426</f>
        <v>-1.0555661920298032</v>
      </c>
      <c r="AK426" s="3">
        <f t="shared" ref="AK426" si="4309">(X426*AF423+Y426*AE423+Z426*AF426+AA426*AE426)</f>
        <v>0</v>
      </c>
      <c r="AL426" s="20"/>
      <c r="AM426" s="16">
        <v>0</v>
      </c>
      <c r="AN426" s="17">
        <f t="shared" ref="AN426" si="4310">$B423*$AN$4</f>
        <v>1.9057599999999999</v>
      </c>
      <c r="AO426" s="18">
        <v>1</v>
      </c>
      <c r="AP426" s="19">
        <v>0</v>
      </c>
      <c r="AR426" s="1">
        <f t="shared" ref="AR426" si="4311">AH426*AM423+AJ426*AM426-AI426*AN423-AK426*AN426</f>
        <v>0</v>
      </c>
      <c r="AS426" s="4">
        <f t="shared" ref="AS426" si="4312">(AH426*AN423+AI426*AM423+AJ426*AN426+AK426*AM426)</f>
        <v>-1.4900348806983337</v>
      </c>
      <c r="AT426" s="2">
        <f t="shared" ref="AT426" si="4313">AH426*AO423+AJ426*AO426-AI426*AP423-AK426*AP426</f>
        <v>-1.0555661920298032</v>
      </c>
      <c r="AU426" s="3">
        <f t="shared" ref="AU426" si="4314">(AH426*AP423+AI426*AO423+AJ426*AP426+AK426*AO426)</f>
        <v>0</v>
      </c>
      <c r="AV426" s="20"/>
      <c r="AW426" s="16">
        <v>0</v>
      </c>
      <c r="AX426" s="17">
        <v>0</v>
      </c>
      <c r="AY426" s="18">
        <v>1</v>
      </c>
      <c r="AZ426" s="19">
        <v>0</v>
      </c>
      <c r="BA426" s="20"/>
      <c r="BB426" s="1">
        <f t="shared" ref="BB426" si="4315">AR426*AW423+AT426*AW426-AS426*AX423-AU426*AX426</f>
        <v>0</v>
      </c>
      <c r="BC426" s="4">
        <f t="shared" ref="BC426" si="4316">(AR426*AX423+AS426*AW423+AT426*AX426+AU426*AW426)</f>
        <v>-1.4900348806983337</v>
      </c>
      <c r="BD426" s="2">
        <f t="shared" ref="BD426" si="4317">AR426*AY423+AT426*AY426-AS426*AZ423-AU426*AZ426</f>
        <v>1.4961036408172863</v>
      </c>
      <c r="BE426" s="3">
        <f t="shared" ref="BE426" si="4318">(AR426*AZ423+AS426*AY423+AT426*AZ426+AU426*AY426)</f>
        <v>0</v>
      </c>
      <c r="BF426" s="20"/>
      <c r="BG426" s="16">
        <v>0</v>
      </c>
      <c r="BH426" s="17">
        <f t="shared" ref="BH426" si="4319">$B423*$BH$4</f>
        <v>1.8044800000000001</v>
      </c>
      <c r="BI426" s="18">
        <v>1</v>
      </c>
      <c r="BJ426" s="19">
        <v>0</v>
      </c>
      <c r="BK426" s="20"/>
      <c r="BL426" s="1">
        <f t="shared" ref="BL426" si="4320">BB426*BG423+BD426*BG426-BC426*BH423-BE426*BH426</f>
        <v>0</v>
      </c>
      <c r="BM426" s="4">
        <f t="shared" ref="BM426" si="4321">(BB426*BH423+BC426*BG423+BD426*BH426+BE426*BG426)</f>
        <v>1.2096542170836433</v>
      </c>
      <c r="BN426" s="2">
        <f t="shared" ref="BN426" si="4322">BB426*BI423+BD426*BI426-BC426*BJ423-BE426*BJ426</f>
        <v>1.4961036408172863</v>
      </c>
      <c r="BO426" s="3">
        <f t="shared" ref="BO426" si="4323">(BB426*BJ423+BC426*BI423+BD426*BJ426+BE426*BI426)</f>
        <v>0</v>
      </c>
      <c r="BP426" s="20"/>
      <c r="BQ426" s="16">
        <v>0</v>
      </c>
      <c r="BR426" s="17">
        <v>0</v>
      </c>
      <c r="BS426" s="18">
        <v>1</v>
      </c>
      <c r="BT426" s="19">
        <v>0</v>
      </c>
      <c r="BU426" s="20"/>
      <c r="BV426" s="1">
        <f t="shared" ref="BV426" si="4324">BL426*BQ423+BN426*BQ426-BM426*BR423-BO426*BR426</f>
        <v>0</v>
      </c>
      <c r="BW426" s="4">
        <f t="shared" ref="BW426" si="4325">(BL426*BR423+BM426*BQ423+BN426*BR426+BO426*BQ426)</f>
        <v>1.2096542170836433</v>
      </c>
      <c r="BX426" s="2">
        <f t="shared" ref="BX426" si="4326">BL426*BS423+BN426*BS426-BM426*BT423-BO426*BT426</f>
        <v>-0.23012131312975614</v>
      </c>
      <c r="BY426" s="3">
        <f t="shared" ref="BY426" si="4327">(BL426*BT423+BM426*BS423+BN426*BT426+BO426*BS426)</f>
        <v>0</v>
      </c>
      <c r="BZ426" s="20"/>
      <c r="CA426" s="16">
        <v>0</v>
      </c>
      <c r="CB426" s="17">
        <f t="shared" ref="CB426" si="4328">$B423*$CB$4</f>
        <v>0.81447999999999998</v>
      </c>
      <c r="CC426" s="18">
        <v>1</v>
      </c>
      <c r="CD426" s="19">
        <v>0</v>
      </c>
      <c r="CE426" s="20"/>
      <c r="CF426" s="1">
        <f t="shared" ref="CF426" si="4329">BV426*CA423+BX426*CA426-BW426*CB423-BY426*CB426</f>
        <v>0</v>
      </c>
      <c r="CG426" s="4">
        <f t="shared" ref="CG426" si="4330">(BV426*CB423+BW426*CA423+BX426*CB426+BY426*CA426)</f>
        <v>1.0222250099657195</v>
      </c>
      <c r="CH426" s="2">
        <f t="shared" ref="CH426" si="4331">BV426*CC423+BX426*CC426-BW426*CD423-BY426*CD426</f>
        <v>-0.23012131312975614</v>
      </c>
      <c r="CI426" s="3">
        <f t="shared" ref="CI426" si="4332">(BV426*CD423+BW426*CC423+BX426*CD426+BY426*CC426)</f>
        <v>0</v>
      </c>
      <c r="CK426" s="16">
        <f t="shared" ref="CK426" si="4333">1/$CL$4</f>
        <v>1</v>
      </c>
      <c r="CL426" s="17">
        <v>0</v>
      </c>
      <c r="CM426" s="18">
        <v>1</v>
      </c>
      <c r="CN426" s="19">
        <v>0</v>
      </c>
      <c r="CP426" s="1">
        <f t="shared" ref="CP426" si="4334">CF426*CK423+CH426*CK426-CG426*CL423-CI426*CL426</f>
        <v>-0.23012131312975614</v>
      </c>
      <c r="CQ426" s="4">
        <f t="shared" ref="CQ426" si="4335">(CF426*CL423+CG426*CK423+CH426*CL426+CI426*CK426)</f>
        <v>1.0222250099657195</v>
      </c>
      <c r="CR426" s="2">
        <f t="shared" ref="CR426" si="4336">CF426*CM423+CH426*CM426-CG426*CN423-CI426*CN426</f>
        <v>-0.23012131312975614</v>
      </c>
      <c r="CS426" s="3">
        <f t="shared" ref="CS426" si="4337">(CF426*CN423+CG426*CM423+CH426*CN426+CI426*CM426)</f>
        <v>0</v>
      </c>
      <c r="CU426" s="39">
        <f t="shared" ref="CU426" si="4338">(180/PI())*ATAN(-1*(CQ423/CP423))</f>
        <v>76.050640242927869</v>
      </c>
      <c r="CW426" s="56">
        <f t="shared" ref="CW426" si="4339">20*LOG(((1-(10^(CU423/20)^2)*(1-((1-CW423)/(1+CW423))^2))^0.5))</f>
        <v>-23.517160521144827</v>
      </c>
      <c r="CY426" s="35"/>
      <c r="CZ426" s="35"/>
    </row>
    <row r="427" spans="1:104" ht="18" customHeight="1"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  <c r="AA427" s="20"/>
      <c r="AB427" s="30"/>
      <c r="AC427" s="20"/>
      <c r="AD427" s="20"/>
      <c r="AE427" s="20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Y427" s="35"/>
      <c r="CZ427" s="35"/>
    </row>
    <row r="428" spans="1:104" ht="18" customHeight="1">
      <c r="CY428" s="35"/>
      <c r="CZ428" s="35"/>
    </row>
    <row r="429" spans="1:104" ht="18" customHeight="1" thickBot="1">
      <c r="A429" s="23"/>
      <c r="B429" s="23"/>
      <c r="C429" s="23"/>
      <c r="D429" s="20" t="s">
        <v>6</v>
      </c>
      <c r="E429" s="20"/>
      <c r="F429" s="20"/>
      <c r="G429" s="20"/>
      <c r="H429" s="20"/>
      <c r="I429" s="20" t="s">
        <v>7</v>
      </c>
      <c r="J429" s="20"/>
      <c r="K429" s="20"/>
      <c r="L429" s="20"/>
      <c r="M429" s="23"/>
      <c r="N429" s="23"/>
      <c r="O429" s="24" t="s">
        <v>8</v>
      </c>
      <c r="P429" s="23"/>
      <c r="Q429" s="23"/>
      <c r="R429" s="23"/>
      <c r="S429" s="20"/>
      <c r="T429" s="20" t="s">
        <v>9</v>
      </c>
      <c r="U429" s="23"/>
      <c r="V429" s="23"/>
      <c r="W429" s="23"/>
      <c r="X429" s="23"/>
      <c r="Y429" s="24" t="s">
        <v>10</v>
      </c>
      <c r="Z429" s="23"/>
      <c r="AA429" s="23"/>
      <c r="AB429" s="23"/>
      <c r="AC429" s="24" t="s">
        <v>11</v>
      </c>
      <c r="AD429" s="20"/>
      <c r="AE429" s="20"/>
      <c r="AF429" s="20"/>
      <c r="AG429" s="20"/>
      <c r="AH429" s="23"/>
      <c r="AI429" s="24" t="s">
        <v>12</v>
      </c>
      <c r="AJ429" s="23"/>
      <c r="AK429" s="23"/>
      <c r="AL429" s="20"/>
      <c r="AM429" s="24" t="s">
        <v>21</v>
      </c>
      <c r="AN429" s="20"/>
      <c r="AO429" s="23"/>
      <c r="AP429" s="23"/>
      <c r="AQ429" s="23"/>
      <c r="AR429" s="23"/>
      <c r="AS429" s="24" t="s">
        <v>87</v>
      </c>
      <c r="AT429" s="23"/>
      <c r="AU429" s="23"/>
      <c r="AV429" s="23"/>
      <c r="AW429" s="24" t="s">
        <v>22</v>
      </c>
      <c r="AX429" s="20"/>
      <c r="AY429" s="20"/>
      <c r="AZ429" s="20"/>
      <c r="BA429" s="20"/>
      <c r="BB429" s="23"/>
      <c r="BC429" s="24" t="s">
        <v>13</v>
      </c>
      <c r="BD429" s="23"/>
      <c r="BE429" s="23"/>
      <c r="BF429" s="23"/>
      <c r="BG429" s="24" t="s">
        <v>23</v>
      </c>
      <c r="BH429" s="20"/>
      <c r="BI429" s="23"/>
      <c r="BJ429" s="23"/>
      <c r="BK429" s="23"/>
      <c r="BL429" s="23"/>
      <c r="BM429" s="24" t="s">
        <v>24</v>
      </c>
      <c r="BN429" s="23"/>
      <c r="BO429" s="23"/>
      <c r="BP429" s="23"/>
      <c r="BQ429" s="24" t="s">
        <v>22</v>
      </c>
      <c r="BR429" s="20"/>
      <c r="BS429" s="20"/>
      <c r="BT429" s="20"/>
      <c r="BU429" s="20"/>
      <c r="BV429" s="23"/>
      <c r="BW429" s="24" t="s">
        <v>25</v>
      </c>
      <c r="BX429" s="23"/>
      <c r="BY429" s="23"/>
      <c r="BZ429" s="23"/>
      <c r="CA429" s="24" t="s">
        <v>23</v>
      </c>
      <c r="CB429" s="20"/>
      <c r="CC429" s="23"/>
      <c r="CD429" s="23"/>
      <c r="CE429" s="23"/>
      <c r="CF429" s="23"/>
      <c r="CG429" s="24" t="s">
        <v>88</v>
      </c>
      <c r="CH429" s="23"/>
      <c r="CI429" s="23"/>
      <c r="CJ429" s="23"/>
      <c r="CK429" s="24" t="s">
        <v>155</v>
      </c>
      <c r="CL429" s="24"/>
      <c r="CM429" s="23"/>
      <c r="CN429" s="23"/>
      <c r="CO429" s="23"/>
      <c r="CP429" s="23"/>
      <c r="CQ429" s="24" t="s">
        <v>89</v>
      </c>
      <c r="CR429" s="23"/>
      <c r="CS429" s="23"/>
      <c r="CY429" s="35"/>
      <c r="CZ429" s="35"/>
    </row>
    <row r="430" spans="1:104" ht="18" customHeight="1" thickBot="1">
      <c r="A430" s="23"/>
      <c r="B430" s="33"/>
      <c r="C430" s="23"/>
      <c r="D430" s="7" t="s">
        <v>99</v>
      </c>
      <c r="E430" s="8"/>
      <c r="F430" s="8" t="s">
        <v>100</v>
      </c>
      <c r="G430" s="9"/>
      <c r="H430" s="10"/>
      <c r="I430" s="7" t="s">
        <v>103</v>
      </c>
      <c r="J430" s="8"/>
      <c r="K430" s="8" t="s">
        <v>104</v>
      </c>
      <c r="L430" s="9"/>
      <c r="M430" s="23"/>
      <c r="N430" s="194" t="s">
        <v>74</v>
      </c>
      <c r="O430" s="195"/>
      <c r="P430" s="196" t="s">
        <v>75</v>
      </c>
      <c r="Q430" s="197"/>
      <c r="R430" s="23"/>
      <c r="S430" s="7" t="s">
        <v>2</v>
      </c>
      <c r="T430" s="8"/>
      <c r="U430" s="8" t="s">
        <v>3</v>
      </c>
      <c r="V430" s="9"/>
      <c r="W430" s="20"/>
      <c r="X430" s="194" t="s">
        <v>108</v>
      </c>
      <c r="Y430" s="195"/>
      <c r="Z430" s="196" t="s">
        <v>109</v>
      </c>
      <c r="AA430" s="197"/>
      <c r="AB430" s="20"/>
      <c r="AC430" s="7" t="s">
        <v>107</v>
      </c>
      <c r="AD430" s="8"/>
      <c r="AE430" s="8" t="s">
        <v>14</v>
      </c>
      <c r="AF430" s="9"/>
      <c r="AG430" s="20"/>
      <c r="AH430" s="194" t="s">
        <v>112</v>
      </c>
      <c r="AI430" s="195"/>
      <c r="AJ430" s="196" t="s">
        <v>113</v>
      </c>
      <c r="AK430" s="197"/>
      <c r="AL430" s="20"/>
      <c r="AM430" s="106" t="s">
        <v>135</v>
      </c>
      <c r="AN430" s="107"/>
      <c r="AO430" s="107" t="s">
        <v>136</v>
      </c>
      <c r="AP430" s="108"/>
      <c r="AQ430" s="23"/>
      <c r="AR430" s="194" t="s">
        <v>116</v>
      </c>
      <c r="AS430" s="195"/>
      <c r="AT430" s="196" t="s">
        <v>0</v>
      </c>
      <c r="AU430" s="197"/>
      <c r="AV430" s="36"/>
      <c r="AW430" s="7" t="s">
        <v>139</v>
      </c>
      <c r="AX430" s="8"/>
      <c r="AY430" s="8" t="s">
        <v>140</v>
      </c>
      <c r="AZ430" s="9"/>
      <c r="BA430" s="20"/>
      <c r="BB430" s="194" t="s">
        <v>119</v>
      </c>
      <c r="BC430" s="195"/>
      <c r="BD430" s="196" t="s">
        <v>120</v>
      </c>
      <c r="BE430" s="197"/>
      <c r="BF430" s="36"/>
      <c r="BG430" s="190" t="s">
        <v>143</v>
      </c>
      <c r="BH430" s="191"/>
      <c r="BI430" s="192" t="s">
        <v>144</v>
      </c>
      <c r="BJ430" s="193"/>
      <c r="BK430" s="36"/>
      <c r="BL430" s="194" t="s">
        <v>123</v>
      </c>
      <c r="BM430" s="195"/>
      <c r="BN430" s="196" t="s">
        <v>124</v>
      </c>
      <c r="BO430" s="197"/>
      <c r="BP430" s="36"/>
      <c r="BQ430" s="7" t="s">
        <v>147</v>
      </c>
      <c r="BR430" s="8"/>
      <c r="BS430" s="8" t="s">
        <v>148</v>
      </c>
      <c r="BT430" s="9"/>
      <c r="BU430" s="20"/>
      <c r="BV430" s="194" t="s">
        <v>127</v>
      </c>
      <c r="BW430" s="195"/>
      <c r="BX430" s="196" t="s">
        <v>128</v>
      </c>
      <c r="BY430" s="197"/>
      <c r="BZ430" s="36"/>
      <c r="CA430" s="7" t="s">
        <v>151</v>
      </c>
      <c r="CB430" s="8"/>
      <c r="CC430" s="8" t="s">
        <v>152</v>
      </c>
      <c r="CD430" s="9"/>
      <c r="CE430" s="36"/>
      <c r="CF430" s="194" t="s">
        <v>131</v>
      </c>
      <c r="CG430" s="195"/>
      <c r="CH430" s="196" t="s">
        <v>132</v>
      </c>
      <c r="CI430" s="197"/>
      <c r="CJ430" s="23"/>
      <c r="CK430" s="7" t="s">
        <v>156</v>
      </c>
      <c r="CL430" s="8"/>
      <c r="CM430" s="8" t="s">
        <v>157</v>
      </c>
      <c r="CN430" s="9"/>
      <c r="CO430" s="23"/>
      <c r="CP430" s="194" t="s">
        <v>160</v>
      </c>
      <c r="CQ430" s="195"/>
      <c r="CR430" s="196" t="s">
        <v>132</v>
      </c>
      <c r="CS430" s="197"/>
      <c r="CU430" s="26" t="s">
        <v>15</v>
      </c>
      <c r="CW430" s="52" t="s">
        <v>46</v>
      </c>
      <c r="CY430" s="35"/>
      <c r="CZ430" s="35"/>
    </row>
    <row r="431" spans="1:104" ht="18" customHeight="1" thickTop="1" thickBot="1">
      <c r="B431" s="34">
        <v>1.02</v>
      </c>
      <c r="D431" s="11">
        <v>1</v>
      </c>
      <c r="E431" s="12">
        <v>0</v>
      </c>
      <c r="F431" s="13">
        <v>0</v>
      </c>
      <c r="G431" s="14">
        <v>0</v>
      </c>
      <c r="H431" s="10"/>
      <c r="I431" s="11">
        <v>1</v>
      </c>
      <c r="J431" s="12">
        <v>0</v>
      </c>
      <c r="K431" s="13">
        <v>0</v>
      </c>
      <c r="L431" s="40">
        <f t="shared" ref="L431" si="4340">$B431*$J$4</f>
        <v>1.4555808000000001</v>
      </c>
      <c r="N431" s="1">
        <f t="shared" ref="N431" si="4341">D431*I431+F431*I434-E431*J431-G431*J434</f>
        <v>1</v>
      </c>
      <c r="O431" s="4">
        <f t="shared" ref="O431" si="4342">(D431*J431+E431*I431+F431*J434+G431*I434)</f>
        <v>0</v>
      </c>
      <c r="P431" s="2">
        <f t="shared" ref="P431" si="4343">D431*K431+F431*K434-E431*L431-G431*L434</f>
        <v>0</v>
      </c>
      <c r="Q431" s="3">
        <f t="shared" ref="Q431" si="4344">(D431*L431+E431*K431+F431*L434+G431*K434)</f>
        <v>1.4555808000000001</v>
      </c>
      <c r="S431" s="11">
        <v>1</v>
      </c>
      <c r="T431" s="12">
        <v>0</v>
      </c>
      <c r="U431" s="13">
        <v>0</v>
      </c>
      <c r="V431" s="13">
        <v>0</v>
      </c>
      <c r="W431" s="20"/>
      <c r="X431" s="1">
        <f t="shared" ref="X431" si="4345">N431*S431+P431*S434-O431*T431-Q431*T434</f>
        <v>-1.6790977708236801</v>
      </c>
      <c r="Y431" s="4">
        <f t="shared" ref="Y431" si="4346">(N431*T431+O431*S431+P431*T434+Q431*S434)</f>
        <v>0</v>
      </c>
      <c r="Z431" s="2">
        <f t="shared" ref="Z431" si="4347">N431*U431+P431*U434-O431*V431-Q431*V434</f>
        <v>0</v>
      </c>
      <c r="AA431" s="3">
        <f t="shared" ref="AA431" si="4348">(N431*V431+O431*U431+P431*V434+Q431*U434)</f>
        <v>1.4555808000000001</v>
      </c>
      <c r="AB431" s="20"/>
      <c r="AC431" s="11">
        <v>1</v>
      </c>
      <c r="AD431" s="12">
        <v>0</v>
      </c>
      <c r="AE431" s="13">
        <v>0</v>
      </c>
      <c r="AF431" s="40">
        <f t="shared" ref="AF431" si="4349">$B431*$AD$4</f>
        <v>1.7467398000000001</v>
      </c>
      <c r="AG431" s="20"/>
      <c r="AH431" s="1">
        <f t="shared" ref="AH431" si="4350">X431*AC431+Z431*AC434-Y431*AD431-AA431*AD434</f>
        <v>-1.6790977708236801</v>
      </c>
      <c r="AI431" s="4">
        <f t="shared" ref="AI431" si="4351">(X431*AD431+Y431*AC431+Z431*AD434+AA431*AC434)</f>
        <v>0</v>
      </c>
      <c r="AJ431" s="2">
        <f t="shared" ref="AJ431" si="4352">X431*AE431+Z431*AE434-Y431*AF431-AA431*AF434</f>
        <v>0</v>
      </c>
      <c r="AK431" s="3">
        <f t="shared" ref="AK431" si="4353">(X431*AF431+Y431*AE431+Z431*AF434+AA431*AE434)</f>
        <v>-1.4773661043890007</v>
      </c>
      <c r="AL431" s="20"/>
      <c r="AM431" s="11">
        <v>1</v>
      </c>
      <c r="AN431" s="12">
        <v>0</v>
      </c>
      <c r="AO431" s="13">
        <v>0</v>
      </c>
      <c r="AP431" s="14">
        <v>0</v>
      </c>
      <c r="AR431" s="1">
        <f t="shared" ref="AR431" si="4354">AH431*AM431+AJ431*AM434-AI431*AN431-AK431*AN434</f>
        <v>1.1927175608187093</v>
      </c>
      <c r="AS431" s="4">
        <f t="shared" ref="AS431" si="4355">(AH431*AN431+AI431*AM431+AJ431*AN434+AK431*AM434)</f>
        <v>0</v>
      </c>
      <c r="AT431" s="2">
        <f t="shared" ref="AT431" si="4356">AH431*AO431+AJ431*AO434-AI431*AP431-AK431*AP434</f>
        <v>0</v>
      </c>
      <c r="AU431" s="3">
        <f t="shared" ref="AU431" si="4357">(AH431*AP431+AI431*AO431+AJ431*AP434+AK431*AO434)</f>
        <v>-1.4773661043890007</v>
      </c>
      <c r="AV431" s="20"/>
      <c r="AW431" s="11">
        <v>1</v>
      </c>
      <c r="AX431" s="12">
        <v>0</v>
      </c>
      <c r="AY431" s="13">
        <v>0</v>
      </c>
      <c r="AZ431" s="40">
        <f t="shared" ref="AZ431" si="4358">$B431*$AX$4</f>
        <v>1.7467398000000001</v>
      </c>
      <c r="BA431" s="20"/>
      <c r="BB431" s="1">
        <f t="shared" ref="BB431" si="4359">AR431*AW431+AT431*AW434-AS431*AX431-AU431*AX434</f>
        <v>1.1927175608187093</v>
      </c>
      <c r="BC431" s="4">
        <f t="shared" ref="BC431" si="4360">(AR431*AX431+AS431*AW431+AT431*AX434+AU431*AW434)</f>
        <v>0</v>
      </c>
      <c r="BD431" s="2">
        <f t="shared" ref="BD431" si="4361">AR431*AY431+AT431*AY434-AS431*AZ431-AU431*AZ434</f>
        <v>0</v>
      </c>
      <c r="BE431" s="3">
        <f t="shared" ref="BE431" si="4362">(AR431*AZ431+AS431*AY431+AT431*AZ434+AU431*AY434)</f>
        <v>0.60600112925195959</v>
      </c>
      <c r="BF431" s="20"/>
      <c r="BG431" s="11">
        <v>1</v>
      </c>
      <c r="BH431" s="12">
        <v>0</v>
      </c>
      <c r="BI431" s="13">
        <v>0</v>
      </c>
      <c r="BJ431" s="14">
        <v>0</v>
      </c>
      <c r="BK431" s="20"/>
      <c r="BL431" s="1">
        <f t="shared" ref="BL431" si="4363">BB431*BG431+BD431*BG434-BC431*BH431-BE431*BH434</f>
        <v>7.7330304751881629E-2</v>
      </c>
      <c r="BM431" s="4">
        <f t="shared" ref="BM431" si="4364">(BB431*BH431+BC431*BG431+BD431*BH434+BE431*BG434)</f>
        <v>0</v>
      </c>
      <c r="BN431" s="2">
        <f t="shared" ref="BN431" si="4365">BB431*BI431+BD431*BI434-BC431*BJ431-BE431*BJ434</f>
        <v>0</v>
      </c>
      <c r="BO431" s="3">
        <f t="shared" ref="BO431" si="4366">(BB431*BJ431+BC431*BI431+BD431*BJ434+BE431*BI434)</f>
        <v>0.60600112925195959</v>
      </c>
      <c r="BP431" s="20"/>
      <c r="BQ431" s="11">
        <v>1</v>
      </c>
      <c r="BR431" s="12">
        <v>0</v>
      </c>
      <c r="BS431" s="13">
        <v>0</v>
      </c>
      <c r="BT431" s="40">
        <f t="shared" ref="BT431" si="4367">$B431*BR$4</f>
        <v>1.4555808000000001</v>
      </c>
      <c r="BU431" s="20"/>
      <c r="BV431" s="1">
        <f t="shared" ref="BV431" si="4368">BL431*BQ431+BN431*BQ434-BM431*BR431-BO431*BR434</f>
        <v>7.7330304751881629E-2</v>
      </c>
      <c r="BW431" s="4">
        <f t="shared" ref="BW431" si="4369">(BL431*BR431+BM431*BQ431+BN431*BR434+BO431*BQ434)</f>
        <v>0</v>
      </c>
      <c r="BX431" s="2">
        <f t="shared" ref="BX431" si="4370">BL431*BS431+BN431*BS434-BM431*BT431-BO431*BT434</f>
        <v>0</v>
      </c>
      <c r="BY431" s="3">
        <f t="shared" ref="BY431" si="4371">(BL431*BT431+BM431*BS431+BN431*BT434+BO431*BS434)</f>
        <v>0.71856163610694723</v>
      </c>
      <c r="BZ431" s="20"/>
      <c r="CA431" s="11">
        <v>1</v>
      </c>
      <c r="CB431" s="12">
        <v>0</v>
      </c>
      <c r="CC431" s="13">
        <v>0</v>
      </c>
      <c r="CD431" s="14">
        <v>0</v>
      </c>
      <c r="CE431" s="20"/>
      <c r="CF431" s="1">
        <f t="shared" ref="CF431" si="4372">BV431*CA431+BX431*CA434-BW431*CB431-BY431*CB434</f>
        <v>-0.51962885825203253</v>
      </c>
      <c r="CG431" s="4">
        <f t="shared" ref="CG431" si="4373">(BV431*CB431+BW431*CA431+BX431*CB434+BY431*CA434)</f>
        <v>0</v>
      </c>
      <c r="CH431" s="2">
        <f t="shared" ref="CH431" si="4374">BV431*CC431+BX431*CC434-BW431*CD431-BY431*CD434</f>
        <v>0</v>
      </c>
      <c r="CI431" s="3">
        <f t="shared" ref="CI431" si="4375">(BV431*CD431+BW431*CC431+BX431*CD434+BY431*CC434)</f>
        <v>0.71856163610694723</v>
      </c>
      <c r="CJ431" s="28"/>
      <c r="CK431" s="11">
        <v>1</v>
      </c>
      <c r="CL431" s="12">
        <v>0</v>
      </c>
      <c r="CM431" s="13">
        <v>0</v>
      </c>
      <c r="CN431" s="14">
        <v>0</v>
      </c>
      <c r="CP431" s="1">
        <f t="shared" ref="CP431" si="4376">CF431*CK431+CH431*CK434-CG431*CL431-CI431*CL434</f>
        <v>-0.51962885825203253</v>
      </c>
      <c r="CQ431" s="4">
        <f t="shared" ref="CQ431" si="4377">(CF431*CL431+CG431*CK431+CH431*CL434+CI431*CK434)</f>
        <v>0.71856163610694723</v>
      </c>
      <c r="CR431" s="2">
        <f t="shared" ref="CR431" si="4378">CF431*CM431+CH431*CM434-CG431*CN431-CI431*CN434</f>
        <v>0</v>
      </c>
      <c r="CS431" s="3">
        <f t="shared" ref="CS431" si="4379">(CF431*CN431+CG431*CM431+CH431*CN434+CI431*CM434)</f>
        <v>0.71856163610694723</v>
      </c>
      <c r="CU431" s="29">
        <f t="shared" ref="CU431" si="4380">20*LOG(((1+$CL$4)/$CL$4)/((CP431+CP434)^2+(CQ431+CQ434)^2)^0.5)</f>
        <v>-9.494380883308412E-2</v>
      </c>
      <c r="CW431" s="53">
        <f t="shared" ref="CW431" si="4381">((CP431^2+CQ431^2)^0.5)/((CP434^2+CQ434^2)^0.5)</f>
        <v>0.77712401639274276</v>
      </c>
      <c r="CY431" s="35"/>
      <c r="CZ431" s="35"/>
    </row>
    <row r="432" spans="1:104" ht="18" customHeight="1" thickBot="1">
      <c r="D432" s="11"/>
      <c r="E432" s="13"/>
      <c r="F432" s="13"/>
      <c r="G432" s="15"/>
      <c r="H432" s="10"/>
      <c r="I432" s="11"/>
      <c r="J432" s="13"/>
      <c r="K432" s="13"/>
      <c r="L432" s="15"/>
      <c r="N432" s="5"/>
      <c r="Q432" s="6"/>
      <c r="S432" s="11"/>
      <c r="T432" s="13"/>
      <c r="U432" s="13"/>
      <c r="V432" s="15"/>
      <c r="W432" s="20"/>
      <c r="X432" s="5"/>
      <c r="AA432" s="6"/>
      <c r="AB432" s="20"/>
      <c r="AC432" s="11"/>
      <c r="AD432" s="13"/>
      <c r="AE432" s="13"/>
      <c r="AF432" s="15"/>
      <c r="AG432" s="20"/>
      <c r="AH432" s="5"/>
      <c r="AK432" s="6"/>
      <c r="AL432" s="20"/>
      <c r="AM432" s="11"/>
      <c r="AN432" s="13"/>
      <c r="AO432" s="13"/>
      <c r="AP432" s="15"/>
      <c r="AR432" s="5"/>
      <c r="AU432" s="6"/>
      <c r="AW432" s="11"/>
      <c r="AX432" s="13"/>
      <c r="AY432" s="13"/>
      <c r="AZ432" s="15"/>
      <c r="BA432" s="20"/>
      <c r="BB432" s="5"/>
      <c r="BE432" s="6"/>
      <c r="BG432" s="11"/>
      <c r="BH432" s="13"/>
      <c r="BI432" s="13"/>
      <c r="BJ432" s="15"/>
      <c r="BL432" s="5"/>
      <c r="BO432" s="6"/>
      <c r="BQ432" s="11"/>
      <c r="BR432" s="13"/>
      <c r="BS432" s="13"/>
      <c r="BT432" s="15"/>
      <c r="BU432" s="20"/>
      <c r="BV432" s="5"/>
      <c r="BY432" s="6"/>
      <c r="CA432" s="11"/>
      <c r="CB432" s="13"/>
      <c r="CC432" s="13"/>
      <c r="CD432" s="15"/>
      <c r="CF432" s="5"/>
      <c r="CI432" s="6"/>
      <c r="CK432" s="11"/>
      <c r="CL432" s="13"/>
      <c r="CM432" s="13"/>
      <c r="CN432" s="15"/>
      <c r="CP432" s="5"/>
      <c r="CS432" s="6"/>
      <c r="CW432" s="54"/>
      <c r="CY432" s="35"/>
      <c r="CZ432" s="35"/>
    </row>
    <row r="433" spans="1:104" ht="18" customHeight="1" thickBot="1">
      <c r="D433" s="11" t="s">
        <v>101</v>
      </c>
      <c r="E433" s="13"/>
      <c r="F433" s="13" t="s">
        <v>102</v>
      </c>
      <c r="G433" s="15"/>
      <c r="H433" s="10"/>
      <c r="I433" s="11" t="s">
        <v>106</v>
      </c>
      <c r="J433" s="13"/>
      <c r="K433" s="13" t="s">
        <v>105</v>
      </c>
      <c r="L433" s="15"/>
      <c r="N433" s="194" t="s">
        <v>16</v>
      </c>
      <c r="O433" s="195"/>
      <c r="P433" s="196" t="s">
        <v>17</v>
      </c>
      <c r="Q433" s="197"/>
      <c r="S433" s="11" t="s">
        <v>4</v>
      </c>
      <c r="T433" s="13"/>
      <c r="U433" s="13" t="s">
        <v>5</v>
      </c>
      <c r="V433" s="15"/>
      <c r="W433" s="20"/>
      <c r="X433" s="194" t="s">
        <v>111</v>
      </c>
      <c r="Y433" s="195"/>
      <c r="Z433" s="196" t="s">
        <v>110</v>
      </c>
      <c r="AA433" s="197"/>
      <c r="AB433" s="20"/>
      <c r="AC433" s="11" t="s">
        <v>18</v>
      </c>
      <c r="AD433" s="13"/>
      <c r="AE433" s="13" t="s">
        <v>19</v>
      </c>
      <c r="AF433" s="15"/>
      <c r="AG433" s="20"/>
      <c r="AH433" s="194" t="s">
        <v>114</v>
      </c>
      <c r="AI433" s="195"/>
      <c r="AJ433" s="196" t="s">
        <v>115</v>
      </c>
      <c r="AK433" s="197"/>
      <c r="AL433" s="20"/>
      <c r="AM433" s="11" t="s">
        <v>138</v>
      </c>
      <c r="AN433" s="13"/>
      <c r="AO433" s="13" t="s">
        <v>137</v>
      </c>
      <c r="AP433" s="15"/>
      <c r="AR433" s="194" t="s">
        <v>117</v>
      </c>
      <c r="AS433" s="195"/>
      <c r="AT433" s="196" t="s">
        <v>118</v>
      </c>
      <c r="AU433" s="197"/>
      <c r="AV433" s="36"/>
      <c r="AW433" s="11" t="s">
        <v>142</v>
      </c>
      <c r="AX433" s="13"/>
      <c r="AY433" s="13" t="s">
        <v>141</v>
      </c>
      <c r="AZ433" s="15"/>
      <c r="BA433" s="20"/>
      <c r="BB433" s="194" t="s">
        <v>122</v>
      </c>
      <c r="BC433" s="195"/>
      <c r="BD433" s="196" t="s">
        <v>121</v>
      </c>
      <c r="BE433" s="197"/>
      <c r="BF433" s="36"/>
      <c r="BG433" s="11" t="s">
        <v>145</v>
      </c>
      <c r="BH433" s="13"/>
      <c r="BI433" s="13" t="s">
        <v>146</v>
      </c>
      <c r="BJ433" s="15"/>
      <c r="BK433" s="36"/>
      <c r="BL433" s="194" t="s">
        <v>125</v>
      </c>
      <c r="BM433" s="195"/>
      <c r="BN433" s="196" t="s">
        <v>126</v>
      </c>
      <c r="BO433" s="197"/>
      <c r="BP433" s="36"/>
      <c r="BQ433" s="11" t="s">
        <v>150</v>
      </c>
      <c r="BR433" s="13"/>
      <c r="BS433" s="13" t="s">
        <v>149</v>
      </c>
      <c r="BT433" s="15"/>
      <c r="BU433" s="20"/>
      <c r="BV433" s="194" t="s">
        <v>129</v>
      </c>
      <c r="BW433" s="195"/>
      <c r="BX433" s="196" t="s">
        <v>130</v>
      </c>
      <c r="BY433" s="197"/>
      <c r="BZ433" s="36"/>
      <c r="CA433" s="11" t="s">
        <v>154</v>
      </c>
      <c r="CB433" s="13"/>
      <c r="CC433" s="13" t="s">
        <v>153</v>
      </c>
      <c r="CD433" s="15"/>
      <c r="CE433" s="36"/>
      <c r="CF433" s="194" t="s">
        <v>134</v>
      </c>
      <c r="CG433" s="195"/>
      <c r="CH433" s="196" t="s">
        <v>133</v>
      </c>
      <c r="CI433" s="197"/>
      <c r="CK433" s="11" t="s">
        <v>159</v>
      </c>
      <c r="CL433" s="13"/>
      <c r="CM433" s="13" t="s">
        <v>158</v>
      </c>
      <c r="CN433" s="15"/>
      <c r="CP433" s="109" t="s">
        <v>161</v>
      </c>
      <c r="CQ433" s="110"/>
      <c r="CR433" s="111" t="s">
        <v>162</v>
      </c>
      <c r="CS433" s="112"/>
      <c r="CU433" s="38" t="s">
        <v>29</v>
      </c>
      <c r="CW433" s="55" t="s">
        <v>47</v>
      </c>
      <c r="CY433" s="35"/>
      <c r="CZ433" s="35"/>
    </row>
    <row r="434" spans="1:104" ht="18" customHeight="1" thickTop="1" thickBot="1">
      <c r="D434" s="16">
        <v>0</v>
      </c>
      <c r="E434" s="17">
        <f t="shared" ref="E434" si="4382">$B431*$E$4</f>
        <v>0.8307696</v>
      </c>
      <c r="F434" s="18">
        <v>1</v>
      </c>
      <c r="G434" s="19">
        <v>0</v>
      </c>
      <c r="H434" s="10"/>
      <c r="I434" s="16">
        <v>0</v>
      </c>
      <c r="J434" s="17">
        <v>0</v>
      </c>
      <c r="K434" s="18">
        <v>1</v>
      </c>
      <c r="L434" s="19">
        <v>0</v>
      </c>
      <c r="N434" s="1">
        <f t="shared" ref="N434" si="4383">D434*I431+F434*I434-E434*J431-G434*J434</f>
        <v>0</v>
      </c>
      <c r="O434" s="4">
        <f t="shared" ref="O434" si="4384">(D434*J431+E434*I431+F434*J434+G434*I434)</f>
        <v>0.8307696</v>
      </c>
      <c r="P434" s="2">
        <f t="shared" ref="P434" si="4385">D434*K431+F434*K434-E434*L431-G434*L434</f>
        <v>-0.20925227898368015</v>
      </c>
      <c r="Q434" s="3">
        <f t="shared" ref="Q434" si="4386">(D434*L431+E434*K431+F434*L434+G434*K434)</f>
        <v>0</v>
      </c>
      <c r="S434" s="16">
        <v>0</v>
      </c>
      <c r="T434" s="17">
        <f t="shared" ref="T434" si="4387">$B431*$T$4</f>
        <v>1.8405696</v>
      </c>
      <c r="U434" s="18">
        <v>1</v>
      </c>
      <c r="V434" s="19">
        <v>0</v>
      </c>
      <c r="W434" s="20"/>
      <c r="X434" s="1">
        <f t="shared" ref="X434" si="4388">N434*S431+P434*S434-O434*T431-Q434*T434</f>
        <v>0</v>
      </c>
      <c r="Y434" s="4">
        <f t="shared" ref="Y434" si="4389">(N434*T431+O434*S431+P434*T434+Q434*S434)</f>
        <v>0.44562621657191942</v>
      </c>
      <c r="Z434" s="2">
        <f t="shared" ref="Z434" si="4390">N434*U431+P434*U434-O434*V431-Q434*V434</f>
        <v>-0.20925227898368015</v>
      </c>
      <c r="AA434" s="3">
        <f t="shared" ref="AA434" si="4391">(N434*V431+O434*U431+P434*V434+Q434*U434)</f>
        <v>0</v>
      </c>
      <c r="AB434" s="20"/>
      <c r="AC434" s="16">
        <v>0</v>
      </c>
      <c r="AD434" s="17">
        <v>0</v>
      </c>
      <c r="AE434" s="18">
        <v>1</v>
      </c>
      <c r="AF434" s="19">
        <v>0</v>
      </c>
      <c r="AG434" s="20"/>
      <c r="AH434" s="1">
        <f t="shared" ref="AH434" si="4392">X434*AC431+Z434*AC434-Y434*AD431-AA434*AD434</f>
        <v>0</v>
      </c>
      <c r="AI434" s="4">
        <f t="shared" ref="AI434" si="4393">(X434*AD431+Y434*AC431+Z434*AD434+AA434*AC434)</f>
        <v>0.44562621657191942</v>
      </c>
      <c r="AJ434" s="2">
        <f t="shared" ref="AJ434" si="4394">X434*AE431+Z434*AE434-Y434*AF431-AA434*AF434</f>
        <v>-0.98764532739327138</v>
      </c>
      <c r="AK434" s="3">
        <f t="shared" ref="AK434" si="4395">(X434*AF431+Y434*AE431+Z434*AF434+AA434*AE434)</f>
        <v>0</v>
      </c>
      <c r="AL434" s="20"/>
      <c r="AM434" s="16">
        <v>0</v>
      </c>
      <c r="AN434" s="17">
        <f t="shared" ref="AN434" si="4396">$B431*$AN$4</f>
        <v>1.9438751999999999</v>
      </c>
      <c r="AO434" s="18">
        <v>1</v>
      </c>
      <c r="AP434" s="19">
        <v>0</v>
      </c>
      <c r="AR434" s="1">
        <f t="shared" ref="AR434" si="4397">AH434*AM431+AJ434*AM434-AI434*AN431-AK434*AN434</f>
        <v>0</v>
      </c>
      <c r="AS434" s="4">
        <f t="shared" ref="AS434" si="4398">(AH434*AN431+AI434*AM431+AJ434*AN434+AK434*AM434)</f>
        <v>-1.4742330417437415</v>
      </c>
      <c r="AT434" s="2">
        <f t="shared" ref="AT434" si="4399">AH434*AO431+AJ434*AO434-AI434*AP431-AK434*AP434</f>
        <v>-0.98764532739327138</v>
      </c>
      <c r="AU434" s="3">
        <f t="shared" ref="AU434" si="4400">(AH434*AP431+AI434*AO431+AJ434*AP434+AK434*AO434)</f>
        <v>0</v>
      </c>
      <c r="AV434" s="20"/>
      <c r="AW434" s="16">
        <v>0</v>
      </c>
      <c r="AX434" s="17">
        <v>0</v>
      </c>
      <c r="AY434" s="18">
        <v>1</v>
      </c>
      <c r="AZ434" s="19">
        <v>0</v>
      </c>
      <c r="BA434" s="20"/>
      <c r="BB434" s="1">
        <f t="shared" ref="BB434" si="4401">AR434*AW431+AT434*AW434-AS434*AX431-AU434*AX434</f>
        <v>0</v>
      </c>
      <c r="BC434" s="4">
        <f t="shared" ref="BC434" si="4402">(AR434*AX431+AS434*AW431+AT434*AX434+AU434*AW434)</f>
        <v>-1.4742330417437415</v>
      </c>
      <c r="BD434" s="2">
        <f t="shared" ref="BD434" si="4403">AR434*AY431+AT434*AY434-AS434*AZ431-AU434*AZ434</f>
        <v>1.5874562010955833</v>
      </c>
      <c r="BE434" s="3">
        <f t="shared" ref="BE434" si="4404">(AR434*AZ431+AS434*AY431+AT434*AZ434+AU434*AY434)</f>
        <v>0</v>
      </c>
      <c r="BF434" s="20"/>
      <c r="BG434" s="16">
        <v>0</v>
      </c>
      <c r="BH434" s="17">
        <f t="shared" ref="BH434" si="4405">$B431*$BH$4</f>
        <v>1.8405696</v>
      </c>
      <c r="BI434" s="18">
        <v>1</v>
      </c>
      <c r="BJ434" s="19">
        <v>0</v>
      </c>
      <c r="BK434" s="20"/>
      <c r="BL434" s="1">
        <f t="shared" ref="BL434" si="4406">BB434*BG431+BD434*BG434-BC434*BH431-BE434*BH434</f>
        <v>0</v>
      </c>
      <c r="BM434" s="4">
        <f t="shared" ref="BM434" si="4407">(BB434*BH431+BC434*BG431+BD434*BH434+BE434*BG434)</f>
        <v>1.4475905833242757</v>
      </c>
      <c r="BN434" s="2">
        <f t="shared" ref="BN434" si="4408">BB434*BI431+BD434*BI434-BC434*BJ431-BE434*BJ434</f>
        <v>1.5874562010955833</v>
      </c>
      <c r="BO434" s="3">
        <f t="shared" ref="BO434" si="4409">(BB434*BJ431+BC434*BI431+BD434*BJ434+BE434*BI434)</f>
        <v>0</v>
      </c>
      <c r="BP434" s="20"/>
      <c r="BQ434" s="16">
        <v>0</v>
      </c>
      <c r="BR434" s="17">
        <v>0</v>
      </c>
      <c r="BS434" s="18">
        <v>1</v>
      </c>
      <c r="BT434" s="19">
        <v>0</v>
      </c>
      <c r="BU434" s="20"/>
      <c r="BV434" s="1">
        <f t="shared" ref="BV434" si="4410">BL434*BQ431+BN434*BQ434-BM434*BR431-BO434*BR434</f>
        <v>0</v>
      </c>
      <c r="BW434" s="4">
        <f t="shared" ref="BW434" si="4411">(BL434*BR431+BM434*BQ431+BN434*BR434+BO434*BQ434)</f>
        <v>1.4475905833242757</v>
      </c>
      <c r="BX434" s="2">
        <f t="shared" ref="BX434" si="4412">BL434*BS431+BN434*BS434-BM434*BT431-BO434*BT434</f>
        <v>-0.51962885825203298</v>
      </c>
      <c r="BY434" s="3">
        <f t="shared" ref="BY434" si="4413">(BL434*BT431+BM434*BS431+BN434*BT434+BO434*BS434)</f>
        <v>0</v>
      </c>
      <c r="BZ434" s="20"/>
      <c r="CA434" s="16">
        <v>0</v>
      </c>
      <c r="CB434" s="17">
        <f t="shared" ref="CB434" si="4414">$B431*$CB$4</f>
        <v>0.8307696</v>
      </c>
      <c r="CC434" s="18">
        <v>1</v>
      </c>
      <c r="CD434" s="19">
        <v>0</v>
      </c>
      <c r="CE434" s="20"/>
      <c r="CF434" s="1">
        <f t="shared" ref="CF434" si="4415">BV434*CA431+BX434*CA434-BW434*CB431-BY434*CB434</f>
        <v>0</v>
      </c>
      <c r="CG434" s="4">
        <f t="shared" ref="CG434" si="4416">(BV434*CB431+BW434*CA431+BX434*CB434+BY434*CA434)</f>
        <v>1.0158987246057776</v>
      </c>
      <c r="CH434" s="2">
        <f t="shared" ref="CH434" si="4417">BV434*CC431+BX434*CC434-BW434*CD431-BY434*CD434</f>
        <v>-0.51962885825203298</v>
      </c>
      <c r="CI434" s="3">
        <f t="shared" ref="CI434" si="4418">(BV434*CD431+BW434*CC431+BX434*CD434+BY434*CC434)</f>
        <v>0</v>
      </c>
      <c r="CK434" s="16">
        <f t="shared" ref="CK434" si="4419">1/$CL$4</f>
        <v>1</v>
      </c>
      <c r="CL434" s="17">
        <v>0</v>
      </c>
      <c r="CM434" s="18">
        <v>1</v>
      </c>
      <c r="CN434" s="19">
        <v>0</v>
      </c>
      <c r="CP434" s="1">
        <f t="shared" ref="CP434" si="4420">CF434*CK431+CH434*CK434-CG434*CL431-CI434*CL434</f>
        <v>-0.51962885825203298</v>
      </c>
      <c r="CQ434" s="4">
        <f t="shared" ref="CQ434" si="4421">(CF434*CL431+CG434*CK431+CH434*CL434+CI434*CK434)</f>
        <v>1.0158987246057776</v>
      </c>
      <c r="CR434" s="2">
        <f t="shared" ref="CR434" si="4422">CF434*CM431+CH434*CM434-CG434*CN431-CI434*CN434</f>
        <v>-0.51962885825203298</v>
      </c>
      <c r="CS434" s="3">
        <f t="shared" ref="CS434" si="4423">(CF434*CN431+CG434*CM431+CH434*CN434+CI434*CM434)</f>
        <v>0</v>
      </c>
      <c r="CU434" s="39">
        <f t="shared" ref="CU434" si="4424">(180/PI())*ATAN(-1*(CQ431/CP431))</f>
        <v>54.127374172367858</v>
      </c>
      <c r="CW434" s="56">
        <f t="shared" ref="CW434" si="4425">20*LOG(((1-(10^(CU431/20)^2)*(1-((1-CW431)/(1+CW431))^2))^0.5))</f>
        <v>-14.316468755959351</v>
      </c>
      <c r="CY434" s="35"/>
      <c r="CZ434" s="35"/>
    </row>
    <row r="435" spans="1:104" ht="18" customHeight="1">
      <c r="E435" s="20"/>
      <c r="F435" s="20"/>
      <c r="G435" s="20"/>
      <c r="H435" s="20"/>
      <c r="I435" s="20"/>
      <c r="J435" s="20"/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  <c r="AA435" s="20"/>
      <c r="AB435" s="30"/>
      <c r="AC435" s="20"/>
      <c r="AD435" s="20"/>
      <c r="AE435" s="20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Y435" s="35"/>
      <c r="CZ435" s="35"/>
    </row>
    <row r="436" spans="1:104" ht="18" customHeight="1">
      <c r="CY436" s="35"/>
      <c r="CZ436" s="35"/>
    </row>
    <row r="437" spans="1:104" ht="18" customHeight="1" thickBot="1">
      <c r="A437" s="23"/>
      <c r="B437" s="23"/>
      <c r="C437" s="23"/>
      <c r="D437" s="20" t="s">
        <v>6</v>
      </c>
      <c r="E437" s="20"/>
      <c r="F437" s="20"/>
      <c r="G437" s="20"/>
      <c r="H437" s="20"/>
      <c r="I437" s="20" t="s">
        <v>7</v>
      </c>
      <c r="J437" s="20"/>
      <c r="K437" s="20"/>
      <c r="L437" s="20"/>
      <c r="M437" s="23"/>
      <c r="N437" s="23"/>
      <c r="O437" s="24" t="s">
        <v>8</v>
      </c>
      <c r="P437" s="23"/>
      <c r="Q437" s="23"/>
      <c r="R437" s="23"/>
      <c r="S437" s="20"/>
      <c r="T437" s="20" t="s">
        <v>9</v>
      </c>
      <c r="U437" s="23"/>
      <c r="V437" s="23"/>
      <c r="W437" s="23"/>
      <c r="X437" s="23"/>
      <c r="Y437" s="24" t="s">
        <v>10</v>
      </c>
      <c r="Z437" s="23"/>
      <c r="AA437" s="23"/>
      <c r="AB437" s="23"/>
      <c r="AC437" s="24" t="s">
        <v>11</v>
      </c>
      <c r="AD437" s="20"/>
      <c r="AE437" s="20"/>
      <c r="AF437" s="20"/>
      <c r="AG437" s="20"/>
      <c r="AH437" s="23"/>
      <c r="AI437" s="24" t="s">
        <v>12</v>
      </c>
      <c r="AJ437" s="23"/>
      <c r="AK437" s="23"/>
      <c r="AL437" s="20"/>
      <c r="AM437" s="24" t="s">
        <v>21</v>
      </c>
      <c r="AN437" s="20"/>
      <c r="AO437" s="23"/>
      <c r="AP437" s="23"/>
      <c r="AQ437" s="23"/>
      <c r="AR437" s="23"/>
      <c r="AS437" s="24" t="s">
        <v>87</v>
      </c>
      <c r="AT437" s="23"/>
      <c r="AU437" s="23"/>
      <c r="AV437" s="23"/>
      <c r="AW437" s="24" t="s">
        <v>22</v>
      </c>
      <c r="AX437" s="20"/>
      <c r="AY437" s="20"/>
      <c r="AZ437" s="20"/>
      <c r="BA437" s="20"/>
      <c r="BB437" s="23"/>
      <c r="BC437" s="24" t="s">
        <v>13</v>
      </c>
      <c r="BD437" s="23"/>
      <c r="BE437" s="23"/>
      <c r="BF437" s="23"/>
      <c r="BG437" s="24" t="s">
        <v>23</v>
      </c>
      <c r="BH437" s="20"/>
      <c r="BI437" s="23"/>
      <c r="BJ437" s="23"/>
      <c r="BK437" s="23"/>
      <c r="BL437" s="23"/>
      <c r="BM437" s="24" t="s">
        <v>24</v>
      </c>
      <c r="BN437" s="23"/>
      <c r="BO437" s="23"/>
      <c r="BP437" s="23"/>
      <c r="BQ437" s="24" t="s">
        <v>22</v>
      </c>
      <c r="BR437" s="20"/>
      <c r="BS437" s="20"/>
      <c r="BT437" s="20"/>
      <c r="BU437" s="20"/>
      <c r="BV437" s="23"/>
      <c r="BW437" s="24" t="s">
        <v>25</v>
      </c>
      <c r="BX437" s="23"/>
      <c r="BY437" s="23"/>
      <c r="BZ437" s="23"/>
      <c r="CA437" s="24" t="s">
        <v>23</v>
      </c>
      <c r="CB437" s="20"/>
      <c r="CC437" s="23"/>
      <c r="CD437" s="23"/>
      <c r="CE437" s="23"/>
      <c r="CF437" s="23"/>
      <c r="CG437" s="24" t="s">
        <v>88</v>
      </c>
      <c r="CH437" s="23"/>
      <c r="CI437" s="23"/>
      <c r="CJ437" s="23"/>
      <c r="CK437" s="24" t="s">
        <v>155</v>
      </c>
      <c r="CL437" s="24"/>
      <c r="CM437" s="23"/>
      <c r="CN437" s="23"/>
      <c r="CO437" s="23"/>
      <c r="CP437" s="23"/>
      <c r="CQ437" s="24" t="s">
        <v>89</v>
      </c>
      <c r="CR437" s="23"/>
      <c r="CS437" s="23"/>
      <c r="CY437" s="35"/>
      <c r="CZ437" s="35"/>
    </row>
    <row r="438" spans="1:104" ht="18" customHeight="1" thickBot="1">
      <c r="A438" s="23"/>
      <c r="B438" s="33"/>
      <c r="C438" s="23"/>
      <c r="D438" s="7" t="s">
        <v>99</v>
      </c>
      <c r="E438" s="8"/>
      <c r="F438" s="8" t="s">
        <v>100</v>
      </c>
      <c r="G438" s="9"/>
      <c r="H438" s="10"/>
      <c r="I438" s="7" t="s">
        <v>103</v>
      </c>
      <c r="J438" s="8"/>
      <c r="K438" s="8" t="s">
        <v>104</v>
      </c>
      <c r="L438" s="9"/>
      <c r="M438" s="23"/>
      <c r="N438" s="194" t="s">
        <v>74</v>
      </c>
      <c r="O438" s="195"/>
      <c r="P438" s="196" t="s">
        <v>75</v>
      </c>
      <c r="Q438" s="197"/>
      <c r="R438" s="23"/>
      <c r="S438" s="7" t="s">
        <v>2</v>
      </c>
      <c r="T438" s="8"/>
      <c r="U438" s="8" t="s">
        <v>3</v>
      </c>
      <c r="V438" s="9"/>
      <c r="W438" s="20"/>
      <c r="X438" s="194" t="s">
        <v>108</v>
      </c>
      <c r="Y438" s="195"/>
      <c r="Z438" s="196" t="s">
        <v>109</v>
      </c>
      <c r="AA438" s="197"/>
      <c r="AB438" s="20"/>
      <c r="AC438" s="7" t="s">
        <v>107</v>
      </c>
      <c r="AD438" s="8"/>
      <c r="AE438" s="8" t="s">
        <v>14</v>
      </c>
      <c r="AF438" s="9"/>
      <c r="AG438" s="20"/>
      <c r="AH438" s="194" t="s">
        <v>112</v>
      </c>
      <c r="AI438" s="195"/>
      <c r="AJ438" s="196" t="s">
        <v>113</v>
      </c>
      <c r="AK438" s="197"/>
      <c r="AL438" s="20"/>
      <c r="AM438" s="106" t="s">
        <v>135</v>
      </c>
      <c r="AN438" s="107"/>
      <c r="AO438" s="107" t="s">
        <v>136</v>
      </c>
      <c r="AP438" s="108"/>
      <c r="AQ438" s="23"/>
      <c r="AR438" s="194" t="s">
        <v>116</v>
      </c>
      <c r="AS438" s="195"/>
      <c r="AT438" s="196" t="s">
        <v>0</v>
      </c>
      <c r="AU438" s="197"/>
      <c r="AV438" s="36"/>
      <c r="AW438" s="7" t="s">
        <v>139</v>
      </c>
      <c r="AX438" s="8"/>
      <c r="AY438" s="8" t="s">
        <v>140</v>
      </c>
      <c r="AZ438" s="9"/>
      <c r="BA438" s="20"/>
      <c r="BB438" s="194" t="s">
        <v>119</v>
      </c>
      <c r="BC438" s="195"/>
      <c r="BD438" s="196" t="s">
        <v>120</v>
      </c>
      <c r="BE438" s="197"/>
      <c r="BF438" s="36"/>
      <c r="BG438" s="190" t="s">
        <v>143</v>
      </c>
      <c r="BH438" s="191"/>
      <c r="BI438" s="192" t="s">
        <v>144</v>
      </c>
      <c r="BJ438" s="193"/>
      <c r="BK438" s="36"/>
      <c r="BL438" s="194" t="s">
        <v>123</v>
      </c>
      <c r="BM438" s="195"/>
      <c r="BN438" s="196" t="s">
        <v>124</v>
      </c>
      <c r="BO438" s="197"/>
      <c r="BP438" s="36"/>
      <c r="BQ438" s="7" t="s">
        <v>147</v>
      </c>
      <c r="BR438" s="8"/>
      <c r="BS438" s="8" t="s">
        <v>148</v>
      </c>
      <c r="BT438" s="9"/>
      <c r="BU438" s="20"/>
      <c r="BV438" s="194" t="s">
        <v>127</v>
      </c>
      <c r="BW438" s="195"/>
      <c r="BX438" s="196" t="s">
        <v>128</v>
      </c>
      <c r="BY438" s="197"/>
      <c r="BZ438" s="36"/>
      <c r="CA438" s="7" t="s">
        <v>151</v>
      </c>
      <c r="CB438" s="8"/>
      <c r="CC438" s="8" t="s">
        <v>152</v>
      </c>
      <c r="CD438" s="9"/>
      <c r="CE438" s="36"/>
      <c r="CF438" s="194" t="s">
        <v>131</v>
      </c>
      <c r="CG438" s="195"/>
      <c r="CH438" s="196" t="s">
        <v>132</v>
      </c>
      <c r="CI438" s="197"/>
      <c r="CJ438" s="23"/>
      <c r="CK438" s="7" t="s">
        <v>156</v>
      </c>
      <c r="CL438" s="8"/>
      <c r="CM438" s="8" t="s">
        <v>157</v>
      </c>
      <c r="CN438" s="9"/>
      <c r="CO438" s="23"/>
      <c r="CP438" s="194" t="s">
        <v>160</v>
      </c>
      <c r="CQ438" s="195"/>
      <c r="CR438" s="196" t="s">
        <v>132</v>
      </c>
      <c r="CS438" s="197"/>
      <c r="CU438" s="26" t="s">
        <v>15</v>
      </c>
      <c r="CW438" s="52" t="s">
        <v>46</v>
      </c>
      <c r="CY438" s="35"/>
      <c r="CZ438" s="35"/>
    </row>
    <row r="439" spans="1:104" ht="18" customHeight="1" thickTop="1" thickBot="1">
      <c r="B439" s="34">
        <v>1.04</v>
      </c>
      <c r="D439" s="11">
        <v>1</v>
      </c>
      <c r="E439" s="12">
        <v>0</v>
      </c>
      <c r="F439" s="13">
        <v>0</v>
      </c>
      <c r="G439" s="14">
        <v>0</v>
      </c>
      <c r="H439" s="10"/>
      <c r="I439" s="11">
        <v>1</v>
      </c>
      <c r="J439" s="12">
        <v>0</v>
      </c>
      <c r="K439" s="13">
        <v>0</v>
      </c>
      <c r="L439" s="40">
        <f t="shared" ref="L439" si="4426">$B439*$J$4</f>
        <v>1.4841216000000002</v>
      </c>
      <c r="N439" s="1">
        <f t="shared" ref="N439" si="4427">D439*I439+F439*I442-E439*J439-G439*J442</f>
        <v>1</v>
      </c>
      <c r="O439" s="4">
        <f t="shared" ref="O439" si="4428">(D439*J439+E439*I439+F439*J442+G439*I442)</f>
        <v>0</v>
      </c>
      <c r="P439" s="2">
        <f t="shared" ref="P439" si="4429">D439*K439+F439*K442-E439*L439-G439*L442</f>
        <v>0</v>
      </c>
      <c r="Q439" s="3">
        <f t="shared" ref="Q439" si="4430">(D439*L439+E439*K439+F439*L442+G439*K442)</f>
        <v>1.4841216000000002</v>
      </c>
      <c r="S439" s="11">
        <v>1</v>
      </c>
      <c r="T439" s="12">
        <v>0</v>
      </c>
      <c r="U439" s="13">
        <v>0</v>
      </c>
      <c r="V439" s="13">
        <v>0</v>
      </c>
      <c r="W439" s="20"/>
      <c r="X439" s="1">
        <f t="shared" ref="X439" si="4431">N439*S439+P439*S442-O439*T439-Q439*T442</f>
        <v>-1.7851904545587205</v>
      </c>
      <c r="Y439" s="4">
        <f t="shared" ref="Y439" si="4432">(N439*T439+O439*S439+P439*T442+Q439*S442)</f>
        <v>0</v>
      </c>
      <c r="Z439" s="2">
        <f t="shared" ref="Z439" si="4433">N439*U439+P439*U442-O439*V439-Q439*V442</f>
        <v>0</v>
      </c>
      <c r="AA439" s="3">
        <f t="shared" ref="AA439" si="4434">(N439*V439+O439*U439+P439*V442+Q439*U442)</f>
        <v>1.4841216000000002</v>
      </c>
      <c r="AB439" s="20"/>
      <c r="AC439" s="11">
        <v>1</v>
      </c>
      <c r="AD439" s="12">
        <v>0</v>
      </c>
      <c r="AE439" s="13">
        <v>0</v>
      </c>
      <c r="AF439" s="40">
        <f t="shared" ref="AF439" si="4435">$B439*$AD$4</f>
        <v>1.7809896000000001</v>
      </c>
      <c r="AG439" s="20"/>
      <c r="AH439" s="1">
        <f t="shared" ref="AH439" si="4436">X439*AC439+Z439*AC442-Y439*AD439-AA439*AD442</f>
        <v>-1.7851904545587205</v>
      </c>
      <c r="AI439" s="4">
        <f t="shared" ref="AI439" si="4437">(X439*AD439+Y439*AC439+Z439*AD442+AA439*AC442)</f>
        <v>0</v>
      </c>
      <c r="AJ439" s="2">
        <f t="shared" ref="AJ439" si="4438">X439*AE439+Z439*AE442-Y439*AF439-AA439*AF442</f>
        <v>0</v>
      </c>
      <c r="AK439" s="3">
        <f t="shared" ref="AK439" si="4439">(X439*AF439+Y439*AE439+Z439*AF442+AA439*AE442)</f>
        <v>-1.6952840335883537</v>
      </c>
      <c r="AL439" s="20"/>
      <c r="AM439" s="11">
        <v>1</v>
      </c>
      <c r="AN439" s="12">
        <v>0</v>
      </c>
      <c r="AO439" s="13">
        <v>0</v>
      </c>
      <c r="AP439" s="14">
        <v>0</v>
      </c>
      <c r="AR439" s="1">
        <f t="shared" ref="AR439" si="4440">AH439*AM439+AJ439*AM442-AI439*AN439-AK439*AN442</f>
        <v>1.5748462252866737</v>
      </c>
      <c r="AS439" s="4">
        <f t="shared" ref="AS439" si="4441">(AH439*AN439+AI439*AM439+AJ439*AN442+AK439*AM442)</f>
        <v>0</v>
      </c>
      <c r="AT439" s="2">
        <f t="shared" ref="AT439" si="4442">AH439*AO439+AJ439*AO442-AI439*AP439-AK439*AP442</f>
        <v>0</v>
      </c>
      <c r="AU439" s="3">
        <f t="shared" ref="AU439" si="4443">(AH439*AP439+AI439*AO439+AJ439*AP442+AK439*AO442)</f>
        <v>-1.6952840335883537</v>
      </c>
      <c r="AV439" s="20"/>
      <c r="AW439" s="11">
        <v>1</v>
      </c>
      <c r="AX439" s="12">
        <v>0</v>
      </c>
      <c r="AY439" s="13">
        <v>0</v>
      </c>
      <c r="AZ439" s="40">
        <f t="shared" ref="AZ439" si="4444">$B439*$AX$4</f>
        <v>1.7809896000000001</v>
      </c>
      <c r="BA439" s="20"/>
      <c r="BB439" s="1">
        <f t="shared" ref="BB439" si="4445">AR439*AW439+AT439*AW442-AS439*AX439-AU439*AX442</f>
        <v>1.5748462252866737</v>
      </c>
      <c r="BC439" s="4">
        <f t="shared" ref="BC439" si="4446">(AR439*AX439+AS439*AW439+AT439*AX442+AU439*AW442)</f>
        <v>0</v>
      </c>
      <c r="BD439" s="2">
        <f t="shared" ref="BD439" si="4447">AR439*AY439+AT439*AY442-AS439*AZ439-AU439*AZ442</f>
        <v>0</v>
      </c>
      <c r="BE439" s="3">
        <f t="shared" ref="BE439" si="4448">(AR439*AZ439+AS439*AY439+AT439*AZ442+AU439*AY442)</f>
        <v>1.1095007152464695</v>
      </c>
      <c r="BF439" s="20"/>
      <c r="BG439" s="11">
        <v>1</v>
      </c>
      <c r="BH439" s="12">
        <v>0</v>
      </c>
      <c r="BI439" s="13">
        <v>0</v>
      </c>
      <c r="BJ439" s="14">
        <v>0</v>
      </c>
      <c r="BK439" s="20"/>
      <c r="BL439" s="1">
        <f t="shared" ref="BL439" si="4449">BB439*BG439+BD439*BG442-BC439*BH439-BE439*BH442</f>
        <v>-0.50730849938719391</v>
      </c>
      <c r="BM439" s="4">
        <f t="shared" ref="BM439" si="4450">(BB439*BH439+BC439*BG439+BD439*BH442+BE439*BG442)</f>
        <v>0</v>
      </c>
      <c r="BN439" s="2">
        <f t="shared" ref="BN439" si="4451">BB439*BI439+BD439*BI442-BC439*BJ439-BE439*BJ442</f>
        <v>0</v>
      </c>
      <c r="BO439" s="3">
        <f t="shared" ref="BO439" si="4452">(BB439*BJ439+BC439*BI439+BD439*BJ442+BE439*BI442)</f>
        <v>1.1095007152464695</v>
      </c>
      <c r="BP439" s="20"/>
      <c r="BQ439" s="11">
        <v>1</v>
      </c>
      <c r="BR439" s="12">
        <v>0</v>
      </c>
      <c r="BS439" s="13">
        <v>0</v>
      </c>
      <c r="BT439" s="40">
        <f t="shared" ref="BT439" si="4453">$B439*BR$4</f>
        <v>1.4841216000000002</v>
      </c>
      <c r="BU439" s="20"/>
      <c r="BV439" s="1">
        <f t="shared" ref="BV439" si="4454">BL439*BQ439+BN439*BQ442-BM439*BR439-BO439*BR442</f>
        <v>-0.50730849938719391</v>
      </c>
      <c r="BW439" s="4">
        <f t="shared" ref="BW439" si="4455">(BL439*BR439+BM439*BQ439+BN439*BR442+BO439*BQ442)</f>
        <v>0</v>
      </c>
      <c r="BX439" s="2">
        <f t="shared" ref="BX439" si="4456">BL439*BS439+BN439*BS442-BM439*BT439-BO439*BT442</f>
        <v>0</v>
      </c>
      <c r="BY439" s="3">
        <f t="shared" ref="BY439" si="4457">(BL439*BT439+BM439*BS439+BN439*BT442+BO439*BS442)</f>
        <v>0.35659321344234818</v>
      </c>
      <c r="BZ439" s="20"/>
      <c r="CA439" s="11">
        <v>1</v>
      </c>
      <c r="CB439" s="12">
        <v>0</v>
      </c>
      <c r="CC439" s="13">
        <v>0</v>
      </c>
      <c r="CD439" s="14">
        <v>0</v>
      </c>
      <c r="CE439" s="20"/>
      <c r="CF439" s="1">
        <f t="shared" ref="CF439" si="4458">BV439*CA439+BX439*CA442-BW439*CB439-BY439*CB442</f>
        <v>-0.80936406149109863</v>
      </c>
      <c r="CG439" s="4">
        <f t="shared" ref="CG439" si="4459">(BV439*CB439+BW439*CA439+BX439*CB442+BY439*CA442)</f>
        <v>0</v>
      </c>
      <c r="CH439" s="2">
        <f t="shared" ref="CH439" si="4460">BV439*CC439+BX439*CC442-BW439*CD439-BY439*CD442</f>
        <v>0</v>
      </c>
      <c r="CI439" s="3">
        <f t="shared" ref="CI439" si="4461">(BV439*CD439+BW439*CC439+BX439*CD442+BY439*CC442)</f>
        <v>0.35659321344234818</v>
      </c>
      <c r="CJ439" s="28"/>
      <c r="CK439" s="11">
        <v>1</v>
      </c>
      <c r="CL439" s="12">
        <v>0</v>
      </c>
      <c r="CM439" s="13">
        <v>0</v>
      </c>
      <c r="CN439" s="14">
        <v>0</v>
      </c>
      <c r="CP439" s="1">
        <f t="shared" ref="CP439" si="4462">CF439*CK439+CH439*CK442-CG439*CL439-CI439*CL442</f>
        <v>-0.80936406149109863</v>
      </c>
      <c r="CQ439" s="4">
        <f t="shared" ref="CQ439" si="4463">(CF439*CL439+CG439*CK439+CH439*CL442+CI439*CK442)</f>
        <v>0.35659321344234818</v>
      </c>
      <c r="CR439" s="2">
        <f t="shared" ref="CR439" si="4464">CF439*CM439+CH439*CM442-CG439*CN439-CI439*CN442</f>
        <v>0</v>
      </c>
      <c r="CS439" s="3">
        <f t="shared" ref="CS439" si="4465">(CF439*CN439+CG439*CM439+CH439*CN442+CI439*CM442)</f>
        <v>0.35659321344234818</v>
      </c>
      <c r="CU439" s="29">
        <f t="shared" ref="CU439" si="4466">20*LOG(((1+$CL$4)/$CL$4)/((CP439+CP442)^2+(CQ439+CQ442)^2)^0.5)</f>
        <v>-0.38714837227119658</v>
      </c>
      <c r="CW439" s="53">
        <f t="shared" ref="CW439" si="4467">((CP439^2+CQ439^2)^0.5)/((CP442^2+CQ442^2)^0.5)</f>
        <v>0.70124450932435001</v>
      </c>
      <c r="CY439" s="35"/>
      <c r="CZ439" s="35"/>
    </row>
    <row r="440" spans="1:104" ht="18" customHeight="1" thickBot="1">
      <c r="D440" s="11"/>
      <c r="E440" s="13"/>
      <c r="F440" s="13"/>
      <c r="G440" s="15"/>
      <c r="H440" s="10"/>
      <c r="I440" s="11"/>
      <c r="J440" s="13"/>
      <c r="K440" s="13"/>
      <c r="L440" s="15"/>
      <c r="N440" s="5"/>
      <c r="Q440" s="6"/>
      <c r="S440" s="11"/>
      <c r="T440" s="13"/>
      <c r="U440" s="13"/>
      <c r="V440" s="15"/>
      <c r="W440" s="20"/>
      <c r="X440" s="5"/>
      <c r="AA440" s="6"/>
      <c r="AB440" s="20"/>
      <c r="AC440" s="11"/>
      <c r="AD440" s="13"/>
      <c r="AE440" s="13"/>
      <c r="AF440" s="15"/>
      <c r="AG440" s="20"/>
      <c r="AH440" s="5"/>
      <c r="AK440" s="6"/>
      <c r="AL440" s="20"/>
      <c r="AM440" s="11"/>
      <c r="AN440" s="13"/>
      <c r="AO440" s="13"/>
      <c r="AP440" s="15"/>
      <c r="AR440" s="5"/>
      <c r="AU440" s="6"/>
      <c r="AW440" s="11"/>
      <c r="AX440" s="13"/>
      <c r="AY440" s="13"/>
      <c r="AZ440" s="15"/>
      <c r="BA440" s="20"/>
      <c r="BB440" s="5"/>
      <c r="BE440" s="6"/>
      <c r="BG440" s="11"/>
      <c r="BH440" s="13"/>
      <c r="BI440" s="13"/>
      <c r="BJ440" s="15"/>
      <c r="BL440" s="5"/>
      <c r="BO440" s="6"/>
      <c r="BQ440" s="11"/>
      <c r="BR440" s="13"/>
      <c r="BS440" s="13"/>
      <c r="BT440" s="15"/>
      <c r="BU440" s="20"/>
      <c r="BV440" s="5"/>
      <c r="BY440" s="6"/>
      <c r="CA440" s="11"/>
      <c r="CB440" s="13"/>
      <c r="CC440" s="13"/>
      <c r="CD440" s="15"/>
      <c r="CF440" s="5"/>
      <c r="CI440" s="6"/>
      <c r="CK440" s="11"/>
      <c r="CL440" s="13"/>
      <c r="CM440" s="13"/>
      <c r="CN440" s="15"/>
      <c r="CP440" s="5"/>
      <c r="CS440" s="6"/>
      <c r="CW440" s="54"/>
      <c r="CY440" s="35"/>
      <c r="CZ440" s="35"/>
    </row>
    <row r="441" spans="1:104" ht="18" customHeight="1" thickBot="1">
      <c r="D441" s="11" t="s">
        <v>101</v>
      </c>
      <c r="E441" s="13"/>
      <c r="F441" s="13" t="s">
        <v>102</v>
      </c>
      <c r="G441" s="15"/>
      <c r="H441" s="10"/>
      <c r="I441" s="11" t="s">
        <v>106</v>
      </c>
      <c r="J441" s="13"/>
      <c r="K441" s="13" t="s">
        <v>105</v>
      </c>
      <c r="L441" s="15"/>
      <c r="N441" s="194" t="s">
        <v>16</v>
      </c>
      <c r="O441" s="195"/>
      <c r="P441" s="196" t="s">
        <v>17</v>
      </c>
      <c r="Q441" s="197"/>
      <c r="S441" s="11" t="s">
        <v>4</v>
      </c>
      <c r="T441" s="13"/>
      <c r="U441" s="13" t="s">
        <v>5</v>
      </c>
      <c r="V441" s="15"/>
      <c r="W441" s="20"/>
      <c r="X441" s="194" t="s">
        <v>111</v>
      </c>
      <c r="Y441" s="195"/>
      <c r="Z441" s="196" t="s">
        <v>110</v>
      </c>
      <c r="AA441" s="197"/>
      <c r="AB441" s="20"/>
      <c r="AC441" s="11" t="s">
        <v>18</v>
      </c>
      <c r="AD441" s="13"/>
      <c r="AE441" s="13" t="s">
        <v>19</v>
      </c>
      <c r="AF441" s="15"/>
      <c r="AG441" s="20"/>
      <c r="AH441" s="194" t="s">
        <v>114</v>
      </c>
      <c r="AI441" s="195"/>
      <c r="AJ441" s="196" t="s">
        <v>115</v>
      </c>
      <c r="AK441" s="197"/>
      <c r="AL441" s="20"/>
      <c r="AM441" s="11" t="s">
        <v>138</v>
      </c>
      <c r="AN441" s="13"/>
      <c r="AO441" s="13" t="s">
        <v>137</v>
      </c>
      <c r="AP441" s="15"/>
      <c r="AR441" s="194" t="s">
        <v>117</v>
      </c>
      <c r="AS441" s="195"/>
      <c r="AT441" s="196" t="s">
        <v>118</v>
      </c>
      <c r="AU441" s="197"/>
      <c r="AV441" s="36"/>
      <c r="AW441" s="11" t="s">
        <v>142</v>
      </c>
      <c r="AX441" s="13"/>
      <c r="AY441" s="13" t="s">
        <v>141</v>
      </c>
      <c r="AZ441" s="15"/>
      <c r="BA441" s="20"/>
      <c r="BB441" s="194" t="s">
        <v>122</v>
      </c>
      <c r="BC441" s="195"/>
      <c r="BD441" s="196" t="s">
        <v>121</v>
      </c>
      <c r="BE441" s="197"/>
      <c r="BF441" s="36"/>
      <c r="BG441" s="11" t="s">
        <v>145</v>
      </c>
      <c r="BH441" s="13"/>
      <c r="BI441" s="13" t="s">
        <v>146</v>
      </c>
      <c r="BJ441" s="15"/>
      <c r="BK441" s="36"/>
      <c r="BL441" s="194" t="s">
        <v>125</v>
      </c>
      <c r="BM441" s="195"/>
      <c r="BN441" s="196" t="s">
        <v>126</v>
      </c>
      <c r="BO441" s="197"/>
      <c r="BP441" s="36"/>
      <c r="BQ441" s="11" t="s">
        <v>150</v>
      </c>
      <c r="BR441" s="13"/>
      <c r="BS441" s="13" t="s">
        <v>149</v>
      </c>
      <c r="BT441" s="15"/>
      <c r="BU441" s="20"/>
      <c r="BV441" s="194" t="s">
        <v>129</v>
      </c>
      <c r="BW441" s="195"/>
      <c r="BX441" s="196" t="s">
        <v>130</v>
      </c>
      <c r="BY441" s="197"/>
      <c r="BZ441" s="36"/>
      <c r="CA441" s="11" t="s">
        <v>154</v>
      </c>
      <c r="CB441" s="13"/>
      <c r="CC441" s="13" t="s">
        <v>153</v>
      </c>
      <c r="CD441" s="15"/>
      <c r="CE441" s="36"/>
      <c r="CF441" s="194" t="s">
        <v>134</v>
      </c>
      <c r="CG441" s="195"/>
      <c r="CH441" s="196" t="s">
        <v>133</v>
      </c>
      <c r="CI441" s="197"/>
      <c r="CK441" s="11" t="s">
        <v>159</v>
      </c>
      <c r="CL441" s="13"/>
      <c r="CM441" s="13" t="s">
        <v>158</v>
      </c>
      <c r="CN441" s="15"/>
      <c r="CP441" s="109" t="s">
        <v>161</v>
      </c>
      <c r="CQ441" s="110"/>
      <c r="CR441" s="111" t="s">
        <v>162</v>
      </c>
      <c r="CS441" s="112"/>
      <c r="CU441" s="38" t="s">
        <v>29</v>
      </c>
      <c r="CW441" s="55" t="s">
        <v>47</v>
      </c>
      <c r="CY441" s="35"/>
      <c r="CZ441" s="35"/>
    </row>
    <row r="442" spans="1:104" ht="18" customHeight="1" thickTop="1" thickBot="1">
      <c r="D442" s="16">
        <v>0</v>
      </c>
      <c r="E442" s="17">
        <f t="shared" ref="E442" si="4468">$B439*$E$4</f>
        <v>0.84705920000000001</v>
      </c>
      <c r="F442" s="18">
        <v>1</v>
      </c>
      <c r="G442" s="19">
        <v>0</v>
      </c>
      <c r="H442" s="10"/>
      <c r="I442" s="16">
        <v>0</v>
      </c>
      <c r="J442" s="17">
        <v>0</v>
      </c>
      <c r="K442" s="18">
        <v>1</v>
      </c>
      <c r="L442" s="19">
        <v>0</v>
      </c>
      <c r="N442" s="1">
        <f t="shared" ref="N442" si="4469">D442*I439+F442*I442-E442*J439-G442*J442</f>
        <v>0</v>
      </c>
      <c r="O442" s="4">
        <f t="shared" ref="O442" si="4470">(D442*J439+E442*I439+F442*J442+G442*I442)</f>
        <v>0.84705920000000001</v>
      </c>
      <c r="P442" s="2">
        <f t="shared" ref="P442" si="4471">D442*K439+F442*K442-E442*L439-G442*L442</f>
        <v>-0.25713885519872015</v>
      </c>
      <c r="Q442" s="3">
        <f t="shared" ref="Q442" si="4472">(D442*L439+E442*K439+F442*L442+G442*K442)</f>
        <v>0</v>
      </c>
      <c r="S442" s="16">
        <v>0</v>
      </c>
      <c r="T442" s="17">
        <f t="shared" ref="T442" si="4473">$B439*$T$4</f>
        <v>1.8766592000000002</v>
      </c>
      <c r="U442" s="18">
        <v>1</v>
      </c>
      <c r="V442" s="19">
        <v>0</v>
      </c>
      <c r="W442" s="20"/>
      <c r="X442" s="1">
        <f t="shared" ref="X442" si="4474">N442*S439+P442*S442-O442*T439-Q442*T442</f>
        <v>0</v>
      </c>
      <c r="Y442" s="4">
        <f t="shared" ref="Y442" si="4475">(N442*T439+O442*S439+P442*T442+Q442*S442)</f>
        <v>0.36449720171385397</v>
      </c>
      <c r="Z442" s="2">
        <f t="shared" ref="Z442" si="4476">N442*U439+P442*U442-O442*V439-Q442*V442</f>
        <v>-0.25713885519872015</v>
      </c>
      <c r="AA442" s="3">
        <f t="shared" ref="AA442" si="4477">(N442*V439+O442*U439+P442*V442+Q442*U442)</f>
        <v>0</v>
      </c>
      <c r="AB442" s="20"/>
      <c r="AC442" s="16">
        <v>0</v>
      </c>
      <c r="AD442" s="17">
        <v>0</v>
      </c>
      <c r="AE442" s="18">
        <v>1</v>
      </c>
      <c r="AF442" s="19">
        <v>0</v>
      </c>
      <c r="AG442" s="20"/>
      <c r="AH442" s="1">
        <f t="shared" ref="AH442" si="4478">X442*AC439+Z442*AC442-Y442*AD439-AA442*AD442</f>
        <v>0</v>
      </c>
      <c r="AI442" s="4">
        <f t="shared" ref="AI442" si="4479">(X442*AD439+Y442*AC439+Z442*AD442+AA442*AC442)</f>
        <v>0.36449720171385397</v>
      </c>
      <c r="AJ442" s="2">
        <f t="shared" ref="AJ442" si="4480">X442*AE439+Z442*AE442-Y442*AF439-AA442*AF442</f>
        <v>-0.90630458068019626</v>
      </c>
      <c r="AK442" s="3">
        <f t="shared" ref="AK442" si="4481">(X442*AF439+Y442*AE439+Z442*AF442+AA442*AE442)</f>
        <v>0</v>
      </c>
      <c r="AL442" s="20"/>
      <c r="AM442" s="16">
        <v>0</v>
      </c>
      <c r="AN442" s="17">
        <f t="shared" ref="AN442" si="4482">$B439*$AN$4</f>
        <v>1.9819903999999999</v>
      </c>
      <c r="AO442" s="18">
        <v>1</v>
      </c>
      <c r="AP442" s="19">
        <v>0</v>
      </c>
      <c r="AR442" s="1">
        <f t="shared" ref="AR442" si="4483">AH442*AM439+AJ442*AM442-AI442*AN439-AK442*AN442</f>
        <v>0</v>
      </c>
      <c r="AS442" s="4">
        <f t="shared" ref="AS442" si="4484">(AH442*AN439+AI442*AM439+AJ442*AN442+AK442*AM442)</f>
        <v>-1.4317897766703205</v>
      </c>
      <c r="AT442" s="2">
        <f t="shared" ref="AT442" si="4485">AH442*AO439+AJ442*AO442-AI442*AP439-AK442*AP442</f>
        <v>-0.90630458068019626</v>
      </c>
      <c r="AU442" s="3">
        <f t="shared" ref="AU442" si="4486">(AH442*AP439+AI442*AO439+AJ442*AP442+AK442*AO442)</f>
        <v>0</v>
      </c>
      <c r="AV442" s="20"/>
      <c r="AW442" s="16">
        <v>0</v>
      </c>
      <c r="AX442" s="17">
        <v>0</v>
      </c>
      <c r="AY442" s="18">
        <v>1</v>
      </c>
      <c r="AZ442" s="19">
        <v>0</v>
      </c>
      <c r="BA442" s="20"/>
      <c r="BB442" s="1">
        <f t="shared" ref="BB442" si="4487">AR442*AW439+AT442*AW442-AS442*AX439-AU442*AX442</f>
        <v>0</v>
      </c>
      <c r="BC442" s="4">
        <f t="shared" ref="BC442" si="4488">(AR442*AX439+AS442*AW439+AT442*AX442+AU442*AW442)</f>
        <v>-1.4317897766703205</v>
      </c>
      <c r="BD442" s="2">
        <f t="shared" ref="BD442" si="4489">AR442*AY439+AT442*AY442-AS442*AZ439-AU442*AZ442</f>
        <v>1.6436981209559671</v>
      </c>
      <c r="BE442" s="3">
        <f t="shared" ref="BE442" si="4490">(AR442*AZ439+AS442*AY439+AT442*AZ442+AU442*AY442)</f>
        <v>0</v>
      </c>
      <c r="BF442" s="20"/>
      <c r="BG442" s="16">
        <v>0</v>
      </c>
      <c r="BH442" s="17">
        <f t="shared" ref="BH442" si="4491">$B439*$BH$4</f>
        <v>1.8766592000000002</v>
      </c>
      <c r="BI442" s="18">
        <v>1</v>
      </c>
      <c r="BJ442" s="19">
        <v>0</v>
      </c>
      <c r="BK442" s="20"/>
      <c r="BL442" s="1">
        <f t="shared" ref="BL442" si="4492">BB442*BG439+BD442*BG442-BC442*BH439-BE442*BH442</f>
        <v>0</v>
      </c>
      <c r="BM442" s="4">
        <f t="shared" ref="BM442" si="4493">(BB442*BH439+BC442*BG439+BD442*BH442+BE442*BG442)</f>
        <v>1.6528714240444085</v>
      </c>
      <c r="BN442" s="2">
        <f t="shared" ref="BN442" si="4494">BB442*BI439+BD442*BI442-BC442*BJ439-BE442*BJ442</f>
        <v>1.6436981209559671</v>
      </c>
      <c r="BO442" s="3">
        <f t="shared" ref="BO442" si="4495">(BB442*BJ439+BC442*BI439+BD442*BJ442+BE442*BI442)</f>
        <v>0</v>
      </c>
      <c r="BP442" s="20"/>
      <c r="BQ442" s="16">
        <v>0</v>
      </c>
      <c r="BR442" s="17">
        <v>0</v>
      </c>
      <c r="BS442" s="18">
        <v>1</v>
      </c>
      <c r="BT442" s="19">
        <v>0</v>
      </c>
      <c r="BU442" s="20"/>
      <c r="BV442" s="1">
        <f t="shared" ref="BV442" si="4496">BL442*BQ439+BN442*BQ442-BM442*BR439-BO442*BR442</f>
        <v>0</v>
      </c>
      <c r="BW442" s="4">
        <f t="shared" ref="BW442" si="4497">(BL442*BR439+BM442*BQ439+BN442*BR442+BO442*BQ442)</f>
        <v>1.6528714240444085</v>
      </c>
      <c r="BX442" s="2">
        <f t="shared" ref="BX442" si="4498">BL442*BS439+BN442*BS442-BM442*BT439-BO442*BT442</f>
        <v>-0.8093640614910993</v>
      </c>
      <c r="BY442" s="3">
        <f t="shared" ref="BY442" si="4499">(BL442*BT439+BM442*BS439+BN442*BT442+BO442*BS442)</f>
        <v>0</v>
      </c>
      <c r="BZ442" s="20"/>
      <c r="CA442" s="16">
        <v>0</v>
      </c>
      <c r="CB442" s="17">
        <f t="shared" ref="CB442" si="4500">$B439*$CB$4</f>
        <v>0.84705920000000001</v>
      </c>
      <c r="CC442" s="18">
        <v>1</v>
      </c>
      <c r="CD442" s="19">
        <v>0</v>
      </c>
      <c r="CE442" s="20"/>
      <c r="CF442" s="1">
        <f t="shared" ref="CF442" si="4501">BV442*CA439+BX442*CA442-BW442*CB439-BY442*CB442</f>
        <v>0</v>
      </c>
      <c r="CG442" s="4">
        <f t="shared" ref="CG442" si="4502">(BV442*CB439+BW442*CA439+BX442*CB442+BY442*CA442)</f>
        <v>0.96729214960900711</v>
      </c>
      <c r="CH442" s="2">
        <f t="shared" ref="CH442" si="4503">BV442*CC439+BX442*CC442-BW442*CD439-BY442*CD442</f>
        <v>-0.8093640614910993</v>
      </c>
      <c r="CI442" s="3">
        <f t="shared" ref="CI442" si="4504">(BV442*CD439+BW442*CC439+BX442*CD442+BY442*CC442)</f>
        <v>0</v>
      </c>
      <c r="CK442" s="16">
        <f t="shared" ref="CK442" si="4505">1/$CL$4</f>
        <v>1</v>
      </c>
      <c r="CL442" s="17">
        <v>0</v>
      </c>
      <c r="CM442" s="18">
        <v>1</v>
      </c>
      <c r="CN442" s="19">
        <v>0</v>
      </c>
      <c r="CP442" s="1">
        <f t="shared" ref="CP442" si="4506">CF442*CK439+CH442*CK442-CG442*CL439-CI442*CL442</f>
        <v>-0.8093640614910993</v>
      </c>
      <c r="CQ442" s="4">
        <f t="shared" ref="CQ442" si="4507">(CF442*CL439+CG442*CK439+CH442*CL442+CI442*CK442)</f>
        <v>0.96729214960900711</v>
      </c>
      <c r="CR442" s="2">
        <f t="shared" ref="CR442" si="4508">CF442*CM439+CH442*CM442-CG442*CN439-CI442*CN442</f>
        <v>-0.8093640614910993</v>
      </c>
      <c r="CS442" s="3">
        <f t="shared" ref="CS442" si="4509">(CF442*CN439+CG442*CM439+CH442*CN442+CI442*CM442)</f>
        <v>0</v>
      </c>
      <c r="CU442" s="39">
        <f t="shared" ref="CU442" si="4510">(180/PI())*ATAN(-1*(CQ439/CP439))</f>
        <v>23.777543124713343</v>
      </c>
      <c r="CW442" s="56">
        <f t="shared" ref="CW442" si="4511">20*LOG(((1-(10^(CU439/20)^2)*(1-((1-CW439)/(1+CW439))^2))^0.5))</f>
        <v>-9.4502300033651849</v>
      </c>
      <c r="CY442" s="35"/>
      <c r="CZ442" s="35"/>
    </row>
    <row r="443" spans="1:104" ht="18" customHeight="1">
      <c r="E443" s="20"/>
      <c r="F443" s="20"/>
      <c r="G443" s="20"/>
      <c r="H443" s="20"/>
      <c r="I443" s="20"/>
      <c r="J443" s="20"/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  <c r="AA443" s="20"/>
      <c r="AB443" s="30"/>
      <c r="AC443" s="20"/>
      <c r="AD443" s="20"/>
      <c r="AE443" s="20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Y443" s="35"/>
      <c r="CZ443" s="35"/>
    </row>
    <row r="444" spans="1:104" ht="18" customHeight="1">
      <c r="CY444" s="35"/>
      <c r="CZ444" s="35"/>
    </row>
    <row r="445" spans="1:104" ht="18" customHeight="1" thickBot="1">
      <c r="A445" s="23"/>
      <c r="B445" s="23"/>
      <c r="C445" s="23"/>
      <c r="D445" s="20" t="s">
        <v>6</v>
      </c>
      <c r="E445" s="20"/>
      <c r="F445" s="20"/>
      <c r="G445" s="20"/>
      <c r="H445" s="20"/>
      <c r="I445" s="20" t="s">
        <v>7</v>
      </c>
      <c r="J445" s="20"/>
      <c r="K445" s="20"/>
      <c r="L445" s="20"/>
      <c r="M445" s="23"/>
      <c r="N445" s="23"/>
      <c r="O445" s="24" t="s">
        <v>8</v>
      </c>
      <c r="P445" s="23"/>
      <c r="Q445" s="23"/>
      <c r="R445" s="23"/>
      <c r="S445" s="20"/>
      <c r="T445" s="20" t="s">
        <v>9</v>
      </c>
      <c r="U445" s="23"/>
      <c r="V445" s="23"/>
      <c r="W445" s="23"/>
      <c r="X445" s="23"/>
      <c r="Y445" s="24" t="s">
        <v>10</v>
      </c>
      <c r="Z445" s="23"/>
      <c r="AA445" s="23"/>
      <c r="AB445" s="23"/>
      <c r="AC445" s="24" t="s">
        <v>11</v>
      </c>
      <c r="AD445" s="20"/>
      <c r="AE445" s="20"/>
      <c r="AF445" s="20"/>
      <c r="AG445" s="20"/>
      <c r="AH445" s="23"/>
      <c r="AI445" s="24" t="s">
        <v>12</v>
      </c>
      <c r="AJ445" s="23"/>
      <c r="AK445" s="23"/>
      <c r="AL445" s="20"/>
      <c r="AM445" s="24" t="s">
        <v>21</v>
      </c>
      <c r="AN445" s="20"/>
      <c r="AO445" s="23"/>
      <c r="AP445" s="23"/>
      <c r="AQ445" s="23"/>
      <c r="AR445" s="23"/>
      <c r="AS445" s="24" t="s">
        <v>87</v>
      </c>
      <c r="AT445" s="23"/>
      <c r="AU445" s="23"/>
      <c r="AV445" s="23"/>
      <c r="AW445" s="24" t="s">
        <v>22</v>
      </c>
      <c r="AX445" s="20"/>
      <c r="AY445" s="20"/>
      <c r="AZ445" s="20"/>
      <c r="BA445" s="20"/>
      <c r="BB445" s="23"/>
      <c r="BC445" s="24" t="s">
        <v>13</v>
      </c>
      <c r="BD445" s="23"/>
      <c r="BE445" s="23"/>
      <c r="BF445" s="23"/>
      <c r="BG445" s="24" t="s">
        <v>23</v>
      </c>
      <c r="BH445" s="20"/>
      <c r="BI445" s="23"/>
      <c r="BJ445" s="23"/>
      <c r="BK445" s="23"/>
      <c r="BL445" s="23"/>
      <c r="BM445" s="24" t="s">
        <v>24</v>
      </c>
      <c r="BN445" s="23"/>
      <c r="BO445" s="23"/>
      <c r="BP445" s="23"/>
      <c r="BQ445" s="24" t="s">
        <v>22</v>
      </c>
      <c r="BR445" s="20"/>
      <c r="BS445" s="20"/>
      <c r="BT445" s="20"/>
      <c r="BU445" s="20"/>
      <c r="BV445" s="23"/>
      <c r="BW445" s="24" t="s">
        <v>25</v>
      </c>
      <c r="BX445" s="23"/>
      <c r="BY445" s="23"/>
      <c r="BZ445" s="23"/>
      <c r="CA445" s="24" t="s">
        <v>23</v>
      </c>
      <c r="CB445" s="20"/>
      <c r="CC445" s="23"/>
      <c r="CD445" s="23"/>
      <c r="CE445" s="23"/>
      <c r="CF445" s="23"/>
      <c r="CG445" s="24" t="s">
        <v>88</v>
      </c>
      <c r="CH445" s="23"/>
      <c r="CI445" s="23"/>
      <c r="CJ445" s="23"/>
      <c r="CK445" s="24" t="s">
        <v>155</v>
      </c>
      <c r="CL445" s="24"/>
      <c r="CM445" s="23"/>
      <c r="CN445" s="23"/>
      <c r="CO445" s="23"/>
      <c r="CP445" s="23"/>
      <c r="CQ445" s="24" t="s">
        <v>89</v>
      </c>
      <c r="CR445" s="23"/>
      <c r="CS445" s="23"/>
      <c r="CY445" s="35"/>
      <c r="CZ445" s="35"/>
    </row>
    <row r="446" spans="1:104" ht="18" customHeight="1" thickBot="1">
      <c r="A446" s="23"/>
      <c r="B446" s="33"/>
      <c r="C446" s="23"/>
      <c r="D446" s="7" t="s">
        <v>99</v>
      </c>
      <c r="E446" s="8"/>
      <c r="F446" s="8" t="s">
        <v>100</v>
      </c>
      <c r="G446" s="9"/>
      <c r="H446" s="10"/>
      <c r="I446" s="7" t="s">
        <v>103</v>
      </c>
      <c r="J446" s="8"/>
      <c r="K446" s="8" t="s">
        <v>104</v>
      </c>
      <c r="L446" s="9"/>
      <c r="M446" s="23"/>
      <c r="N446" s="194" t="s">
        <v>74</v>
      </c>
      <c r="O446" s="195"/>
      <c r="P446" s="196" t="s">
        <v>75</v>
      </c>
      <c r="Q446" s="197"/>
      <c r="R446" s="23"/>
      <c r="S446" s="7" t="s">
        <v>2</v>
      </c>
      <c r="T446" s="8"/>
      <c r="U446" s="8" t="s">
        <v>3</v>
      </c>
      <c r="V446" s="9"/>
      <c r="W446" s="20"/>
      <c r="X446" s="194" t="s">
        <v>108</v>
      </c>
      <c r="Y446" s="195"/>
      <c r="Z446" s="196" t="s">
        <v>109</v>
      </c>
      <c r="AA446" s="197"/>
      <c r="AB446" s="20"/>
      <c r="AC446" s="7" t="s">
        <v>107</v>
      </c>
      <c r="AD446" s="8"/>
      <c r="AE446" s="8" t="s">
        <v>14</v>
      </c>
      <c r="AF446" s="9"/>
      <c r="AG446" s="20"/>
      <c r="AH446" s="194" t="s">
        <v>112</v>
      </c>
      <c r="AI446" s="195"/>
      <c r="AJ446" s="196" t="s">
        <v>113</v>
      </c>
      <c r="AK446" s="197"/>
      <c r="AL446" s="20"/>
      <c r="AM446" s="106" t="s">
        <v>135</v>
      </c>
      <c r="AN446" s="107"/>
      <c r="AO446" s="107" t="s">
        <v>136</v>
      </c>
      <c r="AP446" s="108"/>
      <c r="AQ446" s="23"/>
      <c r="AR446" s="194" t="s">
        <v>116</v>
      </c>
      <c r="AS446" s="195"/>
      <c r="AT446" s="196" t="s">
        <v>0</v>
      </c>
      <c r="AU446" s="197"/>
      <c r="AV446" s="36"/>
      <c r="AW446" s="7" t="s">
        <v>139</v>
      </c>
      <c r="AX446" s="8"/>
      <c r="AY446" s="8" t="s">
        <v>140</v>
      </c>
      <c r="AZ446" s="9"/>
      <c r="BA446" s="20"/>
      <c r="BB446" s="194" t="s">
        <v>119</v>
      </c>
      <c r="BC446" s="195"/>
      <c r="BD446" s="196" t="s">
        <v>120</v>
      </c>
      <c r="BE446" s="197"/>
      <c r="BF446" s="36"/>
      <c r="BG446" s="190" t="s">
        <v>143</v>
      </c>
      <c r="BH446" s="191"/>
      <c r="BI446" s="192" t="s">
        <v>144</v>
      </c>
      <c r="BJ446" s="193"/>
      <c r="BK446" s="36"/>
      <c r="BL446" s="194" t="s">
        <v>123</v>
      </c>
      <c r="BM446" s="195"/>
      <c r="BN446" s="196" t="s">
        <v>124</v>
      </c>
      <c r="BO446" s="197"/>
      <c r="BP446" s="36"/>
      <c r="BQ446" s="7" t="s">
        <v>147</v>
      </c>
      <c r="BR446" s="8"/>
      <c r="BS446" s="8" t="s">
        <v>148</v>
      </c>
      <c r="BT446" s="9"/>
      <c r="BU446" s="20"/>
      <c r="BV446" s="194" t="s">
        <v>127</v>
      </c>
      <c r="BW446" s="195"/>
      <c r="BX446" s="196" t="s">
        <v>128</v>
      </c>
      <c r="BY446" s="197"/>
      <c r="BZ446" s="36"/>
      <c r="CA446" s="7" t="s">
        <v>151</v>
      </c>
      <c r="CB446" s="8"/>
      <c r="CC446" s="8" t="s">
        <v>152</v>
      </c>
      <c r="CD446" s="9"/>
      <c r="CE446" s="36"/>
      <c r="CF446" s="194" t="s">
        <v>131</v>
      </c>
      <c r="CG446" s="195"/>
      <c r="CH446" s="196" t="s">
        <v>132</v>
      </c>
      <c r="CI446" s="197"/>
      <c r="CJ446" s="23"/>
      <c r="CK446" s="7" t="s">
        <v>156</v>
      </c>
      <c r="CL446" s="8"/>
      <c r="CM446" s="8" t="s">
        <v>157</v>
      </c>
      <c r="CN446" s="9"/>
      <c r="CO446" s="23"/>
      <c r="CP446" s="194" t="s">
        <v>160</v>
      </c>
      <c r="CQ446" s="195"/>
      <c r="CR446" s="196" t="s">
        <v>132</v>
      </c>
      <c r="CS446" s="197"/>
      <c r="CU446" s="26" t="s">
        <v>15</v>
      </c>
      <c r="CW446" s="52" t="s">
        <v>46</v>
      </c>
      <c r="CY446" s="35"/>
      <c r="CZ446" s="35"/>
    </row>
    <row r="447" spans="1:104" ht="18" customHeight="1" thickTop="1" thickBot="1">
      <c r="B447" s="34">
        <v>1.06</v>
      </c>
      <c r="D447" s="11">
        <v>1</v>
      </c>
      <c r="E447" s="12">
        <v>0</v>
      </c>
      <c r="F447" s="13">
        <v>0</v>
      </c>
      <c r="G447" s="14">
        <v>0</v>
      </c>
      <c r="H447" s="10"/>
      <c r="I447" s="11">
        <v>1</v>
      </c>
      <c r="J447" s="12">
        <v>0</v>
      </c>
      <c r="K447" s="13">
        <v>0</v>
      </c>
      <c r="L447" s="40">
        <f t="shared" ref="L447" si="4512">$B447*$J$4</f>
        <v>1.5126624000000002</v>
      </c>
      <c r="N447" s="1">
        <f t="shared" ref="N447" si="4513">D447*I447+F447*I450-E447*J447-G447*J450</f>
        <v>1</v>
      </c>
      <c r="O447" s="4">
        <f t="shared" ref="O447" si="4514">(D447*J447+E447*I447+F447*J450+G447*I450)</f>
        <v>0</v>
      </c>
      <c r="P447" s="2">
        <f t="shared" ref="P447" si="4515">D447*K447+F447*K450-E447*L447-G447*L450</f>
        <v>0</v>
      </c>
      <c r="Q447" s="3">
        <f t="shared" ref="Q447" si="4516">(D447*L447+E447*K447+F447*L450+G447*K450)</f>
        <v>1.5126624000000002</v>
      </c>
      <c r="S447" s="11">
        <v>1</v>
      </c>
      <c r="T447" s="12">
        <v>0</v>
      </c>
      <c r="U447" s="13">
        <v>0</v>
      </c>
      <c r="V447" s="13">
        <v>0</v>
      </c>
      <c r="W447" s="20"/>
      <c r="X447" s="1">
        <f t="shared" ref="X447" si="4517">N447*S447+P447*S450-O447*T447-Q447*T450</f>
        <v>-1.8933431904051208</v>
      </c>
      <c r="Y447" s="4">
        <f t="shared" ref="Y447" si="4518">(N447*T447+O447*S447+P447*T450+Q447*S450)</f>
        <v>0</v>
      </c>
      <c r="Z447" s="2">
        <f t="shared" ref="Z447" si="4519">N447*U447+P447*U450-O447*V447-Q447*V450</f>
        <v>0</v>
      </c>
      <c r="AA447" s="3">
        <f t="shared" ref="AA447" si="4520">(N447*V447+O447*U447+P447*V450+Q447*U450)</f>
        <v>1.5126624000000002</v>
      </c>
      <c r="AB447" s="20"/>
      <c r="AC447" s="11">
        <v>1</v>
      </c>
      <c r="AD447" s="12">
        <v>0</v>
      </c>
      <c r="AE447" s="13">
        <v>0</v>
      </c>
      <c r="AF447" s="40">
        <f t="shared" ref="AF447" si="4521">$B447*$AD$4</f>
        <v>1.8152394000000001</v>
      </c>
      <c r="AG447" s="20"/>
      <c r="AH447" s="1">
        <f t="shared" ref="AH447" si="4522">X447*AC447+Z447*AC450-Y447*AD447-AA447*AD450</f>
        <v>-1.8933431904051208</v>
      </c>
      <c r="AI447" s="4">
        <f t="shared" ref="AI447" si="4523">(X447*AD447+Y447*AC447+Z447*AD450+AA447*AC450)</f>
        <v>0</v>
      </c>
      <c r="AJ447" s="2">
        <f t="shared" ref="AJ447" si="4524">X447*AE447+Z447*AE450-Y447*AF447-AA447*AF450</f>
        <v>0</v>
      </c>
      <c r="AK447" s="3">
        <f t="shared" ref="AK447" si="4525">(X447*AF447+Y447*AE447+Z447*AF450+AA447*AE450)</f>
        <v>-1.9242087569450772</v>
      </c>
      <c r="AL447" s="20"/>
      <c r="AM447" s="11">
        <v>1</v>
      </c>
      <c r="AN447" s="12">
        <v>0</v>
      </c>
      <c r="AO447" s="13">
        <v>0</v>
      </c>
      <c r="AP447" s="14">
        <v>0</v>
      </c>
      <c r="AR447" s="1">
        <f t="shared" ref="AR447" si="4526">AH447*AM447+AJ447*AM450-AI447*AN447-AK447*AN450</f>
        <v>1.9937616950686685</v>
      </c>
      <c r="AS447" s="4">
        <f t="shared" ref="AS447" si="4527">(AH447*AN447+AI447*AM447+AJ447*AN450+AK447*AM450)</f>
        <v>0</v>
      </c>
      <c r="AT447" s="2">
        <f t="shared" ref="AT447" si="4528">AH447*AO447+AJ447*AO450-AI447*AP447-AK447*AP450</f>
        <v>0</v>
      </c>
      <c r="AU447" s="3">
        <f t="shared" ref="AU447" si="4529">(AH447*AP447+AI447*AO447+AJ447*AP450+AK447*AO450)</f>
        <v>-1.9242087569450772</v>
      </c>
      <c r="AV447" s="20"/>
      <c r="AW447" s="11">
        <v>1</v>
      </c>
      <c r="AX447" s="12">
        <v>0</v>
      </c>
      <c r="AY447" s="13">
        <v>0</v>
      </c>
      <c r="AZ447" s="40">
        <f t="shared" ref="AZ447" si="4530">$B447*$AX$4</f>
        <v>1.8152394000000001</v>
      </c>
      <c r="BA447" s="20"/>
      <c r="BB447" s="1">
        <f t="shared" ref="BB447" si="4531">AR447*AW447+AT447*AW450-AS447*AX447-AU447*AX450</f>
        <v>1.9937616950686685</v>
      </c>
      <c r="BC447" s="4">
        <f t="shared" ref="BC447" si="4532">(AR447*AX447+AS447*AW447+AT447*AX450+AU447*AW450)</f>
        <v>0</v>
      </c>
      <c r="BD447" s="2">
        <f t="shared" ref="BD447" si="4533">AR447*AY447+AT447*AY450-AS447*AZ447-AU447*AZ450</f>
        <v>0</v>
      </c>
      <c r="BE447" s="3">
        <f t="shared" ref="BE447" si="4534">(AR447*AZ447+AS447*AY447+AT447*AZ450+AU447*AY450)</f>
        <v>1.6949460261543556</v>
      </c>
      <c r="BF447" s="20"/>
      <c r="BG447" s="11">
        <v>1</v>
      </c>
      <c r="BH447" s="12">
        <v>0</v>
      </c>
      <c r="BI447" s="13">
        <v>0</v>
      </c>
      <c r="BJ447" s="14">
        <v>0</v>
      </c>
      <c r="BK447" s="20"/>
      <c r="BL447" s="1">
        <f t="shared" ref="BL447" si="4535">BB447*BG447+BD447*BG450-BC447*BH447-BE447*BH450</f>
        <v>-1.2482442825228439</v>
      </c>
      <c r="BM447" s="4">
        <f t="shared" ref="BM447" si="4536">(BB447*BH447+BC447*BG447+BD447*BH450+BE447*BG450)</f>
        <v>0</v>
      </c>
      <c r="BN447" s="2">
        <f t="shared" ref="BN447" si="4537">BB447*BI447+BD447*BI450-BC447*BJ447-BE447*BJ450</f>
        <v>0</v>
      </c>
      <c r="BO447" s="3">
        <f t="shared" ref="BO447" si="4538">(BB447*BJ447+BC447*BI447+BD447*BJ450+BE447*BI450)</f>
        <v>1.6949460261543556</v>
      </c>
      <c r="BP447" s="20"/>
      <c r="BQ447" s="11">
        <v>1</v>
      </c>
      <c r="BR447" s="12">
        <v>0</v>
      </c>
      <c r="BS447" s="13">
        <v>0</v>
      </c>
      <c r="BT447" s="40">
        <f t="shared" ref="BT447" si="4539">$B447*BR$4</f>
        <v>1.5126624000000002</v>
      </c>
      <c r="BU447" s="20"/>
      <c r="BV447" s="1">
        <f t="shared" ref="BV447" si="4540">BL447*BQ447+BN447*BQ450-BM447*BR447-BO447*BR450</f>
        <v>-1.2482442825228439</v>
      </c>
      <c r="BW447" s="4">
        <f t="shared" ref="BW447" si="4541">(BL447*BR447+BM447*BQ447+BN447*BR450+BO447*BQ450)</f>
        <v>0</v>
      </c>
      <c r="BX447" s="2">
        <f t="shared" ref="BX447" si="4542">BL447*BS447+BN447*BS450-BM447*BT447-BO447*BT450</f>
        <v>0</v>
      </c>
      <c r="BY447" s="3">
        <f t="shared" ref="BY447" si="4543">(BL447*BT447+BM447*BS447+BN447*BT450+BO447*BS450)</f>
        <v>-0.19322616603292775</v>
      </c>
      <c r="BZ447" s="20"/>
      <c r="CA447" s="11">
        <v>1</v>
      </c>
      <c r="CB447" s="12">
        <v>0</v>
      </c>
      <c r="CC447" s="13">
        <v>0</v>
      </c>
      <c r="CD447" s="14">
        <v>0</v>
      </c>
      <c r="CE447" s="20"/>
      <c r="CF447" s="1">
        <f t="shared" ref="CF447" si="4544">BV447*CA447+BX447*CA450-BW447*CB447-BY447*CB450</f>
        <v>-1.0814227039497151</v>
      </c>
      <c r="CG447" s="4">
        <f t="shared" ref="CG447" si="4545">(BV447*CB447+BW447*CA447+BX447*CB450+BY447*CA450)</f>
        <v>0</v>
      </c>
      <c r="CH447" s="2">
        <f t="shared" ref="CH447" si="4546">BV447*CC447+BX447*CC450-BW447*CD447-BY447*CD450</f>
        <v>0</v>
      </c>
      <c r="CI447" s="3">
        <f t="shared" ref="CI447" si="4547">(BV447*CD447+BW447*CC447+BX447*CD450+BY447*CC450)</f>
        <v>-0.19322616603292775</v>
      </c>
      <c r="CJ447" s="28"/>
      <c r="CK447" s="11">
        <v>1</v>
      </c>
      <c r="CL447" s="12">
        <v>0</v>
      </c>
      <c r="CM447" s="13">
        <v>0</v>
      </c>
      <c r="CN447" s="14">
        <v>0</v>
      </c>
      <c r="CP447" s="1">
        <f t="shared" ref="CP447" si="4548">CF447*CK447+CH447*CK450-CG447*CL447-CI447*CL450</f>
        <v>-1.0814227039497151</v>
      </c>
      <c r="CQ447" s="4">
        <f t="shared" ref="CQ447" si="4549">(CF447*CL447+CG447*CK447+CH447*CL450+CI447*CK450)</f>
        <v>-0.19322616603292775</v>
      </c>
      <c r="CR447" s="2">
        <f t="shared" ref="CR447" si="4550">CF447*CM447+CH447*CM450-CG447*CN447-CI447*CN450</f>
        <v>0</v>
      </c>
      <c r="CS447" s="3">
        <f t="shared" ref="CS447" si="4551">(CF447*CN447+CG447*CM447+CH447*CN450+CI447*CM450)</f>
        <v>-0.19322616603292775</v>
      </c>
      <c r="CU447" s="29">
        <f t="shared" ref="CU447" si="4552">20*LOG(((1+$CL$4)/$CL$4)/((CP447+CP450)^2+(CQ447+CQ450)^2)^0.5)</f>
        <v>-1.0937249982431083</v>
      </c>
      <c r="CW447" s="53">
        <f t="shared" ref="CW447" si="4553">((CP447^2+CQ447^2)^0.5)/((CP450^2+CQ450^2)^0.5)</f>
        <v>0.7889675922344811</v>
      </c>
      <c r="CY447" s="35"/>
      <c r="CZ447" s="35"/>
    </row>
    <row r="448" spans="1:104" ht="18" customHeight="1" thickBot="1">
      <c r="D448" s="11"/>
      <c r="E448" s="13"/>
      <c r="F448" s="13"/>
      <c r="G448" s="15"/>
      <c r="H448" s="10"/>
      <c r="I448" s="11"/>
      <c r="J448" s="13"/>
      <c r="K448" s="13"/>
      <c r="L448" s="15"/>
      <c r="N448" s="5"/>
      <c r="Q448" s="6"/>
      <c r="S448" s="11"/>
      <c r="T448" s="13"/>
      <c r="U448" s="13"/>
      <c r="V448" s="15"/>
      <c r="W448" s="20"/>
      <c r="X448" s="5"/>
      <c r="AA448" s="6"/>
      <c r="AB448" s="20"/>
      <c r="AC448" s="11"/>
      <c r="AD448" s="13"/>
      <c r="AE448" s="13"/>
      <c r="AF448" s="15"/>
      <c r="AG448" s="20"/>
      <c r="AH448" s="5"/>
      <c r="AK448" s="6"/>
      <c r="AL448" s="20"/>
      <c r="AM448" s="11"/>
      <c r="AN448" s="13"/>
      <c r="AO448" s="13"/>
      <c r="AP448" s="15"/>
      <c r="AR448" s="5"/>
      <c r="AU448" s="6"/>
      <c r="AW448" s="11"/>
      <c r="AX448" s="13"/>
      <c r="AY448" s="13"/>
      <c r="AZ448" s="15"/>
      <c r="BA448" s="20"/>
      <c r="BB448" s="5"/>
      <c r="BE448" s="6"/>
      <c r="BG448" s="11"/>
      <c r="BH448" s="13"/>
      <c r="BI448" s="13"/>
      <c r="BJ448" s="15"/>
      <c r="BL448" s="5"/>
      <c r="BO448" s="6"/>
      <c r="BQ448" s="11"/>
      <c r="BR448" s="13"/>
      <c r="BS448" s="13"/>
      <c r="BT448" s="15"/>
      <c r="BU448" s="20"/>
      <c r="BV448" s="5"/>
      <c r="BY448" s="6"/>
      <c r="CA448" s="11"/>
      <c r="CB448" s="13"/>
      <c r="CC448" s="13"/>
      <c r="CD448" s="15"/>
      <c r="CF448" s="5"/>
      <c r="CI448" s="6"/>
      <c r="CK448" s="11"/>
      <c r="CL448" s="13"/>
      <c r="CM448" s="13"/>
      <c r="CN448" s="15"/>
      <c r="CP448" s="5"/>
      <c r="CS448" s="6"/>
      <c r="CW448" s="54"/>
      <c r="CY448" s="35"/>
      <c r="CZ448" s="35"/>
    </row>
    <row r="449" spans="1:104" ht="18" customHeight="1" thickBot="1">
      <c r="D449" s="11" t="s">
        <v>101</v>
      </c>
      <c r="E449" s="13"/>
      <c r="F449" s="13" t="s">
        <v>102</v>
      </c>
      <c r="G449" s="15"/>
      <c r="H449" s="10"/>
      <c r="I449" s="11" t="s">
        <v>106</v>
      </c>
      <c r="J449" s="13"/>
      <c r="K449" s="13" t="s">
        <v>105</v>
      </c>
      <c r="L449" s="15"/>
      <c r="N449" s="194" t="s">
        <v>16</v>
      </c>
      <c r="O449" s="195"/>
      <c r="P449" s="196" t="s">
        <v>17</v>
      </c>
      <c r="Q449" s="197"/>
      <c r="S449" s="11" t="s">
        <v>4</v>
      </c>
      <c r="T449" s="13"/>
      <c r="U449" s="13" t="s">
        <v>5</v>
      </c>
      <c r="V449" s="15"/>
      <c r="W449" s="20"/>
      <c r="X449" s="194" t="s">
        <v>111</v>
      </c>
      <c r="Y449" s="195"/>
      <c r="Z449" s="196" t="s">
        <v>110</v>
      </c>
      <c r="AA449" s="197"/>
      <c r="AB449" s="20"/>
      <c r="AC449" s="11" t="s">
        <v>18</v>
      </c>
      <c r="AD449" s="13"/>
      <c r="AE449" s="13" t="s">
        <v>19</v>
      </c>
      <c r="AF449" s="15"/>
      <c r="AG449" s="20"/>
      <c r="AH449" s="194" t="s">
        <v>114</v>
      </c>
      <c r="AI449" s="195"/>
      <c r="AJ449" s="196" t="s">
        <v>115</v>
      </c>
      <c r="AK449" s="197"/>
      <c r="AL449" s="20"/>
      <c r="AM449" s="11" t="s">
        <v>138</v>
      </c>
      <c r="AN449" s="13"/>
      <c r="AO449" s="13" t="s">
        <v>137</v>
      </c>
      <c r="AP449" s="15"/>
      <c r="AR449" s="194" t="s">
        <v>117</v>
      </c>
      <c r="AS449" s="195"/>
      <c r="AT449" s="196" t="s">
        <v>118</v>
      </c>
      <c r="AU449" s="197"/>
      <c r="AV449" s="36"/>
      <c r="AW449" s="11" t="s">
        <v>142</v>
      </c>
      <c r="AX449" s="13"/>
      <c r="AY449" s="13" t="s">
        <v>141</v>
      </c>
      <c r="AZ449" s="15"/>
      <c r="BA449" s="20"/>
      <c r="BB449" s="194" t="s">
        <v>122</v>
      </c>
      <c r="BC449" s="195"/>
      <c r="BD449" s="196" t="s">
        <v>121</v>
      </c>
      <c r="BE449" s="197"/>
      <c r="BF449" s="36"/>
      <c r="BG449" s="11" t="s">
        <v>145</v>
      </c>
      <c r="BH449" s="13"/>
      <c r="BI449" s="13" t="s">
        <v>146</v>
      </c>
      <c r="BJ449" s="15"/>
      <c r="BK449" s="36"/>
      <c r="BL449" s="194" t="s">
        <v>125</v>
      </c>
      <c r="BM449" s="195"/>
      <c r="BN449" s="196" t="s">
        <v>126</v>
      </c>
      <c r="BO449" s="197"/>
      <c r="BP449" s="36"/>
      <c r="BQ449" s="11" t="s">
        <v>150</v>
      </c>
      <c r="BR449" s="13"/>
      <c r="BS449" s="13" t="s">
        <v>149</v>
      </c>
      <c r="BT449" s="15"/>
      <c r="BU449" s="20"/>
      <c r="BV449" s="194" t="s">
        <v>129</v>
      </c>
      <c r="BW449" s="195"/>
      <c r="BX449" s="196" t="s">
        <v>130</v>
      </c>
      <c r="BY449" s="197"/>
      <c r="BZ449" s="36"/>
      <c r="CA449" s="11" t="s">
        <v>154</v>
      </c>
      <c r="CB449" s="13"/>
      <c r="CC449" s="13" t="s">
        <v>153</v>
      </c>
      <c r="CD449" s="15"/>
      <c r="CE449" s="36"/>
      <c r="CF449" s="194" t="s">
        <v>134</v>
      </c>
      <c r="CG449" s="195"/>
      <c r="CH449" s="196" t="s">
        <v>133</v>
      </c>
      <c r="CI449" s="197"/>
      <c r="CK449" s="11" t="s">
        <v>159</v>
      </c>
      <c r="CL449" s="13"/>
      <c r="CM449" s="13" t="s">
        <v>158</v>
      </c>
      <c r="CN449" s="15"/>
      <c r="CP449" s="109" t="s">
        <v>161</v>
      </c>
      <c r="CQ449" s="110"/>
      <c r="CR449" s="111" t="s">
        <v>162</v>
      </c>
      <c r="CS449" s="112"/>
      <c r="CU449" s="38" t="s">
        <v>29</v>
      </c>
      <c r="CW449" s="55" t="s">
        <v>47</v>
      </c>
      <c r="CY449" s="35"/>
      <c r="CZ449" s="35"/>
    </row>
    <row r="450" spans="1:104" ht="18" customHeight="1" thickTop="1" thickBot="1">
      <c r="D450" s="16">
        <v>0</v>
      </c>
      <c r="E450" s="17">
        <f t="shared" ref="E450" si="4554">$B447*$E$4</f>
        <v>0.86334880000000003</v>
      </c>
      <c r="F450" s="18">
        <v>1</v>
      </c>
      <c r="G450" s="19">
        <v>0</v>
      </c>
      <c r="H450" s="10"/>
      <c r="I450" s="16">
        <v>0</v>
      </c>
      <c r="J450" s="17">
        <v>0</v>
      </c>
      <c r="K450" s="18">
        <v>1</v>
      </c>
      <c r="L450" s="19">
        <v>0</v>
      </c>
      <c r="N450" s="1">
        <f t="shared" ref="N450" si="4555">D450*I447+F450*I450-E450*J447-G450*J450</f>
        <v>0</v>
      </c>
      <c r="O450" s="4">
        <f t="shared" ref="O450" si="4556">(D450*J447+E450*I447+F450*J450+G450*I450)</f>
        <v>0.86334880000000003</v>
      </c>
      <c r="P450" s="2">
        <f t="shared" ref="P450" si="4557">D450*K447+F450*K450-E450*L447-G450*L450</f>
        <v>-0.30595526784512028</v>
      </c>
      <c r="Q450" s="3">
        <f t="shared" ref="Q450" si="4558">(D450*L447+E450*K447+F450*L450+G450*K450)</f>
        <v>0</v>
      </c>
      <c r="S450" s="16">
        <v>0</v>
      </c>
      <c r="T450" s="17">
        <f t="shared" ref="T450" si="4559">$B447*$T$4</f>
        <v>1.9127488000000001</v>
      </c>
      <c r="U450" s="18">
        <v>1</v>
      </c>
      <c r="V450" s="19">
        <v>0</v>
      </c>
      <c r="W450" s="20"/>
      <c r="X450" s="1">
        <f t="shared" ref="X450" si="4560">N450*S447+P450*S450-O450*T447-Q450*T450</f>
        <v>0</v>
      </c>
      <c r="Y450" s="4">
        <f t="shared" ref="Y450" si="4561">(N450*T447+O450*S447+P450*T450+Q450*S450)</f>
        <v>0.27813322857556755</v>
      </c>
      <c r="Z450" s="2">
        <f t="shared" ref="Z450" si="4562">N450*U447+P450*U450-O450*V447-Q450*V450</f>
        <v>-0.30595526784512028</v>
      </c>
      <c r="AA450" s="3">
        <f t="shared" ref="AA450" si="4563">(N450*V447+O450*U447+P450*V450+Q450*U450)</f>
        <v>0</v>
      </c>
      <c r="AB450" s="20"/>
      <c r="AC450" s="16">
        <v>0</v>
      </c>
      <c r="AD450" s="17">
        <v>0</v>
      </c>
      <c r="AE450" s="18">
        <v>1</v>
      </c>
      <c r="AF450" s="19">
        <v>0</v>
      </c>
      <c r="AG450" s="20"/>
      <c r="AH450" s="1">
        <f t="shared" ref="AH450" si="4564">X450*AC447+Z450*AC450-Y450*AD447-AA450*AD450</f>
        <v>0</v>
      </c>
      <c r="AI450" s="4">
        <f t="shared" ref="AI450" si="4565">(X450*AD447+Y450*AC447+Z450*AD450+AA450*AC450)</f>
        <v>0.27813322857556755</v>
      </c>
      <c r="AJ450" s="2">
        <f t="shared" ref="AJ450" si="4566">X450*AE447+Z450*AE450-Y450*AF447-AA450*AF450</f>
        <v>-0.81083366280469638</v>
      </c>
      <c r="AK450" s="3">
        <f t="shared" ref="AK450" si="4567">(X450*AF447+Y450*AE447+Z450*AF450+AA450*AE450)</f>
        <v>0</v>
      </c>
      <c r="AL450" s="20"/>
      <c r="AM450" s="16">
        <v>0</v>
      </c>
      <c r="AN450" s="17">
        <f t="shared" ref="AN450" si="4568">$B447*$AN$4</f>
        <v>2.0201055999999999</v>
      </c>
      <c r="AO450" s="18">
        <v>1</v>
      </c>
      <c r="AP450" s="19">
        <v>0</v>
      </c>
      <c r="AR450" s="1">
        <f t="shared" ref="AR450" si="4569">AH450*AM447+AJ450*AM450-AI450*AN447-AK450*AN450</f>
        <v>0</v>
      </c>
      <c r="AS450" s="4">
        <f t="shared" ref="AS450" si="4570">(AH450*AN447+AI450*AM447+AJ450*AN450+AK450*AM450)</f>
        <v>-1.3598363943247114</v>
      </c>
      <c r="AT450" s="2">
        <f t="shared" ref="AT450" si="4571">AH450*AO447+AJ450*AO450-AI450*AP447-AK450*AP450</f>
        <v>-0.81083366280469638</v>
      </c>
      <c r="AU450" s="3">
        <f t="shared" ref="AU450" si="4572">(AH450*AP447+AI450*AO447+AJ450*AP450+AK450*AO450)</f>
        <v>0</v>
      </c>
      <c r="AV450" s="20"/>
      <c r="AW450" s="16">
        <v>0</v>
      </c>
      <c r="AX450" s="17">
        <v>0</v>
      </c>
      <c r="AY450" s="18">
        <v>1</v>
      </c>
      <c r="AZ450" s="19">
        <v>0</v>
      </c>
      <c r="BA450" s="20"/>
      <c r="BB450" s="1">
        <f t="shared" ref="BB450" si="4573">AR450*AW447+AT450*AW450-AS450*AX447-AU450*AX450</f>
        <v>0</v>
      </c>
      <c r="BC450" s="4">
        <f t="shared" ref="BC450" si="4574">(AR450*AX447+AS450*AW447+AT450*AX450+AU450*AW450)</f>
        <v>-1.3598363943247114</v>
      </c>
      <c r="BD450" s="2">
        <f t="shared" ref="BD450" si="4575">AR450*AY447+AT450*AY450-AS450*AZ447-AU450*AZ450</f>
        <v>1.6575949377274564</v>
      </c>
      <c r="BE450" s="3">
        <f t="shared" ref="BE450" si="4576">(AR450*AZ447+AS450*AY447+AT450*AZ450+AU450*AY450)</f>
        <v>0</v>
      </c>
      <c r="BF450" s="20"/>
      <c r="BG450" s="16">
        <v>0</v>
      </c>
      <c r="BH450" s="17">
        <f t="shared" ref="BH450" si="4577">$B447*$BH$4</f>
        <v>1.9127488000000001</v>
      </c>
      <c r="BI450" s="18">
        <v>1</v>
      </c>
      <c r="BJ450" s="19">
        <v>0</v>
      </c>
      <c r="BK450" s="20"/>
      <c r="BL450" s="1">
        <f t="shared" ref="BL450" si="4578">BB450*BG447+BD450*BG450-BC450*BH447-BE450*BH450</f>
        <v>0</v>
      </c>
      <c r="BM450" s="4">
        <f t="shared" ref="BM450" si="4579">(BB450*BH447+BC450*BG447+BD450*BH450+BE450*BG450)</f>
        <v>1.8107263336995556</v>
      </c>
      <c r="BN450" s="2">
        <f t="shared" ref="BN450" si="4580">BB450*BI447+BD450*BI450-BC450*BJ447-BE450*BJ450</f>
        <v>1.6575949377274564</v>
      </c>
      <c r="BO450" s="3">
        <f t="shared" ref="BO450" si="4581">(BB450*BJ447+BC450*BI447+BD450*BJ450+BE450*BI450)</f>
        <v>0</v>
      </c>
      <c r="BP450" s="20"/>
      <c r="BQ450" s="16">
        <v>0</v>
      </c>
      <c r="BR450" s="17">
        <v>0</v>
      </c>
      <c r="BS450" s="18">
        <v>1</v>
      </c>
      <c r="BT450" s="19">
        <v>0</v>
      </c>
      <c r="BU450" s="20"/>
      <c r="BV450" s="1">
        <f t="shared" ref="BV450" si="4582">BL450*BQ447+BN450*BQ450-BM450*BR447-BO450*BR450</f>
        <v>0</v>
      </c>
      <c r="BW450" s="4">
        <f t="shared" ref="BW450" si="4583">(BL450*BR447+BM450*BQ447+BN450*BR450+BO450*BQ450)</f>
        <v>1.8107263336995556</v>
      </c>
      <c r="BX450" s="2">
        <f t="shared" ref="BX450" si="4584">BL450*BS447+BN450*BS450-BM450*BT447-BO450*BT450</f>
        <v>-1.0814227039497146</v>
      </c>
      <c r="BY450" s="3">
        <f t="shared" ref="BY450" si="4585">(BL450*BT447+BM450*BS447+BN450*BT450+BO450*BS450)</f>
        <v>0</v>
      </c>
      <c r="BZ450" s="20"/>
      <c r="CA450" s="16">
        <v>0</v>
      </c>
      <c r="CB450" s="17">
        <f t="shared" ref="CB450" si="4586">$B447*$CB$4</f>
        <v>0.86334880000000003</v>
      </c>
      <c r="CC450" s="18">
        <v>1</v>
      </c>
      <c r="CD450" s="19">
        <v>0</v>
      </c>
      <c r="CE450" s="20"/>
      <c r="CF450" s="1">
        <f t="shared" ref="CF450" si="4587">BV450*CA447+BX450*CA450-BW450*CB447-BY450*CB450</f>
        <v>0</v>
      </c>
      <c r="CG450" s="4">
        <f t="shared" ref="CG450" si="4588">(BV450*CB447+BW450*CA447+BX450*CB450+BY450*CA450)</f>
        <v>0.87708133995181414</v>
      </c>
      <c r="CH450" s="2">
        <f t="shared" ref="CH450" si="4589">BV450*CC447+BX450*CC450-BW450*CD447-BY450*CD450</f>
        <v>-1.0814227039497146</v>
      </c>
      <c r="CI450" s="3">
        <f t="shared" ref="CI450" si="4590">(BV450*CD447+BW450*CC447+BX450*CD450+BY450*CC450)</f>
        <v>0</v>
      </c>
      <c r="CK450" s="16">
        <f t="shared" ref="CK450" si="4591">1/$CL$4</f>
        <v>1</v>
      </c>
      <c r="CL450" s="17">
        <v>0</v>
      </c>
      <c r="CM450" s="18">
        <v>1</v>
      </c>
      <c r="CN450" s="19">
        <v>0</v>
      </c>
      <c r="CP450" s="1">
        <f t="shared" ref="CP450" si="4592">CF450*CK447+CH450*CK450-CG450*CL447-CI450*CL450</f>
        <v>-1.0814227039497146</v>
      </c>
      <c r="CQ450" s="4">
        <f t="shared" ref="CQ450" si="4593">(CF450*CL447+CG450*CK447+CH450*CL450+CI450*CK450)</f>
        <v>0.87708133995181414</v>
      </c>
      <c r="CR450" s="2">
        <f t="shared" ref="CR450" si="4594">CF450*CM447+CH450*CM450-CG450*CN447-CI450*CN450</f>
        <v>-1.0814227039497146</v>
      </c>
      <c r="CS450" s="3">
        <f t="shared" ref="CS450" si="4595">(CF450*CN447+CG450*CM447+CH450*CN450+CI450*CM450)</f>
        <v>0</v>
      </c>
      <c r="CU450" s="39">
        <f t="shared" ref="CU450" si="4596">(180/PI())*ATAN(-1*(CQ447/CP447))</f>
        <v>-10.130574577762218</v>
      </c>
      <c r="CW450" s="56">
        <f t="shared" ref="CW450" si="4597">20*LOG(((1-(10^(CU447/20)^2)*(1-((1-CW447)/(1+CW447))^2))^0.5))</f>
        <v>-6.3181013250877625</v>
      </c>
      <c r="CY450" s="35"/>
      <c r="CZ450" s="35"/>
    </row>
    <row r="451" spans="1:104" ht="18" customHeight="1">
      <c r="E451" s="20"/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30"/>
      <c r="AC451" s="20"/>
      <c r="AD451" s="20"/>
      <c r="AE451" s="20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Y451" s="35"/>
      <c r="CZ451" s="35"/>
    </row>
    <row r="452" spans="1:104" ht="18" customHeight="1">
      <c r="CY452" s="35"/>
      <c r="CZ452" s="35"/>
    </row>
    <row r="453" spans="1:104" ht="18" customHeight="1" thickBot="1">
      <c r="A453" s="23"/>
      <c r="B453" s="23"/>
      <c r="C453" s="23"/>
      <c r="D453" s="20" t="s">
        <v>6</v>
      </c>
      <c r="E453" s="20"/>
      <c r="F453" s="20"/>
      <c r="G453" s="20"/>
      <c r="H453" s="20"/>
      <c r="I453" s="20" t="s">
        <v>7</v>
      </c>
      <c r="J453" s="20"/>
      <c r="K453" s="20"/>
      <c r="L453" s="20"/>
      <c r="M453" s="23"/>
      <c r="N453" s="23"/>
      <c r="O453" s="24" t="s">
        <v>8</v>
      </c>
      <c r="P453" s="23"/>
      <c r="Q453" s="23"/>
      <c r="R453" s="23"/>
      <c r="S453" s="20"/>
      <c r="T453" s="20" t="s">
        <v>9</v>
      </c>
      <c r="U453" s="23"/>
      <c r="V453" s="23"/>
      <c r="W453" s="23"/>
      <c r="X453" s="23"/>
      <c r="Y453" s="24" t="s">
        <v>10</v>
      </c>
      <c r="Z453" s="23"/>
      <c r="AA453" s="23"/>
      <c r="AB453" s="23"/>
      <c r="AC453" s="24" t="s">
        <v>11</v>
      </c>
      <c r="AD453" s="20"/>
      <c r="AE453" s="20"/>
      <c r="AF453" s="20"/>
      <c r="AG453" s="20"/>
      <c r="AH453" s="23"/>
      <c r="AI453" s="24" t="s">
        <v>12</v>
      </c>
      <c r="AJ453" s="23"/>
      <c r="AK453" s="23"/>
      <c r="AL453" s="20"/>
      <c r="AM453" s="24" t="s">
        <v>21</v>
      </c>
      <c r="AN453" s="20"/>
      <c r="AO453" s="23"/>
      <c r="AP453" s="23"/>
      <c r="AQ453" s="23"/>
      <c r="AR453" s="23"/>
      <c r="AS453" s="24" t="s">
        <v>87</v>
      </c>
      <c r="AT453" s="23"/>
      <c r="AU453" s="23"/>
      <c r="AV453" s="23"/>
      <c r="AW453" s="24" t="s">
        <v>22</v>
      </c>
      <c r="AX453" s="20"/>
      <c r="AY453" s="20"/>
      <c r="AZ453" s="20"/>
      <c r="BA453" s="20"/>
      <c r="BB453" s="23"/>
      <c r="BC453" s="24" t="s">
        <v>13</v>
      </c>
      <c r="BD453" s="23"/>
      <c r="BE453" s="23"/>
      <c r="BF453" s="23"/>
      <c r="BG453" s="24" t="s">
        <v>23</v>
      </c>
      <c r="BH453" s="20"/>
      <c r="BI453" s="23"/>
      <c r="BJ453" s="23"/>
      <c r="BK453" s="23"/>
      <c r="BL453" s="23"/>
      <c r="BM453" s="24" t="s">
        <v>24</v>
      </c>
      <c r="BN453" s="23"/>
      <c r="BO453" s="23"/>
      <c r="BP453" s="23"/>
      <c r="BQ453" s="24" t="s">
        <v>22</v>
      </c>
      <c r="BR453" s="20"/>
      <c r="BS453" s="20"/>
      <c r="BT453" s="20"/>
      <c r="BU453" s="20"/>
      <c r="BV453" s="23"/>
      <c r="BW453" s="24" t="s">
        <v>25</v>
      </c>
      <c r="BX453" s="23"/>
      <c r="BY453" s="23"/>
      <c r="BZ453" s="23"/>
      <c r="CA453" s="24" t="s">
        <v>23</v>
      </c>
      <c r="CB453" s="20"/>
      <c r="CC453" s="23"/>
      <c r="CD453" s="23"/>
      <c r="CE453" s="23"/>
      <c r="CF453" s="23"/>
      <c r="CG453" s="24" t="s">
        <v>88</v>
      </c>
      <c r="CH453" s="23"/>
      <c r="CI453" s="23"/>
      <c r="CJ453" s="23"/>
      <c r="CK453" s="24" t="s">
        <v>155</v>
      </c>
      <c r="CL453" s="24"/>
      <c r="CM453" s="23"/>
      <c r="CN453" s="23"/>
      <c r="CO453" s="23"/>
      <c r="CP453" s="23"/>
      <c r="CQ453" s="24" t="s">
        <v>89</v>
      </c>
      <c r="CR453" s="23"/>
      <c r="CS453" s="23"/>
      <c r="CY453" s="35"/>
      <c r="CZ453" s="35"/>
    </row>
    <row r="454" spans="1:104" ht="18" customHeight="1" thickBot="1">
      <c r="A454" s="23"/>
      <c r="B454" s="33"/>
      <c r="C454" s="23"/>
      <c r="D454" s="7" t="s">
        <v>99</v>
      </c>
      <c r="E454" s="8"/>
      <c r="F454" s="8" t="s">
        <v>100</v>
      </c>
      <c r="G454" s="9"/>
      <c r="H454" s="10"/>
      <c r="I454" s="7" t="s">
        <v>103</v>
      </c>
      <c r="J454" s="8"/>
      <c r="K454" s="8" t="s">
        <v>104</v>
      </c>
      <c r="L454" s="9"/>
      <c r="M454" s="23"/>
      <c r="N454" s="194" t="s">
        <v>74</v>
      </c>
      <c r="O454" s="195"/>
      <c r="P454" s="196" t="s">
        <v>75</v>
      </c>
      <c r="Q454" s="197"/>
      <c r="R454" s="23"/>
      <c r="S454" s="7" t="s">
        <v>2</v>
      </c>
      <c r="T454" s="8"/>
      <c r="U454" s="8" t="s">
        <v>3</v>
      </c>
      <c r="V454" s="9"/>
      <c r="W454" s="20"/>
      <c r="X454" s="194" t="s">
        <v>108</v>
      </c>
      <c r="Y454" s="195"/>
      <c r="Z454" s="196" t="s">
        <v>109</v>
      </c>
      <c r="AA454" s="197"/>
      <c r="AB454" s="20"/>
      <c r="AC454" s="7" t="s">
        <v>107</v>
      </c>
      <c r="AD454" s="8"/>
      <c r="AE454" s="8" t="s">
        <v>14</v>
      </c>
      <c r="AF454" s="9"/>
      <c r="AG454" s="20"/>
      <c r="AH454" s="194" t="s">
        <v>112</v>
      </c>
      <c r="AI454" s="195"/>
      <c r="AJ454" s="196" t="s">
        <v>113</v>
      </c>
      <c r="AK454" s="197"/>
      <c r="AL454" s="20"/>
      <c r="AM454" s="106" t="s">
        <v>135</v>
      </c>
      <c r="AN454" s="107"/>
      <c r="AO454" s="107" t="s">
        <v>136</v>
      </c>
      <c r="AP454" s="108"/>
      <c r="AQ454" s="23"/>
      <c r="AR454" s="194" t="s">
        <v>116</v>
      </c>
      <c r="AS454" s="195"/>
      <c r="AT454" s="196" t="s">
        <v>0</v>
      </c>
      <c r="AU454" s="197"/>
      <c r="AV454" s="36"/>
      <c r="AW454" s="7" t="s">
        <v>139</v>
      </c>
      <c r="AX454" s="8"/>
      <c r="AY454" s="8" t="s">
        <v>140</v>
      </c>
      <c r="AZ454" s="9"/>
      <c r="BA454" s="20"/>
      <c r="BB454" s="194" t="s">
        <v>119</v>
      </c>
      <c r="BC454" s="195"/>
      <c r="BD454" s="196" t="s">
        <v>120</v>
      </c>
      <c r="BE454" s="197"/>
      <c r="BF454" s="36"/>
      <c r="BG454" s="190" t="s">
        <v>143</v>
      </c>
      <c r="BH454" s="191"/>
      <c r="BI454" s="192" t="s">
        <v>144</v>
      </c>
      <c r="BJ454" s="193"/>
      <c r="BK454" s="36"/>
      <c r="BL454" s="194" t="s">
        <v>123</v>
      </c>
      <c r="BM454" s="195"/>
      <c r="BN454" s="196" t="s">
        <v>124</v>
      </c>
      <c r="BO454" s="197"/>
      <c r="BP454" s="36"/>
      <c r="BQ454" s="7" t="s">
        <v>147</v>
      </c>
      <c r="BR454" s="8"/>
      <c r="BS454" s="8" t="s">
        <v>148</v>
      </c>
      <c r="BT454" s="9"/>
      <c r="BU454" s="20"/>
      <c r="BV454" s="194" t="s">
        <v>127</v>
      </c>
      <c r="BW454" s="195"/>
      <c r="BX454" s="196" t="s">
        <v>128</v>
      </c>
      <c r="BY454" s="197"/>
      <c r="BZ454" s="36"/>
      <c r="CA454" s="7" t="s">
        <v>151</v>
      </c>
      <c r="CB454" s="8"/>
      <c r="CC454" s="8" t="s">
        <v>152</v>
      </c>
      <c r="CD454" s="9"/>
      <c r="CE454" s="36"/>
      <c r="CF454" s="194" t="s">
        <v>131</v>
      </c>
      <c r="CG454" s="195"/>
      <c r="CH454" s="196" t="s">
        <v>132</v>
      </c>
      <c r="CI454" s="197"/>
      <c r="CJ454" s="23"/>
      <c r="CK454" s="7" t="s">
        <v>156</v>
      </c>
      <c r="CL454" s="8"/>
      <c r="CM454" s="8" t="s">
        <v>157</v>
      </c>
      <c r="CN454" s="9"/>
      <c r="CO454" s="23"/>
      <c r="CP454" s="194" t="s">
        <v>160</v>
      </c>
      <c r="CQ454" s="195"/>
      <c r="CR454" s="196" t="s">
        <v>132</v>
      </c>
      <c r="CS454" s="197"/>
      <c r="CU454" s="26" t="s">
        <v>15</v>
      </c>
      <c r="CW454" s="52" t="s">
        <v>46</v>
      </c>
      <c r="CY454" s="35"/>
      <c r="CZ454" s="35"/>
    </row>
    <row r="455" spans="1:104" ht="18" customHeight="1" thickTop="1" thickBot="1">
      <c r="B455" s="34">
        <v>1.08</v>
      </c>
      <c r="D455" s="11">
        <v>1</v>
      </c>
      <c r="E455" s="12">
        <v>0</v>
      </c>
      <c r="F455" s="13">
        <v>0</v>
      </c>
      <c r="G455" s="14">
        <v>0</v>
      </c>
      <c r="H455" s="10"/>
      <c r="I455" s="11">
        <v>1</v>
      </c>
      <c r="J455" s="12">
        <v>0</v>
      </c>
      <c r="K455" s="13">
        <v>0</v>
      </c>
      <c r="L455" s="40">
        <f t="shared" ref="L455" si="4598">$B455*$J$4</f>
        <v>1.5412032000000002</v>
      </c>
      <c r="N455" s="1">
        <f t="shared" ref="N455" si="4599">D455*I455+F455*I458-E455*J455-G455*J458</f>
        <v>1</v>
      </c>
      <c r="O455" s="4">
        <f t="shared" ref="O455" si="4600">(D455*J455+E455*I455+F455*J458+G455*I458)</f>
        <v>0</v>
      </c>
      <c r="P455" s="2">
        <f t="shared" ref="P455" si="4601">D455*K455+F455*K458-E455*L455-G455*L458</f>
        <v>0</v>
      </c>
      <c r="Q455" s="3">
        <f t="shared" ref="Q455" si="4602">(D455*L455+E455*K455+F455*L458+G455*K458)</f>
        <v>1.5412032000000002</v>
      </c>
      <c r="S455" s="11">
        <v>1</v>
      </c>
      <c r="T455" s="12">
        <v>0</v>
      </c>
      <c r="U455" s="13">
        <v>0</v>
      </c>
      <c r="V455" s="13">
        <v>0</v>
      </c>
      <c r="W455" s="20"/>
      <c r="X455" s="1">
        <f t="shared" ref="X455" si="4603">N455*S455+P455*S458-O455*T455-Q455*T458</f>
        <v>-2.0035559783628809</v>
      </c>
      <c r="Y455" s="4">
        <f t="shared" ref="Y455" si="4604">(N455*T455+O455*S455+P455*T458+Q455*S458)</f>
        <v>0</v>
      </c>
      <c r="Z455" s="2">
        <f t="shared" ref="Z455" si="4605">N455*U455+P455*U458-O455*V455-Q455*V458</f>
        <v>0</v>
      </c>
      <c r="AA455" s="3">
        <f t="shared" ref="AA455" si="4606">(N455*V455+O455*U455+P455*V458+Q455*U458)</f>
        <v>1.5412032000000002</v>
      </c>
      <c r="AB455" s="20"/>
      <c r="AC455" s="11">
        <v>1</v>
      </c>
      <c r="AD455" s="12">
        <v>0</v>
      </c>
      <c r="AE455" s="13">
        <v>0</v>
      </c>
      <c r="AF455" s="40">
        <f t="shared" ref="AF455" si="4607">$B455*$AD$4</f>
        <v>1.8494892000000003</v>
      </c>
      <c r="AG455" s="20"/>
      <c r="AH455" s="1">
        <f t="shared" ref="AH455" si="4608">X455*AC455+Z455*AC458-Y455*AD455-AA455*AD458</f>
        <v>-2.0035559783628809</v>
      </c>
      <c r="AI455" s="4">
        <f t="shared" ref="AI455" si="4609">(X455*AD455+Y455*AC455+Z455*AD458+AA455*AC458)</f>
        <v>0</v>
      </c>
      <c r="AJ455" s="2">
        <f t="shared" ref="AJ455" si="4610">X455*AE455+Z455*AE458-Y455*AF455-AA455*AF458</f>
        <v>0</v>
      </c>
      <c r="AK455" s="3">
        <f t="shared" ref="AK455" si="4611">(X455*AF455+Y455*AE455+Z455*AF458+AA455*AE458)</f>
        <v>-2.1643519435775822</v>
      </c>
      <c r="AL455" s="20"/>
      <c r="AM455" s="11">
        <v>1</v>
      </c>
      <c r="AN455" s="12">
        <v>0</v>
      </c>
      <c r="AO455" s="13">
        <v>0</v>
      </c>
      <c r="AP455" s="14">
        <v>0</v>
      </c>
      <c r="AR455" s="1">
        <f t="shared" ref="AR455" si="4612">AH455*AM455+AJ455*AM458-AI455*AN455-AK455*AN458</f>
        <v>2.4511582104289253</v>
      </c>
      <c r="AS455" s="4">
        <f t="shared" ref="AS455" si="4613">(AH455*AN455+AI455*AM455+AJ455*AN458+AK455*AM458)</f>
        <v>0</v>
      </c>
      <c r="AT455" s="2">
        <f t="shared" ref="AT455" si="4614">AH455*AO455+AJ455*AO458-AI455*AP455-AK455*AP458</f>
        <v>0</v>
      </c>
      <c r="AU455" s="3">
        <f t="shared" ref="AU455" si="4615">(AH455*AP455+AI455*AO455+AJ455*AP458+AK455*AO458)</f>
        <v>-2.1643519435775822</v>
      </c>
      <c r="AV455" s="20"/>
      <c r="AW455" s="11">
        <v>1</v>
      </c>
      <c r="AX455" s="12">
        <v>0</v>
      </c>
      <c r="AY455" s="13">
        <v>0</v>
      </c>
      <c r="AZ455" s="40">
        <f t="shared" ref="AZ455" si="4616">$B455*$AX$4</f>
        <v>1.8494892000000003</v>
      </c>
      <c r="BA455" s="20"/>
      <c r="BB455" s="1">
        <f t="shared" ref="BB455" si="4617">AR455*AW455+AT455*AW458-AS455*AX455-AU455*AX458</f>
        <v>2.4511582104289253</v>
      </c>
      <c r="BC455" s="4">
        <f t="shared" ref="BC455" si="4618">(AR455*AX455+AS455*AW455+AT455*AX458+AU455*AW458)</f>
        <v>0</v>
      </c>
      <c r="BD455" s="2">
        <f t="shared" ref="BD455" si="4619">AR455*AY455+AT455*AY458-AS455*AZ455-AU455*AZ458</f>
        <v>0</v>
      </c>
      <c r="BE455" s="3">
        <f t="shared" ref="BE455" si="4620">(AR455*AZ455+AS455*AY455+AT455*AZ458+AU455*AY458)</f>
        <v>2.3690386941020432</v>
      </c>
      <c r="BF455" s="20"/>
      <c r="BG455" s="11">
        <v>1</v>
      </c>
      <c r="BH455" s="12">
        <v>0</v>
      </c>
      <c r="BI455" s="13">
        <v>0</v>
      </c>
      <c r="BJ455" s="14">
        <v>0</v>
      </c>
      <c r="BK455" s="20"/>
      <c r="BL455" s="1">
        <f t="shared" ref="BL455" si="4621">BB455*BG455+BD455*BG458-BC455*BH455-BE455*BH458</f>
        <v>-2.1657153677229903</v>
      </c>
      <c r="BM455" s="4">
        <f t="shared" ref="BM455" si="4622">(BB455*BH455+BC455*BG455+BD455*BH458+BE455*BG458)</f>
        <v>0</v>
      </c>
      <c r="BN455" s="2">
        <f t="shared" ref="BN455" si="4623">BB455*BI455+BD455*BI458-BC455*BJ455-BE455*BJ458</f>
        <v>0</v>
      </c>
      <c r="BO455" s="3">
        <f t="shared" ref="BO455" si="4624">(BB455*BJ455+BC455*BI455+BD455*BJ458+BE455*BI458)</f>
        <v>2.3690386941020432</v>
      </c>
      <c r="BP455" s="20"/>
      <c r="BQ455" s="11">
        <v>1</v>
      </c>
      <c r="BR455" s="12">
        <v>0</v>
      </c>
      <c r="BS455" s="13">
        <v>0</v>
      </c>
      <c r="BT455" s="40">
        <f t="shared" ref="BT455" si="4625">$B455*BR$4</f>
        <v>1.5412032000000002</v>
      </c>
      <c r="BU455" s="20"/>
      <c r="BV455" s="1">
        <f t="shared" ref="BV455" si="4626">BL455*BQ455+BN455*BQ458-BM455*BR455-BO455*BR458</f>
        <v>-2.1657153677229903</v>
      </c>
      <c r="BW455" s="4">
        <f t="shared" ref="BW455" si="4627">(BL455*BR455+BM455*BQ455+BN455*BR458+BO455*BQ458)</f>
        <v>0</v>
      </c>
      <c r="BX455" s="2">
        <f t="shared" ref="BX455" si="4628">BL455*BS455+BN455*BS458-BM455*BT455-BO455*BT458</f>
        <v>0</v>
      </c>
      <c r="BY455" s="3">
        <f t="shared" ref="BY455" si="4629">(BL455*BT455+BM455*BS455+BN455*BT458+BO455*BS458)</f>
        <v>-0.96876876092180675</v>
      </c>
      <c r="BZ455" s="20"/>
      <c r="CA455" s="11">
        <v>1</v>
      </c>
      <c r="CB455" s="12">
        <v>0</v>
      </c>
      <c r="CC455" s="13">
        <v>0</v>
      </c>
      <c r="CD455" s="14">
        <v>0</v>
      </c>
      <c r="CE455" s="20"/>
      <c r="CF455" s="1">
        <f t="shared" ref="CF455" si="4630">BV455*CA455+BX455*CA458-BW455*CB455-BY455*CB458</f>
        <v>-1.3135491648957496</v>
      </c>
      <c r="CG455" s="4">
        <f t="shared" ref="CG455" si="4631">(BV455*CB455+BW455*CA455+BX455*CB458+BY455*CA458)</f>
        <v>0</v>
      </c>
      <c r="CH455" s="2">
        <f t="shared" ref="CH455" si="4632">BV455*CC455+BX455*CC458-BW455*CD455-BY455*CD458</f>
        <v>0</v>
      </c>
      <c r="CI455" s="3">
        <f t="shared" ref="CI455" si="4633">(BV455*CD455+BW455*CC455+BX455*CD458+BY455*CC458)</f>
        <v>-0.96876876092180675</v>
      </c>
      <c r="CJ455" s="28"/>
      <c r="CK455" s="11">
        <v>1</v>
      </c>
      <c r="CL455" s="12">
        <v>0</v>
      </c>
      <c r="CM455" s="13">
        <v>0</v>
      </c>
      <c r="CN455" s="14">
        <v>0</v>
      </c>
      <c r="CP455" s="1">
        <f t="shared" ref="CP455" si="4634">CF455*CK455+CH455*CK458-CG455*CL455-CI455*CL458</f>
        <v>-1.3135491648957496</v>
      </c>
      <c r="CQ455" s="4">
        <f t="shared" ref="CQ455" si="4635">(CF455*CL455+CG455*CK455+CH455*CL458+CI455*CK458)</f>
        <v>-0.96876876092180675</v>
      </c>
      <c r="CR455" s="2">
        <f t="shared" ref="CR455" si="4636">CF455*CM455+CH455*CM458-CG455*CN455-CI455*CN458</f>
        <v>0</v>
      </c>
      <c r="CS455" s="3">
        <f t="shared" ref="CS455" si="4637">(CF455*CN455+CG455*CM455+CH455*CN458+CI455*CM458)</f>
        <v>-0.96876876092180675</v>
      </c>
      <c r="CU455" s="29">
        <f t="shared" ref="CU455" si="4638">20*LOG(((1+$CL$4)/$CL$4)/((CP455+CP458)^2+(CQ455+CQ458)^2)^0.5)</f>
        <v>-2.3992688092819043</v>
      </c>
      <c r="CW455" s="53">
        <f t="shared" ref="CW455" si="4639">((CP455^2+CQ455^2)^0.5)/((CP458^2+CQ458^2)^0.5)</f>
        <v>1.0794747712171524</v>
      </c>
      <c r="CY455" s="35"/>
      <c r="CZ455" s="35"/>
    </row>
    <row r="456" spans="1:104" ht="18" customHeight="1" thickBot="1">
      <c r="D456" s="11"/>
      <c r="E456" s="13"/>
      <c r="F456" s="13"/>
      <c r="G456" s="15"/>
      <c r="H456" s="10"/>
      <c r="I456" s="11"/>
      <c r="J456" s="13"/>
      <c r="K456" s="13"/>
      <c r="L456" s="15"/>
      <c r="N456" s="5"/>
      <c r="Q456" s="6"/>
      <c r="S456" s="11"/>
      <c r="T456" s="13"/>
      <c r="U456" s="13"/>
      <c r="V456" s="15"/>
      <c r="W456" s="20"/>
      <c r="X456" s="5"/>
      <c r="AA456" s="6"/>
      <c r="AB456" s="20"/>
      <c r="AC456" s="11"/>
      <c r="AD456" s="13"/>
      <c r="AE456" s="13"/>
      <c r="AF456" s="15"/>
      <c r="AG456" s="20"/>
      <c r="AH456" s="5"/>
      <c r="AK456" s="6"/>
      <c r="AL456" s="20"/>
      <c r="AM456" s="11"/>
      <c r="AN456" s="13"/>
      <c r="AO456" s="13"/>
      <c r="AP456" s="15"/>
      <c r="AR456" s="5"/>
      <c r="AU456" s="6"/>
      <c r="AW456" s="11"/>
      <c r="AX456" s="13"/>
      <c r="AY456" s="13"/>
      <c r="AZ456" s="15"/>
      <c r="BA456" s="20"/>
      <c r="BB456" s="5"/>
      <c r="BE456" s="6"/>
      <c r="BG456" s="11"/>
      <c r="BH456" s="13"/>
      <c r="BI456" s="13"/>
      <c r="BJ456" s="15"/>
      <c r="BL456" s="5"/>
      <c r="BO456" s="6"/>
      <c r="BQ456" s="11"/>
      <c r="BR456" s="13"/>
      <c r="BS456" s="13"/>
      <c r="BT456" s="15"/>
      <c r="BU456" s="20"/>
      <c r="BV456" s="5"/>
      <c r="BY456" s="6"/>
      <c r="CA456" s="11"/>
      <c r="CB456" s="13"/>
      <c r="CC456" s="13"/>
      <c r="CD456" s="15"/>
      <c r="CF456" s="5"/>
      <c r="CI456" s="6"/>
      <c r="CK456" s="11"/>
      <c r="CL456" s="13"/>
      <c r="CM456" s="13"/>
      <c r="CN456" s="15"/>
      <c r="CP456" s="5"/>
      <c r="CS456" s="6"/>
      <c r="CW456" s="54"/>
      <c r="CY456" s="35"/>
      <c r="CZ456" s="35"/>
    </row>
    <row r="457" spans="1:104" ht="18" customHeight="1" thickBot="1">
      <c r="D457" s="11" t="s">
        <v>101</v>
      </c>
      <c r="E457" s="13"/>
      <c r="F457" s="13" t="s">
        <v>102</v>
      </c>
      <c r="G457" s="15"/>
      <c r="H457" s="10"/>
      <c r="I457" s="11" t="s">
        <v>106</v>
      </c>
      <c r="J457" s="13"/>
      <c r="K457" s="13" t="s">
        <v>105</v>
      </c>
      <c r="L457" s="15"/>
      <c r="N457" s="194" t="s">
        <v>16</v>
      </c>
      <c r="O457" s="195"/>
      <c r="P457" s="196" t="s">
        <v>17</v>
      </c>
      <c r="Q457" s="197"/>
      <c r="S457" s="11" t="s">
        <v>4</v>
      </c>
      <c r="T457" s="13"/>
      <c r="U457" s="13" t="s">
        <v>5</v>
      </c>
      <c r="V457" s="15"/>
      <c r="W457" s="20"/>
      <c r="X457" s="194" t="s">
        <v>111</v>
      </c>
      <c r="Y457" s="195"/>
      <c r="Z457" s="196" t="s">
        <v>110</v>
      </c>
      <c r="AA457" s="197"/>
      <c r="AB457" s="20"/>
      <c r="AC457" s="11" t="s">
        <v>18</v>
      </c>
      <c r="AD457" s="13"/>
      <c r="AE457" s="13" t="s">
        <v>19</v>
      </c>
      <c r="AF457" s="15"/>
      <c r="AG457" s="20"/>
      <c r="AH457" s="194" t="s">
        <v>114</v>
      </c>
      <c r="AI457" s="195"/>
      <c r="AJ457" s="196" t="s">
        <v>115</v>
      </c>
      <c r="AK457" s="197"/>
      <c r="AL457" s="20"/>
      <c r="AM457" s="11" t="s">
        <v>138</v>
      </c>
      <c r="AN457" s="13"/>
      <c r="AO457" s="13" t="s">
        <v>137</v>
      </c>
      <c r="AP457" s="15"/>
      <c r="AR457" s="194" t="s">
        <v>117</v>
      </c>
      <c r="AS457" s="195"/>
      <c r="AT457" s="196" t="s">
        <v>118</v>
      </c>
      <c r="AU457" s="197"/>
      <c r="AV457" s="36"/>
      <c r="AW457" s="11" t="s">
        <v>142</v>
      </c>
      <c r="AX457" s="13"/>
      <c r="AY457" s="13" t="s">
        <v>141</v>
      </c>
      <c r="AZ457" s="15"/>
      <c r="BA457" s="20"/>
      <c r="BB457" s="194" t="s">
        <v>122</v>
      </c>
      <c r="BC457" s="195"/>
      <c r="BD457" s="196" t="s">
        <v>121</v>
      </c>
      <c r="BE457" s="197"/>
      <c r="BF457" s="36"/>
      <c r="BG457" s="11" t="s">
        <v>145</v>
      </c>
      <c r="BH457" s="13"/>
      <c r="BI457" s="13" t="s">
        <v>146</v>
      </c>
      <c r="BJ457" s="15"/>
      <c r="BK457" s="36"/>
      <c r="BL457" s="194" t="s">
        <v>125</v>
      </c>
      <c r="BM457" s="195"/>
      <c r="BN457" s="196" t="s">
        <v>126</v>
      </c>
      <c r="BO457" s="197"/>
      <c r="BP457" s="36"/>
      <c r="BQ457" s="11" t="s">
        <v>150</v>
      </c>
      <c r="BR457" s="13"/>
      <c r="BS457" s="13" t="s">
        <v>149</v>
      </c>
      <c r="BT457" s="15"/>
      <c r="BU457" s="20"/>
      <c r="BV457" s="194" t="s">
        <v>129</v>
      </c>
      <c r="BW457" s="195"/>
      <c r="BX457" s="196" t="s">
        <v>130</v>
      </c>
      <c r="BY457" s="197"/>
      <c r="BZ457" s="36"/>
      <c r="CA457" s="11" t="s">
        <v>154</v>
      </c>
      <c r="CB457" s="13"/>
      <c r="CC457" s="13" t="s">
        <v>153</v>
      </c>
      <c r="CD457" s="15"/>
      <c r="CE457" s="36"/>
      <c r="CF457" s="194" t="s">
        <v>134</v>
      </c>
      <c r="CG457" s="195"/>
      <c r="CH457" s="196" t="s">
        <v>133</v>
      </c>
      <c r="CI457" s="197"/>
      <c r="CK457" s="11" t="s">
        <v>159</v>
      </c>
      <c r="CL457" s="13"/>
      <c r="CM457" s="13" t="s">
        <v>158</v>
      </c>
      <c r="CN457" s="15"/>
      <c r="CP457" s="109" t="s">
        <v>161</v>
      </c>
      <c r="CQ457" s="110"/>
      <c r="CR457" s="111" t="s">
        <v>162</v>
      </c>
      <c r="CS457" s="112"/>
      <c r="CU457" s="38" t="s">
        <v>29</v>
      </c>
      <c r="CW457" s="55" t="s">
        <v>47</v>
      </c>
      <c r="CY457" s="35"/>
      <c r="CZ457" s="35"/>
    </row>
    <row r="458" spans="1:104" ht="18" customHeight="1" thickTop="1" thickBot="1">
      <c r="D458" s="16">
        <v>0</v>
      </c>
      <c r="E458" s="17">
        <f t="shared" ref="E458" si="4640">$B455*$E$4</f>
        <v>0.87963840000000004</v>
      </c>
      <c r="F458" s="18">
        <v>1</v>
      </c>
      <c r="G458" s="19">
        <v>0</v>
      </c>
      <c r="H458" s="10"/>
      <c r="I458" s="16">
        <v>0</v>
      </c>
      <c r="J458" s="17">
        <v>0</v>
      </c>
      <c r="K458" s="18">
        <v>1</v>
      </c>
      <c r="L458" s="19">
        <v>0</v>
      </c>
      <c r="N458" s="1">
        <f t="shared" ref="N458" si="4641">D458*I455+F458*I458-E458*J455-G458*J458</f>
        <v>0</v>
      </c>
      <c r="O458" s="4">
        <f t="shared" ref="O458" si="4642">(D458*J455+E458*I455+F458*J458+G458*I458)</f>
        <v>0.87963840000000004</v>
      </c>
      <c r="P458" s="2">
        <f t="shared" ref="P458" si="4643">D458*K455+F458*K458-E458*L455-G458*L458</f>
        <v>-0.35570151692288032</v>
      </c>
      <c r="Q458" s="3">
        <f t="shared" ref="Q458" si="4644">(D458*L455+E458*K455+F458*L458+G458*K458)</f>
        <v>0</v>
      </c>
      <c r="S458" s="16">
        <v>0</v>
      </c>
      <c r="T458" s="17">
        <f t="shared" ref="T458" si="4645">$B455*$T$4</f>
        <v>1.9488384000000003</v>
      </c>
      <c r="U458" s="18">
        <v>1</v>
      </c>
      <c r="V458" s="19">
        <v>0</v>
      </c>
      <c r="W458" s="20"/>
      <c r="X458" s="1">
        <f t="shared" ref="X458" si="4646">N458*S455+P458*S458-O458*T455-Q458*T458</f>
        <v>0</v>
      </c>
      <c r="Y458" s="4">
        <f t="shared" ref="Y458" si="4647">(N458*T455+O458*S455+P458*T458+Q458*S458)</f>
        <v>0.18643362488244097</v>
      </c>
      <c r="Z458" s="2">
        <f t="shared" ref="Z458" si="4648">N458*U455+P458*U458-O458*V455-Q458*V458</f>
        <v>-0.35570151692288032</v>
      </c>
      <c r="AA458" s="3">
        <f t="shared" ref="AA458" si="4649">(N458*V455+O458*U455+P458*V458+Q458*U458)</f>
        <v>0</v>
      </c>
      <c r="AB458" s="20"/>
      <c r="AC458" s="16">
        <v>0</v>
      </c>
      <c r="AD458" s="17">
        <v>0</v>
      </c>
      <c r="AE458" s="18">
        <v>1</v>
      </c>
      <c r="AF458" s="19">
        <v>0</v>
      </c>
      <c r="AG458" s="20"/>
      <c r="AH458" s="1">
        <f t="shared" ref="AH458" si="4650">X458*AC455+Z458*AC458-Y458*AD455-AA458*AD458</f>
        <v>0</v>
      </c>
      <c r="AI458" s="4">
        <f t="shared" ref="AI458" si="4651">(X458*AD455+Y458*AC455+Z458*AD458+AA458*AC458)</f>
        <v>0.18643362488244097</v>
      </c>
      <c r="AJ458" s="2">
        <f t="shared" ref="AJ458" si="4652">X458*AE455+Z458*AE458-Y458*AF455-AA458*AF458</f>
        <v>-0.70050849265980619</v>
      </c>
      <c r="AK458" s="3">
        <f t="shared" ref="AK458" si="4653">(X458*AF455+Y458*AE455+Z458*AF458+AA458*AE458)</f>
        <v>0</v>
      </c>
      <c r="AL458" s="20"/>
      <c r="AM458" s="16">
        <v>0</v>
      </c>
      <c r="AN458" s="17">
        <f t="shared" ref="AN458" si="4654">$B455*$AN$4</f>
        <v>2.0582208</v>
      </c>
      <c r="AO458" s="18">
        <v>1</v>
      </c>
      <c r="AP458" s="19">
        <v>0</v>
      </c>
      <c r="AR458" s="1">
        <f t="shared" ref="AR458" si="4655">AH458*AM455+AJ458*AM458-AI458*AN455-AK458*AN458</f>
        <v>0</v>
      </c>
      <c r="AS458" s="4">
        <f t="shared" ref="AS458" si="4656">(AH458*AN455+AI458*AM455+AJ458*AN458+AK458*AM458)</f>
        <v>-1.2553675252866194</v>
      </c>
      <c r="AT458" s="2">
        <f t="shared" ref="AT458" si="4657">AH458*AO455+AJ458*AO458-AI458*AP455-AK458*AP458</f>
        <v>-0.70050849265980619</v>
      </c>
      <c r="AU458" s="3">
        <f t="shared" ref="AU458" si="4658">(AH458*AP455+AI458*AO455+AJ458*AP458+AK458*AO458)</f>
        <v>0</v>
      </c>
      <c r="AV458" s="20"/>
      <c r="AW458" s="16">
        <v>0</v>
      </c>
      <c r="AX458" s="17">
        <v>0</v>
      </c>
      <c r="AY458" s="18">
        <v>1</v>
      </c>
      <c r="AZ458" s="19">
        <v>0</v>
      </c>
      <c r="BA458" s="20"/>
      <c r="BB458" s="1">
        <f t="shared" ref="BB458" si="4659">AR458*AW455+AT458*AW458-AS458*AX455-AU458*AX458</f>
        <v>0</v>
      </c>
      <c r="BC458" s="4">
        <f t="shared" ref="BC458" si="4660">(AR458*AX455+AS458*AW455+AT458*AX458+AU458*AW458)</f>
        <v>-1.2553675252866194</v>
      </c>
      <c r="BD458" s="2">
        <f t="shared" ref="BD458" si="4661">AR458*AY455+AT458*AY458-AS458*AZ455-AU458*AZ458</f>
        <v>1.6212801873885236</v>
      </c>
      <c r="BE458" s="3">
        <f t="shared" ref="BE458" si="4662">(AR458*AZ455+AS458*AY455+AT458*AZ458+AU458*AY458)</f>
        <v>0</v>
      </c>
      <c r="BF458" s="20"/>
      <c r="BG458" s="16">
        <v>0</v>
      </c>
      <c r="BH458" s="17">
        <f t="shared" ref="BH458" si="4663">$B455*$BH$4</f>
        <v>1.9488384000000003</v>
      </c>
      <c r="BI458" s="18">
        <v>1</v>
      </c>
      <c r="BJ458" s="19">
        <v>0</v>
      </c>
      <c r="BK458" s="20"/>
      <c r="BL458" s="1">
        <f t="shared" ref="BL458" si="4664">BB458*BG455+BD458*BG458-BC458*BH455-BE458*BH458</f>
        <v>0</v>
      </c>
      <c r="BM458" s="4">
        <f t="shared" ref="BM458" si="4665">(BB458*BH455+BC458*BG455+BD458*BH458+BE458*BG458)</f>
        <v>1.9042455610553317</v>
      </c>
      <c r="BN458" s="2">
        <f t="shared" ref="BN458" si="4666">BB458*BI455+BD458*BI458-BC458*BJ455-BE458*BJ458</f>
        <v>1.6212801873885236</v>
      </c>
      <c r="BO458" s="3">
        <f t="shared" ref="BO458" si="4667">(BB458*BJ455+BC458*BI455+BD458*BJ458+BE458*BI458)</f>
        <v>0</v>
      </c>
      <c r="BP458" s="20"/>
      <c r="BQ458" s="16">
        <v>0</v>
      </c>
      <c r="BR458" s="17">
        <v>0</v>
      </c>
      <c r="BS458" s="18">
        <v>1</v>
      </c>
      <c r="BT458" s="19">
        <v>0</v>
      </c>
      <c r="BU458" s="20"/>
      <c r="BV458" s="1">
        <f t="shared" ref="BV458" si="4668">BL458*BQ455+BN458*BQ458-BM458*BR455-BO458*BR458</f>
        <v>0</v>
      </c>
      <c r="BW458" s="4">
        <f t="shared" ref="BW458" si="4669">(BL458*BR455+BM458*BQ455+BN458*BR458+BO458*BQ458)</f>
        <v>1.9042455610553317</v>
      </c>
      <c r="BX458" s="2">
        <f t="shared" ref="BX458" si="4670">BL458*BS455+BN458*BS458-BM458*BT455-BO458*BT458</f>
        <v>-1.3135491648957494</v>
      </c>
      <c r="BY458" s="3">
        <f t="shared" ref="BY458" si="4671">(BL458*BT455+BM458*BS455+BN458*BT458+BO458*BS458)</f>
        <v>0</v>
      </c>
      <c r="BZ458" s="20"/>
      <c r="CA458" s="16">
        <v>0</v>
      </c>
      <c r="CB458" s="17">
        <f t="shared" ref="CB458" si="4672">$B455*$CB$4</f>
        <v>0.87963840000000004</v>
      </c>
      <c r="CC458" s="18">
        <v>1</v>
      </c>
      <c r="CD458" s="19">
        <v>0</v>
      </c>
      <c r="CE458" s="20"/>
      <c r="CF458" s="1">
        <f t="shared" ref="CF458" si="4673">BV458*CA455+BX458*CA458-BW458*CB455-BY458*CB458</f>
        <v>0</v>
      </c>
      <c r="CG458" s="4">
        <f t="shared" ref="CG458" si="4674">(BV458*CB455+BW458*CA455+BX458*CB458+BY458*CA458)</f>
        <v>0.74879727532509843</v>
      </c>
      <c r="CH458" s="2">
        <f t="shared" ref="CH458" si="4675">BV458*CC455+BX458*CC458-BW458*CD455-BY458*CD458</f>
        <v>-1.3135491648957494</v>
      </c>
      <c r="CI458" s="3">
        <f t="shared" ref="CI458" si="4676">(BV458*CD455+BW458*CC455+BX458*CD458+BY458*CC458)</f>
        <v>0</v>
      </c>
      <c r="CK458" s="16">
        <f t="shared" ref="CK458" si="4677">1/$CL$4</f>
        <v>1</v>
      </c>
      <c r="CL458" s="17">
        <v>0</v>
      </c>
      <c r="CM458" s="18">
        <v>1</v>
      </c>
      <c r="CN458" s="19">
        <v>0</v>
      </c>
      <c r="CP458" s="1">
        <f t="shared" ref="CP458" si="4678">CF458*CK455+CH458*CK458-CG458*CL455-CI458*CL458</f>
        <v>-1.3135491648957494</v>
      </c>
      <c r="CQ458" s="4">
        <f t="shared" ref="CQ458" si="4679">(CF458*CL455+CG458*CK455+CH458*CL458+CI458*CK458)</f>
        <v>0.74879727532509843</v>
      </c>
      <c r="CR458" s="2">
        <f t="shared" ref="CR458" si="4680">CF458*CM455+CH458*CM458-CG458*CN455-CI458*CN458</f>
        <v>-1.3135491648957494</v>
      </c>
      <c r="CS458" s="3">
        <f t="shared" ref="CS458" si="4681">(CF458*CN455+CG458*CM455+CH458*CN458+CI458*CM458)</f>
        <v>0</v>
      </c>
      <c r="CU458" s="39">
        <f t="shared" ref="CU458" si="4682">(180/PI())*ATAN(-1*(CQ455/CP455))</f>
        <v>-36.409516237410195</v>
      </c>
      <c r="CW458" s="56">
        <f t="shared" ref="CW458" si="4683">20*LOG(((1-(10^(CU455/20)^2)*(1-((1-CW455)/(1+CW455))^2))^0.5))</f>
        <v>-3.7130069658784786</v>
      </c>
      <c r="CY458" s="35"/>
      <c r="CZ458" s="35"/>
    </row>
    <row r="459" spans="1:104" ht="18" customHeight="1">
      <c r="E459" s="20"/>
      <c r="F459" s="20"/>
      <c r="G459" s="20"/>
      <c r="H459" s="20"/>
      <c r="I459" s="20"/>
      <c r="J459" s="20"/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  <c r="AA459" s="20"/>
      <c r="AB459" s="30"/>
      <c r="AC459" s="20"/>
      <c r="AD459" s="20"/>
      <c r="AE459" s="20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Y459" s="35"/>
      <c r="CZ459" s="35"/>
    </row>
    <row r="460" spans="1:104" ht="18" customHeight="1">
      <c r="CY460" s="35"/>
      <c r="CZ460" s="35"/>
    </row>
    <row r="461" spans="1:104" ht="18" customHeight="1" thickBot="1">
      <c r="A461" s="23"/>
      <c r="B461" s="23"/>
      <c r="C461" s="23"/>
      <c r="D461" s="20" t="s">
        <v>6</v>
      </c>
      <c r="E461" s="20"/>
      <c r="F461" s="20"/>
      <c r="G461" s="20"/>
      <c r="H461" s="20"/>
      <c r="I461" s="20" t="s">
        <v>7</v>
      </c>
      <c r="J461" s="20"/>
      <c r="K461" s="20"/>
      <c r="L461" s="20"/>
      <c r="M461" s="23"/>
      <c r="N461" s="23"/>
      <c r="O461" s="24" t="s">
        <v>8</v>
      </c>
      <c r="P461" s="23"/>
      <c r="Q461" s="23"/>
      <c r="R461" s="23"/>
      <c r="S461" s="20"/>
      <c r="T461" s="20" t="s">
        <v>9</v>
      </c>
      <c r="U461" s="23"/>
      <c r="V461" s="23"/>
      <c r="W461" s="23"/>
      <c r="X461" s="23"/>
      <c r="Y461" s="24" t="s">
        <v>10</v>
      </c>
      <c r="Z461" s="23"/>
      <c r="AA461" s="23"/>
      <c r="AB461" s="23"/>
      <c r="AC461" s="24" t="s">
        <v>11</v>
      </c>
      <c r="AD461" s="20"/>
      <c r="AE461" s="20"/>
      <c r="AF461" s="20"/>
      <c r="AG461" s="20"/>
      <c r="AH461" s="23"/>
      <c r="AI461" s="24" t="s">
        <v>12</v>
      </c>
      <c r="AJ461" s="23"/>
      <c r="AK461" s="23"/>
      <c r="AL461" s="20"/>
      <c r="AM461" s="24" t="s">
        <v>21</v>
      </c>
      <c r="AN461" s="20"/>
      <c r="AO461" s="23"/>
      <c r="AP461" s="23"/>
      <c r="AQ461" s="23"/>
      <c r="AR461" s="23"/>
      <c r="AS461" s="24" t="s">
        <v>87</v>
      </c>
      <c r="AT461" s="23"/>
      <c r="AU461" s="23"/>
      <c r="AV461" s="23"/>
      <c r="AW461" s="24" t="s">
        <v>22</v>
      </c>
      <c r="AX461" s="20"/>
      <c r="AY461" s="20"/>
      <c r="AZ461" s="20"/>
      <c r="BA461" s="20"/>
      <c r="BB461" s="23"/>
      <c r="BC461" s="24" t="s">
        <v>13</v>
      </c>
      <c r="BD461" s="23"/>
      <c r="BE461" s="23"/>
      <c r="BF461" s="23"/>
      <c r="BG461" s="24" t="s">
        <v>23</v>
      </c>
      <c r="BH461" s="20"/>
      <c r="BI461" s="23"/>
      <c r="BJ461" s="23"/>
      <c r="BK461" s="23"/>
      <c r="BL461" s="23"/>
      <c r="BM461" s="24" t="s">
        <v>24</v>
      </c>
      <c r="BN461" s="23"/>
      <c r="BO461" s="23"/>
      <c r="BP461" s="23"/>
      <c r="BQ461" s="24" t="s">
        <v>22</v>
      </c>
      <c r="BR461" s="20"/>
      <c r="BS461" s="20"/>
      <c r="BT461" s="20"/>
      <c r="BU461" s="20"/>
      <c r="BV461" s="23"/>
      <c r="BW461" s="24" t="s">
        <v>25</v>
      </c>
      <c r="BX461" s="23"/>
      <c r="BY461" s="23"/>
      <c r="BZ461" s="23"/>
      <c r="CA461" s="24" t="s">
        <v>23</v>
      </c>
      <c r="CB461" s="20"/>
      <c r="CC461" s="23"/>
      <c r="CD461" s="23"/>
      <c r="CE461" s="23"/>
      <c r="CF461" s="23"/>
      <c r="CG461" s="24" t="s">
        <v>88</v>
      </c>
      <c r="CH461" s="23"/>
      <c r="CI461" s="23"/>
      <c r="CJ461" s="23"/>
      <c r="CK461" s="24" t="s">
        <v>155</v>
      </c>
      <c r="CL461" s="24"/>
      <c r="CM461" s="23"/>
      <c r="CN461" s="23"/>
      <c r="CO461" s="23"/>
      <c r="CP461" s="23"/>
      <c r="CQ461" s="24" t="s">
        <v>89</v>
      </c>
      <c r="CR461" s="23"/>
      <c r="CS461" s="23"/>
      <c r="CY461" s="35"/>
      <c r="CZ461" s="35"/>
    </row>
    <row r="462" spans="1:104" ht="18" customHeight="1" thickBot="1">
      <c r="A462" s="23"/>
      <c r="B462" s="33"/>
      <c r="C462" s="23"/>
      <c r="D462" s="7" t="s">
        <v>99</v>
      </c>
      <c r="E462" s="8"/>
      <c r="F462" s="8" t="s">
        <v>100</v>
      </c>
      <c r="G462" s="9"/>
      <c r="H462" s="10"/>
      <c r="I462" s="7" t="s">
        <v>103</v>
      </c>
      <c r="J462" s="8"/>
      <c r="K462" s="8" t="s">
        <v>104</v>
      </c>
      <c r="L462" s="9"/>
      <c r="M462" s="23"/>
      <c r="N462" s="194" t="s">
        <v>74</v>
      </c>
      <c r="O462" s="195"/>
      <c r="P462" s="196" t="s">
        <v>75</v>
      </c>
      <c r="Q462" s="197"/>
      <c r="R462" s="23"/>
      <c r="S462" s="7" t="s">
        <v>2</v>
      </c>
      <c r="T462" s="8"/>
      <c r="U462" s="8" t="s">
        <v>3</v>
      </c>
      <c r="V462" s="9"/>
      <c r="W462" s="20"/>
      <c r="X462" s="194" t="s">
        <v>108</v>
      </c>
      <c r="Y462" s="195"/>
      <c r="Z462" s="196" t="s">
        <v>109</v>
      </c>
      <c r="AA462" s="197"/>
      <c r="AB462" s="20"/>
      <c r="AC462" s="7" t="s">
        <v>107</v>
      </c>
      <c r="AD462" s="8"/>
      <c r="AE462" s="8" t="s">
        <v>14</v>
      </c>
      <c r="AF462" s="9"/>
      <c r="AG462" s="20"/>
      <c r="AH462" s="194" t="s">
        <v>112</v>
      </c>
      <c r="AI462" s="195"/>
      <c r="AJ462" s="196" t="s">
        <v>113</v>
      </c>
      <c r="AK462" s="197"/>
      <c r="AL462" s="20"/>
      <c r="AM462" s="106" t="s">
        <v>135</v>
      </c>
      <c r="AN462" s="107"/>
      <c r="AO462" s="107" t="s">
        <v>136</v>
      </c>
      <c r="AP462" s="108"/>
      <c r="AQ462" s="23"/>
      <c r="AR462" s="194" t="s">
        <v>116</v>
      </c>
      <c r="AS462" s="195"/>
      <c r="AT462" s="196" t="s">
        <v>0</v>
      </c>
      <c r="AU462" s="197"/>
      <c r="AV462" s="36"/>
      <c r="AW462" s="7" t="s">
        <v>139</v>
      </c>
      <c r="AX462" s="8"/>
      <c r="AY462" s="8" t="s">
        <v>140</v>
      </c>
      <c r="AZ462" s="9"/>
      <c r="BA462" s="20"/>
      <c r="BB462" s="194" t="s">
        <v>119</v>
      </c>
      <c r="BC462" s="195"/>
      <c r="BD462" s="196" t="s">
        <v>120</v>
      </c>
      <c r="BE462" s="197"/>
      <c r="BF462" s="36"/>
      <c r="BG462" s="190" t="s">
        <v>143</v>
      </c>
      <c r="BH462" s="191"/>
      <c r="BI462" s="192" t="s">
        <v>144</v>
      </c>
      <c r="BJ462" s="193"/>
      <c r="BK462" s="36"/>
      <c r="BL462" s="194" t="s">
        <v>123</v>
      </c>
      <c r="BM462" s="195"/>
      <c r="BN462" s="196" t="s">
        <v>124</v>
      </c>
      <c r="BO462" s="197"/>
      <c r="BP462" s="36"/>
      <c r="BQ462" s="7" t="s">
        <v>147</v>
      </c>
      <c r="BR462" s="8"/>
      <c r="BS462" s="8" t="s">
        <v>148</v>
      </c>
      <c r="BT462" s="9"/>
      <c r="BU462" s="20"/>
      <c r="BV462" s="194" t="s">
        <v>127</v>
      </c>
      <c r="BW462" s="195"/>
      <c r="BX462" s="196" t="s">
        <v>128</v>
      </c>
      <c r="BY462" s="197"/>
      <c r="BZ462" s="36"/>
      <c r="CA462" s="7" t="s">
        <v>151</v>
      </c>
      <c r="CB462" s="8"/>
      <c r="CC462" s="8" t="s">
        <v>152</v>
      </c>
      <c r="CD462" s="9"/>
      <c r="CE462" s="36"/>
      <c r="CF462" s="194" t="s">
        <v>131</v>
      </c>
      <c r="CG462" s="195"/>
      <c r="CH462" s="196" t="s">
        <v>132</v>
      </c>
      <c r="CI462" s="197"/>
      <c r="CJ462" s="23"/>
      <c r="CK462" s="7" t="s">
        <v>156</v>
      </c>
      <c r="CL462" s="8"/>
      <c r="CM462" s="8" t="s">
        <v>157</v>
      </c>
      <c r="CN462" s="9"/>
      <c r="CO462" s="23"/>
      <c r="CP462" s="194" t="s">
        <v>160</v>
      </c>
      <c r="CQ462" s="195"/>
      <c r="CR462" s="196" t="s">
        <v>132</v>
      </c>
      <c r="CS462" s="197"/>
      <c r="CU462" s="26" t="s">
        <v>15</v>
      </c>
      <c r="CW462" s="52" t="s">
        <v>46</v>
      </c>
      <c r="CY462" s="35"/>
      <c r="CZ462" s="35"/>
    </row>
    <row r="463" spans="1:104" ht="18" customHeight="1" thickTop="1" thickBot="1">
      <c r="B463" s="34">
        <v>1.1000000000000001</v>
      </c>
      <c r="D463" s="11">
        <v>1</v>
      </c>
      <c r="E463" s="12">
        <v>0</v>
      </c>
      <c r="F463" s="13">
        <v>0</v>
      </c>
      <c r="G463" s="14">
        <v>0</v>
      </c>
      <c r="H463" s="10"/>
      <c r="I463" s="11">
        <v>1</v>
      </c>
      <c r="J463" s="12">
        <v>0</v>
      </c>
      <c r="K463" s="13">
        <v>0</v>
      </c>
      <c r="L463" s="40">
        <f t="shared" ref="L463" si="4684">$B463*$J$4</f>
        <v>1.5697440000000003</v>
      </c>
      <c r="N463" s="1">
        <f t="shared" ref="N463" si="4685">D463*I463+F463*I466-E463*J463-G463*J466</f>
        <v>1</v>
      </c>
      <c r="O463" s="4">
        <f t="shared" ref="O463" si="4686">(D463*J463+E463*I463+F463*J466+G463*I466)</f>
        <v>0</v>
      </c>
      <c r="P463" s="2">
        <f t="shared" ref="P463" si="4687">D463*K463+F463*K466-E463*L463-G463*L466</f>
        <v>0</v>
      </c>
      <c r="Q463" s="3">
        <f t="shared" ref="Q463" si="4688">(D463*L463+E463*K463+F463*L466+G463*K466)</f>
        <v>1.5697440000000003</v>
      </c>
      <c r="S463" s="11">
        <v>1</v>
      </c>
      <c r="T463" s="12">
        <v>0</v>
      </c>
      <c r="U463" s="13">
        <v>0</v>
      </c>
      <c r="V463" s="13">
        <v>0</v>
      </c>
      <c r="W463" s="20"/>
      <c r="X463" s="1">
        <f t="shared" ref="X463" si="4689">N463*S463+P463*S466-O463*T463-Q463*T466</f>
        <v>-2.1158288184320009</v>
      </c>
      <c r="Y463" s="4">
        <f t="shared" ref="Y463" si="4690">(N463*T463+O463*S463+P463*T466+Q463*S466)</f>
        <v>0</v>
      </c>
      <c r="Z463" s="2">
        <f t="shared" ref="Z463" si="4691">N463*U463+P463*U466-O463*V463-Q463*V466</f>
        <v>0</v>
      </c>
      <c r="AA463" s="3">
        <f t="shared" ref="AA463" si="4692">(N463*V463+O463*U463+P463*V466+Q463*U466)</f>
        <v>1.5697440000000003</v>
      </c>
      <c r="AB463" s="20"/>
      <c r="AC463" s="11">
        <v>1</v>
      </c>
      <c r="AD463" s="12">
        <v>0</v>
      </c>
      <c r="AE463" s="13">
        <v>0</v>
      </c>
      <c r="AF463" s="40">
        <f t="shared" ref="AF463" si="4693">$B463*$AD$4</f>
        <v>1.8837390000000003</v>
      </c>
      <c r="AG463" s="20"/>
      <c r="AH463" s="1">
        <f t="shared" ref="AH463" si="4694">X463*AC463+Z463*AC466-Y463*AD463-AA463*AD466</f>
        <v>-2.1158288184320009</v>
      </c>
      <c r="AI463" s="4">
        <f t="shared" ref="AI463" si="4695">(X463*AD463+Y463*AC463+Z463*AD466+AA463*AC466)</f>
        <v>0</v>
      </c>
      <c r="AJ463" s="2">
        <f t="shared" ref="AJ463" si="4696">X463*AE463+Z463*AE466-Y463*AF463-AA463*AF466</f>
        <v>0</v>
      </c>
      <c r="AK463" s="3">
        <f t="shared" ref="AK463" si="4697">(X463*AF463+Y463*AE463+Z463*AF466+AA463*AE466)</f>
        <v>-2.4159252626042793</v>
      </c>
      <c r="AL463" s="20"/>
      <c r="AM463" s="11">
        <v>1</v>
      </c>
      <c r="AN463" s="12">
        <v>0</v>
      </c>
      <c r="AO463" s="13">
        <v>0</v>
      </c>
      <c r="AP463" s="14">
        <v>0</v>
      </c>
      <c r="AR463" s="1">
        <f t="shared" ref="AR463" si="4698">AH463*AM463+AJ463*AM466-AI463*AN463-AK463*AN466</f>
        <v>2.9487622828748039</v>
      </c>
      <c r="AS463" s="4">
        <f t="shared" ref="AS463" si="4699">(AH463*AN463+AI463*AM463+AJ463*AN466+AK463*AM466)</f>
        <v>0</v>
      </c>
      <c r="AT463" s="2">
        <f t="shared" ref="AT463" si="4700">AH463*AO463+AJ463*AO466-AI463*AP463-AK463*AP466</f>
        <v>0</v>
      </c>
      <c r="AU463" s="3">
        <f t="shared" ref="AU463" si="4701">(AH463*AP463+AI463*AO463+AJ463*AP466+AK463*AO466)</f>
        <v>-2.4159252626042793</v>
      </c>
      <c r="AV463" s="20"/>
      <c r="AW463" s="11">
        <v>1</v>
      </c>
      <c r="AX463" s="12">
        <v>0</v>
      </c>
      <c r="AY463" s="13">
        <v>0</v>
      </c>
      <c r="AZ463" s="40">
        <f t="shared" ref="AZ463" si="4702">$B463*$AX$4</f>
        <v>1.8837390000000003</v>
      </c>
      <c r="BA463" s="20"/>
      <c r="BB463" s="1">
        <f t="shared" ref="BB463" si="4703">AR463*AW463+AT463*AW466-AS463*AX463-AU463*AX466</f>
        <v>2.9487622828748039</v>
      </c>
      <c r="BC463" s="4">
        <f t="shared" ref="BC463" si="4704">(AR463*AX463+AS463*AW463+AT463*AX466+AU463*AW466)</f>
        <v>0</v>
      </c>
      <c r="BD463" s="2">
        <f t="shared" ref="BD463" si="4705">AR463*AY463+AT463*AY466-AS463*AZ463-AU463*AZ466</f>
        <v>0</v>
      </c>
      <c r="BE463" s="3">
        <f t="shared" ref="BE463" si="4706">(AR463*AZ463+AS463*AY463+AT463*AZ466+AU463*AY466)</f>
        <v>3.1387732513760218</v>
      </c>
      <c r="BF463" s="20"/>
      <c r="BG463" s="11">
        <v>1</v>
      </c>
      <c r="BH463" s="12">
        <v>0</v>
      </c>
      <c r="BI463" s="13">
        <v>0</v>
      </c>
      <c r="BJ463" s="14">
        <v>0</v>
      </c>
      <c r="BK463" s="20"/>
      <c r="BL463" s="1">
        <f t="shared" ref="BL463" si="4707">BB463*BG463+BD463*BG466-BC463*BH463-BE463*BH466</f>
        <v>-3.2814766294325013</v>
      </c>
      <c r="BM463" s="4">
        <f t="shared" ref="BM463" si="4708">(BB463*BH463+BC463*BG463+BD463*BH466+BE463*BG466)</f>
        <v>0</v>
      </c>
      <c r="BN463" s="2">
        <f t="shared" ref="BN463" si="4709">BB463*BI463+BD463*BI466-BC463*BJ463-BE463*BJ466</f>
        <v>0</v>
      </c>
      <c r="BO463" s="3">
        <f t="shared" ref="BO463" si="4710">(BB463*BJ463+BC463*BI463+BD463*BJ466+BE463*BI466)</f>
        <v>3.1387732513760218</v>
      </c>
      <c r="BP463" s="20"/>
      <c r="BQ463" s="11">
        <v>1</v>
      </c>
      <c r="BR463" s="12">
        <v>0</v>
      </c>
      <c r="BS463" s="13">
        <v>0</v>
      </c>
      <c r="BT463" s="40">
        <f t="shared" ref="BT463" si="4711">$B463*BR$4</f>
        <v>1.5697440000000003</v>
      </c>
      <c r="BU463" s="20"/>
      <c r="BV463" s="1">
        <f t="shared" ref="BV463" si="4712">BL463*BQ463+BN463*BQ466-BM463*BR463-BO463*BR466</f>
        <v>-3.2814766294325013</v>
      </c>
      <c r="BW463" s="4">
        <f t="shared" ref="BW463" si="4713">(BL463*BR463+BM463*BQ463+BN463*BR466+BO463*BQ466)</f>
        <v>0</v>
      </c>
      <c r="BX463" s="2">
        <f t="shared" ref="BX463" si="4714">BL463*BS463+BN463*BS466-BM463*BT463-BO463*BT466</f>
        <v>0</v>
      </c>
      <c r="BY463" s="3">
        <f t="shared" ref="BY463" si="4715">(BL463*BT463+BM463*BS463+BN463*BT466+BO463*BS466)</f>
        <v>-2.0123049988158712</v>
      </c>
      <c r="BZ463" s="20"/>
      <c r="CA463" s="11">
        <v>1</v>
      </c>
      <c r="CB463" s="12">
        <v>0</v>
      </c>
      <c r="CC463" s="13">
        <v>0</v>
      </c>
      <c r="CD463" s="14">
        <v>0</v>
      </c>
      <c r="CE463" s="20"/>
      <c r="CF463" s="1">
        <f t="shared" ref="CF463" si="4716">BV463*CA463+BX463*CA466-BW463*CB463-BY463*CB466</f>
        <v>-1.4785962364533953</v>
      </c>
      <c r="CG463" s="4">
        <f t="shared" ref="CG463" si="4717">(BV463*CB463+BW463*CA463+BX463*CB466+BY463*CA466)</f>
        <v>0</v>
      </c>
      <c r="CH463" s="2">
        <f t="shared" ref="CH463" si="4718">BV463*CC463+BX463*CC466-BW463*CD463-BY463*CD466</f>
        <v>0</v>
      </c>
      <c r="CI463" s="3">
        <f t="shared" ref="CI463" si="4719">(BV463*CD463+BW463*CC463+BX463*CD466+BY463*CC466)</f>
        <v>-2.0123049988158712</v>
      </c>
      <c r="CJ463" s="28"/>
      <c r="CK463" s="11">
        <v>1</v>
      </c>
      <c r="CL463" s="12">
        <v>0</v>
      </c>
      <c r="CM463" s="13">
        <v>0</v>
      </c>
      <c r="CN463" s="14">
        <v>0</v>
      </c>
      <c r="CP463" s="1">
        <f t="shared" ref="CP463" si="4720">CF463*CK463+CH463*CK466-CG463*CL463-CI463*CL466</f>
        <v>-1.4785962364533953</v>
      </c>
      <c r="CQ463" s="4">
        <f t="shared" ref="CQ463" si="4721">(CF463*CL463+CG463*CK463+CH463*CL466+CI463*CK466)</f>
        <v>-2.0123049988158712</v>
      </c>
      <c r="CR463" s="2">
        <f t="shared" ref="CR463" si="4722">CF463*CM463+CH463*CM466-CG463*CN463-CI463*CN466</f>
        <v>0</v>
      </c>
      <c r="CS463" s="3">
        <f t="shared" ref="CS463" si="4723">(CF463*CN463+CG463*CM463+CH463*CN466+CI463*CM466)</f>
        <v>-2.0123049988158712</v>
      </c>
      <c r="CU463" s="29">
        <f t="shared" ref="CU463" si="4724">20*LOG(((1+$CL$4)/$CL$4)/((CP463+CP466)^2+(CQ463+CQ466)^2)^0.5)</f>
        <v>-4.3013035672402982</v>
      </c>
      <c r="CW463" s="53">
        <f t="shared" ref="CW463" si="4725">((CP463^2+CQ463^2)^0.5)/((CP466^2+CQ466^2)^0.5)</f>
        <v>1.5687640248587904</v>
      </c>
      <c r="CY463" s="35"/>
      <c r="CZ463" s="35"/>
    </row>
    <row r="464" spans="1:104" ht="18" customHeight="1" thickBot="1">
      <c r="D464" s="11"/>
      <c r="E464" s="13"/>
      <c r="F464" s="13"/>
      <c r="G464" s="15"/>
      <c r="H464" s="10"/>
      <c r="I464" s="11"/>
      <c r="J464" s="13"/>
      <c r="K464" s="13"/>
      <c r="L464" s="15"/>
      <c r="N464" s="5"/>
      <c r="Q464" s="6"/>
      <c r="S464" s="11"/>
      <c r="T464" s="13"/>
      <c r="U464" s="13"/>
      <c r="V464" s="15"/>
      <c r="W464" s="20"/>
      <c r="X464" s="5"/>
      <c r="AA464" s="6"/>
      <c r="AB464" s="20"/>
      <c r="AC464" s="11"/>
      <c r="AD464" s="13"/>
      <c r="AE464" s="13"/>
      <c r="AF464" s="15"/>
      <c r="AG464" s="20"/>
      <c r="AH464" s="5"/>
      <c r="AK464" s="6"/>
      <c r="AL464" s="20"/>
      <c r="AM464" s="11"/>
      <c r="AN464" s="13"/>
      <c r="AO464" s="13"/>
      <c r="AP464" s="15"/>
      <c r="AR464" s="5"/>
      <c r="AU464" s="6"/>
      <c r="AW464" s="11"/>
      <c r="AX464" s="13"/>
      <c r="AY464" s="13"/>
      <c r="AZ464" s="15"/>
      <c r="BA464" s="20"/>
      <c r="BB464" s="5"/>
      <c r="BE464" s="6"/>
      <c r="BG464" s="11"/>
      <c r="BH464" s="13"/>
      <c r="BI464" s="13"/>
      <c r="BJ464" s="15"/>
      <c r="BL464" s="5"/>
      <c r="BO464" s="6"/>
      <c r="BQ464" s="11"/>
      <c r="BR464" s="13"/>
      <c r="BS464" s="13"/>
      <c r="BT464" s="15"/>
      <c r="BU464" s="20"/>
      <c r="BV464" s="5"/>
      <c r="BY464" s="6"/>
      <c r="CA464" s="11"/>
      <c r="CB464" s="13"/>
      <c r="CC464" s="13"/>
      <c r="CD464" s="15"/>
      <c r="CF464" s="5"/>
      <c r="CI464" s="6"/>
      <c r="CK464" s="11"/>
      <c r="CL464" s="13"/>
      <c r="CM464" s="13"/>
      <c r="CN464" s="15"/>
      <c r="CP464" s="5"/>
      <c r="CS464" s="6"/>
      <c r="CW464" s="54"/>
      <c r="CY464" s="35"/>
      <c r="CZ464" s="35"/>
    </row>
    <row r="465" spans="1:104" ht="18" customHeight="1" thickBot="1">
      <c r="D465" s="11" t="s">
        <v>101</v>
      </c>
      <c r="E465" s="13"/>
      <c r="F465" s="13" t="s">
        <v>102</v>
      </c>
      <c r="G465" s="15"/>
      <c r="H465" s="10"/>
      <c r="I465" s="11" t="s">
        <v>106</v>
      </c>
      <c r="J465" s="13"/>
      <c r="K465" s="13" t="s">
        <v>105</v>
      </c>
      <c r="L465" s="15"/>
      <c r="N465" s="194" t="s">
        <v>16</v>
      </c>
      <c r="O465" s="195"/>
      <c r="P465" s="196" t="s">
        <v>17</v>
      </c>
      <c r="Q465" s="197"/>
      <c r="S465" s="11" t="s">
        <v>4</v>
      </c>
      <c r="T465" s="13"/>
      <c r="U465" s="13" t="s">
        <v>5</v>
      </c>
      <c r="V465" s="15"/>
      <c r="W465" s="20"/>
      <c r="X465" s="194" t="s">
        <v>111</v>
      </c>
      <c r="Y465" s="195"/>
      <c r="Z465" s="196" t="s">
        <v>110</v>
      </c>
      <c r="AA465" s="197"/>
      <c r="AB465" s="20"/>
      <c r="AC465" s="11" t="s">
        <v>18</v>
      </c>
      <c r="AD465" s="13"/>
      <c r="AE465" s="13" t="s">
        <v>19</v>
      </c>
      <c r="AF465" s="15"/>
      <c r="AG465" s="20"/>
      <c r="AH465" s="194" t="s">
        <v>114</v>
      </c>
      <c r="AI465" s="195"/>
      <c r="AJ465" s="196" t="s">
        <v>115</v>
      </c>
      <c r="AK465" s="197"/>
      <c r="AL465" s="20"/>
      <c r="AM465" s="11" t="s">
        <v>138</v>
      </c>
      <c r="AN465" s="13"/>
      <c r="AO465" s="13" t="s">
        <v>137</v>
      </c>
      <c r="AP465" s="15"/>
      <c r="AR465" s="194" t="s">
        <v>117</v>
      </c>
      <c r="AS465" s="195"/>
      <c r="AT465" s="196" t="s">
        <v>118</v>
      </c>
      <c r="AU465" s="197"/>
      <c r="AV465" s="36"/>
      <c r="AW465" s="11" t="s">
        <v>142</v>
      </c>
      <c r="AX465" s="13"/>
      <c r="AY465" s="13" t="s">
        <v>141</v>
      </c>
      <c r="AZ465" s="15"/>
      <c r="BA465" s="20"/>
      <c r="BB465" s="194" t="s">
        <v>122</v>
      </c>
      <c r="BC465" s="195"/>
      <c r="BD465" s="196" t="s">
        <v>121</v>
      </c>
      <c r="BE465" s="197"/>
      <c r="BF465" s="36"/>
      <c r="BG465" s="11" t="s">
        <v>145</v>
      </c>
      <c r="BH465" s="13"/>
      <c r="BI465" s="13" t="s">
        <v>146</v>
      </c>
      <c r="BJ465" s="15"/>
      <c r="BK465" s="36"/>
      <c r="BL465" s="194" t="s">
        <v>125</v>
      </c>
      <c r="BM465" s="195"/>
      <c r="BN465" s="196" t="s">
        <v>126</v>
      </c>
      <c r="BO465" s="197"/>
      <c r="BP465" s="36"/>
      <c r="BQ465" s="11" t="s">
        <v>150</v>
      </c>
      <c r="BR465" s="13"/>
      <c r="BS465" s="13" t="s">
        <v>149</v>
      </c>
      <c r="BT465" s="15"/>
      <c r="BU465" s="20"/>
      <c r="BV465" s="194" t="s">
        <v>129</v>
      </c>
      <c r="BW465" s="195"/>
      <c r="BX465" s="196" t="s">
        <v>130</v>
      </c>
      <c r="BY465" s="197"/>
      <c r="BZ465" s="36"/>
      <c r="CA465" s="11" t="s">
        <v>154</v>
      </c>
      <c r="CB465" s="13"/>
      <c r="CC465" s="13" t="s">
        <v>153</v>
      </c>
      <c r="CD465" s="15"/>
      <c r="CE465" s="36"/>
      <c r="CF465" s="194" t="s">
        <v>134</v>
      </c>
      <c r="CG465" s="195"/>
      <c r="CH465" s="196" t="s">
        <v>133</v>
      </c>
      <c r="CI465" s="197"/>
      <c r="CK465" s="11" t="s">
        <v>159</v>
      </c>
      <c r="CL465" s="13"/>
      <c r="CM465" s="13" t="s">
        <v>158</v>
      </c>
      <c r="CN465" s="15"/>
      <c r="CP465" s="109" t="s">
        <v>161</v>
      </c>
      <c r="CQ465" s="110"/>
      <c r="CR465" s="111" t="s">
        <v>162</v>
      </c>
      <c r="CS465" s="112"/>
      <c r="CU465" s="38" t="s">
        <v>29</v>
      </c>
      <c r="CW465" s="55" t="s">
        <v>47</v>
      </c>
      <c r="CY465" s="35"/>
      <c r="CZ465" s="35"/>
    </row>
    <row r="466" spans="1:104" ht="18" customHeight="1" thickTop="1" thickBot="1">
      <c r="D466" s="16">
        <v>0</v>
      </c>
      <c r="E466" s="17">
        <f t="shared" ref="E466" si="4726">$B463*$E$4</f>
        <v>0.89592800000000006</v>
      </c>
      <c r="F466" s="18">
        <v>1</v>
      </c>
      <c r="G466" s="19">
        <v>0</v>
      </c>
      <c r="H466" s="10"/>
      <c r="I466" s="16">
        <v>0</v>
      </c>
      <c r="J466" s="17">
        <v>0</v>
      </c>
      <c r="K466" s="18">
        <v>1</v>
      </c>
      <c r="L466" s="19">
        <v>0</v>
      </c>
      <c r="N466" s="1">
        <f t="shared" ref="N466" si="4727">D466*I463+F466*I466-E466*J463-G466*J466</f>
        <v>0</v>
      </c>
      <c r="O466" s="4">
        <f t="shared" ref="O466" si="4728">(D466*J463+E466*I463+F466*J466+G466*I466)</f>
        <v>0.89592800000000006</v>
      </c>
      <c r="P466" s="2">
        <f t="shared" ref="P466" si="4729">D466*K463+F466*K466-E466*L463-G466*L466</f>
        <v>-0.40637760243200027</v>
      </c>
      <c r="Q466" s="3">
        <f t="shared" ref="Q466" si="4730">(D466*L463+E466*K463+F466*L466+G466*K466)</f>
        <v>0</v>
      </c>
      <c r="S466" s="16">
        <v>0</v>
      </c>
      <c r="T466" s="17">
        <f t="shared" ref="T466" si="4731">$B463*$T$4</f>
        <v>1.9849280000000002</v>
      </c>
      <c r="U466" s="18">
        <v>1</v>
      </c>
      <c r="V466" s="19">
        <v>0</v>
      </c>
      <c r="W466" s="20"/>
      <c r="X466" s="1">
        <f t="shared" ref="X466" si="4732">N466*S463+P466*S466-O466*T463-Q466*T466</f>
        <v>0</v>
      </c>
      <c r="Y466" s="4">
        <f t="shared" ref="Y466" si="4733">(N466*T463+O466*S463+P466*T466+Q466*S466)</f>
        <v>8.9297718359854561E-2</v>
      </c>
      <c r="Z466" s="2">
        <f t="shared" ref="Z466" si="4734">N466*U463+P466*U466-O466*V463-Q466*V466</f>
        <v>-0.40637760243200027</v>
      </c>
      <c r="AA466" s="3">
        <f t="shared" ref="AA466" si="4735">(N466*V463+O466*U463+P466*V466+Q466*U466)</f>
        <v>0</v>
      </c>
      <c r="AB466" s="20"/>
      <c r="AC466" s="16">
        <v>0</v>
      </c>
      <c r="AD466" s="17">
        <v>0</v>
      </c>
      <c r="AE466" s="18">
        <v>1</v>
      </c>
      <c r="AF466" s="19">
        <v>0</v>
      </c>
      <c r="AG466" s="20"/>
      <c r="AH466" s="1">
        <f t="shared" ref="AH466" si="4736">X466*AC463+Z466*AC466-Y466*AD463-AA466*AD466</f>
        <v>0</v>
      </c>
      <c r="AI466" s="4">
        <f t="shared" ref="AI466" si="4737">(X466*AD463+Y466*AC463+Z466*AD466+AA466*AC466)</f>
        <v>8.9297718359854561E-2</v>
      </c>
      <c r="AJ466" s="2">
        <f t="shared" ref="AJ466" si="4738">X466*AE463+Z466*AE466-Y466*AF463-AA466*AF466</f>
        <v>-0.57459119711747442</v>
      </c>
      <c r="AK466" s="3">
        <f t="shared" ref="AK466" si="4739">(X466*AF463+Y466*AE463+Z466*AF466+AA466*AE466)</f>
        <v>0</v>
      </c>
      <c r="AL466" s="20"/>
      <c r="AM466" s="16">
        <v>0</v>
      </c>
      <c r="AN466" s="17">
        <f t="shared" ref="AN466" si="4740">$B463*$AN$4</f>
        <v>2.096336</v>
      </c>
      <c r="AO466" s="18">
        <v>1</v>
      </c>
      <c r="AP466" s="19">
        <v>0</v>
      </c>
      <c r="AR466" s="1">
        <f t="shared" ref="AR466" si="4741">AH466*AM463+AJ466*AM466-AI466*AN463-AK466*AN466</f>
        <v>0</v>
      </c>
      <c r="AS466" s="4">
        <f t="shared" ref="AS466" si="4742">(AH466*AN463+AI466*AM463+AJ466*AN466+AK466*AM466)</f>
        <v>-1.1152384934406032</v>
      </c>
      <c r="AT466" s="2">
        <f t="shared" ref="AT466" si="4743">AH466*AO463+AJ466*AO466-AI466*AP463-AK466*AP466</f>
        <v>-0.57459119711747442</v>
      </c>
      <c r="AU466" s="3">
        <f t="shared" ref="AU466" si="4744">(AH466*AP463+AI466*AO463+AJ466*AP466+AK466*AO466)</f>
        <v>0</v>
      </c>
      <c r="AV466" s="20"/>
      <c r="AW466" s="16">
        <v>0</v>
      </c>
      <c r="AX466" s="17">
        <v>0</v>
      </c>
      <c r="AY466" s="18">
        <v>1</v>
      </c>
      <c r="AZ466" s="19">
        <v>0</v>
      </c>
      <c r="BA466" s="20"/>
      <c r="BB466" s="1">
        <f t="shared" ref="BB466" si="4745">AR466*AW463+AT466*AW466-AS466*AX463-AU466*AX466</f>
        <v>0</v>
      </c>
      <c r="BC466" s="4">
        <f t="shared" ref="BC466" si="4746">(AR466*AX463+AS466*AW463+AT466*AX466+AU466*AW466)</f>
        <v>-1.1152384934406032</v>
      </c>
      <c r="BD466" s="2">
        <f t="shared" ref="BD466" si="4747">AR466*AY463+AT466*AY466-AS466*AZ463-AU466*AZ466</f>
        <v>1.5262270472778343</v>
      </c>
      <c r="BE466" s="3">
        <f t="shared" ref="BE466" si="4748">(AR466*AZ463+AS466*AY463+AT466*AZ466+AU466*AY466)</f>
        <v>0</v>
      </c>
      <c r="BF466" s="20"/>
      <c r="BG466" s="16">
        <v>0</v>
      </c>
      <c r="BH466" s="17">
        <f t="shared" ref="BH466" si="4749">$B463*$BH$4</f>
        <v>1.9849280000000002</v>
      </c>
      <c r="BI466" s="18">
        <v>1</v>
      </c>
      <c r="BJ466" s="19">
        <v>0</v>
      </c>
      <c r="BK466" s="20"/>
      <c r="BL466" s="1">
        <f t="shared" ref="BL466" si="4750">BB466*BG463+BD466*BG466-BC466*BH463-BE466*BH466</f>
        <v>0</v>
      </c>
      <c r="BM466" s="4">
        <f t="shared" ref="BM466" si="4751">(BB466*BH463+BC466*BG463+BD466*BH466+BE466*BG466)</f>
        <v>1.9142123070584942</v>
      </c>
      <c r="BN466" s="2">
        <f t="shared" ref="BN466" si="4752">BB466*BI463+BD466*BI466-BC466*BJ463-BE466*BJ466</f>
        <v>1.5262270472778343</v>
      </c>
      <c r="BO466" s="3">
        <f t="shared" ref="BO466" si="4753">(BB466*BJ463+BC466*BI463+BD466*BJ466+BE466*BI466)</f>
        <v>0</v>
      </c>
      <c r="BP466" s="20"/>
      <c r="BQ466" s="16">
        <v>0</v>
      </c>
      <c r="BR466" s="17">
        <v>0</v>
      </c>
      <c r="BS466" s="18">
        <v>1</v>
      </c>
      <c r="BT466" s="19">
        <v>0</v>
      </c>
      <c r="BU466" s="20"/>
      <c r="BV466" s="1">
        <f t="shared" ref="BV466" si="4754">BL466*BQ463+BN466*BQ466-BM466*BR463-BO466*BR466</f>
        <v>0</v>
      </c>
      <c r="BW466" s="4">
        <f t="shared" ref="BW466" si="4755">(BL466*BR463+BM466*BQ463+BN466*BR466+BO466*BQ466)</f>
        <v>1.9142123070584942</v>
      </c>
      <c r="BX466" s="2">
        <f t="shared" ref="BX466" si="4756">BL466*BS463+BN466*BS466-BM466*BT463-BO466*BT466</f>
        <v>-1.4785962364533949</v>
      </c>
      <c r="BY466" s="3">
        <f t="shared" ref="BY466" si="4757">(BL466*BT463+BM466*BS463+BN466*BT466+BO466*BS466)</f>
        <v>0</v>
      </c>
      <c r="BZ466" s="20"/>
      <c r="CA466" s="16">
        <v>0</v>
      </c>
      <c r="CB466" s="17">
        <f t="shared" ref="CB466" si="4758">$B463*$CB$4</f>
        <v>0.89592800000000006</v>
      </c>
      <c r="CC466" s="18">
        <v>1</v>
      </c>
      <c r="CD466" s="19">
        <v>0</v>
      </c>
      <c r="CE466" s="20"/>
      <c r="CF466" s="1">
        <f t="shared" ref="CF466" si="4759">BV466*CA463+BX466*CA466-BW466*CB463-BY466*CB466</f>
        <v>0</v>
      </c>
      <c r="CG466" s="4">
        <f t="shared" ref="CG466" si="4760">(BV466*CB463+BW466*CA463+BX466*CB466+BY466*CA466)</f>
        <v>0.58949653812527703</v>
      </c>
      <c r="CH466" s="2">
        <f t="shared" ref="CH466" si="4761">BV466*CC463+BX466*CC466-BW466*CD463-BY466*CD466</f>
        <v>-1.4785962364533949</v>
      </c>
      <c r="CI466" s="3">
        <f t="shared" ref="CI466" si="4762">(BV466*CD463+BW466*CC463+BX466*CD466+BY466*CC466)</f>
        <v>0</v>
      </c>
      <c r="CK466" s="16">
        <f t="shared" ref="CK466" si="4763">1/$CL$4</f>
        <v>1</v>
      </c>
      <c r="CL466" s="17">
        <v>0</v>
      </c>
      <c r="CM466" s="18">
        <v>1</v>
      </c>
      <c r="CN466" s="19">
        <v>0</v>
      </c>
      <c r="CP466" s="1">
        <f t="shared" ref="CP466" si="4764">CF466*CK463+CH466*CK466-CG466*CL463-CI466*CL466</f>
        <v>-1.4785962364533949</v>
      </c>
      <c r="CQ466" s="4">
        <f t="shared" ref="CQ466" si="4765">(CF466*CL463+CG466*CK463+CH466*CL466+CI466*CK466)</f>
        <v>0.58949653812527703</v>
      </c>
      <c r="CR466" s="2">
        <f t="shared" ref="CR466" si="4766">CF466*CM463+CH466*CM466-CG466*CN463-CI466*CN466</f>
        <v>-1.4785962364533949</v>
      </c>
      <c r="CS466" s="3">
        <f t="shared" ref="CS466" si="4767">(CF466*CN463+CG466*CM463+CH466*CN466+CI466*CM466)</f>
        <v>0</v>
      </c>
      <c r="CU466" s="39">
        <f t="shared" ref="CU466" si="4768">(180/PI())*ATAN(-1*(CQ463/CP463))</f>
        <v>-53.692395064174043</v>
      </c>
      <c r="CW466" s="56">
        <f t="shared" ref="CW466" si="4769">20*LOG(((1-(10^(CU463/20)^2)*(1-((1-CW463)/(1+CW463))^2))^0.5))</f>
        <v>-1.8923989507589465</v>
      </c>
      <c r="CY466" s="35"/>
      <c r="CZ466" s="35"/>
    </row>
    <row r="467" spans="1:104" ht="18" customHeight="1"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30"/>
      <c r="AC467" s="20"/>
      <c r="AD467" s="20"/>
      <c r="AE467" s="20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Y467" s="35"/>
      <c r="CZ467" s="35"/>
    </row>
    <row r="468" spans="1:104" ht="18" customHeight="1">
      <c r="CY468" s="35"/>
      <c r="CZ468" s="35"/>
    </row>
    <row r="469" spans="1:104" ht="18" customHeight="1" thickBot="1">
      <c r="A469" s="23"/>
      <c r="B469" s="23"/>
      <c r="C469" s="23"/>
      <c r="D469" s="20" t="s">
        <v>6</v>
      </c>
      <c r="E469" s="20"/>
      <c r="F469" s="20"/>
      <c r="G469" s="20"/>
      <c r="H469" s="20"/>
      <c r="I469" s="20" t="s">
        <v>7</v>
      </c>
      <c r="J469" s="20"/>
      <c r="K469" s="20"/>
      <c r="L469" s="20"/>
      <c r="M469" s="23"/>
      <c r="N469" s="23"/>
      <c r="O469" s="24" t="s">
        <v>8</v>
      </c>
      <c r="P469" s="23"/>
      <c r="Q469" s="23"/>
      <c r="R469" s="23"/>
      <c r="S469" s="20"/>
      <c r="T469" s="20" t="s">
        <v>9</v>
      </c>
      <c r="U469" s="23"/>
      <c r="V469" s="23"/>
      <c r="W469" s="23"/>
      <c r="X469" s="23"/>
      <c r="Y469" s="24" t="s">
        <v>10</v>
      </c>
      <c r="Z469" s="23"/>
      <c r="AA469" s="23"/>
      <c r="AB469" s="23"/>
      <c r="AC469" s="24" t="s">
        <v>11</v>
      </c>
      <c r="AD469" s="20"/>
      <c r="AE469" s="20"/>
      <c r="AF469" s="20"/>
      <c r="AG469" s="20"/>
      <c r="AH469" s="23"/>
      <c r="AI469" s="24" t="s">
        <v>12</v>
      </c>
      <c r="AJ469" s="23"/>
      <c r="AK469" s="23"/>
      <c r="AL469" s="20"/>
      <c r="AM469" s="24" t="s">
        <v>21</v>
      </c>
      <c r="AN469" s="20"/>
      <c r="AO469" s="23"/>
      <c r="AP469" s="23"/>
      <c r="AQ469" s="23"/>
      <c r="AR469" s="23"/>
      <c r="AS469" s="24" t="s">
        <v>87</v>
      </c>
      <c r="AT469" s="23"/>
      <c r="AU469" s="23"/>
      <c r="AV469" s="23"/>
      <c r="AW469" s="24" t="s">
        <v>22</v>
      </c>
      <c r="AX469" s="20"/>
      <c r="AY469" s="20"/>
      <c r="AZ469" s="20"/>
      <c r="BA469" s="20"/>
      <c r="BB469" s="23"/>
      <c r="BC469" s="24" t="s">
        <v>13</v>
      </c>
      <c r="BD469" s="23"/>
      <c r="BE469" s="23"/>
      <c r="BF469" s="23"/>
      <c r="BG469" s="24" t="s">
        <v>23</v>
      </c>
      <c r="BH469" s="20"/>
      <c r="BI469" s="23"/>
      <c r="BJ469" s="23"/>
      <c r="BK469" s="23"/>
      <c r="BL469" s="23"/>
      <c r="BM469" s="24" t="s">
        <v>24</v>
      </c>
      <c r="BN469" s="23"/>
      <c r="BO469" s="23"/>
      <c r="BP469" s="23"/>
      <c r="BQ469" s="24" t="s">
        <v>22</v>
      </c>
      <c r="BR469" s="20"/>
      <c r="BS469" s="20"/>
      <c r="BT469" s="20"/>
      <c r="BU469" s="20"/>
      <c r="BV469" s="23"/>
      <c r="BW469" s="24" t="s">
        <v>25</v>
      </c>
      <c r="BX469" s="23"/>
      <c r="BY469" s="23"/>
      <c r="BZ469" s="23"/>
      <c r="CA469" s="24" t="s">
        <v>23</v>
      </c>
      <c r="CB469" s="20"/>
      <c r="CC469" s="23"/>
      <c r="CD469" s="23"/>
      <c r="CE469" s="23"/>
      <c r="CF469" s="23"/>
      <c r="CG469" s="24" t="s">
        <v>88</v>
      </c>
      <c r="CH469" s="23"/>
      <c r="CI469" s="23"/>
      <c r="CJ469" s="23"/>
      <c r="CK469" s="24" t="s">
        <v>155</v>
      </c>
      <c r="CL469" s="24"/>
      <c r="CM469" s="23"/>
      <c r="CN469" s="23"/>
      <c r="CO469" s="23"/>
      <c r="CP469" s="23"/>
      <c r="CQ469" s="24" t="s">
        <v>89</v>
      </c>
      <c r="CR469" s="23"/>
      <c r="CS469" s="23"/>
      <c r="CY469" s="35"/>
      <c r="CZ469" s="35"/>
    </row>
    <row r="470" spans="1:104" ht="18" customHeight="1" thickBot="1">
      <c r="A470" s="23"/>
      <c r="B470" s="33"/>
      <c r="C470" s="23"/>
      <c r="D470" s="7" t="s">
        <v>99</v>
      </c>
      <c r="E470" s="8"/>
      <c r="F470" s="8" t="s">
        <v>100</v>
      </c>
      <c r="G470" s="9"/>
      <c r="H470" s="10"/>
      <c r="I470" s="7" t="s">
        <v>103</v>
      </c>
      <c r="J470" s="8"/>
      <c r="K470" s="8" t="s">
        <v>104</v>
      </c>
      <c r="L470" s="9"/>
      <c r="M470" s="23"/>
      <c r="N470" s="194" t="s">
        <v>74</v>
      </c>
      <c r="O470" s="195"/>
      <c r="P470" s="196" t="s">
        <v>75</v>
      </c>
      <c r="Q470" s="197"/>
      <c r="R470" s="23"/>
      <c r="S470" s="7" t="s">
        <v>2</v>
      </c>
      <c r="T470" s="8"/>
      <c r="U470" s="8" t="s">
        <v>3</v>
      </c>
      <c r="V470" s="9"/>
      <c r="W470" s="20"/>
      <c r="X470" s="194" t="s">
        <v>108</v>
      </c>
      <c r="Y470" s="195"/>
      <c r="Z470" s="196" t="s">
        <v>109</v>
      </c>
      <c r="AA470" s="197"/>
      <c r="AB470" s="20"/>
      <c r="AC470" s="7" t="s">
        <v>107</v>
      </c>
      <c r="AD470" s="8"/>
      <c r="AE470" s="8" t="s">
        <v>14</v>
      </c>
      <c r="AF470" s="9"/>
      <c r="AG470" s="20"/>
      <c r="AH470" s="194" t="s">
        <v>112</v>
      </c>
      <c r="AI470" s="195"/>
      <c r="AJ470" s="196" t="s">
        <v>113</v>
      </c>
      <c r="AK470" s="197"/>
      <c r="AL470" s="20"/>
      <c r="AM470" s="106" t="s">
        <v>135</v>
      </c>
      <c r="AN470" s="107"/>
      <c r="AO470" s="107" t="s">
        <v>136</v>
      </c>
      <c r="AP470" s="108"/>
      <c r="AQ470" s="23"/>
      <c r="AR470" s="194" t="s">
        <v>116</v>
      </c>
      <c r="AS470" s="195"/>
      <c r="AT470" s="196" t="s">
        <v>0</v>
      </c>
      <c r="AU470" s="197"/>
      <c r="AV470" s="36"/>
      <c r="AW470" s="7" t="s">
        <v>139</v>
      </c>
      <c r="AX470" s="8"/>
      <c r="AY470" s="8" t="s">
        <v>140</v>
      </c>
      <c r="AZ470" s="9"/>
      <c r="BA470" s="20"/>
      <c r="BB470" s="194" t="s">
        <v>119</v>
      </c>
      <c r="BC470" s="195"/>
      <c r="BD470" s="196" t="s">
        <v>120</v>
      </c>
      <c r="BE470" s="197"/>
      <c r="BF470" s="36"/>
      <c r="BG470" s="190" t="s">
        <v>143</v>
      </c>
      <c r="BH470" s="191"/>
      <c r="BI470" s="192" t="s">
        <v>144</v>
      </c>
      <c r="BJ470" s="193"/>
      <c r="BK470" s="36"/>
      <c r="BL470" s="194" t="s">
        <v>123</v>
      </c>
      <c r="BM470" s="195"/>
      <c r="BN470" s="196" t="s">
        <v>124</v>
      </c>
      <c r="BO470" s="197"/>
      <c r="BP470" s="36"/>
      <c r="BQ470" s="7" t="s">
        <v>147</v>
      </c>
      <c r="BR470" s="8"/>
      <c r="BS470" s="8" t="s">
        <v>148</v>
      </c>
      <c r="BT470" s="9"/>
      <c r="BU470" s="20"/>
      <c r="BV470" s="194" t="s">
        <v>127</v>
      </c>
      <c r="BW470" s="195"/>
      <c r="BX470" s="196" t="s">
        <v>128</v>
      </c>
      <c r="BY470" s="197"/>
      <c r="BZ470" s="36"/>
      <c r="CA470" s="7" t="s">
        <v>151</v>
      </c>
      <c r="CB470" s="8"/>
      <c r="CC470" s="8" t="s">
        <v>152</v>
      </c>
      <c r="CD470" s="9"/>
      <c r="CE470" s="36"/>
      <c r="CF470" s="194" t="s">
        <v>131</v>
      </c>
      <c r="CG470" s="195"/>
      <c r="CH470" s="196" t="s">
        <v>132</v>
      </c>
      <c r="CI470" s="197"/>
      <c r="CJ470" s="23"/>
      <c r="CK470" s="7" t="s">
        <v>156</v>
      </c>
      <c r="CL470" s="8"/>
      <c r="CM470" s="8" t="s">
        <v>157</v>
      </c>
      <c r="CN470" s="9"/>
      <c r="CO470" s="23"/>
      <c r="CP470" s="194" t="s">
        <v>160</v>
      </c>
      <c r="CQ470" s="195"/>
      <c r="CR470" s="196" t="s">
        <v>132</v>
      </c>
      <c r="CS470" s="197"/>
      <c r="CU470" s="26" t="s">
        <v>15</v>
      </c>
      <c r="CW470" s="52" t="s">
        <v>46</v>
      </c>
      <c r="CY470" s="35"/>
      <c r="CZ470" s="35"/>
    </row>
    <row r="471" spans="1:104" ht="18" customHeight="1" thickTop="1" thickBot="1">
      <c r="B471" s="34">
        <v>1.1200000000000001</v>
      </c>
      <c r="D471" s="11">
        <v>1</v>
      </c>
      <c r="E471" s="12">
        <v>0</v>
      </c>
      <c r="F471" s="13">
        <v>0</v>
      </c>
      <c r="G471" s="14">
        <v>0</v>
      </c>
      <c r="H471" s="10"/>
      <c r="I471" s="11">
        <v>1</v>
      </c>
      <c r="J471" s="12">
        <v>0</v>
      </c>
      <c r="K471" s="13">
        <v>0</v>
      </c>
      <c r="L471" s="40">
        <f t="shared" ref="L471" si="4770">$B471*$J$4</f>
        <v>1.5982848000000003</v>
      </c>
      <c r="N471" s="1">
        <f t="shared" ref="N471" si="4771">D471*I471+F471*I474-E471*J471-G471*J474</f>
        <v>1</v>
      </c>
      <c r="O471" s="4">
        <f t="shared" ref="O471" si="4772">(D471*J471+E471*I471+F471*J474+G471*I474)</f>
        <v>0</v>
      </c>
      <c r="P471" s="2">
        <f t="shared" ref="P471" si="4773">D471*K471+F471*K474-E471*L471-G471*L474</f>
        <v>0</v>
      </c>
      <c r="Q471" s="3">
        <f t="shared" ref="Q471" si="4774">(D471*L471+E471*K471+F471*L474+G471*K474)</f>
        <v>1.5982848000000003</v>
      </c>
      <c r="S471" s="11">
        <v>1</v>
      </c>
      <c r="T471" s="12">
        <v>0</v>
      </c>
      <c r="U471" s="13">
        <v>0</v>
      </c>
      <c r="V471" s="13">
        <v>0</v>
      </c>
      <c r="W471" s="20"/>
      <c r="X471" s="1">
        <f t="shared" ref="X471" si="4775">N471*S471+P471*S474-O471*T471-Q471*T474</f>
        <v>-2.2301617106124811</v>
      </c>
      <c r="Y471" s="4">
        <f t="shared" ref="Y471" si="4776">(N471*T471+O471*S471+P471*T474+Q471*S474)</f>
        <v>0</v>
      </c>
      <c r="Z471" s="2">
        <f t="shared" ref="Z471" si="4777">N471*U471+P471*U474-O471*V471-Q471*V474</f>
        <v>0</v>
      </c>
      <c r="AA471" s="3">
        <f t="shared" ref="AA471" si="4778">(N471*V471+O471*U471+P471*V474+Q471*U474)</f>
        <v>1.5982848000000003</v>
      </c>
      <c r="AB471" s="20"/>
      <c r="AC471" s="11">
        <v>1</v>
      </c>
      <c r="AD471" s="12">
        <v>0</v>
      </c>
      <c r="AE471" s="13">
        <v>0</v>
      </c>
      <c r="AF471" s="40">
        <f t="shared" ref="AF471" si="4779">$B471*$AD$4</f>
        <v>1.9179888000000003</v>
      </c>
      <c r="AG471" s="20"/>
      <c r="AH471" s="1">
        <f t="shared" ref="AH471" si="4780">X471*AC471+Z471*AC474-Y471*AD471-AA471*AD474</f>
        <v>-2.2301617106124811</v>
      </c>
      <c r="AI471" s="4">
        <f t="shared" ref="AI471" si="4781">(X471*AD471+Y471*AC471+Z471*AD474+AA471*AC474)</f>
        <v>0</v>
      </c>
      <c r="AJ471" s="2">
        <f t="shared" ref="AJ471" si="4782">X471*AE471+Z471*AE474-Y471*AF471-AA471*AF474</f>
        <v>0</v>
      </c>
      <c r="AK471" s="3">
        <f t="shared" ref="AK471" si="4783">(X471*AF471+Y471*AE471+Z471*AF474+AA471*AE474)</f>
        <v>-2.6791403831435803</v>
      </c>
      <c r="AL471" s="20"/>
      <c r="AM471" s="11">
        <v>1</v>
      </c>
      <c r="AN471" s="12">
        <v>0</v>
      </c>
      <c r="AO471" s="13">
        <v>0</v>
      </c>
      <c r="AP471" s="14">
        <v>0</v>
      </c>
      <c r="AR471" s="1">
        <f t="shared" ref="AR471" si="4784">AH471*AM471+AJ471*AM474-AI471*AN471-AK471*AN474</f>
        <v>3.4883326951567937</v>
      </c>
      <c r="AS471" s="4">
        <f t="shared" ref="AS471" si="4785">(AH471*AN471+AI471*AM471+AJ471*AN474+AK471*AM474)</f>
        <v>0</v>
      </c>
      <c r="AT471" s="2">
        <f t="shared" ref="AT471" si="4786">AH471*AO471+AJ471*AO474-AI471*AP471-AK471*AP474</f>
        <v>0</v>
      </c>
      <c r="AU471" s="3">
        <f t="shared" ref="AU471" si="4787">(AH471*AP471+AI471*AO471+AJ471*AP474+AK471*AO474)</f>
        <v>-2.6791403831435803</v>
      </c>
      <c r="AV471" s="20"/>
      <c r="AW471" s="11">
        <v>1</v>
      </c>
      <c r="AX471" s="12">
        <v>0</v>
      </c>
      <c r="AY471" s="13">
        <v>0</v>
      </c>
      <c r="AZ471" s="40">
        <f t="shared" ref="AZ471" si="4788">$B471*$AX$4</f>
        <v>1.9179888000000003</v>
      </c>
      <c r="BA471" s="20"/>
      <c r="BB471" s="1">
        <f t="shared" ref="BB471" si="4789">AR471*AW471+AT471*AW474-AS471*AX471-AU471*AX474</f>
        <v>3.4883326951567937</v>
      </c>
      <c r="BC471" s="4">
        <f t="shared" ref="BC471" si="4790">(AR471*AX471+AS471*AW471+AT471*AX474+AU471*AW474)</f>
        <v>0</v>
      </c>
      <c r="BD471" s="2">
        <f t="shared" ref="BD471" si="4791">AR471*AY471+AT471*AY474-AS471*AZ471-AU471*AZ474</f>
        <v>0</v>
      </c>
      <c r="BE471" s="3">
        <f t="shared" ref="BE471" si="4792">(AR471*AZ471+AS471*AY471+AT471*AZ474+AU471*AY474)</f>
        <v>4.0114426568409653</v>
      </c>
      <c r="BF471" s="20"/>
      <c r="BG471" s="11">
        <v>1</v>
      </c>
      <c r="BH471" s="12">
        <v>0</v>
      </c>
      <c r="BI471" s="13">
        <v>0</v>
      </c>
      <c r="BJ471" s="14">
        <v>0</v>
      </c>
      <c r="BK471" s="20"/>
      <c r="BL471" s="1">
        <f t="shared" ref="BL471" si="4793">BB471*BG471+BD471*BG474-BC471*BH471-BE471*BH474</f>
        <v>-4.6188635157095597</v>
      </c>
      <c r="BM471" s="4">
        <f t="shared" ref="BM471" si="4794">(BB471*BH471+BC471*BG471+BD471*BH474+BE471*BG474)</f>
        <v>0</v>
      </c>
      <c r="BN471" s="2">
        <f t="shared" ref="BN471" si="4795">BB471*BI471+BD471*BI474-BC471*BJ471-BE471*BJ474</f>
        <v>0</v>
      </c>
      <c r="BO471" s="3">
        <f t="shared" ref="BO471" si="4796">(BB471*BJ471+BC471*BI471+BD471*BJ474+BE471*BI474)</f>
        <v>4.0114426568409653</v>
      </c>
      <c r="BP471" s="20"/>
      <c r="BQ471" s="11">
        <v>1</v>
      </c>
      <c r="BR471" s="12">
        <v>0</v>
      </c>
      <c r="BS471" s="13">
        <v>0</v>
      </c>
      <c r="BT471" s="40">
        <f t="shared" ref="BT471" si="4797">$B471*BR$4</f>
        <v>1.5982848000000003</v>
      </c>
      <c r="BU471" s="20"/>
      <c r="BV471" s="1">
        <f t="shared" ref="BV471" si="4798">BL471*BQ471+BN471*BQ474-BM471*BR471-BO471*BR474</f>
        <v>-4.6188635157095597</v>
      </c>
      <c r="BW471" s="4">
        <f t="shared" ref="BW471" si="4799">(BL471*BR471+BM471*BQ471+BN471*BR474+BO471*BQ474)</f>
        <v>0</v>
      </c>
      <c r="BX471" s="2">
        <f t="shared" ref="BX471" si="4800">BL471*BS471+BN471*BS474-BM471*BT471-BO471*BT474</f>
        <v>0</v>
      </c>
      <c r="BY471" s="3">
        <f t="shared" ref="BY471" si="4801">(BL471*BT471+BM471*BS471+BN471*BT474+BO471*BS474)</f>
        <v>-3.3708166935921859</v>
      </c>
      <c r="BZ471" s="20"/>
      <c r="CA471" s="11">
        <v>1</v>
      </c>
      <c r="CB471" s="12">
        <v>0</v>
      </c>
      <c r="CC471" s="13">
        <v>0</v>
      </c>
      <c r="CD471" s="14">
        <v>0</v>
      </c>
      <c r="CE471" s="20"/>
      <c r="CF471" s="1">
        <f t="shared" ref="CF471" si="4802">BV471*CA471+BX471*CA474-BW471*CB471-BY471*CB474</f>
        <v>-1.5439452014409603</v>
      </c>
      <c r="CG471" s="4">
        <f t="shared" ref="CG471" si="4803">(BV471*CB471+BW471*CA471+BX471*CB474+BY471*CA474)</f>
        <v>0</v>
      </c>
      <c r="CH471" s="2">
        <f t="shared" ref="CH471" si="4804">BV471*CC471+BX471*CC474-BW471*CD471-BY471*CD474</f>
        <v>0</v>
      </c>
      <c r="CI471" s="3">
        <f t="shared" ref="CI471" si="4805">(BV471*CD471+BW471*CC471+BX471*CD474+BY471*CC474)</f>
        <v>-3.3708166935921859</v>
      </c>
      <c r="CJ471" s="28"/>
      <c r="CK471" s="11">
        <v>1</v>
      </c>
      <c r="CL471" s="12">
        <v>0</v>
      </c>
      <c r="CM471" s="13">
        <v>0</v>
      </c>
      <c r="CN471" s="14">
        <v>0</v>
      </c>
      <c r="CP471" s="1">
        <f t="shared" ref="CP471" si="4806">CF471*CK471+CH471*CK474-CG471*CL471-CI471*CL474</f>
        <v>-1.5439452014409603</v>
      </c>
      <c r="CQ471" s="4">
        <f t="shared" ref="CQ471" si="4807">(CF471*CL471+CG471*CK471+CH471*CL474+CI471*CK474)</f>
        <v>-3.3708166935921859</v>
      </c>
      <c r="CR471" s="2">
        <f t="shared" ref="CR471" si="4808">CF471*CM471+CH471*CM474-CG471*CN471-CI471*CN474</f>
        <v>0</v>
      </c>
      <c r="CS471" s="3">
        <f t="shared" ref="CS471" si="4809">(CF471*CN471+CG471*CM471+CH471*CN474+CI471*CM474)</f>
        <v>-3.3708166935921859</v>
      </c>
      <c r="CU471" s="29">
        <f t="shared" ref="CU471" si="4810">20*LOG(((1+$CL$4)/$CL$4)/((CP471+CP474)^2+(CQ471+CQ474)^2)^0.5)</f>
        <v>-6.6035455764295143</v>
      </c>
      <c r="CW471" s="53">
        <f t="shared" ref="CW471" si="4811">((CP471^2+CQ471^2)^0.5)/((CP474^2+CQ474^2)^0.5)</f>
        <v>2.3207374773850487</v>
      </c>
      <c r="CY471" s="35"/>
      <c r="CZ471" s="35"/>
    </row>
    <row r="472" spans="1:104" ht="18" customHeight="1" thickBot="1">
      <c r="D472" s="11"/>
      <c r="E472" s="13"/>
      <c r="F472" s="13"/>
      <c r="G472" s="15"/>
      <c r="H472" s="10"/>
      <c r="I472" s="11"/>
      <c r="J472" s="13"/>
      <c r="K472" s="13"/>
      <c r="L472" s="15"/>
      <c r="N472" s="5"/>
      <c r="Q472" s="6"/>
      <c r="S472" s="11"/>
      <c r="T472" s="13"/>
      <c r="U472" s="13"/>
      <c r="V472" s="15"/>
      <c r="W472" s="20"/>
      <c r="X472" s="5"/>
      <c r="AA472" s="6"/>
      <c r="AB472" s="20"/>
      <c r="AC472" s="11"/>
      <c r="AD472" s="13"/>
      <c r="AE472" s="13"/>
      <c r="AF472" s="15"/>
      <c r="AG472" s="20"/>
      <c r="AH472" s="5"/>
      <c r="AK472" s="6"/>
      <c r="AL472" s="20"/>
      <c r="AM472" s="11"/>
      <c r="AN472" s="13"/>
      <c r="AO472" s="13"/>
      <c r="AP472" s="15"/>
      <c r="AR472" s="5"/>
      <c r="AU472" s="6"/>
      <c r="AW472" s="11"/>
      <c r="AX472" s="13"/>
      <c r="AY472" s="13"/>
      <c r="AZ472" s="15"/>
      <c r="BA472" s="20"/>
      <c r="BB472" s="5"/>
      <c r="BE472" s="6"/>
      <c r="BG472" s="11"/>
      <c r="BH472" s="13"/>
      <c r="BI472" s="13"/>
      <c r="BJ472" s="15"/>
      <c r="BL472" s="5"/>
      <c r="BO472" s="6"/>
      <c r="BQ472" s="11"/>
      <c r="BR472" s="13"/>
      <c r="BS472" s="13"/>
      <c r="BT472" s="15"/>
      <c r="BU472" s="20"/>
      <c r="BV472" s="5"/>
      <c r="BY472" s="6"/>
      <c r="CA472" s="11"/>
      <c r="CB472" s="13"/>
      <c r="CC472" s="13"/>
      <c r="CD472" s="15"/>
      <c r="CF472" s="5"/>
      <c r="CI472" s="6"/>
      <c r="CK472" s="11"/>
      <c r="CL472" s="13"/>
      <c r="CM472" s="13"/>
      <c r="CN472" s="15"/>
      <c r="CP472" s="5"/>
      <c r="CS472" s="6"/>
      <c r="CW472" s="54"/>
      <c r="CY472" s="35"/>
      <c r="CZ472" s="35"/>
    </row>
    <row r="473" spans="1:104" ht="18" customHeight="1" thickBot="1">
      <c r="D473" s="11" t="s">
        <v>101</v>
      </c>
      <c r="E473" s="13"/>
      <c r="F473" s="13" t="s">
        <v>102</v>
      </c>
      <c r="G473" s="15"/>
      <c r="H473" s="10"/>
      <c r="I473" s="11" t="s">
        <v>106</v>
      </c>
      <c r="J473" s="13"/>
      <c r="K473" s="13" t="s">
        <v>105</v>
      </c>
      <c r="L473" s="15"/>
      <c r="N473" s="194" t="s">
        <v>16</v>
      </c>
      <c r="O473" s="195"/>
      <c r="P473" s="196" t="s">
        <v>17</v>
      </c>
      <c r="Q473" s="197"/>
      <c r="S473" s="11" t="s">
        <v>4</v>
      </c>
      <c r="T473" s="13"/>
      <c r="U473" s="13" t="s">
        <v>5</v>
      </c>
      <c r="V473" s="15"/>
      <c r="W473" s="20"/>
      <c r="X473" s="194" t="s">
        <v>111</v>
      </c>
      <c r="Y473" s="195"/>
      <c r="Z473" s="196" t="s">
        <v>110</v>
      </c>
      <c r="AA473" s="197"/>
      <c r="AB473" s="20"/>
      <c r="AC473" s="11" t="s">
        <v>18</v>
      </c>
      <c r="AD473" s="13"/>
      <c r="AE473" s="13" t="s">
        <v>19</v>
      </c>
      <c r="AF473" s="15"/>
      <c r="AG473" s="20"/>
      <c r="AH473" s="194" t="s">
        <v>114</v>
      </c>
      <c r="AI473" s="195"/>
      <c r="AJ473" s="196" t="s">
        <v>115</v>
      </c>
      <c r="AK473" s="197"/>
      <c r="AL473" s="20"/>
      <c r="AM473" s="11" t="s">
        <v>138</v>
      </c>
      <c r="AN473" s="13"/>
      <c r="AO473" s="13" t="s">
        <v>137</v>
      </c>
      <c r="AP473" s="15"/>
      <c r="AR473" s="194" t="s">
        <v>117</v>
      </c>
      <c r="AS473" s="195"/>
      <c r="AT473" s="196" t="s">
        <v>118</v>
      </c>
      <c r="AU473" s="197"/>
      <c r="AV473" s="36"/>
      <c r="AW473" s="11" t="s">
        <v>142</v>
      </c>
      <c r="AX473" s="13"/>
      <c r="AY473" s="13" t="s">
        <v>141</v>
      </c>
      <c r="AZ473" s="15"/>
      <c r="BA473" s="20"/>
      <c r="BB473" s="194" t="s">
        <v>122</v>
      </c>
      <c r="BC473" s="195"/>
      <c r="BD473" s="196" t="s">
        <v>121</v>
      </c>
      <c r="BE473" s="197"/>
      <c r="BF473" s="36"/>
      <c r="BG473" s="11" t="s">
        <v>145</v>
      </c>
      <c r="BH473" s="13"/>
      <c r="BI473" s="13" t="s">
        <v>146</v>
      </c>
      <c r="BJ473" s="15"/>
      <c r="BK473" s="36"/>
      <c r="BL473" s="194" t="s">
        <v>125</v>
      </c>
      <c r="BM473" s="195"/>
      <c r="BN473" s="196" t="s">
        <v>126</v>
      </c>
      <c r="BO473" s="197"/>
      <c r="BP473" s="36"/>
      <c r="BQ473" s="11" t="s">
        <v>150</v>
      </c>
      <c r="BR473" s="13"/>
      <c r="BS473" s="13" t="s">
        <v>149</v>
      </c>
      <c r="BT473" s="15"/>
      <c r="BU473" s="20"/>
      <c r="BV473" s="194" t="s">
        <v>129</v>
      </c>
      <c r="BW473" s="195"/>
      <c r="BX473" s="196" t="s">
        <v>130</v>
      </c>
      <c r="BY473" s="197"/>
      <c r="BZ473" s="36"/>
      <c r="CA473" s="11" t="s">
        <v>154</v>
      </c>
      <c r="CB473" s="13"/>
      <c r="CC473" s="13" t="s">
        <v>153</v>
      </c>
      <c r="CD473" s="15"/>
      <c r="CE473" s="36"/>
      <c r="CF473" s="194" t="s">
        <v>134</v>
      </c>
      <c r="CG473" s="195"/>
      <c r="CH473" s="196" t="s">
        <v>133</v>
      </c>
      <c r="CI473" s="197"/>
      <c r="CK473" s="11" t="s">
        <v>159</v>
      </c>
      <c r="CL473" s="13"/>
      <c r="CM473" s="13" t="s">
        <v>158</v>
      </c>
      <c r="CN473" s="15"/>
      <c r="CP473" s="109" t="s">
        <v>161</v>
      </c>
      <c r="CQ473" s="110"/>
      <c r="CR473" s="111" t="s">
        <v>162</v>
      </c>
      <c r="CS473" s="112"/>
      <c r="CU473" s="38" t="s">
        <v>29</v>
      </c>
      <c r="CW473" s="55" t="s">
        <v>47</v>
      </c>
      <c r="CY473" s="35"/>
      <c r="CZ473" s="35"/>
    </row>
    <row r="474" spans="1:104" ht="18" customHeight="1" thickTop="1" thickBot="1">
      <c r="D474" s="16">
        <v>0</v>
      </c>
      <c r="E474" s="17">
        <f t="shared" ref="E474" si="4812">$B471*$E$4</f>
        <v>0.91221760000000007</v>
      </c>
      <c r="F474" s="18">
        <v>1</v>
      </c>
      <c r="G474" s="19">
        <v>0</v>
      </c>
      <c r="H474" s="10"/>
      <c r="I474" s="16">
        <v>0</v>
      </c>
      <c r="J474" s="17">
        <v>0</v>
      </c>
      <c r="K474" s="18">
        <v>1</v>
      </c>
      <c r="L474" s="19">
        <v>0</v>
      </c>
      <c r="N474" s="1">
        <f t="shared" ref="N474" si="4813">D474*I471+F474*I474-E474*J471-G474*J474</f>
        <v>0</v>
      </c>
      <c r="O474" s="4">
        <f t="shared" ref="O474" si="4814">(D474*J471+E474*I471+F474*J474+G474*I474)</f>
        <v>0.91221760000000007</v>
      </c>
      <c r="P474" s="2">
        <f t="shared" ref="P474" si="4815">D474*K471+F474*K474-E474*L471-G474*L474</f>
        <v>-0.45798352437248036</v>
      </c>
      <c r="Q474" s="3">
        <f t="shared" ref="Q474" si="4816">(D474*L471+E474*K471+F474*L474+G474*K474)</f>
        <v>0</v>
      </c>
      <c r="S474" s="16">
        <v>0</v>
      </c>
      <c r="T474" s="17">
        <f t="shared" ref="T474" si="4817">$B471*$T$4</f>
        <v>2.0210176000000004</v>
      </c>
      <c r="U474" s="18">
        <v>1</v>
      </c>
      <c r="V474" s="19">
        <v>0</v>
      </c>
      <c r="W474" s="20"/>
      <c r="X474" s="1">
        <f t="shared" ref="X474" si="4818">N474*S471+P474*S474-O474*T471-Q474*T474</f>
        <v>0</v>
      </c>
      <c r="Y474" s="4">
        <f t="shared" ref="Y474" si="4819">(N474*T471+O474*S471+P474*T474+Q474*S474)</f>
        <v>-1.3375163266811874E-2</v>
      </c>
      <c r="Z474" s="2">
        <f t="shared" ref="Z474" si="4820">N474*U471+P474*U474-O474*V471-Q474*V474</f>
        <v>-0.45798352437248036</v>
      </c>
      <c r="AA474" s="3">
        <f t="shared" ref="AA474" si="4821">(N474*V471+O474*U471+P474*V474+Q474*U474)</f>
        <v>0</v>
      </c>
      <c r="AB474" s="20"/>
      <c r="AC474" s="16">
        <v>0</v>
      </c>
      <c r="AD474" s="17">
        <v>0</v>
      </c>
      <c r="AE474" s="18">
        <v>1</v>
      </c>
      <c r="AF474" s="19">
        <v>0</v>
      </c>
      <c r="AG474" s="20"/>
      <c r="AH474" s="1">
        <f t="shared" ref="AH474" si="4822">X474*AC471+Z474*AC474-Y474*AD471-AA474*AD474</f>
        <v>0</v>
      </c>
      <c r="AI474" s="4">
        <f t="shared" ref="AI474" si="4823">(X474*AD471+Y474*AC471+Z474*AD474+AA474*AC474)</f>
        <v>-1.3375163266811874E-2</v>
      </c>
      <c r="AJ474" s="2">
        <f t="shared" ref="AJ474" si="4824">X474*AE471+Z474*AE474-Y474*AF471-AA474*AF474</f>
        <v>-0.43233011102856378</v>
      </c>
      <c r="AK474" s="3">
        <f t="shared" ref="AK474" si="4825">(X474*AF471+Y474*AE471+Z474*AF474+AA474*AE474)</f>
        <v>0</v>
      </c>
      <c r="AL474" s="20"/>
      <c r="AM474" s="16">
        <v>0</v>
      </c>
      <c r="AN474" s="17">
        <f t="shared" ref="AN474" si="4826">$B471*$AN$4</f>
        <v>2.1344512</v>
      </c>
      <c r="AO474" s="18">
        <v>1</v>
      </c>
      <c r="AP474" s="19">
        <v>0</v>
      </c>
      <c r="AR474" s="1">
        <f t="shared" ref="AR474" si="4827">AH474*AM471+AJ474*AM474-AI474*AN471-AK474*AN474</f>
        <v>0</v>
      </c>
      <c r="AS474" s="4">
        <f t="shared" ref="AS474" si="4828">(AH474*AN471+AI474*AM471+AJ474*AN474+AK474*AM474)</f>
        <v>-0.93616268754786303</v>
      </c>
      <c r="AT474" s="2">
        <f t="shared" ref="AT474" si="4829">AH474*AO471+AJ474*AO474-AI474*AP471-AK474*AP474</f>
        <v>-0.43233011102856378</v>
      </c>
      <c r="AU474" s="3">
        <f t="shared" ref="AU474" si="4830">(AH474*AP471+AI474*AO471+AJ474*AP474+AK474*AO474)</f>
        <v>0</v>
      </c>
      <c r="AV474" s="20"/>
      <c r="AW474" s="16">
        <v>0</v>
      </c>
      <c r="AX474" s="17">
        <v>0</v>
      </c>
      <c r="AY474" s="18">
        <v>1</v>
      </c>
      <c r="AZ474" s="19">
        <v>0</v>
      </c>
      <c r="BA474" s="20"/>
      <c r="BB474" s="1">
        <f t="shared" ref="BB474" si="4831">AR474*AW471+AT474*AW474-AS474*AX471-AU474*AX474</f>
        <v>0</v>
      </c>
      <c r="BC474" s="4">
        <f t="shared" ref="BC474" si="4832">(AR474*AX471+AS474*AW471+AT474*AX474+AU474*AW474)</f>
        <v>-0.93616268754786303</v>
      </c>
      <c r="BD474" s="2">
        <f t="shared" ref="BD474" si="4833">AR474*AY471+AT474*AY474-AS474*AZ471-AU474*AZ474</f>
        <v>1.3632194386661372</v>
      </c>
      <c r="BE474" s="3">
        <f t="shared" ref="BE474" si="4834">(AR474*AZ471+AS474*AY471+AT474*AZ474+AU474*AY474)</f>
        <v>0</v>
      </c>
      <c r="BF474" s="20"/>
      <c r="BG474" s="16">
        <v>0</v>
      </c>
      <c r="BH474" s="17">
        <f t="shared" ref="BH474" si="4835">$B471*$BH$4</f>
        <v>2.0210176000000004</v>
      </c>
      <c r="BI474" s="18">
        <v>1</v>
      </c>
      <c r="BJ474" s="19">
        <v>0</v>
      </c>
      <c r="BK474" s="20"/>
      <c r="BL474" s="1">
        <f t="shared" ref="BL474" si="4836">BB474*BG471+BD474*BG474-BC474*BH471-BE474*BH474</f>
        <v>0</v>
      </c>
      <c r="BM474" s="4">
        <f t="shared" ref="BM474" si="4837">(BB474*BH471+BC474*BG471+BD474*BH474+BE474*BG474)</f>
        <v>1.8189277906585213</v>
      </c>
      <c r="BN474" s="2">
        <f t="shared" ref="BN474" si="4838">BB474*BI471+BD474*BI474-BC474*BJ471-BE474*BJ474</f>
        <v>1.3632194386661372</v>
      </c>
      <c r="BO474" s="3">
        <f t="shared" ref="BO474" si="4839">(BB474*BJ471+BC474*BI471+BD474*BJ474+BE474*BI474)</f>
        <v>0</v>
      </c>
      <c r="BP474" s="20"/>
      <c r="BQ474" s="16">
        <v>0</v>
      </c>
      <c r="BR474" s="17">
        <v>0</v>
      </c>
      <c r="BS474" s="18">
        <v>1</v>
      </c>
      <c r="BT474" s="19">
        <v>0</v>
      </c>
      <c r="BU474" s="20"/>
      <c r="BV474" s="1">
        <f t="shared" ref="BV474" si="4840">BL474*BQ471+BN474*BQ474-BM474*BR471-BO474*BR474</f>
        <v>0</v>
      </c>
      <c r="BW474" s="4">
        <f t="shared" ref="BW474" si="4841">(BL474*BR471+BM474*BQ471+BN474*BR474+BO474*BQ474)</f>
        <v>1.8189277906585213</v>
      </c>
      <c r="BX474" s="2">
        <f t="shared" ref="BX474" si="4842">BL474*BS471+BN474*BS474-BM474*BT471-BO474*BT474</f>
        <v>-1.5439452014409598</v>
      </c>
      <c r="BY474" s="3">
        <f t="shared" ref="BY474" si="4843">(BL474*BT471+BM474*BS471+BN474*BT474+BO474*BS474)</f>
        <v>0</v>
      </c>
      <c r="BZ474" s="20"/>
      <c r="CA474" s="16">
        <v>0</v>
      </c>
      <c r="CB474" s="17">
        <f t="shared" ref="CB474" si="4844">$B471*$CB$4</f>
        <v>0.91221760000000007</v>
      </c>
      <c r="CC474" s="18">
        <v>1</v>
      </c>
      <c r="CD474" s="19">
        <v>0</v>
      </c>
      <c r="CE474" s="20"/>
      <c r="CF474" s="1">
        <f t="shared" ref="CF474" si="4845">BV474*CA471+BX474*CA474-BW474*CB471-BY474*CB474</f>
        <v>0</v>
      </c>
      <c r="CG474" s="4">
        <f t="shared" ref="CG474" si="4846">(BV474*CB471+BW474*CA471+BX474*CB474+BY474*CA474)</f>
        <v>0.41051380446853236</v>
      </c>
      <c r="CH474" s="2">
        <f t="shared" ref="CH474" si="4847">BV474*CC471+BX474*CC474-BW474*CD471-BY474*CD474</f>
        <v>-1.5439452014409598</v>
      </c>
      <c r="CI474" s="3">
        <f t="shared" ref="CI474" si="4848">(BV474*CD471+BW474*CC471+BX474*CD474+BY474*CC474)</f>
        <v>0</v>
      </c>
      <c r="CK474" s="16">
        <f t="shared" ref="CK474" si="4849">1/$CL$4</f>
        <v>1</v>
      </c>
      <c r="CL474" s="17">
        <v>0</v>
      </c>
      <c r="CM474" s="18">
        <v>1</v>
      </c>
      <c r="CN474" s="19">
        <v>0</v>
      </c>
      <c r="CP474" s="1">
        <f t="shared" ref="CP474" si="4850">CF474*CK471+CH474*CK474-CG474*CL471-CI474*CL474</f>
        <v>-1.5439452014409598</v>
      </c>
      <c r="CQ474" s="4">
        <f t="shared" ref="CQ474" si="4851">(CF474*CL471+CG474*CK471+CH474*CL474+CI474*CK474)</f>
        <v>0.41051380446853236</v>
      </c>
      <c r="CR474" s="2">
        <f t="shared" ref="CR474" si="4852">CF474*CM471+CH474*CM474-CG474*CN471-CI474*CN474</f>
        <v>-1.5439452014409598</v>
      </c>
      <c r="CS474" s="3">
        <f t="shared" ref="CS474" si="4853">(CF474*CN471+CG474*CM471+CH474*CN474+CI474*CM474)</f>
        <v>0</v>
      </c>
      <c r="CU474" s="39">
        <f t="shared" ref="CU474" si="4854">(180/PI())*ATAN(-1*(CQ471/CP471))</f>
        <v>-65.390658504894191</v>
      </c>
      <c r="CW474" s="56">
        <f t="shared" ref="CW474" si="4855">20*LOG(((1-(10^(CU471/20)^2)*(1-((1-CW471)/(1+CW471))^2))^0.5))</f>
        <v>-0.88319885031992118</v>
      </c>
      <c r="CY474" s="35"/>
      <c r="CZ474" s="35"/>
    </row>
    <row r="475" spans="1:104" ht="18" customHeight="1"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30"/>
      <c r="AC475" s="20"/>
      <c r="AD475" s="20"/>
      <c r="AE475" s="20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Y475" s="35"/>
      <c r="CZ475" s="35"/>
    </row>
    <row r="476" spans="1:104" ht="18" customHeight="1">
      <c r="CY476" s="35"/>
      <c r="CZ476" s="35"/>
    </row>
    <row r="477" spans="1:104" ht="18" customHeight="1" thickBot="1">
      <c r="A477" s="23"/>
      <c r="B477" s="23"/>
      <c r="C477" s="23"/>
      <c r="D477" s="20" t="s">
        <v>6</v>
      </c>
      <c r="E477" s="20"/>
      <c r="F477" s="20"/>
      <c r="G477" s="20"/>
      <c r="H477" s="20"/>
      <c r="I477" s="20" t="s">
        <v>7</v>
      </c>
      <c r="J477" s="20"/>
      <c r="K477" s="20"/>
      <c r="L477" s="20"/>
      <c r="M477" s="23"/>
      <c r="N477" s="23"/>
      <c r="O477" s="24" t="s">
        <v>8</v>
      </c>
      <c r="P477" s="23"/>
      <c r="Q477" s="23"/>
      <c r="R477" s="23"/>
      <c r="S477" s="20"/>
      <c r="T477" s="20" t="s">
        <v>9</v>
      </c>
      <c r="U477" s="23"/>
      <c r="V477" s="23"/>
      <c r="W477" s="23"/>
      <c r="X477" s="23"/>
      <c r="Y477" s="24" t="s">
        <v>10</v>
      </c>
      <c r="Z477" s="23"/>
      <c r="AA477" s="23"/>
      <c r="AB477" s="23"/>
      <c r="AC477" s="24" t="s">
        <v>11</v>
      </c>
      <c r="AD477" s="20"/>
      <c r="AE477" s="20"/>
      <c r="AF477" s="20"/>
      <c r="AG477" s="20"/>
      <c r="AH477" s="23"/>
      <c r="AI477" s="24" t="s">
        <v>12</v>
      </c>
      <c r="AJ477" s="23"/>
      <c r="AK477" s="23"/>
      <c r="AL477" s="20"/>
      <c r="AM477" s="24" t="s">
        <v>21</v>
      </c>
      <c r="AN477" s="20"/>
      <c r="AO477" s="23"/>
      <c r="AP477" s="23"/>
      <c r="AQ477" s="23"/>
      <c r="AR477" s="23"/>
      <c r="AS477" s="24" t="s">
        <v>87</v>
      </c>
      <c r="AT477" s="23"/>
      <c r="AU477" s="23"/>
      <c r="AV477" s="23"/>
      <c r="AW477" s="24" t="s">
        <v>22</v>
      </c>
      <c r="AX477" s="20"/>
      <c r="AY477" s="20"/>
      <c r="AZ477" s="20"/>
      <c r="BA477" s="20"/>
      <c r="BB477" s="23"/>
      <c r="BC477" s="24" t="s">
        <v>13</v>
      </c>
      <c r="BD477" s="23"/>
      <c r="BE477" s="23"/>
      <c r="BF477" s="23"/>
      <c r="BG477" s="24" t="s">
        <v>23</v>
      </c>
      <c r="BH477" s="20"/>
      <c r="BI477" s="23"/>
      <c r="BJ477" s="23"/>
      <c r="BK477" s="23"/>
      <c r="BL477" s="23"/>
      <c r="BM477" s="24" t="s">
        <v>24</v>
      </c>
      <c r="BN477" s="23"/>
      <c r="BO477" s="23"/>
      <c r="BP477" s="23"/>
      <c r="BQ477" s="24" t="s">
        <v>22</v>
      </c>
      <c r="BR477" s="20"/>
      <c r="BS477" s="20"/>
      <c r="BT477" s="20"/>
      <c r="BU477" s="20"/>
      <c r="BV477" s="23"/>
      <c r="BW477" s="24" t="s">
        <v>25</v>
      </c>
      <c r="BX477" s="23"/>
      <c r="BY477" s="23"/>
      <c r="BZ477" s="23"/>
      <c r="CA477" s="24" t="s">
        <v>23</v>
      </c>
      <c r="CB477" s="20"/>
      <c r="CC477" s="23"/>
      <c r="CD477" s="23"/>
      <c r="CE477" s="23"/>
      <c r="CF477" s="23"/>
      <c r="CG477" s="24" t="s">
        <v>88</v>
      </c>
      <c r="CH477" s="23"/>
      <c r="CI477" s="23"/>
      <c r="CJ477" s="23"/>
      <c r="CK477" s="24" t="s">
        <v>155</v>
      </c>
      <c r="CL477" s="24"/>
      <c r="CM477" s="23"/>
      <c r="CN477" s="23"/>
      <c r="CO477" s="23"/>
      <c r="CP477" s="23"/>
      <c r="CQ477" s="24" t="s">
        <v>89</v>
      </c>
      <c r="CR477" s="23"/>
      <c r="CS477" s="23"/>
      <c r="CY477" s="35"/>
      <c r="CZ477" s="35"/>
    </row>
    <row r="478" spans="1:104" ht="18" customHeight="1" thickBot="1">
      <c r="A478" s="23"/>
      <c r="B478" s="33"/>
      <c r="C478" s="23"/>
      <c r="D478" s="7" t="s">
        <v>99</v>
      </c>
      <c r="E478" s="8"/>
      <c r="F478" s="8" t="s">
        <v>100</v>
      </c>
      <c r="G478" s="9"/>
      <c r="H478" s="10"/>
      <c r="I478" s="7" t="s">
        <v>103</v>
      </c>
      <c r="J478" s="8"/>
      <c r="K478" s="8" t="s">
        <v>104</v>
      </c>
      <c r="L478" s="9"/>
      <c r="M478" s="23"/>
      <c r="N478" s="194" t="s">
        <v>74</v>
      </c>
      <c r="O478" s="195"/>
      <c r="P478" s="196" t="s">
        <v>75</v>
      </c>
      <c r="Q478" s="197"/>
      <c r="R478" s="23"/>
      <c r="S478" s="7" t="s">
        <v>2</v>
      </c>
      <c r="T478" s="8"/>
      <c r="U478" s="8" t="s">
        <v>3</v>
      </c>
      <c r="V478" s="9"/>
      <c r="W478" s="20"/>
      <c r="X478" s="194" t="s">
        <v>108</v>
      </c>
      <c r="Y478" s="195"/>
      <c r="Z478" s="196" t="s">
        <v>109</v>
      </c>
      <c r="AA478" s="197"/>
      <c r="AB478" s="20"/>
      <c r="AC478" s="7" t="s">
        <v>107</v>
      </c>
      <c r="AD478" s="8"/>
      <c r="AE478" s="8" t="s">
        <v>14</v>
      </c>
      <c r="AF478" s="9"/>
      <c r="AG478" s="20"/>
      <c r="AH478" s="194" t="s">
        <v>112</v>
      </c>
      <c r="AI478" s="195"/>
      <c r="AJ478" s="196" t="s">
        <v>113</v>
      </c>
      <c r="AK478" s="197"/>
      <c r="AL478" s="20"/>
      <c r="AM478" s="106" t="s">
        <v>135</v>
      </c>
      <c r="AN478" s="107"/>
      <c r="AO478" s="107" t="s">
        <v>136</v>
      </c>
      <c r="AP478" s="108"/>
      <c r="AQ478" s="23"/>
      <c r="AR478" s="194" t="s">
        <v>116</v>
      </c>
      <c r="AS478" s="195"/>
      <c r="AT478" s="196" t="s">
        <v>0</v>
      </c>
      <c r="AU478" s="197"/>
      <c r="AV478" s="36"/>
      <c r="AW478" s="7" t="s">
        <v>139</v>
      </c>
      <c r="AX478" s="8"/>
      <c r="AY478" s="8" t="s">
        <v>140</v>
      </c>
      <c r="AZ478" s="9"/>
      <c r="BA478" s="20"/>
      <c r="BB478" s="194" t="s">
        <v>119</v>
      </c>
      <c r="BC478" s="195"/>
      <c r="BD478" s="196" t="s">
        <v>120</v>
      </c>
      <c r="BE478" s="197"/>
      <c r="BF478" s="36"/>
      <c r="BG478" s="190" t="s">
        <v>143</v>
      </c>
      <c r="BH478" s="191"/>
      <c r="BI478" s="192" t="s">
        <v>144</v>
      </c>
      <c r="BJ478" s="193"/>
      <c r="BK478" s="36"/>
      <c r="BL478" s="194" t="s">
        <v>123</v>
      </c>
      <c r="BM478" s="195"/>
      <c r="BN478" s="196" t="s">
        <v>124</v>
      </c>
      <c r="BO478" s="197"/>
      <c r="BP478" s="36"/>
      <c r="BQ478" s="7" t="s">
        <v>147</v>
      </c>
      <c r="BR478" s="8"/>
      <c r="BS478" s="8" t="s">
        <v>148</v>
      </c>
      <c r="BT478" s="9"/>
      <c r="BU478" s="20"/>
      <c r="BV478" s="194" t="s">
        <v>127</v>
      </c>
      <c r="BW478" s="195"/>
      <c r="BX478" s="196" t="s">
        <v>128</v>
      </c>
      <c r="BY478" s="197"/>
      <c r="BZ478" s="36"/>
      <c r="CA478" s="7" t="s">
        <v>151</v>
      </c>
      <c r="CB478" s="8"/>
      <c r="CC478" s="8" t="s">
        <v>152</v>
      </c>
      <c r="CD478" s="9"/>
      <c r="CE478" s="36"/>
      <c r="CF478" s="194" t="s">
        <v>131</v>
      </c>
      <c r="CG478" s="195"/>
      <c r="CH478" s="196" t="s">
        <v>132</v>
      </c>
      <c r="CI478" s="197"/>
      <c r="CJ478" s="23"/>
      <c r="CK478" s="7" t="s">
        <v>156</v>
      </c>
      <c r="CL478" s="8"/>
      <c r="CM478" s="8" t="s">
        <v>157</v>
      </c>
      <c r="CN478" s="9"/>
      <c r="CO478" s="23"/>
      <c r="CP478" s="194" t="s">
        <v>160</v>
      </c>
      <c r="CQ478" s="195"/>
      <c r="CR478" s="196" t="s">
        <v>132</v>
      </c>
      <c r="CS478" s="197"/>
      <c r="CU478" s="26" t="s">
        <v>15</v>
      </c>
      <c r="CW478" s="52" t="s">
        <v>46</v>
      </c>
      <c r="CY478" s="35"/>
      <c r="CZ478" s="35"/>
    </row>
    <row r="479" spans="1:104" ht="18" customHeight="1" thickTop="1" thickBot="1">
      <c r="B479" s="34">
        <v>1.1399999999999999</v>
      </c>
      <c r="D479" s="11">
        <v>1</v>
      </c>
      <c r="E479" s="12">
        <v>0</v>
      </c>
      <c r="F479" s="13">
        <v>0</v>
      </c>
      <c r="G479" s="14">
        <v>0</v>
      </c>
      <c r="H479" s="10"/>
      <c r="I479" s="11">
        <v>1</v>
      </c>
      <c r="J479" s="12">
        <v>0</v>
      </c>
      <c r="K479" s="13">
        <v>0</v>
      </c>
      <c r="L479" s="40">
        <f t="shared" ref="L479" si="4856">$B479*$J$4</f>
        <v>1.6268255999999999</v>
      </c>
      <c r="N479" s="1">
        <f t="shared" ref="N479" si="4857">D479*I479+F479*I482-E479*J479-G479*J482</f>
        <v>1</v>
      </c>
      <c r="O479" s="4">
        <f t="shared" ref="O479" si="4858">(D479*J479+E479*I479+F479*J482+G479*I482)</f>
        <v>0</v>
      </c>
      <c r="P479" s="2">
        <f t="shared" ref="P479" si="4859">D479*K479+F479*K482-E479*L479-G479*L482</f>
        <v>0</v>
      </c>
      <c r="Q479" s="3">
        <f t="shared" ref="Q479" si="4860">(D479*L479+E479*K479+F479*L482+G479*K482)</f>
        <v>1.6268255999999999</v>
      </c>
      <c r="S479" s="11">
        <v>1</v>
      </c>
      <c r="T479" s="12">
        <v>0</v>
      </c>
      <c r="U479" s="13">
        <v>0</v>
      </c>
      <c r="V479" s="13">
        <v>0</v>
      </c>
      <c r="W479" s="20"/>
      <c r="X479" s="1">
        <f t="shared" ref="X479" si="4861">N479*S479+P479*S482-O479*T479-Q479*T482</f>
        <v>-2.3465546549043195</v>
      </c>
      <c r="Y479" s="4">
        <f t="shared" ref="Y479" si="4862">(N479*T479+O479*S479+P479*T482+Q479*S482)</f>
        <v>0</v>
      </c>
      <c r="Z479" s="2">
        <f t="shared" ref="Z479" si="4863">N479*U479+P479*U482-O479*V479-Q479*V482</f>
        <v>0</v>
      </c>
      <c r="AA479" s="3">
        <f t="shared" ref="AA479" si="4864">(N479*V479+O479*U479+P479*V482+Q479*U482)</f>
        <v>1.6268255999999999</v>
      </c>
      <c r="AB479" s="20"/>
      <c r="AC479" s="11">
        <v>1</v>
      </c>
      <c r="AD479" s="12">
        <v>0</v>
      </c>
      <c r="AE479" s="13">
        <v>0</v>
      </c>
      <c r="AF479" s="40">
        <f t="shared" ref="AF479" si="4865">$B479*$AD$4</f>
        <v>1.9522385999999998</v>
      </c>
      <c r="AG479" s="20"/>
      <c r="AH479" s="1">
        <f t="shared" ref="AH479" si="4866">X479*AC479+Z479*AC482-Y479*AD479-AA479*AD482</f>
        <v>-2.3465546549043195</v>
      </c>
      <c r="AI479" s="4">
        <f t="shared" ref="AI479" si="4867">(X479*AD479+Y479*AC479+Z479*AD482+AA479*AC482)</f>
        <v>0</v>
      </c>
      <c r="AJ479" s="2">
        <f t="shared" ref="AJ479" si="4868">X479*AE479+Z479*AE482-Y479*AF479-AA479*AF482</f>
        <v>0</v>
      </c>
      <c r="AK479" s="3">
        <f t="shared" ref="AK479" si="4869">(X479*AF479+Y479*AE479+Z479*AF482+AA479*AE482)</f>
        <v>-2.9542089743138913</v>
      </c>
      <c r="AL479" s="20"/>
      <c r="AM479" s="11">
        <v>1</v>
      </c>
      <c r="AN479" s="12">
        <v>0</v>
      </c>
      <c r="AO479" s="13">
        <v>0</v>
      </c>
      <c r="AP479" s="14">
        <v>0</v>
      </c>
      <c r="AR479" s="1">
        <f t="shared" ref="AR479" si="4870">AH479*AM479+AJ479*AM482-AI479*AN479-AK479*AN482</f>
        <v>4.0716605012685028</v>
      </c>
      <c r="AS479" s="4">
        <f t="shared" ref="AS479" si="4871">(AH479*AN479+AI479*AM479+AJ479*AN482+AK479*AM482)</f>
        <v>0</v>
      </c>
      <c r="AT479" s="2">
        <f t="shared" ref="AT479" si="4872">AH479*AO479+AJ479*AO482-AI479*AP479-AK479*AP482</f>
        <v>0</v>
      </c>
      <c r="AU479" s="3">
        <f t="shared" ref="AU479" si="4873">(AH479*AP479+AI479*AO479+AJ479*AP482+AK479*AO482)</f>
        <v>-2.9542089743138913</v>
      </c>
      <c r="AV479" s="20"/>
      <c r="AW479" s="11">
        <v>1</v>
      </c>
      <c r="AX479" s="12">
        <v>0</v>
      </c>
      <c r="AY479" s="13">
        <v>0</v>
      </c>
      <c r="AZ479" s="40">
        <f t="shared" ref="AZ479" si="4874">$B479*$AX$4</f>
        <v>1.9522385999999998</v>
      </c>
      <c r="BA479" s="20"/>
      <c r="BB479" s="1">
        <f t="shared" ref="BB479" si="4875">AR479*AW479+AT479*AW482-AS479*AX479-AU479*AX482</f>
        <v>4.0716605012685028</v>
      </c>
      <c r="BC479" s="4">
        <f t="shared" ref="BC479" si="4876">(AR479*AX479+AS479*AW479+AT479*AX482+AU479*AW482)</f>
        <v>0</v>
      </c>
      <c r="BD479" s="2">
        <f t="shared" ref="BD479" si="4877">AR479*AY479+AT479*AY482-AS479*AZ479-AU479*AZ482</f>
        <v>0</v>
      </c>
      <c r="BE479" s="3">
        <f t="shared" ref="BE479" si="4878">(AR479*AZ479+AS479*AY479+AT479*AZ482+AU479*AY482)</f>
        <v>4.994643822357828</v>
      </c>
      <c r="BF479" s="20"/>
      <c r="BG479" s="11">
        <v>1</v>
      </c>
      <c r="BH479" s="12">
        <v>0</v>
      </c>
      <c r="BI479" s="13">
        <v>0</v>
      </c>
      <c r="BJ479" s="14">
        <v>0</v>
      </c>
      <c r="BK479" s="20"/>
      <c r="BL479" s="1">
        <f t="shared" ref="BL479" si="4879">BB479*BG479+BD479*BG482-BC479*BH479-BE479*BH482</f>
        <v>-6.2028572671393052</v>
      </c>
      <c r="BM479" s="4">
        <f t="shared" ref="BM479" si="4880">(BB479*BH479+BC479*BG479+BD479*BH482+BE479*BG482)</f>
        <v>0</v>
      </c>
      <c r="BN479" s="2">
        <f t="shared" ref="BN479" si="4881">BB479*BI479+BD479*BI482-BC479*BJ479-BE479*BJ482</f>
        <v>0</v>
      </c>
      <c r="BO479" s="3">
        <f t="shared" ref="BO479" si="4882">(BB479*BJ479+BC479*BI479+BD479*BJ482+BE479*BI482)</f>
        <v>4.994643822357828</v>
      </c>
      <c r="BP479" s="20"/>
      <c r="BQ479" s="11">
        <v>1</v>
      </c>
      <c r="BR479" s="12">
        <v>0</v>
      </c>
      <c r="BS479" s="13">
        <v>0</v>
      </c>
      <c r="BT479" s="40">
        <f t="shared" ref="BT479" si="4883">$B479*BR$4</f>
        <v>1.6268255999999999</v>
      </c>
      <c r="BU479" s="20"/>
      <c r="BV479" s="1">
        <f t="shared" ref="BV479" si="4884">BL479*BQ479+BN479*BQ482-BM479*BR479-BO479*BR482</f>
        <v>-6.2028572671393052</v>
      </c>
      <c r="BW479" s="4">
        <f t="shared" ref="BW479" si="4885">(BL479*BR479+BM479*BQ479+BN479*BR482+BO479*BQ482)</f>
        <v>0</v>
      </c>
      <c r="BX479" s="2">
        <f t="shared" ref="BX479" si="4886">BL479*BS479+BN479*BS482-BM479*BT479-BO479*BT482</f>
        <v>0</v>
      </c>
      <c r="BY479" s="3">
        <f t="shared" ref="BY479" si="4887">(BL479*BT479+BM479*BS479+BN479*BT482+BO479*BS482)</f>
        <v>-5.0963231729704308</v>
      </c>
      <c r="BZ479" s="20"/>
      <c r="CA479" s="11">
        <v>1</v>
      </c>
      <c r="CB479" s="12">
        <v>0</v>
      </c>
      <c r="CC479" s="13">
        <v>0</v>
      </c>
      <c r="CD479" s="14">
        <v>0</v>
      </c>
      <c r="CE479" s="20"/>
      <c r="CF479" s="1">
        <f t="shared" ref="CF479" si="4888">BV479*CA479+BX479*CA482-BW479*CB479-BY479*CB482</f>
        <v>-1.4708845075094157</v>
      </c>
      <c r="CG479" s="4">
        <f t="shared" ref="CG479" si="4889">(BV479*CB479+BW479*CA479+BX479*CB482+BY479*CA482)</f>
        <v>0</v>
      </c>
      <c r="CH479" s="2">
        <f t="shared" ref="CH479" si="4890">BV479*CC479+BX479*CC482-BW479*CD479-BY479*CD482</f>
        <v>0</v>
      </c>
      <c r="CI479" s="3">
        <f t="shared" ref="CI479" si="4891">(BV479*CD479+BW479*CC479+BX479*CD482+BY479*CC482)</f>
        <v>-5.0963231729704308</v>
      </c>
      <c r="CJ479" s="28"/>
      <c r="CK479" s="11">
        <v>1</v>
      </c>
      <c r="CL479" s="12">
        <v>0</v>
      </c>
      <c r="CM479" s="13">
        <v>0</v>
      </c>
      <c r="CN479" s="14">
        <v>0</v>
      </c>
      <c r="CP479" s="1">
        <f t="shared" ref="CP479" si="4892">CF479*CK479+CH479*CK482-CG479*CL479-CI479*CL482</f>
        <v>-1.4708845075094157</v>
      </c>
      <c r="CQ479" s="4">
        <f t="shared" ref="CQ479" si="4893">(CF479*CL479+CG479*CK479+CH479*CL482+CI479*CK482)</f>
        <v>-5.0963231729704308</v>
      </c>
      <c r="CR479" s="2">
        <f t="shared" ref="CR479" si="4894">CF479*CM479+CH479*CM482-CG479*CN479-CI479*CN482</f>
        <v>0</v>
      </c>
      <c r="CS479" s="3">
        <f t="shared" ref="CS479" si="4895">(CF479*CN479+CG479*CM479+CH479*CN482+CI479*CM482)</f>
        <v>-5.0963231729704308</v>
      </c>
      <c r="CU479" s="29">
        <f t="shared" ref="CU479" si="4896">20*LOG(((1+$CL$4)/$CL$4)/((CP479+CP482)^2+(CQ479+CQ482)^2)^0.5)</f>
        <v>-9.0783623199854411</v>
      </c>
      <c r="CW479" s="53">
        <f t="shared" ref="CW479" si="4897">((CP479^2+CQ479^2)^0.5)/((CP482^2+CQ482^2)^0.5)</f>
        <v>3.5635538283112074</v>
      </c>
      <c r="CY479" s="35"/>
      <c r="CZ479" s="35"/>
    </row>
    <row r="480" spans="1:104" ht="18" customHeight="1" thickBot="1">
      <c r="D480" s="11"/>
      <c r="E480" s="13"/>
      <c r="F480" s="13"/>
      <c r="G480" s="15"/>
      <c r="H480" s="10"/>
      <c r="I480" s="11"/>
      <c r="J480" s="13"/>
      <c r="K480" s="13"/>
      <c r="L480" s="15"/>
      <c r="N480" s="5"/>
      <c r="Q480" s="6"/>
      <c r="S480" s="11"/>
      <c r="T480" s="13"/>
      <c r="U480" s="13"/>
      <c r="V480" s="15"/>
      <c r="W480" s="20"/>
      <c r="X480" s="5"/>
      <c r="AA480" s="6"/>
      <c r="AB480" s="20"/>
      <c r="AC480" s="11"/>
      <c r="AD480" s="13"/>
      <c r="AE480" s="13"/>
      <c r="AF480" s="15"/>
      <c r="AG480" s="20"/>
      <c r="AH480" s="5"/>
      <c r="AK480" s="6"/>
      <c r="AL480" s="20"/>
      <c r="AM480" s="11"/>
      <c r="AN480" s="13"/>
      <c r="AO480" s="13"/>
      <c r="AP480" s="15"/>
      <c r="AR480" s="5"/>
      <c r="AU480" s="6"/>
      <c r="AW480" s="11"/>
      <c r="AX480" s="13"/>
      <c r="AY480" s="13"/>
      <c r="AZ480" s="15"/>
      <c r="BA480" s="20"/>
      <c r="BB480" s="5"/>
      <c r="BE480" s="6"/>
      <c r="BG480" s="11"/>
      <c r="BH480" s="13"/>
      <c r="BI480" s="13"/>
      <c r="BJ480" s="15"/>
      <c r="BL480" s="5"/>
      <c r="BO480" s="6"/>
      <c r="BQ480" s="11"/>
      <c r="BR480" s="13"/>
      <c r="BS480" s="13"/>
      <c r="BT480" s="15"/>
      <c r="BU480" s="20"/>
      <c r="BV480" s="5"/>
      <c r="BY480" s="6"/>
      <c r="CA480" s="11"/>
      <c r="CB480" s="13"/>
      <c r="CC480" s="13"/>
      <c r="CD480" s="15"/>
      <c r="CF480" s="5"/>
      <c r="CI480" s="6"/>
      <c r="CK480" s="11"/>
      <c r="CL480" s="13"/>
      <c r="CM480" s="13"/>
      <c r="CN480" s="15"/>
      <c r="CP480" s="5"/>
      <c r="CS480" s="6"/>
      <c r="CW480" s="54"/>
      <c r="CY480" s="35"/>
      <c r="CZ480" s="35"/>
    </row>
    <row r="481" spans="1:104" ht="18" customHeight="1" thickBot="1">
      <c r="D481" s="11" t="s">
        <v>101</v>
      </c>
      <c r="E481" s="13"/>
      <c r="F481" s="13" t="s">
        <v>102</v>
      </c>
      <c r="G481" s="15"/>
      <c r="H481" s="10"/>
      <c r="I481" s="11" t="s">
        <v>106</v>
      </c>
      <c r="J481" s="13"/>
      <c r="K481" s="13" t="s">
        <v>105</v>
      </c>
      <c r="L481" s="15"/>
      <c r="N481" s="194" t="s">
        <v>16</v>
      </c>
      <c r="O481" s="195"/>
      <c r="P481" s="196" t="s">
        <v>17</v>
      </c>
      <c r="Q481" s="197"/>
      <c r="S481" s="11" t="s">
        <v>4</v>
      </c>
      <c r="T481" s="13"/>
      <c r="U481" s="13" t="s">
        <v>5</v>
      </c>
      <c r="V481" s="15"/>
      <c r="W481" s="20"/>
      <c r="X481" s="194" t="s">
        <v>111</v>
      </c>
      <c r="Y481" s="195"/>
      <c r="Z481" s="196" t="s">
        <v>110</v>
      </c>
      <c r="AA481" s="197"/>
      <c r="AB481" s="20"/>
      <c r="AC481" s="11" t="s">
        <v>18</v>
      </c>
      <c r="AD481" s="13"/>
      <c r="AE481" s="13" t="s">
        <v>19</v>
      </c>
      <c r="AF481" s="15"/>
      <c r="AG481" s="20"/>
      <c r="AH481" s="194" t="s">
        <v>114</v>
      </c>
      <c r="AI481" s="195"/>
      <c r="AJ481" s="196" t="s">
        <v>115</v>
      </c>
      <c r="AK481" s="197"/>
      <c r="AL481" s="20"/>
      <c r="AM481" s="11" t="s">
        <v>138</v>
      </c>
      <c r="AN481" s="13"/>
      <c r="AO481" s="13" t="s">
        <v>137</v>
      </c>
      <c r="AP481" s="15"/>
      <c r="AR481" s="194" t="s">
        <v>117</v>
      </c>
      <c r="AS481" s="195"/>
      <c r="AT481" s="196" t="s">
        <v>118</v>
      </c>
      <c r="AU481" s="197"/>
      <c r="AV481" s="36"/>
      <c r="AW481" s="11" t="s">
        <v>142</v>
      </c>
      <c r="AX481" s="13"/>
      <c r="AY481" s="13" t="s">
        <v>141</v>
      </c>
      <c r="AZ481" s="15"/>
      <c r="BA481" s="20"/>
      <c r="BB481" s="194" t="s">
        <v>122</v>
      </c>
      <c r="BC481" s="195"/>
      <c r="BD481" s="196" t="s">
        <v>121</v>
      </c>
      <c r="BE481" s="197"/>
      <c r="BF481" s="36"/>
      <c r="BG481" s="11" t="s">
        <v>145</v>
      </c>
      <c r="BH481" s="13"/>
      <c r="BI481" s="13" t="s">
        <v>146</v>
      </c>
      <c r="BJ481" s="15"/>
      <c r="BK481" s="36"/>
      <c r="BL481" s="194" t="s">
        <v>125</v>
      </c>
      <c r="BM481" s="195"/>
      <c r="BN481" s="196" t="s">
        <v>126</v>
      </c>
      <c r="BO481" s="197"/>
      <c r="BP481" s="36"/>
      <c r="BQ481" s="11" t="s">
        <v>150</v>
      </c>
      <c r="BR481" s="13"/>
      <c r="BS481" s="13" t="s">
        <v>149</v>
      </c>
      <c r="BT481" s="15"/>
      <c r="BU481" s="20"/>
      <c r="BV481" s="194" t="s">
        <v>129</v>
      </c>
      <c r="BW481" s="195"/>
      <c r="BX481" s="196" t="s">
        <v>130</v>
      </c>
      <c r="BY481" s="197"/>
      <c r="BZ481" s="36"/>
      <c r="CA481" s="11" t="s">
        <v>154</v>
      </c>
      <c r="CB481" s="13"/>
      <c r="CC481" s="13" t="s">
        <v>153</v>
      </c>
      <c r="CD481" s="15"/>
      <c r="CE481" s="36"/>
      <c r="CF481" s="194" t="s">
        <v>134</v>
      </c>
      <c r="CG481" s="195"/>
      <c r="CH481" s="196" t="s">
        <v>133</v>
      </c>
      <c r="CI481" s="197"/>
      <c r="CK481" s="11" t="s">
        <v>159</v>
      </c>
      <c r="CL481" s="13"/>
      <c r="CM481" s="13" t="s">
        <v>158</v>
      </c>
      <c r="CN481" s="15"/>
      <c r="CP481" s="109" t="s">
        <v>161</v>
      </c>
      <c r="CQ481" s="110"/>
      <c r="CR481" s="111" t="s">
        <v>162</v>
      </c>
      <c r="CS481" s="112"/>
      <c r="CU481" s="38" t="s">
        <v>29</v>
      </c>
      <c r="CW481" s="55" t="s">
        <v>47</v>
      </c>
      <c r="CY481" s="35"/>
      <c r="CZ481" s="35"/>
    </row>
    <row r="482" spans="1:104" ht="18" customHeight="1" thickTop="1" thickBot="1">
      <c r="D482" s="16">
        <v>0</v>
      </c>
      <c r="E482" s="17">
        <f t="shared" ref="E482" si="4898">$B479*$E$4</f>
        <v>0.92850719999999987</v>
      </c>
      <c r="F482" s="18">
        <v>1</v>
      </c>
      <c r="G482" s="19">
        <v>0</v>
      </c>
      <c r="H482" s="10"/>
      <c r="I482" s="16">
        <v>0</v>
      </c>
      <c r="J482" s="17">
        <v>0</v>
      </c>
      <c r="K482" s="18">
        <v>1</v>
      </c>
      <c r="L482" s="19">
        <v>0</v>
      </c>
      <c r="N482" s="1">
        <f t="shared" ref="N482" si="4899">D482*I479+F482*I482-E482*J479-G482*J482</f>
        <v>0</v>
      </c>
      <c r="O482" s="4">
        <f t="shared" ref="O482" si="4900">(D482*J479+E482*I479+F482*J482+G482*I482)</f>
        <v>0.92850719999999987</v>
      </c>
      <c r="P482" s="2">
        <f t="shared" ref="P482" si="4901">D482*K479+F482*K482-E482*L479-G482*L482</f>
        <v>-0.51051928274431968</v>
      </c>
      <c r="Q482" s="3">
        <f t="shared" ref="Q482" si="4902">(D482*L479+E482*K479+F482*L482+G482*K482)</f>
        <v>0</v>
      </c>
      <c r="S482" s="16">
        <v>0</v>
      </c>
      <c r="T482" s="17">
        <f t="shared" ref="T482" si="4903">$B479*$T$4</f>
        <v>2.0571071999999999</v>
      </c>
      <c r="U482" s="18">
        <v>1</v>
      </c>
      <c r="V482" s="19">
        <v>0</v>
      </c>
      <c r="W482" s="20"/>
      <c r="X482" s="1">
        <f t="shared" ref="X482" si="4904">N482*S479+P482*S482-O482*T479-Q482*T482</f>
        <v>0</v>
      </c>
      <c r="Y482" s="4">
        <f t="shared" ref="Y482" si="4905">(N482*T479+O482*S479+P482*T482+Q482*S482)</f>
        <v>-0.12168569227217585</v>
      </c>
      <c r="Z482" s="2">
        <f t="shared" ref="Z482" si="4906">N482*U479+P482*U482-O482*V479-Q482*V482</f>
        <v>-0.51051928274431968</v>
      </c>
      <c r="AA482" s="3">
        <f t="shared" ref="AA482" si="4907">(N482*V479+O482*U479+P482*V482+Q482*U482)</f>
        <v>0</v>
      </c>
      <c r="AB482" s="20"/>
      <c r="AC482" s="16">
        <v>0</v>
      </c>
      <c r="AD482" s="17">
        <v>0</v>
      </c>
      <c r="AE482" s="18">
        <v>1</v>
      </c>
      <c r="AF482" s="19">
        <v>0</v>
      </c>
      <c r="AG482" s="20"/>
      <c r="AH482" s="1">
        <f t="shared" ref="AH482" si="4908">X482*AC479+Z482*AC482-Y482*AD479-AA482*AD482</f>
        <v>0</v>
      </c>
      <c r="AI482" s="4">
        <f t="shared" ref="AI482" si="4909">(X482*AD479+Y482*AC479+Z482*AD482+AA482*AC482)</f>
        <v>-0.12168569227217585</v>
      </c>
      <c r="AJ482" s="2">
        <f t="shared" ref="AJ482" si="4910">X482*AE479+Z482*AE482-Y482*AF479-AA482*AF482</f>
        <v>-0.2729597772228563</v>
      </c>
      <c r="AK482" s="3">
        <f t="shared" ref="AK482" si="4911">(X482*AF479+Y482*AE479+Z482*AF482+AA482*AE482)</f>
        <v>0</v>
      </c>
      <c r="AL482" s="20"/>
      <c r="AM482" s="16">
        <v>0</v>
      </c>
      <c r="AN482" s="17">
        <f t="shared" ref="AN482" si="4912">$B479*$AN$4</f>
        <v>2.1725663999999996</v>
      </c>
      <c r="AO482" s="18">
        <v>1</v>
      </c>
      <c r="AP482" s="19">
        <v>0</v>
      </c>
      <c r="AR482" s="1">
        <f t="shared" ref="AR482" si="4913">AH482*AM479+AJ482*AM482-AI482*AN479-AK482*AN482</f>
        <v>0</v>
      </c>
      <c r="AS482" s="4">
        <f t="shared" ref="AS482" si="4914">(AH482*AN479+AI482*AM479+AJ482*AN482+AK482*AM482)</f>
        <v>-0.7147089328180386</v>
      </c>
      <c r="AT482" s="2">
        <f t="shared" ref="AT482" si="4915">AH482*AO479+AJ482*AO482-AI482*AP479-AK482*AP482</f>
        <v>-0.2729597772228563</v>
      </c>
      <c r="AU482" s="3">
        <f t="shared" ref="AU482" si="4916">(AH482*AP479+AI482*AO479+AJ482*AP482+AK482*AO482)</f>
        <v>0</v>
      </c>
      <c r="AV482" s="20"/>
      <c r="AW482" s="16">
        <v>0</v>
      </c>
      <c r="AX482" s="17">
        <v>0</v>
      </c>
      <c r="AY482" s="18">
        <v>1</v>
      </c>
      <c r="AZ482" s="19">
        <v>0</v>
      </c>
      <c r="BA482" s="20"/>
      <c r="BB482" s="1">
        <f t="shared" ref="BB482" si="4917">AR482*AW479+AT482*AW482-AS482*AX479-AU482*AX482</f>
        <v>0</v>
      </c>
      <c r="BC482" s="4">
        <f t="shared" ref="BC482" si="4918">(AR482*AX479+AS482*AW479+AT482*AX482+AU482*AW482)</f>
        <v>-0.7147089328180386</v>
      </c>
      <c r="BD482" s="2">
        <f t="shared" ref="BD482" si="4919">AR482*AY479+AT482*AY482-AS482*AZ479-AU482*AZ482</f>
        <v>1.1223225891893254</v>
      </c>
      <c r="BE482" s="3">
        <f t="shared" ref="BE482" si="4920">(AR482*AZ479+AS482*AY479+AT482*AZ482+AU482*AY482)</f>
        <v>0</v>
      </c>
      <c r="BF482" s="20"/>
      <c r="BG482" s="16">
        <v>0</v>
      </c>
      <c r="BH482" s="17">
        <f t="shared" ref="BH482" si="4921">$B479*$BH$4</f>
        <v>2.0571071999999999</v>
      </c>
      <c r="BI482" s="18">
        <v>1</v>
      </c>
      <c r="BJ482" s="19">
        <v>0</v>
      </c>
      <c r="BK482" s="20"/>
      <c r="BL482" s="1">
        <f t="shared" ref="BL482" si="4922">BB482*BG479+BD482*BG482-BC482*BH479-BE482*BH482</f>
        <v>0</v>
      </c>
      <c r="BM482" s="4">
        <f t="shared" ref="BM482" si="4923">(BB482*BH479+BC482*BG479+BD482*BH482+BE482*BG482)</f>
        <v>1.5940289461259645</v>
      </c>
      <c r="BN482" s="2">
        <f t="shared" ref="BN482" si="4924">BB482*BI479+BD482*BI482-BC482*BJ479-BE482*BJ482</f>
        <v>1.1223225891893254</v>
      </c>
      <c r="BO482" s="3">
        <f t="shared" ref="BO482" si="4925">(BB482*BJ479+BC482*BI479+BD482*BJ482+BE482*BI482)</f>
        <v>0</v>
      </c>
      <c r="BP482" s="20"/>
      <c r="BQ482" s="16">
        <v>0</v>
      </c>
      <c r="BR482" s="17">
        <v>0</v>
      </c>
      <c r="BS482" s="18">
        <v>1</v>
      </c>
      <c r="BT482" s="19">
        <v>0</v>
      </c>
      <c r="BU482" s="20"/>
      <c r="BV482" s="1">
        <f t="shared" ref="BV482" si="4926">BL482*BQ479+BN482*BQ482-BM482*BR479-BO482*BR482</f>
        <v>0</v>
      </c>
      <c r="BW482" s="4">
        <f t="shared" ref="BW482" si="4927">(BL482*BR479+BM482*BQ479+BN482*BR482+BO482*BQ482)</f>
        <v>1.5940289461259645</v>
      </c>
      <c r="BX482" s="2">
        <f t="shared" ref="BX482" si="4928">BL482*BS479+BN482*BS482-BM482*BT479-BO482*BT482</f>
        <v>-1.4708845075094144</v>
      </c>
      <c r="BY482" s="3">
        <f t="shared" ref="BY482" si="4929">(BL482*BT479+BM482*BS479+BN482*BT482+BO482*BS482)</f>
        <v>0</v>
      </c>
      <c r="BZ482" s="20"/>
      <c r="CA482" s="16">
        <v>0</v>
      </c>
      <c r="CB482" s="17">
        <f t="shared" ref="CB482" si="4930">$B479*$CB$4</f>
        <v>0.92850719999999987</v>
      </c>
      <c r="CC482" s="18">
        <v>1</v>
      </c>
      <c r="CD482" s="19">
        <v>0</v>
      </c>
      <c r="CE482" s="20"/>
      <c r="CF482" s="1">
        <f t="shared" ref="CF482" si="4931">BV482*CA479+BX482*CA482-BW482*CB479-BY482*CB482</f>
        <v>0</v>
      </c>
      <c r="CG482" s="4">
        <f t="shared" ref="CG482" si="4932">(BV482*CB479+BW482*CA479+BX482*CB482+BY482*CA482)</f>
        <v>0.22830209053501926</v>
      </c>
      <c r="CH482" s="2">
        <f t="shared" ref="CH482" si="4933">BV482*CC479+BX482*CC482-BW482*CD479-BY482*CD482</f>
        <v>-1.4708845075094144</v>
      </c>
      <c r="CI482" s="3">
        <f t="shared" ref="CI482" si="4934">(BV482*CD479+BW482*CC479+BX482*CD482+BY482*CC482)</f>
        <v>0</v>
      </c>
      <c r="CK482" s="16">
        <f t="shared" ref="CK482" si="4935">1/$CL$4</f>
        <v>1</v>
      </c>
      <c r="CL482" s="17">
        <v>0</v>
      </c>
      <c r="CM482" s="18">
        <v>1</v>
      </c>
      <c r="CN482" s="19">
        <v>0</v>
      </c>
      <c r="CP482" s="1">
        <f t="shared" ref="CP482" si="4936">CF482*CK479+CH482*CK482-CG482*CL479-CI482*CL482</f>
        <v>-1.4708845075094144</v>
      </c>
      <c r="CQ482" s="4">
        <f t="shared" ref="CQ482" si="4937">(CF482*CL479+CG482*CK479+CH482*CL482+CI482*CK482)</f>
        <v>0.22830209053501926</v>
      </c>
      <c r="CR482" s="2">
        <f t="shared" ref="CR482" si="4938">CF482*CM479+CH482*CM482-CG482*CN479-CI482*CN482</f>
        <v>-1.4708845075094144</v>
      </c>
      <c r="CS482" s="3">
        <f t="shared" ref="CS482" si="4939">(CF482*CN479+CG482*CM479+CH482*CN482+CI482*CM482)</f>
        <v>0</v>
      </c>
      <c r="CU482" s="39">
        <f t="shared" ref="CU482" si="4940">(180/PI())*ATAN(-1*(CQ479/CP479))</f>
        <v>-73.900971296285519</v>
      </c>
      <c r="CW482" s="56">
        <f t="shared" ref="CW482" si="4941">20*LOG(((1-(10^(CU479/20)^2)*(1-((1-CW479)/(1+CW479))^2))^0.5))</f>
        <v>-0.38401141996909982</v>
      </c>
      <c r="CY482" s="35"/>
      <c r="CZ482" s="35"/>
    </row>
    <row r="483" spans="1:104" ht="18" customHeight="1">
      <c r="E483" s="20"/>
      <c r="F483" s="20"/>
      <c r="G483" s="20"/>
      <c r="H483" s="20"/>
      <c r="I483" s="20"/>
      <c r="J483" s="20"/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  <c r="AA483" s="20"/>
      <c r="AB483" s="30"/>
      <c r="AC483" s="20"/>
      <c r="AD483" s="20"/>
      <c r="AE483" s="20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Y483" s="35"/>
      <c r="CZ483" s="35"/>
    </row>
    <row r="484" spans="1:104" ht="18" customHeight="1">
      <c r="CY484" s="35"/>
      <c r="CZ484" s="35"/>
    </row>
    <row r="485" spans="1:104" ht="18" customHeight="1" thickBot="1">
      <c r="A485" s="23"/>
      <c r="B485" s="23"/>
      <c r="C485" s="23"/>
      <c r="D485" s="20" t="s">
        <v>6</v>
      </c>
      <c r="E485" s="20"/>
      <c r="F485" s="20"/>
      <c r="G485" s="20"/>
      <c r="H485" s="20"/>
      <c r="I485" s="20" t="s">
        <v>7</v>
      </c>
      <c r="J485" s="20"/>
      <c r="K485" s="20"/>
      <c r="L485" s="20"/>
      <c r="M485" s="23"/>
      <c r="N485" s="23"/>
      <c r="O485" s="24" t="s">
        <v>8</v>
      </c>
      <c r="P485" s="23"/>
      <c r="Q485" s="23"/>
      <c r="R485" s="23"/>
      <c r="S485" s="20"/>
      <c r="T485" s="20" t="s">
        <v>9</v>
      </c>
      <c r="U485" s="23"/>
      <c r="V485" s="23"/>
      <c r="W485" s="23"/>
      <c r="X485" s="23"/>
      <c r="Y485" s="24" t="s">
        <v>10</v>
      </c>
      <c r="Z485" s="23"/>
      <c r="AA485" s="23"/>
      <c r="AB485" s="23"/>
      <c r="AC485" s="24" t="s">
        <v>11</v>
      </c>
      <c r="AD485" s="20"/>
      <c r="AE485" s="20"/>
      <c r="AF485" s="20"/>
      <c r="AG485" s="20"/>
      <c r="AH485" s="23"/>
      <c r="AI485" s="24" t="s">
        <v>12</v>
      </c>
      <c r="AJ485" s="23"/>
      <c r="AK485" s="23"/>
      <c r="AL485" s="20"/>
      <c r="AM485" s="24" t="s">
        <v>21</v>
      </c>
      <c r="AN485" s="20"/>
      <c r="AO485" s="23"/>
      <c r="AP485" s="23"/>
      <c r="AQ485" s="23"/>
      <c r="AR485" s="23"/>
      <c r="AS485" s="24" t="s">
        <v>87</v>
      </c>
      <c r="AT485" s="23"/>
      <c r="AU485" s="23"/>
      <c r="AV485" s="23"/>
      <c r="AW485" s="24" t="s">
        <v>22</v>
      </c>
      <c r="AX485" s="20"/>
      <c r="AY485" s="20"/>
      <c r="AZ485" s="20"/>
      <c r="BA485" s="20"/>
      <c r="BB485" s="23"/>
      <c r="BC485" s="24" t="s">
        <v>13</v>
      </c>
      <c r="BD485" s="23"/>
      <c r="BE485" s="23"/>
      <c r="BF485" s="23"/>
      <c r="BG485" s="24" t="s">
        <v>23</v>
      </c>
      <c r="BH485" s="20"/>
      <c r="BI485" s="23"/>
      <c r="BJ485" s="23"/>
      <c r="BK485" s="23"/>
      <c r="BL485" s="23"/>
      <c r="BM485" s="24" t="s">
        <v>24</v>
      </c>
      <c r="BN485" s="23"/>
      <c r="BO485" s="23"/>
      <c r="BP485" s="23"/>
      <c r="BQ485" s="24" t="s">
        <v>22</v>
      </c>
      <c r="BR485" s="20"/>
      <c r="BS485" s="20"/>
      <c r="BT485" s="20"/>
      <c r="BU485" s="20"/>
      <c r="BV485" s="23"/>
      <c r="BW485" s="24" t="s">
        <v>25</v>
      </c>
      <c r="BX485" s="23"/>
      <c r="BY485" s="23"/>
      <c r="BZ485" s="23"/>
      <c r="CA485" s="24" t="s">
        <v>23</v>
      </c>
      <c r="CB485" s="20"/>
      <c r="CC485" s="23"/>
      <c r="CD485" s="23"/>
      <c r="CE485" s="23"/>
      <c r="CF485" s="23"/>
      <c r="CG485" s="24" t="s">
        <v>88</v>
      </c>
      <c r="CH485" s="23"/>
      <c r="CI485" s="23"/>
      <c r="CJ485" s="23"/>
      <c r="CK485" s="24" t="s">
        <v>155</v>
      </c>
      <c r="CL485" s="24"/>
      <c r="CM485" s="23"/>
      <c r="CN485" s="23"/>
      <c r="CO485" s="23"/>
      <c r="CP485" s="23"/>
      <c r="CQ485" s="24" t="s">
        <v>89</v>
      </c>
      <c r="CR485" s="23"/>
      <c r="CS485" s="23"/>
      <c r="CY485" s="35"/>
      <c r="CZ485" s="35"/>
    </row>
    <row r="486" spans="1:104" ht="18" customHeight="1" thickBot="1">
      <c r="A486" s="23"/>
      <c r="B486" s="33"/>
      <c r="C486" s="23"/>
      <c r="D486" s="7" t="s">
        <v>99</v>
      </c>
      <c r="E486" s="8"/>
      <c r="F486" s="8" t="s">
        <v>100</v>
      </c>
      <c r="G486" s="9"/>
      <c r="H486" s="10"/>
      <c r="I486" s="7" t="s">
        <v>103</v>
      </c>
      <c r="J486" s="8"/>
      <c r="K486" s="8" t="s">
        <v>104</v>
      </c>
      <c r="L486" s="9"/>
      <c r="M486" s="23"/>
      <c r="N486" s="194" t="s">
        <v>74</v>
      </c>
      <c r="O486" s="195"/>
      <c r="P486" s="196" t="s">
        <v>75</v>
      </c>
      <c r="Q486" s="197"/>
      <c r="R486" s="23"/>
      <c r="S486" s="7" t="s">
        <v>2</v>
      </c>
      <c r="T486" s="8"/>
      <c r="U486" s="8" t="s">
        <v>3</v>
      </c>
      <c r="V486" s="9"/>
      <c r="W486" s="20"/>
      <c r="X486" s="194" t="s">
        <v>108</v>
      </c>
      <c r="Y486" s="195"/>
      <c r="Z486" s="196" t="s">
        <v>109</v>
      </c>
      <c r="AA486" s="197"/>
      <c r="AB486" s="20"/>
      <c r="AC486" s="7" t="s">
        <v>107</v>
      </c>
      <c r="AD486" s="8"/>
      <c r="AE486" s="8" t="s">
        <v>14</v>
      </c>
      <c r="AF486" s="9"/>
      <c r="AG486" s="20"/>
      <c r="AH486" s="194" t="s">
        <v>112</v>
      </c>
      <c r="AI486" s="195"/>
      <c r="AJ486" s="196" t="s">
        <v>113</v>
      </c>
      <c r="AK486" s="197"/>
      <c r="AL486" s="20"/>
      <c r="AM486" s="106" t="s">
        <v>135</v>
      </c>
      <c r="AN486" s="107"/>
      <c r="AO486" s="107" t="s">
        <v>136</v>
      </c>
      <c r="AP486" s="108"/>
      <c r="AQ486" s="23"/>
      <c r="AR486" s="194" t="s">
        <v>116</v>
      </c>
      <c r="AS486" s="195"/>
      <c r="AT486" s="196" t="s">
        <v>0</v>
      </c>
      <c r="AU486" s="197"/>
      <c r="AV486" s="36"/>
      <c r="AW486" s="7" t="s">
        <v>139</v>
      </c>
      <c r="AX486" s="8"/>
      <c r="AY486" s="8" t="s">
        <v>140</v>
      </c>
      <c r="AZ486" s="9"/>
      <c r="BA486" s="20"/>
      <c r="BB486" s="194" t="s">
        <v>119</v>
      </c>
      <c r="BC486" s="195"/>
      <c r="BD486" s="196" t="s">
        <v>120</v>
      </c>
      <c r="BE486" s="197"/>
      <c r="BF486" s="36"/>
      <c r="BG486" s="190" t="s">
        <v>143</v>
      </c>
      <c r="BH486" s="191"/>
      <c r="BI486" s="192" t="s">
        <v>144</v>
      </c>
      <c r="BJ486" s="193"/>
      <c r="BK486" s="36"/>
      <c r="BL486" s="194" t="s">
        <v>123</v>
      </c>
      <c r="BM486" s="195"/>
      <c r="BN486" s="196" t="s">
        <v>124</v>
      </c>
      <c r="BO486" s="197"/>
      <c r="BP486" s="36"/>
      <c r="BQ486" s="7" t="s">
        <v>147</v>
      </c>
      <c r="BR486" s="8"/>
      <c r="BS486" s="8" t="s">
        <v>148</v>
      </c>
      <c r="BT486" s="9"/>
      <c r="BU486" s="20"/>
      <c r="BV486" s="194" t="s">
        <v>127</v>
      </c>
      <c r="BW486" s="195"/>
      <c r="BX486" s="196" t="s">
        <v>128</v>
      </c>
      <c r="BY486" s="197"/>
      <c r="BZ486" s="36"/>
      <c r="CA486" s="7" t="s">
        <v>151</v>
      </c>
      <c r="CB486" s="8"/>
      <c r="CC486" s="8" t="s">
        <v>152</v>
      </c>
      <c r="CD486" s="9"/>
      <c r="CE486" s="36"/>
      <c r="CF486" s="194" t="s">
        <v>131</v>
      </c>
      <c r="CG486" s="195"/>
      <c r="CH486" s="196" t="s">
        <v>132</v>
      </c>
      <c r="CI486" s="197"/>
      <c r="CJ486" s="23"/>
      <c r="CK486" s="7" t="s">
        <v>156</v>
      </c>
      <c r="CL486" s="8"/>
      <c r="CM486" s="8" t="s">
        <v>157</v>
      </c>
      <c r="CN486" s="9"/>
      <c r="CO486" s="23"/>
      <c r="CP486" s="194" t="s">
        <v>160</v>
      </c>
      <c r="CQ486" s="195"/>
      <c r="CR486" s="196" t="s">
        <v>132</v>
      </c>
      <c r="CS486" s="197"/>
      <c r="CU486" s="26" t="s">
        <v>15</v>
      </c>
      <c r="CW486" s="52" t="s">
        <v>46</v>
      </c>
      <c r="CY486" s="35"/>
      <c r="CZ486" s="35"/>
    </row>
    <row r="487" spans="1:104" ht="18" customHeight="1" thickTop="1" thickBot="1">
      <c r="B487" s="34">
        <v>1.1599999999999999</v>
      </c>
      <c r="D487" s="11">
        <v>1</v>
      </c>
      <c r="E487" s="12">
        <v>0</v>
      </c>
      <c r="F487" s="13">
        <v>0</v>
      </c>
      <c r="G487" s="14">
        <v>0</v>
      </c>
      <c r="H487" s="10"/>
      <c r="I487" s="11">
        <v>1</v>
      </c>
      <c r="J487" s="12">
        <v>0</v>
      </c>
      <c r="K487" s="13">
        <v>0</v>
      </c>
      <c r="L487" s="40">
        <f t="shared" ref="L487" si="4942">$B487*$J$4</f>
        <v>1.6553663999999999</v>
      </c>
      <c r="N487" s="1">
        <f t="shared" ref="N487" si="4943">D487*I487+F487*I490-E487*J487-G487*J490</f>
        <v>1</v>
      </c>
      <c r="O487" s="4">
        <f t="shared" ref="O487" si="4944">(D487*J487+E487*I487+F487*J490+G487*I490)</f>
        <v>0</v>
      </c>
      <c r="P487" s="2">
        <f t="shared" ref="P487" si="4945">D487*K487+F487*K490-E487*L487-G487*L490</f>
        <v>0</v>
      </c>
      <c r="Q487" s="3">
        <f t="shared" ref="Q487" si="4946">(D487*L487+E487*K487+F487*L490+G487*K490)</f>
        <v>1.6553663999999999</v>
      </c>
      <c r="S487" s="11">
        <v>1</v>
      </c>
      <c r="T487" s="12">
        <v>0</v>
      </c>
      <c r="U487" s="13">
        <v>0</v>
      </c>
      <c r="V487" s="13">
        <v>0</v>
      </c>
      <c r="W487" s="20"/>
      <c r="X487" s="1">
        <f t="shared" ref="X487" si="4947">N487*S487+P487*S490-O487*T487-Q487*T490</f>
        <v>-2.4650076513075194</v>
      </c>
      <c r="Y487" s="4">
        <f t="shared" ref="Y487" si="4948">(N487*T487+O487*S487+P487*T490+Q487*S490)</f>
        <v>0</v>
      </c>
      <c r="Z487" s="2">
        <f t="shared" ref="Z487" si="4949">N487*U487+P487*U490-O487*V487-Q487*V490</f>
        <v>0</v>
      </c>
      <c r="AA487" s="3">
        <f t="shared" ref="AA487" si="4950">(N487*V487+O487*U487+P487*V490+Q487*U490)</f>
        <v>1.6553663999999999</v>
      </c>
      <c r="AB487" s="20"/>
      <c r="AC487" s="11">
        <v>1</v>
      </c>
      <c r="AD487" s="12">
        <v>0</v>
      </c>
      <c r="AE487" s="13">
        <v>0</v>
      </c>
      <c r="AF487" s="40">
        <f t="shared" ref="AF487" si="4951">$B487*$AD$4</f>
        <v>1.9864884</v>
      </c>
      <c r="AG487" s="20"/>
      <c r="AH487" s="1">
        <f t="shared" ref="AH487" si="4952">X487*AC487+Z487*AC490-Y487*AD487-AA487*AD490</f>
        <v>-2.4650076513075194</v>
      </c>
      <c r="AI487" s="4">
        <f t="shared" ref="AI487" si="4953">(X487*AD487+Y487*AC487+Z487*AD490+AA487*AC490)</f>
        <v>0</v>
      </c>
      <c r="AJ487" s="2">
        <f t="shared" ref="AJ487" si="4954">X487*AE487+Z487*AE490-Y487*AF487-AA487*AF490</f>
        <v>0</v>
      </c>
      <c r="AK487" s="3">
        <f t="shared" ref="AK487" si="4955">(X487*AF487+Y487*AE487+Z487*AF490+AA487*AE490)</f>
        <v>-3.2413427052336319</v>
      </c>
      <c r="AL487" s="20"/>
      <c r="AM487" s="11">
        <v>1</v>
      </c>
      <c r="AN487" s="12">
        <v>0</v>
      </c>
      <c r="AO487" s="13">
        <v>0</v>
      </c>
      <c r="AP487" s="14">
        <v>0</v>
      </c>
      <c r="AR487" s="1">
        <f t="shared" ref="AR487" si="4956">AH487*AM487+AJ487*AM490-AI487*AN487-AK487*AN490</f>
        <v>4.7005690264466935</v>
      </c>
      <c r="AS487" s="4">
        <f t="shared" ref="AS487" si="4957">(AH487*AN487+AI487*AM487+AJ487*AN490+AK487*AM490)</f>
        <v>0</v>
      </c>
      <c r="AT487" s="2">
        <f t="shared" ref="AT487" si="4958">AH487*AO487+AJ487*AO490-AI487*AP487-AK487*AP490</f>
        <v>0</v>
      </c>
      <c r="AU487" s="3">
        <f t="shared" ref="AU487" si="4959">(AH487*AP487+AI487*AO487+AJ487*AP490+AK487*AO490)</f>
        <v>-3.2413427052336319</v>
      </c>
      <c r="AV487" s="20"/>
      <c r="AW487" s="11">
        <v>1</v>
      </c>
      <c r="AX487" s="12">
        <v>0</v>
      </c>
      <c r="AY487" s="13">
        <v>0</v>
      </c>
      <c r="AZ487" s="40">
        <f t="shared" ref="AZ487" si="4960">$B487*$AX$4</f>
        <v>1.9864884</v>
      </c>
      <c r="BA487" s="20"/>
      <c r="BB487" s="1">
        <f t="shared" ref="BB487" si="4961">AR487*AW487+AT487*AW490-AS487*AX487-AU487*AX490</f>
        <v>4.7005690264466935</v>
      </c>
      <c r="BC487" s="4">
        <f t="shared" ref="BC487" si="4962">(AR487*AX487+AS487*AW487+AT487*AX490+AU487*AW490)</f>
        <v>0</v>
      </c>
      <c r="BD487" s="2">
        <f t="shared" ref="BD487" si="4963">AR487*AY487+AT487*AY490-AS487*AZ487-AU487*AZ490</f>
        <v>0</v>
      </c>
      <c r="BE487" s="3">
        <f t="shared" ref="BE487" si="4964">(AR487*AZ487+AS487*AY487+AT487*AZ490+AU487*AY490)</f>
        <v>6.0962831392020176</v>
      </c>
      <c r="BF487" s="20"/>
      <c r="BG487" s="11">
        <v>1</v>
      </c>
      <c r="BH487" s="12">
        <v>0</v>
      </c>
      <c r="BI487" s="13">
        <v>0</v>
      </c>
      <c r="BJ487" s="14">
        <v>0</v>
      </c>
      <c r="BK487" s="20"/>
      <c r="BL487" s="1">
        <f t="shared" ref="BL487" si="4965">BB487*BG487+BD487*BG490-BC487*BH487-BE487*BH490</f>
        <v>-8.0601513324249225</v>
      </c>
      <c r="BM487" s="4">
        <f t="shared" ref="BM487" si="4966">(BB487*BH487+BC487*BG487+BD487*BH490+BE487*BG490)</f>
        <v>0</v>
      </c>
      <c r="BN487" s="2">
        <f t="shared" ref="BN487" si="4967">BB487*BI487+BD487*BI490-BC487*BJ487-BE487*BJ490</f>
        <v>0</v>
      </c>
      <c r="BO487" s="3">
        <f t="shared" ref="BO487" si="4968">(BB487*BJ487+BC487*BI487+BD487*BJ490+BE487*BI490)</f>
        <v>6.0962831392020176</v>
      </c>
      <c r="BP487" s="20"/>
      <c r="BQ487" s="11">
        <v>1</v>
      </c>
      <c r="BR487" s="12">
        <v>0</v>
      </c>
      <c r="BS487" s="13">
        <v>0</v>
      </c>
      <c r="BT487" s="40">
        <f t="shared" ref="BT487" si="4969">$B487*BR$4</f>
        <v>1.6553663999999999</v>
      </c>
      <c r="BU487" s="20"/>
      <c r="BV487" s="1">
        <f t="shared" ref="BV487" si="4970">BL487*BQ487+BN487*BQ490-BM487*BR487-BO487*BR490</f>
        <v>-8.0601513324249225</v>
      </c>
      <c r="BW487" s="4">
        <f t="shared" ref="BW487" si="4971">(BL487*BR487+BM487*BQ487+BN487*BR490+BO487*BQ490)</f>
        <v>0</v>
      </c>
      <c r="BX487" s="2">
        <f t="shared" ref="BX487" si="4972">BL487*BS487+BN487*BS490-BM487*BT487-BO487*BT490</f>
        <v>0</v>
      </c>
      <c r="BY487" s="3">
        <f t="shared" ref="BY487" si="4973">(BL487*BT487+BM487*BS487+BN487*BT490+BO487*BS490)</f>
        <v>-7.2462205554094288</v>
      </c>
      <c r="BZ487" s="20"/>
      <c r="CA487" s="11">
        <v>1</v>
      </c>
      <c r="CB487" s="12">
        <v>0</v>
      </c>
      <c r="CC487" s="13">
        <v>0</v>
      </c>
      <c r="CD487" s="14">
        <v>0</v>
      </c>
      <c r="CE487" s="20"/>
      <c r="CF487" s="1">
        <f t="shared" ref="CF487" si="4974">BV487*CA487+BX487*CA490-BW487*CB487-BY487*CB490</f>
        <v>-1.2139453395798725</v>
      </c>
      <c r="CG487" s="4">
        <f t="shared" ref="CG487" si="4975">(BV487*CB487+BW487*CA487+BX487*CB490+BY487*CA490)</f>
        <v>0</v>
      </c>
      <c r="CH487" s="2">
        <f t="shared" ref="CH487" si="4976">BV487*CC487+BX487*CC490-BW487*CD487-BY487*CD490</f>
        <v>0</v>
      </c>
      <c r="CI487" s="3">
        <f t="shared" ref="CI487" si="4977">(BV487*CD487+BW487*CC487+BX487*CD490+BY487*CC490)</f>
        <v>-7.2462205554094288</v>
      </c>
      <c r="CJ487" s="28"/>
      <c r="CK487" s="11">
        <v>1</v>
      </c>
      <c r="CL487" s="12">
        <v>0</v>
      </c>
      <c r="CM487" s="13">
        <v>0</v>
      </c>
      <c r="CN487" s="14">
        <v>0</v>
      </c>
      <c r="CP487" s="1">
        <f t="shared" ref="CP487" si="4978">CF487*CK487+CH487*CK490-CG487*CL487-CI487*CL490</f>
        <v>-1.2139453395798725</v>
      </c>
      <c r="CQ487" s="4">
        <f t="shared" ref="CQ487" si="4979">(CF487*CL487+CG487*CK487+CH487*CL490+CI487*CK490)</f>
        <v>-7.2462205554094288</v>
      </c>
      <c r="CR487" s="2">
        <f t="shared" ref="CR487" si="4980">CF487*CM487+CH487*CM490-CG487*CN487-CI487*CN490</f>
        <v>0</v>
      </c>
      <c r="CS487" s="3">
        <f t="shared" ref="CS487" si="4981">(CF487*CN487+CG487*CM487+CH487*CN490+CI487*CM490)</f>
        <v>-7.2462205554094288</v>
      </c>
      <c r="CU487" s="29">
        <f t="shared" ref="CU487" si="4982">20*LOG(((1+$CL$4)/$CL$4)/((CP487+CP490)^2+(CQ487+CQ490)^2)^0.5)</f>
        <v>-11.573004283610226</v>
      </c>
      <c r="CW487" s="53">
        <f t="shared" ref="CW487" si="4983">((CP487^2+CQ487^2)^0.5)/((CP490^2+CQ490^2)^0.5)</f>
        <v>6.0435781380337152</v>
      </c>
      <c r="CY487" s="35"/>
      <c r="CZ487" s="35"/>
    </row>
    <row r="488" spans="1:104" ht="18" customHeight="1" thickBot="1">
      <c r="D488" s="11"/>
      <c r="E488" s="13"/>
      <c r="F488" s="13"/>
      <c r="G488" s="15"/>
      <c r="H488" s="10"/>
      <c r="I488" s="11"/>
      <c r="J488" s="13"/>
      <c r="K488" s="13"/>
      <c r="L488" s="15"/>
      <c r="N488" s="5"/>
      <c r="Q488" s="6"/>
      <c r="S488" s="11"/>
      <c r="T488" s="13"/>
      <c r="U488" s="13"/>
      <c r="V488" s="15"/>
      <c r="W488" s="20"/>
      <c r="X488" s="5"/>
      <c r="AA488" s="6"/>
      <c r="AB488" s="20"/>
      <c r="AC488" s="11"/>
      <c r="AD488" s="13"/>
      <c r="AE488" s="13"/>
      <c r="AF488" s="15"/>
      <c r="AG488" s="20"/>
      <c r="AH488" s="5"/>
      <c r="AK488" s="6"/>
      <c r="AL488" s="20"/>
      <c r="AM488" s="11"/>
      <c r="AN488" s="13"/>
      <c r="AO488" s="13"/>
      <c r="AP488" s="15"/>
      <c r="AR488" s="5"/>
      <c r="AU488" s="6"/>
      <c r="AW488" s="11"/>
      <c r="AX488" s="13"/>
      <c r="AY488" s="13"/>
      <c r="AZ488" s="15"/>
      <c r="BA488" s="20"/>
      <c r="BB488" s="5"/>
      <c r="BE488" s="6"/>
      <c r="BG488" s="11"/>
      <c r="BH488" s="13"/>
      <c r="BI488" s="13"/>
      <c r="BJ488" s="15"/>
      <c r="BL488" s="5"/>
      <c r="BO488" s="6"/>
      <c r="BQ488" s="11"/>
      <c r="BR488" s="13"/>
      <c r="BS488" s="13"/>
      <c r="BT488" s="15"/>
      <c r="BU488" s="20"/>
      <c r="BV488" s="5"/>
      <c r="BY488" s="6"/>
      <c r="CA488" s="11"/>
      <c r="CB488" s="13"/>
      <c r="CC488" s="13"/>
      <c r="CD488" s="15"/>
      <c r="CF488" s="5"/>
      <c r="CI488" s="6"/>
      <c r="CK488" s="11"/>
      <c r="CL488" s="13"/>
      <c r="CM488" s="13"/>
      <c r="CN488" s="15"/>
      <c r="CP488" s="5"/>
      <c r="CS488" s="6"/>
      <c r="CW488" s="54"/>
      <c r="CY488" s="35"/>
      <c r="CZ488" s="35"/>
    </row>
    <row r="489" spans="1:104" ht="18" customHeight="1" thickBot="1">
      <c r="D489" s="11" t="s">
        <v>101</v>
      </c>
      <c r="E489" s="13"/>
      <c r="F489" s="13" t="s">
        <v>102</v>
      </c>
      <c r="G489" s="15"/>
      <c r="H489" s="10"/>
      <c r="I489" s="11" t="s">
        <v>106</v>
      </c>
      <c r="J489" s="13"/>
      <c r="K489" s="13" t="s">
        <v>105</v>
      </c>
      <c r="L489" s="15"/>
      <c r="N489" s="194" t="s">
        <v>16</v>
      </c>
      <c r="O489" s="195"/>
      <c r="P489" s="196" t="s">
        <v>17</v>
      </c>
      <c r="Q489" s="197"/>
      <c r="S489" s="11" t="s">
        <v>4</v>
      </c>
      <c r="T489" s="13"/>
      <c r="U489" s="13" t="s">
        <v>5</v>
      </c>
      <c r="V489" s="15"/>
      <c r="W489" s="20"/>
      <c r="X489" s="194" t="s">
        <v>111</v>
      </c>
      <c r="Y489" s="195"/>
      <c r="Z489" s="196" t="s">
        <v>110</v>
      </c>
      <c r="AA489" s="197"/>
      <c r="AB489" s="20"/>
      <c r="AC489" s="11" t="s">
        <v>18</v>
      </c>
      <c r="AD489" s="13"/>
      <c r="AE489" s="13" t="s">
        <v>19</v>
      </c>
      <c r="AF489" s="15"/>
      <c r="AG489" s="20"/>
      <c r="AH489" s="194" t="s">
        <v>114</v>
      </c>
      <c r="AI489" s="195"/>
      <c r="AJ489" s="196" t="s">
        <v>115</v>
      </c>
      <c r="AK489" s="197"/>
      <c r="AL489" s="20"/>
      <c r="AM489" s="11" t="s">
        <v>138</v>
      </c>
      <c r="AN489" s="13"/>
      <c r="AO489" s="13" t="s">
        <v>137</v>
      </c>
      <c r="AP489" s="15"/>
      <c r="AR489" s="194" t="s">
        <v>117</v>
      </c>
      <c r="AS489" s="195"/>
      <c r="AT489" s="196" t="s">
        <v>118</v>
      </c>
      <c r="AU489" s="197"/>
      <c r="AV489" s="36"/>
      <c r="AW489" s="11" t="s">
        <v>142</v>
      </c>
      <c r="AX489" s="13"/>
      <c r="AY489" s="13" t="s">
        <v>141</v>
      </c>
      <c r="AZ489" s="15"/>
      <c r="BA489" s="20"/>
      <c r="BB489" s="194" t="s">
        <v>122</v>
      </c>
      <c r="BC489" s="195"/>
      <c r="BD489" s="196" t="s">
        <v>121</v>
      </c>
      <c r="BE489" s="197"/>
      <c r="BF489" s="36"/>
      <c r="BG489" s="11" t="s">
        <v>145</v>
      </c>
      <c r="BH489" s="13"/>
      <c r="BI489" s="13" t="s">
        <v>146</v>
      </c>
      <c r="BJ489" s="15"/>
      <c r="BK489" s="36"/>
      <c r="BL489" s="194" t="s">
        <v>125</v>
      </c>
      <c r="BM489" s="195"/>
      <c r="BN489" s="196" t="s">
        <v>126</v>
      </c>
      <c r="BO489" s="197"/>
      <c r="BP489" s="36"/>
      <c r="BQ489" s="11" t="s">
        <v>150</v>
      </c>
      <c r="BR489" s="13"/>
      <c r="BS489" s="13" t="s">
        <v>149</v>
      </c>
      <c r="BT489" s="15"/>
      <c r="BU489" s="20"/>
      <c r="BV489" s="194" t="s">
        <v>129</v>
      </c>
      <c r="BW489" s="195"/>
      <c r="BX489" s="196" t="s">
        <v>130</v>
      </c>
      <c r="BY489" s="197"/>
      <c r="BZ489" s="36"/>
      <c r="CA489" s="11" t="s">
        <v>154</v>
      </c>
      <c r="CB489" s="13"/>
      <c r="CC489" s="13" t="s">
        <v>153</v>
      </c>
      <c r="CD489" s="15"/>
      <c r="CE489" s="36"/>
      <c r="CF489" s="194" t="s">
        <v>134</v>
      </c>
      <c r="CG489" s="195"/>
      <c r="CH489" s="196" t="s">
        <v>133</v>
      </c>
      <c r="CI489" s="197"/>
      <c r="CK489" s="11" t="s">
        <v>159</v>
      </c>
      <c r="CL489" s="13"/>
      <c r="CM489" s="13" t="s">
        <v>158</v>
      </c>
      <c r="CN489" s="15"/>
      <c r="CP489" s="109" t="s">
        <v>161</v>
      </c>
      <c r="CQ489" s="110"/>
      <c r="CR489" s="111" t="s">
        <v>162</v>
      </c>
      <c r="CS489" s="112"/>
      <c r="CU489" s="38" t="s">
        <v>29</v>
      </c>
      <c r="CW489" s="55" t="s">
        <v>47</v>
      </c>
      <c r="CY489" s="35"/>
      <c r="CZ489" s="35"/>
    </row>
    <row r="490" spans="1:104" ht="18" customHeight="1" thickTop="1" thickBot="1">
      <c r="D490" s="16">
        <v>0</v>
      </c>
      <c r="E490" s="17">
        <f t="shared" ref="E490" si="4984">$B487*$E$4</f>
        <v>0.94479679999999988</v>
      </c>
      <c r="F490" s="18">
        <v>1</v>
      </c>
      <c r="G490" s="19">
        <v>0</v>
      </c>
      <c r="H490" s="10"/>
      <c r="I490" s="16">
        <v>0</v>
      </c>
      <c r="J490" s="17">
        <v>0</v>
      </c>
      <c r="K490" s="18">
        <v>1</v>
      </c>
      <c r="L490" s="19">
        <v>0</v>
      </c>
      <c r="N490" s="1">
        <f t="shared" ref="N490" si="4985">D490*I487+F490*I490-E490*J487-G490*J490</f>
        <v>0</v>
      </c>
      <c r="O490" s="4">
        <f t="shared" ref="O490" si="4986">(D490*J487+E490*I487+F490*J490+G490*I490)</f>
        <v>0.94479679999999988</v>
      </c>
      <c r="P490" s="2">
        <f t="shared" ref="P490" si="4987">D490*K487+F490*K490-E490*L487-G490*L490</f>
        <v>-0.5639848775475198</v>
      </c>
      <c r="Q490" s="3">
        <f t="shared" ref="Q490" si="4988">(D490*L487+E490*K487+F490*L490+G490*K490)</f>
        <v>0</v>
      </c>
      <c r="S490" s="16">
        <v>0</v>
      </c>
      <c r="T490" s="17">
        <f t="shared" ref="T490" si="4989">$B487*$T$4</f>
        <v>2.0931967999999999</v>
      </c>
      <c r="U490" s="18">
        <v>1</v>
      </c>
      <c r="V490" s="19">
        <v>0</v>
      </c>
      <c r="W490" s="20"/>
      <c r="X490" s="1">
        <f t="shared" ref="X490" si="4990">N490*S487+P490*S490-O490*T487-Q490*T490</f>
        <v>0</v>
      </c>
      <c r="Y490" s="4">
        <f t="shared" ref="Y490" si="4991">(N490*T487+O490*S487+P490*T490+Q490*S490)</f>
        <v>-0.23573454093086033</v>
      </c>
      <c r="Z490" s="2">
        <f t="shared" ref="Z490" si="4992">N490*U487+P490*U490-O490*V487-Q490*V490</f>
        <v>-0.5639848775475198</v>
      </c>
      <c r="AA490" s="3">
        <f t="shared" ref="AA490" si="4993">(N490*V487+O490*U487+P490*V490+Q490*U490)</f>
        <v>0</v>
      </c>
      <c r="AB490" s="20"/>
      <c r="AC490" s="16">
        <v>0</v>
      </c>
      <c r="AD490" s="17">
        <v>0</v>
      </c>
      <c r="AE490" s="18">
        <v>1</v>
      </c>
      <c r="AF490" s="19">
        <v>0</v>
      </c>
      <c r="AG490" s="20"/>
      <c r="AH490" s="1">
        <f t="shared" ref="AH490" si="4994">X490*AC487+Z490*AC490-Y490*AD487-AA490*AD490</f>
        <v>0</v>
      </c>
      <c r="AI490" s="4">
        <f t="shared" ref="AI490" si="4995">(X490*AD487+Y490*AC487+Z490*AD490+AA490*AC490)</f>
        <v>-0.23573454093086033</v>
      </c>
      <c r="AJ490" s="2">
        <f t="shared" ref="AJ490" si="4996">X490*AE487+Z490*AE490-Y490*AF487-AA490*AF490</f>
        <v>-9.5700946509040541E-2</v>
      </c>
      <c r="AK490" s="3">
        <f t="shared" ref="AK490" si="4997">(X490*AF487+Y490*AE487+Z490*AF490+AA490*AE490)</f>
        <v>0</v>
      </c>
      <c r="AL490" s="20"/>
      <c r="AM490" s="16">
        <v>0</v>
      </c>
      <c r="AN490" s="17">
        <f t="shared" ref="AN490" si="4998">$B487*$AN$4</f>
        <v>2.2106815999999996</v>
      </c>
      <c r="AO490" s="18">
        <v>1</v>
      </c>
      <c r="AP490" s="19">
        <v>0</v>
      </c>
      <c r="AR490" s="1">
        <f t="shared" ref="AR490" si="4999">AH490*AM487+AJ490*AM490-AI490*AN487-AK490*AN490</f>
        <v>0</v>
      </c>
      <c r="AS490" s="4">
        <f t="shared" ref="AS490" si="5000">(AH490*AN487+AI490*AM487+AJ490*AN490+AK490*AM490)</f>
        <v>-0.44729886248098044</v>
      </c>
      <c r="AT490" s="2">
        <f t="shared" ref="AT490" si="5001">AH490*AO487+AJ490*AO490-AI490*AP487-AK490*AP490</f>
        <v>-9.5700946509040541E-2</v>
      </c>
      <c r="AU490" s="3">
        <f t="shared" ref="AU490" si="5002">(AH490*AP487+AI490*AO487+AJ490*AP490+AK490*AO490)</f>
        <v>0</v>
      </c>
      <c r="AV490" s="20"/>
      <c r="AW490" s="16">
        <v>0</v>
      </c>
      <c r="AX490" s="17">
        <v>0</v>
      </c>
      <c r="AY490" s="18">
        <v>1</v>
      </c>
      <c r="AZ490" s="19">
        <v>0</v>
      </c>
      <c r="BA490" s="20"/>
      <c r="BB490" s="1">
        <f t="shared" ref="BB490" si="5003">AR490*AW487+AT490*AW490-AS490*AX487-AU490*AX490</f>
        <v>0</v>
      </c>
      <c r="BC490" s="4">
        <f t="shared" ref="BC490" si="5004">(AR490*AX487+AS490*AW487+AT490*AX490+AU490*AW490)</f>
        <v>-0.44729886248098044</v>
      </c>
      <c r="BD490" s="2">
        <f t="shared" ref="BD490" si="5005">AR490*AY487+AT490*AY490-AS490*AZ487-AU490*AZ490</f>
        <v>0.79285305514262228</v>
      </c>
      <c r="BE490" s="3">
        <f t="shared" ref="BE490" si="5006">(AR490*AZ487+AS490*AY487+AT490*AZ490+AU490*AY490)</f>
        <v>0</v>
      </c>
      <c r="BF490" s="20"/>
      <c r="BG490" s="16">
        <v>0</v>
      </c>
      <c r="BH490" s="17">
        <f t="shared" ref="BH490" si="5007">$B487*$BH$4</f>
        <v>2.0931967999999999</v>
      </c>
      <c r="BI490" s="18">
        <v>1</v>
      </c>
      <c r="BJ490" s="19">
        <v>0</v>
      </c>
      <c r="BK490" s="20"/>
      <c r="BL490" s="1">
        <f t="shared" ref="BL490" si="5008">BB490*BG487+BD490*BG490-BC490*BH487-BE490*BH490</f>
        <v>0</v>
      </c>
      <c r="BM490" s="4">
        <f t="shared" ref="BM490" si="5009">(BB490*BH487+BC490*BG487+BD490*BH490+BE490*BG490)</f>
        <v>1.21229861541378</v>
      </c>
      <c r="BN490" s="2">
        <f t="shared" ref="BN490" si="5010">BB490*BI487+BD490*BI490-BC490*BJ487-BE490*BJ490</f>
        <v>0.79285305514262228</v>
      </c>
      <c r="BO490" s="3">
        <f t="shared" ref="BO490" si="5011">(BB490*BJ487+BC490*BI487+BD490*BJ490+BE490*BI490)</f>
        <v>0</v>
      </c>
      <c r="BP490" s="20"/>
      <c r="BQ490" s="16">
        <v>0</v>
      </c>
      <c r="BR490" s="17">
        <v>0</v>
      </c>
      <c r="BS490" s="18">
        <v>1</v>
      </c>
      <c r="BT490" s="19">
        <v>0</v>
      </c>
      <c r="BU490" s="20"/>
      <c r="BV490" s="1">
        <f t="shared" ref="BV490" si="5012">BL490*BQ487+BN490*BQ490-BM490*BR487-BO490*BR490</f>
        <v>0</v>
      </c>
      <c r="BW490" s="4">
        <f t="shared" ref="BW490" si="5013">(BL490*BR487+BM490*BQ487+BN490*BR490+BO490*BQ490)</f>
        <v>1.21229861541378</v>
      </c>
      <c r="BX490" s="2">
        <f t="shared" ref="BX490" si="5014">BL490*BS487+BN490*BS490-BM490*BT487-BO490*BT490</f>
        <v>-1.2139453395798714</v>
      </c>
      <c r="BY490" s="3">
        <f t="shared" ref="BY490" si="5015">(BL490*BT487+BM490*BS487+BN490*BT490+BO490*BS490)</f>
        <v>0</v>
      </c>
      <c r="BZ490" s="20"/>
      <c r="CA490" s="16">
        <v>0</v>
      </c>
      <c r="CB490" s="17">
        <f t="shared" ref="CB490" si="5016">$B487*$CB$4</f>
        <v>0.94479679999999988</v>
      </c>
      <c r="CC490" s="18">
        <v>1</v>
      </c>
      <c r="CD490" s="19">
        <v>0</v>
      </c>
      <c r="CE490" s="20"/>
      <c r="CF490" s="1">
        <f t="shared" ref="CF490" si="5017">BV490*CA487+BX490*CA490-BW490*CB487-BY490*CB490</f>
        <v>0</v>
      </c>
      <c r="CG490" s="4">
        <f t="shared" ref="CG490" si="5018">(BV490*CB487+BW490*CA487+BX490*CB490+BY490*CA490)</f>
        <v>6.5366943203804428E-2</v>
      </c>
      <c r="CH490" s="2">
        <f t="shared" ref="CH490" si="5019">BV490*CC487+BX490*CC490-BW490*CD487-BY490*CD490</f>
        <v>-1.2139453395798714</v>
      </c>
      <c r="CI490" s="3">
        <f t="shared" ref="CI490" si="5020">(BV490*CD487+BW490*CC487+BX490*CD490+BY490*CC490)</f>
        <v>0</v>
      </c>
      <c r="CK490" s="16">
        <f t="shared" ref="CK490" si="5021">1/$CL$4</f>
        <v>1</v>
      </c>
      <c r="CL490" s="17">
        <v>0</v>
      </c>
      <c r="CM490" s="18">
        <v>1</v>
      </c>
      <c r="CN490" s="19">
        <v>0</v>
      </c>
      <c r="CP490" s="1">
        <f t="shared" ref="CP490" si="5022">CF490*CK487+CH490*CK490-CG490*CL487-CI490*CL490</f>
        <v>-1.2139453395798714</v>
      </c>
      <c r="CQ490" s="4">
        <f t="shared" ref="CQ490" si="5023">(CF490*CL487+CG490*CK487+CH490*CL490+CI490*CK490)</f>
        <v>6.5366943203804428E-2</v>
      </c>
      <c r="CR490" s="2">
        <f t="shared" ref="CR490" si="5024">CF490*CM487+CH490*CM490-CG490*CN487-CI490*CN490</f>
        <v>-1.2139453395798714</v>
      </c>
      <c r="CS490" s="3">
        <f t="shared" ref="CS490" si="5025">(CF490*CN487+CG490*CM487+CH490*CN490+CI490*CM490)</f>
        <v>0</v>
      </c>
      <c r="CU490" s="39">
        <f t="shared" ref="CU490" si="5026">(180/PI())*ATAN(-1*(CQ487/CP487))</f>
        <v>-80.489663684955914</v>
      </c>
      <c r="CW490" s="56">
        <f t="shared" ref="CW490" si="5027">20*LOG(((1-(10^(CU487/20)^2)*(1-((1-CW487)/(1+CW487))^2))^0.5))</f>
        <v>-0.14987301457942392</v>
      </c>
      <c r="CY490" s="35"/>
      <c r="CZ490" s="35"/>
    </row>
    <row r="491" spans="1:104" ht="18" customHeight="1">
      <c r="E491" s="20"/>
      <c r="F491" s="20"/>
      <c r="G491" s="20"/>
      <c r="H491" s="20"/>
      <c r="I491" s="20"/>
      <c r="J491" s="20"/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  <c r="AA491" s="20"/>
      <c r="AB491" s="30"/>
      <c r="AC491" s="20"/>
      <c r="AD491" s="20"/>
      <c r="AE491" s="20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Y491" s="35"/>
      <c r="CZ491" s="35"/>
    </row>
    <row r="492" spans="1:104" ht="18" customHeight="1">
      <c r="CY492" s="35"/>
      <c r="CZ492" s="35"/>
    </row>
    <row r="493" spans="1:104" ht="18" customHeight="1" thickBot="1">
      <c r="A493" s="23"/>
      <c r="B493" s="23"/>
      <c r="C493" s="23"/>
      <c r="D493" s="20" t="s">
        <v>6</v>
      </c>
      <c r="E493" s="20"/>
      <c r="F493" s="20"/>
      <c r="G493" s="20"/>
      <c r="H493" s="20"/>
      <c r="I493" s="20" t="s">
        <v>7</v>
      </c>
      <c r="J493" s="20"/>
      <c r="K493" s="20"/>
      <c r="L493" s="20"/>
      <c r="M493" s="23"/>
      <c r="N493" s="23"/>
      <c r="O493" s="24" t="s">
        <v>8</v>
      </c>
      <c r="P493" s="23"/>
      <c r="Q493" s="23"/>
      <c r="R493" s="23"/>
      <c r="S493" s="20"/>
      <c r="T493" s="20" t="s">
        <v>9</v>
      </c>
      <c r="U493" s="23"/>
      <c r="V493" s="23"/>
      <c r="W493" s="23"/>
      <c r="X493" s="23"/>
      <c r="Y493" s="24" t="s">
        <v>10</v>
      </c>
      <c r="Z493" s="23"/>
      <c r="AA493" s="23"/>
      <c r="AB493" s="23"/>
      <c r="AC493" s="24" t="s">
        <v>11</v>
      </c>
      <c r="AD493" s="20"/>
      <c r="AE493" s="20"/>
      <c r="AF493" s="20"/>
      <c r="AG493" s="20"/>
      <c r="AH493" s="23"/>
      <c r="AI493" s="24" t="s">
        <v>12</v>
      </c>
      <c r="AJ493" s="23"/>
      <c r="AK493" s="23"/>
      <c r="AL493" s="20"/>
      <c r="AM493" s="24" t="s">
        <v>21</v>
      </c>
      <c r="AN493" s="20"/>
      <c r="AO493" s="23"/>
      <c r="AP493" s="23"/>
      <c r="AQ493" s="23"/>
      <c r="AR493" s="23"/>
      <c r="AS493" s="24" t="s">
        <v>87</v>
      </c>
      <c r="AT493" s="23"/>
      <c r="AU493" s="23"/>
      <c r="AV493" s="23"/>
      <c r="AW493" s="24" t="s">
        <v>22</v>
      </c>
      <c r="AX493" s="20"/>
      <c r="AY493" s="20"/>
      <c r="AZ493" s="20"/>
      <c r="BA493" s="20"/>
      <c r="BB493" s="23"/>
      <c r="BC493" s="24" t="s">
        <v>13</v>
      </c>
      <c r="BD493" s="23"/>
      <c r="BE493" s="23"/>
      <c r="BF493" s="23"/>
      <c r="BG493" s="24" t="s">
        <v>23</v>
      </c>
      <c r="BH493" s="20"/>
      <c r="BI493" s="23"/>
      <c r="BJ493" s="23"/>
      <c r="BK493" s="23"/>
      <c r="BL493" s="23"/>
      <c r="BM493" s="24" t="s">
        <v>24</v>
      </c>
      <c r="BN493" s="23"/>
      <c r="BO493" s="23"/>
      <c r="BP493" s="23"/>
      <c r="BQ493" s="24" t="s">
        <v>22</v>
      </c>
      <c r="BR493" s="20"/>
      <c r="BS493" s="20"/>
      <c r="BT493" s="20"/>
      <c r="BU493" s="20"/>
      <c r="BV493" s="23"/>
      <c r="BW493" s="24" t="s">
        <v>25</v>
      </c>
      <c r="BX493" s="23"/>
      <c r="BY493" s="23"/>
      <c r="BZ493" s="23"/>
      <c r="CA493" s="24" t="s">
        <v>23</v>
      </c>
      <c r="CB493" s="20"/>
      <c r="CC493" s="23"/>
      <c r="CD493" s="23"/>
      <c r="CE493" s="23"/>
      <c r="CF493" s="23"/>
      <c r="CG493" s="24" t="s">
        <v>88</v>
      </c>
      <c r="CH493" s="23"/>
      <c r="CI493" s="23"/>
      <c r="CJ493" s="23"/>
      <c r="CK493" s="24" t="s">
        <v>155</v>
      </c>
      <c r="CL493" s="24"/>
      <c r="CM493" s="23"/>
      <c r="CN493" s="23"/>
      <c r="CO493" s="23"/>
      <c r="CP493" s="23"/>
      <c r="CQ493" s="24" t="s">
        <v>89</v>
      </c>
      <c r="CR493" s="23"/>
      <c r="CS493" s="23"/>
      <c r="CY493" s="35"/>
      <c r="CZ493" s="35"/>
    </row>
    <row r="494" spans="1:104" ht="18" customHeight="1" thickBot="1">
      <c r="A494" s="23"/>
      <c r="B494" s="33"/>
      <c r="C494" s="23"/>
      <c r="D494" s="7" t="s">
        <v>99</v>
      </c>
      <c r="E494" s="8"/>
      <c r="F494" s="8" t="s">
        <v>100</v>
      </c>
      <c r="G494" s="9"/>
      <c r="H494" s="10"/>
      <c r="I494" s="7" t="s">
        <v>103</v>
      </c>
      <c r="J494" s="8"/>
      <c r="K494" s="8" t="s">
        <v>104</v>
      </c>
      <c r="L494" s="9"/>
      <c r="M494" s="23"/>
      <c r="N494" s="194" t="s">
        <v>74</v>
      </c>
      <c r="O494" s="195"/>
      <c r="P494" s="196" t="s">
        <v>75</v>
      </c>
      <c r="Q494" s="197"/>
      <c r="R494" s="23"/>
      <c r="S494" s="7" t="s">
        <v>2</v>
      </c>
      <c r="T494" s="8"/>
      <c r="U494" s="8" t="s">
        <v>3</v>
      </c>
      <c r="V494" s="9"/>
      <c r="W494" s="20"/>
      <c r="X494" s="194" t="s">
        <v>108</v>
      </c>
      <c r="Y494" s="195"/>
      <c r="Z494" s="196" t="s">
        <v>109</v>
      </c>
      <c r="AA494" s="197"/>
      <c r="AB494" s="20"/>
      <c r="AC494" s="7" t="s">
        <v>107</v>
      </c>
      <c r="AD494" s="8"/>
      <c r="AE494" s="8" t="s">
        <v>14</v>
      </c>
      <c r="AF494" s="9"/>
      <c r="AG494" s="20"/>
      <c r="AH494" s="194" t="s">
        <v>112</v>
      </c>
      <c r="AI494" s="195"/>
      <c r="AJ494" s="196" t="s">
        <v>113</v>
      </c>
      <c r="AK494" s="197"/>
      <c r="AL494" s="20"/>
      <c r="AM494" s="106" t="s">
        <v>135</v>
      </c>
      <c r="AN494" s="107"/>
      <c r="AO494" s="107" t="s">
        <v>136</v>
      </c>
      <c r="AP494" s="108"/>
      <c r="AQ494" s="23"/>
      <c r="AR494" s="194" t="s">
        <v>116</v>
      </c>
      <c r="AS494" s="195"/>
      <c r="AT494" s="196" t="s">
        <v>0</v>
      </c>
      <c r="AU494" s="197"/>
      <c r="AV494" s="36"/>
      <c r="AW494" s="7" t="s">
        <v>139</v>
      </c>
      <c r="AX494" s="8"/>
      <c r="AY494" s="8" t="s">
        <v>140</v>
      </c>
      <c r="AZ494" s="9"/>
      <c r="BA494" s="20"/>
      <c r="BB494" s="194" t="s">
        <v>119</v>
      </c>
      <c r="BC494" s="195"/>
      <c r="BD494" s="196" t="s">
        <v>120</v>
      </c>
      <c r="BE494" s="197"/>
      <c r="BF494" s="36"/>
      <c r="BG494" s="190" t="s">
        <v>143</v>
      </c>
      <c r="BH494" s="191"/>
      <c r="BI494" s="192" t="s">
        <v>144</v>
      </c>
      <c r="BJ494" s="193"/>
      <c r="BK494" s="36"/>
      <c r="BL494" s="194" t="s">
        <v>123</v>
      </c>
      <c r="BM494" s="195"/>
      <c r="BN494" s="196" t="s">
        <v>124</v>
      </c>
      <c r="BO494" s="197"/>
      <c r="BP494" s="36"/>
      <c r="BQ494" s="7" t="s">
        <v>147</v>
      </c>
      <c r="BR494" s="8"/>
      <c r="BS494" s="8" t="s">
        <v>148</v>
      </c>
      <c r="BT494" s="9"/>
      <c r="BU494" s="20"/>
      <c r="BV494" s="194" t="s">
        <v>127</v>
      </c>
      <c r="BW494" s="195"/>
      <c r="BX494" s="196" t="s">
        <v>128</v>
      </c>
      <c r="BY494" s="197"/>
      <c r="BZ494" s="36"/>
      <c r="CA494" s="7" t="s">
        <v>151</v>
      </c>
      <c r="CB494" s="8"/>
      <c r="CC494" s="8" t="s">
        <v>152</v>
      </c>
      <c r="CD494" s="9"/>
      <c r="CE494" s="36"/>
      <c r="CF494" s="194" t="s">
        <v>131</v>
      </c>
      <c r="CG494" s="195"/>
      <c r="CH494" s="196" t="s">
        <v>132</v>
      </c>
      <c r="CI494" s="197"/>
      <c r="CJ494" s="23"/>
      <c r="CK494" s="7" t="s">
        <v>156</v>
      </c>
      <c r="CL494" s="8"/>
      <c r="CM494" s="8" t="s">
        <v>157</v>
      </c>
      <c r="CN494" s="9"/>
      <c r="CO494" s="23"/>
      <c r="CP494" s="194" t="s">
        <v>160</v>
      </c>
      <c r="CQ494" s="195"/>
      <c r="CR494" s="196" t="s">
        <v>132</v>
      </c>
      <c r="CS494" s="197"/>
      <c r="CU494" s="26" t="s">
        <v>15</v>
      </c>
      <c r="CW494" s="52" t="s">
        <v>46</v>
      </c>
      <c r="CY494" s="35"/>
      <c r="CZ494" s="35"/>
    </row>
    <row r="495" spans="1:104" ht="18" customHeight="1" thickTop="1" thickBot="1">
      <c r="B495" s="34">
        <v>1.18</v>
      </c>
      <c r="D495" s="11">
        <v>1</v>
      </c>
      <c r="E495" s="12">
        <v>0</v>
      </c>
      <c r="F495" s="13">
        <v>0</v>
      </c>
      <c r="G495" s="14">
        <v>0</v>
      </c>
      <c r="H495" s="10"/>
      <c r="I495" s="11">
        <v>1</v>
      </c>
      <c r="J495" s="12">
        <v>0</v>
      </c>
      <c r="K495" s="13">
        <v>0</v>
      </c>
      <c r="L495" s="40">
        <f t="shared" ref="L495" si="5028">$B495*$J$4</f>
        <v>1.6839071999999999</v>
      </c>
      <c r="N495" s="1">
        <f t="shared" ref="N495" si="5029">D495*I495+F495*I498-E495*J495-G495*J498</f>
        <v>1</v>
      </c>
      <c r="O495" s="4">
        <f t="shared" ref="O495" si="5030">(D495*J495+E495*I495+F495*J498+G495*I498)</f>
        <v>0</v>
      </c>
      <c r="P495" s="2">
        <f t="shared" ref="P495" si="5031">D495*K495+F495*K498-E495*L495-G495*L498</f>
        <v>0</v>
      </c>
      <c r="Q495" s="3">
        <f t="shared" ref="Q495" si="5032">(D495*L495+E495*K495+F495*L498+G495*K498)</f>
        <v>1.6839071999999999</v>
      </c>
      <c r="S495" s="11">
        <v>1</v>
      </c>
      <c r="T495" s="12">
        <v>0</v>
      </c>
      <c r="U495" s="13">
        <v>0</v>
      </c>
      <c r="V495" s="13">
        <v>0</v>
      </c>
      <c r="W495" s="20"/>
      <c r="X495" s="1">
        <f t="shared" ref="X495" si="5033">N495*S495+P495*S498-O495*T495-Q495*T498</f>
        <v>-2.5855206998220797</v>
      </c>
      <c r="Y495" s="4">
        <f t="shared" ref="Y495" si="5034">(N495*T495+O495*S495+P495*T498+Q495*S498)</f>
        <v>0</v>
      </c>
      <c r="Z495" s="2">
        <f t="shared" ref="Z495" si="5035">N495*U495+P495*U498-O495*V495-Q495*V498</f>
        <v>0</v>
      </c>
      <c r="AA495" s="3">
        <f t="shared" ref="AA495" si="5036">(N495*V495+O495*U495+P495*V498+Q495*U498)</f>
        <v>1.6839071999999999</v>
      </c>
      <c r="AB495" s="20"/>
      <c r="AC495" s="11">
        <v>1</v>
      </c>
      <c r="AD495" s="12">
        <v>0</v>
      </c>
      <c r="AE495" s="13">
        <v>0</v>
      </c>
      <c r="AF495" s="40">
        <f t="shared" ref="AF495" si="5037">$B495*$AD$4</f>
        <v>2.0207381999999998</v>
      </c>
      <c r="AG495" s="20"/>
      <c r="AH495" s="1">
        <f t="shared" ref="AH495" si="5038">X495*AC495+Z495*AC498-Y495*AD495-AA495*AD498</f>
        <v>-2.5855206998220797</v>
      </c>
      <c r="AI495" s="4">
        <f t="shared" ref="AI495" si="5039">(X495*AD495+Y495*AC495+Z495*AD498+AA495*AC498)</f>
        <v>0</v>
      </c>
      <c r="AJ495" s="2">
        <f t="shared" ref="AJ495" si="5040">X495*AE495+Z495*AE498-Y495*AF495-AA495*AF498</f>
        <v>0</v>
      </c>
      <c r="AK495" s="3">
        <f t="shared" ref="AK495" si="5041">(X495*AF495+Y495*AE495+Z495*AF498+AA495*AE498)</f>
        <v>-3.5407532450212091</v>
      </c>
      <c r="AL495" s="20"/>
      <c r="AM495" s="11">
        <v>1</v>
      </c>
      <c r="AN495" s="12">
        <v>0</v>
      </c>
      <c r="AO495" s="13">
        <v>0</v>
      </c>
      <c r="AP495" s="14">
        <v>0</v>
      </c>
      <c r="AR495" s="1">
        <f t="shared" ref="AR495" si="5042">AH495*AM495+AJ495*AM498-AI495*AN495-AK495*AN498</f>
        <v>5.3769138671712291</v>
      </c>
      <c r="AS495" s="4">
        <f t="shared" ref="AS495" si="5043">(AH495*AN495+AI495*AM495+AJ495*AN498+AK495*AM498)</f>
        <v>0</v>
      </c>
      <c r="AT495" s="2">
        <f t="shared" ref="AT495" si="5044">AH495*AO495+AJ495*AO498-AI495*AP495-AK495*AP498</f>
        <v>0</v>
      </c>
      <c r="AU495" s="3">
        <f t="shared" ref="AU495" si="5045">(AH495*AP495+AI495*AO495+AJ495*AP498+AK495*AO498)</f>
        <v>-3.5407532450212091</v>
      </c>
      <c r="AV495" s="20"/>
      <c r="AW495" s="11">
        <v>1</v>
      </c>
      <c r="AX495" s="12">
        <v>0</v>
      </c>
      <c r="AY495" s="13">
        <v>0</v>
      </c>
      <c r="AZ495" s="40">
        <f t="shared" ref="AZ495" si="5046">$B495*$AX$4</f>
        <v>2.0207381999999998</v>
      </c>
      <c r="BA495" s="20"/>
      <c r="BB495" s="1">
        <f t="shared" ref="BB495" si="5047">AR495*AW495+AT495*AW498-AS495*AX495-AU495*AX498</f>
        <v>5.3769138671712291</v>
      </c>
      <c r="BC495" s="4">
        <f t="shared" ref="BC495" si="5048">(AR495*AX495+AS495*AW495+AT495*AX498+AU495*AW498)</f>
        <v>0</v>
      </c>
      <c r="BD495" s="2">
        <f t="shared" ref="BD495" si="5049">AR495*AY495+AT495*AY498-AS495*AZ495-AU495*AZ498</f>
        <v>0</v>
      </c>
      <c r="BE495" s="3">
        <f t="shared" ref="BE495" si="5050">(AR495*AZ495+AS495*AY495+AT495*AZ498+AU495*AY498)</f>
        <v>7.3245820044814192</v>
      </c>
      <c r="BF495" s="20"/>
      <c r="BG495" s="11">
        <v>1</v>
      </c>
      <c r="BH495" s="12">
        <v>0</v>
      </c>
      <c r="BI495" s="13">
        <v>0</v>
      </c>
      <c r="BJ495" s="14">
        <v>0</v>
      </c>
      <c r="BK495" s="20"/>
      <c r="BL495" s="1">
        <f t="shared" ref="BL495" si="5051">BB495*BG495+BD495*BG498-BC495*BH495-BE495*BH498</f>
        <v>-10.219218980655794</v>
      </c>
      <c r="BM495" s="4">
        <f t="shared" ref="BM495" si="5052">(BB495*BH495+BC495*BG495+BD495*BH498+BE495*BG498)</f>
        <v>0</v>
      </c>
      <c r="BN495" s="2">
        <f t="shared" ref="BN495" si="5053">BB495*BI495+BD495*BI498-BC495*BJ495-BE495*BJ498</f>
        <v>0</v>
      </c>
      <c r="BO495" s="3">
        <f t="shared" ref="BO495" si="5054">(BB495*BJ495+BC495*BI495+BD495*BJ498+BE495*BI498)</f>
        <v>7.3245820044814192</v>
      </c>
      <c r="BP495" s="20"/>
      <c r="BQ495" s="11">
        <v>1</v>
      </c>
      <c r="BR495" s="12">
        <v>0</v>
      </c>
      <c r="BS495" s="13">
        <v>0</v>
      </c>
      <c r="BT495" s="40">
        <f t="shared" ref="BT495" si="5055">$B495*BR$4</f>
        <v>1.6839071999999999</v>
      </c>
      <c r="BU495" s="20"/>
      <c r="BV495" s="1">
        <f t="shared" ref="BV495" si="5056">BL495*BQ495+BN495*BQ498-BM495*BR495-BO495*BR498</f>
        <v>-10.219218980655794</v>
      </c>
      <c r="BW495" s="4">
        <f t="shared" ref="BW495" si="5057">(BL495*BR495+BM495*BQ495+BN495*BR498+BO495*BQ498)</f>
        <v>0</v>
      </c>
      <c r="BX495" s="2">
        <f t="shared" ref="BX495" si="5058">BL495*BS495+BN495*BS498-BM495*BT495-BO495*BT498</f>
        <v>0</v>
      </c>
      <c r="BY495" s="3">
        <f t="shared" ref="BY495" si="5059">(BL495*BT495+BM495*BS495+BN495*BT498+BO495*BS498)</f>
        <v>-9.8836344154215343</v>
      </c>
      <c r="BZ495" s="20"/>
      <c r="CA495" s="11">
        <v>1</v>
      </c>
      <c r="CB495" s="12">
        <v>0</v>
      </c>
      <c r="CC495" s="13">
        <v>0</v>
      </c>
      <c r="CD495" s="14">
        <v>0</v>
      </c>
      <c r="CE495" s="20"/>
      <c r="CF495" s="1">
        <f t="shared" ref="CF495" si="5060">BV495*CA495+BX495*CA498-BW495*CB495-BY495*CB498</f>
        <v>-0.72019236142220855</v>
      </c>
      <c r="CG495" s="4">
        <f t="shared" ref="CG495" si="5061">(BV495*CB495+BW495*CA495+BX495*CB498+BY495*CA498)</f>
        <v>0</v>
      </c>
      <c r="CH495" s="2">
        <f t="shared" ref="CH495" si="5062">BV495*CC495+BX495*CC498-BW495*CD495-BY495*CD498</f>
        <v>0</v>
      </c>
      <c r="CI495" s="3">
        <f t="shared" ref="CI495" si="5063">(BV495*CD495+BW495*CC495+BX495*CD498+BY495*CC498)</f>
        <v>-9.8836344154215343</v>
      </c>
      <c r="CJ495" s="28"/>
      <c r="CK495" s="11">
        <v>1</v>
      </c>
      <c r="CL495" s="12">
        <v>0</v>
      </c>
      <c r="CM495" s="13">
        <v>0</v>
      </c>
      <c r="CN495" s="14">
        <v>0</v>
      </c>
      <c r="CP495" s="1">
        <f t="shared" ref="CP495" si="5064">CF495*CK495+CH495*CK498-CG495*CL495-CI495*CL498</f>
        <v>-0.72019236142220855</v>
      </c>
      <c r="CQ495" s="4">
        <f t="shared" ref="CQ495" si="5065">(CF495*CL495+CG495*CK495+CH495*CL498+CI495*CK498)</f>
        <v>-9.8836344154215343</v>
      </c>
      <c r="CR495" s="2">
        <f t="shared" ref="CR495" si="5066">CF495*CM495+CH495*CM498-CG495*CN495-CI495*CN498</f>
        <v>0</v>
      </c>
      <c r="CS495" s="3">
        <f t="shared" ref="CS495" si="5067">(CF495*CN495+CG495*CM495+CH495*CN498+CI495*CM498)</f>
        <v>-9.8836344154215343</v>
      </c>
      <c r="CU495" s="29">
        <f t="shared" ref="CU495" si="5068">20*LOG(((1+$CL$4)/$CL$4)/((CP495+CP498)^2+(CQ495+CQ498)^2)^0.5)</f>
        <v>-14.01081402043361</v>
      </c>
      <c r="CW495" s="53">
        <f t="shared" ref="CW495" si="5069">((CP495^2+CQ495^2)^0.5)/((CP498^2+CQ498^2)^0.5)</f>
        <v>13.72863833582473</v>
      </c>
      <c r="CY495" s="35"/>
      <c r="CZ495" s="35"/>
    </row>
    <row r="496" spans="1:104" ht="18" customHeight="1" thickBot="1">
      <c r="D496" s="11"/>
      <c r="E496" s="13"/>
      <c r="F496" s="13"/>
      <c r="G496" s="15"/>
      <c r="H496" s="10"/>
      <c r="I496" s="11"/>
      <c r="J496" s="13"/>
      <c r="K496" s="13"/>
      <c r="L496" s="15"/>
      <c r="N496" s="5"/>
      <c r="Q496" s="6"/>
      <c r="S496" s="11"/>
      <c r="T496" s="13"/>
      <c r="U496" s="13"/>
      <c r="V496" s="15"/>
      <c r="W496" s="20"/>
      <c r="X496" s="5"/>
      <c r="AA496" s="6"/>
      <c r="AB496" s="20"/>
      <c r="AC496" s="11"/>
      <c r="AD496" s="13"/>
      <c r="AE496" s="13"/>
      <c r="AF496" s="15"/>
      <c r="AG496" s="20"/>
      <c r="AH496" s="5"/>
      <c r="AK496" s="6"/>
      <c r="AL496" s="20"/>
      <c r="AM496" s="11"/>
      <c r="AN496" s="13"/>
      <c r="AO496" s="13"/>
      <c r="AP496" s="15"/>
      <c r="AR496" s="5"/>
      <c r="AU496" s="6"/>
      <c r="AW496" s="11"/>
      <c r="AX496" s="13"/>
      <c r="AY496" s="13"/>
      <c r="AZ496" s="15"/>
      <c r="BA496" s="20"/>
      <c r="BB496" s="5"/>
      <c r="BE496" s="6"/>
      <c r="BG496" s="11"/>
      <c r="BH496" s="13"/>
      <c r="BI496" s="13"/>
      <c r="BJ496" s="15"/>
      <c r="BL496" s="5"/>
      <c r="BO496" s="6"/>
      <c r="BQ496" s="11"/>
      <c r="BR496" s="13"/>
      <c r="BS496" s="13"/>
      <c r="BT496" s="15"/>
      <c r="BU496" s="20"/>
      <c r="BV496" s="5"/>
      <c r="BY496" s="6"/>
      <c r="CA496" s="11"/>
      <c r="CB496" s="13"/>
      <c r="CC496" s="13"/>
      <c r="CD496" s="15"/>
      <c r="CF496" s="5"/>
      <c r="CI496" s="6"/>
      <c r="CK496" s="11"/>
      <c r="CL496" s="13"/>
      <c r="CM496" s="13"/>
      <c r="CN496" s="15"/>
      <c r="CP496" s="5"/>
      <c r="CS496" s="6"/>
      <c r="CW496" s="54"/>
      <c r="CY496" s="35"/>
      <c r="CZ496" s="35"/>
    </row>
    <row r="497" spans="1:104" ht="18" customHeight="1" thickBot="1">
      <c r="D497" s="11" t="s">
        <v>101</v>
      </c>
      <c r="E497" s="13"/>
      <c r="F497" s="13" t="s">
        <v>102</v>
      </c>
      <c r="G497" s="15"/>
      <c r="H497" s="10"/>
      <c r="I497" s="11" t="s">
        <v>106</v>
      </c>
      <c r="J497" s="13"/>
      <c r="K497" s="13" t="s">
        <v>105</v>
      </c>
      <c r="L497" s="15"/>
      <c r="N497" s="194" t="s">
        <v>16</v>
      </c>
      <c r="O497" s="195"/>
      <c r="P497" s="196" t="s">
        <v>17</v>
      </c>
      <c r="Q497" s="197"/>
      <c r="S497" s="11" t="s">
        <v>4</v>
      </c>
      <c r="T497" s="13"/>
      <c r="U497" s="13" t="s">
        <v>5</v>
      </c>
      <c r="V497" s="15"/>
      <c r="W497" s="20"/>
      <c r="X497" s="194" t="s">
        <v>111</v>
      </c>
      <c r="Y497" s="195"/>
      <c r="Z497" s="196" t="s">
        <v>110</v>
      </c>
      <c r="AA497" s="197"/>
      <c r="AB497" s="20"/>
      <c r="AC497" s="11" t="s">
        <v>18</v>
      </c>
      <c r="AD497" s="13"/>
      <c r="AE497" s="13" t="s">
        <v>19</v>
      </c>
      <c r="AF497" s="15"/>
      <c r="AG497" s="20"/>
      <c r="AH497" s="194" t="s">
        <v>114</v>
      </c>
      <c r="AI497" s="195"/>
      <c r="AJ497" s="196" t="s">
        <v>115</v>
      </c>
      <c r="AK497" s="197"/>
      <c r="AL497" s="20"/>
      <c r="AM497" s="11" t="s">
        <v>138</v>
      </c>
      <c r="AN497" s="13"/>
      <c r="AO497" s="13" t="s">
        <v>137</v>
      </c>
      <c r="AP497" s="15"/>
      <c r="AR497" s="194" t="s">
        <v>117</v>
      </c>
      <c r="AS497" s="195"/>
      <c r="AT497" s="196" t="s">
        <v>118</v>
      </c>
      <c r="AU497" s="197"/>
      <c r="AV497" s="36"/>
      <c r="AW497" s="11" t="s">
        <v>142</v>
      </c>
      <c r="AX497" s="13"/>
      <c r="AY497" s="13" t="s">
        <v>141</v>
      </c>
      <c r="AZ497" s="15"/>
      <c r="BA497" s="20"/>
      <c r="BB497" s="194" t="s">
        <v>122</v>
      </c>
      <c r="BC497" s="195"/>
      <c r="BD497" s="196" t="s">
        <v>121</v>
      </c>
      <c r="BE497" s="197"/>
      <c r="BF497" s="36"/>
      <c r="BG497" s="11" t="s">
        <v>145</v>
      </c>
      <c r="BH497" s="13"/>
      <c r="BI497" s="13" t="s">
        <v>146</v>
      </c>
      <c r="BJ497" s="15"/>
      <c r="BK497" s="36"/>
      <c r="BL497" s="194" t="s">
        <v>125</v>
      </c>
      <c r="BM497" s="195"/>
      <c r="BN497" s="196" t="s">
        <v>126</v>
      </c>
      <c r="BO497" s="197"/>
      <c r="BP497" s="36"/>
      <c r="BQ497" s="11" t="s">
        <v>150</v>
      </c>
      <c r="BR497" s="13"/>
      <c r="BS497" s="13" t="s">
        <v>149</v>
      </c>
      <c r="BT497" s="15"/>
      <c r="BU497" s="20"/>
      <c r="BV497" s="194" t="s">
        <v>129</v>
      </c>
      <c r="BW497" s="195"/>
      <c r="BX497" s="196" t="s">
        <v>130</v>
      </c>
      <c r="BY497" s="197"/>
      <c r="BZ497" s="36"/>
      <c r="CA497" s="11" t="s">
        <v>154</v>
      </c>
      <c r="CB497" s="13"/>
      <c r="CC497" s="13" t="s">
        <v>153</v>
      </c>
      <c r="CD497" s="15"/>
      <c r="CE497" s="36"/>
      <c r="CF497" s="194" t="s">
        <v>134</v>
      </c>
      <c r="CG497" s="195"/>
      <c r="CH497" s="196" t="s">
        <v>133</v>
      </c>
      <c r="CI497" s="197"/>
      <c r="CK497" s="11" t="s">
        <v>159</v>
      </c>
      <c r="CL497" s="13"/>
      <c r="CM497" s="13" t="s">
        <v>158</v>
      </c>
      <c r="CN497" s="15"/>
      <c r="CP497" s="109" t="s">
        <v>161</v>
      </c>
      <c r="CQ497" s="110"/>
      <c r="CR497" s="111" t="s">
        <v>162</v>
      </c>
      <c r="CS497" s="112"/>
      <c r="CU497" s="38" t="s">
        <v>29</v>
      </c>
      <c r="CW497" s="55" t="s">
        <v>47</v>
      </c>
      <c r="CY497" s="35"/>
      <c r="CZ497" s="35"/>
    </row>
    <row r="498" spans="1:104" ht="18" customHeight="1" thickTop="1" thickBot="1">
      <c r="D498" s="16">
        <v>0</v>
      </c>
      <c r="E498" s="17">
        <f t="shared" ref="E498" si="5070">$B495*$E$4</f>
        <v>0.9610863999999999</v>
      </c>
      <c r="F498" s="18">
        <v>1</v>
      </c>
      <c r="G498" s="19">
        <v>0</v>
      </c>
      <c r="H498" s="10"/>
      <c r="I498" s="16">
        <v>0</v>
      </c>
      <c r="J498" s="17">
        <v>0</v>
      </c>
      <c r="K498" s="18">
        <v>1</v>
      </c>
      <c r="L498" s="19">
        <v>0</v>
      </c>
      <c r="N498" s="1">
        <f t="shared" ref="N498" si="5071">D498*I495+F498*I498-E498*J495-G498*J498</f>
        <v>0</v>
      </c>
      <c r="O498" s="4">
        <f t="shared" ref="O498" si="5072">(D498*J495+E498*I495+F498*J498+G498*I498)</f>
        <v>0.9610863999999999</v>
      </c>
      <c r="P498" s="2">
        <f t="shared" ref="P498" si="5073">D498*K495+F498*K498-E498*L495-G498*L498</f>
        <v>-0.61838030878207983</v>
      </c>
      <c r="Q498" s="3">
        <f t="shared" ref="Q498" si="5074">(D498*L495+E498*K495+F498*L498+G498*K498)</f>
        <v>0</v>
      </c>
      <c r="S498" s="16">
        <v>0</v>
      </c>
      <c r="T498" s="17">
        <f t="shared" ref="T498" si="5075">$B495*$T$4</f>
        <v>2.1292863999999998</v>
      </c>
      <c r="U498" s="18">
        <v>1</v>
      </c>
      <c r="V498" s="19">
        <v>0</v>
      </c>
      <c r="W498" s="20"/>
      <c r="X498" s="1">
        <f t="shared" ref="X498" si="5076">N498*S495+P498*S498-O498*T495-Q498*T498</f>
        <v>0</v>
      </c>
      <c r="Y498" s="4">
        <f t="shared" ref="Y498" si="5077">(N498*T495+O498*S495+P498*T498+Q498*S498)</f>
        <v>-0.35562238151748304</v>
      </c>
      <c r="Z498" s="2">
        <f t="shared" ref="Z498" si="5078">N498*U495+P498*U498-O498*V495-Q498*V498</f>
        <v>-0.61838030878207983</v>
      </c>
      <c r="AA498" s="3">
        <f t="shared" ref="AA498" si="5079">(N498*V495+O498*U495+P498*V498+Q498*U498)</f>
        <v>0</v>
      </c>
      <c r="AB498" s="20"/>
      <c r="AC498" s="16">
        <v>0</v>
      </c>
      <c r="AD498" s="17">
        <v>0</v>
      </c>
      <c r="AE498" s="18">
        <v>1</v>
      </c>
      <c r="AF498" s="19">
        <v>0</v>
      </c>
      <c r="AG498" s="20"/>
      <c r="AH498" s="1">
        <f t="shared" ref="AH498" si="5080">X498*AC495+Z498*AC498-Y498*AD495-AA498*AD498</f>
        <v>0</v>
      </c>
      <c r="AI498" s="4">
        <f t="shared" ref="AI498" si="5081">(X498*AD495+Y498*AC495+Z498*AD498+AA498*AC498)</f>
        <v>-0.35562238151748304</v>
      </c>
      <c r="AJ498" s="2">
        <f t="shared" ref="AJ498" si="5082">X498*AE495+Z498*AE498-Y498*AF495-AA498*AF498</f>
        <v>0.10023942232527205</v>
      </c>
      <c r="AK498" s="3">
        <f t="shared" ref="AK498" si="5083">(X498*AF495+Y498*AE495+Z498*AF498+AA498*AE498)</f>
        <v>0</v>
      </c>
      <c r="AL498" s="20"/>
      <c r="AM498" s="16">
        <v>0</v>
      </c>
      <c r="AN498" s="17">
        <f t="shared" ref="AN498" si="5084">$B495*$AN$4</f>
        <v>2.2487967999999996</v>
      </c>
      <c r="AO498" s="18">
        <v>1</v>
      </c>
      <c r="AP498" s="19">
        <v>0</v>
      </c>
      <c r="AR498" s="1">
        <f t="shared" ref="AR498" si="5085">AH498*AM495+AJ498*AM498-AI498*AN495-AK498*AN498</f>
        <v>0</v>
      </c>
      <c r="AS498" s="4">
        <f t="shared" ref="AS498" si="5086">(AH498*AN495+AI498*AM495+AJ498*AN498+AK498*AM498)</f>
        <v>-0.13020428935856274</v>
      </c>
      <c r="AT498" s="2">
        <f t="shared" ref="AT498" si="5087">AH498*AO495+AJ498*AO498-AI498*AP495-AK498*AP498</f>
        <v>0.10023942232527205</v>
      </c>
      <c r="AU498" s="3">
        <f t="shared" ref="AU498" si="5088">(AH498*AP495+AI498*AO495+AJ498*AP498+AK498*AO498)</f>
        <v>0</v>
      </c>
      <c r="AV498" s="20"/>
      <c r="AW498" s="16">
        <v>0</v>
      </c>
      <c r="AX498" s="17">
        <v>0</v>
      </c>
      <c r="AY498" s="18">
        <v>1</v>
      </c>
      <c r="AZ498" s="19">
        <v>0</v>
      </c>
      <c r="BA498" s="20"/>
      <c r="BB498" s="1">
        <f t="shared" ref="BB498" si="5089">AR498*AW495+AT498*AW498-AS498*AX495-AU498*AX498</f>
        <v>0</v>
      </c>
      <c r="BC498" s="4">
        <f t="shared" ref="BC498" si="5090">(AR498*AX495+AS498*AW495+AT498*AX498+AU498*AW498)</f>
        <v>-0.13020428935856274</v>
      </c>
      <c r="BD498" s="2">
        <f t="shared" ref="BD498" si="5091">AR498*AY495+AT498*AY498-AS498*AZ495-AU498*AZ498</f>
        <v>0.36334820363597325</v>
      </c>
      <c r="BE498" s="3">
        <f t="shared" ref="BE498" si="5092">(AR498*AZ495+AS498*AY495+AT498*AZ498+AU498*AY498)</f>
        <v>0</v>
      </c>
      <c r="BF498" s="20"/>
      <c r="BG498" s="16">
        <v>0</v>
      </c>
      <c r="BH498" s="17">
        <f t="shared" ref="BH498" si="5093">$B495*$BH$4</f>
        <v>2.1292863999999998</v>
      </c>
      <c r="BI498" s="18">
        <v>1</v>
      </c>
      <c r="BJ498" s="19">
        <v>0</v>
      </c>
      <c r="BK498" s="20"/>
      <c r="BL498" s="1">
        <f t="shared" ref="BL498" si="5094">BB498*BG495+BD498*BG498-BC498*BH495-BE498*BH498</f>
        <v>0</v>
      </c>
      <c r="BM498" s="4">
        <f t="shared" ref="BM498" si="5095">(BB498*BH495+BC498*BG495+BD498*BH498+BE498*BG498)</f>
        <v>0.64346809910794556</v>
      </c>
      <c r="BN498" s="2">
        <f t="shared" ref="BN498" si="5096">BB498*BI495+BD498*BI498-BC498*BJ495-BE498*BJ498</f>
        <v>0.36334820363597325</v>
      </c>
      <c r="BO498" s="3">
        <f t="shared" ref="BO498" si="5097">(BB498*BJ495+BC498*BI495+BD498*BJ498+BE498*BI498)</f>
        <v>0</v>
      </c>
      <c r="BP498" s="20"/>
      <c r="BQ498" s="16">
        <v>0</v>
      </c>
      <c r="BR498" s="17">
        <v>0</v>
      </c>
      <c r="BS498" s="18">
        <v>1</v>
      </c>
      <c r="BT498" s="19">
        <v>0</v>
      </c>
      <c r="BU498" s="20"/>
      <c r="BV498" s="1">
        <f t="shared" ref="BV498" si="5098">BL498*BQ495+BN498*BQ498-BM498*BR495-BO498*BR498</f>
        <v>0</v>
      </c>
      <c r="BW498" s="4">
        <f t="shared" ref="BW498" si="5099">(BL498*BR495+BM498*BQ495+BN498*BR498+BO498*BQ498)</f>
        <v>0.64346809910794556</v>
      </c>
      <c r="BX498" s="2">
        <f t="shared" ref="BX498" si="5100">BL498*BS495+BN498*BS498-BM498*BT495-BO498*BT498</f>
        <v>-0.72019236142220988</v>
      </c>
      <c r="BY498" s="3">
        <f t="shared" ref="BY498" si="5101">(BL498*BT495+BM498*BS495+BN498*BT498+BO498*BS498)</f>
        <v>0</v>
      </c>
      <c r="BZ498" s="20"/>
      <c r="CA498" s="16">
        <v>0</v>
      </c>
      <c r="CB498" s="17">
        <f t="shared" ref="CB498" si="5102">$B495*$CB$4</f>
        <v>0.9610863999999999</v>
      </c>
      <c r="CC498" s="18">
        <v>1</v>
      </c>
      <c r="CD498" s="19">
        <v>0</v>
      </c>
      <c r="CE498" s="20"/>
      <c r="CF498" s="1">
        <f t="shared" ref="CF498" si="5103">BV498*CA495+BX498*CA498-BW498*CB495-BY498*CB498</f>
        <v>0</v>
      </c>
      <c r="CG498" s="4">
        <f t="shared" ref="CG498" si="5104">(BV498*CB495+BW498*CA495+BX498*CB498+BY498*CA498)</f>
        <v>-4.8698984838824955E-2</v>
      </c>
      <c r="CH498" s="2">
        <f t="shared" ref="CH498" si="5105">BV498*CC495+BX498*CC498-BW498*CD495-BY498*CD498</f>
        <v>-0.72019236142220988</v>
      </c>
      <c r="CI498" s="3">
        <f t="shared" ref="CI498" si="5106">(BV498*CD495+BW498*CC495+BX498*CD498+BY498*CC498)</f>
        <v>0</v>
      </c>
      <c r="CK498" s="16">
        <f t="shared" ref="CK498" si="5107">1/$CL$4</f>
        <v>1</v>
      </c>
      <c r="CL498" s="17">
        <v>0</v>
      </c>
      <c r="CM498" s="18">
        <v>1</v>
      </c>
      <c r="CN498" s="19">
        <v>0</v>
      </c>
      <c r="CP498" s="1">
        <f t="shared" ref="CP498" si="5108">CF498*CK495+CH498*CK498-CG498*CL495-CI498*CL498</f>
        <v>-0.72019236142220988</v>
      </c>
      <c r="CQ498" s="4">
        <f t="shared" ref="CQ498" si="5109">(CF498*CL495+CG498*CK495+CH498*CL498+CI498*CK498)</f>
        <v>-4.8698984838824955E-2</v>
      </c>
      <c r="CR498" s="2">
        <f t="shared" ref="CR498" si="5110">CF498*CM495+CH498*CM498-CG498*CN495-CI498*CN498</f>
        <v>-0.72019236142220988</v>
      </c>
      <c r="CS498" s="3">
        <f t="shared" ref="CS498" si="5111">(CF498*CN495+CG498*CM495+CH498*CN498+CI498*CM498)</f>
        <v>0</v>
      </c>
      <c r="CU498" s="39">
        <f t="shared" ref="CU498" si="5112">(180/PI())*ATAN(-1*(CQ495/CP495))</f>
        <v>-85.832385058132004</v>
      </c>
      <c r="CW498" s="56">
        <f t="shared" ref="CW498" si="5113">20*LOG(((1-(10^(CU495/20)^2)*(1-((1-CW495)/(1+CW495))^2))^0.5))</f>
        <v>-4.3879055837157337E-2</v>
      </c>
      <c r="CY498" s="35"/>
      <c r="CZ498" s="35"/>
    </row>
    <row r="499" spans="1:104" ht="18" customHeight="1">
      <c r="E499" s="20"/>
      <c r="F499" s="20"/>
      <c r="G499" s="20"/>
      <c r="H499" s="20"/>
      <c r="I499" s="20"/>
      <c r="J499" s="20"/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  <c r="AA499" s="20"/>
      <c r="AB499" s="30"/>
      <c r="AC499" s="20"/>
      <c r="AD499" s="20"/>
      <c r="AE499" s="20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Y499" s="35"/>
      <c r="CZ499" s="35"/>
    </row>
    <row r="500" spans="1:104" ht="18" customHeight="1">
      <c r="CY500" s="35"/>
      <c r="CZ500" s="35"/>
    </row>
    <row r="501" spans="1:104" ht="18" customHeight="1" thickBot="1">
      <c r="A501" s="23"/>
      <c r="B501" s="23"/>
      <c r="C501" s="23"/>
      <c r="D501" s="20" t="s">
        <v>6</v>
      </c>
      <c r="E501" s="20"/>
      <c r="F501" s="20"/>
      <c r="G501" s="20"/>
      <c r="H501" s="20"/>
      <c r="I501" s="20" t="s">
        <v>7</v>
      </c>
      <c r="J501" s="20"/>
      <c r="K501" s="20"/>
      <c r="L501" s="20"/>
      <c r="M501" s="23"/>
      <c r="N501" s="23"/>
      <c r="O501" s="24" t="s">
        <v>8</v>
      </c>
      <c r="P501" s="23"/>
      <c r="Q501" s="23"/>
      <c r="R501" s="23"/>
      <c r="S501" s="20"/>
      <c r="T501" s="20" t="s">
        <v>9</v>
      </c>
      <c r="U501" s="23"/>
      <c r="V501" s="23"/>
      <c r="W501" s="23"/>
      <c r="X501" s="23"/>
      <c r="Y501" s="24" t="s">
        <v>10</v>
      </c>
      <c r="Z501" s="23"/>
      <c r="AA501" s="23"/>
      <c r="AB501" s="23"/>
      <c r="AC501" s="24" t="s">
        <v>11</v>
      </c>
      <c r="AD501" s="20"/>
      <c r="AE501" s="20"/>
      <c r="AF501" s="20"/>
      <c r="AG501" s="20"/>
      <c r="AH501" s="23"/>
      <c r="AI501" s="24" t="s">
        <v>12</v>
      </c>
      <c r="AJ501" s="23"/>
      <c r="AK501" s="23"/>
      <c r="AL501" s="20"/>
      <c r="AM501" s="24" t="s">
        <v>21</v>
      </c>
      <c r="AN501" s="20"/>
      <c r="AO501" s="23"/>
      <c r="AP501" s="23"/>
      <c r="AQ501" s="23"/>
      <c r="AR501" s="23"/>
      <c r="AS501" s="24" t="s">
        <v>87</v>
      </c>
      <c r="AT501" s="23"/>
      <c r="AU501" s="23"/>
      <c r="AV501" s="23"/>
      <c r="AW501" s="24" t="s">
        <v>22</v>
      </c>
      <c r="AX501" s="20"/>
      <c r="AY501" s="20"/>
      <c r="AZ501" s="20"/>
      <c r="BA501" s="20"/>
      <c r="BB501" s="23"/>
      <c r="BC501" s="24" t="s">
        <v>13</v>
      </c>
      <c r="BD501" s="23"/>
      <c r="BE501" s="23"/>
      <c r="BF501" s="23"/>
      <c r="BG501" s="24" t="s">
        <v>23</v>
      </c>
      <c r="BH501" s="20"/>
      <c r="BI501" s="23"/>
      <c r="BJ501" s="23"/>
      <c r="BK501" s="23"/>
      <c r="BL501" s="23"/>
      <c r="BM501" s="24" t="s">
        <v>24</v>
      </c>
      <c r="BN501" s="23"/>
      <c r="BO501" s="23"/>
      <c r="BP501" s="23"/>
      <c r="BQ501" s="24" t="s">
        <v>22</v>
      </c>
      <c r="BR501" s="20"/>
      <c r="BS501" s="20"/>
      <c r="BT501" s="20"/>
      <c r="BU501" s="20"/>
      <c r="BV501" s="23"/>
      <c r="BW501" s="24" t="s">
        <v>25</v>
      </c>
      <c r="BX501" s="23"/>
      <c r="BY501" s="23"/>
      <c r="BZ501" s="23"/>
      <c r="CA501" s="24" t="s">
        <v>23</v>
      </c>
      <c r="CB501" s="20"/>
      <c r="CC501" s="23"/>
      <c r="CD501" s="23"/>
      <c r="CE501" s="23"/>
      <c r="CF501" s="23"/>
      <c r="CG501" s="24" t="s">
        <v>88</v>
      </c>
      <c r="CH501" s="23"/>
      <c r="CI501" s="23"/>
      <c r="CJ501" s="23"/>
      <c r="CK501" s="24" t="s">
        <v>155</v>
      </c>
      <c r="CL501" s="24"/>
      <c r="CM501" s="23"/>
      <c r="CN501" s="23"/>
      <c r="CO501" s="23"/>
      <c r="CP501" s="23"/>
      <c r="CQ501" s="24" t="s">
        <v>89</v>
      </c>
      <c r="CR501" s="23"/>
      <c r="CS501" s="23"/>
      <c r="CY501" s="35"/>
      <c r="CZ501" s="35"/>
    </row>
    <row r="502" spans="1:104" ht="18" customHeight="1" thickBot="1">
      <c r="A502" s="23"/>
      <c r="B502" s="33"/>
      <c r="C502" s="23"/>
      <c r="D502" s="7" t="s">
        <v>99</v>
      </c>
      <c r="E502" s="8"/>
      <c r="F502" s="8" t="s">
        <v>100</v>
      </c>
      <c r="G502" s="9"/>
      <c r="H502" s="10"/>
      <c r="I502" s="7" t="s">
        <v>103</v>
      </c>
      <c r="J502" s="8"/>
      <c r="K502" s="8" t="s">
        <v>104</v>
      </c>
      <c r="L502" s="9"/>
      <c r="M502" s="23"/>
      <c r="N502" s="194" t="s">
        <v>74</v>
      </c>
      <c r="O502" s="195"/>
      <c r="P502" s="196" t="s">
        <v>75</v>
      </c>
      <c r="Q502" s="197"/>
      <c r="R502" s="23"/>
      <c r="S502" s="7" t="s">
        <v>2</v>
      </c>
      <c r="T502" s="8"/>
      <c r="U502" s="8" t="s">
        <v>3</v>
      </c>
      <c r="V502" s="9"/>
      <c r="W502" s="20"/>
      <c r="X502" s="194" t="s">
        <v>108</v>
      </c>
      <c r="Y502" s="195"/>
      <c r="Z502" s="196" t="s">
        <v>109</v>
      </c>
      <c r="AA502" s="197"/>
      <c r="AB502" s="20"/>
      <c r="AC502" s="7" t="s">
        <v>107</v>
      </c>
      <c r="AD502" s="8"/>
      <c r="AE502" s="8" t="s">
        <v>14</v>
      </c>
      <c r="AF502" s="9"/>
      <c r="AG502" s="20"/>
      <c r="AH502" s="194" t="s">
        <v>112</v>
      </c>
      <c r="AI502" s="195"/>
      <c r="AJ502" s="196" t="s">
        <v>113</v>
      </c>
      <c r="AK502" s="197"/>
      <c r="AL502" s="20"/>
      <c r="AM502" s="106" t="s">
        <v>135</v>
      </c>
      <c r="AN502" s="107"/>
      <c r="AO502" s="107" t="s">
        <v>136</v>
      </c>
      <c r="AP502" s="108"/>
      <c r="AQ502" s="23"/>
      <c r="AR502" s="194" t="s">
        <v>116</v>
      </c>
      <c r="AS502" s="195"/>
      <c r="AT502" s="196" t="s">
        <v>0</v>
      </c>
      <c r="AU502" s="197"/>
      <c r="AV502" s="36"/>
      <c r="AW502" s="7" t="s">
        <v>139</v>
      </c>
      <c r="AX502" s="8"/>
      <c r="AY502" s="8" t="s">
        <v>140</v>
      </c>
      <c r="AZ502" s="9"/>
      <c r="BA502" s="20"/>
      <c r="BB502" s="194" t="s">
        <v>119</v>
      </c>
      <c r="BC502" s="195"/>
      <c r="BD502" s="196" t="s">
        <v>120</v>
      </c>
      <c r="BE502" s="197"/>
      <c r="BF502" s="36"/>
      <c r="BG502" s="190" t="s">
        <v>143</v>
      </c>
      <c r="BH502" s="191"/>
      <c r="BI502" s="192" t="s">
        <v>144</v>
      </c>
      <c r="BJ502" s="193"/>
      <c r="BK502" s="36"/>
      <c r="BL502" s="194" t="s">
        <v>123</v>
      </c>
      <c r="BM502" s="195"/>
      <c r="BN502" s="196" t="s">
        <v>124</v>
      </c>
      <c r="BO502" s="197"/>
      <c r="BP502" s="36"/>
      <c r="BQ502" s="7" t="s">
        <v>147</v>
      </c>
      <c r="BR502" s="8"/>
      <c r="BS502" s="8" t="s">
        <v>148</v>
      </c>
      <c r="BT502" s="9"/>
      <c r="BU502" s="20"/>
      <c r="BV502" s="194" t="s">
        <v>127</v>
      </c>
      <c r="BW502" s="195"/>
      <c r="BX502" s="196" t="s">
        <v>128</v>
      </c>
      <c r="BY502" s="197"/>
      <c r="BZ502" s="36"/>
      <c r="CA502" s="7" t="s">
        <v>151</v>
      </c>
      <c r="CB502" s="8"/>
      <c r="CC502" s="8" t="s">
        <v>152</v>
      </c>
      <c r="CD502" s="9"/>
      <c r="CE502" s="36"/>
      <c r="CF502" s="194" t="s">
        <v>131</v>
      </c>
      <c r="CG502" s="195"/>
      <c r="CH502" s="196" t="s">
        <v>132</v>
      </c>
      <c r="CI502" s="197"/>
      <c r="CJ502" s="23"/>
      <c r="CK502" s="7" t="s">
        <v>156</v>
      </c>
      <c r="CL502" s="8"/>
      <c r="CM502" s="8" t="s">
        <v>157</v>
      </c>
      <c r="CN502" s="9"/>
      <c r="CO502" s="23"/>
      <c r="CP502" s="194" t="s">
        <v>160</v>
      </c>
      <c r="CQ502" s="195"/>
      <c r="CR502" s="196" t="s">
        <v>132</v>
      </c>
      <c r="CS502" s="197"/>
      <c r="CU502" s="26" t="s">
        <v>15</v>
      </c>
      <c r="CW502" s="52" t="s">
        <v>46</v>
      </c>
      <c r="CY502" s="35"/>
      <c r="CZ502" s="35"/>
    </row>
    <row r="503" spans="1:104" ht="18" customHeight="1" thickTop="1" thickBot="1">
      <c r="B503" s="34">
        <v>1.2</v>
      </c>
      <c r="D503" s="11">
        <v>1</v>
      </c>
      <c r="E503" s="12">
        <v>0</v>
      </c>
      <c r="F503" s="13">
        <v>0</v>
      </c>
      <c r="G503" s="14">
        <v>0</v>
      </c>
      <c r="H503" s="10"/>
      <c r="I503" s="11">
        <v>1</v>
      </c>
      <c r="J503" s="12">
        <v>0</v>
      </c>
      <c r="K503" s="13">
        <v>0</v>
      </c>
      <c r="L503" s="40">
        <f t="shared" ref="L503" si="5114">$B503*$J$4</f>
        <v>1.712448</v>
      </c>
      <c r="N503" s="1">
        <f t="shared" ref="N503" si="5115">D503*I503+F503*I506-E503*J503-G503*J506</f>
        <v>1</v>
      </c>
      <c r="O503" s="4">
        <f t="shared" ref="O503" si="5116">(D503*J503+E503*I503+F503*J506+G503*I506)</f>
        <v>0</v>
      </c>
      <c r="P503" s="2">
        <f t="shared" ref="P503" si="5117">D503*K503+F503*K506-E503*L503-G503*L506</f>
        <v>0</v>
      </c>
      <c r="Q503" s="3">
        <f t="shared" ref="Q503" si="5118">(D503*L503+E503*K503+F503*L506+G503*K506)</f>
        <v>1.712448</v>
      </c>
      <c r="S503" s="11">
        <v>1</v>
      </c>
      <c r="T503" s="12">
        <v>0</v>
      </c>
      <c r="U503" s="13">
        <v>0</v>
      </c>
      <c r="V503" s="13">
        <v>0</v>
      </c>
      <c r="W503" s="20"/>
      <c r="X503" s="1">
        <f t="shared" ref="X503" si="5119">N503*S503+P503*S506-O503*T503-Q503*T506</f>
        <v>-2.7080938004480002</v>
      </c>
      <c r="Y503" s="4">
        <f t="shared" ref="Y503" si="5120">(N503*T503+O503*S503+P503*T506+Q503*S506)</f>
        <v>0</v>
      </c>
      <c r="Z503" s="2">
        <f t="shared" ref="Z503" si="5121">N503*U503+P503*U506-O503*V503-Q503*V506</f>
        <v>0</v>
      </c>
      <c r="AA503" s="3">
        <f t="shared" ref="AA503" si="5122">(N503*V503+O503*U503+P503*V506+Q503*U506)</f>
        <v>1.712448</v>
      </c>
      <c r="AB503" s="20"/>
      <c r="AC503" s="11">
        <v>1</v>
      </c>
      <c r="AD503" s="12">
        <v>0</v>
      </c>
      <c r="AE503" s="13">
        <v>0</v>
      </c>
      <c r="AF503" s="40">
        <f t="shared" ref="AF503" si="5123">$B503*$AD$4</f>
        <v>2.0549879999999998</v>
      </c>
      <c r="AG503" s="20"/>
      <c r="AH503" s="1">
        <f t="shared" ref="AH503" si="5124">X503*AC503+Z503*AC506-Y503*AD503-AA503*AD506</f>
        <v>-2.7080938004480002</v>
      </c>
      <c r="AI503" s="4">
        <f t="shared" ref="AI503" si="5125">(X503*AD503+Y503*AC503+Z503*AD506+AA503*AC506)</f>
        <v>0</v>
      </c>
      <c r="AJ503" s="2">
        <f t="shared" ref="AJ503" si="5126">X503*AE503+Z503*AE506-Y503*AF503-AA503*AF506</f>
        <v>0</v>
      </c>
      <c r="AK503" s="3">
        <f t="shared" ref="AK503" si="5127">(X503*AF503+Y503*AE503+Z503*AF506+AA503*AE506)</f>
        <v>-3.8526522627950346</v>
      </c>
      <c r="AL503" s="20"/>
      <c r="AM503" s="11">
        <v>1</v>
      </c>
      <c r="AN503" s="12">
        <v>0</v>
      </c>
      <c r="AO503" s="13">
        <v>0</v>
      </c>
      <c r="AP503" s="14">
        <v>0</v>
      </c>
      <c r="AR503" s="1">
        <f t="shared" ref="AR503" si="5128">AH503*AM503+AJ503*AM506-AI503*AN503-AK503*AN506</f>
        <v>6.1025828911651159</v>
      </c>
      <c r="AS503" s="4">
        <f t="shared" ref="AS503" si="5129">(AH503*AN503+AI503*AM503+AJ503*AN506+AK503*AM506)</f>
        <v>0</v>
      </c>
      <c r="AT503" s="2">
        <f t="shared" ref="AT503" si="5130">AH503*AO503+AJ503*AO506-AI503*AP503-AK503*AP506</f>
        <v>0</v>
      </c>
      <c r="AU503" s="3">
        <f t="shared" ref="AU503" si="5131">(AH503*AP503+AI503*AO503+AJ503*AP506+AK503*AO506)</f>
        <v>-3.8526522627950346</v>
      </c>
      <c r="AV503" s="20"/>
      <c r="AW503" s="11">
        <v>1</v>
      </c>
      <c r="AX503" s="12">
        <v>0</v>
      </c>
      <c r="AY503" s="13">
        <v>0</v>
      </c>
      <c r="AZ503" s="40">
        <f t="shared" ref="AZ503" si="5132">$B503*$AX$4</f>
        <v>2.0549879999999998</v>
      </c>
      <c r="BA503" s="20"/>
      <c r="BB503" s="1">
        <f t="shared" ref="BB503" si="5133">AR503*AW503+AT503*AW506-AS503*AX503-AU503*AX506</f>
        <v>6.1025828911651159</v>
      </c>
      <c r="BC503" s="4">
        <f t="shared" ref="BC503" si="5134">(AR503*AX503+AS503*AW503+AT503*AX506+AU503*AW506)</f>
        <v>0</v>
      </c>
      <c r="BD503" s="2">
        <f t="shared" ref="BD503" si="5135">AR503*AY503+AT503*AY506-AS503*AZ503-AU503*AZ506</f>
        <v>0</v>
      </c>
      <c r="BE503" s="3">
        <f t="shared" ref="BE503" si="5136">(AR503*AZ503+AS503*AY503+AT503*AZ506+AU503*AY506)</f>
        <v>8.6880823475545839</v>
      </c>
      <c r="BF503" s="20"/>
      <c r="BG503" s="11">
        <v>1</v>
      </c>
      <c r="BH503" s="12">
        <v>0</v>
      </c>
      <c r="BI503" s="13">
        <v>0</v>
      </c>
      <c r="BJ503" s="14">
        <v>0</v>
      </c>
      <c r="BK503" s="20"/>
      <c r="BL503" s="1">
        <f t="shared" ref="BL503" si="5137">BB503*BG503+BD503*BG506-BC503*BH503-BE503*BH506</f>
        <v>-12.710382110253239</v>
      </c>
      <c r="BM503" s="4">
        <f t="shared" ref="BM503" si="5138">(BB503*BH503+BC503*BG503+BD503*BH506+BE503*BG506)</f>
        <v>0</v>
      </c>
      <c r="BN503" s="2">
        <f t="shared" ref="BN503" si="5139">BB503*BI503+BD503*BI506-BC503*BJ503-BE503*BJ506</f>
        <v>0</v>
      </c>
      <c r="BO503" s="3">
        <f t="shared" ref="BO503" si="5140">(BB503*BJ503+BC503*BI503+BD503*BJ506+BE503*BI506)</f>
        <v>8.6880823475545839</v>
      </c>
      <c r="BP503" s="20"/>
      <c r="BQ503" s="11">
        <v>1</v>
      </c>
      <c r="BR503" s="12">
        <v>0</v>
      </c>
      <c r="BS503" s="13">
        <v>0</v>
      </c>
      <c r="BT503" s="40">
        <f t="shared" ref="BT503" si="5141">$B503*BR$4</f>
        <v>1.712448</v>
      </c>
      <c r="BU503" s="20"/>
      <c r="BV503" s="1">
        <f t="shared" ref="BV503" si="5142">BL503*BQ503+BN503*BQ506-BM503*BR503-BO503*BR506</f>
        <v>-12.710382110253239</v>
      </c>
      <c r="BW503" s="4">
        <f t="shared" ref="BW503" si="5143">(BL503*BR503+BM503*BQ503+BN503*BR506+BO503*BQ506)</f>
        <v>0</v>
      </c>
      <c r="BX503" s="2">
        <f t="shared" ref="BX503" si="5144">BL503*BS503+BN503*BS506-BM503*BT503-BO503*BT506</f>
        <v>0</v>
      </c>
      <c r="BY503" s="3">
        <f t="shared" ref="BY503" si="5145">(BL503*BT503+BM503*BS503+BN503*BT506+BO503*BS506)</f>
        <v>-13.077786076384353</v>
      </c>
      <c r="BZ503" s="20"/>
      <c r="CA503" s="11">
        <v>1</v>
      </c>
      <c r="CB503" s="12">
        <v>0</v>
      </c>
      <c r="CC503" s="13">
        <v>0</v>
      </c>
      <c r="CD503" s="14">
        <v>0</v>
      </c>
      <c r="CE503" s="20"/>
      <c r="CF503" s="1">
        <f t="shared" ref="CF503" si="5146">BV503*CA503+BX503*CA506-BW503*CB503-BY503*CB506</f>
        <v>7.1532133938992715E-2</v>
      </c>
      <c r="CG503" s="4">
        <f t="shared" ref="CG503" si="5147">(BV503*CB503+BW503*CA503+BX503*CB506+BY503*CA506)</f>
        <v>0</v>
      </c>
      <c r="CH503" s="2">
        <f t="shared" ref="CH503" si="5148">BV503*CC503+BX503*CC506-BW503*CD503-BY503*CD506</f>
        <v>0</v>
      </c>
      <c r="CI503" s="3">
        <f t="shared" ref="CI503" si="5149">(BV503*CD503+BW503*CC503+BX503*CD506+BY503*CC506)</f>
        <v>-13.077786076384353</v>
      </c>
      <c r="CJ503" s="28"/>
      <c r="CK503" s="11">
        <v>1</v>
      </c>
      <c r="CL503" s="12">
        <v>0</v>
      </c>
      <c r="CM503" s="13">
        <v>0</v>
      </c>
      <c r="CN503" s="14">
        <v>0</v>
      </c>
      <c r="CP503" s="1">
        <f t="shared" ref="CP503" si="5150">CF503*CK503+CH503*CK506-CG503*CL503-CI503*CL506</f>
        <v>7.1532133938992715E-2</v>
      </c>
      <c r="CQ503" s="4">
        <f t="shared" ref="CQ503" si="5151">(CF503*CL503+CG503*CK503+CH503*CL506+CI503*CK506)</f>
        <v>-13.077786076384353</v>
      </c>
      <c r="CR503" s="2">
        <f t="shared" ref="CR503" si="5152">CF503*CM503+CH503*CM506-CG503*CN503-CI503*CN506</f>
        <v>0</v>
      </c>
      <c r="CS503" s="3">
        <f t="shared" ref="CS503" si="5153">(CF503*CN503+CG503*CM503+CH503*CN506+CI503*CM506)</f>
        <v>-13.077786076384353</v>
      </c>
      <c r="CU503" s="29">
        <f t="shared" ref="CU503" si="5154">20*LOG(((1+$CL$4)/$CL$4)/((CP503+CP506)^2+(CQ503+CQ506)^2)^0.5)</f>
        <v>-16.360978332361302</v>
      </c>
      <c r="CW503" s="53">
        <f t="shared" ref="CW503" si="5155">((CP503^2+CQ503^2)^0.5)/((CP506^2+CQ506^2)^0.5)</f>
        <v>125.24055179718759</v>
      </c>
      <c r="CY503" s="35"/>
      <c r="CZ503" s="35"/>
    </row>
    <row r="504" spans="1:104" ht="18" customHeight="1" thickBot="1">
      <c r="D504" s="11"/>
      <c r="E504" s="13"/>
      <c r="F504" s="13"/>
      <c r="G504" s="15"/>
      <c r="H504" s="10"/>
      <c r="I504" s="11"/>
      <c r="J504" s="13"/>
      <c r="K504" s="13"/>
      <c r="L504" s="15"/>
      <c r="N504" s="5"/>
      <c r="Q504" s="6"/>
      <c r="S504" s="11"/>
      <c r="T504" s="13"/>
      <c r="U504" s="13"/>
      <c r="V504" s="15"/>
      <c r="W504" s="20"/>
      <c r="X504" s="5"/>
      <c r="AA504" s="6"/>
      <c r="AB504" s="20"/>
      <c r="AC504" s="11"/>
      <c r="AD504" s="13"/>
      <c r="AE504" s="13"/>
      <c r="AF504" s="15"/>
      <c r="AG504" s="20"/>
      <c r="AH504" s="5"/>
      <c r="AK504" s="6"/>
      <c r="AL504" s="20"/>
      <c r="AM504" s="11"/>
      <c r="AN504" s="13"/>
      <c r="AO504" s="13"/>
      <c r="AP504" s="15"/>
      <c r="AR504" s="5"/>
      <c r="AU504" s="6"/>
      <c r="AW504" s="11"/>
      <c r="AX504" s="13"/>
      <c r="AY504" s="13"/>
      <c r="AZ504" s="15"/>
      <c r="BA504" s="20"/>
      <c r="BB504" s="5"/>
      <c r="BE504" s="6"/>
      <c r="BG504" s="11"/>
      <c r="BH504" s="13"/>
      <c r="BI504" s="13"/>
      <c r="BJ504" s="15"/>
      <c r="BL504" s="5"/>
      <c r="BO504" s="6"/>
      <c r="BQ504" s="11"/>
      <c r="BR504" s="13"/>
      <c r="BS504" s="13"/>
      <c r="BT504" s="15"/>
      <c r="BU504" s="20"/>
      <c r="BV504" s="5"/>
      <c r="BY504" s="6"/>
      <c r="CA504" s="11"/>
      <c r="CB504" s="13"/>
      <c r="CC504" s="13"/>
      <c r="CD504" s="15"/>
      <c r="CF504" s="5"/>
      <c r="CI504" s="6"/>
      <c r="CK504" s="11"/>
      <c r="CL504" s="13"/>
      <c r="CM504" s="13"/>
      <c r="CN504" s="15"/>
      <c r="CP504" s="5"/>
      <c r="CS504" s="6"/>
      <c r="CW504" s="54"/>
      <c r="CY504" s="35"/>
      <c r="CZ504" s="35"/>
    </row>
    <row r="505" spans="1:104" ht="18" customHeight="1" thickBot="1">
      <c r="D505" s="11" t="s">
        <v>101</v>
      </c>
      <c r="E505" s="13"/>
      <c r="F505" s="13" t="s">
        <v>102</v>
      </c>
      <c r="G505" s="15"/>
      <c r="H505" s="10"/>
      <c r="I505" s="11" t="s">
        <v>106</v>
      </c>
      <c r="J505" s="13"/>
      <c r="K505" s="13" t="s">
        <v>105</v>
      </c>
      <c r="L505" s="15"/>
      <c r="N505" s="194" t="s">
        <v>16</v>
      </c>
      <c r="O505" s="195"/>
      <c r="P505" s="196" t="s">
        <v>17</v>
      </c>
      <c r="Q505" s="197"/>
      <c r="S505" s="11" t="s">
        <v>4</v>
      </c>
      <c r="T505" s="13"/>
      <c r="U505" s="13" t="s">
        <v>5</v>
      </c>
      <c r="V505" s="15"/>
      <c r="W505" s="20"/>
      <c r="X505" s="194" t="s">
        <v>111</v>
      </c>
      <c r="Y505" s="195"/>
      <c r="Z505" s="196" t="s">
        <v>110</v>
      </c>
      <c r="AA505" s="197"/>
      <c r="AB505" s="20"/>
      <c r="AC505" s="11" t="s">
        <v>18</v>
      </c>
      <c r="AD505" s="13"/>
      <c r="AE505" s="13" t="s">
        <v>19</v>
      </c>
      <c r="AF505" s="15"/>
      <c r="AG505" s="20"/>
      <c r="AH505" s="194" t="s">
        <v>114</v>
      </c>
      <c r="AI505" s="195"/>
      <c r="AJ505" s="196" t="s">
        <v>115</v>
      </c>
      <c r="AK505" s="197"/>
      <c r="AL505" s="20"/>
      <c r="AM505" s="11" t="s">
        <v>138</v>
      </c>
      <c r="AN505" s="13"/>
      <c r="AO505" s="13" t="s">
        <v>137</v>
      </c>
      <c r="AP505" s="15"/>
      <c r="AR505" s="194" t="s">
        <v>117</v>
      </c>
      <c r="AS505" s="195"/>
      <c r="AT505" s="196" t="s">
        <v>118</v>
      </c>
      <c r="AU505" s="197"/>
      <c r="AV505" s="36"/>
      <c r="AW505" s="11" t="s">
        <v>142</v>
      </c>
      <c r="AX505" s="13"/>
      <c r="AY505" s="13" t="s">
        <v>141</v>
      </c>
      <c r="AZ505" s="15"/>
      <c r="BA505" s="20"/>
      <c r="BB505" s="194" t="s">
        <v>122</v>
      </c>
      <c r="BC505" s="195"/>
      <c r="BD505" s="196" t="s">
        <v>121</v>
      </c>
      <c r="BE505" s="197"/>
      <c r="BF505" s="36"/>
      <c r="BG505" s="11" t="s">
        <v>145</v>
      </c>
      <c r="BH505" s="13"/>
      <c r="BI505" s="13" t="s">
        <v>146</v>
      </c>
      <c r="BJ505" s="15"/>
      <c r="BK505" s="36"/>
      <c r="BL505" s="194" t="s">
        <v>125</v>
      </c>
      <c r="BM505" s="195"/>
      <c r="BN505" s="196" t="s">
        <v>126</v>
      </c>
      <c r="BO505" s="197"/>
      <c r="BP505" s="36"/>
      <c r="BQ505" s="11" t="s">
        <v>150</v>
      </c>
      <c r="BR505" s="13"/>
      <c r="BS505" s="13" t="s">
        <v>149</v>
      </c>
      <c r="BT505" s="15"/>
      <c r="BU505" s="20"/>
      <c r="BV505" s="194" t="s">
        <v>129</v>
      </c>
      <c r="BW505" s="195"/>
      <c r="BX505" s="196" t="s">
        <v>130</v>
      </c>
      <c r="BY505" s="197"/>
      <c r="BZ505" s="36"/>
      <c r="CA505" s="11" t="s">
        <v>154</v>
      </c>
      <c r="CB505" s="13"/>
      <c r="CC505" s="13" t="s">
        <v>153</v>
      </c>
      <c r="CD505" s="15"/>
      <c r="CE505" s="36"/>
      <c r="CF505" s="194" t="s">
        <v>134</v>
      </c>
      <c r="CG505" s="195"/>
      <c r="CH505" s="196" t="s">
        <v>133</v>
      </c>
      <c r="CI505" s="197"/>
      <c r="CK505" s="11" t="s">
        <v>159</v>
      </c>
      <c r="CL505" s="13"/>
      <c r="CM505" s="13" t="s">
        <v>158</v>
      </c>
      <c r="CN505" s="15"/>
      <c r="CP505" s="109" t="s">
        <v>161</v>
      </c>
      <c r="CQ505" s="110"/>
      <c r="CR505" s="111" t="s">
        <v>162</v>
      </c>
      <c r="CS505" s="112"/>
      <c r="CU505" s="38" t="s">
        <v>29</v>
      </c>
      <c r="CW505" s="55" t="s">
        <v>47</v>
      </c>
      <c r="CY505" s="35"/>
      <c r="CZ505" s="35"/>
    </row>
    <row r="506" spans="1:104" ht="18" customHeight="1" thickTop="1" thickBot="1">
      <c r="D506" s="16">
        <v>0</v>
      </c>
      <c r="E506" s="17">
        <f t="shared" ref="E506" si="5156">$B503*$E$4</f>
        <v>0.97737599999999991</v>
      </c>
      <c r="F506" s="18">
        <v>1</v>
      </c>
      <c r="G506" s="19">
        <v>0</v>
      </c>
      <c r="H506" s="10"/>
      <c r="I506" s="16">
        <v>0</v>
      </c>
      <c r="J506" s="17">
        <v>0</v>
      </c>
      <c r="K506" s="18">
        <v>1</v>
      </c>
      <c r="L506" s="19">
        <v>0</v>
      </c>
      <c r="N506" s="1">
        <f t="shared" ref="N506" si="5157">D506*I503+F506*I506-E506*J503-G506*J506</f>
        <v>0</v>
      </c>
      <c r="O506" s="4">
        <f t="shared" ref="O506" si="5158">(D506*J503+E506*I503+F506*J506+G506*I506)</f>
        <v>0.97737599999999991</v>
      </c>
      <c r="P506" s="2">
        <f t="shared" ref="P506" si="5159">D506*K503+F506*K506-E506*L503-G506*L506</f>
        <v>-0.67370557644799978</v>
      </c>
      <c r="Q506" s="3">
        <f t="shared" ref="Q506" si="5160">(D506*L503+E506*K503+F506*L506+G506*K506)</f>
        <v>0</v>
      </c>
      <c r="S506" s="16">
        <v>0</v>
      </c>
      <c r="T506" s="17">
        <f t="shared" ref="T506" si="5161">$B503*$T$4</f>
        <v>2.1653760000000002</v>
      </c>
      <c r="U506" s="18">
        <v>1</v>
      </c>
      <c r="V506" s="19">
        <v>0</v>
      </c>
      <c r="W506" s="20"/>
      <c r="X506" s="1">
        <f t="shared" ref="X506" si="5162">N506*S503+P506*S506-O506*T503-Q506*T506</f>
        <v>0</v>
      </c>
      <c r="Y506" s="4">
        <f t="shared" ref="Y506" si="5163">(N506*T503+O506*S503+P506*T506+Q506*S506)</f>
        <v>-0.48144988630666419</v>
      </c>
      <c r="Z506" s="2">
        <f t="shared" ref="Z506" si="5164">N506*U503+P506*U506-O506*V503-Q506*V506</f>
        <v>-0.67370557644799978</v>
      </c>
      <c r="AA506" s="3">
        <f t="shared" ref="AA506" si="5165">(N506*V503+O506*U503+P506*V506+Q506*U506)</f>
        <v>0</v>
      </c>
      <c r="AB506" s="20"/>
      <c r="AC506" s="16">
        <v>0</v>
      </c>
      <c r="AD506" s="17">
        <v>0</v>
      </c>
      <c r="AE506" s="18">
        <v>1</v>
      </c>
      <c r="AF506" s="19">
        <v>0</v>
      </c>
      <c r="AG506" s="20"/>
      <c r="AH506" s="1">
        <f t="shared" ref="AH506" si="5166">X506*AC503+Z506*AC506-Y506*AD503-AA506*AD506</f>
        <v>0</v>
      </c>
      <c r="AI506" s="4">
        <f t="shared" ref="AI506" si="5167">(X506*AD503+Y506*AC503+Z506*AD506+AA506*AC506)</f>
        <v>-0.48144988630666419</v>
      </c>
      <c r="AJ506" s="2">
        <f t="shared" ref="AJ506" si="5168">X506*AE503+Z506*AE506-Y506*AF503-AA506*AF506</f>
        <v>0.31566816251355934</v>
      </c>
      <c r="AK506" s="3">
        <f t="shared" ref="AK506" si="5169">(X506*AF503+Y506*AE503+Z506*AF506+AA506*AE506)</f>
        <v>0</v>
      </c>
      <c r="AL506" s="20"/>
      <c r="AM506" s="16">
        <v>0</v>
      </c>
      <c r="AN506" s="17">
        <f t="shared" ref="AN506" si="5170">$B503*$AN$4</f>
        <v>2.2869119999999996</v>
      </c>
      <c r="AO506" s="18">
        <v>1</v>
      </c>
      <c r="AP506" s="19">
        <v>0</v>
      </c>
      <c r="AR506" s="1">
        <f t="shared" ref="AR506" si="5171">AH506*AM503+AJ506*AM506-AI506*AN503-AK506*AN506</f>
        <v>0</v>
      </c>
      <c r="AS506" s="4">
        <f t="shared" ref="AS506" si="5172">(AH506*AN503+AI506*AM503+AJ506*AN506+AK506*AM506)</f>
        <v>0.24045542256354469</v>
      </c>
      <c r="AT506" s="2">
        <f t="shared" ref="AT506" si="5173">AH506*AO503+AJ506*AO506-AI506*AP503-AK506*AP506</f>
        <v>0.31566816251355934</v>
      </c>
      <c r="AU506" s="3">
        <f t="shared" ref="AU506" si="5174">(AH506*AP503+AI506*AO503+AJ506*AP506+AK506*AO506)</f>
        <v>0</v>
      </c>
      <c r="AV506" s="20"/>
      <c r="AW506" s="16">
        <v>0</v>
      </c>
      <c r="AX506" s="17">
        <v>0</v>
      </c>
      <c r="AY506" s="18">
        <v>1</v>
      </c>
      <c r="AZ506" s="19">
        <v>0</v>
      </c>
      <c r="BA506" s="20"/>
      <c r="BB506" s="1">
        <f t="shared" ref="BB506" si="5175">AR506*AW503+AT506*AW506-AS506*AX503-AU506*AX506</f>
        <v>0</v>
      </c>
      <c r="BC506" s="4">
        <f t="shared" ref="BC506" si="5176">(AR506*AX503+AS506*AW503+AT506*AX506+AU506*AW506)</f>
        <v>0.24045542256354469</v>
      </c>
      <c r="BD506" s="2">
        <f t="shared" ref="BD506" si="5177">AR506*AY503+AT506*AY506-AS506*AZ503-AU506*AZ506</f>
        <v>-0.17846484538945417</v>
      </c>
      <c r="BE506" s="3">
        <f t="shared" ref="BE506" si="5178">(AR506*AZ503+AS506*AY503+AT506*AZ506+AU506*AY506)</f>
        <v>0</v>
      </c>
      <c r="BF506" s="20"/>
      <c r="BG506" s="16">
        <v>0</v>
      </c>
      <c r="BH506" s="17">
        <f t="shared" ref="BH506" si="5179">$B503*$BH$4</f>
        <v>2.1653760000000002</v>
      </c>
      <c r="BI506" s="18">
        <v>1</v>
      </c>
      <c r="BJ506" s="19">
        <v>0</v>
      </c>
      <c r="BK506" s="20"/>
      <c r="BL506" s="1">
        <f t="shared" ref="BL506" si="5180">BB506*BG503+BD506*BG506-BC506*BH503-BE506*BH506</f>
        <v>0</v>
      </c>
      <c r="BM506" s="4">
        <f t="shared" ref="BM506" si="5181">(BB506*BH503+BC506*BG503+BD506*BH506+BE506*BG506)</f>
        <v>-0.1459880704864901</v>
      </c>
      <c r="BN506" s="2">
        <f t="shared" ref="BN506" si="5182">BB506*BI503+BD506*BI506-BC506*BJ503-BE506*BJ506</f>
        <v>-0.17846484538945417</v>
      </c>
      <c r="BO506" s="3">
        <f t="shared" ref="BO506" si="5183">(BB506*BJ503+BC506*BI503+BD506*BJ506+BE506*BI506)</f>
        <v>0</v>
      </c>
      <c r="BP506" s="20"/>
      <c r="BQ506" s="16">
        <v>0</v>
      </c>
      <c r="BR506" s="17">
        <v>0</v>
      </c>
      <c r="BS506" s="18">
        <v>1</v>
      </c>
      <c r="BT506" s="19">
        <v>0</v>
      </c>
      <c r="BU506" s="20"/>
      <c r="BV506" s="1">
        <f t="shared" ref="BV506" si="5184">BL506*BQ503+BN506*BQ506-BM506*BR503-BO506*BR506</f>
        <v>0</v>
      </c>
      <c r="BW506" s="4">
        <f t="shared" ref="BW506" si="5185">(BL506*BR503+BM506*BQ503+BN506*BR506+BO506*BQ506)</f>
        <v>-0.1459880704864901</v>
      </c>
      <c r="BX506" s="2">
        <f t="shared" ref="BX506" si="5186">BL506*BS503+BN506*BS506-BM506*BT503-BO506*BT506</f>
        <v>7.1532133938994824E-2</v>
      </c>
      <c r="BY506" s="3">
        <f t="shared" ref="BY506" si="5187">(BL506*BT503+BM506*BS503+BN506*BT506+BO506*BS506)</f>
        <v>0</v>
      </c>
      <c r="BZ506" s="20"/>
      <c r="CA506" s="16">
        <v>0</v>
      </c>
      <c r="CB506" s="17">
        <f t="shared" ref="CB506" si="5188">$B503*$CB$4</f>
        <v>0.97737599999999991</v>
      </c>
      <c r="CC506" s="18">
        <v>1</v>
      </c>
      <c r="CD506" s="19">
        <v>0</v>
      </c>
      <c r="CE506" s="20"/>
      <c r="CF506" s="1">
        <f t="shared" ref="CF506" si="5189">BV506*CA503+BX506*CA506-BW506*CB503-BY506*CB506</f>
        <v>0</v>
      </c>
      <c r="CG506" s="4">
        <f t="shared" ref="CG506" si="5190">(BV506*CB503+BW506*CA503+BX506*CB506+BY506*CA506)</f>
        <v>-7.6074279545731094E-2</v>
      </c>
      <c r="CH506" s="2">
        <f t="shared" ref="CH506" si="5191">BV506*CC503+BX506*CC506-BW506*CD503-BY506*CD506</f>
        <v>7.1532133938994824E-2</v>
      </c>
      <c r="CI506" s="3">
        <f t="shared" ref="CI506" si="5192">(BV506*CD503+BW506*CC503+BX506*CD506+BY506*CC506)</f>
        <v>0</v>
      </c>
      <c r="CK506" s="16">
        <f t="shared" ref="CK506" si="5193">1/$CL$4</f>
        <v>1</v>
      </c>
      <c r="CL506" s="17">
        <v>0</v>
      </c>
      <c r="CM506" s="18">
        <v>1</v>
      </c>
      <c r="CN506" s="19">
        <v>0</v>
      </c>
      <c r="CP506" s="1">
        <f t="shared" ref="CP506" si="5194">CF506*CK503+CH506*CK506-CG506*CL503-CI506*CL506</f>
        <v>7.1532133938994824E-2</v>
      </c>
      <c r="CQ506" s="4">
        <f t="shared" ref="CQ506" si="5195">(CF506*CL503+CG506*CK503+CH506*CL506+CI506*CK506)</f>
        <v>-7.6074279545731094E-2</v>
      </c>
      <c r="CR506" s="2">
        <f t="shared" ref="CR506" si="5196">CF506*CM503+CH506*CM506-CG506*CN503-CI506*CN506</f>
        <v>7.1532133938994824E-2</v>
      </c>
      <c r="CS506" s="3">
        <f t="shared" ref="CS506" si="5197">(CF506*CN503+CG506*CM503+CH506*CN506+CI506*CM506)</f>
        <v>0</v>
      </c>
      <c r="CU506" s="39">
        <f t="shared" ref="CU506" si="5198">(180/PI())*ATAN(-1*(CQ503/CP503))</f>
        <v>89.68660991408872</v>
      </c>
      <c r="CW506" s="56">
        <f t="shared" ref="CW506" si="5199">20*LOG(((1-(10^(CU503/20)^2)*(1-((1-CW503)/(1+CW503))^2))^0.5))</f>
        <v>-3.1568322562162189E-3</v>
      </c>
      <c r="CY506" s="35"/>
      <c r="CZ506" s="35"/>
    </row>
    <row r="507" spans="1:104" ht="18" customHeight="1"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  <c r="AA507" s="20"/>
      <c r="AB507" s="30"/>
      <c r="AC507" s="20"/>
      <c r="AD507" s="20"/>
      <c r="AE507" s="20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Y507" s="35"/>
      <c r="CZ507" s="35"/>
    </row>
    <row r="508" spans="1:104" ht="18" customHeight="1">
      <c r="CY508" s="35"/>
      <c r="CZ508" s="35"/>
    </row>
    <row r="509" spans="1:104" ht="18" customHeight="1" thickBot="1">
      <c r="A509" s="23"/>
      <c r="B509" s="23"/>
      <c r="C509" s="23"/>
      <c r="D509" s="20" t="s">
        <v>6</v>
      </c>
      <c r="E509" s="20"/>
      <c r="F509" s="20"/>
      <c r="G509" s="20"/>
      <c r="H509" s="20"/>
      <c r="I509" s="20" t="s">
        <v>7</v>
      </c>
      <c r="J509" s="20"/>
      <c r="K509" s="20"/>
      <c r="L509" s="20"/>
      <c r="M509" s="23"/>
      <c r="N509" s="23"/>
      <c r="O509" s="24" t="s">
        <v>8</v>
      </c>
      <c r="P509" s="23"/>
      <c r="Q509" s="23"/>
      <c r="R509" s="23"/>
      <c r="S509" s="20"/>
      <c r="T509" s="20" t="s">
        <v>9</v>
      </c>
      <c r="U509" s="23"/>
      <c r="V509" s="23"/>
      <c r="W509" s="23"/>
      <c r="X509" s="23"/>
      <c r="Y509" s="24" t="s">
        <v>10</v>
      </c>
      <c r="Z509" s="23"/>
      <c r="AA509" s="23"/>
      <c r="AB509" s="23"/>
      <c r="AC509" s="24" t="s">
        <v>11</v>
      </c>
      <c r="AD509" s="20"/>
      <c r="AE509" s="20"/>
      <c r="AF509" s="20"/>
      <c r="AG509" s="20"/>
      <c r="AH509" s="23"/>
      <c r="AI509" s="24" t="s">
        <v>12</v>
      </c>
      <c r="AJ509" s="23"/>
      <c r="AK509" s="23"/>
      <c r="AL509" s="20"/>
      <c r="AM509" s="24" t="s">
        <v>21</v>
      </c>
      <c r="AN509" s="20"/>
      <c r="AO509" s="23"/>
      <c r="AP509" s="23"/>
      <c r="AQ509" s="23"/>
      <c r="AR509" s="23"/>
      <c r="AS509" s="24" t="s">
        <v>87</v>
      </c>
      <c r="AT509" s="23"/>
      <c r="AU509" s="23"/>
      <c r="AV509" s="23"/>
      <c r="AW509" s="24" t="s">
        <v>22</v>
      </c>
      <c r="AX509" s="20"/>
      <c r="AY509" s="20"/>
      <c r="AZ509" s="20"/>
      <c r="BA509" s="20"/>
      <c r="BB509" s="23"/>
      <c r="BC509" s="24" t="s">
        <v>13</v>
      </c>
      <c r="BD509" s="23"/>
      <c r="BE509" s="23"/>
      <c r="BF509" s="23"/>
      <c r="BG509" s="24" t="s">
        <v>23</v>
      </c>
      <c r="BH509" s="20"/>
      <c r="BI509" s="23"/>
      <c r="BJ509" s="23"/>
      <c r="BK509" s="23"/>
      <c r="BL509" s="23"/>
      <c r="BM509" s="24" t="s">
        <v>24</v>
      </c>
      <c r="BN509" s="23"/>
      <c r="BO509" s="23"/>
      <c r="BP509" s="23"/>
      <c r="BQ509" s="24" t="s">
        <v>22</v>
      </c>
      <c r="BR509" s="20"/>
      <c r="BS509" s="20"/>
      <c r="BT509" s="20"/>
      <c r="BU509" s="20"/>
      <c r="BV509" s="23"/>
      <c r="BW509" s="24" t="s">
        <v>25</v>
      </c>
      <c r="BX509" s="23"/>
      <c r="BY509" s="23"/>
      <c r="BZ509" s="23"/>
      <c r="CA509" s="24" t="s">
        <v>23</v>
      </c>
      <c r="CB509" s="20"/>
      <c r="CC509" s="23"/>
      <c r="CD509" s="23"/>
      <c r="CE509" s="23"/>
      <c r="CF509" s="23"/>
      <c r="CG509" s="24" t="s">
        <v>88</v>
      </c>
      <c r="CH509" s="23"/>
      <c r="CI509" s="23"/>
      <c r="CJ509" s="23"/>
      <c r="CK509" s="24" t="s">
        <v>155</v>
      </c>
      <c r="CL509" s="24"/>
      <c r="CM509" s="23"/>
      <c r="CN509" s="23"/>
      <c r="CO509" s="23"/>
      <c r="CP509" s="23"/>
      <c r="CQ509" s="24" t="s">
        <v>89</v>
      </c>
      <c r="CR509" s="23"/>
      <c r="CS509" s="23"/>
      <c r="CY509" s="35"/>
      <c r="CZ509" s="35"/>
    </row>
    <row r="510" spans="1:104" ht="18" customHeight="1" thickBot="1">
      <c r="A510" s="23"/>
      <c r="B510" s="33"/>
      <c r="C510" s="23"/>
      <c r="D510" s="7" t="s">
        <v>99</v>
      </c>
      <c r="E510" s="8"/>
      <c r="F510" s="8" t="s">
        <v>100</v>
      </c>
      <c r="G510" s="9"/>
      <c r="H510" s="10"/>
      <c r="I510" s="7" t="s">
        <v>103</v>
      </c>
      <c r="J510" s="8"/>
      <c r="K510" s="8" t="s">
        <v>104</v>
      </c>
      <c r="L510" s="9"/>
      <c r="M510" s="23"/>
      <c r="N510" s="194" t="s">
        <v>74</v>
      </c>
      <c r="O510" s="195"/>
      <c r="P510" s="196" t="s">
        <v>75</v>
      </c>
      <c r="Q510" s="197"/>
      <c r="R510" s="23"/>
      <c r="S510" s="7" t="s">
        <v>2</v>
      </c>
      <c r="T510" s="8"/>
      <c r="U510" s="8" t="s">
        <v>3</v>
      </c>
      <c r="V510" s="9"/>
      <c r="W510" s="20"/>
      <c r="X510" s="194" t="s">
        <v>108</v>
      </c>
      <c r="Y510" s="195"/>
      <c r="Z510" s="196" t="s">
        <v>109</v>
      </c>
      <c r="AA510" s="197"/>
      <c r="AB510" s="20"/>
      <c r="AC510" s="7" t="s">
        <v>107</v>
      </c>
      <c r="AD510" s="8"/>
      <c r="AE510" s="8" t="s">
        <v>14</v>
      </c>
      <c r="AF510" s="9"/>
      <c r="AG510" s="20"/>
      <c r="AH510" s="194" t="s">
        <v>112</v>
      </c>
      <c r="AI510" s="195"/>
      <c r="AJ510" s="196" t="s">
        <v>113</v>
      </c>
      <c r="AK510" s="197"/>
      <c r="AL510" s="20"/>
      <c r="AM510" s="106" t="s">
        <v>135</v>
      </c>
      <c r="AN510" s="107"/>
      <c r="AO510" s="107" t="s">
        <v>136</v>
      </c>
      <c r="AP510" s="108"/>
      <c r="AQ510" s="23"/>
      <c r="AR510" s="194" t="s">
        <v>116</v>
      </c>
      <c r="AS510" s="195"/>
      <c r="AT510" s="196" t="s">
        <v>0</v>
      </c>
      <c r="AU510" s="197"/>
      <c r="AV510" s="36"/>
      <c r="AW510" s="7" t="s">
        <v>139</v>
      </c>
      <c r="AX510" s="8"/>
      <c r="AY510" s="8" t="s">
        <v>140</v>
      </c>
      <c r="AZ510" s="9"/>
      <c r="BA510" s="20"/>
      <c r="BB510" s="194" t="s">
        <v>119</v>
      </c>
      <c r="BC510" s="195"/>
      <c r="BD510" s="196" t="s">
        <v>120</v>
      </c>
      <c r="BE510" s="197"/>
      <c r="BF510" s="36"/>
      <c r="BG510" s="190" t="s">
        <v>143</v>
      </c>
      <c r="BH510" s="191"/>
      <c r="BI510" s="192" t="s">
        <v>144</v>
      </c>
      <c r="BJ510" s="193"/>
      <c r="BK510" s="36"/>
      <c r="BL510" s="194" t="s">
        <v>123</v>
      </c>
      <c r="BM510" s="195"/>
      <c r="BN510" s="196" t="s">
        <v>124</v>
      </c>
      <c r="BO510" s="197"/>
      <c r="BP510" s="36"/>
      <c r="BQ510" s="7" t="s">
        <v>147</v>
      </c>
      <c r="BR510" s="8"/>
      <c r="BS510" s="8" t="s">
        <v>148</v>
      </c>
      <c r="BT510" s="9"/>
      <c r="BU510" s="20"/>
      <c r="BV510" s="194" t="s">
        <v>127</v>
      </c>
      <c r="BW510" s="195"/>
      <c r="BX510" s="196" t="s">
        <v>128</v>
      </c>
      <c r="BY510" s="197"/>
      <c r="BZ510" s="36"/>
      <c r="CA510" s="7" t="s">
        <v>151</v>
      </c>
      <c r="CB510" s="8"/>
      <c r="CC510" s="8" t="s">
        <v>152</v>
      </c>
      <c r="CD510" s="9"/>
      <c r="CE510" s="36"/>
      <c r="CF510" s="194" t="s">
        <v>131</v>
      </c>
      <c r="CG510" s="195"/>
      <c r="CH510" s="196" t="s">
        <v>132</v>
      </c>
      <c r="CI510" s="197"/>
      <c r="CJ510" s="23"/>
      <c r="CK510" s="7" t="s">
        <v>156</v>
      </c>
      <c r="CL510" s="8"/>
      <c r="CM510" s="8" t="s">
        <v>157</v>
      </c>
      <c r="CN510" s="9"/>
      <c r="CO510" s="23"/>
      <c r="CP510" s="194" t="s">
        <v>160</v>
      </c>
      <c r="CQ510" s="195"/>
      <c r="CR510" s="196" t="s">
        <v>132</v>
      </c>
      <c r="CS510" s="197"/>
      <c r="CU510" s="26" t="s">
        <v>15</v>
      </c>
      <c r="CW510" s="52" t="s">
        <v>46</v>
      </c>
      <c r="CY510" s="35"/>
      <c r="CZ510" s="35"/>
    </row>
    <row r="511" spans="1:104" ht="18" customHeight="1" thickTop="1" thickBot="1">
      <c r="B511" s="34">
        <v>1.22</v>
      </c>
      <c r="D511" s="11">
        <v>1</v>
      </c>
      <c r="E511" s="12">
        <v>0</v>
      </c>
      <c r="F511" s="13">
        <v>0</v>
      </c>
      <c r="G511" s="14">
        <v>0</v>
      </c>
      <c r="H511" s="10"/>
      <c r="I511" s="11">
        <v>1</v>
      </c>
      <c r="J511" s="12">
        <v>0</v>
      </c>
      <c r="K511" s="13">
        <v>0</v>
      </c>
      <c r="L511" s="40">
        <f t="shared" ref="L511" si="5200">$B511*$J$4</f>
        <v>1.7409888</v>
      </c>
      <c r="N511" s="1">
        <f t="shared" ref="N511" si="5201">D511*I511+F511*I514-E511*J511-G511*J514</f>
        <v>1</v>
      </c>
      <c r="O511" s="4">
        <f t="shared" ref="O511" si="5202">(D511*J511+E511*I511+F511*J514+G511*I514)</f>
        <v>0</v>
      </c>
      <c r="P511" s="2">
        <f t="shared" ref="P511" si="5203">D511*K511+F511*K514-E511*L511-G511*L514</f>
        <v>0</v>
      </c>
      <c r="Q511" s="3">
        <f t="shared" ref="Q511" si="5204">(D511*L511+E511*K511+F511*L514+G511*K514)</f>
        <v>1.7409888</v>
      </c>
      <c r="S511" s="11">
        <v>1</v>
      </c>
      <c r="T511" s="12">
        <v>0</v>
      </c>
      <c r="U511" s="13">
        <v>0</v>
      </c>
      <c r="V511" s="13">
        <v>0</v>
      </c>
      <c r="W511" s="20"/>
      <c r="X511" s="1">
        <f t="shared" ref="X511" si="5205">N511*S511+P511*S514-O511*T511-Q511*T514</f>
        <v>-2.8327269531852801</v>
      </c>
      <c r="Y511" s="4">
        <f t="shared" ref="Y511" si="5206">(N511*T511+O511*S511+P511*T514+Q511*S514)</f>
        <v>0</v>
      </c>
      <c r="Z511" s="2">
        <f t="shared" ref="Z511" si="5207">N511*U511+P511*U514-O511*V511-Q511*V514</f>
        <v>0</v>
      </c>
      <c r="AA511" s="3">
        <f t="shared" ref="AA511" si="5208">(N511*V511+O511*U511+P511*V514+Q511*U514)</f>
        <v>1.7409888</v>
      </c>
      <c r="AB511" s="20"/>
      <c r="AC511" s="11">
        <v>1</v>
      </c>
      <c r="AD511" s="12">
        <v>0</v>
      </c>
      <c r="AE511" s="13">
        <v>0</v>
      </c>
      <c r="AF511" s="40">
        <f t="shared" ref="AF511" si="5209">$B511*$AD$4</f>
        <v>2.0892378000000003</v>
      </c>
      <c r="AG511" s="20"/>
      <c r="AH511" s="1">
        <f t="shared" ref="AH511" si="5210">X511*AC511+Z511*AC514-Y511*AD511-AA511*AD514</f>
        <v>-2.8327269531852801</v>
      </c>
      <c r="AI511" s="4">
        <f t="shared" ref="AI511" si="5211">(X511*AD511+Y511*AC511+Z511*AD514+AA511*AC514)</f>
        <v>0</v>
      </c>
      <c r="AJ511" s="2">
        <f t="shared" ref="AJ511" si="5212">X511*AE511+Z511*AE514-Y511*AF511-AA511*AF514</f>
        <v>0</v>
      </c>
      <c r="AK511" s="3">
        <f t="shared" ref="AK511" si="5213">(X511*AF511+Y511*AE511+Z511*AF514+AA511*AE514)</f>
        <v>-4.177251427673518</v>
      </c>
      <c r="AL511" s="20"/>
      <c r="AM511" s="11">
        <v>1</v>
      </c>
      <c r="AN511" s="12">
        <v>0</v>
      </c>
      <c r="AO511" s="13">
        <v>0</v>
      </c>
      <c r="AP511" s="14">
        <v>0</v>
      </c>
      <c r="AR511" s="1">
        <f t="shared" ref="AR511" si="5214">AH511*AM511+AJ511*AM514-AI511*AN511-AK511*AN514</f>
        <v>6.8794962373944797</v>
      </c>
      <c r="AS511" s="4">
        <f t="shared" ref="AS511" si="5215">(AH511*AN511+AI511*AM511+AJ511*AN514+AK511*AM514)</f>
        <v>0</v>
      </c>
      <c r="AT511" s="2">
        <f t="shared" ref="AT511" si="5216">AH511*AO511+AJ511*AO514-AI511*AP511-AK511*AP514</f>
        <v>0</v>
      </c>
      <c r="AU511" s="3">
        <f t="shared" ref="AU511" si="5217">(AH511*AP511+AI511*AO511+AJ511*AP514+AK511*AO514)</f>
        <v>-4.177251427673518</v>
      </c>
      <c r="AV511" s="20"/>
      <c r="AW511" s="11">
        <v>1</v>
      </c>
      <c r="AX511" s="12">
        <v>0</v>
      </c>
      <c r="AY511" s="13">
        <v>0</v>
      </c>
      <c r="AZ511" s="40">
        <f t="shared" ref="AZ511" si="5218">$B511*$AX$4</f>
        <v>2.0892378000000003</v>
      </c>
      <c r="BA511" s="20"/>
      <c r="BB511" s="1">
        <f t="shared" ref="BB511" si="5219">AR511*AW511+AT511*AW514-AS511*AX511-AU511*AX514</f>
        <v>6.8794962373944797</v>
      </c>
      <c r="BC511" s="4">
        <f t="shared" ref="BC511" si="5220">(AR511*AX511+AS511*AW511+AT511*AX514+AU511*AW514)</f>
        <v>0</v>
      </c>
      <c r="BD511" s="2">
        <f t="shared" ref="BD511" si="5221">AR511*AY511+AT511*AY514-AS511*AZ511-AU511*AZ514</f>
        <v>0</v>
      </c>
      <c r="BE511" s="3">
        <f t="shared" ref="BE511" si="5222">(AR511*AZ511+AS511*AY511+AT511*AZ514+AU511*AY514)</f>
        <v>10.195652156448805</v>
      </c>
      <c r="BF511" s="20"/>
      <c r="BG511" s="11">
        <v>1</v>
      </c>
      <c r="BH511" s="12">
        <v>0</v>
      </c>
      <c r="BI511" s="13">
        <v>0</v>
      </c>
      <c r="BJ511" s="14">
        <v>0</v>
      </c>
      <c r="BK511" s="20"/>
      <c r="BL511" s="1">
        <f t="shared" ref="BL511" si="5223">BB511*BG511+BD511*BG514-BC511*BH511-BE511*BH514</f>
        <v>-15.565881254593382</v>
      </c>
      <c r="BM511" s="4">
        <f t="shared" ref="BM511" si="5224">(BB511*BH511+BC511*BG511+BD511*BH514+BE511*BG514)</f>
        <v>0</v>
      </c>
      <c r="BN511" s="2">
        <f t="shared" ref="BN511" si="5225">BB511*BI511+BD511*BI514-BC511*BJ511-BE511*BJ514</f>
        <v>0</v>
      </c>
      <c r="BO511" s="3">
        <f t="shared" ref="BO511" si="5226">(BB511*BJ511+BC511*BI511+BD511*BJ514+BE511*BI514)</f>
        <v>10.195652156448805</v>
      </c>
      <c r="BP511" s="20"/>
      <c r="BQ511" s="11">
        <v>1</v>
      </c>
      <c r="BR511" s="12">
        <v>0</v>
      </c>
      <c r="BS511" s="13">
        <v>0</v>
      </c>
      <c r="BT511" s="40">
        <f t="shared" ref="BT511" si="5227">$B511*BR$4</f>
        <v>1.7409888</v>
      </c>
      <c r="BU511" s="20"/>
      <c r="BV511" s="1">
        <f t="shared" ref="BV511" si="5228">BL511*BQ511+BN511*BQ514-BM511*BR511-BO511*BR514</f>
        <v>-15.565881254593382</v>
      </c>
      <c r="BW511" s="4">
        <f t="shared" ref="BW511" si="5229">(BL511*BR511+BM511*BQ511+BN511*BR514+BO511*BQ514)</f>
        <v>0</v>
      </c>
      <c r="BX511" s="2">
        <f t="shared" ref="BX511" si="5230">BL511*BS511+BN511*BS514-BM511*BT511-BO511*BT514</f>
        <v>0</v>
      </c>
      <c r="BY511" s="3">
        <f t="shared" ref="BY511" si="5231">(BL511*BT511+BM511*BS511+BN511*BT514+BO511*BS514)</f>
        <v>-16.904372769928223</v>
      </c>
      <c r="BZ511" s="20"/>
      <c r="CA511" s="11">
        <v>1</v>
      </c>
      <c r="CB511" s="12">
        <v>0</v>
      </c>
      <c r="CC511" s="13">
        <v>0</v>
      </c>
      <c r="CD511" s="14">
        <v>0</v>
      </c>
      <c r="CE511" s="20"/>
      <c r="CF511" s="1">
        <f t="shared" ref="CF511" si="5232">BV511*CA511+BX511*CA514-BW511*CB511-BY511*CB514</f>
        <v>1.2314124564610047</v>
      </c>
      <c r="CG511" s="4">
        <f t="shared" ref="CG511" si="5233">(BV511*CB511+BW511*CA511+BX511*CB514+BY511*CA514)</f>
        <v>0</v>
      </c>
      <c r="CH511" s="2">
        <f t="shared" ref="CH511" si="5234">BV511*CC511+BX511*CC514-BW511*CD511-BY511*CD514</f>
        <v>0</v>
      </c>
      <c r="CI511" s="3">
        <f t="shared" ref="CI511" si="5235">(BV511*CD511+BW511*CC511+BX511*CD514+BY511*CC514)</f>
        <v>-16.904372769928223</v>
      </c>
      <c r="CJ511" s="28"/>
      <c r="CK511" s="11">
        <v>1</v>
      </c>
      <c r="CL511" s="12">
        <v>0</v>
      </c>
      <c r="CM511" s="13">
        <v>0</v>
      </c>
      <c r="CN511" s="14">
        <v>0</v>
      </c>
      <c r="CP511" s="1">
        <f t="shared" ref="CP511" si="5236">CF511*CK511+CH511*CK514-CG511*CL511-CI511*CL514</f>
        <v>1.2314124564610047</v>
      </c>
      <c r="CQ511" s="4">
        <f t="shared" ref="CQ511" si="5237">(CF511*CL511+CG511*CK511+CH511*CL514+CI511*CK514)</f>
        <v>-16.904372769928223</v>
      </c>
      <c r="CR511" s="2">
        <f t="shared" ref="CR511" si="5238">CF511*CM511+CH511*CM514-CG511*CN511-CI511*CN514</f>
        <v>0</v>
      </c>
      <c r="CS511" s="3">
        <f t="shared" ref="CS511" si="5239">(CF511*CN511+CG511*CM511+CH511*CN514+CI511*CM514)</f>
        <v>-16.904372769928223</v>
      </c>
      <c r="CU511" s="29">
        <f t="shared" ref="CU511" si="5240">20*LOG(((1+$CL$4)/$CL$4)/((CP511+CP514)^2+(CQ511+CQ514)^2)^0.5)</f>
        <v>-18.615217240407517</v>
      </c>
      <c r="CW511" s="53">
        <f t="shared" ref="CW511" si="5241">((CP511^2+CQ511^2)^0.5)/((CP514^2+CQ514^2)^0.5)</f>
        <v>13.7597702931314</v>
      </c>
      <c r="CY511" s="35"/>
      <c r="CZ511" s="35"/>
    </row>
    <row r="512" spans="1:104" ht="18" customHeight="1" thickBot="1">
      <c r="D512" s="11"/>
      <c r="E512" s="13"/>
      <c r="F512" s="13"/>
      <c r="G512" s="15"/>
      <c r="H512" s="10"/>
      <c r="I512" s="11"/>
      <c r="J512" s="13"/>
      <c r="K512" s="13"/>
      <c r="L512" s="15"/>
      <c r="N512" s="5"/>
      <c r="Q512" s="6"/>
      <c r="S512" s="11"/>
      <c r="T512" s="13"/>
      <c r="U512" s="13"/>
      <c r="V512" s="15"/>
      <c r="W512" s="20"/>
      <c r="X512" s="5"/>
      <c r="AA512" s="6"/>
      <c r="AB512" s="20"/>
      <c r="AC512" s="11"/>
      <c r="AD512" s="13"/>
      <c r="AE512" s="13"/>
      <c r="AF512" s="15"/>
      <c r="AG512" s="20"/>
      <c r="AH512" s="5"/>
      <c r="AK512" s="6"/>
      <c r="AL512" s="20"/>
      <c r="AM512" s="11"/>
      <c r="AN512" s="13"/>
      <c r="AO512" s="13"/>
      <c r="AP512" s="15"/>
      <c r="AR512" s="5"/>
      <c r="AU512" s="6"/>
      <c r="AW512" s="11"/>
      <c r="AX512" s="13"/>
      <c r="AY512" s="13"/>
      <c r="AZ512" s="15"/>
      <c r="BA512" s="20"/>
      <c r="BB512" s="5"/>
      <c r="BE512" s="6"/>
      <c r="BG512" s="11"/>
      <c r="BH512" s="13"/>
      <c r="BI512" s="13"/>
      <c r="BJ512" s="15"/>
      <c r="BL512" s="5"/>
      <c r="BO512" s="6"/>
      <c r="BQ512" s="11"/>
      <c r="BR512" s="13"/>
      <c r="BS512" s="13"/>
      <c r="BT512" s="15"/>
      <c r="BU512" s="20"/>
      <c r="BV512" s="5"/>
      <c r="BY512" s="6"/>
      <c r="CA512" s="11"/>
      <c r="CB512" s="13"/>
      <c r="CC512" s="13"/>
      <c r="CD512" s="15"/>
      <c r="CF512" s="5"/>
      <c r="CI512" s="6"/>
      <c r="CK512" s="11"/>
      <c r="CL512" s="13"/>
      <c r="CM512" s="13"/>
      <c r="CN512" s="15"/>
      <c r="CP512" s="5"/>
      <c r="CS512" s="6"/>
      <c r="CW512" s="54"/>
      <c r="CY512" s="35"/>
      <c r="CZ512" s="35"/>
    </row>
    <row r="513" spans="1:104" ht="18" customHeight="1" thickBot="1">
      <c r="D513" s="11" t="s">
        <v>101</v>
      </c>
      <c r="E513" s="13"/>
      <c r="F513" s="13" t="s">
        <v>102</v>
      </c>
      <c r="G513" s="15"/>
      <c r="H513" s="10"/>
      <c r="I513" s="11" t="s">
        <v>106</v>
      </c>
      <c r="J513" s="13"/>
      <c r="K513" s="13" t="s">
        <v>105</v>
      </c>
      <c r="L513" s="15"/>
      <c r="N513" s="194" t="s">
        <v>16</v>
      </c>
      <c r="O513" s="195"/>
      <c r="P513" s="196" t="s">
        <v>17</v>
      </c>
      <c r="Q513" s="197"/>
      <c r="S513" s="11" t="s">
        <v>4</v>
      </c>
      <c r="T513" s="13"/>
      <c r="U513" s="13" t="s">
        <v>5</v>
      </c>
      <c r="V513" s="15"/>
      <c r="W513" s="20"/>
      <c r="X513" s="194" t="s">
        <v>111</v>
      </c>
      <c r="Y513" s="195"/>
      <c r="Z513" s="196" t="s">
        <v>110</v>
      </c>
      <c r="AA513" s="197"/>
      <c r="AB513" s="20"/>
      <c r="AC513" s="11" t="s">
        <v>18</v>
      </c>
      <c r="AD513" s="13"/>
      <c r="AE513" s="13" t="s">
        <v>19</v>
      </c>
      <c r="AF513" s="15"/>
      <c r="AG513" s="20"/>
      <c r="AH513" s="194" t="s">
        <v>114</v>
      </c>
      <c r="AI513" s="195"/>
      <c r="AJ513" s="196" t="s">
        <v>115</v>
      </c>
      <c r="AK513" s="197"/>
      <c r="AL513" s="20"/>
      <c r="AM513" s="11" t="s">
        <v>138</v>
      </c>
      <c r="AN513" s="13"/>
      <c r="AO513" s="13" t="s">
        <v>137</v>
      </c>
      <c r="AP513" s="15"/>
      <c r="AR513" s="194" t="s">
        <v>117</v>
      </c>
      <c r="AS513" s="195"/>
      <c r="AT513" s="196" t="s">
        <v>118</v>
      </c>
      <c r="AU513" s="197"/>
      <c r="AV513" s="36"/>
      <c r="AW513" s="11" t="s">
        <v>142</v>
      </c>
      <c r="AX513" s="13"/>
      <c r="AY513" s="13" t="s">
        <v>141</v>
      </c>
      <c r="AZ513" s="15"/>
      <c r="BA513" s="20"/>
      <c r="BB513" s="194" t="s">
        <v>122</v>
      </c>
      <c r="BC513" s="195"/>
      <c r="BD513" s="196" t="s">
        <v>121</v>
      </c>
      <c r="BE513" s="197"/>
      <c r="BF513" s="36"/>
      <c r="BG513" s="11" t="s">
        <v>145</v>
      </c>
      <c r="BH513" s="13"/>
      <c r="BI513" s="13" t="s">
        <v>146</v>
      </c>
      <c r="BJ513" s="15"/>
      <c r="BK513" s="36"/>
      <c r="BL513" s="194" t="s">
        <v>125</v>
      </c>
      <c r="BM513" s="195"/>
      <c r="BN513" s="196" t="s">
        <v>126</v>
      </c>
      <c r="BO513" s="197"/>
      <c r="BP513" s="36"/>
      <c r="BQ513" s="11" t="s">
        <v>150</v>
      </c>
      <c r="BR513" s="13"/>
      <c r="BS513" s="13" t="s">
        <v>149</v>
      </c>
      <c r="BT513" s="15"/>
      <c r="BU513" s="20"/>
      <c r="BV513" s="194" t="s">
        <v>129</v>
      </c>
      <c r="BW513" s="195"/>
      <c r="BX513" s="196" t="s">
        <v>130</v>
      </c>
      <c r="BY513" s="197"/>
      <c r="BZ513" s="36"/>
      <c r="CA513" s="11" t="s">
        <v>154</v>
      </c>
      <c r="CB513" s="13"/>
      <c r="CC513" s="13" t="s">
        <v>153</v>
      </c>
      <c r="CD513" s="15"/>
      <c r="CE513" s="36"/>
      <c r="CF513" s="194" t="s">
        <v>134</v>
      </c>
      <c r="CG513" s="195"/>
      <c r="CH513" s="196" t="s">
        <v>133</v>
      </c>
      <c r="CI513" s="197"/>
      <c r="CK513" s="11" t="s">
        <v>159</v>
      </c>
      <c r="CL513" s="13"/>
      <c r="CM513" s="13" t="s">
        <v>158</v>
      </c>
      <c r="CN513" s="15"/>
      <c r="CP513" s="109" t="s">
        <v>161</v>
      </c>
      <c r="CQ513" s="110"/>
      <c r="CR513" s="111" t="s">
        <v>162</v>
      </c>
      <c r="CS513" s="112"/>
      <c r="CU513" s="38" t="s">
        <v>29</v>
      </c>
      <c r="CW513" s="55" t="s">
        <v>47</v>
      </c>
      <c r="CY513" s="35"/>
      <c r="CZ513" s="35"/>
    </row>
    <row r="514" spans="1:104" ht="18" customHeight="1" thickTop="1" thickBot="1">
      <c r="D514" s="16">
        <v>0</v>
      </c>
      <c r="E514" s="17">
        <f t="shared" ref="E514" si="5242">$B511*$E$4</f>
        <v>0.99366559999999993</v>
      </c>
      <c r="F514" s="18">
        <v>1</v>
      </c>
      <c r="G514" s="19">
        <v>0</v>
      </c>
      <c r="H514" s="10"/>
      <c r="I514" s="16">
        <v>0</v>
      </c>
      <c r="J514" s="17">
        <v>0</v>
      </c>
      <c r="K514" s="18">
        <v>1</v>
      </c>
      <c r="L514" s="19">
        <v>0</v>
      </c>
      <c r="N514" s="1">
        <f t="shared" ref="N514" si="5243">D514*I511+F514*I514-E514*J511-G514*J514</f>
        <v>0</v>
      </c>
      <c r="O514" s="4">
        <f t="shared" ref="O514" si="5244">(D514*J511+E514*I511+F514*J514+G514*I514)</f>
        <v>0.99366559999999993</v>
      </c>
      <c r="P514" s="2">
        <f t="shared" ref="P514" si="5245">D514*K511+F514*K514-E514*L511-G514*L514</f>
        <v>-0.72996068054527985</v>
      </c>
      <c r="Q514" s="3">
        <f t="shared" ref="Q514" si="5246">(D514*L511+E514*K511+F514*L514+G514*K514)</f>
        <v>0</v>
      </c>
      <c r="S514" s="16">
        <v>0</v>
      </c>
      <c r="T514" s="17">
        <f t="shared" ref="T514" si="5247">$B511*$T$4</f>
        <v>2.2014656000000001</v>
      </c>
      <c r="U514" s="18">
        <v>1</v>
      </c>
      <c r="V514" s="19">
        <v>0</v>
      </c>
      <c r="W514" s="20"/>
      <c r="X514" s="1">
        <f t="shared" ref="X514" si="5248">N514*S511+P514*S514-O514*T511-Q514*T514</f>
        <v>0</v>
      </c>
      <c r="Y514" s="4">
        <f t="shared" ref="Y514" si="5249">(N514*T511+O514*S511+P514*T514+Q514*S514)</f>
        <v>-0.61331772757302305</v>
      </c>
      <c r="Z514" s="2">
        <f t="shared" ref="Z514" si="5250">N514*U511+P514*U514-O514*V511-Q514*V514</f>
        <v>-0.72996068054527985</v>
      </c>
      <c r="AA514" s="3">
        <f t="shared" ref="AA514" si="5251">(N514*V511+O514*U511+P514*V514+Q514*U514)</f>
        <v>0</v>
      </c>
      <c r="AB514" s="20"/>
      <c r="AC514" s="16">
        <v>0</v>
      </c>
      <c r="AD514" s="17">
        <v>0</v>
      </c>
      <c r="AE514" s="18">
        <v>1</v>
      </c>
      <c r="AF514" s="19">
        <v>0</v>
      </c>
      <c r="AG514" s="20"/>
      <c r="AH514" s="1">
        <f t="shared" ref="AH514" si="5252">X514*AC511+Z514*AC514-Y514*AD511-AA514*AD514</f>
        <v>0</v>
      </c>
      <c r="AI514" s="4">
        <f t="shared" ref="AI514" si="5253">(X514*AD511+Y514*AC511+Z514*AD514+AA514*AC514)</f>
        <v>-0.61331772757302305</v>
      </c>
      <c r="AJ514" s="2">
        <f t="shared" ref="AJ514" si="5254">X514*AE511+Z514*AE514-Y514*AF511-AA514*AF514</f>
        <v>0.55140589931038231</v>
      </c>
      <c r="AK514" s="3">
        <f t="shared" ref="AK514" si="5255">(X514*AF511+Y514*AE511+Z514*AF514+AA514*AE514)</f>
        <v>0</v>
      </c>
      <c r="AL514" s="20"/>
      <c r="AM514" s="16">
        <v>0</v>
      </c>
      <c r="AN514" s="17">
        <f t="shared" ref="AN514" si="5256">$B511*$AN$4</f>
        <v>2.3250271999999996</v>
      </c>
      <c r="AO514" s="18">
        <v>1</v>
      </c>
      <c r="AP514" s="19">
        <v>0</v>
      </c>
      <c r="AR514" s="1">
        <f t="shared" ref="AR514" si="5257">AH514*AM511+AJ514*AM514-AI514*AN511-AK514*AN514</f>
        <v>0</v>
      </c>
      <c r="AS514" s="4">
        <f t="shared" ref="AS514" si="5258">(AH514*AN511+AI514*AM511+AJ514*AN514+AK514*AM514)</f>
        <v>0.66871598656407683</v>
      </c>
      <c r="AT514" s="2">
        <f t="shared" ref="AT514" si="5259">AH514*AO511+AJ514*AO514-AI514*AP511-AK514*AP514</f>
        <v>0.55140589931038231</v>
      </c>
      <c r="AU514" s="3">
        <f t="shared" ref="AU514" si="5260">(AH514*AP511+AI514*AO511+AJ514*AP514+AK514*AO514)</f>
        <v>0</v>
      </c>
      <c r="AV514" s="20"/>
      <c r="AW514" s="16">
        <v>0</v>
      </c>
      <c r="AX514" s="17">
        <v>0</v>
      </c>
      <c r="AY514" s="18">
        <v>1</v>
      </c>
      <c r="AZ514" s="19">
        <v>0</v>
      </c>
      <c r="BA514" s="20"/>
      <c r="BB514" s="1">
        <f t="shared" ref="BB514" si="5261">AR514*AW511+AT514*AW514-AS514*AX511-AU514*AX514</f>
        <v>0</v>
      </c>
      <c r="BC514" s="4">
        <f t="shared" ref="BC514" si="5262">(AR514*AX511+AS514*AW511+AT514*AX514+AU514*AW514)</f>
        <v>0.66871598656407683</v>
      </c>
      <c r="BD514" s="2">
        <f t="shared" ref="BD514" si="5263">AR514*AY511+AT514*AY514-AS514*AZ511-AU514*AZ514</f>
        <v>-0.84570081728357938</v>
      </c>
      <c r="BE514" s="3">
        <f t="shared" ref="BE514" si="5264">(AR514*AZ511+AS514*AY511+AT514*AZ514+AU514*AY514)</f>
        <v>0</v>
      </c>
      <c r="BF514" s="20"/>
      <c r="BG514" s="16">
        <v>0</v>
      </c>
      <c r="BH514" s="17">
        <f t="shared" ref="BH514" si="5265">$B511*$BH$4</f>
        <v>2.2014656000000001</v>
      </c>
      <c r="BI514" s="18">
        <v>1</v>
      </c>
      <c r="BJ514" s="19">
        <v>0</v>
      </c>
      <c r="BK514" s="20"/>
      <c r="BL514" s="1">
        <f t="shared" ref="BL514" si="5266">BB514*BG511+BD514*BG514-BC514*BH511-BE514*BH514</f>
        <v>0</v>
      </c>
      <c r="BM514" s="4">
        <f t="shared" ref="BM514" si="5267">(BB514*BH511+BC514*BG511+BD514*BH514+BE514*BG514)</f>
        <v>-1.1930652705776088</v>
      </c>
      <c r="BN514" s="2">
        <f t="shared" ref="BN514" si="5268">BB514*BI511+BD514*BI514-BC514*BJ511-BE514*BJ514</f>
        <v>-0.84570081728357938</v>
      </c>
      <c r="BO514" s="3">
        <f t="shared" ref="BO514" si="5269">(BB514*BJ511+BC514*BI511+BD514*BJ514+BE514*BI514)</f>
        <v>0</v>
      </c>
      <c r="BP514" s="20"/>
      <c r="BQ514" s="16">
        <v>0</v>
      </c>
      <c r="BR514" s="17">
        <v>0</v>
      </c>
      <c r="BS514" s="18">
        <v>1</v>
      </c>
      <c r="BT514" s="19">
        <v>0</v>
      </c>
      <c r="BU514" s="20"/>
      <c r="BV514" s="1">
        <f t="shared" ref="BV514" si="5270">BL514*BQ511+BN514*BQ514-BM514*BR511-BO514*BR514</f>
        <v>0</v>
      </c>
      <c r="BW514" s="4">
        <f t="shared" ref="BW514" si="5271">(BL514*BR511+BM514*BQ511+BN514*BR514+BO514*BQ514)</f>
        <v>-1.1930652705776088</v>
      </c>
      <c r="BX514" s="2">
        <f t="shared" ref="BX514" si="5272">BL514*BS511+BN514*BS514-BM514*BT511-BO514*BT514</f>
        <v>1.2314124564610069</v>
      </c>
      <c r="BY514" s="3">
        <f t="shared" ref="BY514" si="5273">(BL514*BT511+BM514*BS511+BN514*BT514+BO514*BS514)</f>
        <v>0</v>
      </c>
      <c r="BZ514" s="20"/>
      <c r="CA514" s="16">
        <v>0</v>
      </c>
      <c r="CB514" s="17">
        <f t="shared" ref="CB514" si="5274">$B511*$CB$4</f>
        <v>0.99366559999999993</v>
      </c>
      <c r="CC514" s="18">
        <v>1</v>
      </c>
      <c r="CD514" s="19">
        <v>0</v>
      </c>
      <c r="CE514" s="20"/>
      <c r="CF514" s="1">
        <f t="shared" ref="CF514" si="5275">BV514*CA511+BX514*CA514-BW514*CB511-BY514*CB514</f>
        <v>0</v>
      </c>
      <c r="CG514" s="4">
        <f t="shared" ref="CG514" si="5276">(BV514*CB511+BW514*CA511+BX514*CB514+BY514*CA514)</f>
        <v>3.0546926819191356E-2</v>
      </c>
      <c r="CH514" s="2">
        <f t="shared" ref="CH514" si="5277">BV514*CC511+BX514*CC514-BW514*CD511-BY514*CD514</f>
        <v>1.2314124564610069</v>
      </c>
      <c r="CI514" s="3">
        <f t="shared" ref="CI514" si="5278">(BV514*CD511+BW514*CC511+BX514*CD514+BY514*CC514)</f>
        <v>0</v>
      </c>
      <c r="CK514" s="16">
        <f t="shared" ref="CK514" si="5279">1/$CL$4</f>
        <v>1</v>
      </c>
      <c r="CL514" s="17">
        <v>0</v>
      </c>
      <c r="CM514" s="18">
        <v>1</v>
      </c>
      <c r="CN514" s="19">
        <v>0</v>
      </c>
      <c r="CP514" s="1">
        <f t="shared" ref="CP514" si="5280">CF514*CK511+CH514*CK514-CG514*CL511-CI514*CL514</f>
        <v>1.2314124564610069</v>
      </c>
      <c r="CQ514" s="4">
        <f t="shared" ref="CQ514" si="5281">(CF514*CL511+CG514*CK511+CH514*CL514+CI514*CK514)</f>
        <v>3.0546926819191356E-2</v>
      </c>
      <c r="CR514" s="2">
        <f t="shared" ref="CR514" si="5282">CF514*CM511+CH514*CM514-CG514*CN511-CI514*CN514</f>
        <v>1.2314124564610069</v>
      </c>
      <c r="CS514" s="3">
        <f t="shared" ref="CS514" si="5283">(CF514*CN511+CG514*CM511+CH514*CN514+CI514*CM514)</f>
        <v>0</v>
      </c>
      <c r="CU514" s="39">
        <f t="shared" ref="CU514" si="5284">(180/PI())*ATAN(-1*(CQ511/CP511))</f>
        <v>85.833602724786275</v>
      </c>
      <c r="CW514" s="56">
        <f t="shared" ref="CW514" si="5285">20*LOG(((1-(10^(CU511/20)^2)*(1-((1-CW511)/(1+CW511))^2))^0.5))</f>
        <v>-1.511925209734607E-2</v>
      </c>
      <c r="CY514" s="35"/>
      <c r="CZ514" s="35"/>
    </row>
    <row r="515" spans="1:104" ht="18" customHeight="1">
      <c r="E515" s="20"/>
      <c r="F515" s="20"/>
      <c r="G515" s="20"/>
      <c r="H515" s="20"/>
      <c r="I515" s="20"/>
      <c r="J515" s="20"/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  <c r="AA515" s="20"/>
      <c r="AB515" s="30"/>
      <c r="AC515" s="20"/>
      <c r="AD515" s="20"/>
      <c r="AE515" s="20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Y515" s="35"/>
      <c r="CZ515" s="35"/>
    </row>
    <row r="516" spans="1:104" ht="18" customHeight="1">
      <c r="CY516" s="35"/>
      <c r="CZ516" s="35"/>
    </row>
    <row r="517" spans="1:104" ht="18" customHeight="1" thickBot="1">
      <c r="A517" s="23"/>
      <c r="B517" s="23"/>
      <c r="C517" s="23"/>
      <c r="D517" s="20" t="s">
        <v>6</v>
      </c>
      <c r="E517" s="20"/>
      <c r="F517" s="20"/>
      <c r="G517" s="20"/>
      <c r="H517" s="20"/>
      <c r="I517" s="20" t="s">
        <v>7</v>
      </c>
      <c r="J517" s="20"/>
      <c r="K517" s="20"/>
      <c r="L517" s="20"/>
      <c r="M517" s="23"/>
      <c r="N517" s="23"/>
      <c r="O517" s="24" t="s">
        <v>8</v>
      </c>
      <c r="P517" s="23"/>
      <c r="Q517" s="23"/>
      <c r="R517" s="23"/>
      <c r="S517" s="20"/>
      <c r="T517" s="20" t="s">
        <v>9</v>
      </c>
      <c r="U517" s="23"/>
      <c r="V517" s="23"/>
      <c r="W517" s="23"/>
      <c r="X517" s="23"/>
      <c r="Y517" s="24" t="s">
        <v>10</v>
      </c>
      <c r="Z517" s="23"/>
      <c r="AA517" s="23"/>
      <c r="AB517" s="23"/>
      <c r="AC517" s="24" t="s">
        <v>11</v>
      </c>
      <c r="AD517" s="20"/>
      <c r="AE517" s="20"/>
      <c r="AF517" s="20"/>
      <c r="AG517" s="20"/>
      <c r="AH517" s="23"/>
      <c r="AI517" s="24" t="s">
        <v>12</v>
      </c>
      <c r="AJ517" s="23"/>
      <c r="AK517" s="23"/>
      <c r="AL517" s="20"/>
      <c r="AM517" s="24" t="s">
        <v>21</v>
      </c>
      <c r="AN517" s="20"/>
      <c r="AO517" s="23"/>
      <c r="AP517" s="23"/>
      <c r="AQ517" s="23"/>
      <c r="AR517" s="23"/>
      <c r="AS517" s="24" t="s">
        <v>87</v>
      </c>
      <c r="AT517" s="23"/>
      <c r="AU517" s="23"/>
      <c r="AV517" s="23"/>
      <c r="AW517" s="24" t="s">
        <v>22</v>
      </c>
      <c r="AX517" s="20"/>
      <c r="AY517" s="20"/>
      <c r="AZ517" s="20"/>
      <c r="BA517" s="20"/>
      <c r="BB517" s="23"/>
      <c r="BC517" s="24" t="s">
        <v>13</v>
      </c>
      <c r="BD517" s="23"/>
      <c r="BE517" s="23"/>
      <c r="BF517" s="23"/>
      <c r="BG517" s="24" t="s">
        <v>23</v>
      </c>
      <c r="BH517" s="20"/>
      <c r="BI517" s="23"/>
      <c r="BJ517" s="23"/>
      <c r="BK517" s="23"/>
      <c r="BL517" s="23"/>
      <c r="BM517" s="24" t="s">
        <v>24</v>
      </c>
      <c r="BN517" s="23"/>
      <c r="BO517" s="23"/>
      <c r="BP517" s="23"/>
      <c r="BQ517" s="24" t="s">
        <v>22</v>
      </c>
      <c r="BR517" s="20"/>
      <c r="BS517" s="20"/>
      <c r="BT517" s="20"/>
      <c r="BU517" s="20"/>
      <c r="BV517" s="23"/>
      <c r="BW517" s="24" t="s">
        <v>25</v>
      </c>
      <c r="BX517" s="23"/>
      <c r="BY517" s="23"/>
      <c r="BZ517" s="23"/>
      <c r="CA517" s="24" t="s">
        <v>23</v>
      </c>
      <c r="CB517" s="20"/>
      <c r="CC517" s="23"/>
      <c r="CD517" s="23"/>
      <c r="CE517" s="23"/>
      <c r="CF517" s="23"/>
      <c r="CG517" s="24" t="s">
        <v>88</v>
      </c>
      <c r="CH517" s="23"/>
      <c r="CI517" s="23"/>
      <c r="CJ517" s="23"/>
      <c r="CK517" s="24" t="s">
        <v>155</v>
      </c>
      <c r="CL517" s="24"/>
      <c r="CM517" s="23"/>
      <c r="CN517" s="23"/>
      <c r="CO517" s="23"/>
      <c r="CP517" s="23"/>
      <c r="CQ517" s="24" t="s">
        <v>89</v>
      </c>
      <c r="CR517" s="23"/>
      <c r="CS517" s="23"/>
      <c r="CY517" s="35"/>
      <c r="CZ517" s="35"/>
    </row>
    <row r="518" spans="1:104" ht="18" customHeight="1" thickBot="1">
      <c r="A518" s="23"/>
      <c r="B518" s="33"/>
      <c r="C518" s="23"/>
      <c r="D518" s="7" t="s">
        <v>99</v>
      </c>
      <c r="E518" s="8"/>
      <c r="F518" s="8" t="s">
        <v>100</v>
      </c>
      <c r="G518" s="9"/>
      <c r="H518" s="10"/>
      <c r="I518" s="7" t="s">
        <v>103</v>
      </c>
      <c r="J518" s="8"/>
      <c r="K518" s="8" t="s">
        <v>104</v>
      </c>
      <c r="L518" s="9"/>
      <c r="M518" s="23"/>
      <c r="N518" s="194" t="s">
        <v>74</v>
      </c>
      <c r="O518" s="195"/>
      <c r="P518" s="196" t="s">
        <v>75</v>
      </c>
      <c r="Q518" s="197"/>
      <c r="R518" s="23"/>
      <c r="S518" s="7" t="s">
        <v>2</v>
      </c>
      <c r="T518" s="8"/>
      <c r="U518" s="8" t="s">
        <v>3</v>
      </c>
      <c r="V518" s="9"/>
      <c r="W518" s="20"/>
      <c r="X518" s="194" t="s">
        <v>108</v>
      </c>
      <c r="Y518" s="195"/>
      <c r="Z518" s="196" t="s">
        <v>109</v>
      </c>
      <c r="AA518" s="197"/>
      <c r="AB518" s="20"/>
      <c r="AC518" s="7" t="s">
        <v>107</v>
      </c>
      <c r="AD518" s="8"/>
      <c r="AE518" s="8" t="s">
        <v>14</v>
      </c>
      <c r="AF518" s="9"/>
      <c r="AG518" s="20"/>
      <c r="AH518" s="194" t="s">
        <v>112</v>
      </c>
      <c r="AI518" s="195"/>
      <c r="AJ518" s="196" t="s">
        <v>113</v>
      </c>
      <c r="AK518" s="197"/>
      <c r="AL518" s="20"/>
      <c r="AM518" s="106" t="s">
        <v>135</v>
      </c>
      <c r="AN518" s="107"/>
      <c r="AO518" s="107" t="s">
        <v>136</v>
      </c>
      <c r="AP518" s="108"/>
      <c r="AQ518" s="23"/>
      <c r="AR518" s="194" t="s">
        <v>116</v>
      </c>
      <c r="AS518" s="195"/>
      <c r="AT518" s="196" t="s">
        <v>0</v>
      </c>
      <c r="AU518" s="197"/>
      <c r="AV518" s="36"/>
      <c r="AW518" s="7" t="s">
        <v>139</v>
      </c>
      <c r="AX518" s="8"/>
      <c r="AY518" s="8" t="s">
        <v>140</v>
      </c>
      <c r="AZ518" s="9"/>
      <c r="BA518" s="20"/>
      <c r="BB518" s="194" t="s">
        <v>119</v>
      </c>
      <c r="BC518" s="195"/>
      <c r="BD518" s="196" t="s">
        <v>120</v>
      </c>
      <c r="BE518" s="197"/>
      <c r="BF518" s="36"/>
      <c r="BG518" s="190" t="s">
        <v>143</v>
      </c>
      <c r="BH518" s="191"/>
      <c r="BI518" s="192" t="s">
        <v>144</v>
      </c>
      <c r="BJ518" s="193"/>
      <c r="BK518" s="36"/>
      <c r="BL518" s="194" t="s">
        <v>123</v>
      </c>
      <c r="BM518" s="195"/>
      <c r="BN518" s="196" t="s">
        <v>124</v>
      </c>
      <c r="BO518" s="197"/>
      <c r="BP518" s="36"/>
      <c r="BQ518" s="7" t="s">
        <v>147</v>
      </c>
      <c r="BR518" s="8"/>
      <c r="BS518" s="8" t="s">
        <v>148</v>
      </c>
      <c r="BT518" s="9"/>
      <c r="BU518" s="20"/>
      <c r="BV518" s="194" t="s">
        <v>127</v>
      </c>
      <c r="BW518" s="195"/>
      <c r="BX518" s="196" t="s">
        <v>128</v>
      </c>
      <c r="BY518" s="197"/>
      <c r="BZ518" s="36"/>
      <c r="CA518" s="7" t="s">
        <v>151</v>
      </c>
      <c r="CB518" s="8"/>
      <c r="CC518" s="8" t="s">
        <v>152</v>
      </c>
      <c r="CD518" s="9"/>
      <c r="CE518" s="36"/>
      <c r="CF518" s="194" t="s">
        <v>131</v>
      </c>
      <c r="CG518" s="195"/>
      <c r="CH518" s="196" t="s">
        <v>132</v>
      </c>
      <c r="CI518" s="197"/>
      <c r="CJ518" s="23"/>
      <c r="CK518" s="7" t="s">
        <v>156</v>
      </c>
      <c r="CL518" s="8"/>
      <c r="CM518" s="8" t="s">
        <v>157</v>
      </c>
      <c r="CN518" s="9"/>
      <c r="CO518" s="23"/>
      <c r="CP518" s="194" t="s">
        <v>160</v>
      </c>
      <c r="CQ518" s="195"/>
      <c r="CR518" s="196" t="s">
        <v>132</v>
      </c>
      <c r="CS518" s="197"/>
      <c r="CU518" s="26" t="s">
        <v>15</v>
      </c>
      <c r="CW518" s="52" t="s">
        <v>46</v>
      </c>
      <c r="CY518" s="35"/>
      <c r="CZ518" s="35"/>
    </row>
    <row r="519" spans="1:104" ht="18" customHeight="1" thickTop="1" thickBot="1">
      <c r="B519" s="34">
        <v>1.24</v>
      </c>
      <c r="D519" s="11">
        <v>1</v>
      </c>
      <c r="E519" s="12">
        <v>0</v>
      </c>
      <c r="F519" s="13">
        <v>0</v>
      </c>
      <c r="G519" s="14">
        <v>0</v>
      </c>
      <c r="H519" s="10"/>
      <c r="I519" s="11">
        <v>1</v>
      </c>
      <c r="J519" s="12">
        <v>0</v>
      </c>
      <c r="K519" s="13">
        <v>0</v>
      </c>
      <c r="L519" s="40">
        <f t="shared" ref="L519" si="5286">$B519*$J$4</f>
        <v>1.7695296</v>
      </c>
      <c r="N519" s="1">
        <f t="shared" ref="N519" si="5287">D519*I519+F519*I522-E519*J519-G519*J522</f>
        <v>1</v>
      </c>
      <c r="O519" s="4">
        <f t="shared" ref="O519" si="5288">(D519*J519+E519*I519+F519*J522+G519*I522)</f>
        <v>0</v>
      </c>
      <c r="P519" s="2">
        <f t="shared" ref="P519" si="5289">D519*K519+F519*K522-E519*L519-G519*L522</f>
        <v>0</v>
      </c>
      <c r="Q519" s="3">
        <f t="shared" ref="Q519" si="5290">(D519*L519+E519*K519+F519*L522+G519*K522)</f>
        <v>1.7695296</v>
      </c>
      <c r="S519" s="11">
        <v>1</v>
      </c>
      <c r="T519" s="12">
        <v>0</v>
      </c>
      <c r="U519" s="13">
        <v>0</v>
      </c>
      <c r="V519" s="13">
        <v>0</v>
      </c>
      <c r="W519" s="20"/>
      <c r="X519" s="1">
        <f t="shared" ref="X519" si="5291">N519*S519+P519*S522-O519*T519-Q519*T522</f>
        <v>-2.9594201580339203</v>
      </c>
      <c r="Y519" s="4">
        <f t="shared" ref="Y519" si="5292">(N519*T519+O519*S519+P519*T522+Q519*S522)</f>
        <v>0</v>
      </c>
      <c r="Z519" s="2">
        <f t="shared" ref="Z519" si="5293">N519*U519+P519*U522-O519*V519-Q519*V522</f>
        <v>0</v>
      </c>
      <c r="AA519" s="3">
        <f t="shared" ref="AA519" si="5294">(N519*V519+O519*U519+P519*V522+Q519*U522)</f>
        <v>1.7695296</v>
      </c>
      <c r="AB519" s="20"/>
      <c r="AC519" s="11">
        <v>1</v>
      </c>
      <c r="AD519" s="12">
        <v>0</v>
      </c>
      <c r="AE519" s="13">
        <v>0</v>
      </c>
      <c r="AF519" s="40">
        <f t="shared" ref="AF519" si="5295">$B519*$AD$4</f>
        <v>2.1234876000000003</v>
      </c>
      <c r="AG519" s="20"/>
      <c r="AH519" s="1">
        <f t="shared" ref="AH519" si="5296">X519*AC519+Z519*AC522-Y519*AD519-AA519*AD522</f>
        <v>-2.9594201580339203</v>
      </c>
      <c r="AI519" s="4">
        <f t="shared" ref="AI519" si="5297">(X519*AD519+Y519*AC519+Z519*AD522+AA519*AC522)</f>
        <v>0</v>
      </c>
      <c r="AJ519" s="2">
        <f t="shared" ref="AJ519" si="5298">X519*AE519+Z519*AE522-Y519*AF519-AA519*AF522</f>
        <v>0</v>
      </c>
      <c r="AK519" s="3">
        <f t="shared" ref="AK519" si="5299">(X519*AF519+Y519*AE519+Z519*AF522+AA519*AE522)</f>
        <v>-4.5147624087750708</v>
      </c>
      <c r="AL519" s="20"/>
      <c r="AM519" s="11">
        <v>1</v>
      </c>
      <c r="AN519" s="12">
        <v>0</v>
      </c>
      <c r="AO519" s="13">
        <v>0</v>
      </c>
      <c r="AP519" s="14">
        <v>0</v>
      </c>
      <c r="AR519" s="1">
        <f t="shared" ref="AR519" si="5300">AH519*AM519+AJ519*AM522-AI519*AN519-AK519*AN522</f>
        <v>7.7096063160685802</v>
      </c>
      <c r="AS519" s="4">
        <f t="shared" ref="AS519" si="5301">(AH519*AN519+AI519*AM519+AJ519*AN522+AK519*AM522)</f>
        <v>0</v>
      </c>
      <c r="AT519" s="2">
        <f t="shared" ref="AT519" si="5302">AH519*AO519+AJ519*AO522-AI519*AP519-AK519*AP522</f>
        <v>0</v>
      </c>
      <c r="AU519" s="3">
        <f t="shared" ref="AU519" si="5303">(AH519*AP519+AI519*AO519+AJ519*AP522+AK519*AO522)</f>
        <v>-4.5147624087750708</v>
      </c>
      <c r="AV519" s="20"/>
      <c r="AW519" s="11">
        <v>1</v>
      </c>
      <c r="AX519" s="12">
        <v>0</v>
      </c>
      <c r="AY519" s="13">
        <v>0</v>
      </c>
      <c r="AZ519" s="40">
        <f t="shared" ref="AZ519" si="5304">$B519*$AX$4</f>
        <v>2.1234876000000003</v>
      </c>
      <c r="BA519" s="20"/>
      <c r="BB519" s="1">
        <f t="shared" ref="BB519" si="5305">AR519*AW519+AT519*AW522-AS519*AX519-AU519*AX522</f>
        <v>7.7096063160685802</v>
      </c>
      <c r="BC519" s="4">
        <f t="shared" ref="BC519" si="5306">(AR519*AX519+AS519*AW519+AT519*AX522+AU519*AW522)</f>
        <v>0</v>
      </c>
      <c r="BD519" s="2">
        <f t="shared" ref="BD519" si="5307">AR519*AY519+AT519*AY522-AS519*AZ519-AU519*AZ522</f>
        <v>0</v>
      </c>
      <c r="BE519" s="3">
        <f t="shared" ref="BE519" si="5308">(AR519*AZ519+AS519*AY519+AT519*AZ522+AU519*AY522)</f>
        <v>11.856491004278244</v>
      </c>
      <c r="BF519" s="20"/>
      <c r="BG519" s="11">
        <v>1</v>
      </c>
      <c r="BH519" s="12">
        <v>0</v>
      </c>
      <c r="BI519" s="13">
        <v>0</v>
      </c>
      <c r="BJ519" s="14">
        <v>0</v>
      </c>
      <c r="BK519" s="20"/>
      <c r="BL519" s="1">
        <f t="shared" ref="BL519" si="5309">BB519*BG519+BD519*BG522-BC519*BH519-BE519*BH522</f>
        <v>-18.819946784307426</v>
      </c>
      <c r="BM519" s="4">
        <f t="shared" ref="BM519" si="5310">(BB519*BH519+BC519*BG519+BD519*BH522+BE519*BG522)</f>
        <v>0</v>
      </c>
      <c r="BN519" s="2">
        <f t="shared" ref="BN519" si="5311">BB519*BI519+BD519*BI522-BC519*BJ519-BE519*BJ522</f>
        <v>0</v>
      </c>
      <c r="BO519" s="3">
        <f t="shared" ref="BO519" si="5312">(BB519*BJ519+BC519*BI519+BD519*BJ522+BE519*BI522)</f>
        <v>11.856491004278244</v>
      </c>
      <c r="BP519" s="20"/>
      <c r="BQ519" s="11">
        <v>1</v>
      </c>
      <c r="BR519" s="12">
        <v>0</v>
      </c>
      <c r="BS519" s="13">
        <v>0</v>
      </c>
      <c r="BT519" s="40">
        <f t="shared" ref="BT519" si="5313">$B519*BR$4</f>
        <v>1.7695296</v>
      </c>
      <c r="BU519" s="20"/>
      <c r="BV519" s="1">
        <f t="shared" ref="BV519" si="5314">BL519*BQ519+BN519*BQ522-BM519*BR519-BO519*BR522</f>
        <v>-18.819946784307426</v>
      </c>
      <c r="BW519" s="4">
        <f t="shared" ref="BW519" si="5315">(BL519*BR519+BM519*BQ519+BN519*BR522+BO519*BQ522)</f>
        <v>0</v>
      </c>
      <c r="BX519" s="2">
        <f t="shared" ref="BX519" si="5316">BL519*BS519+BN519*BS522-BM519*BT519-BO519*BT522</f>
        <v>0</v>
      </c>
      <c r="BY519" s="3">
        <f t="shared" ref="BY519" si="5317">(BL519*BT519+BM519*BS519+BN519*BT522+BO519*BS522)</f>
        <v>-21.445961900978563</v>
      </c>
      <c r="BZ519" s="20"/>
      <c r="CA519" s="11">
        <v>1</v>
      </c>
      <c r="CB519" s="12">
        <v>0</v>
      </c>
      <c r="CC519" s="13">
        <v>0</v>
      </c>
      <c r="CD519" s="14">
        <v>0</v>
      </c>
      <c r="CE519" s="20"/>
      <c r="CF519" s="1">
        <f t="shared" ref="CF519" si="5318">BV519*CA519+BX519*CA522-BW519*CB519-BY519*CB522</f>
        <v>2.8395139565877621</v>
      </c>
      <c r="CG519" s="4">
        <f t="shared" ref="CG519" si="5319">(BV519*CB519+BW519*CA519+BX519*CB522+BY519*CA522)</f>
        <v>0</v>
      </c>
      <c r="CH519" s="2">
        <f t="shared" ref="CH519" si="5320">BV519*CC519+BX519*CC522-BW519*CD519-BY519*CD522</f>
        <v>0</v>
      </c>
      <c r="CI519" s="3">
        <f t="shared" ref="CI519" si="5321">(BV519*CD519+BW519*CC519+BX519*CD522+BY519*CC522)</f>
        <v>-21.445961900978563</v>
      </c>
      <c r="CJ519" s="28"/>
      <c r="CK519" s="11">
        <v>1</v>
      </c>
      <c r="CL519" s="12">
        <v>0</v>
      </c>
      <c r="CM519" s="13">
        <v>0</v>
      </c>
      <c r="CN519" s="14">
        <v>0</v>
      </c>
      <c r="CP519" s="1">
        <f t="shared" ref="CP519" si="5322">CF519*CK519+CH519*CK522-CG519*CL519-CI519*CL522</f>
        <v>2.8395139565877621</v>
      </c>
      <c r="CQ519" s="4">
        <f t="shared" ref="CQ519" si="5323">(CF519*CL519+CG519*CK519+CH519*CL522+CI519*CK522)</f>
        <v>-21.445961900978563</v>
      </c>
      <c r="CR519" s="2">
        <f t="shared" ref="CR519" si="5324">CF519*CM519+CH519*CM522-CG519*CN519-CI519*CN522</f>
        <v>0</v>
      </c>
      <c r="CS519" s="3">
        <f t="shared" ref="CS519" si="5325">(CF519*CN519+CG519*CM519+CH519*CN522+CI519*CM522)</f>
        <v>-21.445961900978563</v>
      </c>
      <c r="CU519" s="29">
        <f t="shared" ref="CU519" si="5326">20*LOG(((1+$CL$4)/$CL$4)/((CP519+CP522)^2+(CQ519+CQ522)^2)^0.5)</f>
        <v>-20.775163580888876</v>
      </c>
      <c r="CW519" s="53">
        <f t="shared" ref="CW519" si="5327">((CP519^2+CQ519^2)^0.5)/((CP522^2+CQ522^2)^0.5)</f>
        <v>7.5678709792596512</v>
      </c>
      <c r="CY519" s="35"/>
      <c r="CZ519" s="35"/>
    </row>
    <row r="520" spans="1:104" ht="18" customHeight="1" thickBot="1">
      <c r="D520" s="11"/>
      <c r="E520" s="13"/>
      <c r="F520" s="13"/>
      <c r="G520" s="15"/>
      <c r="H520" s="10"/>
      <c r="I520" s="11"/>
      <c r="J520" s="13"/>
      <c r="K520" s="13"/>
      <c r="L520" s="15"/>
      <c r="N520" s="5"/>
      <c r="Q520" s="6"/>
      <c r="S520" s="11"/>
      <c r="T520" s="13"/>
      <c r="U520" s="13"/>
      <c r="V520" s="15"/>
      <c r="W520" s="20"/>
      <c r="X520" s="5"/>
      <c r="AA520" s="6"/>
      <c r="AB520" s="20"/>
      <c r="AC520" s="11"/>
      <c r="AD520" s="13"/>
      <c r="AE520" s="13"/>
      <c r="AF520" s="15"/>
      <c r="AG520" s="20"/>
      <c r="AH520" s="5"/>
      <c r="AK520" s="6"/>
      <c r="AL520" s="20"/>
      <c r="AM520" s="11"/>
      <c r="AN520" s="13"/>
      <c r="AO520" s="13"/>
      <c r="AP520" s="15"/>
      <c r="AR520" s="5"/>
      <c r="AU520" s="6"/>
      <c r="AW520" s="11"/>
      <c r="AX520" s="13"/>
      <c r="AY520" s="13"/>
      <c r="AZ520" s="15"/>
      <c r="BA520" s="20"/>
      <c r="BB520" s="5"/>
      <c r="BE520" s="6"/>
      <c r="BG520" s="11"/>
      <c r="BH520" s="13"/>
      <c r="BI520" s="13"/>
      <c r="BJ520" s="15"/>
      <c r="BL520" s="5"/>
      <c r="BO520" s="6"/>
      <c r="BQ520" s="11"/>
      <c r="BR520" s="13"/>
      <c r="BS520" s="13"/>
      <c r="BT520" s="15"/>
      <c r="BU520" s="20"/>
      <c r="BV520" s="5"/>
      <c r="BY520" s="6"/>
      <c r="CA520" s="11"/>
      <c r="CB520" s="13"/>
      <c r="CC520" s="13"/>
      <c r="CD520" s="15"/>
      <c r="CF520" s="5"/>
      <c r="CI520" s="6"/>
      <c r="CK520" s="11"/>
      <c r="CL520" s="13"/>
      <c r="CM520" s="13"/>
      <c r="CN520" s="15"/>
      <c r="CP520" s="5"/>
      <c r="CS520" s="6"/>
      <c r="CW520" s="54"/>
      <c r="CY520" s="35"/>
      <c r="CZ520" s="35"/>
    </row>
    <row r="521" spans="1:104" ht="18" customHeight="1" thickBot="1">
      <c r="D521" s="11" t="s">
        <v>101</v>
      </c>
      <c r="E521" s="13"/>
      <c r="F521" s="13" t="s">
        <v>102</v>
      </c>
      <c r="G521" s="15"/>
      <c r="H521" s="10"/>
      <c r="I521" s="11" t="s">
        <v>106</v>
      </c>
      <c r="J521" s="13"/>
      <c r="K521" s="13" t="s">
        <v>105</v>
      </c>
      <c r="L521" s="15"/>
      <c r="N521" s="194" t="s">
        <v>16</v>
      </c>
      <c r="O521" s="195"/>
      <c r="P521" s="196" t="s">
        <v>17</v>
      </c>
      <c r="Q521" s="197"/>
      <c r="S521" s="11" t="s">
        <v>4</v>
      </c>
      <c r="T521" s="13"/>
      <c r="U521" s="13" t="s">
        <v>5</v>
      </c>
      <c r="V521" s="15"/>
      <c r="W521" s="20"/>
      <c r="X521" s="194" t="s">
        <v>111</v>
      </c>
      <c r="Y521" s="195"/>
      <c r="Z521" s="196" t="s">
        <v>110</v>
      </c>
      <c r="AA521" s="197"/>
      <c r="AB521" s="20"/>
      <c r="AC521" s="11" t="s">
        <v>18</v>
      </c>
      <c r="AD521" s="13"/>
      <c r="AE521" s="13" t="s">
        <v>19</v>
      </c>
      <c r="AF521" s="15"/>
      <c r="AG521" s="20"/>
      <c r="AH521" s="194" t="s">
        <v>114</v>
      </c>
      <c r="AI521" s="195"/>
      <c r="AJ521" s="196" t="s">
        <v>115</v>
      </c>
      <c r="AK521" s="197"/>
      <c r="AL521" s="20"/>
      <c r="AM521" s="11" t="s">
        <v>138</v>
      </c>
      <c r="AN521" s="13"/>
      <c r="AO521" s="13" t="s">
        <v>137</v>
      </c>
      <c r="AP521" s="15"/>
      <c r="AR521" s="194" t="s">
        <v>117</v>
      </c>
      <c r="AS521" s="195"/>
      <c r="AT521" s="196" t="s">
        <v>118</v>
      </c>
      <c r="AU521" s="197"/>
      <c r="AV521" s="36"/>
      <c r="AW521" s="11" t="s">
        <v>142</v>
      </c>
      <c r="AX521" s="13"/>
      <c r="AY521" s="13" t="s">
        <v>141</v>
      </c>
      <c r="AZ521" s="15"/>
      <c r="BA521" s="20"/>
      <c r="BB521" s="194" t="s">
        <v>122</v>
      </c>
      <c r="BC521" s="195"/>
      <c r="BD521" s="196" t="s">
        <v>121</v>
      </c>
      <c r="BE521" s="197"/>
      <c r="BF521" s="36"/>
      <c r="BG521" s="11" t="s">
        <v>145</v>
      </c>
      <c r="BH521" s="13"/>
      <c r="BI521" s="13" t="s">
        <v>146</v>
      </c>
      <c r="BJ521" s="15"/>
      <c r="BK521" s="36"/>
      <c r="BL521" s="194" t="s">
        <v>125</v>
      </c>
      <c r="BM521" s="195"/>
      <c r="BN521" s="196" t="s">
        <v>126</v>
      </c>
      <c r="BO521" s="197"/>
      <c r="BP521" s="36"/>
      <c r="BQ521" s="11" t="s">
        <v>150</v>
      </c>
      <c r="BR521" s="13"/>
      <c r="BS521" s="13" t="s">
        <v>149</v>
      </c>
      <c r="BT521" s="15"/>
      <c r="BU521" s="20"/>
      <c r="BV521" s="194" t="s">
        <v>129</v>
      </c>
      <c r="BW521" s="195"/>
      <c r="BX521" s="196" t="s">
        <v>130</v>
      </c>
      <c r="BY521" s="197"/>
      <c r="BZ521" s="36"/>
      <c r="CA521" s="11" t="s">
        <v>154</v>
      </c>
      <c r="CB521" s="13"/>
      <c r="CC521" s="13" t="s">
        <v>153</v>
      </c>
      <c r="CD521" s="15"/>
      <c r="CE521" s="36"/>
      <c r="CF521" s="194" t="s">
        <v>134</v>
      </c>
      <c r="CG521" s="195"/>
      <c r="CH521" s="196" t="s">
        <v>133</v>
      </c>
      <c r="CI521" s="197"/>
      <c r="CK521" s="11" t="s">
        <v>159</v>
      </c>
      <c r="CL521" s="13"/>
      <c r="CM521" s="13" t="s">
        <v>158</v>
      </c>
      <c r="CN521" s="15"/>
      <c r="CP521" s="109" t="s">
        <v>161</v>
      </c>
      <c r="CQ521" s="110"/>
      <c r="CR521" s="111" t="s">
        <v>162</v>
      </c>
      <c r="CS521" s="112"/>
      <c r="CU521" s="38" t="s">
        <v>29</v>
      </c>
      <c r="CW521" s="55" t="s">
        <v>47</v>
      </c>
      <c r="CY521" s="35"/>
      <c r="CZ521" s="35"/>
    </row>
    <row r="522" spans="1:104" ht="18" customHeight="1" thickTop="1" thickBot="1">
      <c r="D522" s="16">
        <v>0</v>
      </c>
      <c r="E522" s="17">
        <f t="shared" ref="E522" si="5328">$B519*$E$4</f>
        <v>1.0099552000000001</v>
      </c>
      <c r="F522" s="18">
        <v>1</v>
      </c>
      <c r="G522" s="19">
        <v>0</v>
      </c>
      <c r="H522" s="10"/>
      <c r="I522" s="16">
        <v>0</v>
      </c>
      <c r="J522" s="17">
        <v>0</v>
      </c>
      <c r="K522" s="18">
        <v>1</v>
      </c>
      <c r="L522" s="19">
        <v>0</v>
      </c>
      <c r="N522" s="1">
        <f t="shared" ref="N522" si="5329">D522*I519+F522*I522-E522*J519-G522*J522</f>
        <v>0</v>
      </c>
      <c r="O522" s="4">
        <f t="shared" ref="O522" si="5330">(D522*J519+E522*I519+F522*J522+G522*I522)</f>
        <v>1.0099552000000001</v>
      </c>
      <c r="P522" s="2">
        <f t="shared" ref="P522" si="5331">D522*K519+F522*K522-E522*L519-G522*L522</f>
        <v>-0.78714562107392005</v>
      </c>
      <c r="Q522" s="3">
        <f t="shared" ref="Q522" si="5332">(D522*L519+E522*K519+F522*L522+G522*K522)</f>
        <v>0</v>
      </c>
      <c r="S522" s="16">
        <v>0</v>
      </c>
      <c r="T522" s="17">
        <f t="shared" ref="T522" si="5333">$B519*$T$4</f>
        <v>2.2375552000000001</v>
      </c>
      <c r="U522" s="18">
        <v>1</v>
      </c>
      <c r="V522" s="19">
        <v>0</v>
      </c>
      <c r="W522" s="20"/>
      <c r="X522" s="1">
        <f t="shared" ref="X522" si="5334">N522*S519+P522*S522-O522*T519-Q522*T522</f>
        <v>0</v>
      </c>
      <c r="Y522" s="4">
        <f t="shared" ref="Y522" si="5335">(N522*T519+O522*S519+P522*T522+Q522*S522)</f>
        <v>-0.75132657759117949</v>
      </c>
      <c r="Z522" s="2">
        <f t="shared" ref="Z522" si="5336">N522*U519+P522*U522-O522*V519-Q522*V522</f>
        <v>-0.78714562107392005</v>
      </c>
      <c r="AA522" s="3">
        <f t="shared" ref="AA522" si="5337">(N522*V519+O522*U519+P522*V522+Q522*U522)</f>
        <v>0</v>
      </c>
      <c r="AB522" s="20"/>
      <c r="AC522" s="16">
        <v>0</v>
      </c>
      <c r="AD522" s="17">
        <v>0</v>
      </c>
      <c r="AE522" s="18">
        <v>1</v>
      </c>
      <c r="AF522" s="19">
        <v>0</v>
      </c>
      <c r="AG522" s="20"/>
      <c r="AH522" s="1">
        <f t="shared" ref="AH522" si="5338">X522*AC519+Z522*AC522-Y522*AD519-AA522*AD522</f>
        <v>0</v>
      </c>
      <c r="AI522" s="4">
        <f t="shared" ref="AI522" si="5339">(X522*AD519+Y522*AC519+Z522*AD522+AA522*AC522)</f>
        <v>-0.75132657759117949</v>
      </c>
      <c r="AJ522" s="2">
        <f t="shared" ref="AJ522" si="5340">X522*AE519+Z522*AE522-Y522*AF519-AA522*AF522</f>
        <v>0.80828704999138767</v>
      </c>
      <c r="AK522" s="3">
        <f t="shared" ref="AK522" si="5341">(X522*AF519+Y522*AE519+Z522*AF522+AA522*AE522)</f>
        <v>0</v>
      </c>
      <c r="AL522" s="20"/>
      <c r="AM522" s="16">
        <v>0</v>
      </c>
      <c r="AN522" s="17">
        <f t="shared" ref="AN522" si="5342">$B519*$AN$4</f>
        <v>2.3631423999999996</v>
      </c>
      <c r="AO522" s="18">
        <v>1</v>
      </c>
      <c r="AP522" s="19">
        <v>0</v>
      </c>
      <c r="AR522" s="1">
        <f t="shared" ref="AR522" si="5343">AH522*AM519+AJ522*AM522-AI522*AN519-AK522*AN522</f>
        <v>0</v>
      </c>
      <c r="AS522" s="4">
        <f t="shared" ref="AS522" si="5344">(AH522*AN519+AI522*AM519+AJ522*AN522+AK522*AM522)</f>
        <v>1.1587708216143882</v>
      </c>
      <c r="AT522" s="2">
        <f t="shared" ref="AT522" si="5345">AH522*AO519+AJ522*AO522-AI522*AP519-AK522*AP522</f>
        <v>0.80828704999138767</v>
      </c>
      <c r="AU522" s="3">
        <f t="shared" ref="AU522" si="5346">(AH522*AP519+AI522*AO519+AJ522*AP522+AK522*AO522)</f>
        <v>0</v>
      </c>
      <c r="AV522" s="20"/>
      <c r="AW522" s="16">
        <v>0</v>
      </c>
      <c r="AX522" s="17">
        <v>0</v>
      </c>
      <c r="AY522" s="18">
        <v>1</v>
      </c>
      <c r="AZ522" s="19">
        <v>0</v>
      </c>
      <c r="BA522" s="20"/>
      <c r="BB522" s="1">
        <f t="shared" ref="BB522" si="5347">AR522*AW519+AT522*AW522-AS522*AX519-AU522*AX522</f>
        <v>0</v>
      </c>
      <c r="BC522" s="4">
        <f t="shared" ref="BC522" si="5348">(AR522*AX519+AS522*AW519+AT522*AX522+AU522*AW522)</f>
        <v>1.1587708216143882</v>
      </c>
      <c r="BD522" s="2">
        <f t="shared" ref="BD522" si="5349">AR522*AY519+AT522*AY522-AS522*AZ519-AU522*AZ522</f>
        <v>-1.6523484209485779</v>
      </c>
      <c r="BE522" s="3">
        <f t="shared" ref="BE522" si="5350">(AR522*AZ519+AS522*AY519+AT522*AZ522+AU522*AY522)</f>
        <v>0</v>
      </c>
      <c r="BF522" s="20"/>
      <c r="BG522" s="16">
        <v>0</v>
      </c>
      <c r="BH522" s="17">
        <f t="shared" ref="BH522" si="5351">$B519*$BH$4</f>
        <v>2.2375552000000001</v>
      </c>
      <c r="BI522" s="18">
        <v>1</v>
      </c>
      <c r="BJ522" s="19">
        <v>0</v>
      </c>
      <c r="BK522" s="20"/>
      <c r="BL522" s="1">
        <f t="shared" ref="BL522" si="5352">BB522*BG519+BD522*BG522-BC522*BH519-BE522*BH522</f>
        <v>0</v>
      </c>
      <c r="BM522" s="4">
        <f t="shared" ref="BM522" si="5353">(BB522*BH519+BC522*BG519+BD522*BH522+BE522*BG522)</f>
        <v>-2.5384499798908915</v>
      </c>
      <c r="BN522" s="2">
        <f t="shared" ref="BN522" si="5354">BB522*BI519+BD522*BI522-BC522*BJ519-BE522*BJ522</f>
        <v>-1.6523484209485779</v>
      </c>
      <c r="BO522" s="3">
        <f t="shared" ref="BO522" si="5355">(BB522*BJ519+BC522*BI519+BD522*BJ522+BE522*BI522)</f>
        <v>0</v>
      </c>
      <c r="BP522" s="20"/>
      <c r="BQ522" s="16">
        <v>0</v>
      </c>
      <c r="BR522" s="17">
        <v>0</v>
      </c>
      <c r="BS522" s="18">
        <v>1</v>
      </c>
      <c r="BT522" s="19">
        <v>0</v>
      </c>
      <c r="BU522" s="20"/>
      <c r="BV522" s="1">
        <f t="shared" ref="BV522" si="5356">BL522*BQ519+BN522*BQ522-BM522*BR519-BO522*BR522</f>
        <v>0</v>
      </c>
      <c r="BW522" s="4">
        <f t="shared" ref="BW522" si="5357">(BL522*BR519+BM522*BQ519+BN522*BR522+BO522*BQ522)</f>
        <v>-2.5384499798908915</v>
      </c>
      <c r="BX522" s="2">
        <f t="shared" ref="BX522" si="5358">BL522*BS519+BN522*BS522-BM522*BT519-BO522*BT522</f>
        <v>2.8395139565877594</v>
      </c>
      <c r="BY522" s="3">
        <f t="shared" ref="BY522" si="5359">(BL522*BT519+BM522*BS519+BN522*BT522+BO522*BS522)</f>
        <v>0</v>
      </c>
      <c r="BZ522" s="20"/>
      <c r="CA522" s="16">
        <v>0</v>
      </c>
      <c r="CB522" s="17">
        <f t="shared" ref="CB522" si="5360">$B519*$CB$4</f>
        <v>1.0099552000000001</v>
      </c>
      <c r="CC522" s="18">
        <v>1</v>
      </c>
      <c r="CD522" s="19">
        <v>0</v>
      </c>
      <c r="CE522" s="20"/>
      <c r="CF522" s="1">
        <f t="shared" ref="CF522" si="5361">BV522*CA519+BX522*CA522-BW522*CB519-BY522*CB522</f>
        <v>0</v>
      </c>
      <c r="CG522" s="4">
        <f t="shared" ref="CG522" si="5362">(BV522*CB519+BW522*CA519+BX522*CB522+BY522*CA522)</f>
        <v>0.32933190603749063</v>
      </c>
      <c r="CH522" s="2">
        <f t="shared" ref="CH522" si="5363">BV522*CC519+BX522*CC522-BW522*CD519-BY522*CD522</f>
        <v>2.8395139565877594</v>
      </c>
      <c r="CI522" s="3">
        <f t="shared" ref="CI522" si="5364">(BV522*CD519+BW522*CC519+BX522*CD522+BY522*CC522)</f>
        <v>0</v>
      </c>
      <c r="CK522" s="16">
        <f t="shared" ref="CK522" si="5365">1/$CL$4</f>
        <v>1</v>
      </c>
      <c r="CL522" s="17">
        <v>0</v>
      </c>
      <c r="CM522" s="18">
        <v>1</v>
      </c>
      <c r="CN522" s="19">
        <v>0</v>
      </c>
      <c r="CP522" s="1">
        <f t="shared" ref="CP522" si="5366">CF522*CK519+CH522*CK522-CG522*CL519-CI522*CL522</f>
        <v>2.8395139565877594</v>
      </c>
      <c r="CQ522" s="4">
        <f t="shared" ref="CQ522" si="5367">(CF522*CL519+CG522*CK519+CH522*CL522+CI522*CK522)</f>
        <v>0.32933190603749063</v>
      </c>
      <c r="CR522" s="2">
        <f t="shared" ref="CR522" si="5368">CF522*CM519+CH522*CM522-CG522*CN519-CI522*CN522</f>
        <v>2.8395139565877594</v>
      </c>
      <c r="CS522" s="3">
        <f t="shared" ref="CS522" si="5369">(CF522*CN519+CG522*CM519+CH522*CN522+CI522*CM522)</f>
        <v>0</v>
      </c>
      <c r="CU522" s="39">
        <f t="shared" ref="CU522" si="5370">(180/PI())*ATAN(-1*(CQ519/CP519))</f>
        <v>82.457724903988705</v>
      </c>
      <c r="CW522" s="56">
        <f t="shared" ref="CW522" si="5371">20*LOG(((1-(10^(CU519/20)^2)*(1-((1-CW519)/(1+CW519))^2))^0.5))</f>
        <v>-1.5007418129320426E-2</v>
      </c>
      <c r="CY522" s="35"/>
      <c r="CZ522" s="35"/>
    </row>
    <row r="523" spans="1:104" ht="18" customHeight="1">
      <c r="E523" s="20"/>
      <c r="F523" s="20"/>
      <c r="G523" s="20"/>
      <c r="H523" s="20"/>
      <c r="I523" s="20"/>
      <c r="J523" s="20"/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  <c r="AA523" s="20"/>
      <c r="AB523" s="30"/>
      <c r="AC523" s="20"/>
      <c r="AD523" s="20"/>
      <c r="AE523" s="20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Y523" s="35"/>
      <c r="CZ523" s="35"/>
    </row>
    <row r="524" spans="1:104" ht="18" customHeight="1">
      <c r="CY524" s="35"/>
      <c r="CZ524" s="35"/>
    </row>
    <row r="525" spans="1:104" ht="18" customHeight="1" thickBot="1">
      <c r="A525" s="23"/>
      <c r="B525" s="23"/>
      <c r="C525" s="23"/>
      <c r="D525" s="20" t="s">
        <v>6</v>
      </c>
      <c r="E525" s="20"/>
      <c r="F525" s="20"/>
      <c r="G525" s="20"/>
      <c r="H525" s="20"/>
      <c r="I525" s="20" t="s">
        <v>7</v>
      </c>
      <c r="J525" s="20"/>
      <c r="K525" s="20"/>
      <c r="L525" s="20"/>
      <c r="M525" s="23"/>
      <c r="N525" s="23"/>
      <c r="O525" s="24" t="s">
        <v>8</v>
      </c>
      <c r="P525" s="23"/>
      <c r="Q525" s="23"/>
      <c r="R525" s="23"/>
      <c r="S525" s="20"/>
      <c r="T525" s="20" t="s">
        <v>9</v>
      </c>
      <c r="U525" s="23"/>
      <c r="V525" s="23"/>
      <c r="W525" s="23"/>
      <c r="X525" s="23"/>
      <c r="Y525" s="24" t="s">
        <v>10</v>
      </c>
      <c r="Z525" s="23"/>
      <c r="AA525" s="23"/>
      <c r="AB525" s="23"/>
      <c r="AC525" s="24" t="s">
        <v>11</v>
      </c>
      <c r="AD525" s="20"/>
      <c r="AE525" s="20"/>
      <c r="AF525" s="20"/>
      <c r="AG525" s="20"/>
      <c r="AH525" s="23"/>
      <c r="AI525" s="24" t="s">
        <v>12</v>
      </c>
      <c r="AJ525" s="23"/>
      <c r="AK525" s="23"/>
      <c r="AL525" s="20"/>
      <c r="AM525" s="24" t="s">
        <v>21</v>
      </c>
      <c r="AN525" s="20"/>
      <c r="AO525" s="23"/>
      <c r="AP525" s="23"/>
      <c r="AQ525" s="23"/>
      <c r="AR525" s="23"/>
      <c r="AS525" s="24" t="s">
        <v>87</v>
      </c>
      <c r="AT525" s="23"/>
      <c r="AU525" s="23"/>
      <c r="AV525" s="23"/>
      <c r="AW525" s="24" t="s">
        <v>22</v>
      </c>
      <c r="AX525" s="20"/>
      <c r="AY525" s="20"/>
      <c r="AZ525" s="20"/>
      <c r="BA525" s="20"/>
      <c r="BB525" s="23"/>
      <c r="BC525" s="24" t="s">
        <v>13</v>
      </c>
      <c r="BD525" s="23"/>
      <c r="BE525" s="23"/>
      <c r="BF525" s="23"/>
      <c r="BG525" s="24" t="s">
        <v>23</v>
      </c>
      <c r="BH525" s="20"/>
      <c r="BI525" s="23"/>
      <c r="BJ525" s="23"/>
      <c r="BK525" s="23"/>
      <c r="BL525" s="23"/>
      <c r="BM525" s="24" t="s">
        <v>24</v>
      </c>
      <c r="BN525" s="23"/>
      <c r="BO525" s="23"/>
      <c r="BP525" s="23"/>
      <c r="BQ525" s="24" t="s">
        <v>22</v>
      </c>
      <c r="BR525" s="20"/>
      <c r="BS525" s="20"/>
      <c r="BT525" s="20"/>
      <c r="BU525" s="20"/>
      <c r="BV525" s="23"/>
      <c r="BW525" s="24" t="s">
        <v>25</v>
      </c>
      <c r="BX525" s="23"/>
      <c r="BY525" s="23"/>
      <c r="BZ525" s="23"/>
      <c r="CA525" s="24" t="s">
        <v>23</v>
      </c>
      <c r="CB525" s="20"/>
      <c r="CC525" s="23"/>
      <c r="CD525" s="23"/>
      <c r="CE525" s="23"/>
      <c r="CF525" s="23"/>
      <c r="CG525" s="24" t="s">
        <v>88</v>
      </c>
      <c r="CH525" s="23"/>
      <c r="CI525" s="23"/>
      <c r="CJ525" s="23"/>
      <c r="CK525" s="24" t="s">
        <v>155</v>
      </c>
      <c r="CL525" s="24"/>
      <c r="CM525" s="23"/>
      <c r="CN525" s="23"/>
      <c r="CO525" s="23"/>
      <c r="CP525" s="23"/>
      <c r="CQ525" s="24" t="s">
        <v>89</v>
      </c>
      <c r="CR525" s="23"/>
      <c r="CS525" s="23"/>
      <c r="CY525" s="35"/>
      <c r="CZ525" s="35"/>
    </row>
    <row r="526" spans="1:104" ht="18" customHeight="1" thickBot="1">
      <c r="A526" s="23"/>
      <c r="B526" s="33"/>
      <c r="C526" s="23"/>
      <c r="D526" s="7" t="s">
        <v>99</v>
      </c>
      <c r="E526" s="8"/>
      <c r="F526" s="8" t="s">
        <v>100</v>
      </c>
      <c r="G526" s="9"/>
      <c r="H526" s="10"/>
      <c r="I526" s="7" t="s">
        <v>103</v>
      </c>
      <c r="J526" s="8"/>
      <c r="K526" s="8" t="s">
        <v>104</v>
      </c>
      <c r="L526" s="9"/>
      <c r="M526" s="23"/>
      <c r="N526" s="194" t="s">
        <v>74</v>
      </c>
      <c r="O526" s="195"/>
      <c r="P526" s="196" t="s">
        <v>75</v>
      </c>
      <c r="Q526" s="197"/>
      <c r="R526" s="23"/>
      <c r="S526" s="7" t="s">
        <v>2</v>
      </c>
      <c r="T526" s="8"/>
      <c r="U526" s="8" t="s">
        <v>3</v>
      </c>
      <c r="V526" s="9"/>
      <c r="W526" s="20"/>
      <c r="X526" s="194" t="s">
        <v>108</v>
      </c>
      <c r="Y526" s="195"/>
      <c r="Z526" s="196" t="s">
        <v>109</v>
      </c>
      <c r="AA526" s="197"/>
      <c r="AB526" s="20"/>
      <c r="AC526" s="7" t="s">
        <v>107</v>
      </c>
      <c r="AD526" s="8"/>
      <c r="AE526" s="8" t="s">
        <v>14</v>
      </c>
      <c r="AF526" s="9"/>
      <c r="AG526" s="20"/>
      <c r="AH526" s="194" t="s">
        <v>112</v>
      </c>
      <c r="AI526" s="195"/>
      <c r="AJ526" s="196" t="s">
        <v>113</v>
      </c>
      <c r="AK526" s="197"/>
      <c r="AL526" s="20"/>
      <c r="AM526" s="106" t="s">
        <v>135</v>
      </c>
      <c r="AN526" s="107"/>
      <c r="AO526" s="107" t="s">
        <v>136</v>
      </c>
      <c r="AP526" s="108"/>
      <c r="AQ526" s="23"/>
      <c r="AR526" s="194" t="s">
        <v>116</v>
      </c>
      <c r="AS526" s="195"/>
      <c r="AT526" s="196" t="s">
        <v>0</v>
      </c>
      <c r="AU526" s="197"/>
      <c r="AV526" s="36"/>
      <c r="AW526" s="7" t="s">
        <v>139</v>
      </c>
      <c r="AX526" s="8"/>
      <c r="AY526" s="8" t="s">
        <v>140</v>
      </c>
      <c r="AZ526" s="9"/>
      <c r="BA526" s="20"/>
      <c r="BB526" s="194" t="s">
        <v>119</v>
      </c>
      <c r="BC526" s="195"/>
      <c r="BD526" s="196" t="s">
        <v>120</v>
      </c>
      <c r="BE526" s="197"/>
      <c r="BF526" s="36"/>
      <c r="BG526" s="190" t="s">
        <v>143</v>
      </c>
      <c r="BH526" s="191"/>
      <c r="BI526" s="192" t="s">
        <v>144</v>
      </c>
      <c r="BJ526" s="193"/>
      <c r="BK526" s="36"/>
      <c r="BL526" s="194" t="s">
        <v>123</v>
      </c>
      <c r="BM526" s="195"/>
      <c r="BN526" s="196" t="s">
        <v>124</v>
      </c>
      <c r="BO526" s="197"/>
      <c r="BP526" s="36"/>
      <c r="BQ526" s="7" t="s">
        <v>147</v>
      </c>
      <c r="BR526" s="8"/>
      <c r="BS526" s="8" t="s">
        <v>148</v>
      </c>
      <c r="BT526" s="9"/>
      <c r="BU526" s="20"/>
      <c r="BV526" s="194" t="s">
        <v>127</v>
      </c>
      <c r="BW526" s="195"/>
      <c r="BX526" s="196" t="s">
        <v>128</v>
      </c>
      <c r="BY526" s="197"/>
      <c r="BZ526" s="36"/>
      <c r="CA526" s="7" t="s">
        <v>151</v>
      </c>
      <c r="CB526" s="8"/>
      <c r="CC526" s="8" t="s">
        <v>152</v>
      </c>
      <c r="CD526" s="9"/>
      <c r="CE526" s="36"/>
      <c r="CF526" s="194" t="s">
        <v>131</v>
      </c>
      <c r="CG526" s="195"/>
      <c r="CH526" s="196" t="s">
        <v>132</v>
      </c>
      <c r="CI526" s="197"/>
      <c r="CJ526" s="23"/>
      <c r="CK526" s="7" t="s">
        <v>156</v>
      </c>
      <c r="CL526" s="8"/>
      <c r="CM526" s="8" t="s">
        <v>157</v>
      </c>
      <c r="CN526" s="9"/>
      <c r="CO526" s="23"/>
      <c r="CP526" s="194" t="s">
        <v>160</v>
      </c>
      <c r="CQ526" s="195"/>
      <c r="CR526" s="196" t="s">
        <v>132</v>
      </c>
      <c r="CS526" s="197"/>
      <c r="CU526" s="26" t="s">
        <v>15</v>
      </c>
      <c r="CW526" s="52" t="s">
        <v>46</v>
      </c>
      <c r="CY526" s="35"/>
      <c r="CZ526" s="35"/>
    </row>
    <row r="527" spans="1:104" ht="18" customHeight="1" thickTop="1" thickBot="1">
      <c r="B527" s="34">
        <v>1.26</v>
      </c>
      <c r="D527" s="11">
        <v>1</v>
      </c>
      <c r="E527" s="12">
        <v>0</v>
      </c>
      <c r="F527" s="13">
        <v>0</v>
      </c>
      <c r="G527" s="14">
        <v>0</v>
      </c>
      <c r="H527" s="10"/>
      <c r="I527" s="11">
        <v>1</v>
      </c>
      <c r="J527" s="12">
        <v>0</v>
      </c>
      <c r="K527" s="13">
        <v>0</v>
      </c>
      <c r="L527" s="40">
        <f t="shared" ref="L527" si="5372">$B527*$J$4</f>
        <v>1.7980704000000001</v>
      </c>
      <c r="N527" s="1">
        <f t="shared" ref="N527" si="5373">D527*I527+F527*I530-E527*J527-G527*J530</f>
        <v>1</v>
      </c>
      <c r="O527" s="4">
        <f t="shared" ref="O527" si="5374">(D527*J527+E527*I527+F527*J530+G527*I530)</f>
        <v>0</v>
      </c>
      <c r="P527" s="2">
        <f t="shared" ref="P527" si="5375">D527*K527+F527*K530-E527*L527-G527*L530</f>
        <v>0</v>
      </c>
      <c r="Q527" s="3">
        <f t="shared" ref="Q527" si="5376">(D527*L527+E527*K527+F527*L530+G527*K530)</f>
        <v>1.7980704000000001</v>
      </c>
      <c r="S527" s="11">
        <v>1</v>
      </c>
      <c r="T527" s="12">
        <v>0</v>
      </c>
      <c r="U527" s="13">
        <v>0</v>
      </c>
      <c r="V527" s="13">
        <v>0</v>
      </c>
      <c r="W527" s="20"/>
      <c r="X527" s="1">
        <f t="shared" ref="X527" si="5377">N527*S527+P527*S530-O527*T527-Q527*T530</f>
        <v>-3.0881734149939204</v>
      </c>
      <c r="Y527" s="4">
        <f t="shared" ref="Y527" si="5378">(N527*T527+O527*S527+P527*T530+Q527*S530)</f>
        <v>0</v>
      </c>
      <c r="Z527" s="2">
        <f t="shared" ref="Z527" si="5379">N527*U527+P527*U530-O527*V527-Q527*V530</f>
        <v>0</v>
      </c>
      <c r="AA527" s="3">
        <f t="shared" ref="AA527" si="5380">(N527*V527+O527*U527+P527*V530+Q527*U530)</f>
        <v>1.7980704000000001</v>
      </c>
      <c r="AB527" s="20"/>
      <c r="AC527" s="11">
        <v>1</v>
      </c>
      <c r="AD527" s="12">
        <v>0</v>
      </c>
      <c r="AE527" s="13">
        <v>0</v>
      </c>
      <c r="AF527" s="40">
        <f t="shared" ref="AF527" si="5381">$B527*$AD$4</f>
        <v>2.1577374000000002</v>
      </c>
      <c r="AG527" s="20"/>
      <c r="AH527" s="1">
        <f t="shared" ref="AH527" si="5382">X527*AC527+Z527*AC530-Y527*AD527-AA527*AD530</f>
        <v>-3.0881734149939204</v>
      </c>
      <c r="AI527" s="4">
        <f t="shared" ref="AI527" si="5383">(X527*AD527+Y527*AC527+Z527*AD530+AA527*AC530)</f>
        <v>0</v>
      </c>
      <c r="AJ527" s="2">
        <f t="shared" ref="AJ527" si="5384">X527*AE527+Z527*AE530-Y527*AF527-AA527*AF530</f>
        <v>0</v>
      </c>
      <c r="AK527" s="3">
        <f t="shared" ref="AK527" si="5385">(X527*AF527+Y527*AE527+Z527*AF530+AA527*AE530)</f>
        <v>-4.8653968752181029</v>
      </c>
      <c r="AL527" s="20"/>
      <c r="AM527" s="11">
        <v>1</v>
      </c>
      <c r="AN527" s="12">
        <v>0</v>
      </c>
      <c r="AO527" s="13">
        <v>0</v>
      </c>
      <c r="AP527" s="14">
        <v>0</v>
      </c>
      <c r="AR527" s="1">
        <f t="shared" ref="AR527" si="5386">AH527*AM527+AJ527*AM530-AI527*AN527-AK527*AN530</f>
        <v>8.5948978086398</v>
      </c>
      <c r="AS527" s="4">
        <f t="shared" ref="AS527" si="5387">(AH527*AN527+AI527*AM527+AJ527*AN530+AK527*AM530)</f>
        <v>0</v>
      </c>
      <c r="AT527" s="2">
        <f t="shared" ref="AT527" si="5388">AH527*AO527+AJ527*AO530-AI527*AP527-AK527*AP530</f>
        <v>0</v>
      </c>
      <c r="AU527" s="3">
        <f t="shared" ref="AU527" si="5389">(AH527*AP527+AI527*AO527+AJ527*AP530+AK527*AO530)</f>
        <v>-4.8653968752181029</v>
      </c>
      <c r="AV527" s="20"/>
      <c r="AW527" s="11">
        <v>1</v>
      </c>
      <c r="AX527" s="12">
        <v>0</v>
      </c>
      <c r="AY527" s="13">
        <v>0</v>
      </c>
      <c r="AZ527" s="40">
        <f t="shared" ref="AZ527" si="5390">$B527*$AX$4</f>
        <v>2.1577374000000002</v>
      </c>
      <c r="BA527" s="20"/>
      <c r="BB527" s="1">
        <f t="shared" ref="BB527" si="5391">AR527*AW527+AT527*AW530-AS527*AX527-AU527*AX530</f>
        <v>8.5948978086398</v>
      </c>
      <c r="BC527" s="4">
        <f t="shared" ref="BC527" si="5392">(AR527*AX527+AS527*AW527+AT527*AX530+AU527*AW530)</f>
        <v>0</v>
      </c>
      <c r="BD527" s="2">
        <f t="shared" ref="BD527" si="5393">AR527*AY527+AT527*AY530-AS527*AZ527-AU527*AZ530</f>
        <v>0</v>
      </c>
      <c r="BE527" s="3">
        <f t="shared" ref="BE527" si="5394">(AR527*AZ527+AS527*AY527+AT527*AZ530+AU527*AY530)</f>
        <v>13.680135575662039</v>
      </c>
      <c r="BF527" s="20"/>
      <c r="BG527" s="11">
        <v>1</v>
      </c>
      <c r="BH527" s="12">
        <v>0</v>
      </c>
      <c r="BI527" s="13">
        <v>0</v>
      </c>
      <c r="BJ527" s="14">
        <v>0</v>
      </c>
      <c r="BK527" s="20"/>
      <c r="BL527" s="1">
        <f t="shared" ref="BL527" si="5395">BB527*BG527+BD527*BG530-BC527*BH527-BE527*BH530</f>
        <v>-22.508871306259202</v>
      </c>
      <c r="BM527" s="4">
        <f t="shared" ref="BM527" si="5396">(BB527*BH527+BC527*BG527+BD527*BH530+BE527*BG530)</f>
        <v>0</v>
      </c>
      <c r="BN527" s="2">
        <f t="shared" ref="BN527" si="5397">BB527*BI527+BD527*BI530-BC527*BJ527-BE527*BJ530</f>
        <v>0</v>
      </c>
      <c r="BO527" s="3">
        <f t="shared" ref="BO527" si="5398">(BB527*BJ527+BC527*BI527+BD527*BJ530+BE527*BI530)</f>
        <v>13.680135575662039</v>
      </c>
      <c r="BP527" s="20"/>
      <c r="BQ527" s="11">
        <v>1</v>
      </c>
      <c r="BR527" s="12">
        <v>0</v>
      </c>
      <c r="BS527" s="13">
        <v>0</v>
      </c>
      <c r="BT527" s="40">
        <f t="shared" ref="BT527" si="5399">$B527*BR$4</f>
        <v>1.7980704000000001</v>
      </c>
      <c r="BU527" s="20"/>
      <c r="BV527" s="1">
        <f t="shared" ref="BV527" si="5400">BL527*BQ527+BN527*BQ530-BM527*BR527-BO527*BR530</f>
        <v>-22.508871306259202</v>
      </c>
      <c r="BW527" s="4">
        <f t="shared" ref="BW527" si="5401">(BL527*BR527+BM527*BQ527+BN527*BR530+BO527*BQ530)</f>
        <v>0</v>
      </c>
      <c r="BX527" s="2">
        <f t="shared" ref="BX527" si="5402">BL527*BS527+BN527*BS530-BM527*BT527-BO527*BT530</f>
        <v>0</v>
      </c>
      <c r="BY527" s="3">
        <f t="shared" ref="BY527" si="5403">(BL527*BT527+BM527*BS527+BN527*BT530+BO527*BS530)</f>
        <v>-26.79239965753197</v>
      </c>
      <c r="BZ527" s="20"/>
      <c r="CA527" s="11">
        <v>1</v>
      </c>
      <c r="CB527" s="12">
        <v>0</v>
      </c>
      <c r="CC527" s="13">
        <v>0</v>
      </c>
      <c r="CD527" s="14">
        <v>0</v>
      </c>
      <c r="CE527" s="20"/>
      <c r="CF527" s="1">
        <f t="shared" ref="CF527" si="5404">BV527*CA527+BX527*CA530-BW527*CB527-BY527*CB530</f>
        <v>4.9866895218047631</v>
      </c>
      <c r="CG527" s="4">
        <f t="shared" ref="CG527" si="5405">(BV527*CB527+BW527*CA527+BX527*CB530+BY527*CA530)</f>
        <v>0</v>
      </c>
      <c r="CH527" s="2">
        <f t="shared" ref="CH527" si="5406">BV527*CC527+BX527*CC530-BW527*CD527-BY527*CD530</f>
        <v>0</v>
      </c>
      <c r="CI527" s="3">
        <f t="shared" ref="CI527" si="5407">(BV527*CD527+BW527*CC527+BX527*CD530+BY527*CC530)</f>
        <v>-26.79239965753197</v>
      </c>
      <c r="CJ527" s="28"/>
      <c r="CK527" s="11">
        <v>1</v>
      </c>
      <c r="CL527" s="12">
        <v>0</v>
      </c>
      <c r="CM527" s="13">
        <v>0</v>
      </c>
      <c r="CN527" s="14">
        <v>0</v>
      </c>
      <c r="CP527" s="1">
        <f t="shared" ref="CP527" si="5408">CF527*CK527+CH527*CK530-CG527*CL527-CI527*CL530</f>
        <v>4.9866895218047631</v>
      </c>
      <c r="CQ527" s="4">
        <f t="shared" ref="CQ527" si="5409">(CF527*CL527+CG527*CK527+CH527*CL530+CI527*CK530)</f>
        <v>-26.79239965753197</v>
      </c>
      <c r="CR527" s="2">
        <f t="shared" ref="CR527" si="5410">CF527*CM527+CH527*CM530-CG527*CN527-CI527*CN530</f>
        <v>0</v>
      </c>
      <c r="CS527" s="3">
        <f t="shared" ref="CS527" si="5411">(CF527*CN527+CG527*CM527+CH527*CN530+CI527*CM530)</f>
        <v>-26.79239965753197</v>
      </c>
      <c r="CU527" s="29">
        <f t="shared" ref="CU527" si="5412">20*LOG(((1+$CL$4)/$CL$4)/((CP527+CP530)^2+(CQ527+CQ530)^2)^0.5)</f>
        <v>-22.84633944914281</v>
      </c>
      <c r="CW527" s="53">
        <f t="shared" ref="CW527" si="5413">((CP527^2+CQ527^2)^0.5)/((CP530^2+CQ530^2)^0.5)</f>
        <v>5.3798855219284363</v>
      </c>
      <c r="CY527" s="35"/>
      <c r="CZ527" s="35"/>
    </row>
    <row r="528" spans="1:104" ht="18" customHeight="1" thickBot="1">
      <c r="D528" s="11"/>
      <c r="E528" s="13"/>
      <c r="F528" s="13"/>
      <c r="G528" s="15"/>
      <c r="H528" s="10"/>
      <c r="I528" s="11"/>
      <c r="J528" s="13"/>
      <c r="K528" s="13"/>
      <c r="L528" s="15"/>
      <c r="N528" s="5"/>
      <c r="Q528" s="6"/>
      <c r="S528" s="11"/>
      <c r="T528" s="13"/>
      <c r="U528" s="13"/>
      <c r="V528" s="15"/>
      <c r="W528" s="20"/>
      <c r="X528" s="5"/>
      <c r="AA528" s="6"/>
      <c r="AB528" s="20"/>
      <c r="AC528" s="11"/>
      <c r="AD528" s="13"/>
      <c r="AE528" s="13"/>
      <c r="AF528" s="15"/>
      <c r="AG528" s="20"/>
      <c r="AH528" s="5"/>
      <c r="AK528" s="6"/>
      <c r="AL528" s="20"/>
      <c r="AM528" s="11"/>
      <c r="AN528" s="13"/>
      <c r="AO528" s="13"/>
      <c r="AP528" s="15"/>
      <c r="AR528" s="5"/>
      <c r="AU528" s="6"/>
      <c r="AW528" s="11"/>
      <c r="AX528" s="13"/>
      <c r="AY528" s="13"/>
      <c r="AZ528" s="15"/>
      <c r="BA528" s="20"/>
      <c r="BB528" s="5"/>
      <c r="BE528" s="6"/>
      <c r="BG528" s="11"/>
      <c r="BH528" s="13"/>
      <c r="BI528" s="13"/>
      <c r="BJ528" s="15"/>
      <c r="BL528" s="5"/>
      <c r="BO528" s="6"/>
      <c r="BQ528" s="11"/>
      <c r="BR528" s="13"/>
      <c r="BS528" s="13"/>
      <c r="BT528" s="15"/>
      <c r="BU528" s="20"/>
      <c r="BV528" s="5"/>
      <c r="BY528" s="6"/>
      <c r="CA528" s="11"/>
      <c r="CB528" s="13"/>
      <c r="CC528" s="13"/>
      <c r="CD528" s="15"/>
      <c r="CF528" s="5"/>
      <c r="CI528" s="6"/>
      <c r="CK528" s="11"/>
      <c r="CL528" s="13"/>
      <c r="CM528" s="13"/>
      <c r="CN528" s="15"/>
      <c r="CP528" s="5"/>
      <c r="CS528" s="6"/>
      <c r="CW528" s="54"/>
      <c r="CY528" s="35"/>
      <c r="CZ528" s="35"/>
    </row>
    <row r="529" spans="1:104" ht="18" customHeight="1" thickBot="1">
      <c r="D529" s="11" t="s">
        <v>101</v>
      </c>
      <c r="E529" s="13"/>
      <c r="F529" s="13" t="s">
        <v>102</v>
      </c>
      <c r="G529" s="15"/>
      <c r="H529" s="10"/>
      <c r="I529" s="11" t="s">
        <v>106</v>
      </c>
      <c r="J529" s="13"/>
      <c r="K529" s="13" t="s">
        <v>105</v>
      </c>
      <c r="L529" s="15"/>
      <c r="N529" s="194" t="s">
        <v>16</v>
      </c>
      <c r="O529" s="195"/>
      <c r="P529" s="196" t="s">
        <v>17</v>
      </c>
      <c r="Q529" s="197"/>
      <c r="S529" s="11" t="s">
        <v>4</v>
      </c>
      <c r="T529" s="13"/>
      <c r="U529" s="13" t="s">
        <v>5</v>
      </c>
      <c r="V529" s="15"/>
      <c r="W529" s="20"/>
      <c r="X529" s="194" t="s">
        <v>111</v>
      </c>
      <c r="Y529" s="195"/>
      <c r="Z529" s="196" t="s">
        <v>110</v>
      </c>
      <c r="AA529" s="197"/>
      <c r="AB529" s="20"/>
      <c r="AC529" s="11" t="s">
        <v>18</v>
      </c>
      <c r="AD529" s="13"/>
      <c r="AE529" s="13" t="s">
        <v>19</v>
      </c>
      <c r="AF529" s="15"/>
      <c r="AG529" s="20"/>
      <c r="AH529" s="194" t="s">
        <v>114</v>
      </c>
      <c r="AI529" s="195"/>
      <c r="AJ529" s="196" t="s">
        <v>115</v>
      </c>
      <c r="AK529" s="197"/>
      <c r="AL529" s="20"/>
      <c r="AM529" s="11" t="s">
        <v>138</v>
      </c>
      <c r="AN529" s="13"/>
      <c r="AO529" s="13" t="s">
        <v>137</v>
      </c>
      <c r="AP529" s="15"/>
      <c r="AR529" s="194" t="s">
        <v>117</v>
      </c>
      <c r="AS529" s="195"/>
      <c r="AT529" s="196" t="s">
        <v>118</v>
      </c>
      <c r="AU529" s="197"/>
      <c r="AV529" s="36"/>
      <c r="AW529" s="11" t="s">
        <v>142</v>
      </c>
      <c r="AX529" s="13"/>
      <c r="AY529" s="13" t="s">
        <v>141</v>
      </c>
      <c r="AZ529" s="15"/>
      <c r="BA529" s="20"/>
      <c r="BB529" s="194" t="s">
        <v>122</v>
      </c>
      <c r="BC529" s="195"/>
      <c r="BD529" s="196" t="s">
        <v>121</v>
      </c>
      <c r="BE529" s="197"/>
      <c r="BF529" s="36"/>
      <c r="BG529" s="11" t="s">
        <v>145</v>
      </c>
      <c r="BH529" s="13"/>
      <c r="BI529" s="13" t="s">
        <v>146</v>
      </c>
      <c r="BJ529" s="15"/>
      <c r="BK529" s="36"/>
      <c r="BL529" s="194" t="s">
        <v>125</v>
      </c>
      <c r="BM529" s="195"/>
      <c r="BN529" s="196" t="s">
        <v>126</v>
      </c>
      <c r="BO529" s="197"/>
      <c r="BP529" s="36"/>
      <c r="BQ529" s="11" t="s">
        <v>150</v>
      </c>
      <c r="BR529" s="13"/>
      <c r="BS529" s="13" t="s">
        <v>149</v>
      </c>
      <c r="BT529" s="15"/>
      <c r="BU529" s="20"/>
      <c r="BV529" s="194" t="s">
        <v>129</v>
      </c>
      <c r="BW529" s="195"/>
      <c r="BX529" s="196" t="s">
        <v>130</v>
      </c>
      <c r="BY529" s="197"/>
      <c r="BZ529" s="36"/>
      <c r="CA529" s="11" t="s">
        <v>154</v>
      </c>
      <c r="CB529" s="13"/>
      <c r="CC529" s="13" t="s">
        <v>153</v>
      </c>
      <c r="CD529" s="15"/>
      <c r="CE529" s="36"/>
      <c r="CF529" s="194" t="s">
        <v>134</v>
      </c>
      <c r="CG529" s="195"/>
      <c r="CH529" s="196" t="s">
        <v>133</v>
      </c>
      <c r="CI529" s="197"/>
      <c r="CK529" s="11" t="s">
        <v>159</v>
      </c>
      <c r="CL529" s="13"/>
      <c r="CM529" s="13" t="s">
        <v>158</v>
      </c>
      <c r="CN529" s="15"/>
      <c r="CP529" s="109" t="s">
        <v>161</v>
      </c>
      <c r="CQ529" s="110"/>
      <c r="CR529" s="111" t="s">
        <v>162</v>
      </c>
      <c r="CS529" s="112"/>
      <c r="CU529" s="38" t="s">
        <v>29</v>
      </c>
      <c r="CW529" s="55" t="s">
        <v>47</v>
      </c>
      <c r="CY529" s="35"/>
      <c r="CZ529" s="35"/>
    </row>
    <row r="530" spans="1:104" ht="18" customHeight="1" thickTop="1" thickBot="1">
      <c r="D530" s="16">
        <v>0</v>
      </c>
      <c r="E530" s="17">
        <f t="shared" ref="E530" si="5414">$B527*$E$4</f>
        <v>1.0262448</v>
      </c>
      <c r="F530" s="18">
        <v>1</v>
      </c>
      <c r="G530" s="19">
        <v>0</v>
      </c>
      <c r="H530" s="10"/>
      <c r="I530" s="16">
        <v>0</v>
      </c>
      <c r="J530" s="17">
        <v>0</v>
      </c>
      <c r="K530" s="18">
        <v>1</v>
      </c>
      <c r="L530" s="19">
        <v>0</v>
      </c>
      <c r="N530" s="1">
        <f t="shared" ref="N530" si="5415">D530*I527+F530*I530-E530*J527-G530*J530</f>
        <v>0</v>
      </c>
      <c r="O530" s="4">
        <f t="shared" ref="O530" si="5416">(D530*J527+E530*I527+F530*J530+G530*I530)</f>
        <v>1.0262448</v>
      </c>
      <c r="P530" s="2">
        <f t="shared" ref="P530" si="5417">D530*K527+F530*K530-E530*L527-G530*L530</f>
        <v>-0.84526039803391995</v>
      </c>
      <c r="Q530" s="3">
        <f t="shared" ref="Q530" si="5418">(D530*L527+E530*K527+F530*L530+G530*K530)</f>
        <v>0</v>
      </c>
      <c r="S530" s="16">
        <v>0</v>
      </c>
      <c r="T530" s="17">
        <f t="shared" ref="T530" si="5419">$B527*$T$4</f>
        <v>2.2736448</v>
      </c>
      <c r="U530" s="18">
        <v>1</v>
      </c>
      <c r="V530" s="19">
        <v>0</v>
      </c>
      <c r="W530" s="20"/>
      <c r="X530" s="1">
        <f t="shared" ref="X530" si="5420">N530*S527+P530*S530-O530*T527-Q530*T530</f>
        <v>0</v>
      </c>
      <c r="Y530" s="4">
        <f t="shared" ref="Y530" si="5421">(N530*T527+O530*S527+P530*T530+Q530*S530)</f>
        <v>-0.89557710863575246</v>
      </c>
      <c r="Z530" s="2">
        <f t="shared" ref="Z530" si="5422">N530*U527+P530*U530-O530*V527-Q530*V530</f>
        <v>-0.84526039803391995</v>
      </c>
      <c r="AA530" s="3">
        <f t="shared" ref="AA530" si="5423">(N530*V527+O530*U527+P530*V530+Q530*U530)</f>
        <v>0</v>
      </c>
      <c r="AB530" s="20"/>
      <c r="AC530" s="16">
        <v>0</v>
      </c>
      <c r="AD530" s="17">
        <v>0</v>
      </c>
      <c r="AE530" s="18">
        <v>1</v>
      </c>
      <c r="AF530" s="19">
        <v>0</v>
      </c>
      <c r="AG530" s="20"/>
      <c r="AH530" s="1">
        <f t="shared" ref="AH530" si="5424">X530*AC527+Z530*AC530-Y530*AD527-AA530*AD530</f>
        <v>0</v>
      </c>
      <c r="AI530" s="4">
        <f t="shared" ref="AI530" si="5425">(X530*AD527+Y530*AC527+Z530*AD530+AA530*AC530)</f>
        <v>-0.89557710863575246</v>
      </c>
      <c r="AJ530" s="2">
        <f t="shared" ref="AJ530" si="5426">X530*AE527+Z530*AE530-Y530*AF527-AA530*AF530</f>
        <v>1.0871598238533065</v>
      </c>
      <c r="AK530" s="3">
        <f t="shared" ref="AK530" si="5427">(X530*AF527+Y530*AE527+Z530*AF530+AA530*AE530)</f>
        <v>0</v>
      </c>
      <c r="AL530" s="20"/>
      <c r="AM530" s="16">
        <v>0</v>
      </c>
      <c r="AN530" s="17">
        <f t="shared" ref="AN530" si="5428">$B527*$AN$4</f>
        <v>2.4012576000000001</v>
      </c>
      <c r="AO530" s="18">
        <v>1</v>
      </c>
      <c r="AP530" s="19">
        <v>0</v>
      </c>
      <c r="AR530" s="1">
        <f t="shared" ref="AR530" si="5429">AH530*AM527+AJ530*AM530-AI530*AN527-AK530*AN530</f>
        <v>0</v>
      </c>
      <c r="AS530" s="4">
        <f t="shared" ref="AS530" si="5430">(AH530*AN527+AI530*AM527+AJ530*AN530+AK530*AM530)</f>
        <v>1.7149736808066611</v>
      </c>
      <c r="AT530" s="2">
        <f t="shared" ref="AT530" si="5431">AH530*AO527+AJ530*AO530-AI530*AP527-AK530*AP530</f>
        <v>1.0871598238533065</v>
      </c>
      <c r="AU530" s="3">
        <f t="shared" ref="AU530" si="5432">(AH530*AP527+AI530*AO527+AJ530*AP530+AK530*AO530)</f>
        <v>0</v>
      </c>
      <c r="AV530" s="20"/>
      <c r="AW530" s="16">
        <v>0</v>
      </c>
      <c r="AX530" s="17">
        <v>0</v>
      </c>
      <c r="AY530" s="18">
        <v>1</v>
      </c>
      <c r="AZ530" s="19">
        <v>0</v>
      </c>
      <c r="BA530" s="20"/>
      <c r="BB530" s="1">
        <f t="shared" ref="BB530" si="5433">AR530*AW527+AT530*AW530-AS530*AX527-AU530*AX530</f>
        <v>0</v>
      </c>
      <c r="BC530" s="4">
        <f t="shared" ref="BC530" si="5434">(AR530*AX527+AS530*AW527+AT530*AX530+AU530*AW530)</f>
        <v>1.7149736808066611</v>
      </c>
      <c r="BD530" s="2">
        <f t="shared" ref="BD530" si="5435">AR530*AY527+AT530*AY530-AS530*AZ527-AU530*AZ530</f>
        <v>-2.6133030272388886</v>
      </c>
      <c r="BE530" s="3">
        <f t="shared" ref="BE530" si="5436">(AR530*AZ527+AS530*AY527+AT530*AZ530+AU530*AY530)</f>
        <v>0</v>
      </c>
      <c r="BF530" s="20"/>
      <c r="BG530" s="16">
        <v>0</v>
      </c>
      <c r="BH530" s="17">
        <f t="shared" ref="BH530" si="5437">$B527*$BH$4</f>
        <v>2.2736448</v>
      </c>
      <c r="BI530" s="18">
        <v>1</v>
      </c>
      <c r="BJ530" s="19">
        <v>0</v>
      </c>
      <c r="BK530" s="20"/>
      <c r="BL530" s="1">
        <f t="shared" ref="BL530" si="5438">BB530*BG527+BD530*BG530-BC530*BH527-BE530*BH530</f>
        <v>0</v>
      </c>
      <c r="BM530" s="4">
        <f t="shared" ref="BM530" si="5439">(BB530*BH527+BC530*BG527+BD530*BH530+BE530*BG530)</f>
        <v>-4.2267491578992962</v>
      </c>
      <c r="BN530" s="2">
        <f t="shared" ref="BN530" si="5440">BB530*BI527+BD530*BI530-BC530*BJ527-BE530*BJ530</f>
        <v>-2.6133030272388886</v>
      </c>
      <c r="BO530" s="3">
        <f t="shared" ref="BO530" si="5441">(BB530*BJ527+BC530*BI527+BD530*BJ530+BE530*BI530)</f>
        <v>0</v>
      </c>
      <c r="BP530" s="20"/>
      <c r="BQ530" s="16">
        <v>0</v>
      </c>
      <c r="BR530" s="17">
        <v>0</v>
      </c>
      <c r="BS530" s="18">
        <v>1</v>
      </c>
      <c r="BT530" s="19">
        <v>0</v>
      </c>
      <c r="BU530" s="20"/>
      <c r="BV530" s="1">
        <f t="shared" ref="BV530" si="5442">BL530*BQ527+BN530*BQ530-BM530*BR527-BO530*BR530</f>
        <v>0</v>
      </c>
      <c r="BW530" s="4">
        <f t="shared" ref="BW530" si="5443">(BL530*BR527+BM530*BQ527+BN530*BR530+BO530*BQ530)</f>
        <v>-4.2267491578992962</v>
      </c>
      <c r="BX530" s="2">
        <f t="shared" ref="BX530" si="5444">BL530*BS527+BN530*BS530-BM530*BT527-BO530*BT530</f>
        <v>4.9866895218047622</v>
      </c>
      <c r="BY530" s="3">
        <f t="shared" ref="BY530" si="5445">(BL530*BT527+BM530*BS527+BN530*BT530+BO530*BS530)</f>
        <v>0</v>
      </c>
      <c r="BZ530" s="20"/>
      <c r="CA530" s="16">
        <v>0</v>
      </c>
      <c r="CB530" s="17">
        <f t="shared" ref="CB530" si="5446">$B527*$CB$4</f>
        <v>1.0262448</v>
      </c>
      <c r="CC530" s="18">
        <v>1</v>
      </c>
      <c r="CD530" s="19">
        <v>0</v>
      </c>
      <c r="CE530" s="20"/>
      <c r="CF530" s="1">
        <f t="shared" ref="CF530" si="5447">BV530*CA527+BX530*CA530-BW530*CB527-BY530*CB530</f>
        <v>0</v>
      </c>
      <c r="CG530" s="4">
        <f t="shared" ref="CG530" si="5448">(BV530*CB527+BW530*CA527+BX530*CB530+BY530*CA530)</f>
        <v>0.89081503306732746</v>
      </c>
      <c r="CH530" s="2">
        <f t="shared" ref="CH530" si="5449">BV530*CC527+BX530*CC530-BW530*CD527-BY530*CD530</f>
        <v>4.9866895218047622</v>
      </c>
      <c r="CI530" s="3">
        <f t="shared" ref="CI530" si="5450">(BV530*CD527+BW530*CC527+BX530*CD530+BY530*CC530)</f>
        <v>0</v>
      </c>
      <c r="CK530" s="16">
        <f t="shared" ref="CK530" si="5451">1/$CL$4</f>
        <v>1</v>
      </c>
      <c r="CL530" s="17">
        <v>0</v>
      </c>
      <c r="CM530" s="18">
        <v>1</v>
      </c>
      <c r="CN530" s="19">
        <v>0</v>
      </c>
      <c r="CP530" s="1">
        <f t="shared" ref="CP530" si="5452">CF530*CK527+CH530*CK530-CG530*CL527-CI530*CL530</f>
        <v>4.9866895218047622</v>
      </c>
      <c r="CQ530" s="4">
        <f t="shared" ref="CQ530" si="5453">(CF530*CL527+CG530*CK527+CH530*CL530+CI530*CK530)</f>
        <v>0.89081503306732746</v>
      </c>
      <c r="CR530" s="2">
        <f t="shared" ref="CR530" si="5454">CF530*CM527+CH530*CM530-CG530*CN527-CI530*CN530</f>
        <v>4.9866895218047622</v>
      </c>
      <c r="CS530" s="3">
        <f t="shared" ref="CS530" si="5455">(CF530*CN527+CG530*CM527+CH530*CN530+CI530*CM530)</f>
        <v>0</v>
      </c>
      <c r="CU530" s="39">
        <f t="shared" ref="CU530" si="5456">(180/PI())*ATAN(-1*(CQ527/CP527))</f>
        <v>79.456564528067716</v>
      </c>
      <c r="CW530" s="56">
        <f t="shared" ref="CW530" si="5457">20*LOG(((1-(10^(CU527/20)^2)*(1-((1-CW527)/(1+CW527))^2))^0.5))</f>
        <v>-1.1938627856211307E-2</v>
      </c>
      <c r="CY530" s="35"/>
      <c r="CZ530" s="35"/>
    </row>
    <row r="531" spans="1:104" ht="18" customHeight="1">
      <c r="E531" s="20"/>
      <c r="F531" s="20"/>
      <c r="G531" s="20"/>
      <c r="H531" s="20"/>
      <c r="I531" s="20"/>
      <c r="J531" s="20"/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  <c r="AA531" s="20"/>
      <c r="AB531" s="3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Y531" s="35"/>
      <c r="CZ531" s="35"/>
    </row>
    <row r="532" spans="1:104" ht="18" customHeight="1">
      <c r="CY532" s="35"/>
      <c r="CZ532" s="35"/>
    </row>
    <row r="533" spans="1:104" ht="18" customHeight="1" thickBot="1">
      <c r="A533" s="23"/>
      <c r="B533" s="23"/>
      <c r="C533" s="23"/>
      <c r="D533" s="20" t="s">
        <v>6</v>
      </c>
      <c r="E533" s="20"/>
      <c r="F533" s="20"/>
      <c r="G533" s="20"/>
      <c r="H533" s="20"/>
      <c r="I533" s="20" t="s">
        <v>7</v>
      </c>
      <c r="J533" s="20"/>
      <c r="K533" s="20"/>
      <c r="L533" s="20"/>
      <c r="M533" s="23"/>
      <c r="N533" s="23"/>
      <c r="O533" s="24" t="s">
        <v>8</v>
      </c>
      <c r="P533" s="23"/>
      <c r="Q533" s="23"/>
      <c r="R533" s="23"/>
      <c r="S533" s="20"/>
      <c r="T533" s="20" t="s">
        <v>9</v>
      </c>
      <c r="U533" s="23"/>
      <c r="V533" s="23"/>
      <c r="W533" s="23"/>
      <c r="X533" s="23"/>
      <c r="Y533" s="24" t="s">
        <v>10</v>
      </c>
      <c r="Z533" s="23"/>
      <c r="AA533" s="23"/>
      <c r="AB533" s="23"/>
      <c r="AC533" s="24" t="s">
        <v>11</v>
      </c>
      <c r="AD533" s="20"/>
      <c r="AE533" s="20"/>
      <c r="AF533" s="20"/>
      <c r="AG533" s="20"/>
      <c r="AH533" s="23"/>
      <c r="AI533" s="24" t="s">
        <v>12</v>
      </c>
      <c r="AJ533" s="23"/>
      <c r="AK533" s="23"/>
      <c r="AL533" s="20"/>
      <c r="AM533" s="24" t="s">
        <v>21</v>
      </c>
      <c r="AN533" s="20"/>
      <c r="AO533" s="23"/>
      <c r="AP533" s="23"/>
      <c r="AQ533" s="23"/>
      <c r="AR533" s="23"/>
      <c r="AS533" s="24" t="s">
        <v>87</v>
      </c>
      <c r="AT533" s="23"/>
      <c r="AU533" s="23"/>
      <c r="AV533" s="23"/>
      <c r="AW533" s="24" t="s">
        <v>22</v>
      </c>
      <c r="AX533" s="20"/>
      <c r="AY533" s="20"/>
      <c r="AZ533" s="20"/>
      <c r="BA533" s="20"/>
      <c r="BB533" s="23"/>
      <c r="BC533" s="24" t="s">
        <v>13</v>
      </c>
      <c r="BD533" s="23"/>
      <c r="BE533" s="23"/>
      <c r="BF533" s="23"/>
      <c r="BG533" s="24" t="s">
        <v>23</v>
      </c>
      <c r="BH533" s="20"/>
      <c r="BI533" s="23"/>
      <c r="BJ533" s="23"/>
      <c r="BK533" s="23"/>
      <c r="BL533" s="23"/>
      <c r="BM533" s="24" t="s">
        <v>24</v>
      </c>
      <c r="BN533" s="23"/>
      <c r="BO533" s="23"/>
      <c r="BP533" s="23"/>
      <c r="BQ533" s="24" t="s">
        <v>22</v>
      </c>
      <c r="BR533" s="20"/>
      <c r="BS533" s="20"/>
      <c r="BT533" s="20"/>
      <c r="BU533" s="20"/>
      <c r="BV533" s="23"/>
      <c r="BW533" s="24" t="s">
        <v>25</v>
      </c>
      <c r="BX533" s="23"/>
      <c r="BY533" s="23"/>
      <c r="BZ533" s="23"/>
      <c r="CA533" s="24" t="s">
        <v>23</v>
      </c>
      <c r="CB533" s="20"/>
      <c r="CC533" s="23"/>
      <c r="CD533" s="23"/>
      <c r="CE533" s="23"/>
      <c r="CF533" s="23"/>
      <c r="CG533" s="24" t="s">
        <v>88</v>
      </c>
      <c r="CH533" s="23"/>
      <c r="CI533" s="23"/>
      <c r="CJ533" s="23"/>
      <c r="CK533" s="24" t="s">
        <v>155</v>
      </c>
      <c r="CL533" s="24"/>
      <c r="CM533" s="23"/>
      <c r="CN533" s="23"/>
      <c r="CO533" s="23"/>
      <c r="CP533" s="23"/>
      <c r="CQ533" s="24" t="s">
        <v>89</v>
      </c>
      <c r="CR533" s="23"/>
      <c r="CS533" s="23"/>
      <c r="CY533" s="35"/>
      <c r="CZ533" s="35"/>
    </row>
    <row r="534" spans="1:104" ht="18" customHeight="1" thickBot="1">
      <c r="A534" s="23"/>
      <c r="B534" s="33"/>
      <c r="C534" s="23"/>
      <c r="D534" s="7" t="s">
        <v>99</v>
      </c>
      <c r="E534" s="8"/>
      <c r="F534" s="8" t="s">
        <v>100</v>
      </c>
      <c r="G534" s="9"/>
      <c r="H534" s="10"/>
      <c r="I534" s="7" t="s">
        <v>103</v>
      </c>
      <c r="J534" s="8"/>
      <c r="K534" s="8" t="s">
        <v>104</v>
      </c>
      <c r="L534" s="9"/>
      <c r="M534" s="23"/>
      <c r="N534" s="194" t="s">
        <v>74</v>
      </c>
      <c r="O534" s="195"/>
      <c r="P534" s="196" t="s">
        <v>75</v>
      </c>
      <c r="Q534" s="197"/>
      <c r="R534" s="23"/>
      <c r="S534" s="7" t="s">
        <v>2</v>
      </c>
      <c r="T534" s="8"/>
      <c r="U534" s="8" t="s">
        <v>3</v>
      </c>
      <c r="V534" s="9"/>
      <c r="W534" s="20"/>
      <c r="X534" s="194" t="s">
        <v>108</v>
      </c>
      <c r="Y534" s="195"/>
      <c r="Z534" s="196" t="s">
        <v>109</v>
      </c>
      <c r="AA534" s="197"/>
      <c r="AB534" s="20"/>
      <c r="AC534" s="7" t="s">
        <v>107</v>
      </c>
      <c r="AD534" s="8"/>
      <c r="AE534" s="8" t="s">
        <v>14</v>
      </c>
      <c r="AF534" s="9"/>
      <c r="AG534" s="20"/>
      <c r="AH534" s="194" t="s">
        <v>112</v>
      </c>
      <c r="AI534" s="195"/>
      <c r="AJ534" s="196" t="s">
        <v>113</v>
      </c>
      <c r="AK534" s="197"/>
      <c r="AL534" s="20"/>
      <c r="AM534" s="106" t="s">
        <v>135</v>
      </c>
      <c r="AN534" s="107"/>
      <c r="AO534" s="107" t="s">
        <v>136</v>
      </c>
      <c r="AP534" s="108"/>
      <c r="AQ534" s="23"/>
      <c r="AR534" s="194" t="s">
        <v>116</v>
      </c>
      <c r="AS534" s="195"/>
      <c r="AT534" s="196" t="s">
        <v>0</v>
      </c>
      <c r="AU534" s="197"/>
      <c r="AV534" s="36"/>
      <c r="AW534" s="7" t="s">
        <v>139</v>
      </c>
      <c r="AX534" s="8"/>
      <c r="AY534" s="8" t="s">
        <v>140</v>
      </c>
      <c r="AZ534" s="9"/>
      <c r="BA534" s="20"/>
      <c r="BB534" s="194" t="s">
        <v>119</v>
      </c>
      <c r="BC534" s="195"/>
      <c r="BD534" s="196" t="s">
        <v>120</v>
      </c>
      <c r="BE534" s="197"/>
      <c r="BF534" s="36"/>
      <c r="BG534" s="190" t="s">
        <v>143</v>
      </c>
      <c r="BH534" s="191"/>
      <c r="BI534" s="192" t="s">
        <v>144</v>
      </c>
      <c r="BJ534" s="193"/>
      <c r="BK534" s="36"/>
      <c r="BL534" s="194" t="s">
        <v>123</v>
      </c>
      <c r="BM534" s="195"/>
      <c r="BN534" s="196" t="s">
        <v>124</v>
      </c>
      <c r="BO534" s="197"/>
      <c r="BP534" s="36"/>
      <c r="BQ534" s="7" t="s">
        <v>147</v>
      </c>
      <c r="BR534" s="8"/>
      <c r="BS534" s="8" t="s">
        <v>148</v>
      </c>
      <c r="BT534" s="9"/>
      <c r="BU534" s="20"/>
      <c r="BV534" s="194" t="s">
        <v>127</v>
      </c>
      <c r="BW534" s="195"/>
      <c r="BX534" s="196" t="s">
        <v>128</v>
      </c>
      <c r="BY534" s="197"/>
      <c r="BZ534" s="36"/>
      <c r="CA534" s="7" t="s">
        <v>151</v>
      </c>
      <c r="CB534" s="8"/>
      <c r="CC534" s="8" t="s">
        <v>152</v>
      </c>
      <c r="CD534" s="9"/>
      <c r="CE534" s="36"/>
      <c r="CF534" s="194" t="s">
        <v>131</v>
      </c>
      <c r="CG534" s="195"/>
      <c r="CH534" s="196" t="s">
        <v>132</v>
      </c>
      <c r="CI534" s="197"/>
      <c r="CJ534" s="23"/>
      <c r="CK534" s="7" t="s">
        <v>156</v>
      </c>
      <c r="CL534" s="8"/>
      <c r="CM534" s="8" t="s">
        <v>157</v>
      </c>
      <c r="CN534" s="9"/>
      <c r="CO534" s="23"/>
      <c r="CP534" s="194" t="s">
        <v>160</v>
      </c>
      <c r="CQ534" s="195"/>
      <c r="CR534" s="196" t="s">
        <v>132</v>
      </c>
      <c r="CS534" s="197"/>
      <c r="CU534" s="26" t="s">
        <v>15</v>
      </c>
      <c r="CW534" s="52" t="s">
        <v>46</v>
      </c>
      <c r="CY534" s="35"/>
      <c r="CZ534" s="35"/>
    </row>
    <row r="535" spans="1:104" ht="18" customHeight="1" thickTop="1" thickBot="1">
      <c r="B535" s="34">
        <v>1.28</v>
      </c>
      <c r="D535" s="11">
        <v>1</v>
      </c>
      <c r="E535" s="12">
        <v>0</v>
      </c>
      <c r="F535" s="13">
        <v>0</v>
      </c>
      <c r="G535" s="14">
        <v>0</v>
      </c>
      <c r="H535" s="10"/>
      <c r="I535" s="11">
        <v>1</v>
      </c>
      <c r="J535" s="12">
        <v>0</v>
      </c>
      <c r="K535" s="13">
        <v>0</v>
      </c>
      <c r="L535" s="40">
        <f t="shared" ref="L535" si="5458">$B535*$J$4</f>
        <v>1.8266112000000001</v>
      </c>
      <c r="N535" s="1">
        <f t="shared" ref="N535" si="5459">D535*I535+F535*I538-E535*J535-G535*J538</f>
        <v>1</v>
      </c>
      <c r="O535" s="4">
        <f t="shared" ref="O535" si="5460">(D535*J535+E535*I535+F535*J538+G535*I538)</f>
        <v>0</v>
      </c>
      <c r="P535" s="2">
        <f t="shared" ref="P535" si="5461">D535*K535+F535*K538-E535*L535-G535*L538</f>
        <v>0</v>
      </c>
      <c r="Q535" s="3">
        <f t="shared" ref="Q535" si="5462">(D535*L535+E535*K535+F535*L538+G535*K538)</f>
        <v>1.8266112000000001</v>
      </c>
      <c r="S535" s="11">
        <v>1</v>
      </c>
      <c r="T535" s="12">
        <v>0</v>
      </c>
      <c r="U535" s="13">
        <v>0</v>
      </c>
      <c r="V535" s="13">
        <v>0</v>
      </c>
      <c r="W535" s="20"/>
      <c r="X535" s="1">
        <f t="shared" ref="X535" si="5463">N535*S535+P535*S538-O535*T535-Q535*T538</f>
        <v>-3.2189867240652799</v>
      </c>
      <c r="Y535" s="4">
        <f t="shared" ref="Y535" si="5464">(N535*T535+O535*S535+P535*T538+Q535*S538)</f>
        <v>0</v>
      </c>
      <c r="Z535" s="2">
        <f t="shared" ref="Z535" si="5465">N535*U535+P535*U538-O535*V535-Q535*V538</f>
        <v>0</v>
      </c>
      <c r="AA535" s="3">
        <f t="shared" ref="AA535" si="5466">(N535*V535+O535*U535+P535*V538+Q535*U538)</f>
        <v>1.8266112000000001</v>
      </c>
      <c r="AB535" s="20"/>
      <c r="AC535" s="11">
        <v>1</v>
      </c>
      <c r="AD535" s="12">
        <v>0</v>
      </c>
      <c r="AE535" s="13">
        <v>0</v>
      </c>
      <c r="AF535" s="40">
        <f t="shared" ref="AF535" si="5467">$B535*$AD$4</f>
        <v>2.1919872000000002</v>
      </c>
      <c r="AG535" s="20"/>
      <c r="AH535" s="1">
        <f t="shared" ref="AH535" si="5468">X535*AC535+Z535*AC538-Y535*AD535-AA535*AD538</f>
        <v>-3.2189867240652799</v>
      </c>
      <c r="AI535" s="4">
        <f t="shared" ref="AI535" si="5469">(X535*AD535+Y535*AC535+Z535*AD538+AA535*AC538)</f>
        <v>0</v>
      </c>
      <c r="AJ535" s="2">
        <f t="shared" ref="AJ535" si="5470">X535*AE535+Z535*AE538-Y535*AF535-AA535*AF538</f>
        <v>0</v>
      </c>
      <c r="AK535" s="3">
        <f t="shared" ref="AK535" si="5471">(X535*AF535+Y535*AE535+Z535*AF538+AA535*AE538)</f>
        <v>-5.2293664961210258</v>
      </c>
      <c r="AL535" s="20"/>
      <c r="AM535" s="11">
        <v>1</v>
      </c>
      <c r="AN535" s="12">
        <v>0</v>
      </c>
      <c r="AO535" s="13">
        <v>0</v>
      </c>
      <c r="AP535" s="14">
        <v>0</v>
      </c>
      <c r="AR535" s="1">
        <f t="shared" ref="AR535" si="5472">AH535*AM535+AJ535*AM538-AI535*AN535-AK535*AN538</f>
        <v>9.5373876678036567</v>
      </c>
      <c r="AS535" s="4">
        <f t="shared" ref="AS535" si="5473">(AH535*AN535+AI535*AM535+AJ535*AN538+AK535*AM538)</f>
        <v>0</v>
      </c>
      <c r="AT535" s="2">
        <f t="shared" ref="AT535" si="5474">AH535*AO535+AJ535*AO538-AI535*AP535-AK535*AP538</f>
        <v>0</v>
      </c>
      <c r="AU535" s="3">
        <f t="shared" ref="AU535" si="5475">(AH535*AP535+AI535*AO535+AJ535*AP538+AK535*AO538)</f>
        <v>-5.2293664961210258</v>
      </c>
      <c r="AV535" s="20"/>
      <c r="AW535" s="11">
        <v>1</v>
      </c>
      <c r="AX535" s="12">
        <v>0</v>
      </c>
      <c r="AY535" s="13">
        <v>0</v>
      </c>
      <c r="AZ535" s="40">
        <f t="shared" ref="AZ535" si="5476">$B535*$AX$4</f>
        <v>2.1919872000000002</v>
      </c>
      <c r="BA535" s="20"/>
      <c r="BB535" s="1">
        <f t="shared" ref="BB535" si="5477">AR535*AW535+AT535*AW538-AS535*AX535-AU535*AX538</f>
        <v>9.5373876678036567</v>
      </c>
      <c r="BC535" s="4">
        <f t="shared" ref="BC535" si="5478">(AR535*AX535+AS535*AW535+AT535*AX538+AU535*AW538)</f>
        <v>0</v>
      </c>
      <c r="BD535" s="2">
        <f t="shared" ref="BD535" si="5479">AR535*AY535+AT535*AY538-AS535*AZ535-AU535*AZ538</f>
        <v>0</v>
      </c>
      <c r="BE535" s="3">
        <f t="shared" ref="BE535" si="5480">(AR535*AZ535+AS535*AY535+AT535*AZ538+AU535*AY538)</f>
        <v>15.676465193142443</v>
      </c>
      <c r="BF535" s="20"/>
      <c r="BG535" s="11">
        <v>1</v>
      </c>
      <c r="BH535" s="12">
        <v>0</v>
      </c>
      <c r="BI535" s="13">
        <v>0</v>
      </c>
      <c r="BJ535" s="14">
        <v>0</v>
      </c>
      <c r="BK535" s="20"/>
      <c r="BL535" s="1">
        <f t="shared" ref="BL535" si="5481">BB535*BG535+BD535*BG538-BC535*BH535-BE535*BH538</f>
        <v>-26.671083259200088</v>
      </c>
      <c r="BM535" s="4">
        <f t="shared" ref="BM535" si="5482">(BB535*BH535+BC535*BG535+BD535*BH538+BE535*BG538)</f>
        <v>0</v>
      </c>
      <c r="BN535" s="2">
        <f t="shared" ref="BN535" si="5483">BB535*BI535+BD535*BI538-BC535*BJ535-BE535*BJ538</f>
        <v>0</v>
      </c>
      <c r="BO535" s="3">
        <f t="shared" ref="BO535" si="5484">(BB535*BJ535+BC535*BI535+BD535*BJ538+BE535*BI538)</f>
        <v>15.676465193142443</v>
      </c>
      <c r="BP535" s="20"/>
      <c r="BQ535" s="11">
        <v>1</v>
      </c>
      <c r="BR535" s="12">
        <v>0</v>
      </c>
      <c r="BS535" s="13">
        <v>0</v>
      </c>
      <c r="BT535" s="40">
        <f t="shared" ref="BT535" si="5485">$B535*BR$4</f>
        <v>1.8266112000000001</v>
      </c>
      <c r="BU535" s="20"/>
      <c r="BV535" s="1">
        <f t="shared" ref="BV535" si="5486">BL535*BQ535+BN535*BQ538-BM535*BR535-BO535*BR538</f>
        <v>-26.671083259200088</v>
      </c>
      <c r="BW535" s="4">
        <f t="shared" ref="BW535" si="5487">(BL535*BR535+BM535*BQ535+BN535*BR538+BO535*BQ538)</f>
        <v>0</v>
      </c>
      <c r="BX535" s="2">
        <f t="shared" ref="BX535" si="5488">BL535*BS535+BN535*BS538-BM535*BT535-BO535*BT538</f>
        <v>0</v>
      </c>
      <c r="BY535" s="3">
        <f t="shared" ref="BY535" si="5489">(BL535*BT535+BM535*BS535+BN535*BT538+BO535*BS538)</f>
        <v>-33.041234204244944</v>
      </c>
      <c r="BZ535" s="20"/>
      <c r="CA535" s="11">
        <v>1</v>
      </c>
      <c r="CB535" s="12">
        <v>0</v>
      </c>
      <c r="CC535" s="13">
        <v>0</v>
      </c>
      <c r="CD535" s="14">
        <v>0</v>
      </c>
      <c r="CE535" s="20"/>
      <c r="CF535" s="1">
        <f t="shared" ref="CF535" si="5490">BV535*CA535+BX535*CA538-BW535*CB535-BY535*CB538</f>
        <v>7.7755400171818962</v>
      </c>
      <c r="CG535" s="4">
        <f t="shared" ref="CG535" si="5491">(BV535*CB535+BW535*CA535+BX535*CB538+BY535*CA538)</f>
        <v>0</v>
      </c>
      <c r="CH535" s="2">
        <f t="shared" ref="CH535" si="5492">BV535*CC535+BX535*CC538-BW535*CD535-BY535*CD538</f>
        <v>0</v>
      </c>
      <c r="CI535" s="3">
        <f t="shared" ref="CI535" si="5493">(BV535*CD535+BW535*CC535+BX535*CD538+BY535*CC538)</f>
        <v>-33.041234204244944</v>
      </c>
      <c r="CJ535" s="28"/>
      <c r="CK535" s="11">
        <v>1</v>
      </c>
      <c r="CL535" s="12">
        <v>0</v>
      </c>
      <c r="CM535" s="13">
        <v>0</v>
      </c>
      <c r="CN535" s="14">
        <v>0</v>
      </c>
      <c r="CP535" s="1">
        <f t="shared" ref="CP535" si="5494">CF535*CK535+CH535*CK538-CG535*CL535-CI535*CL538</f>
        <v>7.7755400171818962</v>
      </c>
      <c r="CQ535" s="4">
        <f t="shared" ref="CQ535" si="5495">(CF535*CL535+CG535*CK535+CH535*CL538+CI535*CK538)</f>
        <v>-33.041234204244944</v>
      </c>
      <c r="CR535" s="2">
        <f t="shared" ref="CR535" si="5496">CF535*CM535+CH535*CM538-CG535*CN535-CI535*CN538</f>
        <v>0</v>
      </c>
      <c r="CS535" s="3">
        <f t="shared" ref="CS535" si="5497">(CF535*CN535+CG535*CM535+CH535*CN538+CI535*CM538)</f>
        <v>-33.041234204244944</v>
      </c>
      <c r="CU535" s="29">
        <f t="shared" ref="CU535" si="5498">20*LOG(((1+$CL$4)/$CL$4)/((CP535+CP538)^2+(CQ535+CQ538)^2)^0.5)</f>
        <v>-24.835443457110372</v>
      </c>
      <c r="CW535" s="53">
        <f t="shared" ref="CW535" si="5499">((CP535^2+CQ535^2)^0.5)/((CP538^2+CQ538^2)^0.5)</f>
        <v>4.2530436257133344</v>
      </c>
      <c r="CY535" s="35"/>
      <c r="CZ535" s="35"/>
    </row>
    <row r="536" spans="1:104" ht="18" customHeight="1" thickBot="1">
      <c r="D536" s="11"/>
      <c r="E536" s="13"/>
      <c r="F536" s="13"/>
      <c r="G536" s="15"/>
      <c r="H536" s="10"/>
      <c r="I536" s="11"/>
      <c r="J536" s="13"/>
      <c r="K536" s="13"/>
      <c r="L536" s="15"/>
      <c r="N536" s="5"/>
      <c r="Q536" s="6"/>
      <c r="S536" s="11"/>
      <c r="T536" s="13"/>
      <c r="U536" s="13"/>
      <c r="V536" s="15"/>
      <c r="W536" s="20"/>
      <c r="X536" s="5"/>
      <c r="AA536" s="6"/>
      <c r="AB536" s="20"/>
      <c r="AC536" s="11"/>
      <c r="AD536" s="13"/>
      <c r="AE536" s="13"/>
      <c r="AF536" s="15"/>
      <c r="AG536" s="20"/>
      <c r="AH536" s="5"/>
      <c r="AK536" s="6"/>
      <c r="AL536" s="20"/>
      <c r="AM536" s="11"/>
      <c r="AN536" s="13"/>
      <c r="AO536" s="13"/>
      <c r="AP536" s="15"/>
      <c r="AR536" s="5"/>
      <c r="AU536" s="6"/>
      <c r="AW536" s="11"/>
      <c r="AX536" s="13"/>
      <c r="AY536" s="13"/>
      <c r="AZ536" s="15"/>
      <c r="BA536" s="20"/>
      <c r="BB536" s="5"/>
      <c r="BE536" s="6"/>
      <c r="BG536" s="11"/>
      <c r="BH536" s="13"/>
      <c r="BI536" s="13"/>
      <c r="BJ536" s="15"/>
      <c r="BL536" s="5"/>
      <c r="BO536" s="6"/>
      <c r="BQ536" s="11"/>
      <c r="BR536" s="13"/>
      <c r="BS536" s="13"/>
      <c r="BT536" s="15"/>
      <c r="BU536" s="20"/>
      <c r="BV536" s="5"/>
      <c r="BY536" s="6"/>
      <c r="CA536" s="11"/>
      <c r="CB536" s="13"/>
      <c r="CC536" s="13"/>
      <c r="CD536" s="15"/>
      <c r="CF536" s="5"/>
      <c r="CI536" s="6"/>
      <c r="CK536" s="11"/>
      <c r="CL536" s="13"/>
      <c r="CM536" s="13"/>
      <c r="CN536" s="15"/>
      <c r="CP536" s="5"/>
      <c r="CS536" s="6"/>
      <c r="CW536" s="54"/>
      <c r="CY536" s="35"/>
      <c r="CZ536" s="35"/>
    </row>
    <row r="537" spans="1:104" ht="18" customHeight="1" thickBot="1">
      <c r="D537" s="11" t="s">
        <v>101</v>
      </c>
      <c r="E537" s="13"/>
      <c r="F537" s="13" t="s">
        <v>102</v>
      </c>
      <c r="G537" s="15"/>
      <c r="H537" s="10"/>
      <c r="I537" s="11" t="s">
        <v>106</v>
      </c>
      <c r="J537" s="13"/>
      <c r="K537" s="13" t="s">
        <v>105</v>
      </c>
      <c r="L537" s="15"/>
      <c r="N537" s="194" t="s">
        <v>16</v>
      </c>
      <c r="O537" s="195"/>
      <c r="P537" s="196" t="s">
        <v>17</v>
      </c>
      <c r="Q537" s="197"/>
      <c r="S537" s="11" t="s">
        <v>4</v>
      </c>
      <c r="T537" s="13"/>
      <c r="U537" s="13" t="s">
        <v>5</v>
      </c>
      <c r="V537" s="15"/>
      <c r="W537" s="20"/>
      <c r="X537" s="194" t="s">
        <v>111</v>
      </c>
      <c r="Y537" s="195"/>
      <c r="Z537" s="196" t="s">
        <v>110</v>
      </c>
      <c r="AA537" s="197"/>
      <c r="AB537" s="20"/>
      <c r="AC537" s="11" t="s">
        <v>18</v>
      </c>
      <c r="AD537" s="13"/>
      <c r="AE537" s="13" t="s">
        <v>19</v>
      </c>
      <c r="AF537" s="15"/>
      <c r="AG537" s="20"/>
      <c r="AH537" s="194" t="s">
        <v>114</v>
      </c>
      <c r="AI537" s="195"/>
      <c r="AJ537" s="196" t="s">
        <v>115</v>
      </c>
      <c r="AK537" s="197"/>
      <c r="AL537" s="20"/>
      <c r="AM537" s="11" t="s">
        <v>138</v>
      </c>
      <c r="AN537" s="13"/>
      <c r="AO537" s="13" t="s">
        <v>137</v>
      </c>
      <c r="AP537" s="15"/>
      <c r="AR537" s="194" t="s">
        <v>117</v>
      </c>
      <c r="AS537" s="195"/>
      <c r="AT537" s="196" t="s">
        <v>118</v>
      </c>
      <c r="AU537" s="197"/>
      <c r="AV537" s="36"/>
      <c r="AW537" s="11" t="s">
        <v>142</v>
      </c>
      <c r="AX537" s="13"/>
      <c r="AY537" s="13" t="s">
        <v>141</v>
      </c>
      <c r="AZ537" s="15"/>
      <c r="BA537" s="20"/>
      <c r="BB537" s="194" t="s">
        <v>122</v>
      </c>
      <c r="BC537" s="195"/>
      <c r="BD537" s="196" t="s">
        <v>121</v>
      </c>
      <c r="BE537" s="197"/>
      <c r="BF537" s="36"/>
      <c r="BG537" s="11" t="s">
        <v>145</v>
      </c>
      <c r="BH537" s="13"/>
      <c r="BI537" s="13" t="s">
        <v>146</v>
      </c>
      <c r="BJ537" s="15"/>
      <c r="BK537" s="36"/>
      <c r="BL537" s="194" t="s">
        <v>125</v>
      </c>
      <c r="BM537" s="195"/>
      <c r="BN537" s="196" t="s">
        <v>126</v>
      </c>
      <c r="BO537" s="197"/>
      <c r="BP537" s="36"/>
      <c r="BQ537" s="11" t="s">
        <v>150</v>
      </c>
      <c r="BR537" s="13"/>
      <c r="BS537" s="13" t="s">
        <v>149</v>
      </c>
      <c r="BT537" s="15"/>
      <c r="BU537" s="20"/>
      <c r="BV537" s="194" t="s">
        <v>129</v>
      </c>
      <c r="BW537" s="195"/>
      <c r="BX537" s="196" t="s">
        <v>130</v>
      </c>
      <c r="BY537" s="197"/>
      <c r="BZ537" s="36"/>
      <c r="CA537" s="11" t="s">
        <v>154</v>
      </c>
      <c r="CB537" s="13"/>
      <c r="CC537" s="13" t="s">
        <v>153</v>
      </c>
      <c r="CD537" s="15"/>
      <c r="CE537" s="36"/>
      <c r="CF537" s="194" t="s">
        <v>134</v>
      </c>
      <c r="CG537" s="195"/>
      <c r="CH537" s="196" t="s">
        <v>133</v>
      </c>
      <c r="CI537" s="197"/>
      <c r="CK537" s="11" t="s">
        <v>159</v>
      </c>
      <c r="CL537" s="13"/>
      <c r="CM537" s="13" t="s">
        <v>158</v>
      </c>
      <c r="CN537" s="15"/>
      <c r="CP537" s="109" t="s">
        <v>161</v>
      </c>
      <c r="CQ537" s="110"/>
      <c r="CR537" s="111" t="s">
        <v>162</v>
      </c>
      <c r="CS537" s="112"/>
      <c r="CU537" s="38" t="s">
        <v>29</v>
      </c>
      <c r="CW537" s="55" t="s">
        <v>47</v>
      </c>
      <c r="CY537" s="35"/>
      <c r="CZ537" s="35"/>
    </row>
    <row r="538" spans="1:104" ht="18" customHeight="1" thickTop="1" thickBot="1">
      <c r="D538" s="16">
        <v>0</v>
      </c>
      <c r="E538" s="17">
        <f t="shared" ref="E538" si="5500">$B535*$E$4</f>
        <v>1.0425344000000001</v>
      </c>
      <c r="F538" s="18">
        <v>1</v>
      </c>
      <c r="G538" s="19">
        <v>0</v>
      </c>
      <c r="H538" s="10"/>
      <c r="I538" s="16">
        <v>0</v>
      </c>
      <c r="J538" s="17">
        <v>0</v>
      </c>
      <c r="K538" s="18">
        <v>1</v>
      </c>
      <c r="L538" s="19">
        <v>0</v>
      </c>
      <c r="N538" s="1">
        <f t="shared" ref="N538" si="5501">D538*I535+F538*I538-E538*J535-G538*J538</f>
        <v>0</v>
      </c>
      <c r="O538" s="4">
        <f t="shared" ref="O538" si="5502">(D538*J535+E538*I535+F538*J538+G538*I538)</f>
        <v>1.0425344000000001</v>
      </c>
      <c r="P538" s="2">
        <f t="shared" ref="P538" si="5503">D538*K535+F538*K538-E538*L535-G538*L538</f>
        <v>-0.90430501142528019</v>
      </c>
      <c r="Q538" s="3">
        <f t="shared" ref="Q538" si="5504">(D538*L535+E538*K535+F538*L538+G538*K538)</f>
        <v>0</v>
      </c>
      <c r="S538" s="16">
        <v>0</v>
      </c>
      <c r="T538" s="17">
        <f t="shared" ref="T538" si="5505">$B535*$T$4</f>
        <v>2.3097344</v>
      </c>
      <c r="U538" s="18">
        <v>1</v>
      </c>
      <c r="V538" s="19">
        <v>0</v>
      </c>
      <c r="W538" s="20"/>
      <c r="X538" s="1">
        <f t="shared" ref="X538" si="5506">N538*S535+P538*S538-O538*T535-Q538*T538</f>
        <v>0</v>
      </c>
      <c r="Y538" s="4">
        <f t="shared" ref="Y538" si="5507">(N538*T535+O538*S535+P538*T538+Q538*S538)</f>
        <v>-1.0461699929813624</v>
      </c>
      <c r="Z538" s="2">
        <f t="shared" ref="Z538" si="5508">N538*U535+P538*U538-O538*V535-Q538*V538</f>
        <v>-0.90430501142528019</v>
      </c>
      <c r="AA538" s="3">
        <f t="shared" ref="AA538" si="5509">(N538*V535+O538*U535+P538*V538+Q538*U538)</f>
        <v>0</v>
      </c>
      <c r="AB538" s="20"/>
      <c r="AC538" s="16">
        <v>0</v>
      </c>
      <c r="AD538" s="17">
        <v>0</v>
      </c>
      <c r="AE538" s="18">
        <v>1</v>
      </c>
      <c r="AF538" s="19">
        <v>0</v>
      </c>
      <c r="AG538" s="20"/>
      <c r="AH538" s="1">
        <f t="shared" ref="AH538" si="5510">X538*AC535+Z538*AC538-Y538*AD535-AA538*AD538</f>
        <v>0</v>
      </c>
      <c r="AI538" s="4">
        <f t="shared" ref="AI538" si="5511">(X538*AD535+Y538*AC535+Z538*AD538+AA538*AC538)</f>
        <v>-1.0461699929813624</v>
      </c>
      <c r="AJ538" s="2">
        <f t="shared" ref="AJ538" si="5512">X538*AE535+Z538*AE538-Y538*AF535-AA538*AF538</f>
        <v>1.3888862222139564</v>
      </c>
      <c r="AK538" s="3">
        <f t="shared" ref="AK538" si="5513">(X538*AF535+Y538*AE535+Z538*AF538+AA538*AE538)</f>
        <v>0</v>
      </c>
      <c r="AL538" s="20"/>
      <c r="AM538" s="16">
        <v>0</v>
      </c>
      <c r="AN538" s="17">
        <f t="shared" ref="AN538" si="5514">$B535*$AN$4</f>
        <v>2.4393728000000001</v>
      </c>
      <c r="AO538" s="18">
        <v>1</v>
      </c>
      <c r="AP538" s="19">
        <v>0</v>
      </c>
      <c r="AR538" s="1">
        <f t="shared" ref="AR538" si="5515">AH538*AM535+AJ538*AM538-AI538*AN535-AK538*AN538</f>
        <v>0</v>
      </c>
      <c r="AS538" s="4">
        <f t="shared" ref="AS538" si="5516">(AH538*AN535+AI538*AM535+AJ538*AN538+AK538*AM538)</f>
        <v>2.3418412797821189</v>
      </c>
      <c r="AT538" s="2">
        <f t="shared" ref="AT538" si="5517">AH538*AO535+AJ538*AO538-AI538*AP535-AK538*AP538</f>
        <v>1.3888862222139564</v>
      </c>
      <c r="AU538" s="3">
        <f t="shared" ref="AU538" si="5518">(AH538*AP535+AI538*AO535+AJ538*AP538+AK538*AO538)</f>
        <v>0</v>
      </c>
      <c r="AV538" s="20"/>
      <c r="AW538" s="16">
        <v>0</v>
      </c>
      <c r="AX538" s="17">
        <v>0</v>
      </c>
      <c r="AY538" s="18">
        <v>1</v>
      </c>
      <c r="AZ538" s="19">
        <v>0</v>
      </c>
      <c r="BA538" s="20"/>
      <c r="BB538" s="1">
        <f t="shared" ref="BB538" si="5519">AR538*AW535+AT538*AW538-AS538*AX535-AU538*AX538</f>
        <v>0</v>
      </c>
      <c r="BC538" s="4">
        <f t="shared" ref="BC538" si="5520">(AR538*AX535+AS538*AW535+AT538*AX538+AU538*AW538)</f>
        <v>2.3418412797821189</v>
      </c>
      <c r="BD538" s="2">
        <f t="shared" ref="BD538" si="5521">AR538*AY535+AT538*AY538-AS538*AZ535-AU538*AZ538</f>
        <v>-3.7443998875000672</v>
      </c>
      <c r="BE538" s="3">
        <f t="shared" ref="BE538" si="5522">(AR538*AZ535+AS538*AY535+AT538*AZ538+AU538*AY538)</f>
        <v>0</v>
      </c>
      <c r="BF538" s="20"/>
      <c r="BG538" s="16">
        <v>0</v>
      </c>
      <c r="BH538" s="17">
        <f t="shared" ref="BH538" si="5523">$B535*$BH$4</f>
        <v>2.3097344</v>
      </c>
      <c r="BI538" s="18">
        <v>1</v>
      </c>
      <c r="BJ538" s="19">
        <v>0</v>
      </c>
      <c r="BK538" s="20"/>
      <c r="BL538" s="1">
        <f t="shared" ref="BL538" si="5524">BB538*BG535+BD538*BG538-BC538*BH535-BE538*BH538</f>
        <v>0</v>
      </c>
      <c r="BM538" s="4">
        <f t="shared" ref="BM538" si="5525">(BB538*BH535+BC538*BG535+BD538*BH538+BE538*BG538)</f>
        <v>-6.3067279477329157</v>
      </c>
      <c r="BN538" s="2">
        <f t="shared" ref="BN538" si="5526">BB538*BI535+BD538*BI538-BC538*BJ535-BE538*BJ538</f>
        <v>-3.7443998875000672</v>
      </c>
      <c r="BO538" s="3">
        <f t="shared" ref="BO538" si="5527">(BB538*BJ535+BC538*BI535+BD538*BJ538+BE538*BI538)</f>
        <v>0</v>
      </c>
      <c r="BP538" s="20"/>
      <c r="BQ538" s="16">
        <v>0</v>
      </c>
      <c r="BR538" s="17">
        <v>0</v>
      </c>
      <c r="BS538" s="18">
        <v>1</v>
      </c>
      <c r="BT538" s="19">
        <v>0</v>
      </c>
      <c r="BU538" s="20"/>
      <c r="BV538" s="1">
        <f t="shared" ref="BV538" si="5528">BL538*BQ535+BN538*BQ538-BM538*BR535-BO538*BR538</f>
        <v>0</v>
      </c>
      <c r="BW538" s="4">
        <f t="shared" ref="BW538" si="5529">(BL538*BR535+BM538*BQ535+BN538*BR538+BO538*BQ538)</f>
        <v>-6.3067279477329157</v>
      </c>
      <c r="BX538" s="2">
        <f t="shared" ref="BX538" si="5530">BL538*BS535+BN538*BS538-BM538*BT535-BO538*BT538</f>
        <v>7.7755400171818909</v>
      </c>
      <c r="BY538" s="3">
        <f t="shared" ref="BY538" si="5531">(BL538*BT535+BM538*BS535+BN538*BT538+BO538*BS538)</f>
        <v>0</v>
      </c>
      <c r="BZ538" s="20"/>
      <c r="CA538" s="16">
        <v>0</v>
      </c>
      <c r="CB538" s="17">
        <f t="shared" ref="CB538" si="5532">$B535*$CB$4</f>
        <v>1.0425344000000001</v>
      </c>
      <c r="CC538" s="18">
        <v>1</v>
      </c>
      <c r="CD538" s="19">
        <v>0</v>
      </c>
      <c r="CE538" s="20"/>
      <c r="CF538" s="1">
        <f t="shared" ref="CF538" si="5533">BV538*CA535+BX538*CA538-BW538*CB535-BY538*CB538</f>
        <v>0</v>
      </c>
      <c r="CG538" s="4">
        <f t="shared" ref="CG538" si="5534">(BV538*CB535+BW538*CA535+BX538*CB538+BY538*CA538)</f>
        <v>1.7995399987557965</v>
      </c>
      <c r="CH538" s="2">
        <f t="shared" ref="CH538" si="5535">BV538*CC535+BX538*CC538-BW538*CD535-BY538*CD538</f>
        <v>7.7755400171818909</v>
      </c>
      <c r="CI538" s="3">
        <f t="shared" ref="CI538" si="5536">(BV538*CD535+BW538*CC535+BX538*CD538+BY538*CC538)</f>
        <v>0</v>
      </c>
      <c r="CK538" s="16">
        <f t="shared" ref="CK538" si="5537">1/$CL$4</f>
        <v>1</v>
      </c>
      <c r="CL538" s="17">
        <v>0</v>
      </c>
      <c r="CM538" s="18">
        <v>1</v>
      </c>
      <c r="CN538" s="19">
        <v>0</v>
      </c>
      <c r="CP538" s="1">
        <f t="shared" ref="CP538" si="5538">CF538*CK535+CH538*CK538-CG538*CL535-CI538*CL538</f>
        <v>7.7755400171818909</v>
      </c>
      <c r="CQ538" s="4">
        <f t="shared" ref="CQ538" si="5539">(CF538*CL535+CG538*CK535+CH538*CL538+CI538*CK538)</f>
        <v>1.7995399987557965</v>
      </c>
      <c r="CR538" s="2">
        <f t="shared" ref="CR538" si="5540">CF538*CM535+CH538*CM538-CG538*CN535-CI538*CN538</f>
        <v>7.7755400171818909</v>
      </c>
      <c r="CS538" s="3">
        <f t="shared" ref="CS538" si="5541">(CF538*CN535+CG538*CM535+CH538*CN538+CI538*CM538)</f>
        <v>0</v>
      </c>
      <c r="CU538" s="39">
        <f t="shared" ref="CU538" si="5542">(180/PI())*ATAN(-1*(CQ535/CP535))</f>
        <v>76.757620158929385</v>
      </c>
      <c r="CW538" s="56">
        <f t="shared" ref="CW538" si="5543">20*LOG(((1-(10^(CU535/20)^2)*(1-((1-CW535)/(1+CW535))^2))^0.5))</f>
        <v>-8.8027393376317771E-3</v>
      </c>
      <c r="CY538" s="35"/>
      <c r="CZ538" s="35"/>
    </row>
    <row r="539" spans="1:104" ht="18" customHeight="1">
      <c r="E539" s="20"/>
      <c r="F539" s="20"/>
      <c r="G539" s="20"/>
      <c r="H539" s="20"/>
      <c r="I539" s="20"/>
      <c r="J539" s="20"/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  <c r="AA539" s="20"/>
      <c r="AB539" s="30"/>
      <c r="AC539" s="20"/>
      <c r="AD539" s="20"/>
      <c r="AE539" s="20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Y539" s="35"/>
      <c r="CZ539" s="35"/>
    </row>
    <row r="540" spans="1:104" ht="18" customHeight="1">
      <c r="CY540" s="35"/>
      <c r="CZ540" s="35"/>
    </row>
    <row r="541" spans="1:104" ht="18" customHeight="1" thickBot="1">
      <c r="A541" s="23"/>
      <c r="B541" s="23"/>
      <c r="C541" s="23"/>
      <c r="D541" s="20" t="s">
        <v>6</v>
      </c>
      <c r="E541" s="20"/>
      <c r="F541" s="20"/>
      <c r="G541" s="20"/>
      <c r="H541" s="20"/>
      <c r="I541" s="20" t="s">
        <v>7</v>
      </c>
      <c r="J541" s="20"/>
      <c r="K541" s="20"/>
      <c r="L541" s="20"/>
      <c r="M541" s="23"/>
      <c r="N541" s="23"/>
      <c r="O541" s="24" t="s">
        <v>8</v>
      </c>
      <c r="P541" s="23"/>
      <c r="Q541" s="23"/>
      <c r="R541" s="23"/>
      <c r="S541" s="20"/>
      <c r="T541" s="20" t="s">
        <v>9</v>
      </c>
      <c r="U541" s="23"/>
      <c r="V541" s="23"/>
      <c r="W541" s="23"/>
      <c r="X541" s="23"/>
      <c r="Y541" s="24" t="s">
        <v>10</v>
      </c>
      <c r="Z541" s="23"/>
      <c r="AA541" s="23"/>
      <c r="AB541" s="23"/>
      <c r="AC541" s="24" t="s">
        <v>11</v>
      </c>
      <c r="AD541" s="20"/>
      <c r="AE541" s="20"/>
      <c r="AF541" s="20"/>
      <c r="AG541" s="20"/>
      <c r="AH541" s="23"/>
      <c r="AI541" s="24" t="s">
        <v>12</v>
      </c>
      <c r="AJ541" s="23"/>
      <c r="AK541" s="23"/>
      <c r="AL541" s="20"/>
      <c r="AM541" s="24" t="s">
        <v>21</v>
      </c>
      <c r="AN541" s="20"/>
      <c r="AO541" s="23"/>
      <c r="AP541" s="23"/>
      <c r="AQ541" s="23"/>
      <c r="AR541" s="23"/>
      <c r="AS541" s="24" t="s">
        <v>87</v>
      </c>
      <c r="AT541" s="23"/>
      <c r="AU541" s="23"/>
      <c r="AV541" s="23"/>
      <c r="AW541" s="24" t="s">
        <v>22</v>
      </c>
      <c r="AX541" s="20"/>
      <c r="AY541" s="20"/>
      <c r="AZ541" s="20"/>
      <c r="BA541" s="20"/>
      <c r="BB541" s="23"/>
      <c r="BC541" s="24" t="s">
        <v>13</v>
      </c>
      <c r="BD541" s="23"/>
      <c r="BE541" s="23"/>
      <c r="BF541" s="23"/>
      <c r="BG541" s="24" t="s">
        <v>23</v>
      </c>
      <c r="BH541" s="20"/>
      <c r="BI541" s="23"/>
      <c r="BJ541" s="23"/>
      <c r="BK541" s="23"/>
      <c r="BL541" s="23"/>
      <c r="BM541" s="24" t="s">
        <v>24</v>
      </c>
      <c r="BN541" s="23"/>
      <c r="BO541" s="23"/>
      <c r="BP541" s="23"/>
      <c r="BQ541" s="24" t="s">
        <v>22</v>
      </c>
      <c r="BR541" s="20"/>
      <c r="BS541" s="20"/>
      <c r="BT541" s="20"/>
      <c r="BU541" s="20"/>
      <c r="BV541" s="23"/>
      <c r="BW541" s="24" t="s">
        <v>25</v>
      </c>
      <c r="BX541" s="23"/>
      <c r="BY541" s="23"/>
      <c r="BZ541" s="23"/>
      <c r="CA541" s="24" t="s">
        <v>23</v>
      </c>
      <c r="CB541" s="20"/>
      <c r="CC541" s="23"/>
      <c r="CD541" s="23"/>
      <c r="CE541" s="23"/>
      <c r="CF541" s="23"/>
      <c r="CG541" s="24" t="s">
        <v>88</v>
      </c>
      <c r="CH541" s="23"/>
      <c r="CI541" s="23"/>
      <c r="CJ541" s="23"/>
      <c r="CK541" s="24" t="s">
        <v>155</v>
      </c>
      <c r="CL541" s="24"/>
      <c r="CM541" s="23"/>
      <c r="CN541" s="23"/>
      <c r="CO541" s="23"/>
      <c r="CP541" s="23"/>
      <c r="CQ541" s="24" t="s">
        <v>89</v>
      </c>
      <c r="CR541" s="23"/>
      <c r="CS541" s="23"/>
      <c r="CY541" s="35"/>
      <c r="CZ541" s="35"/>
    </row>
    <row r="542" spans="1:104" ht="18" customHeight="1" thickBot="1">
      <c r="A542" s="23"/>
      <c r="B542" s="33"/>
      <c r="C542" s="23"/>
      <c r="D542" s="7" t="s">
        <v>99</v>
      </c>
      <c r="E542" s="8"/>
      <c r="F542" s="8" t="s">
        <v>100</v>
      </c>
      <c r="G542" s="9"/>
      <c r="H542" s="10"/>
      <c r="I542" s="7" t="s">
        <v>103</v>
      </c>
      <c r="J542" s="8"/>
      <c r="K542" s="8" t="s">
        <v>104</v>
      </c>
      <c r="L542" s="9"/>
      <c r="M542" s="23"/>
      <c r="N542" s="194" t="s">
        <v>74</v>
      </c>
      <c r="O542" s="195"/>
      <c r="P542" s="196" t="s">
        <v>75</v>
      </c>
      <c r="Q542" s="197"/>
      <c r="R542" s="23"/>
      <c r="S542" s="7" t="s">
        <v>2</v>
      </c>
      <c r="T542" s="8"/>
      <c r="U542" s="8" t="s">
        <v>3</v>
      </c>
      <c r="V542" s="9"/>
      <c r="W542" s="20"/>
      <c r="X542" s="194" t="s">
        <v>108</v>
      </c>
      <c r="Y542" s="195"/>
      <c r="Z542" s="196" t="s">
        <v>109</v>
      </c>
      <c r="AA542" s="197"/>
      <c r="AB542" s="20"/>
      <c r="AC542" s="7" t="s">
        <v>107</v>
      </c>
      <c r="AD542" s="8"/>
      <c r="AE542" s="8" t="s">
        <v>14</v>
      </c>
      <c r="AF542" s="9"/>
      <c r="AG542" s="20"/>
      <c r="AH542" s="194" t="s">
        <v>112</v>
      </c>
      <c r="AI542" s="195"/>
      <c r="AJ542" s="196" t="s">
        <v>113</v>
      </c>
      <c r="AK542" s="197"/>
      <c r="AL542" s="20"/>
      <c r="AM542" s="106" t="s">
        <v>135</v>
      </c>
      <c r="AN542" s="107"/>
      <c r="AO542" s="107" t="s">
        <v>136</v>
      </c>
      <c r="AP542" s="108"/>
      <c r="AQ542" s="23"/>
      <c r="AR542" s="194" t="s">
        <v>116</v>
      </c>
      <c r="AS542" s="195"/>
      <c r="AT542" s="196" t="s">
        <v>0</v>
      </c>
      <c r="AU542" s="197"/>
      <c r="AV542" s="36"/>
      <c r="AW542" s="7" t="s">
        <v>139</v>
      </c>
      <c r="AX542" s="8"/>
      <c r="AY542" s="8" t="s">
        <v>140</v>
      </c>
      <c r="AZ542" s="9"/>
      <c r="BA542" s="20"/>
      <c r="BB542" s="194" t="s">
        <v>119</v>
      </c>
      <c r="BC542" s="195"/>
      <c r="BD542" s="196" t="s">
        <v>120</v>
      </c>
      <c r="BE542" s="197"/>
      <c r="BF542" s="36"/>
      <c r="BG542" s="190" t="s">
        <v>143</v>
      </c>
      <c r="BH542" s="191"/>
      <c r="BI542" s="192" t="s">
        <v>144</v>
      </c>
      <c r="BJ542" s="193"/>
      <c r="BK542" s="36"/>
      <c r="BL542" s="194" t="s">
        <v>123</v>
      </c>
      <c r="BM542" s="195"/>
      <c r="BN542" s="196" t="s">
        <v>124</v>
      </c>
      <c r="BO542" s="197"/>
      <c r="BP542" s="36"/>
      <c r="BQ542" s="7" t="s">
        <v>147</v>
      </c>
      <c r="BR542" s="8"/>
      <c r="BS542" s="8" t="s">
        <v>148</v>
      </c>
      <c r="BT542" s="9"/>
      <c r="BU542" s="20"/>
      <c r="BV542" s="194" t="s">
        <v>127</v>
      </c>
      <c r="BW542" s="195"/>
      <c r="BX542" s="196" t="s">
        <v>128</v>
      </c>
      <c r="BY542" s="197"/>
      <c r="BZ542" s="36"/>
      <c r="CA542" s="7" t="s">
        <v>151</v>
      </c>
      <c r="CB542" s="8"/>
      <c r="CC542" s="8" t="s">
        <v>152</v>
      </c>
      <c r="CD542" s="9"/>
      <c r="CE542" s="36"/>
      <c r="CF542" s="194" t="s">
        <v>131</v>
      </c>
      <c r="CG542" s="195"/>
      <c r="CH542" s="196" t="s">
        <v>132</v>
      </c>
      <c r="CI542" s="197"/>
      <c r="CJ542" s="23"/>
      <c r="CK542" s="7" t="s">
        <v>156</v>
      </c>
      <c r="CL542" s="8"/>
      <c r="CM542" s="8" t="s">
        <v>157</v>
      </c>
      <c r="CN542" s="9"/>
      <c r="CO542" s="23"/>
      <c r="CP542" s="194" t="s">
        <v>160</v>
      </c>
      <c r="CQ542" s="195"/>
      <c r="CR542" s="196" t="s">
        <v>132</v>
      </c>
      <c r="CS542" s="197"/>
      <c r="CU542" s="26" t="s">
        <v>15</v>
      </c>
      <c r="CW542" s="52" t="s">
        <v>46</v>
      </c>
      <c r="CY542" s="35"/>
      <c r="CZ542" s="35"/>
    </row>
    <row r="543" spans="1:104" ht="18" customHeight="1" thickTop="1" thickBot="1">
      <c r="B543" s="34">
        <v>1.3</v>
      </c>
      <c r="D543" s="11">
        <v>1</v>
      </c>
      <c r="E543" s="12">
        <v>0</v>
      </c>
      <c r="F543" s="13">
        <v>0</v>
      </c>
      <c r="G543" s="14">
        <v>0</v>
      </c>
      <c r="H543" s="10"/>
      <c r="I543" s="11">
        <v>1</v>
      </c>
      <c r="J543" s="12">
        <v>0</v>
      </c>
      <c r="K543" s="13">
        <v>0</v>
      </c>
      <c r="L543" s="40">
        <f t="shared" ref="L543" si="5544">$B543*$J$4</f>
        <v>1.8551520000000001</v>
      </c>
      <c r="N543" s="1">
        <f t="shared" ref="N543" si="5545">D543*I543+F543*I546-E543*J543-G543*J546</f>
        <v>1</v>
      </c>
      <c r="O543" s="4">
        <f t="shared" ref="O543" si="5546">(D543*J543+E543*I543+F543*J546+G543*I546)</f>
        <v>0</v>
      </c>
      <c r="P543" s="2">
        <f t="shared" ref="P543" si="5547">D543*K543+F543*K546-E543*L543-G543*L546</f>
        <v>0</v>
      </c>
      <c r="Q543" s="3">
        <f t="shared" ref="Q543" si="5548">(D543*L543+E543*K543+F543*L546+G543*K546)</f>
        <v>1.8551520000000001</v>
      </c>
      <c r="S543" s="11">
        <v>1</v>
      </c>
      <c r="T543" s="12">
        <v>0</v>
      </c>
      <c r="U543" s="13">
        <v>0</v>
      </c>
      <c r="V543" s="13">
        <v>0</v>
      </c>
      <c r="W543" s="20"/>
      <c r="X543" s="1">
        <f t="shared" ref="X543" si="5549">N543*S543+P543*S546-O543*T543-Q543*T546</f>
        <v>-3.3518600852480009</v>
      </c>
      <c r="Y543" s="4">
        <f t="shared" ref="Y543" si="5550">(N543*T543+O543*S543+P543*T546+Q543*S546)</f>
        <v>0</v>
      </c>
      <c r="Z543" s="2">
        <f t="shared" ref="Z543" si="5551">N543*U543+P543*U546-O543*V543-Q543*V546</f>
        <v>0</v>
      </c>
      <c r="AA543" s="3">
        <f t="shared" ref="AA543" si="5552">(N543*V543+O543*U543+P543*V546+Q543*U546)</f>
        <v>1.8551520000000001</v>
      </c>
      <c r="AB543" s="20"/>
      <c r="AC543" s="11">
        <v>1</v>
      </c>
      <c r="AD543" s="12">
        <v>0</v>
      </c>
      <c r="AE543" s="13">
        <v>0</v>
      </c>
      <c r="AF543" s="40">
        <f t="shared" ref="AF543" si="5553">$B543*$AD$4</f>
        <v>2.2262370000000002</v>
      </c>
      <c r="AG543" s="20"/>
      <c r="AH543" s="1">
        <f t="shared" ref="AH543" si="5554">X543*AC543+Z543*AC546-Y543*AD543-AA543*AD546</f>
        <v>-3.3518600852480009</v>
      </c>
      <c r="AI543" s="4">
        <f t="shared" ref="AI543" si="5555">(X543*AD543+Y543*AC543+Z543*AD546+AA543*AC546)</f>
        <v>0</v>
      </c>
      <c r="AJ543" s="2">
        <f t="shared" ref="AJ543" si="5556">X543*AE543+Z543*AE546-Y543*AF543-AA543*AF546</f>
        <v>0</v>
      </c>
      <c r="AK543" s="3">
        <f t="shared" ref="AK543" si="5557">(X543*AF543+Y543*AE543+Z543*AF546+AA543*AE546)</f>
        <v>-5.6068829406022545</v>
      </c>
      <c r="AL543" s="20"/>
      <c r="AM543" s="11">
        <v>1</v>
      </c>
      <c r="AN543" s="12">
        <v>0</v>
      </c>
      <c r="AO543" s="13">
        <v>0</v>
      </c>
      <c r="AP543" s="14">
        <v>0</v>
      </c>
      <c r="AR543" s="1">
        <f t="shared" ref="AR543" si="5558">AH543*AM543+AJ543*AM546-AI543*AN543-AK543*AN546</f>
        <v>10.539125117498799</v>
      </c>
      <c r="AS543" s="4">
        <f t="shared" ref="AS543" si="5559">(AH543*AN543+AI543*AM543+AJ543*AN546+AK543*AM546)</f>
        <v>0</v>
      </c>
      <c r="AT543" s="2">
        <f t="shared" ref="AT543" si="5560">AH543*AO543+AJ543*AO546-AI543*AP543-AK543*AP546</f>
        <v>0</v>
      </c>
      <c r="AU543" s="3">
        <f t="shared" ref="AU543" si="5561">(AH543*AP543+AI543*AO543+AJ543*AP546+AK543*AO546)</f>
        <v>-5.6068829406022545</v>
      </c>
      <c r="AV543" s="20"/>
      <c r="AW543" s="11">
        <v>1</v>
      </c>
      <c r="AX543" s="12">
        <v>0</v>
      </c>
      <c r="AY543" s="13">
        <v>0</v>
      </c>
      <c r="AZ543" s="40">
        <f t="shared" ref="AZ543" si="5562">$B543*$AX$4</f>
        <v>2.2262370000000002</v>
      </c>
      <c r="BA543" s="20"/>
      <c r="BB543" s="1">
        <f t="shared" ref="BB543" si="5563">AR543*AW543+AT543*AW546-AS543*AX543-AU543*AX546</f>
        <v>10.539125117498799</v>
      </c>
      <c r="BC543" s="4">
        <f t="shared" ref="BC543" si="5564">(AR543*AX543+AS543*AW543+AT543*AX546+AU543*AW546)</f>
        <v>0</v>
      </c>
      <c r="BD543" s="2">
        <f t="shared" ref="BD543" si="5565">AR543*AY543+AT543*AY546-AS543*AZ543-AU543*AZ546</f>
        <v>0</v>
      </c>
      <c r="BE543" s="3">
        <f t="shared" ref="BE543" si="5566">(AR543*AZ543+AS543*AY543+AT543*AZ546+AU543*AY546)</f>
        <v>17.855707343602919</v>
      </c>
      <c r="BF543" s="20"/>
      <c r="BG543" s="11">
        <v>1</v>
      </c>
      <c r="BH543" s="12">
        <v>0</v>
      </c>
      <c r="BI543" s="13">
        <v>0</v>
      </c>
      <c r="BJ543" s="14">
        <v>0</v>
      </c>
      <c r="BK543" s="20"/>
      <c r="BL543" s="1">
        <f t="shared" ref="BL543" si="5567">BB543*BG543+BD543*BG546-BC543*BH543-BE543*BH546</f>
        <v>-31.34722170610118</v>
      </c>
      <c r="BM543" s="4">
        <f t="shared" ref="BM543" si="5568">(BB543*BH543+BC543*BG543+BD543*BH546+BE543*BG546)</f>
        <v>0</v>
      </c>
      <c r="BN543" s="2">
        <f t="shared" ref="BN543" si="5569">BB543*BI543+BD543*BI546-BC543*BJ543-BE543*BJ546</f>
        <v>0</v>
      </c>
      <c r="BO543" s="3">
        <f t="shared" ref="BO543" si="5570">(BB543*BJ543+BC543*BI543+BD543*BJ546+BE543*BI546)</f>
        <v>17.855707343602919</v>
      </c>
      <c r="BP543" s="20"/>
      <c r="BQ543" s="11">
        <v>1</v>
      </c>
      <c r="BR543" s="12">
        <v>0</v>
      </c>
      <c r="BS543" s="13">
        <v>0</v>
      </c>
      <c r="BT543" s="40">
        <f t="shared" ref="BT543" si="5571">$B543*BR$4</f>
        <v>1.8551520000000001</v>
      </c>
      <c r="BU543" s="20"/>
      <c r="BV543" s="1">
        <f t="shared" ref="BV543" si="5572">BL543*BQ543+BN543*BQ546-BM543*BR543-BO543*BR546</f>
        <v>-31.34722170610118</v>
      </c>
      <c r="BW543" s="4">
        <f t="shared" ref="BW543" si="5573">(BL543*BR543+BM543*BQ543+BN543*BR546+BO543*BQ546)</f>
        <v>0</v>
      </c>
      <c r="BX543" s="2">
        <f t="shared" ref="BX543" si="5574">BL543*BS543+BN543*BS546-BM543*BT543-BO543*BT546</f>
        <v>0</v>
      </c>
      <c r="BY543" s="3">
        <f t="shared" ref="BY543" si="5575">(BL543*BT543+BM543*BS543+BN543*BT546+BO543*BS546)</f>
        <v>-40.298153698914106</v>
      </c>
      <c r="BZ543" s="20"/>
      <c r="CA543" s="11">
        <v>1</v>
      </c>
      <c r="CB543" s="12">
        <v>0</v>
      </c>
      <c r="CC543" s="13">
        <v>0</v>
      </c>
      <c r="CD543" s="14">
        <v>0</v>
      </c>
      <c r="CE543" s="20"/>
      <c r="CF543" s="1">
        <f t="shared" ref="CF543" si="5576">BV543*CA543+BX543*CA546-BW543*CB543-BY543*CB546</f>
        <v>11.321430585997845</v>
      </c>
      <c r="CG543" s="4">
        <f t="shared" ref="CG543" si="5577">(BV543*CB543+BW543*CA543+BX543*CB546+BY543*CA546)</f>
        <v>0</v>
      </c>
      <c r="CH543" s="2">
        <f t="shared" ref="CH543" si="5578">BV543*CC543+BX543*CC546-BW543*CD543-BY543*CD546</f>
        <v>0</v>
      </c>
      <c r="CI543" s="3">
        <f t="shared" ref="CI543" si="5579">(BV543*CD543+BW543*CC543+BX543*CD546+BY543*CC546)</f>
        <v>-40.298153698914106</v>
      </c>
      <c r="CJ543" s="28"/>
      <c r="CK543" s="11">
        <v>1</v>
      </c>
      <c r="CL543" s="12">
        <v>0</v>
      </c>
      <c r="CM543" s="13">
        <v>0</v>
      </c>
      <c r="CN543" s="14">
        <v>0</v>
      </c>
      <c r="CP543" s="1">
        <f t="shared" ref="CP543" si="5580">CF543*CK543+CH543*CK546-CG543*CL543-CI543*CL546</f>
        <v>11.321430585997845</v>
      </c>
      <c r="CQ543" s="4">
        <f t="shared" ref="CQ543" si="5581">(CF543*CL543+CG543*CK543+CH543*CL546+CI543*CK546)</f>
        <v>-40.298153698914106</v>
      </c>
      <c r="CR543" s="2">
        <f t="shared" ref="CR543" si="5582">CF543*CM543+CH543*CM546-CG543*CN543-CI543*CN546</f>
        <v>0</v>
      </c>
      <c r="CS543" s="3">
        <f t="shared" ref="CS543" si="5583">(CF543*CN543+CG543*CM543+CH543*CN546+CI543*CM546)</f>
        <v>-40.298153698914106</v>
      </c>
      <c r="CU543" s="29">
        <f t="shared" ref="CU543" si="5584">20*LOG(((1+$CL$4)/$CL$4)/((CP543+CP546)^2+(CQ543+CQ546)^2)^0.5)</f>
        <v>-26.749185547594287</v>
      </c>
      <c r="CW543" s="53">
        <f t="shared" ref="CW543" si="5585">((CP543^2+CQ543^2)^0.5)/((CP546^2+CQ546^2)^0.5)</f>
        <v>3.561483059467367</v>
      </c>
      <c r="CY543" s="35"/>
      <c r="CZ543" s="35"/>
    </row>
    <row r="544" spans="1:104" ht="18" customHeight="1" thickBot="1">
      <c r="D544" s="11"/>
      <c r="E544" s="13"/>
      <c r="F544" s="13"/>
      <c r="G544" s="15"/>
      <c r="H544" s="10"/>
      <c r="I544" s="11"/>
      <c r="J544" s="13"/>
      <c r="K544" s="13"/>
      <c r="L544" s="15"/>
      <c r="N544" s="5"/>
      <c r="Q544" s="6"/>
      <c r="S544" s="11"/>
      <c r="T544" s="13"/>
      <c r="U544" s="13"/>
      <c r="V544" s="15"/>
      <c r="W544" s="20"/>
      <c r="X544" s="5"/>
      <c r="AA544" s="6"/>
      <c r="AB544" s="20"/>
      <c r="AC544" s="11"/>
      <c r="AD544" s="13"/>
      <c r="AE544" s="13"/>
      <c r="AF544" s="15"/>
      <c r="AG544" s="20"/>
      <c r="AH544" s="5"/>
      <c r="AK544" s="6"/>
      <c r="AL544" s="20"/>
      <c r="AM544" s="11"/>
      <c r="AN544" s="13"/>
      <c r="AO544" s="13"/>
      <c r="AP544" s="15"/>
      <c r="AR544" s="5"/>
      <c r="AU544" s="6"/>
      <c r="AW544" s="11"/>
      <c r="AX544" s="13"/>
      <c r="AY544" s="13"/>
      <c r="AZ544" s="15"/>
      <c r="BA544" s="20"/>
      <c r="BB544" s="5"/>
      <c r="BE544" s="6"/>
      <c r="BG544" s="11"/>
      <c r="BH544" s="13"/>
      <c r="BI544" s="13"/>
      <c r="BJ544" s="15"/>
      <c r="BL544" s="5"/>
      <c r="BO544" s="6"/>
      <c r="BQ544" s="11"/>
      <c r="BR544" s="13"/>
      <c r="BS544" s="13"/>
      <c r="BT544" s="15"/>
      <c r="BU544" s="20"/>
      <c r="BV544" s="5"/>
      <c r="BY544" s="6"/>
      <c r="CA544" s="11"/>
      <c r="CB544" s="13"/>
      <c r="CC544" s="13"/>
      <c r="CD544" s="15"/>
      <c r="CF544" s="5"/>
      <c r="CI544" s="6"/>
      <c r="CK544" s="11"/>
      <c r="CL544" s="13"/>
      <c r="CM544" s="13"/>
      <c r="CN544" s="15"/>
      <c r="CP544" s="5"/>
      <c r="CS544" s="6"/>
      <c r="CW544" s="54"/>
      <c r="CY544" s="35"/>
      <c r="CZ544" s="35"/>
    </row>
    <row r="545" spans="1:104" ht="18" customHeight="1" thickBot="1">
      <c r="D545" s="11" t="s">
        <v>101</v>
      </c>
      <c r="E545" s="13"/>
      <c r="F545" s="13" t="s">
        <v>102</v>
      </c>
      <c r="G545" s="15"/>
      <c r="H545" s="10"/>
      <c r="I545" s="11" t="s">
        <v>106</v>
      </c>
      <c r="J545" s="13"/>
      <c r="K545" s="13" t="s">
        <v>105</v>
      </c>
      <c r="L545" s="15"/>
      <c r="N545" s="194" t="s">
        <v>16</v>
      </c>
      <c r="O545" s="195"/>
      <c r="P545" s="196" t="s">
        <v>17</v>
      </c>
      <c r="Q545" s="197"/>
      <c r="S545" s="11" t="s">
        <v>4</v>
      </c>
      <c r="T545" s="13"/>
      <c r="U545" s="13" t="s">
        <v>5</v>
      </c>
      <c r="V545" s="15"/>
      <c r="W545" s="20"/>
      <c r="X545" s="194" t="s">
        <v>111</v>
      </c>
      <c r="Y545" s="195"/>
      <c r="Z545" s="196" t="s">
        <v>110</v>
      </c>
      <c r="AA545" s="197"/>
      <c r="AB545" s="20"/>
      <c r="AC545" s="11" t="s">
        <v>18</v>
      </c>
      <c r="AD545" s="13"/>
      <c r="AE545" s="13" t="s">
        <v>19</v>
      </c>
      <c r="AF545" s="15"/>
      <c r="AG545" s="20"/>
      <c r="AH545" s="194" t="s">
        <v>114</v>
      </c>
      <c r="AI545" s="195"/>
      <c r="AJ545" s="196" t="s">
        <v>115</v>
      </c>
      <c r="AK545" s="197"/>
      <c r="AL545" s="20"/>
      <c r="AM545" s="11" t="s">
        <v>138</v>
      </c>
      <c r="AN545" s="13"/>
      <c r="AO545" s="13" t="s">
        <v>137</v>
      </c>
      <c r="AP545" s="15"/>
      <c r="AR545" s="194" t="s">
        <v>117</v>
      </c>
      <c r="AS545" s="195"/>
      <c r="AT545" s="196" t="s">
        <v>118</v>
      </c>
      <c r="AU545" s="197"/>
      <c r="AV545" s="36"/>
      <c r="AW545" s="11" t="s">
        <v>142</v>
      </c>
      <c r="AX545" s="13"/>
      <c r="AY545" s="13" t="s">
        <v>141</v>
      </c>
      <c r="AZ545" s="15"/>
      <c r="BA545" s="20"/>
      <c r="BB545" s="194" t="s">
        <v>122</v>
      </c>
      <c r="BC545" s="195"/>
      <c r="BD545" s="196" t="s">
        <v>121</v>
      </c>
      <c r="BE545" s="197"/>
      <c r="BF545" s="36"/>
      <c r="BG545" s="11" t="s">
        <v>145</v>
      </c>
      <c r="BH545" s="13"/>
      <c r="BI545" s="13" t="s">
        <v>146</v>
      </c>
      <c r="BJ545" s="15"/>
      <c r="BK545" s="36"/>
      <c r="BL545" s="194" t="s">
        <v>125</v>
      </c>
      <c r="BM545" s="195"/>
      <c r="BN545" s="196" t="s">
        <v>126</v>
      </c>
      <c r="BO545" s="197"/>
      <c r="BP545" s="36"/>
      <c r="BQ545" s="11" t="s">
        <v>150</v>
      </c>
      <c r="BR545" s="13"/>
      <c r="BS545" s="13" t="s">
        <v>149</v>
      </c>
      <c r="BT545" s="15"/>
      <c r="BU545" s="20"/>
      <c r="BV545" s="194" t="s">
        <v>129</v>
      </c>
      <c r="BW545" s="195"/>
      <c r="BX545" s="196" t="s">
        <v>130</v>
      </c>
      <c r="BY545" s="197"/>
      <c r="BZ545" s="36"/>
      <c r="CA545" s="11" t="s">
        <v>154</v>
      </c>
      <c r="CB545" s="13"/>
      <c r="CC545" s="13" t="s">
        <v>153</v>
      </c>
      <c r="CD545" s="15"/>
      <c r="CE545" s="36"/>
      <c r="CF545" s="194" t="s">
        <v>134</v>
      </c>
      <c r="CG545" s="195"/>
      <c r="CH545" s="196" t="s">
        <v>133</v>
      </c>
      <c r="CI545" s="197"/>
      <c r="CK545" s="11" t="s">
        <v>159</v>
      </c>
      <c r="CL545" s="13"/>
      <c r="CM545" s="13" t="s">
        <v>158</v>
      </c>
      <c r="CN545" s="15"/>
      <c r="CP545" s="109" t="s">
        <v>161</v>
      </c>
      <c r="CQ545" s="110"/>
      <c r="CR545" s="111" t="s">
        <v>162</v>
      </c>
      <c r="CS545" s="112"/>
      <c r="CU545" s="38" t="s">
        <v>29</v>
      </c>
      <c r="CW545" s="55" t="s">
        <v>47</v>
      </c>
      <c r="CY545" s="35"/>
      <c r="CZ545" s="35"/>
    </row>
    <row r="546" spans="1:104" ht="18" customHeight="1" thickTop="1" thickBot="1">
      <c r="D546" s="16">
        <v>0</v>
      </c>
      <c r="E546" s="17">
        <f t="shared" ref="E546" si="5586">$B543*$E$4</f>
        <v>1.058824</v>
      </c>
      <c r="F546" s="18">
        <v>1</v>
      </c>
      <c r="G546" s="19">
        <v>0</v>
      </c>
      <c r="H546" s="10"/>
      <c r="I546" s="16">
        <v>0</v>
      </c>
      <c r="J546" s="17">
        <v>0</v>
      </c>
      <c r="K546" s="18">
        <v>1</v>
      </c>
      <c r="L546" s="19">
        <v>0</v>
      </c>
      <c r="N546" s="1">
        <f t="shared" ref="N546" si="5587">D546*I543+F546*I546-E546*J543-G546*J546</f>
        <v>0</v>
      </c>
      <c r="O546" s="4">
        <f t="shared" ref="O546" si="5588">(D546*J543+E546*I543+F546*J546+G546*I546)</f>
        <v>1.058824</v>
      </c>
      <c r="P546" s="2">
        <f t="shared" ref="P546" si="5589">D546*K543+F546*K546-E546*L543-G546*L546</f>
        <v>-0.96427946124800012</v>
      </c>
      <c r="Q546" s="3">
        <f t="shared" ref="Q546" si="5590">(D546*L543+E546*K543+F546*L546+G546*K546)</f>
        <v>0</v>
      </c>
      <c r="S546" s="16">
        <v>0</v>
      </c>
      <c r="T546" s="17">
        <f t="shared" ref="T546" si="5591">$B543*$T$4</f>
        <v>2.3458240000000004</v>
      </c>
      <c r="U546" s="18">
        <v>1</v>
      </c>
      <c r="V546" s="19">
        <v>0</v>
      </c>
      <c r="W546" s="20"/>
      <c r="X546" s="1">
        <f t="shared" ref="X546" si="5592">N546*S543+P546*S546-O546*T543-Q546*T546</f>
        <v>0</v>
      </c>
      <c r="Y546" s="4">
        <f t="shared" ref="Y546" si="5593">(N546*T543+O546*S543+P546*T546+Q546*S546)</f>
        <v>-1.2032059029026292</v>
      </c>
      <c r="Z546" s="2">
        <f t="shared" ref="Z546" si="5594">N546*U543+P546*U546-O546*V543-Q546*V546</f>
        <v>-0.96427946124800012</v>
      </c>
      <c r="AA546" s="3">
        <f t="shared" ref="AA546" si="5595">(N546*V543+O546*U543+P546*V546+Q546*U546)</f>
        <v>0</v>
      </c>
      <c r="AB546" s="20"/>
      <c r="AC546" s="16">
        <v>0</v>
      </c>
      <c r="AD546" s="17">
        <v>0</v>
      </c>
      <c r="AE546" s="18">
        <v>1</v>
      </c>
      <c r="AF546" s="19">
        <v>0</v>
      </c>
      <c r="AG546" s="20"/>
      <c r="AH546" s="1">
        <f t="shared" ref="AH546" si="5596">X546*AC543+Z546*AC546-Y546*AD543-AA546*AD546</f>
        <v>0</v>
      </c>
      <c r="AI546" s="4">
        <f t="shared" ref="AI546" si="5597">(X546*AD543+Y546*AC543+Z546*AD546+AA546*AC546)</f>
        <v>-1.2032059029026292</v>
      </c>
      <c r="AJ546" s="2">
        <f t="shared" ref="AJ546" si="5598">X546*AE543+Z546*AE546-Y546*AF543-AA546*AF546</f>
        <v>1.7143420384122408</v>
      </c>
      <c r="AK546" s="3">
        <f t="shared" ref="AK546" si="5599">(X546*AF543+Y546*AE543+Z546*AF546+AA546*AE546)</f>
        <v>0</v>
      </c>
      <c r="AL546" s="20"/>
      <c r="AM546" s="16">
        <v>0</v>
      </c>
      <c r="AN546" s="17">
        <f t="shared" ref="AN546" si="5600">$B543*$AN$4</f>
        <v>2.4774880000000001</v>
      </c>
      <c r="AO546" s="18">
        <v>1</v>
      </c>
      <c r="AP546" s="19">
        <v>0</v>
      </c>
      <c r="AR546" s="1">
        <f t="shared" ref="AR546" si="5601">AH546*AM543+AJ546*AM546-AI546*AN543-AK546*AN546</f>
        <v>0</v>
      </c>
      <c r="AS546" s="4">
        <f t="shared" ref="AS546" si="5602">(AH546*AN543+AI546*AM543+AJ546*AN546+AK546*AM546)</f>
        <v>3.044055925159237</v>
      </c>
      <c r="AT546" s="2">
        <f t="shared" ref="AT546" si="5603">AH546*AO543+AJ546*AO546-AI546*AP543-AK546*AP546</f>
        <v>1.7143420384122408</v>
      </c>
      <c r="AU546" s="3">
        <f t="shared" ref="AU546" si="5604">(AH546*AP543+AI546*AO543+AJ546*AP546+AK546*AO546)</f>
        <v>0</v>
      </c>
      <c r="AV546" s="20"/>
      <c r="AW546" s="16">
        <v>0</v>
      </c>
      <c r="AX546" s="17">
        <v>0</v>
      </c>
      <c r="AY546" s="18">
        <v>1</v>
      </c>
      <c r="AZ546" s="19">
        <v>0</v>
      </c>
      <c r="BA546" s="20"/>
      <c r="BB546" s="1">
        <f t="shared" ref="BB546" si="5605">AR546*AW543+AT546*AW546-AS546*AX543-AU546*AX546</f>
        <v>0</v>
      </c>
      <c r="BC546" s="4">
        <f t="shared" ref="BC546" si="5606">(AR546*AX543+AS546*AW543+AT546*AX546+AU546*AW546)</f>
        <v>3.044055925159237</v>
      </c>
      <c r="BD546" s="2">
        <f t="shared" ref="BD546" si="5607">AR546*AY543+AT546*AY546-AS546*AZ543-AU546*AZ546</f>
        <v>-5.0624478922464844</v>
      </c>
      <c r="BE546" s="3">
        <f t="shared" ref="BE546" si="5608">(AR546*AZ543+AS546*AY543+AT546*AZ546+AU546*AY546)</f>
        <v>0</v>
      </c>
      <c r="BF546" s="20"/>
      <c r="BG546" s="16">
        <v>0</v>
      </c>
      <c r="BH546" s="17">
        <f t="shared" ref="BH546" si="5609">$B543*$BH$4</f>
        <v>2.3458240000000004</v>
      </c>
      <c r="BI546" s="18">
        <v>1</v>
      </c>
      <c r="BJ546" s="19">
        <v>0</v>
      </c>
      <c r="BK546" s="20"/>
      <c r="BL546" s="1">
        <f t="shared" ref="BL546" si="5610">BB546*BG543+BD546*BG546-BC546*BH543-BE546*BH546</f>
        <v>0</v>
      </c>
      <c r="BM546" s="4">
        <f t="shared" ref="BM546" si="5611">(BB546*BH543+BC546*BG543+BD546*BH546+BE546*BG546)</f>
        <v>-8.8315558392219824</v>
      </c>
      <c r="BN546" s="2">
        <f t="shared" ref="BN546" si="5612">BB546*BI543+BD546*BI546-BC546*BJ543-BE546*BJ546</f>
        <v>-5.0624478922464844</v>
      </c>
      <c r="BO546" s="3">
        <f t="shared" ref="BO546" si="5613">(BB546*BJ543+BC546*BI543+BD546*BJ546+BE546*BI546)</f>
        <v>0</v>
      </c>
      <c r="BP546" s="20"/>
      <c r="BQ546" s="16">
        <v>0</v>
      </c>
      <c r="BR546" s="17">
        <v>0</v>
      </c>
      <c r="BS546" s="18">
        <v>1</v>
      </c>
      <c r="BT546" s="19">
        <v>0</v>
      </c>
      <c r="BU546" s="20"/>
      <c r="BV546" s="1">
        <f t="shared" ref="BV546" si="5614">BL546*BQ543+BN546*BQ546-BM546*BR543-BO546*BR546</f>
        <v>0</v>
      </c>
      <c r="BW546" s="4">
        <f t="shared" ref="BW546" si="5615">(BL546*BR543+BM546*BQ543+BN546*BR546+BO546*BQ546)</f>
        <v>-8.8315558392219824</v>
      </c>
      <c r="BX546" s="2">
        <f t="shared" ref="BX546" si="5616">BL546*BS543+BN546*BS546-BM546*BT543-BO546*BT546</f>
        <v>11.321430585997856</v>
      </c>
      <c r="BY546" s="3">
        <f t="shared" ref="BY546" si="5617">(BL546*BT543+BM546*BS543+BN546*BT546+BO546*BS546)</f>
        <v>0</v>
      </c>
      <c r="BZ546" s="20"/>
      <c r="CA546" s="16">
        <v>0</v>
      </c>
      <c r="CB546" s="17">
        <f t="shared" ref="CB546" si="5618">$B543*$CB$4</f>
        <v>1.058824</v>
      </c>
      <c r="CC546" s="18">
        <v>1</v>
      </c>
      <c r="CD546" s="19">
        <v>0</v>
      </c>
      <c r="CE546" s="20"/>
      <c r="CF546" s="1">
        <f t="shared" ref="CF546" si="5619">BV546*CA543+BX546*CA546-BW546*CB543-BY546*CB546</f>
        <v>0</v>
      </c>
      <c r="CG546" s="4">
        <f t="shared" ref="CG546" si="5620">(BV546*CB543+BW546*CA543+BX546*CB546+BY546*CA546)</f>
        <v>3.155846579566612</v>
      </c>
      <c r="CH546" s="2">
        <f t="shared" ref="CH546" si="5621">BV546*CC543+BX546*CC546-BW546*CD543-BY546*CD546</f>
        <v>11.321430585997856</v>
      </c>
      <c r="CI546" s="3">
        <f t="shared" ref="CI546" si="5622">(BV546*CD543+BW546*CC543+BX546*CD546+BY546*CC546)</f>
        <v>0</v>
      </c>
      <c r="CK546" s="16">
        <f t="shared" ref="CK546" si="5623">1/$CL$4</f>
        <v>1</v>
      </c>
      <c r="CL546" s="17">
        <v>0</v>
      </c>
      <c r="CM546" s="18">
        <v>1</v>
      </c>
      <c r="CN546" s="19">
        <v>0</v>
      </c>
      <c r="CP546" s="1">
        <f t="shared" ref="CP546" si="5624">CF546*CK543+CH546*CK546-CG546*CL543-CI546*CL546</f>
        <v>11.321430585997856</v>
      </c>
      <c r="CQ546" s="4">
        <f t="shared" ref="CQ546" si="5625">(CF546*CL543+CG546*CK543+CH546*CL546+CI546*CK546)</f>
        <v>3.155846579566612</v>
      </c>
      <c r="CR546" s="2">
        <f t="shared" ref="CR546" si="5626">CF546*CM543+CH546*CM546-CG546*CN543-CI546*CN546</f>
        <v>11.321430585997856</v>
      </c>
      <c r="CS546" s="3">
        <f t="shared" ref="CS546" si="5627">(CF546*CN543+CG546*CM543+CH546*CN546+CI546*CM546)</f>
        <v>0</v>
      </c>
      <c r="CU546" s="39">
        <f t="shared" ref="CU546" si="5628">(180/PI())*ATAN(-1*(CQ543/CP543))</f>
        <v>74.307734535550708</v>
      </c>
      <c r="CW546" s="56">
        <f t="shared" ref="CW546" si="5629">20*LOG(((1-(10^(CU543/20)^2)*(1-((1-CW543)/(1+CW543))^2))^0.5))</f>
        <v>-6.2901205133337763E-3</v>
      </c>
      <c r="CY546" s="35"/>
      <c r="CZ546" s="35"/>
    </row>
    <row r="547" spans="1:104" ht="18" customHeight="1"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30"/>
      <c r="AC547" s="20"/>
      <c r="AD547" s="20"/>
      <c r="AE547" s="20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Y547" s="35"/>
      <c r="CZ547" s="35"/>
    </row>
    <row r="548" spans="1:104" ht="18" customHeight="1">
      <c r="CY548" s="35"/>
      <c r="CZ548" s="35"/>
    </row>
    <row r="549" spans="1:104" ht="18" customHeight="1" thickBot="1">
      <c r="A549" s="23"/>
      <c r="B549" s="23"/>
      <c r="C549" s="23"/>
      <c r="D549" s="20" t="s">
        <v>6</v>
      </c>
      <c r="E549" s="20"/>
      <c r="F549" s="20"/>
      <c r="G549" s="20"/>
      <c r="H549" s="20"/>
      <c r="I549" s="20" t="s">
        <v>7</v>
      </c>
      <c r="J549" s="20"/>
      <c r="K549" s="20"/>
      <c r="L549" s="20"/>
      <c r="M549" s="23"/>
      <c r="N549" s="23"/>
      <c r="O549" s="24" t="s">
        <v>8</v>
      </c>
      <c r="P549" s="23"/>
      <c r="Q549" s="23"/>
      <c r="R549" s="23"/>
      <c r="S549" s="20"/>
      <c r="T549" s="20" t="s">
        <v>9</v>
      </c>
      <c r="U549" s="23"/>
      <c r="V549" s="23"/>
      <c r="W549" s="23"/>
      <c r="X549" s="23"/>
      <c r="Y549" s="24" t="s">
        <v>10</v>
      </c>
      <c r="Z549" s="23"/>
      <c r="AA549" s="23"/>
      <c r="AB549" s="23"/>
      <c r="AC549" s="24" t="s">
        <v>11</v>
      </c>
      <c r="AD549" s="20"/>
      <c r="AE549" s="20"/>
      <c r="AF549" s="20"/>
      <c r="AG549" s="20"/>
      <c r="AH549" s="23"/>
      <c r="AI549" s="24" t="s">
        <v>12</v>
      </c>
      <c r="AJ549" s="23"/>
      <c r="AK549" s="23"/>
      <c r="AL549" s="20"/>
      <c r="AM549" s="24" t="s">
        <v>21</v>
      </c>
      <c r="AN549" s="20"/>
      <c r="AO549" s="23"/>
      <c r="AP549" s="23"/>
      <c r="AQ549" s="23"/>
      <c r="AR549" s="23"/>
      <c r="AS549" s="24" t="s">
        <v>87</v>
      </c>
      <c r="AT549" s="23"/>
      <c r="AU549" s="23"/>
      <c r="AV549" s="23"/>
      <c r="AW549" s="24" t="s">
        <v>22</v>
      </c>
      <c r="AX549" s="20"/>
      <c r="AY549" s="20"/>
      <c r="AZ549" s="20"/>
      <c r="BA549" s="20"/>
      <c r="BB549" s="23"/>
      <c r="BC549" s="24" t="s">
        <v>13</v>
      </c>
      <c r="BD549" s="23"/>
      <c r="BE549" s="23"/>
      <c r="BF549" s="23"/>
      <c r="BG549" s="24" t="s">
        <v>23</v>
      </c>
      <c r="BH549" s="20"/>
      <c r="BI549" s="23"/>
      <c r="BJ549" s="23"/>
      <c r="BK549" s="23"/>
      <c r="BL549" s="23"/>
      <c r="BM549" s="24" t="s">
        <v>24</v>
      </c>
      <c r="BN549" s="23"/>
      <c r="BO549" s="23"/>
      <c r="BP549" s="23"/>
      <c r="BQ549" s="24" t="s">
        <v>22</v>
      </c>
      <c r="BR549" s="20"/>
      <c r="BS549" s="20"/>
      <c r="BT549" s="20"/>
      <c r="BU549" s="20"/>
      <c r="BV549" s="23"/>
      <c r="BW549" s="24" t="s">
        <v>25</v>
      </c>
      <c r="BX549" s="23"/>
      <c r="BY549" s="23"/>
      <c r="BZ549" s="23"/>
      <c r="CA549" s="24" t="s">
        <v>23</v>
      </c>
      <c r="CB549" s="20"/>
      <c r="CC549" s="23"/>
      <c r="CD549" s="23"/>
      <c r="CE549" s="23"/>
      <c r="CF549" s="23"/>
      <c r="CG549" s="24" t="s">
        <v>88</v>
      </c>
      <c r="CH549" s="23"/>
      <c r="CI549" s="23"/>
      <c r="CJ549" s="23"/>
      <c r="CK549" s="24" t="s">
        <v>155</v>
      </c>
      <c r="CL549" s="24"/>
      <c r="CM549" s="23"/>
      <c r="CN549" s="23"/>
      <c r="CO549" s="23"/>
      <c r="CP549" s="23"/>
      <c r="CQ549" s="24" t="s">
        <v>89</v>
      </c>
      <c r="CR549" s="23"/>
      <c r="CS549" s="23"/>
      <c r="CY549" s="35"/>
      <c r="CZ549" s="35"/>
    </row>
    <row r="550" spans="1:104" ht="18" customHeight="1" thickBot="1">
      <c r="A550" s="23"/>
      <c r="B550" s="33"/>
      <c r="C550" s="23"/>
      <c r="D550" s="7" t="s">
        <v>99</v>
      </c>
      <c r="E550" s="8"/>
      <c r="F550" s="8" t="s">
        <v>100</v>
      </c>
      <c r="G550" s="9"/>
      <c r="H550" s="10"/>
      <c r="I550" s="7" t="s">
        <v>103</v>
      </c>
      <c r="J550" s="8"/>
      <c r="K550" s="8" t="s">
        <v>104</v>
      </c>
      <c r="L550" s="9"/>
      <c r="M550" s="23"/>
      <c r="N550" s="194" t="s">
        <v>74</v>
      </c>
      <c r="O550" s="195"/>
      <c r="P550" s="196" t="s">
        <v>75</v>
      </c>
      <c r="Q550" s="197"/>
      <c r="R550" s="23"/>
      <c r="S550" s="7" t="s">
        <v>2</v>
      </c>
      <c r="T550" s="8"/>
      <c r="U550" s="8" t="s">
        <v>3</v>
      </c>
      <c r="V550" s="9"/>
      <c r="W550" s="20"/>
      <c r="X550" s="194" t="s">
        <v>108</v>
      </c>
      <c r="Y550" s="195"/>
      <c r="Z550" s="196" t="s">
        <v>109</v>
      </c>
      <c r="AA550" s="197"/>
      <c r="AB550" s="20"/>
      <c r="AC550" s="7" t="s">
        <v>107</v>
      </c>
      <c r="AD550" s="8"/>
      <c r="AE550" s="8" t="s">
        <v>14</v>
      </c>
      <c r="AF550" s="9"/>
      <c r="AG550" s="20"/>
      <c r="AH550" s="194" t="s">
        <v>112</v>
      </c>
      <c r="AI550" s="195"/>
      <c r="AJ550" s="196" t="s">
        <v>113</v>
      </c>
      <c r="AK550" s="197"/>
      <c r="AL550" s="20"/>
      <c r="AM550" s="106" t="s">
        <v>135</v>
      </c>
      <c r="AN550" s="107"/>
      <c r="AO550" s="107" t="s">
        <v>136</v>
      </c>
      <c r="AP550" s="108"/>
      <c r="AQ550" s="23"/>
      <c r="AR550" s="194" t="s">
        <v>116</v>
      </c>
      <c r="AS550" s="195"/>
      <c r="AT550" s="196" t="s">
        <v>0</v>
      </c>
      <c r="AU550" s="197"/>
      <c r="AV550" s="36"/>
      <c r="AW550" s="7" t="s">
        <v>139</v>
      </c>
      <c r="AX550" s="8"/>
      <c r="AY550" s="8" t="s">
        <v>140</v>
      </c>
      <c r="AZ550" s="9"/>
      <c r="BA550" s="20"/>
      <c r="BB550" s="194" t="s">
        <v>119</v>
      </c>
      <c r="BC550" s="195"/>
      <c r="BD550" s="196" t="s">
        <v>120</v>
      </c>
      <c r="BE550" s="197"/>
      <c r="BF550" s="36"/>
      <c r="BG550" s="190" t="s">
        <v>143</v>
      </c>
      <c r="BH550" s="191"/>
      <c r="BI550" s="192" t="s">
        <v>144</v>
      </c>
      <c r="BJ550" s="193"/>
      <c r="BK550" s="36"/>
      <c r="BL550" s="194" t="s">
        <v>123</v>
      </c>
      <c r="BM550" s="195"/>
      <c r="BN550" s="196" t="s">
        <v>124</v>
      </c>
      <c r="BO550" s="197"/>
      <c r="BP550" s="36"/>
      <c r="BQ550" s="7" t="s">
        <v>147</v>
      </c>
      <c r="BR550" s="8"/>
      <c r="BS550" s="8" t="s">
        <v>148</v>
      </c>
      <c r="BT550" s="9"/>
      <c r="BU550" s="20"/>
      <c r="BV550" s="194" t="s">
        <v>127</v>
      </c>
      <c r="BW550" s="195"/>
      <c r="BX550" s="196" t="s">
        <v>128</v>
      </c>
      <c r="BY550" s="197"/>
      <c r="BZ550" s="36"/>
      <c r="CA550" s="7" t="s">
        <v>151</v>
      </c>
      <c r="CB550" s="8"/>
      <c r="CC550" s="8" t="s">
        <v>152</v>
      </c>
      <c r="CD550" s="9"/>
      <c r="CE550" s="36"/>
      <c r="CF550" s="194" t="s">
        <v>131</v>
      </c>
      <c r="CG550" s="195"/>
      <c r="CH550" s="196" t="s">
        <v>132</v>
      </c>
      <c r="CI550" s="197"/>
      <c r="CJ550" s="23"/>
      <c r="CK550" s="7" t="s">
        <v>156</v>
      </c>
      <c r="CL550" s="8"/>
      <c r="CM550" s="8" t="s">
        <v>157</v>
      </c>
      <c r="CN550" s="9"/>
      <c r="CO550" s="23"/>
      <c r="CP550" s="194" t="s">
        <v>160</v>
      </c>
      <c r="CQ550" s="195"/>
      <c r="CR550" s="196" t="s">
        <v>132</v>
      </c>
      <c r="CS550" s="197"/>
      <c r="CU550" s="26" t="s">
        <v>15</v>
      </c>
      <c r="CW550" s="52" t="s">
        <v>46</v>
      </c>
      <c r="CY550" s="35"/>
      <c r="CZ550" s="35"/>
    </row>
    <row r="551" spans="1:104" ht="18" customHeight="1" thickTop="1" thickBot="1">
      <c r="B551" s="34">
        <v>1.32</v>
      </c>
      <c r="D551" s="11">
        <v>1</v>
      </c>
      <c r="E551" s="12">
        <v>0</v>
      </c>
      <c r="F551" s="13">
        <v>0</v>
      </c>
      <c r="G551" s="14">
        <v>0</v>
      </c>
      <c r="H551" s="10"/>
      <c r="I551" s="11">
        <v>1</v>
      </c>
      <c r="J551" s="12">
        <v>0</v>
      </c>
      <c r="K551" s="13">
        <v>0</v>
      </c>
      <c r="L551" s="40">
        <f t="shared" ref="L551" si="5630">$B551*$J$4</f>
        <v>1.8836928000000002</v>
      </c>
      <c r="N551" s="1">
        <f t="shared" ref="N551" si="5631">D551*I551+F551*I554-E551*J551-G551*J554</f>
        <v>1</v>
      </c>
      <c r="O551" s="4">
        <f t="shared" ref="O551" si="5632">(D551*J551+E551*I551+F551*J554+G551*I554)</f>
        <v>0</v>
      </c>
      <c r="P551" s="2">
        <f t="shared" ref="P551" si="5633">D551*K551+F551*K554-E551*L551-G551*L554</f>
        <v>0</v>
      </c>
      <c r="Q551" s="3">
        <f t="shared" ref="Q551" si="5634">(D551*L551+E551*K551+F551*L554+G551*K554)</f>
        <v>1.8836928000000002</v>
      </c>
      <c r="S551" s="11">
        <v>1</v>
      </c>
      <c r="T551" s="12">
        <v>0</v>
      </c>
      <c r="U551" s="13">
        <v>0</v>
      </c>
      <c r="V551" s="13">
        <v>0</v>
      </c>
      <c r="W551" s="20"/>
      <c r="X551" s="1">
        <f t="shared" ref="X551" si="5635">N551*S551+P551*S554-O551*T551-Q551*T554</f>
        <v>-3.486793498542081</v>
      </c>
      <c r="Y551" s="4">
        <f t="shared" ref="Y551" si="5636">(N551*T551+O551*S551+P551*T554+Q551*S554)</f>
        <v>0</v>
      </c>
      <c r="Z551" s="2">
        <f t="shared" ref="Z551" si="5637">N551*U551+P551*U554-O551*V551-Q551*V554</f>
        <v>0</v>
      </c>
      <c r="AA551" s="3">
        <f t="shared" ref="AA551" si="5638">(N551*V551+O551*U551+P551*V554+Q551*U554)</f>
        <v>1.8836928000000002</v>
      </c>
      <c r="AB551" s="20"/>
      <c r="AC551" s="11">
        <v>1</v>
      </c>
      <c r="AD551" s="12">
        <v>0</v>
      </c>
      <c r="AE551" s="13">
        <v>0</v>
      </c>
      <c r="AF551" s="40">
        <f t="shared" ref="AF551" si="5639">$B551*$AD$4</f>
        <v>2.2604868000000002</v>
      </c>
      <c r="AG551" s="20"/>
      <c r="AH551" s="1">
        <f t="shared" ref="AH551" si="5640">X551*AC551+Z551*AC554-Y551*AD551-AA551*AD554</f>
        <v>-3.486793498542081</v>
      </c>
      <c r="AI551" s="4">
        <f t="shared" ref="AI551" si="5641">(X551*AD551+Y551*AC551+Z551*AD554+AA551*AC554)</f>
        <v>0</v>
      </c>
      <c r="AJ551" s="2">
        <f t="shared" ref="AJ551" si="5642">X551*AE551+Z551*AE554-Y551*AF551-AA551*AF554</f>
        <v>0</v>
      </c>
      <c r="AK551" s="3">
        <f t="shared" ref="AK551" si="5643">(X551*AF551+Y551*AE551+Z551*AF554+AA551*AE554)</f>
        <v>-5.9981578777801934</v>
      </c>
      <c r="AL551" s="20"/>
      <c r="AM551" s="11">
        <v>1</v>
      </c>
      <c r="AN551" s="12">
        <v>0</v>
      </c>
      <c r="AO551" s="13">
        <v>0</v>
      </c>
      <c r="AP551" s="14">
        <v>0</v>
      </c>
      <c r="AR551" s="1">
        <f t="shared" ref="AR551" si="5644">AH551*AM551+AJ551*AM554-AI551*AN551-AK551*AN554</f>
        <v>11.602191652906983</v>
      </c>
      <c r="AS551" s="4">
        <f t="shared" ref="AS551" si="5645">(AH551*AN551+AI551*AM551+AJ551*AN554+AK551*AM554)</f>
        <v>0</v>
      </c>
      <c r="AT551" s="2">
        <f t="shared" ref="AT551" si="5646">AH551*AO551+AJ551*AO554-AI551*AP551-AK551*AP554</f>
        <v>0</v>
      </c>
      <c r="AU551" s="3">
        <f t="shared" ref="AU551" si="5647">(AH551*AP551+AI551*AO551+AJ551*AP554+AK551*AO554)</f>
        <v>-5.9981578777801934</v>
      </c>
      <c r="AV551" s="20"/>
      <c r="AW551" s="11">
        <v>1</v>
      </c>
      <c r="AX551" s="12">
        <v>0</v>
      </c>
      <c r="AY551" s="13">
        <v>0</v>
      </c>
      <c r="AZ551" s="40">
        <f t="shared" ref="AZ551" si="5648">$B551*$AX$4</f>
        <v>2.2604868000000002</v>
      </c>
      <c r="BA551" s="20"/>
      <c r="BB551" s="1">
        <f t="shared" ref="BB551" si="5649">AR551*AW551+AT551*AW554-AS551*AX551-AU551*AX554</f>
        <v>11.602191652906983</v>
      </c>
      <c r="BC551" s="4">
        <f t="shared" ref="BC551" si="5650">(AR551*AX551+AS551*AW551+AT551*AX554+AU551*AW554)</f>
        <v>0</v>
      </c>
      <c r="BD551" s="2">
        <f t="shared" ref="BD551" si="5651">AR551*AY551+AT551*AY554-AS551*AZ551-AU551*AZ554</f>
        <v>0</v>
      </c>
      <c r="BE551" s="3">
        <f t="shared" ref="BE551" si="5652">(AR551*AZ551+AS551*AY551+AT551*AZ554+AU551*AY554)</f>
        <v>20.228443204686226</v>
      </c>
      <c r="BF551" s="20"/>
      <c r="BG551" s="11">
        <v>1</v>
      </c>
      <c r="BH551" s="12">
        <v>0</v>
      </c>
      <c r="BI551" s="13">
        <v>0</v>
      </c>
      <c r="BJ551" s="14">
        <v>0</v>
      </c>
      <c r="BK551" s="20"/>
      <c r="BL551" s="1">
        <f t="shared" ref="BL551" si="5653">BB551*BG551+BD551*BG554-BC551*BH551-BE551*BH554</f>
        <v>-36.580212323162726</v>
      </c>
      <c r="BM551" s="4">
        <f t="shared" ref="BM551" si="5654">(BB551*BH551+BC551*BG551+BD551*BH554+BE551*BG554)</f>
        <v>0</v>
      </c>
      <c r="BN551" s="2">
        <f t="shared" ref="BN551" si="5655">BB551*BI551+BD551*BI554-BC551*BJ551-BE551*BJ554</f>
        <v>0</v>
      </c>
      <c r="BO551" s="3">
        <f t="shared" ref="BO551" si="5656">(BB551*BJ551+BC551*BI551+BD551*BJ554+BE551*BI554)</f>
        <v>20.228443204686226</v>
      </c>
      <c r="BP551" s="20"/>
      <c r="BQ551" s="11">
        <v>1</v>
      </c>
      <c r="BR551" s="12">
        <v>0</v>
      </c>
      <c r="BS551" s="13">
        <v>0</v>
      </c>
      <c r="BT551" s="40">
        <f t="shared" ref="BT551" si="5657">$B551*BR$4</f>
        <v>1.8836928000000002</v>
      </c>
      <c r="BU551" s="20"/>
      <c r="BV551" s="1">
        <f t="shared" ref="BV551" si="5658">BL551*BQ551+BN551*BQ554-BM551*BR551-BO551*BR554</f>
        <v>-36.580212323162726</v>
      </c>
      <c r="BW551" s="4">
        <f t="shared" ref="BW551" si="5659">(BL551*BR551+BM551*BQ551+BN551*BR554+BO551*BQ554)</f>
        <v>0</v>
      </c>
      <c r="BX551" s="2">
        <f t="shared" ref="BX551" si="5660">BL551*BS551+BN551*BS554-BM551*BT551-BO551*BT554</f>
        <v>0</v>
      </c>
      <c r="BY551" s="3">
        <f t="shared" ref="BY551" si="5661">(BL551*BT551+BM551*BS551+BN551*BT554+BO551*BS554)</f>
        <v>-48.677439370926677</v>
      </c>
      <c r="BZ551" s="20"/>
      <c r="CA551" s="11">
        <v>1</v>
      </c>
      <c r="CB551" s="12">
        <v>0</v>
      </c>
      <c r="CC551" s="13">
        <v>0</v>
      </c>
      <c r="CD551" s="14">
        <v>0</v>
      </c>
      <c r="CE551" s="20"/>
      <c r="CF551" s="1">
        <f t="shared" ref="CF551" si="5662">BV551*CA551+BX551*CA554-BW551*CB551-BY551*CB554</f>
        <v>15.753564757695997</v>
      </c>
      <c r="CG551" s="4">
        <f t="shared" ref="CG551" si="5663">(BV551*CB551+BW551*CA551+BX551*CB554+BY551*CA554)</f>
        <v>0</v>
      </c>
      <c r="CH551" s="2">
        <f t="shared" ref="CH551" si="5664">BV551*CC551+BX551*CC554-BW551*CD551-BY551*CD554</f>
        <v>0</v>
      </c>
      <c r="CI551" s="3">
        <f t="shared" ref="CI551" si="5665">(BV551*CD551+BW551*CC551+BX551*CD554+BY551*CC554)</f>
        <v>-48.677439370926677</v>
      </c>
      <c r="CJ551" s="28"/>
      <c r="CK551" s="11">
        <v>1</v>
      </c>
      <c r="CL551" s="12">
        <v>0</v>
      </c>
      <c r="CM551" s="13">
        <v>0</v>
      </c>
      <c r="CN551" s="14">
        <v>0</v>
      </c>
      <c r="CP551" s="1">
        <f t="shared" ref="CP551" si="5666">CF551*CK551+CH551*CK554-CG551*CL551-CI551*CL554</f>
        <v>15.753564757695997</v>
      </c>
      <c r="CQ551" s="4">
        <f t="shared" ref="CQ551" si="5667">(CF551*CL551+CG551*CK551+CH551*CL554+CI551*CK554)</f>
        <v>-48.677439370926677</v>
      </c>
      <c r="CR551" s="2">
        <f t="shared" ref="CR551" si="5668">CF551*CM551+CH551*CM554-CG551*CN551-CI551*CN554</f>
        <v>0</v>
      </c>
      <c r="CS551" s="3">
        <f t="shared" ref="CS551" si="5669">(CF551*CN551+CG551*CM551+CH551*CN554+CI551*CM554)</f>
        <v>-48.677439370926677</v>
      </c>
      <c r="CU551" s="29">
        <f t="shared" ref="CU551" si="5670">20*LOG(((1+$CL$4)/$CL$4)/((CP551+CP554)^2+(CQ551+CQ554)^2)^0.5)</f>
        <v>-28.593825367013189</v>
      </c>
      <c r="CW551" s="53">
        <f t="shared" ref="CW551" si="5671">((CP551^2+CQ551^2)^0.5)/((CP554^2+CQ554^2)^0.5)</f>
        <v>3.0911104249926171</v>
      </c>
      <c r="CY551" s="35"/>
      <c r="CZ551" s="35"/>
    </row>
    <row r="552" spans="1:104" ht="18" customHeight="1" thickBot="1">
      <c r="D552" s="11"/>
      <c r="E552" s="13"/>
      <c r="F552" s="13"/>
      <c r="G552" s="15"/>
      <c r="H552" s="10"/>
      <c r="I552" s="11"/>
      <c r="J552" s="13"/>
      <c r="K552" s="13"/>
      <c r="L552" s="15"/>
      <c r="N552" s="5"/>
      <c r="Q552" s="6"/>
      <c r="S552" s="11"/>
      <c r="T552" s="13"/>
      <c r="U552" s="13"/>
      <c r="V552" s="15"/>
      <c r="W552" s="20"/>
      <c r="X552" s="5"/>
      <c r="AA552" s="6"/>
      <c r="AB552" s="20"/>
      <c r="AC552" s="11"/>
      <c r="AD552" s="13"/>
      <c r="AE552" s="13"/>
      <c r="AF552" s="15"/>
      <c r="AG552" s="20"/>
      <c r="AH552" s="5"/>
      <c r="AK552" s="6"/>
      <c r="AL552" s="20"/>
      <c r="AM552" s="11"/>
      <c r="AN552" s="13"/>
      <c r="AO552" s="13"/>
      <c r="AP552" s="15"/>
      <c r="AR552" s="5"/>
      <c r="AU552" s="6"/>
      <c r="AW552" s="11"/>
      <c r="AX552" s="13"/>
      <c r="AY552" s="13"/>
      <c r="AZ552" s="15"/>
      <c r="BA552" s="20"/>
      <c r="BB552" s="5"/>
      <c r="BE552" s="6"/>
      <c r="BG552" s="11"/>
      <c r="BH552" s="13"/>
      <c r="BI552" s="13"/>
      <c r="BJ552" s="15"/>
      <c r="BL552" s="5"/>
      <c r="BO552" s="6"/>
      <c r="BQ552" s="11"/>
      <c r="BR552" s="13"/>
      <c r="BS552" s="13"/>
      <c r="BT552" s="15"/>
      <c r="BU552" s="20"/>
      <c r="BV552" s="5"/>
      <c r="BY552" s="6"/>
      <c r="CA552" s="11"/>
      <c r="CB552" s="13"/>
      <c r="CC552" s="13"/>
      <c r="CD552" s="15"/>
      <c r="CF552" s="5"/>
      <c r="CI552" s="6"/>
      <c r="CK552" s="11"/>
      <c r="CL552" s="13"/>
      <c r="CM552" s="13"/>
      <c r="CN552" s="15"/>
      <c r="CP552" s="5"/>
      <c r="CS552" s="6"/>
      <c r="CW552" s="54"/>
      <c r="CY552" s="35"/>
      <c r="CZ552" s="35"/>
    </row>
    <row r="553" spans="1:104" ht="18" customHeight="1" thickBot="1">
      <c r="D553" s="11" t="s">
        <v>101</v>
      </c>
      <c r="E553" s="13"/>
      <c r="F553" s="13" t="s">
        <v>102</v>
      </c>
      <c r="G553" s="15"/>
      <c r="H553" s="10"/>
      <c r="I553" s="11" t="s">
        <v>106</v>
      </c>
      <c r="J553" s="13"/>
      <c r="K553" s="13" t="s">
        <v>105</v>
      </c>
      <c r="L553" s="15"/>
      <c r="N553" s="194" t="s">
        <v>16</v>
      </c>
      <c r="O553" s="195"/>
      <c r="P553" s="196" t="s">
        <v>17</v>
      </c>
      <c r="Q553" s="197"/>
      <c r="S553" s="11" t="s">
        <v>4</v>
      </c>
      <c r="T553" s="13"/>
      <c r="U553" s="13" t="s">
        <v>5</v>
      </c>
      <c r="V553" s="15"/>
      <c r="W553" s="20"/>
      <c r="X553" s="194" t="s">
        <v>111</v>
      </c>
      <c r="Y553" s="195"/>
      <c r="Z553" s="196" t="s">
        <v>110</v>
      </c>
      <c r="AA553" s="197"/>
      <c r="AB553" s="20"/>
      <c r="AC553" s="11" t="s">
        <v>18</v>
      </c>
      <c r="AD553" s="13"/>
      <c r="AE553" s="13" t="s">
        <v>19</v>
      </c>
      <c r="AF553" s="15"/>
      <c r="AG553" s="20"/>
      <c r="AH553" s="194" t="s">
        <v>114</v>
      </c>
      <c r="AI553" s="195"/>
      <c r="AJ553" s="196" t="s">
        <v>115</v>
      </c>
      <c r="AK553" s="197"/>
      <c r="AL553" s="20"/>
      <c r="AM553" s="11" t="s">
        <v>138</v>
      </c>
      <c r="AN553" s="13"/>
      <c r="AO553" s="13" t="s">
        <v>137</v>
      </c>
      <c r="AP553" s="15"/>
      <c r="AR553" s="194" t="s">
        <v>117</v>
      </c>
      <c r="AS553" s="195"/>
      <c r="AT553" s="196" t="s">
        <v>118</v>
      </c>
      <c r="AU553" s="197"/>
      <c r="AV553" s="36"/>
      <c r="AW553" s="11" t="s">
        <v>142</v>
      </c>
      <c r="AX553" s="13"/>
      <c r="AY553" s="13" t="s">
        <v>141</v>
      </c>
      <c r="AZ553" s="15"/>
      <c r="BA553" s="20"/>
      <c r="BB553" s="194" t="s">
        <v>122</v>
      </c>
      <c r="BC553" s="195"/>
      <c r="BD553" s="196" t="s">
        <v>121</v>
      </c>
      <c r="BE553" s="197"/>
      <c r="BF553" s="36"/>
      <c r="BG553" s="11" t="s">
        <v>145</v>
      </c>
      <c r="BH553" s="13"/>
      <c r="BI553" s="13" t="s">
        <v>146</v>
      </c>
      <c r="BJ553" s="15"/>
      <c r="BK553" s="36"/>
      <c r="BL553" s="194" t="s">
        <v>125</v>
      </c>
      <c r="BM553" s="195"/>
      <c r="BN553" s="196" t="s">
        <v>126</v>
      </c>
      <c r="BO553" s="197"/>
      <c r="BP553" s="36"/>
      <c r="BQ553" s="11" t="s">
        <v>150</v>
      </c>
      <c r="BR553" s="13"/>
      <c r="BS553" s="13" t="s">
        <v>149</v>
      </c>
      <c r="BT553" s="15"/>
      <c r="BU553" s="20"/>
      <c r="BV553" s="194" t="s">
        <v>129</v>
      </c>
      <c r="BW553" s="195"/>
      <c r="BX553" s="196" t="s">
        <v>130</v>
      </c>
      <c r="BY553" s="197"/>
      <c r="BZ553" s="36"/>
      <c r="CA553" s="11" t="s">
        <v>154</v>
      </c>
      <c r="CB553" s="13"/>
      <c r="CC553" s="13" t="s">
        <v>153</v>
      </c>
      <c r="CD553" s="15"/>
      <c r="CE553" s="36"/>
      <c r="CF553" s="194" t="s">
        <v>134</v>
      </c>
      <c r="CG553" s="195"/>
      <c r="CH553" s="196" t="s">
        <v>133</v>
      </c>
      <c r="CI553" s="197"/>
      <c r="CK553" s="11" t="s">
        <v>159</v>
      </c>
      <c r="CL553" s="13"/>
      <c r="CM553" s="13" t="s">
        <v>158</v>
      </c>
      <c r="CN553" s="15"/>
      <c r="CP553" s="109" t="s">
        <v>161</v>
      </c>
      <c r="CQ553" s="110"/>
      <c r="CR553" s="111" t="s">
        <v>162</v>
      </c>
      <c r="CS553" s="112"/>
      <c r="CU553" s="38" t="s">
        <v>29</v>
      </c>
      <c r="CW553" s="55" t="s">
        <v>47</v>
      </c>
      <c r="CY553" s="35"/>
      <c r="CZ553" s="35"/>
    </row>
    <row r="554" spans="1:104" ht="18" customHeight="1" thickTop="1" thickBot="1">
      <c r="D554" s="16">
        <v>0</v>
      </c>
      <c r="E554" s="17">
        <f t="shared" ref="E554" si="5672">$B551*$E$4</f>
        <v>1.0751136000000001</v>
      </c>
      <c r="F554" s="18">
        <v>1</v>
      </c>
      <c r="G554" s="19">
        <v>0</v>
      </c>
      <c r="H554" s="10"/>
      <c r="I554" s="16">
        <v>0</v>
      </c>
      <c r="J554" s="17">
        <v>0</v>
      </c>
      <c r="K554" s="18">
        <v>1</v>
      </c>
      <c r="L554" s="19">
        <v>0</v>
      </c>
      <c r="N554" s="1">
        <f t="shared" ref="N554" si="5673">D554*I551+F554*I554-E554*J551-G554*J554</f>
        <v>0</v>
      </c>
      <c r="O554" s="4">
        <f t="shared" ref="O554" si="5674">(D554*J551+E554*I551+F554*J554+G554*I554)</f>
        <v>1.0751136000000001</v>
      </c>
      <c r="P554" s="2">
        <f t="shared" ref="P554" si="5675">D554*K551+F554*K554-E554*L551-G554*L554</f>
        <v>-1.0251837475020804</v>
      </c>
      <c r="Q554" s="3">
        <f t="shared" ref="Q554" si="5676">(D554*L551+E554*K551+F554*L554+G554*K554)</f>
        <v>0</v>
      </c>
      <c r="S554" s="16">
        <v>0</v>
      </c>
      <c r="T554" s="17">
        <f t="shared" ref="T554" si="5677">$B551*$T$4</f>
        <v>2.3819136000000003</v>
      </c>
      <c r="U554" s="18">
        <v>1</v>
      </c>
      <c r="V554" s="19">
        <v>0</v>
      </c>
      <c r="W554" s="20"/>
      <c r="X554" s="1">
        <f t="shared" ref="X554" si="5678">N554*S551+P554*S554-O554*T551-Q554*T554</f>
        <v>0</v>
      </c>
      <c r="Y554" s="4">
        <f t="shared" ref="Y554" si="5679">(N554*T551+O554*S551+P554*T554+Q554*S554)</f>
        <v>-1.3667855106741718</v>
      </c>
      <c r="Z554" s="2">
        <f t="shared" ref="Z554" si="5680">N554*U551+P554*U554-O554*V551-Q554*V554</f>
        <v>-1.0251837475020804</v>
      </c>
      <c r="AA554" s="3">
        <f t="shared" ref="AA554" si="5681">(N554*V551+O554*U551+P554*V554+Q554*U554)</f>
        <v>0</v>
      </c>
      <c r="AB554" s="20"/>
      <c r="AC554" s="16">
        <v>0</v>
      </c>
      <c r="AD554" s="17">
        <v>0</v>
      </c>
      <c r="AE554" s="18">
        <v>1</v>
      </c>
      <c r="AF554" s="19">
        <v>0</v>
      </c>
      <c r="AG554" s="20"/>
      <c r="AH554" s="1">
        <f t="shared" ref="AH554" si="5682">X554*AC551+Z554*AC554-Y554*AD551-AA554*AD554</f>
        <v>0</v>
      </c>
      <c r="AI554" s="4">
        <f t="shared" ref="AI554" si="5683">(X554*AD551+Y554*AC551+Z554*AD554+AA554*AC554)</f>
        <v>-1.3667855106741718</v>
      </c>
      <c r="AJ554" s="2">
        <f t="shared" ref="AJ554" si="5684">X554*AE551+Z554*AE554-Y554*AF551-AA554*AF554</f>
        <v>2.0644168578081441</v>
      </c>
      <c r="AK554" s="3">
        <f t="shared" ref="AK554" si="5685">(X554*AF551+Y554*AE551+Z554*AF554+AA554*AE554)</f>
        <v>0</v>
      </c>
      <c r="AL554" s="20"/>
      <c r="AM554" s="16">
        <v>0</v>
      </c>
      <c r="AN554" s="17">
        <f t="shared" ref="AN554" si="5686">$B551*$AN$4</f>
        <v>2.5156032000000002</v>
      </c>
      <c r="AO554" s="18">
        <v>1</v>
      </c>
      <c r="AP554" s="19">
        <v>0</v>
      </c>
      <c r="AR554" s="1">
        <f t="shared" ref="AR554" si="5687">AH554*AM551+AJ554*AM554-AI554*AN551-AK554*AN554</f>
        <v>0</v>
      </c>
      <c r="AS554" s="4">
        <f t="shared" ref="AS554" si="5688">(AH554*AN551+AI554*AM551+AJ554*AN554+AK554*AM554)</f>
        <v>3.8264681429619412</v>
      </c>
      <c r="AT554" s="2">
        <f t="shared" ref="AT554" si="5689">AH554*AO551+AJ554*AO554-AI554*AP551-AK554*AP554</f>
        <v>2.0644168578081441</v>
      </c>
      <c r="AU554" s="3">
        <f t="shared" ref="AU554" si="5690">(AH554*AP551+AI554*AO551+AJ554*AP554+AK554*AO554)</f>
        <v>0</v>
      </c>
      <c r="AV554" s="20"/>
      <c r="AW554" s="16">
        <v>0</v>
      </c>
      <c r="AX554" s="17">
        <v>0</v>
      </c>
      <c r="AY554" s="18">
        <v>1</v>
      </c>
      <c r="AZ554" s="19">
        <v>0</v>
      </c>
      <c r="BA554" s="20"/>
      <c r="BB554" s="1">
        <f t="shared" ref="BB554" si="5691">AR554*AW551+AT554*AW554-AS554*AX551-AU554*AX554</f>
        <v>0</v>
      </c>
      <c r="BC554" s="4">
        <f t="shared" ref="BC554" si="5692">(AR554*AX551+AS554*AW551+AT554*AX554+AU554*AW554)</f>
        <v>3.8264681429619412</v>
      </c>
      <c r="BD554" s="2">
        <f t="shared" ref="BD554" si="5693">AR554*AY551+AT554*AY554-AS554*AZ551-AU554*AZ554</f>
        <v>-6.5852638699778385</v>
      </c>
      <c r="BE554" s="3">
        <f t="shared" ref="BE554" si="5694">(AR554*AZ551+AS554*AY551+AT554*AZ554+AU554*AY554)</f>
        <v>0</v>
      </c>
      <c r="BF554" s="20"/>
      <c r="BG554" s="16">
        <v>0</v>
      </c>
      <c r="BH554" s="17">
        <f t="shared" ref="BH554" si="5695">$B551*$BH$4</f>
        <v>2.3819136000000003</v>
      </c>
      <c r="BI554" s="18">
        <v>1</v>
      </c>
      <c r="BJ554" s="19">
        <v>0</v>
      </c>
      <c r="BK554" s="20"/>
      <c r="BL554" s="1">
        <f t="shared" ref="BL554" si="5696">BB554*BG551+BD554*BG554-BC554*BH551-BE554*BH554</f>
        <v>0</v>
      </c>
      <c r="BM554" s="4">
        <f t="shared" ref="BM554" si="5697">(BB554*BH551+BC554*BG551+BD554*BH554+BE554*BG554)</f>
        <v>-11.859061428526907</v>
      </c>
      <c r="BN554" s="2">
        <f t="shared" ref="BN554" si="5698">BB554*BI551+BD554*BI554-BC554*BJ551-BE554*BJ554</f>
        <v>-6.5852638699778385</v>
      </c>
      <c r="BO554" s="3">
        <f t="shared" ref="BO554" si="5699">(BB554*BJ551+BC554*BI551+BD554*BJ554+BE554*BI554)</f>
        <v>0</v>
      </c>
      <c r="BP554" s="20"/>
      <c r="BQ554" s="16">
        <v>0</v>
      </c>
      <c r="BR554" s="17">
        <v>0</v>
      </c>
      <c r="BS554" s="18">
        <v>1</v>
      </c>
      <c r="BT554" s="19">
        <v>0</v>
      </c>
      <c r="BU554" s="20"/>
      <c r="BV554" s="1">
        <f t="shared" ref="BV554" si="5700">BL554*BQ551+BN554*BQ554-BM554*BR551-BO554*BR554</f>
        <v>0</v>
      </c>
      <c r="BW554" s="4">
        <f t="shared" ref="BW554" si="5701">(BL554*BR551+BM554*BQ551+BN554*BR554+BO554*BQ554)</f>
        <v>-11.859061428526907</v>
      </c>
      <c r="BX554" s="2">
        <f t="shared" ref="BX554" si="5702">BL554*BS551+BN554*BS554-BM554*BT551-BO554*BT554</f>
        <v>15.753564757696013</v>
      </c>
      <c r="BY554" s="3">
        <f t="shared" ref="BY554" si="5703">(BL554*BT551+BM554*BS551+BN554*BT554+BO554*BS554)</f>
        <v>0</v>
      </c>
      <c r="BZ554" s="20"/>
      <c r="CA554" s="16">
        <v>0</v>
      </c>
      <c r="CB554" s="17">
        <f t="shared" ref="CB554" si="5704">$B551*$CB$4</f>
        <v>1.0751136000000001</v>
      </c>
      <c r="CC554" s="18">
        <v>1</v>
      </c>
      <c r="CD554" s="19">
        <v>0</v>
      </c>
      <c r="CE554" s="20"/>
      <c r="CF554" s="1">
        <f t="shared" ref="CF554" si="5705">BV554*CA551+BX554*CA554-BW554*CB551-BY554*CB554</f>
        <v>0</v>
      </c>
      <c r="CG554" s="4">
        <f t="shared" ref="CG554" si="5706">(BV554*CB551+BW554*CA551+BX554*CB554+BY554*CA554)</f>
        <v>5.0778102909527831</v>
      </c>
      <c r="CH554" s="2">
        <f t="shared" ref="CH554" si="5707">BV554*CC551+BX554*CC554-BW554*CD551-BY554*CD554</f>
        <v>15.753564757696013</v>
      </c>
      <c r="CI554" s="3">
        <f t="shared" ref="CI554" si="5708">(BV554*CD551+BW554*CC551+BX554*CD554+BY554*CC554)</f>
        <v>0</v>
      </c>
      <c r="CK554" s="16">
        <f t="shared" ref="CK554" si="5709">1/$CL$4</f>
        <v>1</v>
      </c>
      <c r="CL554" s="17">
        <v>0</v>
      </c>
      <c r="CM554" s="18">
        <v>1</v>
      </c>
      <c r="CN554" s="19">
        <v>0</v>
      </c>
      <c r="CP554" s="1">
        <f t="shared" ref="CP554" si="5710">CF554*CK551+CH554*CK554-CG554*CL551-CI554*CL554</f>
        <v>15.753564757696013</v>
      </c>
      <c r="CQ554" s="4">
        <f t="shared" ref="CQ554" si="5711">(CF554*CL551+CG554*CK551+CH554*CL554+CI554*CK554)</f>
        <v>5.0778102909527831</v>
      </c>
      <c r="CR554" s="2">
        <f t="shared" ref="CR554" si="5712">CF554*CM551+CH554*CM554-CG554*CN551-CI554*CN554</f>
        <v>15.753564757696013</v>
      </c>
      <c r="CS554" s="3">
        <f t="shared" ref="CS554" si="5713">(CF554*CN551+CG554*CM551+CH554*CN554+CI554*CM554)</f>
        <v>0</v>
      </c>
      <c r="CU554" s="39">
        <f t="shared" ref="CU554" si="5714">(180/PI())*ATAN(-1*(CQ551/CP551))</f>
        <v>72.066772578947464</v>
      </c>
      <c r="CW554" s="56">
        <f t="shared" ref="CW554" si="5715">20*LOG(((1-(10^(CU551/20)^2)*(1-((1-CW551)/(1+CW551))^2))^0.5))</f>
        <v>-4.4372686813120392E-3</v>
      </c>
      <c r="CY554" s="35"/>
      <c r="CZ554" s="35"/>
    </row>
    <row r="555" spans="1:104" ht="18" customHeight="1"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30"/>
      <c r="AC555" s="20"/>
      <c r="AD555" s="20"/>
      <c r="AE555" s="20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Y555" s="35"/>
      <c r="CZ555" s="35"/>
    </row>
    <row r="556" spans="1:104" ht="18" customHeight="1">
      <c r="CY556" s="35"/>
      <c r="CZ556" s="35"/>
    </row>
    <row r="557" spans="1:104" ht="18" customHeight="1" thickBot="1">
      <c r="A557" s="23"/>
      <c r="B557" s="23"/>
      <c r="C557" s="23"/>
      <c r="D557" s="20" t="s">
        <v>6</v>
      </c>
      <c r="E557" s="20"/>
      <c r="F557" s="20"/>
      <c r="G557" s="20"/>
      <c r="H557" s="20"/>
      <c r="I557" s="20" t="s">
        <v>7</v>
      </c>
      <c r="J557" s="20"/>
      <c r="K557" s="20"/>
      <c r="L557" s="20"/>
      <c r="M557" s="23"/>
      <c r="N557" s="23"/>
      <c r="O557" s="24" t="s">
        <v>8</v>
      </c>
      <c r="P557" s="23"/>
      <c r="Q557" s="23"/>
      <c r="R557" s="23"/>
      <c r="S557" s="20"/>
      <c r="T557" s="20" t="s">
        <v>9</v>
      </c>
      <c r="U557" s="23"/>
      <c r="V557" s="23"/>
      <c r="W557" s="23"/>
      <c r="X557" s="23"/>
      <c r="Y557" s="24" t="s">
        <v>10</v>
      </c>
      <c r="Z557" s="23"/>
      <c r="AA557" s="23"/>
      <c r="AB557" s="23"/>
      <c r="AC557" s="24" t="s">
        <v>11</v>
      </c>
      <c r="AD557" s="20"/>
      <c r="AE557" s="20"/>
      <c r="AF557" s="20"/>
      <c r="AG557" s="20"/>
      <c r="AH557" s="23"/>
      <c r="AI557" s="24" t="s">
        <v>12</v>
      </c>
      <c r="AJ557" s="23"/>
      <c r="AK557" s="23"/>
      <c r="AL557" s="20"/>
      <c r="AM557" s="24" t="s">
        <v>21</v>
      </c>
      <c r="AN557" s="20"/>
      <c r="AO557" s="23"/>
      <c r="AP557" s="23"/>
      <c r="AQ557" s="23"/>
      <c r="AR557" s="23"/>
      <c r="AS557" s="24" t="s">
        <v>87</v>
      </c>
      <c r="AT557" s="23"/>
      <c r="AU557" s="23"/>
      <c r="AV557" s="23"/>
      <c r="AW557" s="24" t="s">
        <v>22</v>
      </c>
      <c r="AX557" s="20"/>
      <c r="AY557" s="20"/>
      <c r="AZ557" s="20"/>
      <c r="BA557" s="20"/>
      <c r="BB557" s="23"/>
      <c r="BC557" s="24" t="s">
        <v>13</v>
      </c>
      <c r="BD557" s="23"/>
      <c r="BE557" s="23"/>
      <c r="BF557" s="23"/>
      <c r="BG557" s="24" t="s">
        <v>23</v>
      </c>
      <c r="BH557" s="20"/>
      <c r="BI557" s="23"/>
      <c r="BJ557" s="23"/>
      <c r="BK557" s="23"/>
      <c r="BL557" s="23"/>
      <c r="BM557" s="24" t="s">
        <v>24</v>
      </c>
      <c r="BN557" s="23"/>
      <c r="BO557" s="23"/>
      <c r="BP557" s="23"/>
      <c r="BQ557" s="24" t="s">
        <v>22</v>
      </c>
      <c r="BR557" s="20"/>
      <c r="BS557" s="20"/>
      <c r="BT557" s="20"/>
      <c r="BU557" s="20"/>
      <c r="BV557" s="23"/>
      <c r="BW557" s="24" t="s">
        <v>25</v>
      </c>
      <c r="BX557" s="23"/>
      <c r="BY557" s="23"/>
      <c r="BZ557" s="23"/>
      <c r="CA557" s="24" t="s">
        <v>23</v>
      </c>
      <c r="CB557" s="20"/>
      <c r="CC557" s="23"/>
      <c r="CD557" s="23"/>
      <c r="CE557" s="23"/>
      <c r="CF557" s="23"/>
      <c r="CG557" s="24" t="s">
        <v>88</v>
      </c>
      <c r="CH557" s="23"/>
      <c r="CI557" s="23"/>
      <c r="CJ557" s="23"/>
      <c r="CK557" s="24" t="s">
        <v>155</v>
      </c>
      <c r="CL557" s="24"/>
      <c r="CM557" s="23"/>
      <c r="CN557" s="23"/>
      <c r="CO557" s="23"/>
      <c r="CP557" s="23"/>
      <c r="CQ557" s="24" t="s">
        <v>89</v>
      </c>
      <c r="CR557" s="23"/>
      <c r="CS557" s="23"/>
      <c r="CY557" s="35"/>
      <c r="CZ557" s="35"/>
    </row>
    <row r="558" spans="1:104" ht="18" customHeight="1" thickBot="1">
      <c r="A558" s="23"/>
      <c r="B558" s="33"/>
      <c r="C558" s="23"/>
      <c r="D558" s="7" t="s">
        <v>99</v>
      </c>
      <c r="E558" s="8"/>
      <c r="F558" s="8" t="s">
        <v>100</v>
      </c>
      <c r="G558" s="9"/>
      <c r="H558" s="10"/>
      <c r="I558" s="7" t="s">
        <v>103</v>
      </c>
      <c r="J558" s="8"/>
      <c r="K558" s="8" t="s">
        <v>104</v>
      </c>
      <c r="L558" s="9"/>
      <c r="M558" s="23"/>
      <c r="N558" s="194" t="s">
        <v>74</v>
      </c>
      <c r="O558" s="195"/>
      <c r="P558" s="196" t="s">
        <v>75</v>
      </c>
      <c r="Q558" s="197"/>
      <c r="R558" s="23"/>
      <c r="S558" s="7" t="s">
        <v>2</v>
      </c>
      <c r="T558" s="8"/>
      <c r="U558" s="8" t="s">
        <v>3</v>
      </c>
      <c r="V558" s="9"/>
      <c r="W558" s="20"/>
      <c r="X558" s="194" t="s">
        <v>108</v>
      </c>
      <c r="Y558" s="195"/>
      <c r="Z558" s="196" t="s">
        <v>109</v>
      </c>
      <c r="AA558" s="197"/>
      <c r="AB558" s="20"/>
      <c r="AC558" s="7" t="s">
        <v>107</v>
      </c>
      <c r="AD558" s="8"/>
      <c r="AE558" s="8" t="s">
        <v>14</v>
      </c>
      <c r="AF558" s="9"/>
      <c r="AG558" s="20"/>
      <c r="AH558" s="194" t="s">
        <v>112</v>
      </c>
      <c r="AI558" s="195"/>
      <c r="AJ558" s="196" t="s">
        <v>113</v>
      </c>
      <c r="AK558" s="197"/>
      <c r="AL558" s="20"/>
      <c r="AM558" s="106" t="s">
        <v>135</v>
      </c>
      <c r="AN558" s="107"/>
      <c r="AO558" s="107" t="s">
        <v>136</v>
      </c>
      <c r="AP558" s="108"/>
      <c r="AQ558" s="23"/>
      <c r="AR558" s="194" t="s">
        <v>116</v>
      </c>
      <c r="AS558" s="195"/>
      <c r="AT558" s="196" t="s">
        <v>0</v>
      </c>
      <c r="AU558" s="197"/>
      <c r="AV558" s="36"/>
      <c r="AW558" s="7" t="s">
        <v>139</v>
      </c>
      <c r="AX558" s="8"/>
      <c r="AY558" s="8" t="s">
        <v>140</v>
      </c>
      <c r="AZ558" s="9"/>
      <c r="BA558" s="20"/>
      <c r="BB558" s="194" t="s">
        <v>119</v>
      </c>
      <c r="BC558" s="195"/>
      <c r="BD558" s="196" t="s">
        <v>120</v>
      </c>
      <c r="BE558" s="197"/>
      <c r="BF558" s="36"/>
      <c r="BG558" s="190" t="s">
        <v>143</v>
      </c>
      <c r="BH558" s="191"/>
      <c r="BI558" s="192" t="s">
        <v>144</v>
      </c>
      <c r="BJ558" s="193"/>
      <c r="BK558" s="36"/>
      <c r="BL558" s="194" t="s">
        <v>123</v>
      </c>
      <c r="BM558" s="195"/>
      <c r="BN558" s="196" t="s">
        <v>124</v>
      </c>
      <c r="BO558" s="197"/>
      <c r="BP558" s="36"/>
      <c r="BQ558" s="7" t="s">
        <v>147</v>
      </c>
      <c r="BR558" s="8"/>
      <c r="BS558" s="8" t="s">
        <v>148</v>
      </c>
      <c r="BT558" s="9"/>
      <c r="BU558" s="20"/>
      <c r="BV558" s="194" t="s">
        <v>127</v>
      </c>
      <c r="BW558" s="195"/>
      <c r="BX558" s="196" t="s">
        <v>128</v>
      </c>
      <c r="BY558" s="197"/>
      <c r="BZ558" s="36"/>
      <c r="CA558" s="7" t="s">
        <v>151</v>
      </c>
      <c r="CB558" s="8"/>
      <c r="CC558" s="8" t="s">
        <v>152</v>
      </c>
      <c r="CD558" s="9"/>
      <c r="CE558" s="36"/>
      <c r="CF558" s="194" t="s">
        <v>131</v>
      </c>
      <c r="CG558" s="195"/>
      <c r="CH558" s="196" t="s">
        <v>132</v>
      </c>
      <c r="CI558" s="197"/>
      <c r="CJ558" s="23"/>
      <c r="CK558" s="7" t="s">
        <v>156</v>
      </c>
      <c r="CL558" s="8"/>
      <c r="CM558" s="8" t="s">
        <v>157</v>
      </c>
      <c r="CN558" s="9"/>
      <c r="CO558" s="23"/>
      <c r="CP558" s="194" t="s">
        <v>160</v>
      </c>
      <c r="CQ558" s="195"/>
      <c r="CR558" s="196" t="s">
        <v>132</v>
      </c>
      <c r="CS558" s="197"/>
      <c r="CU558" s="26" t="s">
        <v>15</v>
      </c>
      <c r="CW558" s="52" t="s">
        <v>46</v>
      </c>
      <c r="CY558" s="35"/>
      <c r="CZ558" s="35"/>
    </row>
    <row r="559" spans="1:104" ht="18" customHeight="1" thickTop="1" thickBot="1">
      <c r="B559" s="34">
        <v>1.34</v>
      </c>
      <c r="D559" s="11">
        <v>1</v>
      </c>
      <c r="E559" s="12">
        <v>0</v>
      </c>
      <c r="F559" s="13">
        <v>0</v>
      </c>
      <c r="G559" s="14">
        <v>0</v>
      </c>
      <c r="H559" s="10"/>
      <c r="I559" s="11">
        <v>1</v>
      </c>
      <c r="J559" s="12">
        <v>0</v>
      </c>
      <c r="K559" s="13">
        <v>0</v>
      </c>
      <c r="L559" s="40">
        <f t="shared" ref="L559" si="5716">$B559*$J$4</f>
        <v>1.9122336000000002</v>
      </c>
      <c r="N559" s="1">
        <f t="shared" ref="N559" si="5717">D559*I559+F559*I562-E559*J559-G559*J562</f>
        <v>1</v>
      </c>
      <c r="O559" s="4">
        <f t="shared" ref="O559" si="5718">(D559*J559+E559*I559+F559*J562+G559*I562)</f>
        <v>0</v>
      </c>
      <c r="P559" s="2">
        <f t="shared" ref="P559" si="5719">D559*K559+F559*K562-E559*L559-G559*L562</f>
        <v>0</v>
      </c>
      <c r="Q559" s="3">
        <f t="shared" ref="Q559" si="5720">(D559*L559+E559*K559+F559*L562+G559*K562)</f>
        <v>1.9122336000000002</v>
      </c>
      <c r="S559" s="11">
        <v>1</v>
      </c>
      <c r="T559" s="12">
        <v>0</v>
      </c>
      <c r="U559" s="13">
        <v>0</v>
      </c>
      <c r="V559" s="13">
        <v>0</v>
      </c>
      <c r="W559" s="20"/>
      <c r="X559" s="1">
        <f t="shared" ref="X559" si="5721">N559*S559+P559*S562-O559*T559-Q559*T562</f>
        <v>-3.6237869639475209</v>
      </c>
      <c r="Y559" s="4">
        <f t="shared" ref="Y559" si="5722">(N559*T559+O559*S559+P559*T562+Q559*S562)</f>
        <v>0</v>
      </c>
      <c r="Z559" s="2">
        <f t="shared" ref="Z559" si="5723">N559*U559+P559*U562-O559*V559-Q559*V562</f>
        <v>0</v>
      </c>
      <c r="AA559" s="3">
        <f t="shared" ref="AA559" si="5724">(N559*V559+O559*U559+P559*V562+Q559*U562)</f>
        <v>1.9122336000000002</v>
      </c>
      <c r="AB559" s="20"/>
      <c r="AC559" s="11">
        <v>1</v>
      </c>
      <c r="AD559" s="12">
        <v>0</v>
      </c>
      <c r="AE559" s="13">
        <v>0</v>
      </c>
      <c r="AF559" s="40">
        <f t="shared" ref="AF559" si="5725">$B559*$AD$4</f>
        <v>2.2947366000000002</v>
      </c>
      <c r="AG559" s="20"/>
      <c r="AH559" s="1">
        <f t="shared" ref="AH559" si="5726">X559*AC559+Z559*AC562-Y559*AD559-AA559*AD562</f>
        <v>-3.6237869639475209</v>
      </c>
      <c r="AI559" s="4">
        <f t="shared" ref="AI559" si="5727">(X559*AD559+Y559*AC559+Z559*AD562+AA559*AC562)</f>
        <v>0</v>
      </c>
      <c r="AJ559" s="2">
        <f t="shared" ref="AJ559" si="5728">X559*AE559+Z559*AE562-Y559*AF559-AA559*AF562</f>
        <v>0</v>
      </c>
      <c r="AK559" s="3">
        <f t="shared" ref="AK559" si="5729">(X559*AF559+Y559*AE559+Z559*AF562+AA559*AE562)</f>
        <v>-6.4034029767732576</v>
      </c>
      <c r="AL559" s="20"/>
      <c r="AM559" s="11">
        <v>1</v>
      </c>
      <c r="AN559" s="12">
        <v>0</v>
      </c>
      <c r="AO559" s="13">
        <v>0</v>
      </c>
      <c r="AP559" s="14">
        <v>0</v>
      </c>
      <c r="AR559" s="1">
        <f t="shared" ref="AR559" si="5730">AH559*AM559+AJ559*AM562-AI559*AN559-AK559*AN562</f>
        <v>12.728701040453121</v>
      </c>
      <c r="AS559" s="4">
        <f t="shared" ref="AS559" si="5731">(AH559*AN559+AI559*AM559+AJ559*AN562+AK559*AM562)</f>
        <v>0</v>
      </c>
      <c r="AT559" s="2">
        <f t="shared" ref="AT559" si="5732">AH559*AO559+AJ559*AO562-AI559*AP559-AK559*AP562</f>
        <v>0</v>
      </c>
      <c r="AU559" s="3">
        <f t="shared" ref="AU559" si="5733">(AH559*AP559+AI559*AO559+AJ559*AP562+AK559*AO562)</f>
        <v>-6.4034029767732576</v>
      </c>
      <c r="AV559" s="20"/>
      <c r="AW559" s="11">
        <v>1</v>
      </c>
      <c r="AX559" s="12">
        <v>0</v>
      </c>
      <c r="AY559" s="13">
        <v>0</v>
      </c>
      <c r="AZ559" s="40">
        <f t="shared" ref="AZ559" si="5734">$B559*$AX$4</f>
        <v>2.2947366000000002</v>
      </c>
      <c r="BA559" s="20"/>
      <c r="BB559" s="1">
        <f t="shared" ref="BB559" si="5735">AR559*AW559+AT559*AW562-AS559*AX559-AU559*AX562</f>
        <v>12.728701040453121</v>
      </c>
      <c r="BC559" s="4">
        <f t="shared" ref="BC559" si="5736">(AR559*AX559+AS559*AW559+AT559*AX562+AU559*AW562)</f>
        <v>0</v>
      </c>
      <c r="BD559" s="2">
        <f t="shared" ref="BD559" si="5737">AR559*AY559+AT559*AY562-AS559*AZ559-AU559*AZ562</f>
        <v>0</v>
      </c>
      <c r="BE559" s="3">
        <f t="shared" ref="BE559" si="5738">(AR559*AZ559+AS559*AY559+AT559*AZ562+AU559*AY562)</f>
        <v>22.805613171212602</v>
      </c>
      <c r="BF559" s="20"/>
      <c r="BG559" s="11">
        <v>1</v>
      </c>
      <c r="BH559" s="12">
        <v>0</v>
      </c>
      <c r="BI559" s="13">
        <v>0</v>
      </c>
      <c r="BJ559" s="14">
        <v>0</v>
      </c>
      <c r="BK559" s="20"/>
      <c r="BL559" s="1">
        <f t="shared" ref="BL559" si="5739">BB559*BG559+BD559*BG562-BC559*BH559-BE559*BH562</f>
        <v>-42.415344585501103</v>
      </c>
      <c r="BM559" s="4">
        <f t="shared" ref="BM559" si="5740">(BB559*BH559+BC559*BG559+BD559*BH562+BE559*BG562)</f>
        <v>0</v>
      </c>
      <c r="BN559" s="2">
        <f t="shared" ref="BN559" si="5741">BB559*BI559+BD559*BI562-BC559*BJ559-BE559*BJ562</f>
        <v>0</v>
      </c>
      <c r="BO559" s="3">
        <f t="shared" ref="BO559" si="5742">(BB559*BJ559+BC559*BI559+BD559*BJ562+BE559*BI562)</f>
        <v>22.805613171212602</v>
      </c>
      <c r="BP559" s="20"/>
      <c r="BQ559" s="11">
        <v>1</v>
      </c>
      <c r="BR559" s="12">
        <v>0</v>
      </c>
      <c r="BS559" s="13">
        <v>0</v>
      </c>
      <c r="BT559" s="40">
        <f t="shared" ref="BT559" si="5743">$B559*BR$4</f>
        <v>1.9122336000000002</v>
      </c>
      <c r="BU559" s="20"/>
      <c r="BV559" s="1">
        <f t="shared" ref="BV559" si="5744">BL559*BQ559+BN559*BQ562-BM559*BR559-BO559*BR562</f>
        <v>-42.415344585501103</v>
      </c>
      <c r="BW559" s="4">
        <f t="shared" ref="BW559" si="5745">(BL559*BR559+BM559*BQ559+BN559*BR562+BO559*BQ562)</f>
        <v>0</v>
      </c>
      <c r="BX559" s="2">
        <f t="shared" ref="BX559" si="5746">BL559*BS559+BN559*BS562-BM559*BT559-BO559*BT562</f>
        <v>0</v>
      </c>
      <c r="BY559" s="3">
        <f t="shared" ref="BY559" si="5747">(BL559*BT559+BM559*BS559+BN559*BT562+BO559*BS562)</f>
        <v>-58.30243390076069</v>
      </c>
      <c r="BZ559" s="20"/>
      <c r="CA559" s="11">
        <v>1</v>
      </c>
      <c r="CB559" s="12">
        <v>0</v>
      </c>
      <c r="CC559" s="13">
        <v>0</v>
      </c>
      <c r="CD559" s="14">
        <v>0</v>
      </c>
      <c r="CE559" s="20"/>
      <c r="CF559" s="1">
        <f t="shared" ref="CF559" si="5748">BV559*CA559+BX559*CA562-BW559*CB559-BY559*CB562</f>
        <v>21.216118341577598</v>
      </c>
      <c r="CG559" s="4">
        <f t="shared" ref="CG559" si="5749">(BV559*CB559+BW559*CA559+BX559*CB562+BY559*CA562)</f>
        <v>0</v>
      </c>
      <c r="CH559" s="2">
        <f t="shared" ref="CH559" si="5750">BV559*CC559+BX559*CC562-BW559*CD559-BY559*CD562</f>
        <v>0</v>
      </c>
      <c r="CI559" s="3">
        <f t="shared" ref="CI559" si="5751">(BV559*CD559+BW559*CC559+BX559*CD562+BY559*CC562)</f>
        <v>-58.30243390076069</v>
      </c>
      <c r="CJ559" s="28"/>
      <c r="CK559" s="11">
        <v>1</v>
      </c>
      <c r="CL559" s="12">
        <v>0</v>
      </c>
      <c r="CM559" s="13">
        <v>0</v>
      </c>
      <c r="CN559" s="14">
        <v>0</v>
      </c>
      <c r="CP559" s="1">
        <f t="shared" ref="CP559" si="5752">CF559*CK559+CH559*CK562-CG559*CL559-CI559*CL562</f>
        <v>21.216118341577598</v>
      </c>
      <c r="CQ559" s="4">
        <f t="shared" ref="CQ559" si="5753">(CF559*CL559+CG559*CK559+CH559*CL562+CI559*CK562)</f>
        <v>-58.30243390076069</v>
      </c>
      <c r="CR559" s="2">
        <f t="shared" ref="CR559" si="5754">CF559*CM559+CH559*CM562-CG559*CN559-CI559*CN562</f>
        <v>0</v>
      </c>
      <c r="CS559" s="3">
        <f t="shared" ref="CS559" si="5755">(CF559*CN559+CG559*CM559+CH559*CN562+CI559*CM562)</f>
        <v>-58.30243390076069</v>
      </c>
      <c r="CU559" s="29">
        <f t="shared" ref="CU559" si="5756">20*LOG(((1+$CL$4)/$CL$4)/((CP559+CP562)^2+(CQ559+CQ562)^2)^0.5)</f>
        <v>-30.375024585060512</v>
      </c>
      <c r="CW559" s="53">
        <f t="shared" ref="CW559" si="5757">((CP559^2+CQ559^2)^0.5)/((CP562^2+CQ562^2)^0.5)</f>
        <v>2.7487388730625648</v>
      </c>
      <c r="CY559" s="35"/>
      <c r="CZ559" s="35"/>
    </row>
    <row r="560" spans="1:104" ht="18" customHeight="1" thickBot="1">
      <c r="D560" s="11"/>
      <c r="E560" s="13"/>
      <c r="F560" s="13"/>
      <c r="G560" s="15"/>
      <c r="H560" s="10"/>
      <c r="I560" s="11"/>
      <c r="J560" s="13"/>
      <c r="K560" s="13"/>
      <c r="L560" s="15"/>
      <c r="N560" s="5"/>
      <c r="Q560" s="6"/>
      <c r="S560" s="11"/>
      <c r="T560" s="13"/>
      <c r="U560" s="13"/>
      <c r="V560" s="15"/>
      <c r="W560" s="20"/>
      <c r="X560" s="5"/>
      <c r="AA560" s="6"/>
      <c r="AB560" s="20"/>
      <c r="AC560" s="11"/>
      <c r="AD560" s="13"/>
      <c r="AE560" s="13"/>
      <c r="AF560" s="15"/>
      <c r="AG560" s="20"/>
      <c r="AH560" s="5"/>
      <c r="AK560" s="6"/>
      <c r="AL560" s="20"/>
      <c r="AM560" s="11"/>
      <c r="AN560" s="13"/>
      <c r="AO560" s="13"/>
      <c r="AP560" s="15"/>
      <c r="AR560" s="5"/>
      <c r="AU560" s="6"/>
      <c r="AW560" s="11"/>
      <c r="AX560" s="13"/>
      <c r="AY560" s="13"/>
      <c r="AZ560" s="15"/>
      <c r="BA560" s="20"/>
      <c r="BB560" s="5"/>
      <c r="BE560" s="6"/>
      <c r="BG560" s="11"/>
      <c r="BH560" s="13"/>
      <c r="BI560" s="13"/>
      <c r="BJ560" s="15"/>
      <c r="BL560" s="5"/>
      <c r="BO560" s="6"/>
      <c r="BQ560" s="11"/>
      <c r="BR560" s="13"/>
      <c r="BS560" s="13"/>
      <c r="BT560" s="15"/>
      <c r="BU560" s="20"/>
      <c r="BV560" s="5"/>
      <c r="BY560" s="6"/>
      <c r="CA560" s="11"/>
      <c r="CB560" s="13"/>
      <c r="CC560" s="13"/>
      <c r="CD560" s="15"/>
      <c r="CF560" s="5"/>
      <c r="CI560" s="6"/>
      <c r="CK560" s="11"/>
      <c r="CL560" s="13"/>
      <c r="CM560" s="13"/>
      <c r="CN560" s="15"/>
      <c r="CP560" s="5"/>
      <c r="CS560" s="6"/>
      <c r="CW560" s="54"/>
      <c r="CY560" s="35"/>
      <c r="CZ560" s="35"/>
    </row>
    <row r="561" spans="1:104" ht="18" customHeight="1" thickBot="1">
      <c r="D561" s="11" t="s">
        <v>101</v>
      </c>
      <c r="E561" s="13"/>
      <c r="F561" s="13" t="s">
        <v>102</v>
      </c>
      <c r="G561" s="15"/>
      <c r="H561" s="10"/>
      <c r="I561" s="11" t="s">
        <v>106</v>
      </c>
      <c r="J561" s="13"/>
      <c r="K561" s="13" t="s">
        <v>105</v>
      </c>
      <c r="L561" s="15"/>
      <c r="N561" s="194" t="s">
        <v>16</v>
      </c>
      <c r="O561" s="195"/>
      <c r="P561" s="196" t="s">
        <v>17</v>
      </c>
      <c r="Q561" s="197"/>
      <c r="S561" s="11" t="s">
        <v>4</v>
      </c>
      <c r="T561" s="13"/>
      <c r="U561" s="13" t="s">
        <v>5</v>
      </c>
      <c r="V561" s="15"/>
      <c r="W561" s="20"/>
      <c r="X561" s="194" t="s">
        <v>111</v>
      </c>
      <c r="Y561" s="195"/>
      <c r="Z561" s="196" t="s">
        <v>110</v>
      </c>
      <c r="AA561" s="197"/>
      <c r="AB561" s="20"/>
      <c r="AC561" s="11" t="s">
        <v>18</v>
      </c>
      <c r="AD561" s="13"/>
      <c r="AE561" s="13" t="s">
        <v>19</v>
      </c>
      <c r="AF561" s="15"/>
      <c r="AG561" s="20"/>
      <c r="AH561" s="194" t="s">
        <v>114</v>
      </c>
      <c r="AI561" s="195"/>
      <c r="AJ561" s="196" t="s">
        <v>115</v>
      </c>
      <c r="AK561" s="197"/>
      <c r="AL561" s="20"/>
      <c r="AM561" s="11" t="s">
        <v>138</v>
      </c>
      <c r="AN561" s="13"/>
      <c r="AO561" s="13" t="s">
        <v>137</v>
      </c>
      <c r="AP561" s="15"/>
      <c r="AR561" s="194" t="s">
        <v>117</v>
      </c>
      <c r="AS561" s="195"/>
      <c r="AT561" s="196" t="s">
        <v>118</v>
      </c>
      <c r="AU561" s="197"/>
      <c r="AV561" s="36"/>
      <c r="AW561" s="11" t="s">
        <v>142</v>
      </c>
      <c r="AX561" s="13"/>
      <c r="AY561" s="13" t="s">
        <v>141</v>
      </c>
      <c r="AZ561" s="15"/>
      <c r="BA561" s="20"/>
      <c r="BB561" s="194" t="s">
        <v>122</v>
      </c>
      <c r="BC561" s="195"/>
      <c r="BD561" s="196" t="s">
        <v>121</v>
      </c>
      <c r="BE561" s="197"/>
      <c r="BF561" s="36"/>
      <c r="BG561" s="11" t="s">
        <v>145</v>
      </c>
      <c r="BH561" s="13"/>
      <c r="BI561" s="13" t="s">
        <v>146</v>
      </c>
      <c r="BJ561" s="15"/>
      <c r="BK561" s="36"/>
      <c r="BL561" s="194" t="s">
        <v>125</v>
      </c>
      <c r="BM561" s="195"/>
      <c r="BN561" s="196" t="s">
        <v>126</v>
      </c>
      <c r="BO561" s="197"/>
      <c r="BP561" s="36"/>
      <c r="BQ561" s="11" t="s">
        <v>150</v>
      </c>
      <c r="BR561" s="13"/>
      <c r="BS561" s="13" t="s">
        <v>149</v>
      </c>
      <c r="BT561" s="15"/>
      <c r="BU561" s="20"/>
      <c r="BV561" s="194" t="s">
        <v>129</v>
      </c>
      <c r="BW561" s="195"/>
      <c r="BX561" s="196" t="s">
        <v>130</v>
      </c>
      <c r="BY561" s="197"/>
      <c r="BZ561" s="36"/>
      <c r="CA561" s="11" t="s">
        <v>154</v>
      </c>
      <c r="CB561" s="13"/>
      <c r="CC561" s="13" t="s">
        <v>153</v>
      </c>
      <c r="CD561" s="15"/>
      <c r="CE561" s="36"/>
      <c r="CF561" s="194" t="s">
        <v>134</v>
      </c>
      <c r="CG561" s="195"/>
      <c r="CH561" s="196" t="s">
        <v>133</v>
      </c>
      <c r="CI561" s="197"/>
      <c r="CK561" s="11" t="s">
        <v>159</v>
      </c>
      <c r="CL561" s="13"/>
      <c r="CM561" s="13" t="s">
        <v>158</v>
      </c>
      <c r="CN561" s="15"/>
      <c r="CP561" s="109" t="s">
        <v>161</v>
      </c>
      <c r="CQ561" s="110"/>
      <c r="CR561" s="111" t="s">
        <v>162</v>
      </c>
      <c r="CS561" s="112"/>
      <c r="CU561" s="38" t="s">
        <v>29</v>
      </c>
      <c r="CW561" s="55" t="s">
        <v>47</v>
      </c>
      <c r="CY561" s="35"/>
      <c r="CZ561" s="35"/>
    </row>
    <row r="562" spans="1:104" ht="18" customHeight="1" thickTop="1" thickBot="1">
      <c r="D562" s="16">
        <v>0</v>
      </c>
      <c r="E562" s="17">
        <f t="shared" ref="E562" si="5758">$B559*$E$4</f>
        <v>1.0914032</v>
      </c>
      <c r="F562" s="18">
        <v>1</v>
      </c>
      <c r="G562" s="19">
        <v>0</v>
      </c>
      <c r="H562" s="10"/>
      <c r="I562" s="16">
        <v>0</v>
      </c>
      <c r="J562" s="17">
        <v>0</v>
      </c>
      <c r="K562" s="18">
        <v>1</v>
      </c>
      <c r="L562" s="19">
        <v>0</v>
      </c>
      <c r="N562" s="1">
        <f t="shared" ref="N562" si="5759">D562*I559+F562*I562-E562*J559-G562*J562</f>
        <v>0</v>
      </c>
      <c r="O562" s="4">
        <f t="shared" ref="O562" si="5760">(D562*J559+E562*I559+F562*J562+G562*I562)</f>
        <v>1.0914032</v>
      </c>
      <c r="P562" s="2">
        <f t="shared" ref="P562" si="5761">D562*K559+F562*K562-E562*L559-G562*L562</f>
        <v>-1.0870178701875202</v>
      </c>
      <c r="Q562" s="3">
        <f t="shared" ref="Q562" si="5762">(D562*L559+E562*K559+F562*L562+G562*K562)</f>
        <v>0</v>
      </c>
      <c r="S562" s="16">
        <v>0</v>
      </c>
      <c r="T562" s="17">
        <f t="shared" ref="T562" si="5763">$B559*$T$4</f>
        <v>2.4180032000000002</v>
      </c>
      <c r="U562" s="18">
        <v>1</v>
      </c>
      <c r="V562" s="19">
        <v>0</v>
      </c>
      <c r="W562" s="20"/>
      <c r="X562" s="1">
        <f t="shared" ref="X562" si="5764">N562*S559+P562*S562-O562*T559-Q562*T562</f>
        <v>0</v>
      </c>
      <c r="Y562" s="4">
        <f t="shared" ref="Y562" si="5765">(N562*T559+O562*S559+P562*T562+Q562*S562)</f>
        <v>-1.5370094885706085</v>
      </c>
      <c r="Z562" s="2">
        <f t="shared" ref="Z562" si="5766">N562*U559+P562*U562-O562*V559-Q562*V562</f>
        <v>-1.0870178701875202</v>
      </c>
      <c r="AA562" s="3">
        <f t="shared" ref="AA562" si="5767">(N562*V559+O562*U559+P562*V562+Q562*U562)</f>
        <v>0</v>
      </c>
      <c r="AB562" s="20"/>
      <c r="AC562" s="16">
        <v>0</v>
      </c>
      <c r="AD562" s="17">
        <v>0</v>
      </c>
      <c r="AE562" s="18">
        <v>1</v>
      </c>
      <c r="AF562" s="19">
        <v>0</v>
      </c>
      <c r="AG562" s="20"/>
      <c r="AH562" s="1">
        <f t="shared" ref="AH562" si="5768">X562*AC559+Z562*AC562-Y562*AD559-AA562*AD562</f>
        <v>0</v>
      </c>
      <c r="AI562" s="4">
        <f t="shared" ref="AI562" si="5769">(X562*AD559+Y562*AC559+Z562*AD562+AA562*AC562)</f>
        <v>-1.5370094885706085</v>
      </c>
      <c r="AJ562" s="2">
        <f t="shared" ref="AJ562" si="5770">X562*AE559+Z562*AE562-Y562*AF559-AA562*AF562</f>
        <v>2.4400140577827374</v>
      </c>
      <c r="AK562" s="3">
        <f t="shared" ref="AK562" si="5771">(X562*AF559+Y562*AE559+Z562*AF562+AA562*AE562)</f>
        <v>0</v>
      </c>
      <c r="AL562" s="20"/>
      <c r="AM562" s="16">
        <v>0</v>
      </c>
      <c r="AN562" s="17">
        <f t="shared" ref="AN562" si="5772">$B559*$AN$4</f>
        <v>2.5537184000000002</v>
      </c>
      <c r="AO562" s="18">
        <v>1</v>
      </c>
      <c r="AP562" s="19">
        <v>0</v>
      </c>
      <c r="AR562" s="1">
        <f t="shared" ref="AR562" si="5773">AH562*AM559+AJ562*AM562-AI562*AN559-AK562*AN562</f>
        <v>0</v>
      </c>
      <c r="AS562" s="4">
        <f t="shared" ref="AS562" si="5774">(AH562*AN559+AI562*AM559+AJ562*AN562+AK562*AM562)</f>
        <v>4.6940993070478321</v>
      </c>
      <c r="AT562" s="2">
        <f t="shared" ref="AT562" si="5775">AH562*AO559+AJ562*AO562-AI562*AP559-AK562*AP562</f>
        <v>2.4400140577827374</v>
      </c>
      <c r="AU562" s="3">
        <f t="shared" ref="AU562" si="5776">(AH562*AP559+AI562*AO559+AJ562*AP562+AK562*AO562)</f>
        <v>0</v>
      </c>
      <c r="AV562" s="20"/>
      <c r="AW562" s="16">
        <v>0</v>
      </c>
      <c r="AX562" s="17">
        <v>0</v>
      </c>
      <c r="AY562" s="18">
        <v>1</v>
      </c>
      <c r="AZ562" s="19">
        <v>0</v>
      </c>
      <c r="BA562" s="20"/>
      <c r="BB562" s="1">
        <f t="shared" ref="BB562" si="5777">AR562*AW559+AT562*AW562-AS562*AX559-AU562*AX562</f>
        <v>0</v>
      </c>
      <c r="BC562" s="4">
        <f t="shared" ref="BC562" si="5778">(AR562*AX559+AS562*AW559+AT562*AX562+AU562*AW562)</f>
        <v>4.6940993070478321</v>
      </c>
      <c r="BD562" s="2">
        <f t="shared" ref="BD562" si="5779">AR562*AY559+AT562*AY562-AS562*AZ559-AU562*AZ562</f>
        <v>-8.3317074261345603</v>
      </c>
      <c r="BE562" s="3">
        <f t="shared" ref="BE562" si="5780">(AR562*AZ559+AS562*AY559+AT562*AZ562+AU562*AY562)</f>
        <v>0</v>
      </c>
      <c r="BF562" s="20"/>
      <c r="BG562" s="16">
        <v>0</v>
      </c>
      <c r="BH562" s="17">
        <f t="shared" ref="BH562" si="5781">$B559*$BH$4</f>
        <v>2.4180032000000002</v>
      </c>
      <c r="BI562" s="18">
        <v>1</v>
      </c>
      <c r="BJ562" s="19">
        <v>0</v>
      </c>
      <c r="BK562" s="20"/>
      <c r="BL562" s="1">
        <f t="shared" ref="BL562" si="5782">BB562*BG559+BD562*BG562-BC562*BH559-BE562*BH562</f>
        <v>0</v>
      </c>
      <c r="BM562" s="4">
        <f t="shared" ref="BM562" si="5783">(BB562*BH559+BC562*BG559+BD562*BH562+BE562*BG562)</f>
        <v>-15.451995910809302</v>
      </c>
      <c r="BN562" s="2">
        <f t="shared" ref="BN562" si="5784">BB562*BI559+BD562*BI562-BC562*BJ559-BE562*BJ562</f>
        <v>-8.3317074261345603</v>
      </c>
      <c r="BO562" s="3">
        <f t="shared" ref="BO562" si="5785">(BB562*BJ559+BC562*BI559+BD562*BJ562+BE562*BI562)</f>
        <v>0</v>
      </c>
      <c r="BP562" s="20"/>
      <c r="BQ562" s="16">
        <v>0</v>
      </c>
      <c r="BR562" s="17">
        <v>0</v>
      </c>
      <c r="BS562" s="18">
        <v>1</v>
      </c>
      <c r="BT562" s="19">
        <v>0</v>
      </c>
      <c r="BU562" s="20"/>
      <c r="BV562" s="1">
        <f t="shared" ref="BV562" si="5786">BL562*BQ559+BN562*BQ562-BM562*BR559-BO562*BR562</f>
        <v>0</v>
      </c>
      <c r="BW562" s="4">
        <f t="shared" ref="BW562" si="5787">(BL562*BR559+BM562*BQ559+BN562*BR562+BO562*BQ562)</f>
        <v>-15.451995910809302</v>
      </c>
      <c r="BX562" s="2">
        <f t="shared" ref="BX562" si="5788">BL562*BS559+BN562*BS562-BM562*BT559-BO562*BT562</f>
        <v>21.216118341577594</v>
      </c>
      <c r="BY562" s="3">
        <f t="shared" ref="BY562" si="5789">(BL562*BT559+BM562*BS559+BN562*BT562+BO562*BS562)</f>
        <v>0</v>
      </c>
      <c r="BZ562" s="20"/>
      <c r="CA562" s="16">
        <v>0</v>
      </c>
      <c r="CB562" s="17">
        <f t="shared" ref="CB562" si="5790">$B559*$CB$4</f>
        <v>1.0914032</v>
      </c>
      <c r="CC562" s="18">
        <v>1</v>
      </c>
      <c r="CD562" s="19">
        <v>0</v>
      </c>
      <c r="CE562" s="20"/>
      <c r="CF562" s="1">
        <f t="shared" ref="CF562" si="5791">BV562*CA559+BX562*CA562-BW562*CB559-BY562*CB562</f>
        <v>0</v>
      </c>
      <c r="CG562" s="4">
        <f t="shared" ref="CG562" si="5792">(BV562*CB559+BW562*CA559+BX562*CB562+BY562*CA562)</f>
        <v>7.7033435387671787</v>
      </c>
      <c r="CH562" s="2">
        <f t="shared" ref="CH562" si="5793">BV562*CC559+BX562*CC562-BW562*CD559-BY562*CD562</f>
        <v>21.216118341577594</v>
      </c>
      <c r="CI562" s="3">
        <f t="shared" ref="CI562" si="5794">(BV562*CD559+BW562*CC559+BX562*CD562+BY562*CC562)</f>
        <v>0</v>
      </c>
      <c r="CK562" s="16">
        <f t="shared" ref="CK562" si="5795">1/$CL$4</f>
        <v>1</v>
      </c>
      <c r="CL562" s="17">
        <v>0</v>
      </c>
      <c r="CM562" s="18">
        <v>1</v>
      </c>
      <c r="CN562" s="19">
        <v>0</v>
      </c>
      <c r="CP562" s="1">
        <f t="shared" ref="CP562" si="5796">CF562*CK559+CH562*CK562-CG562*CL559-CI562*CL562</f>
        <v>21.216118341577594</v>
      </c>
      <c r="CQ562" s="4">
        <f t="shared" ref="CQ562" si="5797">(CF562*CL559+CG562*CK559+CH562*CL562+CI562*CK562)</f>
        <v>7.7033435387671787</v>
      </c>
      <c r="CR562" s="2">
        <f t="shared" ref="CR562" si="5798">CF562*CM559+CH562*CM562-CG562*CN559-CI562*CN562</f>
        <v>21.216118341577594</v>
      </c>
      <c r="CS562" s="3">
        <f t="shared" ref="CS562" si="5799">(CF562*CN559+CG562*CM559+CH562*CN562+CI562*CM562)</f>
        <v>0</v>
      </c>
      <c r="CU562" s="39">
        <f t="shared" ref="CU562" si="5800">(180/PI())*ATAN(-1*(CQ559/CP559))</f>
        <v>70.003672672547623</v>
      </c>
      <c r="CW562" s="56">
        <f t="shared" ref="CW562" si="5801">20*LOG(((1-(10^(CU559/20)^2)*(1-((1-CW559)/(1+CW559))^2))^0.5))</f>
        <v>-3.1178903241244429E-3</v>
      </c>
      <c r="CY562" s="35"/>
      <c r="CZ562" s="35"/>
    </row>
    <row r="563" spans="1:104" ht="18" customHeight="1">
      <c r="E563" s="20"/>
      <c r="F563" s="20"/>
      <c r="G563" s="20"/>
      <c r="H563" s="20"/>
      <c r="I563" s="20"/>
      <c r="J563" s="20"/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  <c r="AA563" s="20"/>
      <c r="AB563" s="30"/>
      <c r="AC563" s="20"/>
      <c r="AD563" s="20"/>
      <c r="AE563" s="20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Y563" s="35"/>
      <c r="CZ563" s="35"/>
    </row>
    <row r="564" spans="1:104" ht="18" customHeight="1">
      <c r="CY564" s="35"/>
      <c r="CZ564" s="35"/>
    </row>
    <row r="565" spans="1:104" ht="18" customHeight="1" thickBot="1">
      <c r="A565" s="23"/>
      <c r="B565" s="23"/>
      <c r="C565" s="23"/>
      <c r="D565" s="20" t="s">
        <v>6</v>
      </c>
      <c r="E565" s="20"/>
      <c r="F565" s="20"/>
      <c r="G565" s="20"/>
      <c r="H565" s="20"/>
      <c r="I565" s="20" t="s">
        <v>7</v>
      </c>
      <c r="J565" s="20"/>
      <c r="K565" s="20"/>
      <c r="L565" s="20"/>
      <c r="M565" s="23"/>
      <c r="N565" s="23"/>
      <c r="O565" s="24" t="s">
        <v>8</v>
      </c>
      <c r="P565" s="23"/>
      <c r="Q565" s="23"/>
      <c r="R565" s="23"/>
      <c r="S565" s="20"/>
      <c r="T565" s="20" t="s">
        <v>9</v>
      </c>
      <c r="U565" s="23"/>
      <c r="V565" s="23"/>
      <c r="W565" s="23"/>
      <c r="X565" s="23"/>
      <c r="Y565" s="24" t="s">
        <v>10</v>
      </c>
      <c r="Z565" s="23"/>
      <c r="AA565" s="23"/>
      <c r="AB565" s="23"/>
      <c r="AC565" s="24" t="s">
        <v>11</v>
      </c>
      <c r="AD565" s="20"/>
      <c r="AE565" s="20"/>
      <c r="AF565" s="20"/>
      <c r="AG565" s="20"/>
      <c r="AH565" s="23"/>
      <c r="AI565" s="24" t="s">
        <v>12</v>
      </c>
      <c r="AJ565" s="23"/>
      <c r="AK565" s="23"/>
      <c r="AL565" s="20"/>
      <c r="AM565" s="24" t="s">
        <v>21</v>
      </c>
      <c r="AN565" s="20"/>
      <c r="AO565" s="23"/>
      <c r="AP565" s="23"/>
      <c r="AQ565" s="23"/>
      <c r="AR565" s="23"/>
      <c r="AS565" s="24" t="s">
        <v>87</v>
      </c>
      <c r="AT565" s="23"/>
      <c r="AU565" s="23"/>
      <c r="AV565" s="23"/>
      <c r="AW565" s="24" t="s">
        <v>22</v>
      </c>
      <c r="AX565" s="20"/>
      <c r="AY565" s="20"/>
      <c r="AZ565" s="20"/>
      <c r="BA565" s="20"/>
      <c r="BB565" s="23"/>
      <c r="BC565" s="24" t="s">
        <v>13</v>
      </c>
      <c r="BD565" s="23"/>
      <c r="BE565" s="23"/>
      <c r="BF565" s="23"/>
      <c r="BG565" s="24" t="s">
        <v>23</v>
      </c>
      <c r="BH565" s="20"/>
      <c r="BI565" s="23"/>
      <c r="BJ565" s="23"/>
      <c r="BK565" s="23"/>
      <c r="BL565" s="23"/>
      <c r="BM565" s="24" t="s">
        <v>24</v>
      </c>
      <c r="BN565" s="23"/>
      <c r="BO565" s="23"/>
      <c r="BP565" s="23"/>
      <c r="BQ565" s="24" t="s">
        <v>22</v>
      </c>
      <c r="BR565" s="20"/>
      <c r="BS565" s="20"/>
      <c r="BT565" s="20"/>
      <c r="BU565" s="20"/>
      <c r="BV565" s="23"/>
      <c r="BW565" s="24" t="s">
        <v>25</v>
      </c>
      <c r="BX565" s="23"/>
      <c r="BY565" s="23"/>
      <c r="BZ565" s="23"/>
      <c r="CA565" s="24" t="s">
        <v>23</v>
      </c>
      <c r="CB565" s="20"/>
      <c r="CC565" s="23"/>
      <c r="CD565" s="23"/>
      <c r="CE565" s="23"/>
      <c r="CF565" s="23"/>
      <c r="CG565" s="24" t="s">
        <v>88</v>
      </c>
      <c r="CH565" s="23"/>
      <c r="CI565" s="23"/>
      <c r="CJ565" s="23"/>
      <c r="CK565" s="24" t="s">
        <v>155</v>
      </c>
      <c r="CL565" s="24"/>
      <c r="CM565" s="23"/>
      <c r="CN565" s="23"/>
      <c r="CO565" s="23"/>
      <c r="CP565" s="23"/>
      <c r="CQ565" s="24" t="s">
        <v>89</v>
      </c>
      <c r="CR565" s="23"/>
      <c r="CS565" s="23"/>
      <c r="CY565" s="35"/>
      <c r="CZ565" s="35"/>
    </row>
    <row r="566" spans="1:104" ht="18" customHeight="1" thickBot="1">
      <c r="A566" s="23"/>
      <c r="B566" s="33"/>
      <c r="C566" s="23"/>
      <c r="D566" s="7" t="s">
        <v>99</v>
      </c>
      <c r="E566" s="8"/>
      <c r="F566" s="8" t="s">
        <v>100</v>
      </c>
      <c r="G566" s="9"/>
      <c r="H566" s="10"/>
      <c r="I566" s="7" t="s">
        <v>103</v>
      </c>
      <c r="J566" s="8"/>
      <c r="K566" s="8" t="s">
        <v>104</v>
      </c>
      <c r="L566" s="9"/>
      <c r="M566" s="23"/>
      <c r="N566" s="194" t="s">
        <v>74</v>
      </c>
      <c r="O566" s="195"/>
      <c r="P566" s="196" t="s">
        <v>75</v>
      </c>
      <c r="Q566" s="197"/>
      <c r="R566" s="23"/>
      <c r="S566" s="7" t="s">
        <v>2</v>
      </c>
      <c r="T566" s="8"/>
      <c r="U566" s="8" t="s">
        <v>3</v>
      </c>
      <c r="V566" s="9"/>
      <c r="W566" s="20"/>
      <c r="X566" s="194" t="s">
        <v>108</v>
      </c>
      <c r="Y566" s="195"/>
      <c r="Z566" s="196" t="s">
        <v>109</v>
      </c>
      <c r="AA566" s="197"/>
      <c r="AB566" s="20"/>
      <c r="AC566" s="7" t="s">
        <v>107</v>
      </c>
      <c r="AD566" s="8"/>
      <c r="AE566" s="8" t="s">
        <v>14</v>
      </c>
      <c r="AF566" s="9"/>
      <c r="AG566" s="20"/>
      <c r="AH566" s="194" t="s">
        <v>112</v>
      </c>
      <c r="AI566" s="195"/>
      <c r="AJ566" s="196" t="s">
        <v>113</v>
      </c>
      <c r="AK566" s="197"/>
      <c r="AL566" s="20"/>
      <c r="AM566" s="106" t="s">
        <v>135</v>
      </c>
      <c r="AN566" s="107"/>
      <c r="AO566" s="107" t="s">
        <v>136</v>
      </c>
      <c r="AP566" s="108"/>
      <c r="AQ566" s="23"/>
      <c r="AR566" s="194" t="s">
        <v>116</v>
      </c>
      <c r="AS566" s="195"/>
      <c r="AT566" s="196" t="s">
        <v>0</v>
      </c>
      <c r="AU566" s="197"/>
      <c r="AV566" s="36"/>
      <c r="AW566" s="7" t="s">
        <v>139</v>
      </c>
      <c r="AX566" s="8"/>
      <c r="AY566" s="8" t="s">
        <v>140</v>
      </c>
      <c r="AZ566" s="9"/>
      <c r="BA566" s="20"/>
      <c r="BB566" s="194" t="s">
        <v>119</v>
      </c>
      <c r="BC566" s="195"/>
      <c r="BD566" s="196" t="s">
        <v>120</v>
      </c>
      <c r="BE566" s="197"/>
      <c r="BF566" s="36"/>
      <c r="BG566" s="190" t="s">
        <v>143</v>
      </c>
      <c r="BH566" s="191"/>
      <c r="BI566" s="192" t="s">
        <v>144</v>
      </c>
      <c r="BJ566" s="193"/>
      <c r="BK566" s="36"/>
      <c r="BL566" s="194" t="s">
        <v>123</v>
      </c>
      <c r="BM566" s="195"/>
      <c r="BN566" s="196" t="s">
        <v>124</v>
      </c>
      <c r="BO566" s="197"/>
      <c r="BP566" s="36"/>
      <c r="BQ566" s="7" t="s">
        <v>147</v>
      </c>
      <c r="BR566" s="8"/>
      <c r="BS566" s="8" t="s">
        <v>148</v>
      </c>
      <c r="BT566" s="9"/>
      <c r="BU566" s="20"/>
      <c r="BV566" s="194" t="s">
        <v>127</v>
      </c>
      <c r="BW566" s="195"/>
      <c r="BX566" s="196" t="s">
        <v>128</v>
      </c>
      <c r="BY566" s="197"/>
      <c r="BZ566" s="36"/>
      <c r="CA566" s="7" t="s">
        <v>151</v>
      </c>
      <c r="CB566" s="8"/>
      <c r="CC566" s="8" t="s">
        <v>152</v>
      </c>
      <c r="CD566" s="9"/>
      <c r="CE566" s="36"/>
      <c r="CF566" s="194" t="s">
        <v>131</v>
      </c>
      <c r="CG566" s="195"/>
      <c r="CH566" s="196" t="s">
        <v>132</v>
      </c>
      <c r="CI566" s="197"/>
      <c r="CJ566" s="23"/>
      <c r="CK566" s="7" t="s">
        <v>156</v>
      </c>
      <c r="CL566" s="8"/>
      <c r="CM566" s="8" t="s">
        <v>157</v>
      </c>
      <c r="CN566" s="9"/>
      <c r="CO566" s="23"/>
      <c r="CP566" s="194" t="s">
        <v>160</v>
      </c>
      <c r="CQ566" s="195"/>
      <c r="CR566" s="196" t="s">
        <v>132</v>
      </c>
      <c r="CS566" s="197"/>
      <c r="CU566" s="26" t="s">
        <v>15</v>
      </c>
      <c r="CW566" s="52" t="s">
        <v>46</v>
      </c>
      <c r="CY566" s="35"/>
      <c r="CZ566" s="35"/>
    </row>
    <row r="567" spans="1:104" ht="18" customHeight="1" thickTop="1" thickBot="1">
      <c r="B567" s="34">
        <v>1.36</v>
      </c>
      <c r="D567" s="11">
        <v>1</v>
      </c>
      <c r="E567" s="12">
        <v>0</v>
      </c>
      <c r="F567" s="13">
        <v>0</v>
      </c>
      <c r="G567" s="14">
        <v>0</v>
      </c>
      <c r="H567" s="10"/>
      <c r="I567" s="11">
        <v>1</v>
      </c>
      <c r="J567" s="12">
        <v>0</v>
      </c>
      <c r="K567" s="13">
        <v>0</v>
      </c>
      <c r="L567" s="40">
        <f t="shared" ref="L567" si="5802">$B567*$J$4</f>
        <v>1.9407744000000002</v>
      </c>
      <c r="N567" s="1">
        <f t="shared" ref="N567" si="5803">D567*I567+F567*I570-E567*J567-G567*J570</f>
        <v>1</v>
      </c>
      <c r="O567" s="4">
        <f t="shared" ref="O567" si="5804">(D567*J567+E567*I567+F567*J570+G567*I570)</f>
        <v>0</v>
      </c>
      <c r="P567" s="2">
        <f t="shared" ref="P567" si="5805">D567*K567+F567*K570-E567*L567-G567*L570</f>
        <v>0</v>
      </c>
      <c r="Q567" s="3">
        <f t="shared" ref="Q567" si="5806">(D567*L567+E567*K567+F567*L570+G567*K570)</f>
        <v>1.9407744000000002</v>
      </c>
      <c r="S567" s="11">
        <v>1</v>
      </c>
      <c r="T567" s="12">
        <v>0</v>
      </c>
      <c r="U567" s="13">
        <v>0</v>
      </c>
      <c r="V567" s="13">
        <v>0</v>
      </c>
      <c r="W567" s="20"/>
      <c r="X567" s="1">
        <f t="shared" ref="X567" si="5807">N567*S567+P567*S570-O567*T567-Q567*T570</f>
        <v>-3.7628404814643206</v>
      </c>
      <c r="Y567" s="4">
        <f t="shared" ref="Y567" si="5808">(N567*T567+O567*S567+P567*T570+Q567*S570)</f>
        <v>0</v>
      </c>
      <c r="Z567" s="2">
        <f t="shared" ref="Z567" si="5809">N567*U567+P567*U570-O567*V567-Q567*V570</f>
        <v>0</v>
      </c>
      <c r="AA567" s="3">
        <f t="shared" ref="AA567" si="5810">(N567*V567+O567*U567+P567*V570+Q567*U570)</f>
        <v>1.9407744000000002</v>
      </c>
      <c r="AB567" s="20"/>
      <c r="AC567" s="11">
        <v>1</v>
      </c>
      <c r="AD567" s="12">
        <v>0</v>
      </c>
      <c r="AE567" s="13">
        <v>0</v>
      </c>
      <c r="AF567" s="40">
        <f t="shared" ref="AF567" si="5811">$B567*$AD$4</f>
        <v>2.3289864000000002</v>
      </c>
      <c r="AG567" s="20"/>
      <c r="AH567" s="1">
        <f t="shared" ref="AH567" si="5812">X567*AC567+Z567*AC570-Y567*AD567-AA567*AD570</f>
        <v>-3.7628404814643206</v>
      </c>
      <c r="AI567" s="4">
        <f t="shared" ref="AI567" si="5813">(X567*AD567+Y567*AC567+Z567*AD570+AA567*AC570)</f>
        <v>0</v>
      </c>
      <c r="AJ567" s="2">
        <f t="shared" ref="AJ567" si="5814">X567*AE567+Z567*AE570-Y567*AF567-AA567*AF570</f>
        <v>0</v>
      </c>
      <c r="AK567" s="3">
        <f t="shared" ref="AK567" si="5815">(X567*AF567+Y567*AE567+Z567*AF570+AA567*AE570)</f>
        <v>-6.8228299066998552</v>
      </c>
      <c r="AL567" s="20"/>
      <c r="AM567" s="11">
        <v>1</v>
      </c>
      <c r="AN567" s="12">
        <v>0</v>
      </c>
      <c r="AO567" s="13">
        <v>0</v>
      </c>
      <c r="AP567" s="14">
        <v>0</v>
      </c>
      <c r="AR567" s="1">
        <f t="shared" ref="AR567" si="5816">AH567*AM567+AJ567*AM570-AI567*AN567-AK567*AN570</f>
        <v>13.92079931780523</v>
      </c>
      <c r="AS567" s="4">
        <f t="shared" ref="AS567" si="5817">(AH567*AN567+AI567*AM567+AJ567*AN570+AK567*AM570)</f>
        <v>0</v>
      </c>
      <c r="AT567" s="2">
        <f t="shared" ref="AT567" si="5818">AH567*AO567+AJ567*AO570-AI567*AP567-AK567*AP570</f>
        <v>0</v>
      </c>
      <c r="AU567" s="3">
        <f t="shared" ref="AU567" si="5819">(AH567*AP567+AI567*AO567+AJ567*AP570+AK567*AO570)</f>
        <v>-6.8228299066998552</v>
      </c>
      <c r="AV567" s="20"/>
      <c r="AW567" s="11">
        <v>1</v>
      </c>
      <c r="AX567" s="12">
        <v>0</v>
      </c>
      <c r="AY567" s="13">
        <v>0</v>
      </c>
      <c r="AZ567" s="40">
        <f t="shared" ref="AZ567" si="5820">$B567*$AX$4</f>
        <v>2.3289864000000002</v>
      </c>
      <c r="BA567" s="20"/>
      <c r="BB567" s="1">
        <f t="shared" ref="BB567" si="5821">AR567*AW567+AT567*AW570-AS567*AX567-AU567*AX570</f>
        <v>13.92079931780523</v>
      </c>
      <c r="BC567" s="4">
        <f t="shared" ref="BC567" si="5822">(AR567*AX567+AS567*AW567+AT567*AX570+AU567*AW570)</f>
        <v>0</v>
      </c>
      <c r="BD567" s="2">
        <f t="shared" ref="BD567" si="5823">AR567*AY567+AT567*AY570-AS567*AZ567-AU567*AZ570</f>
        <v>0</v>
      </c>
      <c r="BE567" s="3">
        <f t="shared" ref="BE567" si="5824">(AR567*AZ567+AS567*AY567+AT567*AZ570+AU567*AY570)</f>
        <v>25.598522381597807</v>
      </c>
      <c r="BF567" s="20"/>
      <c r="BG567" s="11">
        <v>1</v>
      </c>
      <c r="BH567" s="12">
        <v>0</v>
      </c>
      <c r="BI567" s="13">
        <v>0</v>
      </c>
      <c r="BJ567" s="14">
        <v>0</v>
      </c>
      <c r="BK567" s="20"/>
      <c r="BL567" s="1">
        <f t="shared" ref="BL567" si="5825">BB567*BG567+BD567*BG570-BC567*BH567-BE567*BH570</f>
        <v>-48.900350149512803</v>
      </c>
      <c r="BM567" s="4">
        <f t="shared" ref="BM567" si="5826">(BB567*BH567+BC567*BG567+BD567*BH570+BE567*BG570)</f>
        <v>0</v>
      </c>
      <c r="BN567" s="2">
        <f t="shared" ref="BN567" si="5827">BB567*BI567+BD567*BI570-BC567*BJ567-BE567*BJ570</f>
        <v>0</v>
      </c>
      <c r="BO567" s="3">
        <f t="shared" ref="BO567" si="5828">(BB567*BJ567+BC567*BI567+BD567*BJ570+BE567*BI570)</f>
        <v>25.598522381597807</v>
      </c>
      <c r="BP567" s="20"/>
      <c r="BQ567" s="11">
        <v>1</v>
      </c>
      <c r="BR567" s="12">
        <v>0</v>
      </c>
      <c r="BS567" s="13">
        <v>0</v>
      </c>
      <c r="BT567" s="40">
        <f t="shared" ref="BT567" si="5829">$B567*BR$4</f>
        <v>1.9407744000000002</v>
      </c>
      <c r="BU567" s="20"/>
      <c r="BV567" s="1">
        <f t="shared" ref="BV567" si="5830">BL567*BQ567+BN567*BQ570-BM567*BR567-BO567*BR570</f>
        <v>-48.900350149512803</v>
      </c>
      <c r="BW567" s="4">
        <f t="shared" ref="BW567" si="5831">(BL567*BR567+BM567*BQ567+BN567*BR570+BO567*BQ570)</f>
        <v>0</v>
      </c>
      <c r="BX567" s="2">
        <f t="shared" ref="BX567" si="5832">BL567*BS567+BN567*BS570-BM567*BT567-BO567*BT570</f>
        <v>0</v>
      </c>
      <c r="BY567" s="3">
        <f t="shared" ref="BY567" si="5833">(BL567*BT567+BM567*BS567+BN567*BT570+BO567*BS570)</f>
        <v>-69.30602533961283</v>
      </c>
      <c r="BZ567" s="20"/>
      <c r="CA567" s="11">
        <v>1</v>
      </c>
      <c r="CB567" s="12">
        <v>0</v>
      </c>
      <c r="CC567" s="13">
        <v>0</v>
      </c>
      <c r="CD567" s="14">
        <v>0</v>
      </c>
      <c r="CE567" s="20"/>
      <c r="CF567" s="1">
        <f t="shared" ref="CF567" si="5834">BV567*CA567+BX567*CA570-BW567*CB567-BY567*CB570</f>
        <v>27.869435115793891</v>
      </c>
      <c r="CG567" s="4">
        <f t="shared" ref="CG567" si="5835">(BV567*CB567+BW567*CA567+BX567*CB570+BY567*CA570)</f>
        <v>0</v>
      </c>
      <c r="CH567" s="2">
        <f t="shared" ref="CH567" si="5836">BV567*CC567+BX567*CC570-BW567*CD567-BY567*CD570</f>
        <v>0</v>
      </c>
      <c r="CI567" s="3">
        <f t="shared" ref="CI567" si="5837">(BV567*CD567+BW567*CC567+BX567*CD570+BY567*CC570)</f>
        <v>-69.30602533961283</v>
      </c>
      <c r="CJ567" s="28"/>
      <c r="CK567" s="11">
        <v>1</v>
      </c>
      <c r="CL567" s="12">
        <v>0</v>
      </c>
      <c r="CM567" s="13">
        <v>0</v>
      </c>
      <c r="CN567" s="14">
        <v>0</v>
      </c>
      <c r="CP567" s="1">
        <f t="shared" ref="CP567" si="5838">CF567*CK567+CH567*CK570-CG567*CL567-CI567*CL570</f>
        <v>27.869435115793891</v>
      </c>
      <c r="CQ567" s="4">
        <f t="shared" ref="CQ567" si="5839">(CF567*CL567+CG567*CK567+CH567*CL570+CI567*CK570)</f>
        <v>-69.30602533961283</v>
      </c>
      <c r="CR567" s="2">
        <f t="shared" ref="CR567" si="5840">CF567*CM567+CH567*CM570-CG567*CN567-CI567*CN570</f>
        <v>0</v>
      </c>
      <c r="CS567" s="3">
        <f t="shared" ref="CS567" si="5841">(CF567*CN567+CG567*CM567+CH567*CN570+CI567*CM570)</f>
        <v>-69.30602533961283</v>
      </c>
      <c r="CU567" s="29">
        <f t="shared" ref="CU567" si="5842">20*LOG(((1+$CL$4)/$CL$4)/((CP567+CP570)^2+(CQ567+CQ570)^2)^0.5)</f>
        <v>-32.097835036100498</v>
      </c>
      <c r="CW567" s="53">
        <f t="shared" ref="CW567" si="5843">((CP567^2+CQ567^2)^0.5)/((CP570^2+CQ570^2)^0.5)</f>
        <v>2.4872567656347582</v>
      </c>
      <c r="CY567" s="35"/>
      <c r="CZ567" s="35"/>
    </row>
    <row r="568" spans="1:104" ht="18" customHeight="1" thickBot="1">
      <c r="D568" s="11"/>
      <c r="E568" s="13"/>
      <c r="F568" s="13"/>
      <c r="G568" s="15"/>
      <c r="H568" s="10"/>
      <c r="I568" s="11"/>
      <c r="J568" s="13"/>
      <c r="K568" s="13"/>
      <c r="L568" s="15"/>
      <c r="N568" s="5"/>
      <c r="Q568" s="6"/>
      <c r="S568" s="11"/>
      <c r="T568" s="13"/>
      <c r="U568" s="13"/>
      <c r="V568" s="15"/>
      <c r="W568" s="20"/>
      <c r="X568" s="5"/>
      <c r="AA568" s="6"/>
      <c r="AB568" s="20"/>
      <c r="AC568" s="11"/>
      <c r="AD568" s="13"/>
      <c r="AE568" s="13"/>
      <c r="AF568" s="15"/>
      <c r="AG568" s="20"/>
      <c r="AH568" s="5"/>
      <c r="AK568" s="6"/>
      <c r="AL568" s="20"/>
      <c r="AM568" s="11"/>
      <c r="AN568" s="13"/>
      <c r="AO568" s="13"/>
      <c r="AP568" s="15"/>
      <c r="AR568" s="5"/>
      <c r="AU568" s="6"/>
      <c r="AW568" s="11"/>
      <c r="AX568" s="13"/>
      <c r="AY568" s="13"/>
      <c r="AZ568" s="15"/>
      <c r="BA568" s="20"/>
      <c r="BB568" s="5"/>
      <c r="BE568" s="6"/>
      <c r="BG568" s="11"/>
      <c r="BH568" s="13"/>
      <c r="BI568" s="13"/>
      <c r="BJ568" s="15"/>
      <c r="BL568" s="5"/>
      <c r="BO568" s="6"/>
      <c r="BQ568" s="11"/>
      <c r="BR568" s="13"/>
      <c r="BS568" s="13"/>
      <c r="BT568" s="15"/>
      <c r="BU568" s="20"/>
      <c r="BV568" s="5"/>
      <c r="BY568" s="6"/>
      <c r="CA568" s="11"/>
      <c r="CB568" s="13"/>
      <c r="CC568" s="13"/>
      <c r="CD568" s="15"/>
      <c r="CF568" s="5"/>
      <c r="CI568" s="6"/>
      <c r="CK568" s="11"/>
      <c r="CL568" s="13"/>
      <c r="CM568" s="13"/>
      <c r="CN568" s="15"/>
      <c r="CP568" s="5"/>
      <c r="CS568" s="6"/>
      <c r="CW568" s="54"/>
      <c r="CY568" s="35"/>
      <c r="CZ568" s="35"/>
    </row>
    <row r="569" spans="1:104" ht="18" customHeight="1" thickBot="1">
      <c r="D569" s="11" t="s">
        <v>101</v>
      </c>
      <c r="E569" s="13"/>
      <c r="F569" s="13" t="s">
        <v>102</v>
      </c>
      <c r="G569" s="15"/>
      <c r="H569" s="10"/>
      <c r="I569" s="11" t="s">
        <v>106</v>
      </c>
      <c r="J569" s="13"/>
      <c r="K569" s="13" t="s">
        <v>105</v>
      </c>
      <c r="L569" s="15"/>
      <c r="N569" s="194" t="s">
        <v>16</v>
      </c>
      <c r="O569" s="195"/>
      <c r="P569" s="196" t="s">
        <v>17</v>
      </c>
      <c r="Q569" s="197"/>
      <c r="S569" s="11" t="s">
        <v>4</v>
      </c>
      <c r="T569" s="13"/>
      <c r="U569" s="13" t="s">
        <v>5</v>
      </c>
      <c r="V569" s="15"/>
      <c r="W569" s="20"/>
      <c r="X569" s="194" t="s">
        <v>111</v>
      </c>
      <c r="Y569" s="195"/>
      <c r="Z569" s="196" t="s">
        <v>110</v>
      </c>
      <c r="AA569" s="197"/>
      <c r="AB569" s="20"/>
      <c r="AC569" s="11" t="s">
        <v>18</v>
      </c>
      <c r="AD569" s="13"/>
      <c r="AE569" s="13" t="s">
        <v>19</v>
      </c>
      <c r="AF569" s="15"/>
      <c r="AG569" s="20"/>
      <c r="AH569" s="194" t="s">
        <v>114</v>
      </c>
      <c r="AI569" s="195"/>
      <c r="AJ569" s="196" t="s">
        <v>115</v>
      </c>
      <c r="AK569" s="197"/>
      <c r="AL569" s="20"/>
      <c r="AM569" s="11" t="s">
        <v>138</v>
      </c>
      <c r="AN569" s="13"/>
      <c r="AO569" s="13" t="s">
        <v>137</v>
      </c>
      <c r="AP569" s="15"/>
      <c r="AR569" s="194" t="s">
        <v>117</v>
      </c>
      <c r="AS569" s="195"/>
      <c r="AT569" s="196" t="s">
        <v>118</v>
      </c>
      <c r="AU569" s="197"/>
      <c r="AV569" s="36"/>
      <c r="AW569" s="11" t="s">
        <v>142</v>
      </c>
      <c r="AX569" s="13"/>
      <c r="AY569" s="13" t="s">
        <v>141</v>
      </c>
      <c r="AZ569" s="15"/>
      <c r="BA569" s="20"/>
      <c r="BB569" s="194" t="s">
        <v>122</v>
      </c>
      <c r="BC569" s="195"/>
      <c r="BD569" s="196" t="s">
        <v>121</v>
      </c>
      <c r="BE569" s="197"/>
      <c r="BF569" s="36"/>
      <c r="BG569" s="11" t="s">
        <v>145</v>
      </c>
      <c r="BH569" s="13"/>
      <c r="BI569" s="13" t="s">
        <v>146</v>
      </c>
      <c r="BJ569" s="15"/>
      <c r="BK569" s="36"/>
      <c r="BL569" s="194" t="s">
        <v>125</v>
      </c>
      <c r="BM569" s="195"/>
      <c r="BN569" s="196" t="s">
        <v>126</v>
      </c>
      <c r="BO569" s="197"/>
      <c r="BP569" s="36"/>
      <c r="BQ569" s="11" t="s">
        <v>150</v>
      </c>
      <c r="BR569" s="13"/>
      <c r="BS569" s="13" t="s">
        <v>149</v>
      </c>
      <c r="BT569" s="15"/>
      <c r="BU569" s="20"/>
      <c r="BV569" s="194" t="s">
        <v>129</v>
      </c>
      <c r="BW569" s="195"/>
      <c r="BX569" s="196" t="s">
        <v>130</v>
      </c>
      <c r="BY569" s="197"/>
      <c r="BZ569" s="36"/>
      <c r="CA569" s="11" t="s">
        <v>154</v>
      </c>
      <c r="CB569" s="13"/>
      <c r="CC569" s="13" t="s">
        <v>153</v>
      </c>
      <c r="CD569" s="15"/>
      <c r="CE569" s="36"/>
      <c r="CF569" s="194" t="s">
        <v>134</v>
      </c>
      <c r="CG569" s="195"/>
      <c r="CH569" s="196" t="s">
        <v>133</v>
      </c>
      <c r="CI569" s="197"/>
      <c r="CK569" s="11" t="s">
        <v>159</v>
      </c>
      <c r="CL569" s="13"/>
      <c r="CM569" s="13" t="s">
        <v>158</v>
      </c>
      <c r="CN569" s="15"/>
      <c r="CP569" s="109" t="s">
        <v>161</v>
      </c>
      <c r="CQ569" s="110"/>
      <c r="CR569" s="111" t="s">
        <v>162</v>
      </c>
      <c r="CS569" s="112"/>
      <c r="CU569" s="38" t="s">
        <v>29</v>
      </c>
      <c r="CW569" s="55" t="s">
        <v>47</v>
      </c>
      <c r="CY569" s="35"/>
      <c r="CZ569" s="35"/>
    </row>
    <row r="570" spans="1:104" ht="18" customHeight="1" thickTop="1" thickBot="1">
      <c r="D570" s="16">
        <v>0</v>
      </c>
      <c r="E570" s="17">
        <f t="shared" ref="E570" si="5844">$B567*$E$4</f>
        <v>1.1076928000000001</v>
      </c>
      <c r="F570" s="18">
        <v>1</v>
      </c>
      <c r="G570" s="19">
        <v>0</v>
      </c>
      <c r="H570" s="10"/>
      <c r="I570" s="16">
        <v>0</v>
      </c>
      <c r="J570" s="17">
        <v>0</v>
      </c>
      <c r="K570" s="18">
        <v>1</v>
      </c>
      <c r="L570" s="19">
        <v>0</v>
      </c>
      <c r="N570" s="1">
        <f t="shared" ref="N570" si="5845">D570*I567+F570*I570-E570*J567-G570*J570</f>
        <v>0</v>
      </c>
      <c r="O570" s="4">
        <f t="shared" ref="O570" si="5846">(D570*J567+E570*I567+F570*J570+G570*I570)</f>
        <v>1.1076928000000001</v>
      </c>
      <c r="P570" s="2">
        <f t="shared" ref="P570" si="5847">D570*K567+F570*K570-E570*L567-G570*L570</f>
        <v>-1.1497818293043207</v>
      </c>
      <c r="Q570" s="3">
        <f t="shared" ref="Q570" si="5848">(D570*L567+E570*K567+F570*L570+G570*K570)</f>
        <v>0</v>
      </c>
      <c r="S570" s="16">
        <v>0</v>
      </c>
      <c r="T570" s="17">
        <f t="shared" ref="T570" si="5849">$B567*$T$4</f>
        <v>2.4540928000000002</v>
      </c>
      <c r="U570" s="18">
        <v>1</v>
      </c>
      <c r="V570" s="19">
        <v>0</v>
      </c>
      <c r="W570" s="20"/>
      <c r="X570" s="1">
        <f t="shared" ref="X570" si="5850">N570*S567+P570*S570-O570*T567-Q570*T570</f>
        <v>0</v>
      </c>
      <c r="Y570" s="4">
        <f t="shared" ref="Y570" si="5851">(N570*T567+O570*S567+P570*T570+Q570*S570)</f>
        <v>-1.7139785088665627</v>
      </c>
      <c r="Z570" s="2">
        <f t="shared" ref="Z570" si="5852">N570*U567+P570*U570-O570*V567-Q570*V570</f>
        <v>-1.1497818293043207</v>
      </c>
      <c r="AA570" s="3">
        <f t="shared" ref="AA570" si="5853">(N570*V567+O570*U567+P570*V570+Q570*U570)</f>
        <v>0</v>
      </c>
      <c r="AB570" s="20"/>
      <c r="AC570" s="16">
        <v>0</v>
      </c>
      <c r="AD570" s="17">
        <v>0</v>
      </c>
      <c r="AE570" s="18">
        <v>1</v>
      </c>
      <c r="AF570" s="19">
        <v>0</v>
      </c>
      <c r="AG570" s="20"/>
      <c r="AH570" s="1">
        <f t="shared" ref="AH570" si="5854">X570*AC567+Z570*AC570-Y570*AD567-AA570*AD570</f>
        <v>0</v>
      </c>
      <c r="AI570" s="4">
        <f t="shared" ref="AI570" si="5855">(X570*AD567+Y570*AC567+Z570*AD570+AA570*AC570)</f>
        <v>-1.7139785088665627</v>
      </c>
      <c r="AJ570" s="2">
        <f t="shared" ref="AJ570" si="5856">X570*AE567+Z570*AE570-Y570*AF567-AA570*AF570</f>
        <v>2.8420508077381834</v>
      </c>
      <c r="AK570" s="3">
        <f t="shared" ref="AK570" si="5857">(X570*AF567+Y570*AE567+Z570*AF570+AA570*AE570)</f>
        <v>0</v>
      </c>
      <c r="AL570" s="20"/>
      <c r="AM570" s="16">
        <v>0</v>
      </c>
      <c r="AN570" s="17">
        <f t="shared" ref="AN570" si="5858">$B567*$AN$4</f>
        <v>2.5918336000000002</v>
      </c>
      <c r="AO570" s="18">
        <v>1</v>
      </c>
      <c r="AP570" s="19">
        <v>0</v>
      </c>
      <c r="AR570" s="1">
        <f t="shared" ref="AR570" si="5859">AH570*AM567+AJ570*AM570-AI570*AN567-AK570*AN570</f>
        <v>0</v>
      </c>
      <c r="AS570" s="4">
        <f t="shared" ref="AS570" si="5860">(AH570*AN567+AI570*AM567+AJ570*AN570+AK570*AM570)</f>
        <v>5.6521442675364018</v>
      </c>
      <c r="AT570" s="2">
        <f t="shared" ref="AT570" si="5861">AH570*AO567+AJ570*AO570-AI570*AP567-AK570*AP570</f>
        <v>2.8420508077381834</v>
      </c>
      <c r="AU570" s="3">
        <f t="shared" ref="AU570" si="5862">(AH570*AP567+AI570*AO567+AJ570*AP570+AK570*AO570)</f>
        <v>0</v>
      </c>
      <c r="AV570" s="20"/>
      <c r="AW570" s="16">
        <v>0</v>
      </c>
      <c r="AX570" s="17">
        <v>0</v>
      </c>
      <c r="AY570" s="18">
        <v>1</v>
      </c>
      <c r="AZ570" s="19">
        <v>0</v>
      </c>
      <c r="BA570" s="20"/>
      <c r="BB570" s="1">
        <f t="shared" ref="BB570" si="5863">AR570*AW567+AT570*AW570-AS570*AX567-AU570*AX570</f>
        <v>0</v>
      </c>
      <c r="BC570" s="4">
        <f t="shared" ref="BC570" si="5864">(AR570*AX567+AS570*AW567+AT570*AX570+AU570*AW570)</f>
        <v>5.6521442675364018</v>
      </c>
      <c r="BD570" s="2">
        <f t="shared" ref="BD570" si="5865">AR570*AY567+AT570*AY570-AS570*AZ567-AU570*AZ570</f>
        <v>-10.32171632219206</v>
      </c>
      <c r="BE570" s="3">
        <f t="shared" ref="BE570" si="5866">(AR570*AZ567+AS570*AY567+AT570*AZ570+AU570*AY570)</f>
        <v>0</v>
      </c>
      <c r="BF570" s="20"/>
      <c r="BG570" s="16">
        <v>0</v>
      </c>
      <c r="BH570" s="17">
        <f t="shared" ref="BH570" si="5867">$B567*$BH$4</f>
        <v>2.4540928000000002</v>
      </c>
      <c r="BI570" s="18">
        <v>1</v>
      </c>
      <c r="BJ570" s="19">
        <v>0</v>
      </c>
      <c r="BK570" s="20"/>
      <c r="BL570" s="1">
        <f t="shared" ref="BL570" si="5868">BB570*BG567+BD570*BG570-BC570*BH567-BE570*BH570</f>
        <v>0</v>
      </c>
      <c r="BM570" s="4">
        <f t="shared" ref="BM570" si="5869">(BB570*BH567+BC570*BG567+BD570*BH570+BE570*BG570)</f>
        <v>-19.678305442397615</v>
      </c>
      <c r="BN570" s="2">
        <f t="shared" ref="BN570" si="5870">BB570*BI567+BD570*BI570-BC570*BJ567-BE570*BJ570</f>
        <v>-10.32171632219206</v>
      </c>
      <c r="BO570" s="3">
        <f t="shared" ref="BO570" si="5871">(BB570*BJ567+BC570*BI567+BD570*BJ570+BE570*BI570)</f>
        <v>0</v>
      </c>
      <c r="BP570" s="20"/>
      <c r="BQ570" s="16">
        <v>0</v>
      </c>
      <c r="BR570" s="17">
        <v>0</v>
      </c>
      <c r="BS570" s="18">
        <v>1</v>
      </c>
      <c r="BT570" s="19">
        <v>0</v>
      </c>
      <c r="BU570" s="20"/>
      <c r="BV570" s="1">
        <f t="shared" ref="BV570" si="5872">BL570*BQ567+BN570*BQ570-BM570*BR567-BO570*BR570</f>
        <v>0</v>
      </c>
      <c r="BW570" s="4">
        <f t="shared" ref="BW570" si="5873">(BL570*BR567+BM570*BQ567+BN570*BR570+BO570*BQ570)</f>
        <v>-19.678305442397615</v>
      </c>
      <c r="BX570" s="2">
        <f t="shared" ref="BX570" si="5874">BL570*BS567+BN570*BS570-BM570*BT567-BO570*BT570</f>
        <v>27.869435115793912</v>
      </c>
      <c r="BY570" s="3">
        <f t="shared" ref="BY570" si="5875">(BL570*BT567+BM570*BS567+BN570*BT570+BO570*BS570)</f>
        <v>0</v>
      </c>
      <c r="BZ570" s="20"/>
      <c r="CA570" s="16">
        <v>0</v>
      </c>
      <c r="CB570" s="17">
        <f t="shared" ref="CB570" si="5876">$B567*$CB$4</f>
        <v>1.1076928000000001</v>
      </c>
      <c r="CC570" s="18">
        <v>1</v>
      </c>
      <c r="CD570" s="19">
        <v>0</v>
      </c>
      <c r="CE570" s="20"/>
      <c r="CF570" s="1">
        <f t="shared" ref="CF570" si="5877">BV570*CA567+BX570*CA570-BW570*CB567-BY570*CB570</f>
        <v>0</v>
      </c>
      <c r="CG570" s="4">
        <f t="shared" ref="CG570" si="5878">(BV570*CB567+BW570*CA567+BX570*CB570+BY570*CA570)</f>
        <v>11.192467175434473</v>
      </c>
      <c r="CH570" s="2">
        <f t="shared" ref="CH570" si="5879">BV570*CC567+BX570*CC570-BW570*CD567-BY570*CD570</f>
        <v>27.869435115793912</v>
      </c>
      <c r="CI570" s="3">
        <f t="shared" ref="CI570" si="5880">(BV570*CD567+BW570*CC567+BX570*CD570+BY570*CC570)</f>
        <v>0</v>
      </c>
      <c r="CK570" s="16">
        <f t="shared" ref="CK570" si="5881">1/$CL$4</f>
        <v>1</v>
      </c>
      <c r="CL570" s="17">
        <v>0</v>
      </c>
      <c r="CM570" s="18">
        <v>1</v>
      </c>
      <c r="CN570" s="19">
        <v>0</v>
      </c>
      <c r="CP570" s="1">
        <f t="shared" ref="CP570" si="5882">CF570*CK567+CH570*CK570-CG570*CL567-CI570*CL570</f>
        <v>27.869435115793912</v>
      </c>
      <c r="CQ570" s="4">
        <f t="shared" ref="CQ570" si="5883">(CF570*CL567+CG570*CK567+CH570*CL570+CI570*CK570)</f>
        <v>11.192467175434473</v>
      </c>
      <c r="CR570" s="2">
        <f t="shared" ref="CR570" si="5884">CF570*CM567+CH570*CM570-CG570*CN567-CI570*CN570</f>
        <v>27.869435115793912</v>
      </c>
      <c r="CS570" s="3">
        <f t="shared" ref="CS570" si="5885">(CF570*CN567+CG570*CM567+CH570*CN570+CI570*CM570)</f>
        <v>0</v>
      </c>
      <c r="CU570" s="39">
        <f t="shared" ref="CU570" si="5886">(180/PI())*ATAN(-1*(CQ567/CP567))</f>
        <v>68.093885682788851</v>
      </c>
      <c r="CW570" s="56">
        <f t="shared" ref="CW570" si="5887">20*LOG(((1-(10^(CU567/20)^2)*(1-((1-CW567)/(1+CW567))^2))^0.5))</f>
        <v>-2.1924171219642806E-3</v>
      </c>
      <c r="CY570" s="35"/>
      <c r="CZ570" s="35"/>
    </row>
    <row r="571" spans="1:104" ht="18" customHeight="1">
      <c r="E571" s="20"/>
      <c r="F571" s="20"/>
      <c r="G571" s="20"/>
      <c r="H571" s="20"/>
      <c r="I571" s="20"/>
      <c r="J571" s="20"/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  <c r="AA571" s="20"/>
      <c r="AB571" s="30"/>
      <c r="AC571" s="20"/>
      <c r="AD571" s="20"/>
      <c r="AE571" s="20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Y571" s="35"/>
      <c r="CZ571" s="35"/>
    </row>
    <row r="572" spans="1:104" ht="18" customHeight="1">
      <c r="CY572" s="35"/>
      <c r="CZ572" s="35"/>
    </row>
    <row r="573" spans="1:104" ht="18" customHeight="1" thickBot="1">
      <c r="A573" s="23"/>
      <c r="B573" s="23"/>
      <c r="C573" s="23"/>
      <c r="D573" s="20" t="s">
        <v>6</v>
      </c>
      <c r="E573" s="20"/>
      <c r="F573" s="20"/>
      <c r="G573" s="20"/>
      <c r="H573" s="20"/>
      <c r="I573" s="20" t="s">
        <v>7</v>
      </c>
      <c r="J573" s="20"/>
      <c r="K573" s="20"/>
      <c r="L573" s="20"/>
      <c r="M573" s="23"/>
      <c r="N573" s="23"/>
      <c r="O573" s="24" t="s">
        <v>8</v>
      </c>
      <c r="P573" s="23"/>
      <c r="Q573" s="23"/>
      <c r="R573" s="23"/>
      <c r="S573" s="20"/>
      <c r="T573" s="20" t="s">
        <v>9</v>
      </c>
      <c r="U573" s="23"/>
      <c r="V573" s="23"/>
      <c r="W573" s="23"/>
      <c r="X573" s="23"/>
      <c r="Y573" s="24" t="s">
        <v>10</v>
      </c>
      <c r="Z573" s="23"/>
      <c r="AA573" s="23"/>
      <c r="AB573" s="23"/>
      <c r="AC573" s="24" t="s">
        <v>11</v>
      </c>
      <c r="AD573" s="20"/>
      <c r="AE573" s="20"/>
      <c r="AF573" s="20"/>
      <c r="AG573" s="20"/>
      <c r="AH573" s="23"/>
      <c r="AI573" s="24" t="s">
        <v>12</v>
      </c>
      <c r="AJ573" s="23"/>
      <c r="AK573" s="23"/>
      <c r="AL573" s="20"/>
      <c r="AM573" s="24" t="s">
        <v>21</v>
      </c>
      <c r="AN573" s="20"/>
      <c r="AO573" s="23"/>
      <c r="AP573" s="23"/>
      <c r="AQ573" s="23"/>
      <c r="AR573" s="23"/>
      <c r="AS573" s="24" t="s">
        <v>87</v>
      </c>
      <c r="AT573" s="23"/>
      <c r="AU573" s="23"/>
      <c r="AV573" s="23"/>
      <c r="AW573" s="24" t="s">
        <v>22</v>
      </c>
      <c r="AX573" s="20"/>
      <c r="AY573" s="20"/>
      <c r="AZ573" s="20"/>
      <c r="BA573" s="20"/>
      <c r="BB573" s="23"/>
      <c r="BC573" s="24" t="s">
        <v>13</v>
      </c>
      <c r="BD573" s="23"/>
      <c r="BE573" s="23"/>
      <c r="BF573" s="23"/>
      <c r="BG573" s="24" t="s">
        <v>23</v>
      </c>
      <c r="BH573" s="20"/>
      <c r="BI573" s="23"/>
      <c r="BJ573" s="23"/>
      <c r="BK573" s="23"/>
      <c r="BL573" s="23"/>
      <c r="BM573" s="24" t="s">
        <v>24</v>
      </c>
      <c r="BN573" s="23"/>
      <c r="BO573" s="23"/>
      <c r="BP573" s="23"/>
      <c r="BQ573" s="24" t="s">
        <v>22</v>
      </c>
      <c r="BR573" s="20"/>
      <c r="BS573" s="20"/>
      <c r="BT573" s="20"/>
      <c r="BU573" s="20"/>
      <c r="BV573" s="23"/>
      <c r="BW573" s="24" t="s">
        <v>25</v>
      </c>
      <c r="BX573" s="23"/>
      <c r="BY573" s="23"/>
      <c r="BZ573" s="23"/>
      <c r="CA573" s="24" t="s">
        <v>23</v>
      </c>
      <c r="CB573" s="20"/>
      <c r="CC573" s="23"/>
      <c r="CD573" s="23"/>
      <c r="CE573" s="23"/>
      <c r="CF573" s="23"/>
      <c r="CG573" s="24" t="s">
        <v>88</v>
      </c>
      <c r="CH573" s="23"/>
      <c r="CI573" s="23"/>
      <c r="CJ573" s="23"/>
      <c r="CK573" s="24" t="s">
        <v>155</v>
      </c>
      <c r="CL573" s="24"/>
      <c r="CM573" s="23"/>
      <c r="CN573" s="23"/>
      <c r="CO573" s="23"/>
      <c r="CP573" s="23"/>
      <c r="CQ573" s="24" t="s">
        <v>89</v>
      </c>
      <c r="CR573" s="23"/>
      <c r="CS573" s="23"/>
      <c r="CY573" s="35"/>
      <c r="CZ573" s="35"/>
    </row>
    <row r="574" spans="1:104" ht="18" customHeight="1" thickBot="1">
      <c r="A574" s="23"/>
      <c r="B574" s="33"/>
      <c r="C574" s="23"/>
      <c r="D574" s="7" t="s">
        <v>99</v>
      </c>
      <c r="E574" s="8"/>
      <c r="F574" s="8" t="s">
        <v>100</v>
      </c>
      <c r="G574" s="9"/>
      <c r="H574" s="10"/>
      <c r="I574" s="7" t="s">
        <v>103</v>
      </c>
      <c r="J574" s="8"/>
      <c r="K574" s="8" t="s">
        <v>104</v>
      </c>
      <c r="L574" s="9"/>
      <c r="M574" s="23"/>
      <c r="N574" s="194" t="s">
        <v>74</v>
      </c>
      <c r="O574" s="195"/>
      <c r="P574" s="196" t="s">
        <v>75</v>
      </c>
      <c r="Q574" s="197"/>
      <c r="R574" s="23"/>
      <c r="S574" s="7" t="s">
        <v>2</v>
      </c>
      <c r="T574" s="8"/>
      <c r="U574" s="8" t="s">
        <v>3</v>
      </c>
      <c r="V574" s="9"/>
      <c r="W574" s="20"/>
      <c r="X574" s="194" t="s">
        <v>108</v>
      </c>
      <c r="Y574" s="195"/>
      <c r="Z574" s="196" t="s">
        <v>109</v>
      </c>
      <c r="AA574" s="197"/>
      <c r="AB574" s="20"/>
      <c r="AC574" s="7" t="s">
        <v>107</v>
      </c>
      <c r="AD574" s="8"/>
      <c r="AE574" s="8" t="s">
        <v>14</v>
      </c>
      <c r="AF574" s="9"/>
      <c r="AG574" s="20"/>
      <c r="AH574" s="194" t="s">
        <v>112</v>
      </c>
      <c r="AI574" s="195"/>
      <c r="AJ574" s="196" t="s">
        <v>113</v>
      </c>
      <c r="AK574" s="197"/>
      <c r="AL574" s="20"/>
      <c r="AM574" s="106" t="s">
        <v>135</v>
      </c>
      <c r="AN574" s="107"/>
      <c r="AO574" s="107" t="s">
        <v>136</v>
      </c>
      <c r="AP574" s="108"/>
      <c r="AQ574" s="23"/>
      <c r="AR574" s="194" t="s">
        <v>116</v>
      </c>
      <c r="AS574" s="195"/>
      <c r="AT574" s="196" t="s">
        <v>0</v>
      </c>
      <c r="AU574" s="197"/>
      <c r="AV574" s="36"/>
      <c r="AW574" s="7" t="s">
        <v>139</v>
      </c>
      <c r="AX574" s="8"/>
      <c r="AY574" s="8" t="s">
        <v>140</v>
      </c>
      <c r="AZ574" s="9"/>
      <c r="BA574" s="20"/>
      <c r="BB574" s="194" t="s">
        <v>119</v>
      </c>
      <c r="BC574" s="195"/>
      <c r="BD574" s="196" t="s">
        <v>120</v>
      </c>
      <c r="BE574" s="197"/>
      <c r="BF574" s="36"/>
      <c r="BG574" s="190" t="s">
        <v>143</v>
      </c>
      <c r="BH574" s="191"/>
      <c r="BI574" s="192" t="s">
        <v>144</v>
      </c>
      <c r="BJ574" s="193"/>
      <c r="BK574" s="36"/>
      <c r="BL574" s="194" t="s">
        <v>123</v>
      </c>
      <c r="BM574" s="195"/>
      <c r="BN574" s="196" t="s">
        <v>124</v>
      </c>
      <c r="BO574" s="197"/>
      <c r="BP574" s="36"/>
      <c r="BQ574" s="7" t="s">
        <v>147</v>
      </c>
      <c r="BR574" s="8"/>
      <c r="BS574" s="8" t="s">
        <v>148</v>
      </c>
      <c r="BT574" s="9"/>
      <c r="BU574" s="20"/>
      <c r="BV574" s="194" t="s">
        <v>127</v>
      </c>
      <c r="BW574" s="195"/>
      <c r="BX574" s="196" t="s">
        <v>128</v>
      </c>
      <c r="BY574" s="197"/>
      <c r="BZ574" s="36"/>
      <c r="CA574" s="7" t="s">
        <v>151</v>
      </c>
      <c r="CB574" s="8"/>
      <c r="CC574" s="8" t="s">
        <v>152</v>
      </c>
      <c r="CD574" s="9"/>
      <c r="CE574" s="36"/>
      <c r="CF574" s="194" t="s">
        <v>131</v>
      </c>
      <c r="CG574" s="195"/>
      <c r="CH574" s="196" t="s">
        <v>132</v>
      </c>
      <c r="CI574" s="197"/>
      <c r="CJ574" s="23"/>
      <c r="CK574" s="7" t="s">
        <v>156</v>
      </c>
      <c r="CL574" s="8"/>
      <c r="CM574" s="8" t="s">
        <v>157</v>
      </c>
      <c r="CN574" s="9"/>
      <c r="CO574" s="23"/>
      <c r="CP574" s="194" t="s">
        <v>160</v>
      </c>
      <c r="CQ574" s="195"/>
      <c r="CR574" s="196" t="s">
        <v>132</v>
      </c>
      <c r="CS574" s="197"/>
      <c r="CU574" s="26" t="s">
        <v>15</v>
      </c>
      <c r="CW574" s="52" t="s">
        <v>46</v>
      </c>
      <c r="CY574" s="35"/>
      <c r="CZ574" s="35"/>
    </row>
    <row r="575" spans="1:104" ht="18" customHeight="1" thickTop="1" thickBot="1">
      <c r="B575" s="34">
        <v>1.38</v>
      </c>
      <c r="D575" s="11">
        <v>1</v>
      </c>
      <c r="E575" s="12">
        <v>0</v>
      </c>
      <c r="F575" s="13">
        <v>0</v>
      </c>
      <c r="G575" s="14">
        <v>0</v>
      </c>
      <c r="H575" s="10"/>
      <c r="I575" s="11">
        <v>1</v>
      </c>
      <c r="J575" s="12">
        <v>0</v>
      </c>
      <c r="K575" s="13">
        <v>0</v>
      </c>
      <c r="L575" s="40">
        <f t="shared" ref="L575" si="5888">$B575*$J$4</f>
        <v>1.9693152</v>
      </c>
      <c r="N575" s="1">
        <f t="shared" ref="N575" si="5889">D575*I575+F575*I578-E575*J575-G575*J578</f>
        <v>1</v>
      </c>
      <c r="O575" s="4">
        <f t="shared" ref="O575" si="5890">(D575*J575+E575*I575+F575*J578+G575*I578)</f>
        <v>0</v>
      </c>
      <c r="P575" s="2">
        <f t="shared" ref="P575" si="5891">D575*K575+F575*K578-E575*L575-G575*L578</f>
        <v>0</v>
      </c>
      <c r="Q575" s="3">
        <f t="shared" ref="Q575" si="5892">(D575*L575+E575*K575+F575*L578+G575*K578)</f>
        <v>1.9693152</v>
      </c>
      <c r="S575" s="11">
        <v>1</v>
      </c>
      <c r="T575" s="12">
        <v>0</v>
      </c>
      <c r="U575" s="13">
        <v>0</v>
      </c>
      <c r="V575" s="13">
        <v>0</v>
      </c>
      <c r="W575" s="20"/>
      <c r="X575" s="1">
        <f t="shared" ref="X575" si="5893">N575*S575+P575*S578-O575*T575-Q575*T578</f>
        <v>-3.9039540510924802</v>
      </c>
      <c r="Y575" s="4">
        <f t="shared" ref="Y575" si="5894">(N575*T575+O575*S575+P575*T578+Q575*S578)</f>
        <v>0</v>
      </c>
      <c r="Z575" s="2">
        <f t="shared" ref="Z575" si="5895">N575*U575+P575*U578-O575*V575-Q575*V578</f>
        <v>0</v>
      </c>
      <c r="AA575" s="3">
        <f t="shared" ref="AA575" si="5896">(N575*V575+O575*U575+P575*V578+Q575*U578)</f>
        <v>1.9693152</v>
      </c>
      <c r="AB575" s="20"/>
      <c r="AC575" s="11">
        <v>1</v>
      </c>
      <c r="AD575" s="12">
        <v>0</v>
      </c>
      <c r="AE575" s="13">
        <v>0</v>
      </c>
      <c r="AF575" s="40">
        <f t="shared" ref="AF575" si="5897">$B575*$AD$4</f>
        <v>2.3632361999999998</v>
      </c>
      <c r="AG575" s="20"/>
      <c r="AH575" s="1">
        <f t="shared" ref="AH575" si="5898">X575*AC575+Z575*AC578-Y575*AD575-AA575*AD578</f>
        <v>-3.9039540510924802</v>
      </c>
      <c r="AI575" s="4">
        <f t="shared" ref="AI575" si="5899">(X575*AD575+Y575*AC575+Z575*AD578+AA575*AC578)</f>
        <v>0</v>
      </c>
      <c r="AJ575" s="2">
        <f t="shared" ref="AJ575" si="5900">X575*AE575+Z575*AE578-Y575*AF575-AA575*AF578</f>
        <v>0</v>
      </c>
      <c r="AK575" s="3">
        <f t="shared" ref="AK575" si="5901">(X575*AF575+Y575*AE575+Z575*AF578+AA575*AE578)</f>
        <v>-7.2566503366783977</v>
      </c>
      <c r="AL575" s="20"/>
      <c r="AM575" s="11">
        <v>1</v>
      </c>
      <c r="AN575" s="12">
        <v>0</v>
      </c>
      <c r="AO575" s="13">
        <v>0</v>
      </c>
      <c r="AP575" s="14">
        <v>0</v>
      </c>
      <c r="AR575" s="1">
        <f t="shared" ref="AR575" si="5902">AH575*AM575+AJ575*AM578-AI575*AN575-AK575*AN578</f>
        <v>15.180664793874467</v>
      </c>
      <c r="AS575" s="4">
        <f t="shared" ref="AS575" si="5903">(AH575*AN575+AI575*AM575+AJ575*AN578+AK575*AM578)</f>
        <v>0</v>
      </c>
      <c r="AT575" s="2">
        <f t="shared" ref="AT575" si="5904">AH575*AO575+AJ575*AO578-AI575*AP575-AK575*AP578</f>
        <v>0</v>
      </c>
      <c r="AU575" s="3">
        <f t="shared" ref="AU575" si="5905">(AH575*AP575+AI575*AO575+AJ575*AP578+AK575*AO578)</f>
        <v>-7.2566503366783977</v>
      </c>
      <c r="AV575" s="20"/>
      <c r="AW575" s="11">
        <v>1</v>
      </c>
      <c r="AX575" s="12">
        <v>0</v>
      </c>
      <c r="AY575" s="13">
        <v>0</v>
      </c>
      <c r="AZ575" s="40">
        <f t="shared" ref="AZ575" si="5906">$B575*$AX$4</f>
        <v>2.3632361999999998</v>
      </c>
      <c r="BA575" s="20"/>
      <c r="BB575" s="1">
        <f t="shared" ref="BB575" si="5907">AR575*AW575+AT575*AW578-AS575*AX575-AU575*AX578</f>
        <v>15.180664793874467</v>
      </c>
      <c r="BC575" s="4">
        <f t="shared" ref="BC575" si="5908">(AR575*AX575+AS575*AW575+AT575*AX578+AU575*AW578)</f>
        <v>0</v>
      </c>
      <c r="BD575" s="2">
        <f t="shared" ref="BD575" si="5909">AR575*AY575+AT575*AY578-AS575*AZ575-AU575*AZ578</f>
        <v>0</v>
      </c>
      <c r="BE575" s="3">
        <f t="shared" ref="BE575" si="5910">(AR575*AZ575+AS575*AY575+AT575*AZ578+AU575*AY578)</f>
        <v>28.618846244271275</v>
      </c>
      <c r="BF575" s="20"/>
      <c r="BG575" s="11">
        <v>1</v>
      </c>
      <c r="BH575" s="12">
        <v>0</v>
      </c>
      <c r="BI575" s="13">
        <v>0</v>
      </c>
      <c r="BJ575" s="14">
        <v>0</v>
      </c>
      <c r="BK575" s="20"/>
      <c r="BL575" s="1">
        <f t="shared" ref="BL575" si="5911">BB575*BG575+BD575*BG578-BC575*BH575-BE575*BH578</f>
        <v>-56.085482431915963</v>
      </c>
      <c r="BM575" s="4">
        <f t="shared" ref="BM575" si="5912">(BB575*BH575+BC575*BG575+BD575*BH578+BE575*BG578)</f>
        <v>0</v>
      </c>
      <c r="BN575" s="2">
        <f t="shared" ref="BN575" si="5913">BB575*BI575+BD575*BI578-BC575*BJ575-BE575*BJ578</f>
        <v>0</v>
      </c>
      <c r="BO575" s="3">
        <f t="shared" ref="BO575" si="5914">(BB575*BJ575+BC575*BI575+BD575*BJ578+BE575*BI578)</f>
        <v>28.618846244271275</v>
      </c>
      <c r="BP575" s="20"/>
      <c r="BQ575" s="11">
        <v>1</v>
      </c>
      <c r="BR575" s="12">
        <v>0</v>
      </c>
      <c r="BS575" s="13">
        <v>0</v>
      </c>
      <c r="BT575" s="40">
        <f t="shared" ref="BT575" si="5915">$B575*BR$4</f>
        <v>1.9693152</v>
      </c>
      <c r="BU575" s="20"/>
      <c r="BV575" s="1">
        <f t="shared" ref="BV575" si="5916">BL575*BQ575+BN575*BQ578-BM575*BR575-BO575*BR578</f>
        <v>-56.085482431915963</v>
      </c>
      <c r="BW575" s="4">
        <f t="shared" ref="BW575" si="5917">(BL575*BR575+BM575*BQ575+BN575*BR578+BO575*BQ578)</f>
        <v>0</v>
      </c>
      <c r="BX575" s="2">
        <f t="shared" ref="BX575" si="5918">BL575*BS575+BN575*BS578-BM575*BT575-BO575*BT578</f>
        <v>0</v>
      </c>
      <c r="BY575" s="3">
        <f t="shared" ref="BY575" si="5919">(BL575*BT575+BM575*BS575+BN575*BT578+BO575*BS578)</f>
        <v>-81.831146808233797</v>
      </c>
      <c r="BZ575" s="20"/>
      <c r="CA575" s="11">
        <v>1</v>
      </c>
      <c r="CB575" s="12">
        <v>0</v>
      </c>
      <c r="CC575" s="13">
        <v>0</v>
      </c>
      <c r="CD575" s="14">
        <v>0</v>
      </c>
      <c r="CE575" s="20"/>
      <c r="CF575" s="1">
        <f t="shared" ref="CF575" si="5920">BV575*CA575+BX575*CA578-BW575*CB575-BY575*CB578</f>
        <v>35.891286352354982</v>
      </c>
      <c r="CG575" s="4">
        <f t="shared" ref="CG575" si="5921">(BV575*CB575+BW575*CA575+BX575*CB578+BY575*CA578)</f>
        <v>0</v>
      </c>
      <c r="CH575" s="2">
        <f t="shared" ref="CH575" si="5922">BV575*CC575+BX575*CC578-BW575*CD575-BY575*CD578</f>
        <v>0</v>
      </c>
      <c r="CI575" s="3">
        <f t="shared" ref="CI575" si="5923">(BV575*CD575+BW575*CC575+BX575*CD578+BY575*CC578)</f>
        <v>-81.831146808233797</v>
      </c>
      <c r="CJ575" s="28"/>
      <c r="CK575" s="11">
        <v>1</v>
      </c>
      <c r="CL575" s="12">
        <v>0</v>
      </c>
      <c r="CM575" s="13">
        <v>0</v>
      </c>
      <c r="CN575" s="14">
        <v>0</v>
      </c>
      <c r="CP575" s="1">
        <f t="shared" ref="CP575" si="5924">CF575*CK575+CH575*CK578-CG575*CL575-CI575*CL578</f>
        <v>35.891286352354982</v>
      </c>
      <c r="CQ575" s="4">
        <f t="shared" ref="CQ575" si="5925">(CF575*CL575+CG575*CK575+CH575*CL578+CI575*CK578)</f>
        <v>-81.831146808233797</v>
      </c>
      <c r="CR575" s="2">
        <f t="shared" ref="CR575" si="5926">CF575*CM575+CH575*CM578-CG575*CN575-CI575*CN578</f>
        <v>0</v>
      </c>
      <c r="CS575" s="3">
        <f t="shared" ref="CS575" si="5927">(CF575*CN575+CG575*CM575+CH575*CN578+CI575*CM578)</f>
        <v>-81.831146808233797</v>
      </c>
      <c r="CU575" s="29">
        <f t="shared" ref="CU575" si="5928">20*LOG(((1+$CL$4)/$CL$4)/((CP575+CP578)^2+(CQ575+CQ578)^2)^0.5)</f>
        <v>-33.766741543324173</v>
      </c>
      <c r="CW575" s="53">
        <f t="shared" ref="CW575" si="5929">((CP575^2+CQ575^2)^0.5)/((CP578^2+CQ578^2)^0.5)</f>
        <v>2.280258017904079</v>
      </c>
      <c r="CY575" s="35"/>
      <c r="CZ575" s="35"/>
    </row>
    <row r="576" spans="1:104" ht="18" customHeight="1" thickBot="1">
      <c r="D576" s="11"/>
      <c r="E576" s="13"/>
      <c r="F576" s="13"/>
      <c r="G576" s="15"/>
      <c r="H576" s="10"/>
      <c r="I576" s="11"/>
      <c r="J576" s="13"/>
      <c r="K576" s="13"/>
      <c r="L576" s="15"/>
      <c r="N576" s="5"/>
      <c r="Q576" s="6"/>
      <c r="S576" s="11"/>
      <c r="T576" s="13"/>
      <c r="U576" s="13"/>
      <c r="V576" s="15"/>
      <c r="W576" s="20"/>
      <c r="X576" s="5"/>
      <c r="AA576" s="6"/>
      <c r="AB576" s="20"/>
      <c r="AC576" s="11"/>
      <c r="AD576" s="13"/>
      <c r="AE576" s="13"/>
      <c r="AF576" s="15"/>
      <c r="AG576" s="20"/>
      <c r="AH576" s="5"/>
      <c r="AK576" s="6"/>
      <c r="AL576" s="20"/>
      <c r="AM576" s="11"/>
      <c r="AN576" s="13"/>
      <c r="AO576" s="13"/>
      <c r="AP576" s="15"/>
      <c r="AR576" s="5"/>
      <c r="AU576" s="6"/>
      <c r="AW576" s="11"/>
      <c r="AX576" s="13"/>
      <c r="AY576" s="13"/>
      <c r="AZ576" s="15"/>
      <c r="BA576" s="20"/>
      <c r="BB576" s="5"/>
      <c r="BE576" s="6"/>
      <c r="BG576" s="11"/>
      <c r="BH576" s="13"/>
      <c r="BI576" s="13"/>
      <c r="BJ576" s="15"/>
      <c r="BL576" s="5"/>
      <c r="BO576" s="6"/>
      <c r="BQ576" s="11"/>
      <c r="BR576" s="13"/>
      <c r="BS576" s="13"/>
      <c r="BT576" s="15"/>
      <c r="BU576" s="20"/>
      <c r="BV576" s="5"/>
      <c r="BY576" s="6"/>
      <c r="CA576" s="11"/>
      <c r="CB576" s="13"/>
      <c r="CC576" s="13"/>
      <c r="CD576" s="15"/>
      <c r="CF576" s="5"/>
      <c r="CI576" s="6"/>
      <c r="CK576" s="11"/>
      <c r="CL576" s="13"/>
      <c r="CM576" s="13"/>
      <c r="CN576" s="15"/>
      <c r="CP576" s="5"/>
      <c r="CS576" s="6"/>
      <c r="CW576" s="54"/>
      <c r="CY576" s="35"/>
      <c r="CZ576" s="35"/>
    </row>
    <row r="577" spans="1:104" ht="18" customHeight="1" thickBot="1">
      <c r="D577" s="11" t="s">
        <v>101</v>
      </c>
      <c r="E577" s="13"/>
      <c r="F577" s="13" t="s">
        <v>102</v>
      </c>
      <c r="G577" s="15"/>
      <c r="H577" s="10"/>
      <c r="I577" s="11" t="s">
        <v>106</v>
      </c>
      <c r="J577" s="13"/>
      <c r="K577" s="13" t="s">
        <v>105</v>
      </c>
      <c r="L577" s="15"/>
      <c r="N577" s="194" t="s">
        <v>16</v>
      </c>
      <c r="O577" s="195"/>
      <c r="P577" s="196" t="s">
        <v>17</v>
      </c>
      <c r="Q577" s="197"/>
      <c r="S577" s="11" t="s">
        <v>4</v>
      </c>
      <c r="T577" s="13"/>
      <c r="U577" s="13" t="s">
        <v>5</v>
      </c>
      <c r="V577" s="15"/>
      <c r="W577" s="20"/>
      <c r="X577" s="194" t="s">
        <v>111</v>
      </c>
      <c r="Y577" s="195"/>
      <c r="Z577" s="196" t="s">
        <v>110</v>
      </c>
      <c r="AA577" s="197"/>
      <c r="AB577" s="20"/>
      <c r="AC577" s="11" t="s">
        <v>18</v>
      </c>
      <c r="AD577" s="13"/>
      <c r="AE577" s="13" t="s">
        <v>19</v>
      </c>
      <c r="AF577" s="15"/>
      <c r="AG577" s="20"/>
      <c r="AH577" s="194" t="s">
        <v>114</v>
      </c>
      <c r="AI577" s="195"/>
      <c r="AJ577" s="196" t="s">
        <v>115</v>
      </c>
      <c r="AK577" s="197"/>
      <c r="AL577" s="20"/>
      <c r="AM577" s="11" t="s">
        <v>138</v>
      </c>
      <c r="AN577" s="13"/>
      <c r="AO577" s="13" t="s">
        <v>137</v>
      </c>
      <c r="AP577" s="15"/>
      <c r="AR577" s="194" t="s">
        <v>117</v>
      </c>
      <c r="AS577" s="195"/>
      <c r="AT577" s="196" t="s">
        <v>118</v>
      </c>
      <c r="AU577" s="197"/>
      <c r="AV577" s="36"/>
      <c r="AW577" s="11" t="s">
        <v>142</v>
      </c>
      <c r="AX577" s="13"/>
      <c r="AY577" s="13" t="s">
        <v>141</v>
      </c>
      <c r="AZ577" s="15"/>
      <c r="BA577" s="20"/>
      <c r="BB577" s="194" t="s">
        <v>122</v>
      </c>
      <c r="BC577" s="195"/>
      <c r="BD577" s="196" t="s">
        <v>121</v>
      </c>
      <c r="BE577" s="197"/>
      <c r="BF577" s="36"/>
      <c r="BG577" s="11" t="s">
        <v>145</v>
      </c>
      <c r="BH577" s="13"/>
      <c r="BI577" s="13" t="s">
        <v>146</v>
      </c>
      <c r="BJ577" s="15"/>
      <c r="BK577" s="36"/>
      <c r="BL577" s="194" t="s">
        <v>125</v>
      </c>
      <c r="BM577" s="195"/>
      <c r="BN577" s="196" t="s">
        <v>126</v>
      </c>
      <c r="BO577" s="197"/>
      <c r="BP577" s="36"/>
      <c r="BQ577" s="11" t="s">
        <v>150</v>
      </c>
      <c r="BR577" s="13"/>
      <c r="BS577" s="13" t="s">
        <v>149</v>
      </c>
      <c r="BT577" s="15"/>
      <c r="BU577" s="20"/>
      <c r="BV577" s="194" t="s">
        <v>129</v>
      </c>
      <c r="BW577" s="195"/>
      <c r="BX577" s="196" t="s">
        <v>130</v>
      </c>
      <c r="BY577" s="197"/>
      <c r="BZ577" s="36"/>
      <c r="CA577" s="11" t="s">
        <v>154</v>
      </c>
      <c r="CB577" s="13"/>
      <c r="CC577" s="13" t="s">
        <v>153</v>
      </c>
      <c r="CD577" s="15"/>
      <c r="CE577" s="36"/>
      <c r="CF577" s="194" t="s">
        <v>134</v>
      </c>
      <c r="CG577" s="195"/>
      <c r="CH577" s="196" t="s">
        <v>133</v>
      </c>
      <c r="CI577" s="197"/>
      <c r="CK577" s="11" t="s">
        <v>159</v>
      </c>
      <c r="CL577" s="13"/>
      <c r="CM577" s="13" t="s">
        <v>158</v>
      </c>
      <c r="CN577" s="15"/>
      <c r="CP577" s="109" t="s">
        <v>161</v>
      </c>
      <c r="CQ577" s="110"/>
      <c r="CR577" s="111" t="s">
        <v>162</v>
      </c>
      <c r="CS577" s="112"/>
      <c r="CU577" s="38" t="s">
        <v>29</v>
      </c>
      <c r="CW577" s="55" t="s">
        <v>47</v>
      </c>
      <c r="CY577" s="35"/>
      <c r="CZ577" s="35"/>
    </row>
    <row r="578" spans="1:104" ht="18" customHeight="1" thickTop="1" thickBot="1">
      <c r="D578" s="16">
        <v>0</v>
      </c>
      <c r="E578" s="17">
        <f t="shared" ref="E578" si="5930">$B575*$E$4</f>
        <v>1.1239823999999998</v>
      </c>
      <c r="F578" s="18">
        <v>1</v>
      </c>
      <c r="G578" s="19">
        <v>0</v>
      </c>
      <c r="H578" s="10"/>
      <c r="I578" s="16">
        <v>0</v>
      </c>
      <c r="J578" s="17">
        <v>0</v>
      </c>
      <c r="K578" s="18">
        <v>1</v>
      </c>
      <c r="L578" s="19">
        <v>0</v>
      </c>
      <c r="N578" s="1">
        <f t="shared" ref="N578" si="5931">D578*I575+F578*I578-E578*J575-G578*J578</f>
        <v>0</v>
      </c>
      <c r="O578" s="4">
        <f t="shared" ref="O578" si="5932">(D578*J575+E578*I575+F578*J578+G578*I578)</f>
        <v>1.1239823999999998</v>
      </c>
      <c r="P578" s="2">
        <f t="shared" ref="P578" si="5933">D578*K575+F578*K578-E578*L575-G578*L578</f>
        <v>-1.2134756248524798</v>
      </c>
      <c r="Q578" s="3">
        <f t="shared" ref="Q578" si="5934">(D578*L575+E578*K575+F578*L578+G578*K578)</f>
        <v>0</v>
      </c>
      <c r="S578" s="16">
        <v>0</v>
      </c>
      <c r="T578" s="17">
        <f t="shared" ref="T578" si="5935">$B575*$T$4</f>
        <v>2.4901824000000001</v>
      </c>
      <c r="U578" s="18">
        <v>1</v>
      </c>
      <c r="V578" s="19">
        <v>0</v>
      </c>
      <c r="W578" s="20"/>
      <c r="X578" s="1">
        <f t="shared" ref="X578" si="5936">N578*S575+P578*S578-O578*T575-Q578*T578</f>
        <v>0</v>
      </c>
      <c r="Y578" s="4">
        <f t="shared" ref="Y578" si="5937">(N578*T575+O578*S575+P578*T578+Q578*S578)</f>
        <v>-1.897793243836648</v>
      </c>
      <c r="Z578" s="2">
        <f t="shared" ref="Z578" si="5938">N578*U575+P578*U578-O578*V575-Q578*V578</f>
        <v>-1.2134756248524798</v>
      </c>
      <c r="AA578" s="3">
        <f t="shared" ref="AA578" si="5939">(N578*V575+O578*U575+P578*V578+Q578*U578)</f>
        <v>0</v>
      </c>
      <c r="AB578" s="20"/>
      <c r="AC578" s="16">
        <v>0</v>
      </c>
      <c r="AD578" s="17">
        <v>0</v>
      </c>
      <c r="AE578" s="18">
        <v>1</v>
      </c>
      <c r="AF578" s="19">
        <v>0</v>
      </c>
      <c r="AG578" s="20"/>
      <c r="AH578" s="1">
        <f t="shared" ref="AH578" si="5940">X578*AC575+Z578*AC578-Y578*AD575-AA578*AD578</f>
        <v>0</v>
      </c>
      <c r="AI578" s="4">
        <f t="shared" ref="AI578" si="5941">(X578*AD575+Y578*AC575+Z578*AD578+AA578*AC578)</f>
        <v>-1.897793243836648</v>
      </c>
      <c r="AJ578" s="2">
        <f t="shared" ref="AJ578" si="5942">X578*AE575+Z578*AE578-Y578*AF575-AA578*AF578</f>
        <v>3.2714580690977133</v>
      </c>
      <c r="AK578" s="3">
        <f t="shared" ref="AK578" si="5943">(X578*AF575+Y578*AE575+Z578*AF578+AA578*AE578)</f>
        <v>0</v>
      </c>
      <c r="AL578" s="20"/>
      <c r="AM578" s="16">
        <v>0</v>
      </c>
      <c r="AN578" s="17">
        <f t="shared" ref="AN578" si="5944">$B575*$AN$4</f>
        <v>2.6299487999999998</v>
      </c>
      <c r="AO578" s="18">
        <v>1</v>
      </c>
      <c r="AP578" s="19">
        <v>0</v>
      </c>
      <c r="AR578" s="1">
        <f t="shared" ref="AR578" si="5945">AH578*AM575+AJ578*AM578-AI578*AN575-AK578*AN578</f>
        <v>0</v>
      </c>
      <c r="AS578" s="4">
        <f t="shared" ref="AS578" si="5946">(AH578*AN575+AI578*AM575+AJ578*AN578+AK578*AM578)</f>
        <v>6.7059739792371991</v>
      </c>
      <c r="AT578" s="2">
        <f t="shared" ref="AT578" si="5947">AH578*AO575+AJ578*AO578-AI578*AP575-AK578*AP578</f>
        <v>3.2714580690977133</v>
      </c>
      <c r="AU578" s="3">
        <f t="shared" ref="AU578" si="5948">(AH578*AP575+AI578*AO575+AJ578*AP578+AK578*AO578)</f>
        <v>0</v>
      </c>
      <c r="AV578" s="20"/>
      <c r="AW578" s="16">
        <v>0</v>
      </c>
      <c r="AX578" s="17">
        <v>0</v>
      </c>
      <c r="AY578" s="18">
        <v>1</v>
      </c>
      <c r="AZ578" s="19">
        <v>0</v>
      </c>
      <c r="BA578" s="20"/>
      <c r="BB578" s="1">
        <f t="shared" ref="BB578" si="5949">AR578*AW575+AT578*AW578-AS578*AX575-AU578*AX578</f>
        <v>0</v>
      </c>
      <c r="BC578" s="4">
        <f t="shared" ref="BC578" si="5950">(AR578*AX575+AS578*AW575+AT578*AX578+AU578*AW578)</f>
        <v>6.7059739792371991</v>
      </c>
      <c r="BD578" s="2">
        <f t="shared" ref="BD578" si="5951">AR578*AY575+AT578*AY578-AS578*AZ575-AU578*AZ578</f>
        <v>-12.576342394893683</v>
      </c>
      <c r="BE578" s="3">
        <f t="shared" ref="BE578" si="5952">(AR578*AZ575+AS578*AY575+AT578*AZ578+AU578*AY578)</f>
        <v>0</v>
      </c>
      <c r="BF578" s="20"/>
      <c r="BG578" s="16">
        <v>0</v>
      </c>
      <c r="BH578" s="17">
        <f t="shared" ref="BH578" si="5953">$B575*$BH$4</f>
        <v>2.4901824000000001</v>
      </c>
      <c r="BI578" s="18">
        <v>1</v>
      </c>
      <c r="BJ578" s="19">
        <v>0</v>
      </c>
      <c r="BK578" s="20"/>
      <c r="BL578" s="1">
        <f t="shared" ref="BL578" si="5954">BB578*BG575+BD578*BG578-BC578*BH575-BE578*BH578</f>
        <v>0</v>
      </c>
      <c r="BM578" s="4">
        <f t="shared" ref="BM578" si="5955">(BB578*BH575+BC578*BG575+BD578*BH578+BE578*BG578)</f>
        <v>-24.611412508900901</v>
      </c>
      <c r="BN578" s="2">
        <f t="shared" ref="BN578" si="5956">BB578*BI575+BD578*BI578-BC578*BJ575-BE578*BJ578</f>
        <v>-12.576342394893683</v>
      </c>
      <c r="BO578" s="3">
        <f t="shared" ref="BO578" si="5957">(BB578*BJ575+BC578*BI575+BD578*BJ578+BE578*BI578)</f>
        <v>0</v>
      </c>
      <c r="BP578" s="20"/>
      <c r="BQ578" s="16">
        <v>0</v>
      </c>
      <c r="BR578" s="17">
        <v>0</v>
      </c>
      <c r="BS578" s="18">
        <v>1</v>
      </c>
      <c r="BT578" s="19">
        <v>0</v>
      </c>
      <c r="BU578" s="20"/>
      <c r="BV578" s="1">
        <f t="shared" ref="BV578" si="5958">BL578*BQ575+BN578*BQ578-BM578*BR575-BO578*BR578</f>
        <v>0</v>
      </c>
      <c r="BW578" s="4">
        <f t="shared" ref="BW578" si="5959">(BL578*BR575+BM578*BQ575+BN578*BR578+BO578*BQ578)</f>
        <v>-24.611412508900901</v>
      </c>
      <c r="BX578" s="2">
        <f t="shared" ref="BX578" si="5960">BL578*BS575+BN578*BS578-BM578*BT575-BO578*BT578</f>
        <v>35.891286352354996</v>
      </c>
      <c r="BY578" s="3">
        <f t="shared" ref="BY578" si="5961">(BL578*BT575+BM578*BS575+BN578*BT578+BO578*BS578)</f>
        <v>0</v>
      </c>
      <c r="BZ578" s="20"/>
      <c r="CA578" s="16">
        <v>0</v>
      </c>
      <c r="CB578" s="17">
        <f t="shared" ref="CB578" si="5962">$B575*$CB$4</f>
        <v>1.1239823999999998</v>
      </c>
      <c r="CC578" s="18">
        <v>1</v>
      </c>
      <c r="CD578" s="19">
        <v>0</v>
      </c>
      <c r="CE578" s="20"/>
      <c r="CF578" s="1">
        <f t="shared" ref="CF578" si="5963">BV578*CA575+BX578*CA578-BW578*CB575-BY578*CB578</f>
        <v>0</v>
      </c>
      <c r="CG578" s="4">
        <f t="shared" ref="CG578" si="5964">(BV578*CB575+BW578*CA575+BX578*CB578+BY578*CA578)</f>
        <v>15.729761664506309</v>
      </c>
      <c r="CH578" s="2">
        <f t="shared" ref="CH578" si="5965">BV578*CC575+BX578*CC578-BW578*CD575-BY578*CD578</f>
        <v>35.891286352354996</v>
      </c>
      <c r="CI578" s="3">
        <f t="shared" ref="CI578" si="5966">(BV578*CD575+BW578*CC575+BX578*CD578+BY578*CC578)</f>
        <v>0</v>
      </c>
      <c r="CK578" s="16">
        <f t="shared" ref="CK578" si="5967">1/$CL$4</f>
        <v>1</v>
      </c>
      <c r="CL578" s="17">
        <v>0</v>
      </c>
      <c r="CM578" s="18">
        <v>1</v>
      </c>
      <c r="CN578" s="19">
        <v>0</v>
      </c>
      <c r="CP578" s="1">
        <f t="shared" ref="CP578" si="5968">CF578*CK575+CH578*CK578-CG578*CL575-CI578*CL578</f>
        <v>35.891286352354996</v>
      </c>
      <c r="CQ578" s="4">
        <f t="shared" ref="CQ578" si="5969">(CF578*CL575+CG578*CK575+CH578*CL578+CI578*CK578)</f>
        <v>15.729761664506309</v>
      </c>
      <c r="CR578" s="2">
        <f t="shared" ref="CR578" si="5970">CF578*CM575+CH578*CM578-CG578*CN575-CI578*CN578</f>
        <v>35.891286352354996</v>
      </c>
      <c r="CS578" s="3">
        <f t="shared" ref="CS578" si="5971">(CF578*CN575+CG578*CM575+CH578*CN578+CI578*CM578)</f>
        <v>0</v>
      </c>
      <c r="CU578" s="39">
        <f t="shared" ref="CU578" si="5972">(180/PI())*ATAN(-1*(CQ575/CP575))</f>
        <v>66.317658313655755</v>
      </c>
      <c r="CW578" s="56">
        <f t="shared" ref="CW578" si="5973">20*LOG(((1-(10^(CU575/20)^2)*(1-((1-CW575)/(1+CW575))^2))^0.5))</f>
        <v>-1.5467333964229103E-3</v>
      </c>
      <c r="CY578" s="35"/>
      <c r="CZ578" s="35"/>
    </row>
    <row r="579" spans="1:104" ht="18" customHeight="1">
      <c r="E579" s="20"/>
      <c r="F579" s="20"/>
      <c r="G579" s="20"/>
      <c r="H579" s="20"/>
      <c r="I579" s="20"/>
      <c r="J579" s="20"/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  <c r="AA579" s="20"/>
      <c r="AB579" s="30"/>
      <c r="AC579" s="20"/>
      <c r="AD579" s="20"/>
      <c r="AE579" s="20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Y579" s="35"/>
      <c r="CZ579" s="35"/>
    </row>
    <row r="580" spans="1:104" ht="18" customHeight="1">
      <c r="CY580" s="35"/>
      <c r="CZ580" s="35"/>
    </row>
    <row r="581" spans="1:104" ht="18" customHeight="1" thickBot="1">
      <c r="A581" s="23"/>
      <c r="B581" s="23"/>
      <c r="C581" s="23"/>
      <c r="D581" s="20" t="s">
        <v>6</v>
      </c>
      <c r="E581" s="20"/>
      <c r="F581" s="20"/>
      <c r="G581" s="20"/>
      <c r="H581" s="20"/>
      <c r="I581" s="20" t="s">
        <v>7</v>
      </c>
      <c r="J581" s="20"/>
      <c r="K581" s="20"/>
      <c r="L581" s="20"/>
      <c r="M581" s="23"/>
      <c r="N581" s="23"/>
      <c r="O581" s="24" t="s">
        <v>8</v>
      </c>
      <c r="P581" s="23"/>
      <c r="Q581" s="23"/>
      <c r="R581" s="23"/>
      <c r="S581" s="20"/>
      <c r="T581" s="20" t="s">
        <v>9</v>
      </c>
      <c r="U581" s="23"/>
      <c r="V581" s="23"/>
      <c r="W581" s="23"/>
      <c r="X581" s="23"/>
      <c r="Y581" s="24" t="s">
        <v>10</v>
      </c>
      <c r="Z581" s="23"/>
      <c r="AA581" s="23"/>
      <c r="AB581" s="23"/>
      <c r="AC581" s="24" t="s">
        <v>11</v>
      </c>
      <c r="AD581" s="20"/>
      <c r="AE581" s="20"/>
      <c r="AF581" s="20"/>
      <c r="AG581" s="20"/>
      <c r="AH581" s="23"/>
      <c r="AI581" s="24" t="s">
        <v>12</v>
      </c>
      <c r="AJ581" s="23"/>
      <c r="AK581" s="23"/>
      <c r="AL581" s="20"/>
      <c r="AM581" s="24" t="s">
        <v>21</v>
      </c>
      <c r="AN581" s="20"/>
      <c r="AO581" s="23"/>
      <c r="AP581" s="23"/>
      <c r="AQ581" s="23"/>
      <c r="AR581" s="23"/>
      <c r="AS581" s="24" t="s">
        <v>87</v>
      </c>
      <c r="AT581" s="23"/>
      <c r="AU581" s="23"/>
      <c r="AV581" s="23"/>
      <c r="AW581" s="24" t="s">
        <v>22</v>
      </c>
      <c r="AX581" s="20"/>
      <c r="AY581" s="20"/>
      <c r="AZ581" s="20"/>
      <c r="BA581" s="20"/>
      <c r="BB581" s="23"/>
      <c r="BC581" s="24" t="s">
        <v>13</v>
      </c>
      <c r="BD581" s="23"/>
      <c r="BE581" s="23"/>
      <c r="BF581" s="23"/>
      <c r="BG581" s="24" t="s">
        <v>23</v>
      </c>
      <c r="BH581" s="20"/>
      <c r="BI581" s="23"/>
      <c r="BJ581" s="23"/>
      <c r="BK581" s="23"/>
      <c r="BL581" s="23"/>
      <c r="BM581" s="24" t="s">
        <v>24</v>
      </c>
      <c r="BN581" s="23"/>
      <c r="BO581" s="23"/>
      <c r="BP581" s="23"/>
      <c r="BQ581" s="24" t="s">
        <v>22</v>
      </c>
      <c r="BR581" s="20"/>
      <c r="BS581" s="20"/>
      <c r="BT581" s="20"/>
      <c r="BU581" s="20"/>
      <c r="BV581" s="23"/>
      <c r="BW581" s="24" t="s">
        <v>25</v>
      </c>
      <c r="BX581" s="23"/>
      <c r="BY581" s="23"/>
      <c r="BZ581" s="23"/>
      <c r="CA581" s="24" t="s">
        <v>23</v>
      </c>
      <c r="CB581" s="20"/>
      <c r="CC581" s="23"/>
      <c r="CD581" s="23"/>
      <c r="CE581" s="23"/>
      <c r="CF581" s="23"/>
      <c r="CG581" s="24" t="s">
        <v>88</v>
      </c>
      <c r="CH581" s="23"/>
      <c r="CI581" s="23"/>
      <c r="CJ581" s="23"/>
      <c r="CK581" s="24" t="s">
        <v>155</v>
      </c>
      <c r="CL581" s="24"/>
      <c r="CM581" s="23"/>
      <c r="CN581" s="23"/>
      <c r="CO581" s="23"/>
      <c r="CP581" s="23"/>
      <c r="CQ581" s="24" t="s">
        <v>89</v>
      </c>
      <c r="CR581" s="23"/>
      <c r="CS581" s="23"/>
      <c r="CY581" s="35"/>
      <c r="CZ581" s="35"/>
    </row>
    <row r="582" spans="1:104" ht="18" customHeight="1" thickBot="1">
      <c r="A582" s="23"/>
      <c r="B582" s="33"/>
      <c r="C582" s="23"/>
      <c r="D582" s="7" t="s">
        <v>99</v>
      </c>
      <c r="E582" s="8"/>
      <c r="F582" s="8" t="s">
        <v>100</v>
      </c>
      <c r="G582" s="9"/>
      <c r="H582" s="10"/>
      <c r="I582" s="7" t="s">
        <v>103</v>
      </c>
      <c r="J582" s="8"/>
      <c r="K582" s="8" t="s">
        <v>104</v>
      </c>
      <c r="L582" s="9"/>
      <c r="M582" s="23"/>
      <c r="N582" s="194" t="s">
        <v>74</v>
      </c>
      <c r="O582" s="195"/>
      <c r="P582" s="196" t="s">
        <v>75</v>
      </c>
      <c r="Q582" s="197"/>
      <c r="R582" s="23"/>
      <c r="S582" s="7" t="s">
        <v>2</v>
      </c>
      <c r="T582" s="8"/>
      <c r="U582" s="8" t="s">
        <v>3</v>
      </c>
      <c r="V582" s="9"/>
      <c r="W582" s="20"/>
      <c r="X582" s="194" t="s">
        <v>108</v>
      </c>
      <c r="Y582" s="195"/>
      <c r="Z582" s="196" t="s">
        <v>109</v>
      </c>
      <c r="AA582" s="197"/>
      <c r="AB582" s="20"/>
      <c r="AC582" s="7" t="s">
        <v>107</v>
      </c>
      <c r="AD582" s="8"/>
      <c r="AE582" s="8" t="s">
        <v>14</v>
      </c>
      <c r="AF582" s="9"/>
      <c r="AG582" s="20"/>
      <c r="AH582" s="194" t="s">
        <v>112</v>
      </c>
      <c r="AI582" s="195"/>
      <c r="AJ582" s="196" t="s">
        <v>113</v>
      </c>
      <c r="AK582" s="197"/>
      <c r="AL582" s="20"/>
      <c r="AM582" s="106" t="s">
        <v>135</v>
      </c>
      <c r="AN582" s="107"/>
      <c r="AO582" s="107" t="s">
        <v>136</v>
      </c>
      <c r="AP582" s="108"/>
      <c r="AQ582" s="23"/>
      <c r="AR582" s="194" t="s">
        <v>116</v>
      </c>
      <c r="AS582" s="195"/>
      <c r="AT582" s="196" t="s">
        <v>0</v>
      </c>
      <c r="AU582" s="197"/>
      <c r="AV582" s="36"/>
      <c r="AW582" s="7" t="s">
        <v>139</v>
      </c>
      <c r="AX582" s="8"/>
      <c r="AY582" s="8" t="s">
        <v>140</v>
      </c>
      <c r="AZ582" s="9"/>
      <c r="BA582" s="20"/>
      <c r="BB582" s="194" t="s">
        <v>119</v>
      </c>
      <c r="BC582" s="195"/>
      <c r="BD582" s="196" t="s">
        <v>120</v>
      </c>
      <c r="BE582" s="197"/>
      <c r="BF582" s="36"/>
      <c r="BG582" s="190" t="s">
        <v>143</v>
      </c>
      <c r="BH582" s="191"/>
      <c r="BI582" s="192" t="s">
        <v>144</v>
      </c>
      <c r="BJ582" s="193"/>
      <c r="BK582" s="36"/>
      <c r="BL582" s="194" t="s">
        <v>123</v>
      </c>
      <c r="BM582" s="195"/>
      <c r="BN582" s="196" t="s">
        <v>124</v>
      </c>
      <c r="BO582" s="197"/>
      <c r="BP582" s="36"/>
      <c r="BQ582" s="7" t="s">
        <v>147</v>
      </c>
      <c r="BR582" s="8"/>
      <c r="BS582" s="8" t="s">
        <v>148</v>
      </c>
      <c r="BT582" s="9"/>
      <c r="BU582" s="20"/>
      <c r="BV582" s="194" t="s">
        <v>127</v>
      </c>
      <c r="BW582" s="195"/>
      <c r="BX582" s="196" t="s">
        <v>128</v>
      </c>
      <c r="BY582" s="197"/>
      <c r="BZ582" s="36"/>
      <c r="CA582" s="7" t="s">
        <v>151</v>
      </c>
      <c r="CB582" s="8"/>
      <c r="CC582" s="8" t="s">
        <v>152</v>
      </c>
      <c r="CD582" s="9"/>
      <c r="CE582" s="36"/>
      <c r="CF582" s="194" t="s">
        <v>131</v>
      </c>
      <c r="CG582" s="195"/>
      <c r="CH582" s="196" t="s">
        <v>132</v>
      </c>
      <c r="CI582" s="197"/>
      <c r="CJ582" s="23"/>
      <c r="CK582" s="7" t="s">
        <v>156</v>
      </c>
      <c r="CL582" s="8"/>
      <c r="CM582" s="8" t="s">
        <v>157</v>
      </c>
      <c r="CN582" s="9"/>
      <c r="CO582" s="23"/>
      <c r="CP582" s="194" t="s">
        <v>160</v>
      </c>
      <c r="CQ582" s="195"/>
      <c r="CR582" s="196" t="s">
        <v>132</v>
      </c>
      <c r="CS582" s="197"/>
      <c r="CU582" s="26" t="s">
        <v>15</v>
      </c>
      <c r="CW582" s="52" t="s">
        <v>46</v>
      </c>
      <c r="CY582" s="35"/>
      <c r="CZ582" s="35"/>
    </row>
    <row r="583" spans="1:104" ht="18" customHeight="1" thickTop="1" thickBot="1">
      <c r="B583" s="34">
        <v>1.4</v>
      </c>
      <c r="D583" s="11">
        <v>1</v>
      </c>
      <c r="E583" s="12">
        <v>0</v>
      </c>
      <c r="F583" s="13">
        <v>0</v>
      </c>
      <c r="G583" s="14">
        <v>0</v>
      </c>
      <c r="H583" s="10"/>
      <c r="I583" s="11">
        <v>1</v>
      </c>
      <c r="J583" s="12">
        <v>0</v>
      </c>
      <c r="K583" s="13">
        <v>0</v>
      </c>
      <c r="L583" s="40">
        <f t="shared" ref="L583" si="5974">$B583*$J$4</f>
        <v>1.9978560000000001</v>
      </c>
      <c r="N583" s="1">
        <f t="shared" ref="N583" si="5975">D583*I583+F583*I586-E583*J583-G583*J586</f>
        <v>1</v>
      </c>
      <c r="O583" s="4">
        <f t="shared" ref="O583" si="5976">(D583*J583+E583*I583+F583*J586+G583*I586)</f>
        <v>0</v>
      </c>
      <c r="P583" s="2">
        <f t="shared" ref="P583" si="5977">D583*K583+F583*K586-E583*L583-G583*L586</f>
        <v>0</v>
      </c>
      <c r="Q583" s="3">
        <f t="shared" ref="Q583" si="5978">(D583*L583+E583*K583+F583*L586+G583*K586)</f>
        <v>1.9978560000000001</v>
      </c>
      <c r="S583" s="11">
        <v>1</v>
      </c>
      <c r="T583" s="12">
        <v>0</v>
      </c>
      <c r="U583" s="13">
        <v>0</v>
      </c>
      <c r="V583" s="13">
        <v>0</v>
      </c>
      <c r="W583" s="20"/>
      <c r="X583" s="1">
        <f t="shared" ref="X583" si="5979">N583*S583+P583*S586-O583*T583-Q583*T586</f>
        <v>-4.0471276728320005</v>
      </c>
      <c r="Y583" s="4">
        <f t="shared" ref="Y583" si="5980">(N583*T583+O583*S583+P583*T586+Q583*S586)</f>
        <v>0</v>
      </c>
      <c r="Z583" s="2">
        <f t="shared" ref="Z583" si="5981">N583*U583+P583*U586-O583*V583-Q583*V586</f>
        <v>0</v>
      </c>
      <c r="AA583" s="3">
        <f t="shared" ref="AA583" si="5982">(N583*V583+O583*U583+P583*V586+Q583*U586)</f>
        <v>1.9978560000000001</v>
      </c>
      <c r="AB583" s="20"/>
      <c r="AC583" s="11">
        <v>1</v>
      </c>
      <c r="AD583" s="12">
        <v>0</v>
      </c>
      <c r="AE583" s="13">
        <v>0</v>
      </c>
      <c r="AF583" s="40">
        <f t="shared" ref="AF583" si="5983">$B583*$AD$4</f>
        <v>2.3974859999999998</v>
      </c>
      <c r="AG583" s="20"/>
      <c r="AH583" s="1">
        <f t="shared" ref="AH583" si="5984">X583*AC583+Z583*AC586-Y583*AD583-AA583*AD586</f>
        <v>-4.0471276728320005</v>
      </c>
      <c r="AI583" s="4">
        <f t="shared" ref="AI583" si="5985">(X583*AD583+Y583*AC583+Z583*AD586+AA583*AC586)</f>
        <v>0</v>
      </c>
      <c r="AJ583" s="2">
        <f t="shared" ref="AJ583" si="5986">X583*AE583+Z583*AE586-Y583*AF583-AA583*AF586</f>
        <v>0</v>
      </c>
      <c r="AK583" s="3">
        <f t="shared" ref="AK583" si="5987">(X583*AF583+Y583*AE583+Z583*AF586+AA583*AE586)</f>
        <v>-7.7050759358273009</v>
      </c>
      <c r="AL583" s="20"/>
      <c r="AM583" s="11">
        <v>1</v>
      </c>
      <c r="AN583" s="12">
        <v>0</v>
      </c>
      <c r="AO583" s="13">
        <v>0</v>
      </c>
      <c r="AP583" s="14">
        <v>0</v>
      </c>
      <c r="AR583" s="1">
        <f t="shared" ref="AR583" si="5988">AH583*AM583+AJ583*AM586-AI583*AN583-AK583*AN586</f>
        <v>16.510508048815129</v>
      </c>
      <c r="AS583" s="4">
        <f t="shared" ref="AS583" si="5989">(AH583*AN583+AI583*AM583+AJ583*AN586+AK583*AM586)</f>
        <v>0</v>
      </c>
      <c r="AT583" s="2">
        <f t="shared" ref="AT583" si="5990">AH583*AO583+AJ583*AO586-AI583*AP583-AK583*AP586</f>
        <v>0</v>
      </c>
      <c r="AU583" s="3">
        <f t="shared" ref="AU583" si="5991">(AH583*AP583+AI583*AO583+AJ583*AP586+AK583*AO586)</f>
        <v>-7.7050759358273009</v>
      </c>
      <c r="AV583" s="20"/>
      <c r="AW583" s="11">
        <v>1</v>
      </c>
      <c r="AX583" s="12">
        <v>0</v>
      </c>
      <c r="AY583" s="13">
        <v>0</v>
      </c>
      <c r="AZ583" s="40">
        <f t="shared" ref="AZ583" si="5992">$B583*$AX$4</f>
        <v>2.3974859999999998</v>
      </c>
      <c r="BA583" s="20"/>
      <c r="BB583" s="1">
        <f t="shared" ref="BB583" si="5993">AR583*AW583+AT583*AW586-AS583*AX583-AU583*AX586</f>
        <v>16.510508048815129</v>
      </c>
      <c r="BC583" s="4">
        <f t="shared" ref="BC583" si="5994">(AR583*AX583+AS583*AW583+AT583*AX586+AU583*AW586)</f>
        <v>0</v>
      </c>
      <c r="BD583" s="2">
        <f t="shared" ref="BD583" si="5995">AR583*AY583+AT583*AY586-AS583*AZ583-AU583*AZ586</f>
        <v>0</v>
      </c>
      <c r="BE583" s="3">
        <f t="shared" ref="BE583" si="5996">(AR583*AZ583+AS583*AY583+AT583*AZ586+AU583*AY586)</f>
        <v>31.878635964094286</v>
      </c>
      <c r="BF583" s="20"/>
      <c r="BG583" s="11">
        <v>1</v>
      </c>
      <c r="BH583" s="12">
        <v>0</v>
      </c>
      <c r="BI583" s="13">
        <v>0</v>
      </c>
      <c r="BJ583" s="14">
        <v>0</v>
      </c>
      <c r="BK583" s="20"/>
      <c r="BL583" s="1">
        <f t="shared" ref="BL583" si="5997">BB583*BG583+BD583*BG586-BC583*BH583-BE583*BH586</f>
        <v>-64.023597385469273</v>
      </c>
      <c r="BM583" s="4">
        <f t="shared" ref="BM583" si="5998">(BB583*BH583+BC583*BG583+BD583*BH586+BE583*BG586)</f>
        <v>0</v>
      </c>
      <c r="BN583" s="2">
        <f t="shared" ref="BN583" si="5999">BB583*BI583+BD583*BI586-BC583*BJ583-BE583*BJ586</f>
        <v>0</v>
      </c>
      <c r="BO583" s="3">
        <f t="shared" ref="BO583" si="6000">(BB583*BJ583+BC583*BI583+BD583*BJ586+BE583*BI586)</f>
        <v>31.878635964094286</v>
      </c>
      <c r="BP583" s="20"/>
      <c r="BQ583" s="11">
        <v>1</v>
      </c>
      <c r="BR583" s="12">
        <v>0</v>
      </c>
      <c r="BS583" s="13">
        <v>0</v>
      </c>
      <c r="BT583" s="40">
        <f t="shared" ref="BT583" si="6001">$B583*BR$4</f>
        <v>1.9978560000000001</v>
      </c>
      <c r="BU583" s="20"/>
      <c r="BV583" s="1">
        <f t="shared" ref="BV583" si="6002">BL583*BQ583+BN583*BQ586-BM583*BR583-BO583*BR586</f>
        <v>-64.023597385469273</v>
      </c>
      <c r="BW583" s="4">
        <f t="shared" ref="BW583" si="6003">(BL583*BR583+BM583*BQ583+BN583*BR586+BO583*BQ586)</f>
        <v>0</v>
      </c>
      <c r="BX583" s="2">
        <f t="shared" ref="BX583" si="6004">BL583*BS583+BN583*BS586-BM583*BT583-BO583*BT586</f>
        <v>0</v>
      </c>
      <c r="BY583" s="3">
        <f t="shared" ref="BY583" si="6005">(BL583*BT583+BM583*BS583+BN583*BT586+BO583*BS586)</f>
        <v>-96.031292214049813</v>
      </c>
      <c r="BZ583" s="20"/>
      <c r="CA583" s="11">
        <v>1</v>
      </c>
      <c r="CB583" s="12">
        <v>0</v>
      </c>
      <c r="CC583" s="13">
        <v>0</v>
      </c>
      <c r="CD583" s="14">
        <v>0</v>
      </c>
      <c r="CE583" s="20"/>
      <c r="CF583" s="1">
        <f t="shared" ref="CF583" si="6006">BV583*CA583+BX583*CA586-BW583*CB583-BY583*CB586</f>
        <v>45.478196250029725</v>
      </c>
      <c r="CG583" s="4">
        <f t="shared" ref="CG583" si="6007">(BV583*CB583+BW583*CA583+BX583*CB586+BY583*CA586)</f>
        <v>0</v>
      </c>
      <c r="CH583" s="2">
        <f t="shared" ref="CH583" si="6008">BV583*CC583+BX583*CC586-BW583*CD583-BY583*CD586</f>
        <v>0</v>
      </c>
      <c r="CI583" s="3">
        <f t="shared" ref="CI583" si="6009">(BV583*CD583+BW583*CC583+BX583*CD586+BY583*CC586)</f>
        <v>-96.031292214049813</v>
      </c>
      <c r="CJ583" s="28"/>
      <c r="CK583" s="11">
        <v>1</v>
      </c>
      <c r="CL583" s="12">
        <v>0</v>
      </c>
      <c r="CM583" s="13">
        <v>0</v>
      </c>
      <c r="CN583" s="14">
        <v>0</v>
      </c>
      <c r="CP583" s="1">
        <f t="shared" ref="CP583" si="6010">CF583*CK583+CH583*CK586-CG583*CL583-CI583*CL586</f>
        <v>45.478196250029725</v>
      </c>
      <c r="CQ583" s="4">
        <f t="shared" ref="CQ583" si="6011">(CF583*CL583+CG583*CK583+CH583*CL586+CI583*CK586)</f>
        <v>-96.031292214049813</v>
      </c>
      <c r="CR583" s="2">
        <f t="shared" ref="CR583" si="6012">CF583*CM583+CH583*CM586-CG583*CN583-CI583*CN586</f>
        <v>0</v>
      </c>
      <c r="CS583" s="3">
        <f t="shared" ref="CS583" si="6013">(CF583*CN583+CG583*CM583+CH583*CN586+CI583*CM586)</f>
        <v>-96.031292214049813</v>
      </c>
      <c r="CU583" s="29">
        <f t="shared" ref="CU583" si="6014">20*LOG(((1+$CL$4)/$CL$4)/((CP583+CP586)^2+(CQ583+CQ586)^2)^0.5)</f>
        <v>-35.38572282337033</v>
      </c>
      <c r="CW583" s="53">
        <f t="shared" ref="CW583" si="6015">((CP583^2+CQ583^2)^0.5)/((CP586^2+CQ586^2)^0.5)</f>
        <v>2.1117767385440001</v>
      </c>
      <c r="CY583" s="35"/>
      <c r="CZ583" s="35"/>
    </row>
    <row r="584" spans="1:104" ht="18" customHeight="1" thickBot="1">
      <c r="D584" s="11"/>
      <c r="E584" s="13"/>
      <c r="F584" s="13"/>
      <c r="G584" s="15"/>
      <c r="H584" s="10"/>
      <c r="I584" s="11"/>
      <c r="J584" s="13"/>
      <c r="K584" s="13"/>
      <c r="L584" s="15"/>
      <c r="N584" s="5"/>
      <c r="Q584" s="6"/>
      <c r="S584" s="11"/>
      <c r="T584" s="13"/>
      <c r="U584" s="13"/>
      <c r="V584" s="15"/>
      <c r="W584" s="20"/>
      <c r="X584" s="5"/>
      <c r="AA584" s="6"/>
      <c r="AB584" s="20"/>
      <c r="AC584" s="11"/>
      <c r="AD584" s="13"/>
      <c r="AE584" s="13"/>
      <c r="AF584" s="15"/>
      <c r="AG584" s="20"/>
      <c r="AH584" s="5"/>
      <c r="AK584" s="6"/>
      <c r="AL584" s="20"/>
      <c r="AM584" s="11"/>
      <c r="AN584" s="13"/>
      <c r="AO584" s="13"/>
      <c r="AP584" s="15"/>
      <c r="AR584" s="5"/>
      <c r="AU584" s="6"/>
      <c r="AW584" s="11"/>
      <c r="AX584" s="13"/>
      <c r="AY584" s="13"/>
      <c r="AZ584" s="15"/>
      <c r="BA584" s="20"/>
      <c r="BB584" s="5"/>
      <c r="BE584" s="6"/>
      <c r="BG584" s="11"/>
      <c r="BH584" s="13"/>
      <c r="BI584" s="13"/>
      <c r="BJ584" s="15"/>
      <c r="BL584" s="5"/>
      <c r="BO584" s="6"/>
      <c r="BQ584" s="11"/>
      <c r="BR584" s="13"/>
      <c r="BS584" s="13"/>
      <c r="BT584" s="15"/>
      <c r="BU584" s="20"/>
      <c r="BV584" s="5"/>
      <c r="BY584" s="6"/>
      <c r="CA584" s="11"/>
      <c r="CB584" s="13"/>
      <c r="CC584" s="13"/>
      <c r="CD584" s="15"/>
      <c r="CF584" s="5"/>
      <c r="CI584" s="6"/>
      <c r="CK584" s="11"/>
      <c r="CL584" s="13"/>
      <c r="CM584" s="13"/>
      <c r="CN584" s="15"/>
      <c r="CP584" s="5"/>
      <c r="CS584" s="6"/>
      <c r="CW584" s="54"/>
      <c r="CY584" s="35"/>
      <c r="CZ584" s="35"/>
    </row>
    <row r="585" spans="1:104" ht="18" customHeight="1" thickBot="1">
      <c r="D585" s="11" t="s">
        <v>101</v>
      </c>
      <c r="E585" s="13"/>
      <c r="F585" s="13" t="s">
        <v>102</v>
      </c>
      <c r="G585" s="15"/>
      <c r="H585" s="10"/>
      <c r="I585" s="11" t="s">
        <v>106</v>
      </c>
      <c r="J585" s="13"/>
      <c r="K585" s="13" t="s">
        <v>105</v>
      </c>
      <c r="L585" s="15"/>
      <c r="N585" s="194" t="s">
        <v>16</v>
      </c>
      <c r="O585" s="195"/>
      <c r="P585" s="196" t="s">
        <v>17</v>
      </c>
      <c r="Q585" s="197"/>
      <c r="S585" s="11" t="s">
        <v>4</v>
      </c>
      <c r="T585" s="13"/>
      <c r="U585" s="13" t="s">
        <v>5</v>
      </c>
      <c r="V585" s="15"/>
      <c r="W585" s="20"/>
      <c r="X585" s="194" t="s">
        <v>111</v>
      </c>
      <c r="Y585" s="195"/>
      <c r="Z585" s="196" t="s">
        <v>110</v>
      </c>
      <c r="AA585" s="197"/>
      <c r="AB585" s="20"/>
      <c r="AC585" s="11" t="s">
        <v>18</v>
      </c>
      <c r="AD585" s="13"/>
      <c r="AE585" s="13" t="s">
        <v>19</v>
      </c>
      <c r="AF585" s="15"/>
      <c r="AG585" s="20"/>
      <c r="AH585" s="194" t="s">
        <v>114</v>
      </c>
      <c r="AI585" s="195"/>
      <c r="AJ585" s="196" t="s">
        <v>115</v>
      </c>
      <c r="AK585" s="197"/>
      <c r="AL585" s="20"/>
      <c r="AM585" s="11" t="s">
        <v>138</v>
      </c>
      <c r="AN585" s="13"/>
      <c r="AO585" s="13" t="s">
        <v>137</v>
      </c>
      <c r="AP585" s="15"/>
      <c r="AR585" s="194" t="s">
        <v>117</v>
      </c>
      <c r="AS585" s="195"/>
      <c r="AT585" s="196" t="s">
        <v>118</v>
      </c>
      <c r="AU585" s="197"/>
      <c r="AV585" s="36"/>
      <c r="AW585" s="11" t="s">
        <v>142</v>
      </c>
      <c r="AX585" s="13"/>
      <c r="AY585" s="13" t="s">
        <v>141</v>
      </c>
      <c r="AZ585" s="15"/>
      <c r="BA585" s="20"/>
      <c r="BB585" s="194" t="s">
        <v>122</v>
      </c>
      <c r="BC585" s="195"/>
      <c r="BD585" s="196" t="s">
        <v>121</v>
      </c>
      <c r="BE585" s="197"/>
      <c r="BF585" s="36"/>
      <c r="BG585" s="11" t="s">
        <v>145</v>
      </c>
      <c r="BH585" s="13"/>
      <c r="BI585" s="13" t="s">
        <v>146</v>
      </c>
      <c r="BJ585" s="15"/>
      <c r="BK585" s="36"/>
      <c r="BL585" s="194" t="s">
        <v>125</v>
      </c>
      <c r="BM585" s="195"/>
      <c r="BN585" s="196" t="s">
        <v>126</v>
      </c>
      <c r="BO585" s="197"/>
      <c r="BP585" s="36"/>
      <c r="BQ585" s="11" t="s">
        <v>150</v>
      </c>
      <c r="BR585" s="13"/>
      <c r="BS585" s="13" t="s">
        <v>149</v>
      </c>
      <c r="BT585" s="15"/>
      <c r="BU585" s="20"/>
      <c r="BV585" s="194" t="s">
        <v>129</v>
      </c>
      <c r="BW585" s="195"/>
      <c r="BX585" s="196" t="s">
        <v>130</v>
      </c>
      <c r="BY585" s="197"/>
      <c r="BZ585" s="36"/>
      <c r="CA585" s="11" t="s">
        <v>154</v>
      </c>
      <c r="CB585" s="13"/>
      <c r="CC585" s="13" t="s">
        <v>153</v>
      </c>
      <c r="CD585" s="15"/>
      <c r="CE585" s="36"/>
      <c r="CF585" s="194" t="s">
        <v>134</v>
      </c>
      <c r="CG585" s="195"/>
      <c r="CH585" s="196" t="s">
        <v>133</v>
      </c>
      <c r="CI585" s="197"/>
      <c r="CK585" s="11" t="s">
        <v>159</v>
      </c>
      <c r="CL585" s="13"/>
      <c r="CM585" s="13" t="s">
        <v>158</v>
      </c>
      <c r="CN585" s="15"/>
      <c r="CP585" s="109" t="s">
        <v>161</v>
      </c>
      <c r="CQ585" s="110"/>
      <c r="CR585" s="111" t="s">
        <v>162</v>
      </c>
      <c r="CS585" s="112"/>
      <c r="CU585" s="38" t="s">
        <v>29</v>
      </c>
      <c r="CW585" s="55" t="s">
        <v>47</v>
      </c>
      <c r="CY585" s="35"/>
      <c r="CZ585" s="35"/>
    </row>
    <row r="586" spans="1:104" ht="18" customHeight="1" thickTop="1" thickBot="1">
      <c r="D586" s="16">
        <v>0</v>
      </c>
      <c r="E586" s="17">
        <f t="shared" ref="E586" si="6016">$B583*$E$4</f>
        <v>1.140272</v>
      </c>
      <c r="F586" s="18">
        <v>1</v>
      </c>
      <c r="G586" s="19">
        <v>0</v>
      </c>
      <c r="H586" s="10"/>
      <c r="I586" s="16">
        <v>0</v>
      </c>
      <c r="J586" s="17">
        <v>0</v>
      </c>
      <c r="K586" s="18">
        <v>1</v>
      </c>
      <c r="L586" s="19">
        <v>0</v>
      </c>
      <c r="N586" s="1">
        <f t="shared" ref="N586" si="6017">D586*I583+F586*I586-E586*J583-G586*J586</f>
        <v>0</v>
      </c>
      <c r="O586" s="4">
        <f t="shared" ref="O586" si="6018">(D586*J583+E586*I583+F586*J586+G586*I586)</f>
        <v>1.140272</v>
      </c>
      <c r="P586" s="2">
        <f t="shared" ref="P586" si="6019">D586*K583+F586*K586-E586*L583-G586*L586</f>
        <v>-1.2780992568320002</v>
      </c>
      <c r="Q586" s="3">
        <f t="shared" ref="Q586" si="6020">(D586*L583+E586*K583+F586*L586+G586*K586)</f>
        <v>0</v>
      </c>
      <c r="S586" s="16">
        <v>0</v>
      </c>
      <c r="T586" s="17">
        <f t="shared" ref="T586" si="6021">$B583*$T$4</f>
        <v>2.5262720000000001</v>
      </c>
      <c r="U586" s="18">
        <v>1</v>
      </c>
      <c r="V586" s="19">
        <v>0</v>
      </c>
      <c r="W586" s="20"/>
      <c r="X586" s="1">
        <f t="shared" ref="X586" si="6022">N586*S583+P586*S586-O586*T583-Q586*T586</f>
        <v>0</v>
      </c>
      <c r="Y586" s="4">
        <f t="shared" ref="Y586" si="6023">(N586*T583+O586*S583+P586*T586+Q586*S586)</f>
        <v>-2.088554365755491</v>
      </c>
      <c r="Z586" s="2">
        <f t="shared" ref="Z586" si="6024">N586*U583+P586*U586-O586*V583-Q586*V586</f>
        <v>-1.2780992568320002</v>
      </c>
      <c r="AA586" s="3">
        <f t="shared" ref="AA586" si="6025">(N586*V583+O586*U583+P586*V586+Q586*U586)</f>
        <v>0</v>
      </c>
      <c r="AB586" s="20"/>
      <c r="AC586" s="16">
        <v>0</v>
      </c>
      <c r="AD586" s="17">
        <v>0</v>
      </c>
      <c r="AE586" s="18">
        <v>1</v>
      </c>
      <c r="AF586" s="19">
        <v>0</v>
      </c>
      <c r="AG586" s="20"/>
      <c r="AH586" s="1">
        <f t="shared" ref="AH586" si="6026">X586*AC583+Z586*AC586-Y586*AD583-AA586*AD586</f>
        <v>0</v>
      </c>
      <c r="AI586" s="4">
        <f t="shared" ref="AI586" si="6027">(X586*AD583+Y586*AC583+Z586*AD586+AA586*AC586)</f>
        <v>-2.088554365755491</v>
      </c>
      <c r="AJ586" s="2">
        <f t="shared" ref="AJ586" si="6028">X586*AE583+Z586*AE586-Y586*AF583-AA586*AF586</f>
        <v>3.7291805953056683</v>
      </c>
      <c r="AK586" s="3">
        <f t="shared" ref="AK586" si="6029">(X586*AF583+Y586*AE583+Z586*AF586+AA586*AE586)</f>
        <v>0</v>
      </c>
      <c r="AL586" s="20"/>
      <c r="AM586" s="16">
        <v>0</v>
      </c>
      <c r="AN586" s="17">
        <f t="shared" ref="AN586" si="6030">$B583*$AN$4</f>
        <v>2.6680639999999998</v>
      </c>
      <c r="AO586" s="18">
        <v>1</v>
      </c>
      <c r="AP586" s="19">
        <v>0</v>
      </c>
      <c r="AR586" s="1">
        <f t="shared" ref="AR586" si="6031">AH586*AM583+AJ586*AM586-AI586*AN583-AK586*AN586</f>
        <v>0</v>
      </c>
      <c r="AS586" s="4">
        <f t="shared" ref="AS586" si="6032">(AH586*AN583+AI586*AM583+AJ586*AN586+AK586*AM586)</f>
        <v>7.8611381300781309</v>
      </c>
      <c r="AT586" s="2">
        <f t="shared" ref="AT586" si="6033">AH586*AO583+AJ586*AO586-AI586*AP583-AK586*AP586</f>
        <v>3.7291805953056683</v>
      </c>
      <c r="AU586" s="3">
        <f t="shared" ref="AU586" si="6034">(AH586*AP583+AI586*AO583+AJ586*AP586+AK586*AO586)</f>
        <v>0</v>
      </c>
      <c r="AV586" s="20"/>
      <c r="AW586" s="16">
        <v>0</v>
      </c>
      <c r="AX586" s="17">
        <v>0</v>
      </c>
      <c r="AY586" s="18">
        <v>1</v>
      </c>
      <c r="AZ586" s="19">
        <v>0</v>
      </c>
      <c r="BA586" s="20"/>
      <c r="BB586" s="1">
        <f t="shared" ref="BB586" si="6035">AR586*AW583+AT586*AW586-AS586*AX583-AU586*AX586</f>
        <v>0</v>
      </c>
      <c r="BC586" s="4">
        <f t="shared" ref="BC586" si="6036">(AR586*AX583+AS586*AW583+AT586*AX586+AU586*AW586)</f>
        <v>7.8611381300781309</v>
      </c>
      <c r="BD586" s="2">
        <f t="shared" ref="BD586" si="6037">AR586*AY583+AT586*AY586-AS586*AZ583-AU586*AZ586</f>
        <v>-15.117788015622828</v>
      </c>
      <c r="BE586" s="3">
        <f t="shared" ref="BE586" si="6038">(AR586*AZ583+AS586*AY583+AT586*AZ586+AU586*AY586)</f>
        <v>0</v>
      </c>
      <c r="BF586" s="20"/>
      <c r="BG586" s="16">
        <v>0</v>
      </c>
      <c r="BH586" s="17">
        <f t="shared" ref="BH586" si="6039">$B583*$BH$4</f>
        <v>2.5262720000000001</v>
      </c>
      <c r="BI586" s="18">
        <v>1</v>
      </c>
      <c r="BJ586" s="19">
        <v>0</v>
      </c>
      <c r="BK586" s="20"/>
      <c r="BL586" s="1">
        <f t="shared" ref="BL586" si="6040">BB586*BG583+BD586*BG586-BC586*BH583-BE586*BH586</f>
        <v>0</v>
      </c>
      <c r="BM586" s="4">
        <f t="shared" ref="BM586" si="6041">(BB586*BH583+BC586*BG583+BD586*BH586+BE586*BG586)</f>
        <v>-30.330506435725383</v>
      </c>
      <c r="BN586" s="2">
        <f t="shared" ref="BN586" si="6042">BB586*BI583+BD586*BI586-BC586*BJ583-BE586*BJ586</f>
        <v>-15.117788015622828</v>
      </c>
      <c r="BO586" s="3">
        <f t="shared" ref="BO586" si="6043">(BB586*BJ583+BC586*BI583+BD586*BJ586+BE586*BI586)</f>
        <v>0</v>
      </c>
      <c r="BP586" s="20"/>
      <c r="BQ586" s="16">
        <v>0</v>
      </c>
      <c r="BR586" s="17">
        <v>0</v>
      </c>
      <c r="BS586" s="18">
        <v>1</v>
      </c>
      <c r="BT586" s="19">
        <v>0</v>
      </c>
      <c r="BU586" s="20"/>
      <c r="BV586" s="1">
        <f t="shared" ref="BV586" si="6044">BL586*BQ583+BN586*BQ586-BM586*BR583-BO586*BR586</f>
        <v>0</v>
      </c>
      <c r="BW586" s="4">
        <f t="shared" ref="BW586" si="6045">(BL586*BR583+BM586*BQ583+BN586*BR586+BO586*BQ586)</f>
        <v>-30.330506435725383</v>
      </c>
      <c r="BX586" s="2">
        <f t="shared" ref="BX586" si="6046">BL586*BS583+BN586*BS586-BM586*BT583-BO586*BT586</f>
        <v>45.478196250029747</v>
      </c>
      <c r="BY586" s="3">
        <f t="shared" ref="BY586" si="6047">(BL586*BT583+BM586*BS583+BN586*BT586+BO586*BS586)</f>
        <v>0</v>
      </c>
      <c r="BZ586" s="20"/>
      <c r="CA586" s="16">
        <v>0</v>
      </c>
      <c r="CB586" s="17">
        <f t="shared" ref="CB586" si="6048">$B583*$CB$4</f>
        <v>1.140272</v>
      </c>
      <c r="CC586" s="18">
        <v>1</v>
      </c>
      <c r="CD586" s="19">
        <v>0</v>
      </c>
      <c r="CE586" s="20"/>
      <c r="CF586" s="1">
        <f t="shared" ref="CF586" si="6049">BV586*CA583+BX586*CA586-BW586*CB583-BY586*CB586</f>
        <v>0</v>
      </c>
      <c r="CG586" s="4">
        <f t="shared" ref="CG586" si="6050">(BV586*CB583+BW586*CA583+BX586*CB586+BY586*CA586)</f>
        <v>21.527007358688536</v>
      </c>
      <c r="CH586" s="2">
        <f t="shared" ref="CH586" si="6051">BV586*CC583+BX586*CC586-BW586*CD583-BY586*CD586</f>
        <v>45.478196250029747</v>
      </c>
      <c r="CI586" s="3">
        <f t="shared" ref="CI586" si="6052">(BV586*CD583+BW586*CC583+BX586*CD586+BY586*CC586)</f>
        <v>0</v>
      </c>
      <c r="CK586" s="16">
        <f t="shared" ref="CK586" si="6053">1/$CL$4</f>
        <v>1</v>
      </c>
      <c r="CL586" s="17">
        <v>0</v>
      </c>
      <c r="CM586" s="18">
        <v>1</v>
      </c>
      <c r="CN586" s="19">
        <v>0</v>
      </c>
      <c r="CP586" s="1">
        <f t="shared" ref="CP586" si="6054">CF586*CK583+CH586*CK586-CG586*CL583-CI586*CL586</f>
        <v>45.478196250029747</v>
      </c>
      <c r="CQ586" s="4">
        <f t="shared" ref="CQ586" si="6055">(CF586*CL583+CG586*CK583+CH586*CL586+CI586*CK586)</f>
        <v>21.527007358688536</v>
      </c>
      <c r="CR586" s="2">
        <f t="shared" ref="CR586" si="6056">CF586*CM583+CH586*CM586-CG586*CN583-CI586*CN586</f>
        <v>45.478196250029747</v>
      </c>
      <c r="CS586" s="3">
        <f t="shared" ref="CS586" si="6057">(CF586*CN583+CG586*CM583+CH586*CN586+CI586*CM586)</f>
        <v>0</v>
      </c>
      <c r="CU586" s="39">
        <f t="shared" ref="CU586" si="6058">(180/PI())*ATAN(-1*(CQ583/CP583))</f>
        <v>64.65884859764806</v>
      </c>
      <c r="CW586" s="56">
        <f t="shared" ref="CW586" si="6059">20*LOG(((1-(10^(CU583/20)^2)*(1-((1-CW583)/(1+CW583))^2))^0.5))</f>
        <v>-1.0963721107231615E-3</v>
      </c>
      <c r="CY586" s="35"/>
      <c r="CZ586" s="35"/>
    </row>
    <row r="587" spans="1:104" ht="18" customHeight="1">
      <c r="E587" s="20"/>
      <c r="F587" s="20"/>
      <c r="G587" s="20"/>
      <c r="H587" s="20"/>
      <c r="I587" s="20"/>
      <c r="J587" s="20"/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  <c r="AA587" s="20"/>
      <c r="AB587" s="30"/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Y587" s="35"/>
      <c r="CZ587" s="35"/>
    </row>
    <row r="588" spans="1:104" ht="18" customHeight="1">
      <c r="CY588" s="35"/>
      <c r="CZ588" s="35"/>
    </row>
    <row r="589" spans="1:104" ht="18" customHeight="1" thickBot="1">
      <c r="A589" s="23"/>
      <c r="B589" s="23"/>
      <c r="C589" s="23"/>
      <c r="D589" s="20" t="s">
        <v>6</v>
      </c>
      <c r="E589" s="20"/>
      <c r="F589" s="20"/>
      <c r="G589" s="20"/>
      <c r="H589" s="20"/>
      <c r="I589" s="20" t="s">
        <v>7</v>
      </c>
      <c r="J589" s="20"/>
      <c r="K589" s="20"/>
      <c r="L589" s="20"/>
      <c r="M589" s="23"/>
      <c r="N589" s="23"/>
      <c r="O589" s="24" t="s">
        <v>8</v>
      </c>
      <c r="P589" s="23"/>
      <c r="Q589" s="23"/>
      <c r="R589" s="23"/>
      <c r="S589" s="20"/>
      <c r="T589" s="20" t="s">
        <v>9</v>
      </c>
      <c r="U589" s="23"/>
      <c r="V589" s="23"/>
      <c r="W589" s="23"/>
      <c r="X589" s="23"/>
      <c r="Y589" s="24" t="s">
        <v>10</v>
      </c>
      <c r="Z589" s="23"/>
      <c r="AA589" s="23"/>
      <c r="AB589" s="23"/>
      <c r="AC589" s="24" t="s">
        <v>11</v>
      </c>
      <c r="AD589" s="20"/>
      <c r="AE589" s="20"/>
      <c r="AF589" s="20"/>
      <c r="AG589" s="20"/>
      <c r="AH589" s="23"/>
      <c r="AI589" s="24" t="s">
        <v>12</v>
      </c>
      <c r="AJ589" s="23"/>
      <c r="AK589" s="23"/>
      <c r="AL589" s="20"/>
      <c r="AM589" s="24" t="s">
        <v>21</v>
      </c>
      <c r="AN589" s="20"/>
      <c r="AO589" s="23"/>
      <c r="AP589" s="23"/>
      <c r="AQ589" s="23"/>
      <c r="AR589" s="23"/>
      <c r="AS589" s="24" t="s">
        <v>87</v>
      </c>
      <c r="AT589" s="23"/>
      <c r="AU589" s="23"/>
      <c r="AV589" s="23"/>
      <c r="AW589" s="24" t="s">
        <v>22</v>
      </c>
      <c r="AX589" s="20"/>
      <c r="AY589" s="20"/>
      <c r="AZ589" s="20"/>
      <c r="BA589" s="20"/>
      <c r="BB589" s="23"/>
      <c r="BC589" s="24" t="s">
        <v>13</v>
      </c>
      <c r="BD589" s="23"/>
      <c r="BE589" s="23"/>
      <c r="BF589" s="23"/>
      <c r="BG589" s="24" t="s">
        <v>23</v>
      </c>
      <c r="BH589" s="20"/>
      <c r="BI589" s="23"/>
      <c r="BJ589" s="23"/>
      <c r="BK589" s="23"/>
      <c r="BL589" s="23"/>
      <c r="BM589" s="24" t="s">
        <v>24</v>
      </c>
      <c r="BN589" s="23"/>
      <c r="BO589" s="23"/>
      <c r="BP589" s="23"/>
      <c r="BQ589" s="24" t="s">
        <v>22</v>
      </c>
      <c r="BR589" s="20"/>
      <c r="BS589" s="20"/>
      <c r="BT589" s="20"/>
      <c r="BU589" s="20"/>
      <c r="BV589" s="23"/>
      <c r="BW589" s="24" t="s">
        <v>25</v>
      </c>
      <c r="BX589" s="23"/>
      <c r="BY589" s="23"/>
      <c r="BZ589" s="23"/>
      <c r="CA589" s="24" t="s">
        <v>23</v>
      </c>
      <c r="CB589" s="20"/>
      <c r="CC589" s="23"/>
      <c r="CD589" s="23"/>
      <c r="CE589" s="23"/>
      <c r="CF589" s="23"/>
      <c r="CG589" s="24" t="s">
        <v>88</v>
      </c>
      <c r="CH589" s="23"/>
      <c r="CI589" s="23"/>
      <c r="CJ589" s="23"/>
      <c r="CK589" s="24" t="s">
        <v>155</v>
      </c>
      <c r="CL589" s="24"/>
      <c r="CM589" s="23"/>
      <c r="CN589" s="23"/>
      <c r="CO589" s="23"/>
      <c r="CP589" s="23"/>
      <c r="CQ589" s="24" t="s">
        <v>89</v>
      </c>
      <c r="CR589" s="23"/>
      <c r="CS589" s="23"/>
      <c r="CY589" s="35"/>
      <c r="CZ589" s="35"/>
    </row>
    <row r="590" spans="1:104" ht="18" customHeight="1" thickBot="1">
      <c r="A590" s="23"/>
      <c r="B590" s="33"/>
      <c r="C590" s="23"/>
      <c r="D590" s="7" t="s">
        <v>99</v>
      </c>
      <c r="E590" s="8"/>
      <c r="F590" s="8" t="s">
        <v>100</v>
      </c>
      <c r="G590" s="9"/>
      <c r="H590" s="10"/>
      <c r="I590" s="7" t="s">
        <v>103</v>
      </c>
      <c r="J590" s="8"/>
      <c r="K590" s="8" t="s">
        <v>104</v>
      </c>
      <c r="L590" s="9"/>
      <c r="M590" s="23"/>
      <c r="N590" s="194" t="s">
        <v>74</v>
      </c>
      <c r="O590" s="195"/>
      <c r="P590" s="196" t="s">
        <v>75</v>
      </c>
      <c r="Q590" s="197"/>
      <c r="R590" s="23"/>
      <c r="S590" s="7" t="s">
        <v>2</v>
      </c>
      <c r="T590" s="8"/>
      <c r="U590" s="8" t="s">
        <v>3</v>
      </c>
      <c r="V590" s="9"/>
      <c r="W590" s="20"/>
      <c r="X590" s="194" t="s">
        <v>108</v>
      </c>
      <c r="Y590" s="195"/>
      <c r="Z590" s="196" t="s">
        <v>109</v>
      </c>
      <c r="AA590" s="197"/>
      <c r="AB590" s="20"/>
      <c r="AC590" s="7" t="s">
        <v>107</v>
      </c>
      <c r="AD590" s="8"/>
      <c r="AE590" s="8" t="s">
        <v>14</v>
      </c>
      <c r="AF590" s="9"/>
      <c r="AG590" s="20"/>
      <c r="AH590" s="194" t="s">
        <v>112</v>
      </c>
      <c r="AI590" s="195"/>
      <c r="AJ590" s="196" t="s">
        <v>113</v>
      </c>
      <c r="AK590" s="197"/>
      <c r="AL590" s="20"/>
      <c r="AM590" s="106" t="s">
        <v>135</v>
      </c>
      <c r="AN590" s="107"/>
      <c r="AO590" s="107" t="s">
        <v>136</v>
      </c>
      <c r="AP590" s="108"/>
      <c r="AQ590" s="23"/>
      <c r="AR590" s="194" t="s">
        <v>116</v>
      </c>
      <c r="AS590" s="195"/>
      <c r="AT590" s="196" t="s">
        <v>0</v>
      </c>
      <c r="AU590" s="197"/>
      <c r="AV590" s="36"/>
      <c r="AW590" s="7" t="s">
        <v>139</v>
      </c>
      <c r="AX590" s="8"/>
      <c r="AY590" s="8" t="s">
        <v>140</v>
      </c>
      <c r="AZ590" s="9"/>
      <c r="BA590" s="20"/>
      <c r="BB590" s="194" t="s">
        <v>119</v>
      </c>
      <c r="BC590" s="195"/>
      <c r="BD590" s="196" t="s">
        <v>120</v>
      </c>
      <c r="BE590" s="197"/>
      <c r="BF590" s="36"/>
      <c r="BG590" s="190" t="s">
        <v>143</v>
      </c>
      <c r="BH590" s="191"/>
      <c r="BI590" s="192" t="s">
        <v>144</v>
      </c>
      <c r="BJ590" s="193"/>
      <c r="BK590" s="36"/>
      <c r="BL590" s="194" t="s">
        <v>123</v>
      </c>
      <c r="BM590" s="195"/>
      <c r="BN590" s="196" t="s">
        <v>124</v>
      </c>
      <c r="BO590" s="197"/>
      <c r="BP590" s="36"/>
      <c r="BQ590" s="7" t="s">
        <v>147</v>
      </c>
      <c r="BR590" s="8"/>
      <c r="BS590" s="8" t="s">
        <v>148</v>
      </c>
      <c r="BT590" s="9"/>
      <c r="BU590" s="20"/>
      <c r="BV590" s="194" t="s">
        <v>127</v>
      </c>
      <c r="BW590" s="195"/>
      <c r="BX590" s="196" t="s">
        <v>128</v>
      </c>
      <c r="BY590" s="197"/>
      <c r="BZ590" s="36"/>
      <c r="CA590" s="7" t="s">
        <v>151</v>
      </c>
      <c r="CB590" s="8"/>
      <c r="CC590" s="8" t="s">
        <v>152</v>
      </c>
      <c r="CD590" s="9"/>
      <c r="CE590" s="36"/>
      <c r="CF590" s="194" t="s">
        <v>131</v>
      </c>
      <c r="CG590" s="195"/>
      <c r="CH590" s="196" t="s">
        <v>132</v>
      </c>
      <c r="CI590" s="197"/>
      <c r="CJ590" s="23"/>
      <c r="CK590" s="7" t="s">
        <v>156</v>
      </c>
      <c r="CL590" s="8"/>
      <c r="CM590" s="8" t="s">
        <v>157</v>
      </c>
      <c r="CN590" s="9"/>
      <c r="CO590" s="23"/>
      <c r="CP590" s="194" t="s">
        <v>160</v>
      </c>
      <c r="CQ590" s="195"/>
      <c r="CR590" s="196" t="s">
        <v>132</v>
      </c>
      <c r="CS590" s="197"/>
      <c r="CU590" s="26" t="s">
        <v>15</v>
      </c>
      <c r="CW590" s="52" t="s">
        <v>46</v>
      </c>
      <c r="CY590" s="35"/>
      <c r="CZ590" s="35"/>
    </row>
    <row r="591" spans="1:104" ht="18" customHeight="1" thickTop="1" thickBot="1">
      <c r="B591" s="34">
        <v>1.42</v>
      </c>
      <c r="D591" s="11">
        <v>1</v>
      </c>
      <c r="E591" s="12">
        <v>0</v>
      </c>
      <c r="F591" s="13">
        <v>0</v>
      </c>
      <c r="G591" s="14">
        <v>0</v>
      </c>
      <c r="H591" s="10"/>
      <c r="I591" s="11">
        <v>1</v>
      </c>
      <c r="J591" s="12">
        <v>0</v>
      </c>
      <c r="K591" s="13">
        <v>0</v>
      </c>
      <c r="L591" s="40">
        <f t="shared" ref="L591" si="6060">$B591*$J$4</f>
        <v>2.0263968000000001</v>
      </c>
      <c r="N591" s="1">
        <f t="shared" ref="N591" si="6061">D591*I591+F591*I594-E591*J591-G591*J594</f>
        <v>1</v>
      </c>
      <c r="O591" s="4">
        <f t="shared" ref="O591" si="6062">(D591*J591+E591*I591+F591*J594+G591*I594)</f>
        <v>0</v>
      </c>
      <c r="P591" s="2">
        <f t="shared" ref="P591" si="6063">D591*K591+F591*K594-E591*L591-G591*L594</f>
        <v>0</v>
      </c>
      <c r="Q591" s="3">
        <f t="shared" ref="Q591" si="6064">(D591*L591+E591*K591+F591*L594+G591*K594)</f>
        <v>2.0263968000000001</v>
      </c>
      <c r="S591" s="11">
        <v>1</v>
      </c>
      <c r="T591" s="12">
        <v>0</v>
      </c>
      <c r="U591" s="13">
        <v>0</v>
      </c>
      <c r="V591" s="13">
        <v>0</v>
      </c>
      <c r="W591" s="20"/>
      <c r="X591" s="1">
        <f t="shared" ref="X591" si="6065">N591*S591+P591*S594-O591*T591-Q591*T594</f>
        <v>-4.1923613466828806</v>
      </c>
      <c r="Y591" s="4">
        <f t="shared" ref="Y591" si="6066">(N591*T591+O591*S591+P591*T594+Q591*S594)</f>
        <v>0</v>
      </c>
      <c r="Z591" s="2">
        <f t="shared" ref="Z591" si="6067">N591*U591+P591*U594-O591*V591-Q591*V594</f>
        <v>0</v>
      </c>
      <c r="AA591" s="3">
        <f t="shared" ref="AA591" si="6068">(N591*V591+O591*U591+P591*V594+Q591*U594)</f>
        <v>2.0263968000000001</v>
      </c>
      <c r="AB591" s="20"/>
      <c r="AC591" s="11">
        <v>1</v>
      </c>
      <c r="AD591" s="12">
        <v>0</v>
      </c>
      <c r="AE591" s="13">
        <v>0</v>
      </c>
      <c r="AF591" s="40">
        <f t="shared" ref="AF591" si="6069">$B591*$AD$4</f>
        <v>2.4317357999999998</v>
      </c>
      <c r="AG591" s="20"/>
      <c r="AH591" s="1">
        <f t="shared" ref="AH591" si="6070">X591*AC591+Z591*AC594-Y591*AD591-AA591*AD594</f>
        <v>-4.1923613466828806</v>
      </c>
      <c r="AI591" s="4">
        <f t="shared" ref="AI591" si="6071">(X591*AD591+Y591*AC591+Z591*AD594+AA591*AC594)</f>
        <v>0</v>
      </c>
      <c r="AJ591" s="2">
        <f t="shared" ref="AJ591" si="6072">X591*AE591+Z591*AE594-Y591*AF591-AA591*AF594</f>
        <v>0</v>
      </c>
      <c r="AK591" s="3">
        <f t="shared" ref="AK591" si="6073">(X591*AF591+Y591*AE591+Z591*AF594+AA591*AE594)</f>
        <v>-8.1683183732649702</v>
      </c>
      <c r="AL591" s="20"/>
      <c r="AM591" s="11">
        <v>1</v>
      </c>
      <c r="AN591" s="12">
        <v>0</v>
      </c>
      <c r="AO591" s="13">
        <v>0</v>
      </c>
      <c r="AP591" s="14">
        <v>0</v>
      </c>
      <c r="AR591" s="1">
        <f t="shared" ref="AR591" si="6074">AH591*AM591+AJ591*AM594-AI591*AN591-AK591*AN594</f>
        <v>17.912571934024616</v>
      </c>
      <c r="AS591" s="4">
        <f t="shared" ref="AS591" si="6075">(AH591*AN591+AI591*AM591+AJ591*AN594+AK591*AM594)</f>
        <v>0</v>
      </c>
      <c r="AT591" s="2">
        <f t="shared" ref="AT591" si="6076">AH591*AO591+AJ591*AO594-AI591*AP591-AK591*AP594</f>
        <v>0</v>
      </c>
      <c r="AU591" s="3">
        <f t="shared" ref="AU591" si="6077">(AH591*AP591+AI591*AO591+AJ591*AP594+AK591*AO594)</f>
        <v>-8.1683183732649702</v>
      </c>
      <c r="AV591" s="20"/>
      <c r="AW591" s="11">
        <v>1</v>
      </c>
      <c r="AX591" s="12">
        <v>0</v>
      </c>
      <c r="AY591" s="13">
        <v>0</v>
      </c>
      <c r="AZ591" s="40">
        <f t="shared" ref="AZ591" si="6078">$B591*$AX$4</f>
        <v>2.4317357999999998</v>
      </c>
      <c r="BA591" s="20"/>
      <c r="BB591" s="1">
        <f t="shared" ref="BB591" si="6079">AR591*AW591+AT591*AW594-AS591*AX591-AU591*AX594</f>
        <v>17.912571934024616</v>
      </c>
      <c r="BC591" s="4">
        <f t="shared" ref="BC591" si="6080">(AR591*AX591+AS591*AW591+AT591*AX594+AU591*AW594)</f>
        <v>0</v>
      </c>
      <c r="BD591" s="2">
        <f t="shared" ref="BD591" si="6081">AR591*AY591+AT591*AY594-AS591*AZ591-AU591*AZ594</f>
        <v>0</v>
      </c>
      <c r="BE591" s="3">
        <f t="shared" ref="BE591" si="6082">(AR591*AZ591+AS591*AY591+AT591*AZ594+AU591*AY594)</f>
        <v>35.390324068777929</v>
      </c>
      <c r="BF591" s="20"/>
      <c r="BG591" s="11">
        <v>1</v>
      </c>
      <c r="BH591" s="12">
        <v>0</v>
      </c>
      <c r="BI591" s="13">
        <v>0</v>
      </c>
      <c r="BJ591" s="14">
        <v>0</v>
      </c>
      <c r="BK591" s="20"/>
      <c r="BL591" s="1">
        <f t="shared" ref="BL591" si="6083">BB591*BG591+BD591*BG594-BC591*BH591-BE591*BH594</f>
        <v>-72.770235471367712</v>
      </c>
      <c r="BM591" s="4">
        <f t="shared" ref="BM591" si="6084">(BB591*BH591+BC591*BG591+BD591*BH594+BE591*BG594)</f>
        <v>0</v>
      </c>
      <c r="BN591" s="2">
        <f t="shared" ref="BN591" si="6085">BB591*BI591+BD591*BI594-BC591*BJ591-BE591*BJ594</f>
        <v>0</v>
      </c>
      <c r="BO591" s="3">
        <f t="shared" ref="BO591" si="6086">(BB591*BJ591+BC591*BI591+BD591*BJ594+BE591*BI594)</f>
        <v>35.390324068777929</v>
      </c>
      <c r="BP591" s="20"/>
      <c r="BQ591" s="11">
        <v>1</v>
      </c>
      <c r="BR591" s="12">
        <v>0</v>
      </c>
      <c r="BS591" s="13">
        <v>0</v>
      </c>
      <c r="BT591" s="40">
        <f t="shared" ref="BT591" si="6087">$B591*BR$4</f>
        <v>2.0263968000000001</v>
      </c>
      <c r="BU591" s="20"/>
      <c r="BV591" s="1">
        <f t="shared" ref="BV591" si="6088">BL591*BQ591+BN591*BQ594-BM591*BR591-BO591*BR594</f>
        <v>-72.770235471367712</v>
      </c>
      <c r="BW591" s="4">
        <f t="shared" ref="BW591" si="6089">(BL591*BR591+BM591*BQ591+BN591*BR594+BO591*BQ594)</f>
        <v>0</v>
      </c>
      <c r="BX591" s="2">
        <f t="shared" ref="BX591" si="6090">BL591*BS591+BN591*BS594-BM591*BT591-BO591*BT594</f>
        <v>0</v>
      </c>
      <c r="BY591" s="3">
        <f t="shared" ref="BY591" si="6091">(BL591*BT591+BM591*BS591+BN591*BT594+BO591*BS594)</f>
        <v>-112.07104822564811</v>
      </c>
      <c r="BZ591" s="20"/>
      <c r="CA591" s="11">
        <v>1</v>
      </c>
      <c r="CB591" s="12">
        <v>0</v>
      </c>
      <c r="CC591" s="13">
        <v>0</v>
      </c>
      <c r="CD591" s="14">
        <v>0</v>
      </c>
      <c r="CE591" s="20"/>
      <c r="CF591" s="1">
        <f t="shared" ref="CF591" si="6092">BV591*CA591+BX591*CA594-BW591*CB591-BY591*CB594</f>
        <v>56.846835378165011</v>
      </c>
      <c r="CG591" s="4">
        <f t="shared" ref="CG591" si="6093">(BV591*CB591+BW591*CA591+BX591*CB594+BY591*CA594)</f>
        <v>0</v>
      </c>
      <c r="CH591" s="2">
        <f t="shared" ref="CH591" si="6094">BV591*CC591+BX591*CC594-BW591*CD591-BY591*CD594</f>
        <v>0</v>
      </c>
      <c r="CI591" s="3">
        <f t="shared" ref="CI591" si="6095">(BV591*CD591+BW591*CC591+BX591*CD594+BY591*CC594)</f>
        <v>-112.07104822564811</v>
      </c>
      <c r="CJ591" s="28"/>
      <c r="CK591" s="11">
        <v>1</v>
      </c>
      <c r="CL591" s="12">
        <v>0</v>
      </c>
      <c r="CM591" s="13">
        <v>0</v>
      </c>
      <c r="CN591" s="14">
        <v>0</v>
      </c>
      <c r="CP591" s="1">
        <f t="shared" ref="CP591" si="6096">CF591*CK591+CH591*CK594-CG591*CL591-CI591*CL594</f>
        <v>56.846835378165011</v>
      </c>
      <c r="CQ591" s="4">
        <f t="shared" ref="CQ591" si="6097">(CF591*CL591+CG591*CK591+CH591*CL594+CI591*CK594)</f>
        <v>-112.07104822564811</v>
      </c>
      <c r="CR591" s="2">
        <f t="shared" ref="CR591" si="6098">CF591*CM591+CH591*CM594-CG591*CN591-CI591*CN594</f>
        <v>0</v>
      </c>
      <c r="CS591" s="3">
        <f t="shared" ref="CS591" si="6099">(CF591*CN591+CG591*CM591+CH591*CN594+CI591*CM594)</f>
        <v>-112.07104822564811</v>
      </c>
      <c r="CU591" s="29">
        <f t="shared" ref="CU591" si="6100">20*LOG(((1+$CL$4)/$CL$4)/((CP591+CP594)^2+(CQ591+CQ594)^2)^0.5)</f>
        <v>-36.958314420732343</v>
      </c>
      <c r="CW591" s="53">
        <f t="shared" ref="CW591" si="6101">((CP591^2+CQ591^2)^0.5)/((CP594^2+CQ594^2)^0.5)</f>
        <v>1.9715810737064534</v>
      </c>
      <c r="CY591" s="35"/>
      <c r="CZ591" s="35"/>
    </row>
    <row r="592" spans="1:104" ht="18" customHeight="1" thickBot="1">
      <c r="D592" s="11"/>
      <c r="E592" s="13"/>
      <c r="F592" s="13"/>
      <c r="G592" s="15"/>
      <c r="H592" s="10"/>
      <c r="I592" s="11"/>
      <c r="J592" s="13"/>
      <c r="K592" s="13"/>
      <c r="L592" s="15"/>
      <c r="N592" s="5"/>
      <c r="Q592" s="6"/>
      <c r="S592" s="11"/>
      <c r="T592" s="13"/>
      <c r="U592" s="13"/>
      <c r="V592" s="15"/>
      <c r="W592" s="20"/>
      <c r="X592" s="5"/>
      <c r="AA592" s="6"/>
      <c r="AB592" s="20"/>
      <c r="AC592" s="11"/>
      <c r="AD592" s="13"/>
      <c r="AE592" s="13"/>
      <c r="AF592" s="15"/>
      <c r="AG592" s="20"/>
      <c r="AH592" s="5"/>
      <c r="AK592" s="6"/>
      <c r="AL592" s="20"/>
      <c r="AM592" s="11"/>
      <c r="AN592" s="13"/>
      <c r="AO592" s="13"/>
      <c r="AP592" s="15"/>
      <c r="AR592" s="5"/>
      <c r="AU592" s="6"/>
      <c r="AW592" s="11"/>
      <c r="AX592" s="13"/>
      <c r="AY592" s="13"/>
      <c r="AZ592" s="15"/>
      <c r="BA592" s="20"/>
      <c r="BB592" s="5"/>
      <c r="BE592" s="6"/>
      <c r="BG592" s="11"/>
      <c r="BH592" s="13"/>
      <c r="BI592" s="13"/>
      <c r="BJ592" s="15"/>
      <c r="BL592" s="5"/>
      <c r="BO592" s="6"/>
      <c r="BQ592" s="11"/>
      <c r="BR592" s="13"/>
      <c r="BS592" s="13"/>
      <c r="BT592" s="15"/>
      <c r="BU592" s="20"/>
      <c r="BV592" s="5"/>
      <c r="BY592" s="6"/>
      <c r="CA592" s="11"/>
      <c r="CB592" s="13"/>
      <c r="CC592" s="13"/>
      <c r="CD592" s="15"/>
      <c r="CF592" s="5"/>
      <c r="CI592" s="6"/>
      <c r="CK592" s="11"/>
      <c r="CL592" s="13"/>
      <c r="CM592" s="13"/>
      <c r="CN592" s="15"/>
      <c r="CP592" s="5"/>
      <c r="CS592" s="6"/>
      <c r="CW592" s="54"/>
      <c r="CY592" s="35"/>
      <c r="CZ592" s="35"/>
    </row>
    <row r="593" spans="1:104" ht="18" customHeight="1" thickBot="1">
      <c r="D593" s="11" t="s">
        <v>101</v>
      </c>
      <c r="E593" s="13"/>
      <c r="F593" s="13" t="s">
        <v>102</v>
      </c>
      <c r="G593" s="15"/>
      <c r="H593" s="10"/>
      <c r="I593" s="11" t="s">
        <v>106</v>
      </c>
      <c r="J593" s="13"/>
      <c r="K593" s="13" t="s">
        <v>105</v>
      </c>
      <c r="L593" s="15"/>
      <c r="N593" s="194" t="s">
        <v>16</v>
      </c>
      <c r="O593" s="195"/>
      <c r="P593" s="196" t="s">
        <v>17</v>
      </c>
      <c r="Q593" s="197"/>
      <c r="S593" s="11" t="s">
        <v>4</v>
      </c>
      <c r="T593" s="13"/>
      <c r="U593" s="13" t="s">
        <v>5</v>
      </c>
      <c r="V593" s="15"/>
      <c r="W593" s="20"/>
      <c r="X593" s="194" t="s">
        <v>111</v>
      </c>
      <c r="Y593" s="195"/>
      <c r="Z593" s="196" t="s">
        <v>110</v>
      </c>
      <c r="AA593" s="197"/>
      <c r="AB593" s="20"/>
      <c r="AC593" s="11" t="s">
        <v>18</v>
      </c>
      <c r="AD593" s="13"/>
      <c r="AE593" s="13" t="s">
        <v>19</v>
      </c>
      <c r="AF593" s="15"/>
      <c r="AG593" s="20"/>
      <c r="AH593" s="194" t="s">
        <v>114</v>
      </c>
      <c r="AI593" s="195"/>
      <c r="AJ593" s="196" t="s">
        <v>115</v>
      </c>
      <c r="AK593" s="197"/>
      <c r="AL593" s="20"/>
      <c r="AM593" s="11" t="s">
        <v>138</v>
      </c>
      <c r="AN593" s="13"/>
      <c r="AO593" s="13" t="s">
        <v>137</v>
      </c>
      <c r="AP593" s="15"/>
      <c r="AR593" s="194" t="s">
        <v>117</v>
      </c>
      <c r="AS593" s="195"/>
      <c r="AT593" s="196" t="s">
        <v>118</v>
      </c>
      <c r="AU593" s="197"/>
      <c r="AV593" s="36"/>
      <c r="AW593" s="11" t="s">
        <v>142</v>
      </c>
      <c r="AX593" s="13"/>
      <c r="AY593" s="13" t="s">
        <v>141</v>
      </c>
      <c r="AZ593" s="15"/>
      <c r="BA593" s="20"/>
      <c r="BB593" s="194" t="s">
        <v>122</v>
      </c>
      <c r="BC593" s="195"/>
      <c r="BD593" s="196" t="s">
        <v>121</v>
      </c>
      <c r="BE593" s="197"/>
      <c r="BF593" s="36"/>
      <c r="BG593" s="11" t="s">
        <v>145</v>
      </c>
      <c r="BH593" s="13"/>
      <c r="BI593" s="13" t="s">
        <v>146</v>
      </c>
      <c r="BJ593" s="15"/>
      <c r="BK593" s="36"/>
      <c r="BL593" s="194" t="s">
        <v>125</v>
      </c>
      <c r="BM593" s="195"/>
      <c r="BN593" s="196" t="s">
        <v>126</v>
      </c>
      <c r="BO593" s="197"/>
      <c r="BP593" s="36"/>
      <c r="BQ593" s="11" t="s">
        <v>150</v>
      </c>
      <c r="BR593" s="13"/>
      <c r="BS593" s="13" t="s">
        <v>149</v>
      </c>
      <c r="BT593" s="15"/>
      <c r="BU593" s="20"/>
      <c r="BV593" s="194" t="s">
        <v>129</v>
      </c>
      <c r="BW593" s="195"/>
      <c r="BX593" s="196" t="s">
        <v>130</v>
      </c>
      <c r="BY593" s="197"/>
      <c r="BZ593" s="36"/>
      <c r="CA593" s="11" t="s">
        <v>154</v>
      </c>
      <c r="CB593" s="13"/>
      <c r="CC593" s="13" t="s">
        <v>153</v>
      </c>
      <c r="CD593" s="15"/>
      <c r="CE593" s="36"/>
      <c r="CF593" s="194" t="s">
        <v>134</v>
      </c>
      <c r="CG593" s="195"/>
      <c r="CH593" s="196" t="s">
        <v>133</v>
      </c>
      <c r="CI593" s="197"/>
      <c r="CK593" s="11" t="s">
        <v>159</v>
      </c>
      <c r="CL593" s="13"/>
      <c r="CM593" s="13" t="s">
        <v>158</v>
      </c>
      <c r="CN593" s="15"/>
      <c r="CP593" s="109" t="s">
        <v>161</v>
      </c>
      <c r="CQ593" s="110"/>
      <c r="CR593" s="111" t="s">
        <v>162</v>
      </c>
      <c r="CS593" s="112"/>
      <c r="CU593" s="38" t="s">
        <v>29</v>
      </c>
      <c r="CW593" s="55" t="s">
        <v>47</v>
      </c>
      <c r="CY593" s="35"/>
      <c r="CZ593" s="35"/>
    </row>
    <row r="594" spans="1:104" ht="18" customHeight="1" thickTop="1" thickBot="1">
      <c r="D594" s="16">
        <v>0</v>
      </c>
      <c r="E594" s="17">
        <f t="shared" ref="E594" si="6102">$B591*$E$4</f>
        <v>1.1565615999999999</v>
      </c>
      <c r="F594" s="18">
        <v>1</v>
      </c>
      <c r="G594" s="19">
        <v>0</v>
      </c>
      <c r="H594" s="10"/>
      <c r="I594" s="16">
        <v>0</v>
      </c>
      <c r="J594" s="17">
        <v>0</v>
      </c>
      <c r="K594" s="18">
        <v>1</v>
      </c>
      <c r="L594" s="19">
        <v>0</v>
      </c>
      <c r="N594" s="1">
        <f t="shared" ref="N594" si="6103">D594*I591+F594*I594-E594*J591-G594*J594</f>
        <v>0</v>
      </c>
      <c r="O594" s="4">
        <f t="shared" ref="O594" si="6104">(D594*J591+E594*I591+F594*J594+G594*I594)</f>
        <v>1.1565615999999999</v>
      </c>
      <c r="P594" s="2">
        <f t="shared" ref="P594" si="6105">D594*K591+F594*K594-E594*L591-G594*L594</f>
        <v>-1.34365272524288</v>
      </c>
      <c r="Q594" s="3">
        <f t="shared" ref="Q594" si="6106">(D594*L591+E594*K591+F594*L594+G594*K594)</f>
        <v>0</v>
      </c>
      <c r="S594" s="16">
        <v>0</v>
      </c>
      <c r="T594" s="17">
        <f t="shared" ref="T594" si="6107">$B591*$T$4</f>
        <v>2.5623616</v>
      </c>
      <c r="U594" s="18">
        <v>1</v>
      </c>
      <c r="V594" s="19">
        <v>0</v>
      </c>
      <c r="W594" s="20"/>
      <c r="X594" s="1">
        <f t="shared" ref="X594" si="6108">N594*S591+P594*S594-O594*T591-Q594*T594</f>
        <v>0</v>
      </c>
      <c r="Y594" s="4">
        <f t="shared" ref="Y594" si="6109">(N594*T591+O594*S591+P594*T594+Q594*S594)</f>
        <v>-2.2863625468977067</v>
      </c>
      <c r="Z594" s="2">
        <f t="shared" ref="Z594" si="6110">N594*U591+P594*U594-O594*V591-Q594*V594</f>
        <v>-1.34365272524288</v>
      </c>
      <c r="AA594" s="3">
        <f t="shared" ref="AA594" si="6111">(N594*V591+O594*U591+P594*V594+Q594*U594)</f>
        <v>0</v>
      </c>
      <c r="AB594" s="20"/>
      <c r="AC594" s="16">
        <v>0</v>
      </c>
      <c r="AD594" s="17">
        <v>0</v>
      </c>
      <c r="AE594" s="18">
        <v>1</v>
      </c>
      <c r="AF594" s="19">
        <v>0</v>
      </c>
      <c r="AG594" s="20"/>
      <c r="AH594" s="1">
        <f t="shared" ref="AH594" si="6112">X594*AC591+Z594*AC594-Y594*AD591-AA594*AD594</f>
        <v>0</v>
      </c>
      <c r="AI594" s="4">
        <f t="shared" ref="AI594" si="6113">(X594*AD591+Y594*AC591+Z594*AD594+AA594*AC594)</f>
        <v>-2.2863625468977067</v>
      </c>
      <c r="AJ594" s="2">
        <f t="shared" ref="AJ594" si="6114">X594*AE591+Z594*AE594-Y594*AF591-AA594*AF594</f>
        <v>4.2161769318274516</v>
      </c>
      <c r="AK594" s="3">
        <f t="shared" ref="AK594" si="6115">(X594*AF591+Y594*AE591+Z594*AF594+AA594*AE594)</f>
        <v>0</v>
      </c>
      <c r="AL594" s="20"/>
      <c r="AM594" s="16">
        <v>0</v>
      </c>
      <c r="AN594" s="17">
        <f t="shared" ref="AN594" si="6116">$B591*$AN$4</f>
        <v>2.7061791999999998</v>
      </c>
      <c r="AO594" s="18">
        <v>1</v>
      </c>
      <c r="AP594" s="19">
        <v>0</v>
      </c>
      <c r="AR594" s="1">
        <f t="shared" ref="AR594" si="6117">AH594*AM591+AJ594*AM594-AI594*AN591-AK594*AN594</f>
        <v>0</v>
      </c>
      <c r="AS594" s="4">
        <f t="shared" ref="AS594" si="6118">(AH594*AN591+AI594*AM591+AJ594*AN594+AK594*AM594)</f>
        <v>9.1233677695335604</v>
      </c>
      <c r="AT594" s="2">
        <f t="shared" ref="AT594" si="6119">AH594*AO591+AJ594*AO594-AI594*AP591-AK594*AP594</f>
        <v>4.2161769318274516</v>
      </c>
      <c r="AU594" s="3">
        <f t="shared" ref="AU594" si="6120">(AH594*AP591+AI594*AO591+AJ594*AP594+AK594*AO594)</f>
        <v>0</v>
      </c>
      <c r="AV594" s="20"/>
      <c r="AW594" s="16">
        <v>0</v>
      </c>
      <c r="AX594" s="17">
        <v>0</v>
      </c>
      <c r="AY594" s="18">
        <v>1</v>
      </c>
      <c r="AZ594" s="19">
        <v>0</v>
      </c>
      <c r="BA594" s="20"/>
      <c r="BB594" s="1">
        <f t="shared" ref="BB594" si="6121">AR594*AW591+AT594*AW594-AS594*AX591-AU594*AX594</f>
        <v>0</v>
      </c>
      <c r="BC594" s="4">
        <f t="shared" ref="BC594" si="6122">(AR594*AX591+AS594*AW591+AT594*AX594+AU594*AW594)</f>
        <v>9.1233677695335604</v>
      </c>
      <c r="BD594" s="2">
        <f t="shared" ref="BD594" si="6123">AR594*AY591+AT594*AY594-AS594*AZ591-AU594*AZ594</f>
        <v>-17.969443089913455</v>
      </c>
      <c r="BE594" s="3">
        <f t="shared" ref="BE594" si="6124">(AR594*AZ591+AS594*AY591+AT594*AZ594+AU594*AY594)</f>
        <v>0</v>
      </c>
      <c r="BF594" s="20"/>
      <c r="BG594" s="16">
        <v>0</v>
      </c>
      <c r="BH594" s="17">
        <f t="shared" ref="BH594" si="6125">$B591*$BH$4</f>
        <v>2.5623616</v>
      </c>
      <c r="BI594" s="18">
        <v>1</v>
      </c>
      <c r="BJ594" s="19">
        <v>0</v>
      </c>
      <c r="BK594" s="20"/>
      <c r="BL594" s="1">
        <f t="shared" ref="BL594" si="6126">BB594*BG591+BD594*BG594-BC594*BH591-BE594*BH594</f>
        <v>0</v>
      </c>
      <c r="BM594" s="4">
        <f t="shared" ref="BM594" si="6127">(BB594*BH591+BC594*BG591+BD594*BH594+BE594*BG594)</f>
        <v>-36.920843177446024</v>
      </c>
      <c r="BN594" s="2">
        <f t="shared" ref="BN594" si="6128">BB594*BI591+BD594*BI594-BC594*BJ591-BE594*BJ594</f>
        <v>-17.969443089913455</v>
      </c>
      <c r="BO594" s="3">
        <f t="shared" ref="BO594" si="6129">(BB594*BJ591+BC594*BI591+BD594*BJ594+BE594*BI594)</f>
        <v>0</v>
      </c>
      <c r="BP594" s="20"/>
      <c r="BQ594" s="16">
        <v>0</v>
      </c>
      <c r="BR594" s="17">
        <v>0</v>
      </c>
      <c r="BS594" s="18">
        <v>1</v>
      </c>
      <c r="BT594" s="19">
        <v>0</v>
      </c>
      <c r="BU594" s="20"/>
      <c r="BV594" s="1">
        <f t="shared" ref="BV594" si="6130">BL594*BQ591+BN594*BQ594-BM594*BR591-BO594*BR594</f>
        <v>0</v>
      </c>
      <c r="BW594" s="4">
        <f t="shared" ref="BW594" si="6131">(BL594*BR591+BM594*BQ591+BN594*BR594+BO594*BQ594)</f>
        <v>-36.920843177446024</v>
      </c>
      <c r="BX594" s="2">
        <f t="shared" ref="BX594" si="6132">BL594*BS591+BN594*BS594-BM594*BT591-BO594*BT594</f>
        <v>56.846835378165011</v>
      </c>
      <c r="BY594" s="3">
        <f t="shared" ref="BY594" si="6133">(BL594*BT591+BM594*BS591+BN594*BT594+BO594*BS594)</f>
        <v>0</v>
      </c>
      <c r="BZ594" s="20"/>
      <c r="CA594" s="16">
        <v>0</v>
      </c>
      <c r="CB594" s="17">
        <f t="shared" ref="CB594" si="6134">$B591*$CB$4</f>
        <v>1.1565615999999999</v>
      </c>
      <c r="CC594" s="18">
        <v>1</v>
      </c>
      <c r="CD594" s="19">
        <v>0</v>
      </c>
      <c r="CE594" s="20"/>
      <c r="CF594" s="1">
        <f t="shared" ref="CF594" si="6135">BV594*CA591+BX594*CA594-BW594*CB591-BY594*CB594</f>
        <v>0</v>
      </c>
      <c r="CG594" s="4">
        <f t="shared" ref="CG594" si="6136">(BV594*CB591+BW594*CA591+BX594*CB594+BY594*CA594)</f>
        <v>28.826023702461093</v>
      </c>
      <c r="CH594" s="2">
        <f t="shared" ref="CH594" si="6137">BV594*CC591+BX594*CC594-BW594*CD591-BY594*CD594</f>
        <v>56.846835378165011</v>
      </c>
      <c r="CI594" s="3">
        <f t="shared" ref="CI594" si="6138">(BV594*CD591+BW594*CC591+BX594*CD594+BY594*CC594)</f>
        <v>0</v>
      </c>
      <c r="CK594" s="16">
        <f t="shared" ref="CK594" si="6139">1/$CL$4</f>
        <v>1</v>
      </c>
      <c r="CL594" s="17">
        <v>0</v>
      </c>
      <c r="CM594" s="18">
        <v>1</v>
      </c>
      <c r="CN594" s="19">
        <v>0</v>
      </c>
      <c r="CP594" s="1">
        <f t="shared" ref="CP594" si="6140">CF594*CK591+CH594*CK594-CG594*CL591-CI594*CL594</f>
        <v>56.846835378165011</v>
      </c>
      <c r="CQ594" s="4">
        <f t="shared" ref="CQ594" si="6141">(CF594*CL591+CG594*CK591+CH594*CL594+CI594*CK594)</f>
        <v>28.826023702461093</v>
      </c>
      <c r="CR594" s="2">
        <f t="shared" ref="CR594" si="6142">CF594*CM591+CH594*CM594-CG594*CN591-CI594*CN594</f>
        <v>56.846835378165011</v>
      </c>
      <c r="CS594" s="3">
        <f t="shared" ref="CS594" si="6143">(CF594*CN591+CG594*CM591+CH594*CN594+CI594*CM594)</f>
        <v>0</v>
      </c>
      <c r="CU594" s="39">
        <f t="shared" ref="CU594" si="6144">(180/PI())*ATAN(-1*(CQ591/CP591))</f>
        <v>63.104087430091944</v>
      </c>
      <c r="CW594" s="56">
        <f t="shared" ref="CW594" si="6145">20*LOG(((1-(10^(CU591/20)^2)*(1-((1-CW591)/(1+CW591))^2))^0.5))</f>
        <v>-7.8143238326292528E-4</v>
      </c>
      <c r="CY594" s="35"/>
      <c r="CZ594" s="35"/>
    </row>
    <row r="595" spans="1:104" ht="18" customHeight="1"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  <c r="AA595" s="20"/>
      <c r="AB595" s="30"/>
      <c r="AC595" s="20"/>
      <c r="AD595" s="20"/>
      <c r="AE595" s="20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Y595" s="35"/>
      <c r="CZ595" s="35"/>
    </row>
    <row r="596" spans="1:104" ht="18" customHeight="1">
      <c r="CY596" s="35"/>
      <c r="CZ596" s="35"/>
    </row>
    <row r="597" spans="1:104" ht="18" customHeight="1" thickBot="1">
      <c r="A597" s="23"/>
      <c r="B597" s="23"/>
      <c r="C597" s="23"/>
      <c r="D597" s="20" t="s">
        <v>6</v>
      </c>
      <c r="E597" s="20"/>
      <c r="F597" s="20"/>
      <c r="G597" s="20"/>
      <c r="H597" s="20"/>
      <c r="I597" s="20" t="s">
        <v>7</v>
      </c>
      <c r="J597" s="20"/>
      <c r="K597" s="20"/>
      <c r="L597" s="20"/>
      <c r="M597" s="23"/>
      <c r="N597" s="23"/>
      <c r="O597" s="24" t="s">
        <v>8</v>
      </c>
      <c r="P597" s="23"/>
      <c r="Q597" s="23"/>
      <c r="R597" s="23"/>
      <c r="S597" s="20"/>
      <c r="T597" s="20" t="s">
        <v>9</v>
      </c>
      <c r="U597" s="23"/>
      <c r="V597" s="23"/>
      <c r="W597" s="23"/>
      <c r="X597" s="23"/>
      <c r="Y597" s="24" t="s">
        <v>10</v>
      </c>
      <c r="Z597" s="23"/>
      <c r="AA597" s="23"/>
      <c r="AB597" s="23"/>
      <c r="AC597" s="24" t="s">
        <v>11</v>
      </c>
      <c r="AD597" s="20"/>
      <c r="AE597" s="20"/>
      <c r="AF597" s="20"/>
      <c r="AG597" s="20"/>
      <c r="AH597" s="23"/>
      <c r="AI597" s="24" t="s">
        <v>12</v>
      </c>
      <c r="AJ597" s="23"/>
      <c r="AK597" s="23"/>
      <c r="AL597" s="20"/>
      <c r="AM597" s="24" t="s">
        <v>21</v>
      </c>
      <c r="AN597" s="20"/>
      <c r="AO597" s="23"/>
      <c r="AP597" s="23"/>
      <c r="AQ597" s="23"/>
      <c r="AR597" s="23"/>
      <c r="AS597" s="24" t="s">
        <v>87</v>
      </c>
      <c r="AT597" s="23"/>
      <c r="AU597" s="23"/>
      <c r="AV597" s="23"/>
      <c r="AW597" s="24" t="s">
        <v>22</v>
      </c>
      <c r="AX597" s="20"/>
      <c r="AY597" s="20"/>
      <c r="AZ597" s="20"/>
      <c r="BA597" s="20"/>
      <c r="BB597" s="23"/>
      <c r="BC597" s="24" t="s">
        <v>13</v>
      </c>
      <c r="BD597" s="23"/>
      <c r="BE597" s="23"/>
      <c r="BF597" s="23"/>
      <c r="BG597" s="24" t="s">
        <v>23</v>
      </c>
      <c r="BH597" s="20"/>
      <c r="BI597" s="23"/>
      <c r="BJ597" s="23"/>
      <c r="BK597" s="23"/>
      <c r="BL597" s="23"/>
      <c r="BM597" s="24" t="s">
        <v>24</v>
      </c>
      <c r="BN597" s="23"/>
      <c r="BO597" s="23"/>
      <c r="BP597" s="23"/>
      <c r="BQ597" s="24" t="s">
        <v>22</v>
      </c>
      <c r="BR597" s="20"/>
      <c r="BS597" s="20"/>
      <c r="BT597" s="20"/>
      <c r="BU597" s="20"/>
      <c r="BV597" s="23"/>
      <c r="BW597" s="24" t="s">
        <v>25</v>
      </c>
      <c r="BX597" s="23"/>
      <c r="BY597" s="23"/>
      <c r="BZ597" s="23"/>
      <c r="CA597" s="24" t="s">
        <v>23</v>
      </c>
      <c r="CB597" s="20"/>
      <c r="CC597" s="23"/>
      <c r="CD597" s="23"/>
      <c r="CE597" s="23"/>
      <c r="CF597" s="23"/>
      <c r="CG597" s="24" t="s">
        <v>88</v>
      </c>
      <c r="CH597" s="23"/>
      <c r="CI597" s="23"/>
      <c r="CJ597" s="23"/>
      <c r="CK597" s="24" t="s">
        <v>155</v>
      </c>
      <c r="CL597" s="24"/>
      <c r="CM597" s="23"/>
      <c r="CN597" s="23"/>
      <c r="CO597" s="23"/>
      <c r="CP597" s="23"/>
      <c r="CQ597" s="24" t="s">
        <v>89</v>
      </c>
      <c r="CR597" s="23"/>
      <c r="CS597" s="23"/>
      <c r="CY597" s="35"/>
      <c r="CZ597" s="35"/>
    </row>
    <row r="598" spans="1:104" ht="18" customHeight="1" thickBot="1">
      <c r="A598" s="23"/>
      <c r="B598" s="33"/>
      <c r="C598" s="23"/>
      <c r="D598" s="7" t="s">
        <v>99</v>
      </c>
      <c r="E598" s="8"/>
      <c r="F598" s="8" t="s">
        <v>100</v>
      </c>
      <c r="G598" s="9"/>
      <c r="H598" s="10"/>
      <c r="I598" s="7" t="s">
        <v>103</v>
      </c>
      <c r="J598" s="8"/>
      <c r="K598" s="8" t="s">
        <v>104</v>
      </c>
      <c r="L598" s="9"/>
      <c r="M598" s="23"/>
      <c r="N598" s="194" t="s">
        <v>74</v>
      </c>
      <c r="O598" s="195"/>
      <c r="P598" s="196" t="s">
        <v>75</v>
      </c>
      <c r="Q598" s="197"/>
      <c r="R598" s="23"/>
      <c r="S598" s="7" t="s">
        <v>2</v>
      </c>
      <c r="T598" s="8"/>
      <c r="U598" s="8" t="s">
        <v>3</v>
      </c>
      <c r="V598" s="9"/>
      <c r="W598" s="20"/>
      <c r="X598" s="194" t="s">
        <v>108</v>
      </c>
      <c r="Y598" s="195"/>
      <c r="Z598" s="196" t="s">
        <v>109</v>
      </c>
      <c r="AA598" s="197"/>
      <c r="AB598" s="20"/>
      <c r="AC598" s="7" t="s">
        <v>107</v>
      </c>
      <c r="AD598" s="8"/>
      <c r="AE598" s="8" t="s">
        <v>14</v>
      </c>
      <c r="AF598" s="9"/>
      <c r="AG598" s="20"/>
      <c r="AH598" s="194" t="s">
        <v>112</v>
      </c>
      <c r="AI598" s="195"/>
      <c r="AJ598" s="196" t="s">
        <v>113</v>
      </c>
      <c r="AK598" s="197"/>
      <c r="AL598" s="20"/>
      <c r="AM598" s="106" t="s">
        <v>135</v>
      </c>
      <c r="AN598" s="107"/>
      <c r="AO598" s="107" t="s">
        <v>136</v>
      </c>
      <c r="AP598" s="108"/>
      <c r="AQ598" s="23"/>
      <c r="AR598" s="194" t="s">
        <v>116</v>
      </c>
      <c r="AS598" s="195"/>
      <c r="AT598" s="196" t="s">
        <v>0</v>
      </c>
      <c r="AU598" s="197"/>
      <c r="AV598" s="36"/>
      <c r="AW598" s="7" t="s">
        <v>139</v>
      </c>
      <c r="AX598" s="8"/>
      <c r="AY598" s="8" t="s">
        <v>140</v>
      </c>
      <c r="AZ598" s="9"/>
      <c r="BA598" s="20"/>
      <c r="BB598" s="194" t="s">
        <v>119</v>
      </c>
      <c r="BC598" s="195"/>
      <c r="BD598" s="196" t="s">
        <v>120</v>
      </c>
      <c r="BE598" s="197"/>
      <c r="BF598" s="36"/>
      <c r="BG598" s="190" t="s">
        <v>143</v>
      </c>
      <c r="BH598" s="191"/>
      <c r="BI598" s="192" t="s">
        <v>144</v>
      </c>
      <c r="BJ598" s="193"/>
      <c r="BK598" s="36"/>
      <c r="BL598" s="194" t="s">
        <v>123</v>
      </c>
      <c r="BM598" s="195"/>
      <c r="BN598" s="196" t="s">
        <v>124</v>
      </c>
      <c r="BO598" s="197"/>
      <c r="BP598" s="36"/>
      <c r="BQ598" s="7" t="s">
        <v>147</v>
      </c>
      <c r="BR598" s="8"/>
      <c r="BS598" s="8" t="s">
        <v>148</v>
      </c>
      <c r="BT598" s="9"/>
      <c r="BU598" s="20"/>
      <c r="BV598" s="194" t="s">
        <v>127</v>
      </c>
      <c r="BW598" s="195"/>
      <c r="BX598" s="196" t="s">
        <v>128</v>
      </c>
      <c r="BY598" s="197"/>
      <c r="BZ598" s="36"/>
      <c r="CA598" s="7" t="s">
        <v>151</v>
      </c>
      <c r="CB598" s="8"/>
      <c r="CC598" s="8" t="s">
        <v>152</v>
      </c>
      <c r="CD598" s="9"/>
      <c r="CE598" s="36"/>
      <c r="CF598" s="194" t="s">
        <v>131</v>
      </c>
      <c r="CG598" s="195"/>
      <c r="CH598" s="196" t="s">
        <v>132</v>
      </c>
      <c r="CI598" s="197"/>
      <c r="CJ598" s="23"/>
      <c r="CK598" s="7" t="s">
        <v>156</v>
      </c>
      <c r="CL598" s="8"/>
      <c r="CM598" s="8" t="s">
        <v>157</v>
      </c>
      <c r="CN598" s="9"/>
      <c r="CO598" s="23"/>
      <c r="CP598" s="194" t="s">
        <v>160</v>
      </c>
      <c r="CQ598" s="195"/>
      <c r="CR598" s="196" t="s">
        <v>132</v>
      </c>
      <c r="CS598" s="197"/>
      <c r="CU598" s="26" t="s">
        <v>15</v>
      </c>
      <c r="CW598" s="52" t="s">
        <v>46</v>
      </c>
      <c r="CY598" s="35"/>
      <c r="CZ598" s="35"/>
    </row>
    <row r="599" spans="1:104" ht="18" customHeight="1" thickTop="1" thickBot="1">
      <c r="B599" s="34">
        <v>1.44</v>
      </c>
      <c r="D599" s="11">
        <v>1</v>
      </c>
      <c r="E599" s="12">
        <v>0</v>
      </c>
      <c r="F599" s="13">
        <v>0</v>
      </c>
      <c r="G599" s="14">
        <v>0</v>
      </c>
      <c r="H599" s="10"/>
      <c r="I599" s="11">
        <v>1</v>
      </c>
      <c r="J599" s="12">
        <v>0</v>
      </c>
      <c r="K599" s="13">
        <v>0</v>
      </c>
      <c r="L599" s="40">
        <f t="shared" ref="L599" si="6146">$B599*$J$4</f>
        <v>2.0549376000000001</v>
      </c>
      <c r="N599" s="1">
        <f t="shared" ref="N599" si="6147">D599*I599+F599*I602-E599*J599-G599*J602</f>
        <v>1</v>
      </c>
      <c r="O599" s="4">
        <f t="shared" ref="O599" si="6148">(D599*J599+E599*I599+F599*J602+G599*I602)</f>
        <v>0</v>
      </c>
      <c r="P599" s="2">
        <f t="shared" ref="P599" si="6149">D599*K599+F599*K602-E599*L599-G599*L602</f>
        <v>0</v>
      </c>
      <c r="Q599" s="3">
        <f t="shared" ref="Q599" si="6150">(D599*L599+E599*K599+F599*L602+G599*K602)</f>
        <v>2.0549376000000001</v>
      </c>
      <c r="S599" s="11">
        <v>1</v>
      </c>
      <c r="T599" s="12">
        <v>0</v>
      </c>
      <c r="U599" s="13">
        <v>0</v>
      </c>
      <c r="V599" s="13">
        <v>0</v>
      </c>
      <c r="W599" s="20"/>
      <c r="X599" s="1">
        <f t="shared" ref="X599" si="6151">N599*S599+P599*S602-O599*T599-Q599*T602</f>
        <v>-4.3396550726451206</v>
      </c>
      <c r="Y599" s="4">
        <f t="shared" ref="Y599" si="6152">(N599*T599+O599*S599+P599*T602+Q599*S602)</f>
        <v>0</v>
      </c>
      <c r="Z599" s="2">
        <f t="shared" ref="Z599" si="6153">N599*U599+P599*U602-O599*V599-Q599*V602</f>
        <v>0</v>
      </c>
      <c r="AA599" s="3">
        <f t="shared" ref="AA599" si="6154">(N599*V599+O599*U599+P599*V602+Q599*U602)</f>
        <v>2.0549376000000001</v>
      </c>
      <c r="AB599" s="20"/>
      <c r="AC599" s="11">
        <v>1</v>
      </c>
      <c r="AD599" s="12">
        <v>0</v>
      </c>
      <c r="AE599" s="13">
        <v>0</v>
      </c>
      <c r="AF599" s="40">
        <f t="shared" ref="AF599" si="6155">$B599*$AD$4</f>
        <v>2.4659856000000002</v>
      </c>
      <c r="AG599" s="20"/>
      <c r="AH599" s="1">
        <f t="shared" ref="AH599" si="6156">X599*AC599+Z599*AC602-Y599*AD599-AA599*AD602</f>
        <v>-4.3396550726451206</v>
      </c>
      <c r="AI599" s="4">
        <f t="shared" ref="AI599" si="6157">(X599*AD599+Y599*AC599+Z599*AD602+AA599*AC602)</f>
        <v>0</v>
      </c>
      <c r="AJ599" s="2">
        <f t="shared" ref="AJ599" si="6158">X599*AE599+Z599*AE602-Y599*AF599-AA599*AF602</f>
        <v>0</v>
      </c>
      <c r="AK599" s="3">
        <f t="shared" ref="AK599" si="6159">(X599*AF599+Y599*AE599+Z599*AF602+AA599*AE602)</f>
        <v>-8.6465893181098217</v>
      </c>
      <c r="AL599" s="20"/>
      <c r="AM599" s="11">
        <v>1</v>
      </c>
      <c r="AN599" s="12">
        <v>0</v>
      </c>
      <c r="AO599" s="13">
        <v>0</v>
      </c>
      <c r="AP599" s="14">
        <v>0</v>
      </c>
      <c r="AR599" s="1">
        <f t="shared" ref="AR599" si="6160">AH599*AM599+AJ599*AM602-AI599*AN599-AK599*AN602</f>
        <v>19.389131572143476</v>
      </c>
      <c r="AS599" s="4">
        <f t="shared" ref="AS599" si="6161">(AH599*AN599+AI599*AM599+AJ599*AN602+AK599*AM602)</f>
        <v>0</v>
      </c>
      <c r="AT599" s="2">
        <f t="shared" ref="AT599" si="6162">AH599*AO599+AJ599*AO602-AI599*AP599-AK599*AP602</f>
        <v>0</v>
      </c>
      <c r="AU599" s="3">
        <f t="shared" ref="AU599" si="6163">(AH599*AP599+AI599*AO599+AJ599*AP602+AK599*AO602)</f>
        <v>-8.6465893181098217</v>
      </c>
      <c r="AV599" s="20"/>
      <c r="AW599" s="11">
        <v>1</v>
      </c>
      <c r="AX599" s="12">
        <v>0</v>
      </c>
      <c r="AY599" s="13">
        <v>0</v>
      </c>
      <c r="AZ599" s="40">
        <f t="shared" ref="AZ599" si="6164">$B599*$AX$4</f>
        <v>2.4659856000000002</v>
      </c>
      <c r="BA599" s="20"/>
      <c r="BB599" s="1">
        <f t="shared" ref="BB599" si="6165">AR599*AW599+AT599*AW602-AS599*AX599-AU599*AX602</f>
        <v>19.389131572143476</v>
      </c>
      <c r="BC599" s="4">
        <f t="shared" ref="BC599" si="6166">(AR599*AX599+AS599*AW599+AT599*AX602+AU599*AW602)</f>
        <v>0</v>
      </c>
      <c r="BD599" s="2">
        <f t="shared" ref="BD599" si="6167">AR599*AY599+AT599*AY602-AS599*AZ599-AU599*AZ602</f>
        <v>0</v>
      </c>
      <c r="BE599" s="3">
        <f t="shared" ref="BE599" si="6168">(AR599*AZ599+AS599*AY599+AT599*AZ602+AU599*AY602)</f>
        <v>39.166729935301362</v>
      </c>
      <c r="BF599" s="20"/>
      <c r="BG599" s="11">
        <v>1</v>
      </c>
      <c r="BH599" s="12">
        <v>0</v>
      </c>
      <c r="BI599" s="13">
        <v>0</v>
      </c>
      <c r="BJ599" s="14">
        <v>0</v>
      </c>
      <c r="BK599" s="20"/>
      <c r="BL599" s="1">
        <f t="shared" ref="BL599" si="6169">BB599*BG599+BD599*BG602-BC599*BH599-BE599*BH602</f>
        <v>-82.383704828316269</v>
      </c>
      <c r="BM599" s="4">
        <f t="shared" ref="BM599" si="6170">(BB599*BH599+BC599*BG599+BD599*BH602+BE599*BG602)</f>
        <v>0</v>
      </c>
      <c r="BN599" s="2">
        <f t="shared" ref="BN599" si="6171">BB599*BI599+BD599*BI602-BC599*BJ599-BE599*BJ602</f>
        <v>0</v>
      </c>
      <c r="BO599" s="3">
        <f t="shared" ref="BO599" si="6172">(BB599*BJ599+BC599*BI599+BD599*BJ602+BE599*BI602)</f>
        <v>39.166729935301362</v>
      </c>
      <c r="BP599" s="20"/>
      <c r="BQ599" s="11">
        <v>1</v>
      </c>
      <c r="BR599" s="12">
        <v>0</v>
      </c>
      <c r="BS599" s="13">
        <v>0</v>
      </c>
      <c r="BT599" s="40">
        <f t="shared" ref="BT599" si="6173">$B599*BR$4</f>
        <v>2.0549376000000001</v>
      </c>
      <c r="BU599" s="20"/>
      <c r="BV599" s="1">
        <f t="shared" ref="BV599" si="6174">BL599*BQ599+BN599*BQ602-BM599*BR599-BO599*BR602</f>
        <v>-82.383704828316269</v>
      </c>
      <c r="BW599" s="4">
        <f t="shared" ref="BW599" si="6175">(BL599*BR599+BM599*BQ599+BN599*BR602+BO599*BQ602)</f>
        <v>0</v>
      </c>
      <c r="BX599" s="2">
        <f t="shared" ref="BX599" si="6176">BL599*BS599+BN599*BS602-BM599*BT599-BO599*BT602</f>
        <v>0</v>
      </c>
      <c r="BY599" s="3">
        <f t="shared" ref="BY599" si="6177">(BL599*BT599+BM599*BS599+BN599*BT602+BO599*BS602)</f>
        <v>-130.12664274370729</v>
      </c>
      <c r="BZ599" s="20"/>
      <c r="CA599" s="11">
        <v>1</v>
      </c>
      <c r="CB599" s="12">
        <v>0</v>
      </c>
      <c r="CC599" s="13">
        <v>0</v>
      </c>
      <c r="CD599" s="14">
        <v>0</v>
      </c>
      <c r="CE599" s="20"/>
      <c r="CF599" s="1">
        <f t="shared" ref="CF599" si="6178">BV599*CA599+BX599*CA602-BW599*CB599-BY599*CB602</f>
        <v>70.235484265612115</v>
      </c>
      <c r="CG599" s="4">
        <f t="shared" ref="CG599" si="6179">(BV599*CB599+BW599*CA599+BX599*CB602+BY599*CA602)</f>
        <v>0</v>
      </c>
      <c r="CH599" s="2">
        <f t="shared" ref="CH599" si="6180">BV599*CC599+BX599*CC602-BW599*CD599-BY599*CD602</f>
        <v>0</v>
      </c>
      <c r="CI599" s="3">
        <f t="shared" ref="CI599" si="6181">(BV599*CD599+BW599*CC599+BX599*CD602+BY599*CC602)</f>
        <v>-130.12664274370729</v>
      </c>
      <c r="CJ599" s="28"/>
      <c r="CK599" s="11">
        <v>1</v>
      </c>
      <c r="CL599" s="12">
        <v>0</v>
      </c>
      <c r="CM599" s="13">
        <v>0</v>
      </c>
      <c r="CN599" s="14">
        <v>0</v>
      </c>
      <c r="CP599" s="1">
        <f t="shared" ref="CP599" si="6182">CF599*CK599+CH599*CK602-CG599*CL599-CI599*CL602</f>
        <v>70.235484265612115</v>
      </c>
      <c r="CQ599" s="4">
        <f t="shared" ref="CQ599" si="6183">(CF599*CL599+CG599*CK599+CH599*CL602+CI599*CK602)</f>
        <v>-130.12664274370729</v>
      </c>
      <c r="CR599" s="2">
        <f t="shared" ref="CR599" si="6184">CF599*CM599+CH599*CM602-CG599*CN599-CI599*CN602</f>
        <v>0</v>
      </c>
      <c r="CS599" s="3">
        <f t="shared" ref="CS599" si="6185">(CF599*CN599+CG599*CM599+CH599*CN602+CI599*CM602)</f>
        <v>-130.12664274370729</v>
      </c>
      <c r="CU599" s="29">
        <f t="shared" ref="CU599" si="6186">20*LOG(((1+$CL$4)/$CL$4)/((CP599+CP602)^2+(CQ599+CQ602)^2)^0.5)</f>
        <v>-38.487667115383111</v>
      </c>
      <c r="CW599" s="53">
        <f t="shared" ref="CW599" si="6187">((CP599^2+CQ599^2)^0.5)/((CP602^2+CQ602^2)^0.5)</f>
        <v>1.8528041062648972</v>
      </c>
      <c r="CY599" s="35"/>
      <c r="CZ599" s="35"/>
    </row>
    <row r="600" spans="1:104" ht="18" customHeight="1" thickBot="1">
      <c r="D600" s="11"/>
      <c r="E600" s="13"/>
      <c r="F600" s="13"/>
      <c r="G600" s="15"/>
      <c r="H600" s="10"/>
      <c r="I600" s="11"/>
      <c r="J600" s="13"/>
      <c r="K600" s="13"/>
      <c r="L600" s="15"/>
      <c r="N600" s="5"/>
      <c r="Q600" s="6"/>
      <c r="S600" s="11"/>
      <c r="T600" s="13"/>
      <c r="U600" s="13"/>
      <c r="V600" s="15"/>
      <c r="W600" s="20"/>
      <c r="X600" s="5"/>
      <c r="AA600" s="6"/>
      <c r="AB600" s="20"/>
      <c r="AC600" s="11"/>
      <c r="AD600" s="13"/>
      <c r="AE600" s="13"/>
      <c r="AF600" s="15"/>
      <c r="AG600" s="20"/>
      <c r="AH600" s="5"/>
      <c r="AK600" s="6"/>
      <c r="AL600" s="20"/>
      <c r="AM600" s="11"/>
      <c r="AN600" s="13"/>
      <c r="AO600" s="13"/>
      <c r="AP600" s="15"/>
      <c r="AR600" s="5"/>
      <c r="AU600" s="6"/>
      <c r="AW600" s="11"/>
      <c r="AX600" s="13"/>
      <c r="AY600" s="13"/>
      <c r="AZ600" s="15"/>
      <c r="BA600" s="20"/>
      <c r="BB600" s="5"/>
      <c r="BE600" s="6"/>
      <c r="BG600" s="11"/>
      <c r="BH600" s="13"/>
      <c r="BI600" s="13"/>
      <c r="BJ600" s="15"/>
      <c r="BL600" s="5"/>
      <c r="BO600" s="6"/>
      <c r="BQ600" s="11"/>
      <c r="BR600" s="13"/>
      <c r="BS600" s="13"/>
      <c r="BT600" s="15"/>
      <c r="BU600" s="20"/>
      <c r="BV600" s="5"/>
      <c r="BY600" s="6"/>
      <c r="CA600" s="11"/>
      <c r="CB600" s="13"/>
      <c r="CC600" s="13"/>
      <c r="CD600" s="15"/>
      <c r="CF600" s="5"/>
      <c r="CI600" s="6"/>
      <c r="CK600" s="11"/>
      <c r="CL600" s="13"/>
      <c r="CM600" s="13"/>
      <c r="CN600" s="15"/>
      <c r="CP600" s="5"/>
      <c r="CS600" s="6"/>
      <c r="CW600" s="54"/>
      <c r="CY600" s="35"/>
      <c r="CZ600" s="35"/>
    </row>
    <row r="601" spans="1:104" ht="18" customHeight="1" thickBot="1">
      <c r="D601" s="11" t="s">
        <v>101</v>
      </c>
      <c r="E601" s="13"/>
      <c r="F601" s="13" t="s">
        <v>102</v>
      </c>
      <c r="G601" s="15"/>
      <c r="H601" s="10"/>
      <c r="I601" s="11" t="s">
        <v>106</v>
      </c>
      <c r="J601" s="13"/>
      <c r="K601" s="13" t="s">
        <v>105</v>
      </c>
      <c r="L601" s="15"/>
      <c r="N601" s="194" t="s">
        <v>16</v>
      </c>
      <c r="O601" s="195"/>
      <c r="P601" s="196" t="s">
        <v>17</v>
      </c>
      <c r="Q601" s="197"/>
      <c r="S601" s="11" t="s">
        <v>4</v>
      </c>
      <c r="T601" s="13"/>
      <c r="U601" s="13" t="s">
        <v>5</v>
      </c>
      <c r="V601" s="15"/>
      <c r="W601" s="20"/>
      <c r="X601" s="194" t="s">
        <v>111</v>
      </c>
      <c r="Y601" s="195"/>
      <c r="Z601" s="196" t="s">
        <v>110</v>
      </c>
      <c r="AA601" s="197"/>
      <c r="AB601" s="20"/>
      <c r="AC601" s="11" t="s">
        <v>18</v>
      </c>
      <c r="AD601" s="13"/>
      <c r="AE601" s="13" t="s">
        <v>19</v>
      </c>
      <c r="AF601" s="15"/>
      <c r="AG601" s="20"/>
      <c r="AH601" s="194" t="s">
        <v>114</v>
      </c>
      <c r="AI601" s="195"/>
      <c r="AJ601" s="196" t="s">
        <v>115</v>
      </c>
      <c r="AK601" s="197"/>
      <c r="AL601" s="20"/>
      <c r="AM601" s="11" t="s">
        <v>138</v>
      </c>
      <c r="AN601" s="13"/>
      <c r="AO601" s="13" t="s">
        <v>137</v>
      </c>
      <c r="AP601" s="15"/>
      <c r="AR601" s="194" t="s">
        <v>117</v>
      </c>
      <c r="AS601" s="195"/>
      <c r="AT601" s="196" t="s">
        <v>118</v>
      </c>
      <c r="AU601" s="197"/>
      <c r="AV601" s="36"/>
      <c r="AW601" s="11" t="s">
        <v>142</v>
      </c>
      <c r="AX601" s="13"/>
      <c r="AY601" s="13" t="s">
        <v>141</v>
      </c>
      <c r="AZ601" s="15"/>
      <c r="BA601" s="20"/>
      <c r="BB601" s="194" t="s">
        <v>122</v>
      </c>
      <c r="BC601" s="195"/>
      <c r="BD601" s="196" t="s">
        <v>121</v>
      </c>
      <c r="BE601" s="197"/>
      <c r="BF601" s="36"/>
      <c r="BG601" s="11" t="s">
        <v>145</v>
      </c>
      <c r="BH601" s="13"/>
      <c r="BI601" s="13" t="s">
        <v>146</v>
      </c>
      <c r="BJ601" s="15"/>
      <c r="BK601" s="36"/>
      <c r="BL601" s="194" t="s">
        <v>125</v>
      </c>
      <c r="BM601" s="195"/>
      <c r="BN601" s="196" t="s">
        <v>126</v>
      </c>
      <c r="BO601" s="197"/>
      <c r="BP601" s="36"/>
      <c r="BQ601" s="11" t="s">
        <v>150</v>
      </c>
      <c r="BR601" s="13"/>
      <c r="BS601" s="13" t="s">
        <v>149</v>
      </c>
      <c r="BT601" s="15"/>
      <c r="BU601" s="20"/>
      <c r="BV601" s="194" t="s">
        <v>129</v>
      </c>
      <c r="BW601" s="195"/>
      <c r="BX601" s="196" t="s">
        <v>130</v>
      </c>
      <c r="BY601" s="197"/>
      <c r="BZ601" s="36"/>
      <c r="CA601" s="11" t="s">
        <v>154</v>
      </c>
      <c r="CB601" s="13"/>
      <c r="CC601" s="13" t="s">
        <v>153</v>
      </c>
      <c r="CD601" s="15"/>
      <c r="CE601" s="36"/>
      <c r="CF601" s="194" t="s">
        <v>134</v>
      </c>
      <c r="CG601" s="195"/>
      <c r="CH601" s="196" t="s">
        <v>133</v>
      </c>
      <c r="CI601" s="197"/>
      <c r="CK601" s="11" t="s">
        <v>159</v>
      </c>
      <c r="CL601" s="13"/>
      <c r="CM601" s="13" t="s">
        <v>158</v>
      </c>
      <c r="CN601" s="15"/>
      <c r="CP601" s="109" t="s">
        <v>161</v>
      </c>
      <c r="CQ601" s="110"/>
      <c r="CR601" s="111" t="s">
        <v>162</v>
      </c>
      <c r="CS601" s="112"/>
      <c r="CU601" s="38" t="s">
        <v>29</v>
      </c>
      <c r="CW601" s="55" t="s">
        <v>47</v>
      </c>
      <c r="CY601" s="35"/>
      <c r="CZ601" s="35"/>
    </row>
    <row r="602" spans="1:104" ht="18" customHeight="1" thickTop="1" thickBot="1">
      <c r="D602" s="16">
        <v>0</v>
      </c>
      <c r="E602" s="17">
        <f t="shared" ref="E602" si="6188">$B599*$E$4</f>
        <v>1.1728512</v>
      </c>
      <c r="F602" s="18">
        <v>1</v>
      </c>
      <c r="G602" s="19">
        <v>0</v>
      </c>
      <c r="H602" s="10"/>
      <c r="I602" s="16">
        <v>0</v>
      </c>
      <c r="J602" s="17">
        <v>0</v>
      </c>
      <c r="K602" s="18">
        <v>1</v>
      </c>
      <c r="L602" s="19">
        <v>0</v>
      </c>
      <c r="N602" s="1">
        <f t="shared" ref="N602" si="6189">D602*I599+F602*I602-E602*J599-G602*J602</f>
        <v>0</v>
      </c>
      <c r="O602" s="4">
        <f t="shared" ref="O602" si="6190">(D602*J599+E602*I599+F602*J602+G602*I602)</f>
        <v>1.1728512</v>
      </c>
      <c r="P602" s="2">
        <f t="shared" ref="P602" si="6191">D602*K599+F602*K602-E602*L599-G602*L602</f>
        <v>-1.4101360300851202</v>
      </c>
      <c r="Q602" s="3">
        <f t="shared" ref="Q602" si="6192">(D602*L599+E602*K599+F602*L602+G602*K602)</f>
        <v>0</v>
      </c>
      <c r="S602" s="16">
        <v>0</v>
      </c>
      <c r="T602" s="17">
        <f t="shared" ref="T602" si="6193">$B599*$T$4</f>
        <v>2.5984512</v>
      </c>
      <c r="U602" s="18">
        <v>1</v>
      </c>
      <c r="V602" s="19">
        <v>0</v>
      </c>
      <c r="W602" s="20"/>
      <c r="X602" s="1">
        <f t="shared" ref="X602" si="6194">N602*S599+P602*S602-O602*T599-Q602*T602</f>
        <v>0</v>
      </c>
      <c r="Y602" s="4">
        <f t="shared" ref="Y602" si="6195">(N602*T599+O602*S599+P602*T602+Q602*S602)</f>
        <v>-2.4913184595379168</v>
      </c>
      <c r="Z602" s="2">
        <f t="shared" ref="Z602" si="6196">N602*U599+P602*U602-O602*V599-Q602*V602</f>
        <v>-1.4101360300851202</v>
      </c>
      <c r="AA602" s="3">
        <f t="shared" ref="AA602" si="6197">(N602*V599+O602*U599+P602*V602+Q602*U602)</f>
        <v>0</v>
      </c>
      <c r="AB602" s="20"/>
      <c r="AC602" s="16">
        <v>0</v>
      </c>
      <c r="AD602" s="17">
        <v>0</v>
      </c>
      <c r="AE602" s="18">
        <v>1</v>
      </c>
      <c r="AF602" s="19">
        <v>0</v>
      </c>
      <c r="AG602" s="20"/>
      <c r="AH602" s="1">
        <f t="shared" ref="AH602" si="6198">X602*AC599+Z602*AC602-Y602*AD599-AA602*AD602</f>
        <v>0</v>
      </c>
      <c r="AI602" s="4">
        <f t="shared" ref="AI602" si="6199">(X602*AD599+Y602*AC599+Z602*AD602+AA602*AC602)</f>
        <v>-2.4913184595379168</v>
      </c>
      <c r="AJ602" s="2">
        <f t="shared" ref="AJ602" si="6200">X602*AE599+Z602*AE602-Y602*AF599-AA602*AF602</f>
        <v>4.733419416149566</v>
      </c>
      <c r="AK602" s="3">
        <f t="shared" ref="AK602" si="6201">(X602*AF599+Y602*AE599+Z602*AF602+AA602*AE602)</f>
        <v>0</v>
      </c>
      <c r="AL602" s="20"/>
      <c r="AM602" s="16">
        <v>0</v>
      </c>
      <c r="AN602" s="17">
        <f t="shared" ref="AN602" si="6202">$B599*$AN$4</f>
        <v>2.7442943999999998</v>
      </c>
      <c r="AO602" s="18">
        <v>1</v>
      </c>
      <c r="AP602" s="19">
        <v>0</v>
      </c>
      <c r="AR602" s="1">
        <f t="shared" ref="AR602" si="6203">AH602*AM599+AJ602*AM602-AI602*AN599-AK602*AN602</f>
        <v>0</v>
      </c>
      <c r="AS602" s="4">
        <f t="shared" ref="AS602" si="6204">(AH602*AN599+AI602*AM599+AJ602*AN602+AK602*AM602)</f>
        <v>10.498577937052605</v>
      </c>
      <c r="AT602" s="2">
        <f t="shared" ref="AT602" si="6205">AH602*AO599+AJ602*AO602-AI602*AP599-AK602*AP602</f>
        <v>4.733419416149566</v>
      </c>
      <c r="AU602" s="3">
        <f t="shared" ref="AU602" si="6206">(AH602*AP599+AI602*AO599+AJ602*AP602+AK602*AO602)</f>
        <v>0</v>
      </c>
      <c r="AV602" s="20"/>
      <c r="AW602" s="16">
        <v>0</v>
      </c>
      <c r="AX602" s="17">
        <v>0</v>
      </c>
      <c r="AY602" s="18">
        <v>1</v>
      </c>
      <c r="AZ602" s="19">
        <v>0</v>
      </c>
      <c r="BA602" s="20"/>
      <c r="BB602" s="1">
        <f t="shared" ref="BB602" si="6207">AR602*AW599+AT602*AW602-AS602*AX599-AU602*AX602</f>
        <v>0</v>
      </c>
      <c r="BC602" s="4">
        <f t="shared" ref="BC602" si="6208">(AR602*AX599+AS602*AW599+AT602*AX602+AU602*AW602)</f>
        <v>10.498577937052605</v>
      </c>
      <c r="BD602" s="2">
        <f t="shared" ref="BD602" si="6209">AR602*AY599+AT602*AY602-AS602*AZ599-AU602*AZ602</f>
        <v>-21.155922597099867</v>
      </c>
      <c r="BE602" s="3">
        <f t="shared" ref="BE602" si="6210">(AR602*AZ599+AS602*AY599+AT602*AZ602+AU602*AY602)</f>
        <v>0</v>
      </c>
      <c r="BF602" s="20"/>
      <c r="BG602" s="16">
        <v>0</v>
      </c>
      <c r="BH602" s="17">
        <f t="shared" ref="BH602" si="6211">$B599*$BH$4</f>
        <v>2.5984512</v>
      </c>
      <c r="BI602" s="18">
        <v>1</v>
      </c>
      <c r="BJ602" s="19">
        <v>0</v>
      </c>
      <c r="BK602" s="20"/>
      <c r="BL602" s="1">
        <f t="shared" ref="BL602" si="6212">BB602*BG599+BD602*BG602-BC602*BH599-BE602*BH602</f>
        <v>0</v>
      </c>
      <c r="BM602" s="4">
        <f t="shared" ref="BM602" si="6213">(BB602*BH599+BC602*BG599+BD602*BH602+BE602*BG602)</f>
        <v>-44.474054522488657</v>
      </c>
      <c r="BN602" s="2">
        <f t="shared" ref="BN602" si="6214">BB602*BI599+BD602*BI602-BC602*BJ599-BE602*BJ602</f>
        <v>-21.155922597099867</v>
      </c>
      <c r="BO602" s="3">
        <f t="shared" ref="BO602" si="6215">(BB602*BJ599+BC602*BI599+BD602*BJ602+BE602*BI602)</f>
        <v>0</v>
      </c>
      <c r="BP602" s="20"/>
      <c r="BQ602" s="16">
        <v>0</v>
      </c>
      <c r="BR602" s="17">
        <v>0</v>
      </c>
      <c r="BS602" s="18">
        <v>1</v>
      </c>
      <c r="BT602" s="19">
        <v>0</v>
      </c>
      <c r="BU602" s="20"/>
      <c r="BV602" s="1">
        <f t="shared" ref="BV602" si="6216">BL602*BQ599+BN602*BQ602-BM602*BR599-BO602*BR602</f>
        <v>0</v>
      </c>
      <c r="BW602" s="4">
        <f t="shared" ref="BW602" si="6217">(BL602*BR599+BM602*BQ599+BN602*BR602+BO602*BQ602)</f>
        <v>-44.474054522488657</v>
      </c>
      <c r="BX602" s="2">
        <f t="shared" ref="BX602" si="6218">BL602*BS599+BN602*BS602-BM602*BT599-BO602*BT602</f>
        <v>70.235484265612115</v>
      </c>
      <c r="BY602" s="3">
        <f t="shared" ref="BY602" si="6219">(BL602*BT599+BM602*BS599+BN602*BT602+BO602*BS602)</f>
        <v>0</v>
      </c>
      <c r="BZ602" s="20"/>
      <c r="CA602" s="16">
        <v>0</v>
      </c>
      <c r="CB602" s="17">
        <f t="shared" ref="CB602" si="6220">$B599*$CB$4</f>
        <v>1.1728512</v>
      </c>
      <c r="CC602" s="18">
        <v>1</v>
      </c>
      <c r="CD602" s="19">
        <v>0</v>
      </c>
      <c r="CE602" s="20"/>
      <c r="CF602" s="1">
        <f t="shared" ref="CF602" si="6221">BV602*CA599+BX602*CA602-BW602*CB599-BY602*CB602</f>
        <v>0</v>
      </c>
      <c r="CG602" s="4">
        <f t="shared" ref="CG602" si="6222">(BV602*CB599+BW602*CA599+BX602*CB602+BY602*CA602)</f>
        <v>37.901717481015623</v>
      </c>
      <c r="CH602" s="2">
        <f t="shared" ref="CH602" si="6223">BV602*CC599+BX602*CC602-BW602*CD599-BY602*CD602</f>
        <v>70.235484265612115</v>
      </c>
      <c r="CI602" s="3">
        <f t="shared" ref="CI602" si="6224">(BV602*CD599+BW602*CC599+BX602*CD602+BY602*CC602)</f>
        <v>0</v>
      </c>
      <c r="CK602" s="16">
        <f t="shared" ref="CK602" si="6225">1/$CL$4</f>
        <v>1</v>
      </c>
      <c r="CL602" s="17">
        <v>0</v>
      </c>
      <c r="CM602" s="18">
        <v>1</v>
      </c>
      <c r="CN602" s="19">
        <v>0</v>
      </c>
      <c r="CP602" s="1">
        <f t="shared" ref="CP602" si="6226">CF602*CK599+CH602*CK602-CG602*CL599-CI602*CL602</f>
        <v>70.235484265612115</v>
      </c>
      <c r="CQ602" s="4">
        <f t="shared" ref="CQ602" si="6227">(CF602*CL599+CG602*CK599+CH602*CL602+CI602*CK602)</f>
        <v>37.901717481015623</v>
      </c>
      <c r="CR602" s="2">
        <f t="shared" ref="CR602" si="6228">CF602*CM599+CH602*CM602-CG602*CN599-CI602*CN602</f>
        <v>70.235484265612115</v>
      </c>
      <c r="CS602" s="3">
        <f t="shared" ref="CS602" si="6229">(CF602*CN599+CG602*CM599+CH602*CN602+CI602*CM602)</f>
        <v>0</v>
      </c>
      <c r="CU602" s="39">
        <f t="shared" ref="CU602" si="6230">(180/PI())*ATAN(-1*(CQ599/CP599))</f>
        <v>61.6421714978013</v>
      </c>
      <c r="CW602" s="56">
        <f t="shared" ref="CW602" si="6231">20*LOG(((1-(10^(CU599/20)^2)*(1-((1-CW599)/(1+CW599))^2))^0.5))</f>
        <v>-5.6026205068011002E-4</v>
      </c>
      <c r="CY602" s="35"/>
      <c r="CZ602" s="35"/>
    </row>
    <row r="603" spans="1:104" ht="18" customHeight="1"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3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Y603" s="35"/>
      <c r="CZ603" s="35"/>
    </row>
    <row r="604" spans="1:104" ht="18" customHeight="1">
      <c r="CY604" s="35"/>
      <c r="CZ604" s="35"/>
    </row>
    <row r="605" spans="1:104" ht="18" customHeight="1" thickBot="1">
      <c r="A605" s="23"/>
      <c r="B605" s="23"/>
      <c r="C605" s="23"/>
      <c r="D605" s="20" t="s">
        <v>6</v>
      </c>
      <c r="E605" s="20"/>
      <c r="F605" s="20"/>
      <c r="G605" s="20"/>
      <c r="H605" s="20"/>
      <c r="I605" s="20" t="s">
        <v>7</v>
      </c>
      <c r="J605" s="20"/>
      <c r="K605" s="20"/>
      <c r="L605" s="20"/>
      <c r="M605" s="23"/>
      <c r="N605" s="23"/>
      <c r="O605" s="24" t="s">
        <v>8</v>
      </c>
      <c r="P605" s="23"/>
      <c r="Q605" s="23"/>
      <c r="R605" s="23"/>
      <c r="S605" s="20"/>
      <c r="T605" s="20" t="s">
        <v>9</v>
      </c>
      <c r="U605" s="23"/>
      <c r="V605" s="23"/>
      <c r="W605" s="23"/>
      <c r="X605" s="23"/>
      <c r="Y605" s="24" t="s">
        <v>10</v>
      </c>
      <c r="Z605" s="23"/>
      <c r="AA605" s="23"/>
      <c r="AB605" s="23"/>
      <c r="AC605" s="24" t="s">
        <v>11</v>
      </c>
      <c r="AD605" s="20"/>
      <c r="AE605" s="20"/>
      <c r="AF605" s="20"/>
      <c r="AG605" s="20"/>
      <c r="AH605" s="23"/>
      <c r="AI605" s="24" t="s">
        <v>12</v>
      </c>
      <c r="AJ605" s="23"/>
      <c r="AK605" s="23"/>
      <c r="AL605" s="20"/>
      <c r="AM605" s="24" t="s">
        <v>21</v>
      </c>
      <c r="AN605" s="20"/>
      <c r="AO605" s="23"/>
      <c r="AP605" s="23"/>
      <c r="AQ605" s="23"/>
      <c r="AR605" s="23"/>
      <c r="AS605" s="24" t="s">
        <v>87</v>
      </c>
      <c r="AT605" s="23"/>
      <c r="AU605" s="23"/>
      <c r="AV605" s="23"/>
      <c r="AW605" s="24" t="s">
        <v>22</v>
      </c>
      <c r="AX605" s="20"/>
      <c r="AY605" s="20"/>
      <c r="AZ605" s="20"/>
      <c r="BA605" s="20"/>
      <c r="BB605" s="23"/>
      <c r="BC605" s="24" t="s">
        <v>13</v>
      </c>
      <c r="BD605" s="23"/>
      <c r="BE605" s="23"/>
      <c r="BF605" s="23"/>
      <c r="BG605" s="24" t="s">
        <v>23</v>
      </c>
      <c r="BH605" s="20"/>
      <c r="BI605" s="23"/>
      <c r="BJ605" s="23"/>
      <c r="BK605" s="23"/>
      <c r="BL605" s="23"/>
      <c r="BM605" s="24" t="s">
        <v>24</v>
      </c>
      <c r="BN605" s="23"/>
      <c r="BO605" s="23"/>
      <c r="BP605" s="23"/>
      <c r="BQ605" s="24" t="s">
        <v>22</v>
      </c>
      <c r="BR605" s="20"/>
      <c r="BS605" s="20"/>
      <c r="BT605" s="20"/>
      <c r="BU605" s="20"/>
      <c r="BV605" s="23"/>
      <c r="BW605" s="24" t="s">
        <v>25</v>
      </c>
      <c r="BX605" s="23"/>
      <c r="BY605" s="23"/>
      <c r="BZ605" s="23"/>
      <c r="CA605" s="24" t="s">
        <v>23</v>
      </c>
      <c r="CB605" s="20"/>
      <c r="CC605" s="23"/>
      <c r="CD605" s="23"/>
      <c r="CE605" s="23"/>
      <c r="CF605" s="23"/>
      <c r="CG605" s="24" t="s">
        <v>88</v>
      </c>
      <c r="CH605" s="23"/>
      <c r="CI605" s="23"/>
      <c r="CJ605" s="23"/>
      <c r="CK605" s="24" t="s">
        <v>155</v>
      </c>
      <c r="CL605" s="24"/>
      <c r="CM605" s="23"/>
      <c r="CN605" s="23"/>
      <c r="CO605" s="23"/>
      <c r="CP605" s="23"/>
      <c r="CQ605" s="24" t="s">
        <v>89</v>
      </c>
      <c r="CR605" s="23"/>
      <c r="CS605" s="23"/>
      <c r="CY605" s="35"/>
      <c r="CZ605" s="35"/>
    </row>
    <row r="606" spans="1:104" ht="18" customHeight="1" thickBot="1">
      <c r="A606" s="23"/>
      <c r="B606" s="33"/>
      <c r="C606" s="23"/>
      <c r="D606" s="7" t="s">
        <v>99</v>
      </c>
      <c r="E606" s="8"/>
      <c r="F606" s="8" t="s">
        <v>100</v>
      </c>
      <c r="G606" s="9"/>
      <c r="H606" s="10"/>
      <c r="I606" s="7" t="s">
        <v>103</v>
      </c>
      <c r="J606" s="8"/>
      <c r="K606" s="8" t="s">
        <v>104</v>
      </c>
      <c r="L606" s="9"/>
      <c r="M606" s="23"/>
      <c r="N606" s="194" t="s">
        <v>74</v>
      </c>
      <c r="O606" s="195"/>
      <c r="P606" s="196" t="s">
        <v>75</v>
      </c>
      <c r="Q606" s="197"/>
      <c r="R606" s="23"/>
      <c r="S606" s="7" t="s">
        <v>2</v>
      </c>
      <c r="T606" s="8"/>
      <c r="U606" s="8" t="s">
        <v>3</v>
      </c>
      <c r="V606" s="9"/>
      <c r="W606" s="20"/>
      <c r="X606" s="194" t="s">
        <v>108</v>
      </c>
      <c r="Y606" s="195"/>
      <c r="Z606" s="196" t="s">
        <v>109</v>
      </c>
      <c r="AA606" s="197"/>
      <c r="AB606" s="20"/>
      <c r="AC606" s="7" t="s">
        <v>107</v>
      </c>
      <c r="AD606" s="8"/>
      <c r="AE606" s="8" t="s">
        <v>14</v>
      </c>
      <c r="AF606" s="9"/>
      <c r="AG606" s="20"/>
      <c r="AH606" s="194" t="s">
        <v>112</v>
      </c>
      <c r="AI606" s="195"/>
      <c r="AJ606" s="196" t="s">
        <v>113</v>
      </c>
      <c r="AK606" s="197"/>
      <c r="AL606" s="20"/>
      <c r="AM606" s="106" t="s">
        <v>135</v>
      </c>
      <c r="AN606" s="107"/>
      <c r="AO606" s="107" t="s">
        <v>136</v>
      </c>
      <c r="AP606" s="108"/>
      <c r="AQ606" s="23"/>
      <c r="AR606" s="194" t="s">
        <v>116</v>
      </c>
      <c r="AS606" s="195"/>
      <c r="AT606" s="196" t="s">
        <v>0</v>
      </c>
      <c r="AU606" s="197"/>
      <c r="AV606" s="36"/>
      <c r="AW606" s="7" t="s">
        <v>139</v>
      </c>
      <c r="AX606" s="8"/>
      <c r="AY606" s="8" t="s">
        <v>140</v>
      </c>
      <c r="AZ606" s="9"/>
      <c r="BA606" s="20"/>
      <c r="BB606" s="194" t="s">
        <v>119</v>
      </c>
      <c r="BC606" s="195"/>
      <c r="BD606" s="196" t="s">
        <v>120</v>
      </c>
      <c r="BE606" s="197"/>
      <c r="BF606" s="36"/>
      <c r="BG606" s="190" t="s">
        <v>143</v>
      </c>
      <c r="BH606" s="191"/>
      <c r="BI606" s="192" t="s">
        <v>144</v>
      </c>
      <c r="BJ606" s="193"/>
      <c r="BK606" s="36"/>
      <c r="BL606" s="194" t="s">
        <v>123</v>
      </c>
      <c r="BM606" s="195"/>
      <c r="BN606" s="196" t="s">
        <v>124</v>
      </c>
      <c r="BO606" s="197"/>
      <c r="BP606" s="36"/>
      <c r="BQ606" s="7" t="s">
        <v>147</v>
      </c>
      <c r="BR606" s="8"/>
      <c r="BS606" s="8" t="s">
        <v>148</v>
      </c>
      <c r="BT606" s="9"/>
      <c r="BU606" s="20"/>
      <c r="BV606" s="194" t="s">
        <v>127</v>
      </c>
      <c r="BW606" s="195"/>
      <c r="BX606" s="196" t="s">
        <v>128</v>
      </c>
      <c r="BY606" s="197"/>
      <c r="BZ606" s="36"/>
      <c r="CA606" s="7" t="s">
        <v>151</v>
      </c>
      <c r="CB606" s="8"/>
      <c r="CC606" s="8" t="s">
        <v>152</v>
      </c>
      <c r="CD606" s="9"/>
      <c r="CE606" s="36"/>
      <c r="CF606" s="194" t="s">
        <v>131</v>
      </c>
      <c r="CG606" s="195"/>
      <c r="CH606" s="196" t="s">
        <v>132</v>
      </c>
      <c r="CI606" s="197"/>
      <c r="CJ606" s="23"/>
      <c r="CK606" s="7" t="s">
        <v>156</v>
      </c>
      <c r="CL606" s="8"/>
      <c r="CM606" s="8" t="s">
        <v>157</v>
      </c>
      <c r="CN606" s="9"/>
      <c r="CO606" s="23"/>
      <c r="CP606" s="194" t="s">
        <v>160</v>
      </c>
      <c r="CQ606" s="195"/>
      <c r="CR606" s="196" t="s">
        <v>132</v>
      </c>
      <c r="CS606" s="197"/>
      <c r="CU606" s="26" t="s">
        <v>15</v>
      </c>
      <c r="CW606" s="52" t="s">
        <v>46</v>
      </c>
      <c r="CY606" s="35"/>
      <c r="CZ606" s="35"/>
    </row>
    <row r="607" spans="1:104" ht="18" customHeight="1" thickTop="1" thickBot="1">
      <c r="B607" s="34">
        <v>1.46</v>
      </c>
      <c r="D607" s="11">
        <v>1</v>
      </c>
      <c r="E607" s="12">
        <v>0</v>
      </c>
      <c r="F607" s="13">
        <v>0</v>
      </c>
      <c r="G607" s="14">
        <v>0</v>
      </c>
      <c r="H607" s="10"/>
      <c r="I607" s="11">
        <v>1</v>
      </c>
      <c r="J607" s="12">
        <v>0</v>
      </c>
      <c r="K607" s="13">
        <v>0</v>
      </c>
      <c r="L607" s="40">
        <f t="shared" ref="L607" si="6232">$B607*$J$4</f>
        <v>2.0834784000000002</v>
      </c>
      <c r="N607" s="1">
        <f t="shared" ref="N607" si="6233">D607*I607+F607*I610-E607*J607-G607*J610</f>
        <v>1</v>
      </c>
      <c r="O607" s="4">
        <f t="shared" ref="O607" si="6234">(D607*J607+E607*I607+F607*J610+G607*I610)</f>
        <v>0</v>
      </c>
      <c r="P607" s="2">
        <f t="shared" ref="P607" si="6235">D607*K607+F607*K610-E607*L607-G607*L610</f>
        <v>0</v>
      </c>
      <c r="Q607" s="3">
        <f t="shared" ref="Q607" si="6236">(D607*L607+E607*K607+F607*L610+G607*K610)</f>
        <v>2.0834784000000002</v>
      </c>
      <c r="S607" s="11">
        <v>1</v>
      </c>
      <c r="T607" s="12">
        <v>0</v>
      </c>
      <c r="U607" s="13">
        <v>0</v>
      </c>
      <c r="V607" s="13">
        <v>0</v>
      </c>
      <c r="W607" s="20"/>
      <c r="X607" s="1">
        <f t="shared" ref="X607" si="6237">N607*S607+P607*S610-O607*T607-Q607*T610</f>
        <v>-4.4890088507187205</v>
      </c>
      <c r="Y607" s="4">
        <f t="shared" ref="Y607" si="6238">(N607*T607+O607*S607+P607*T610+Q607*S610)</f>
        <v>0</v>
      </c>
      <c r="Z607" s="2">
        <f t="shared" ref="Z607" si="6239">N607*U607+P607*U610-O607*V607-Q607*V610</f>
        <v>0</v>
      </c>
      <c r="AA607" s="3">
        <f t="shared" ref="AA607" si="6240">(N607*V607+O607*U607+P607*V610+Q607*U610)</f>
        <v>2.0834784000000002</v>
      </c>
      <c r="AB607" s="20"/>
      <c r="AC607" s="11">
        <v>1</v>
      </c>
      <c r="AD607" s="12">
        <v>0</v>
      </c>
      <c r="AE607" s="13">
        <v>0</v>
      </c>
      <c r="AF607" s="40">
        <f t="shared" ref="AF607" si="6241">$B607*$AD$4</f>
        <v>2.5002354000000002</v>
      </c>
      <c r="AG607" s="20"/>
      <c r="AH607" s="1">
        <f t="shared" ref="AH607" si="6242">X607*AC607+Z607*AC610-Y607*AD607-AA607*AD610</f>
        <v>-4.4890088507187205</v>
      </c>
      <c r="AI607" s="4">
        <f t="shared" ref="AI607" si="6243">(X607*AD607+Y607*AC607+Z607*AD610+AA607*AC610)</f>
        <v>0</v>
      </c>
      <c r="AJ607" s="2">
        <f t="shared" ref="AJ607" si="6244">X607*AE607+Z607*AE610-Y607*AF607-AA607*AF610</f>
        <v>0</v>
      </c>
      <c r="AK607" s="3">
        <f t="shared" ref="AK607" si="6245">(X607*AF607+Y607*AE607+Z607*AF610+AA607*AE610)</f>
        <v>-9.1401004394802605</v>
      </c>
      <c r="AL607" s="20"/>
      <c r="AM607" s="11">
        <v>1</v>
      </c>
      <c r="AN607" s="12">
        <v>0</v>
      </c>
      <c r="AO607" s="13">
        <v>0</v>
      </c>
      <c r="AP607" s="14">
        <v>0</v>
      </c>
      <c r="AR607" s="1">
        <f t="shared" ref="AR607" si="6246">AH607*AM607+AJ607*AM610-AI607*AN607-AK607*AN610</f>
        <v>20.942494357055374</v>
      </c>
      <c r="AS607" s="4">
        <f t="shared" ref="AS607" si="6247">(AH607*AN607+AI607*AM607+AJ607*AN610+AK607*AM610)</f>
        <v>0</v>
      </c>
      <c r="AT607" s="2">
        <f t="shared" ref="AT607" si="6248">AH607*AO607+AJ607*AO610-AI607*AP607-AK607*AP610</f>
        <v>0</v>
      </c>
      <c r="AU607" s="3">
        <f t="shared" ref="AU607" si="6249">(AH607*AP607+AI607*AO607+AJ607*AP610+AK607*AO610)</f>
        <v>-9.1401004394802605</v>
      </c>
      <c r="AV607" s="20"/>
      <c r="AW607" s="11">
        <v>1</v>
      </c>
      <c r="AX607" s="12">
        <v>0</v>
      </c>
      <c r="AY607" s="13">
        <v>0</v>
      </c>
      <c r="AZ607" s="40">
        <f t="shared" ref="AZ607" si="6250">$B607*$AX$4</f>
        <v>2.5002354000000002</v>
      </c>
      <c r="BA607" s="20"/>
      <c r="BB607" s="1">
        <f t="shared" ref="BB607" si="6251">AR607*AW607+AT607*AW610-AS607*AX607-AU607*AX610</f>
        <v>20.942494357055374</v>
      </c>
      <c r="BC607" s="4">
        <f t="shared" ref="BC607" si="6252">(AR607*AX607+AS607*AW607+AT607*AX610+AU607*AW610)</f>
        <v>0</v>
      </c>
      <c r="BD607" s="2">
        <f t="shared" ref="BD607" si="6253">AR607*AY607+AT607*AY610-AS607*AZ607-AU607*AZ610</f>
        <v>0</v>
      </c>
      <c r="BE607" s="3">
        <f t="shared" ref="BE607" si="6254">(AR607*AZ607+AS607*AY607+AT607*AZ610+AU607*AY610)</f>
        <v>43.221065316329828</v>
      </c>
      <c r="BF607" s="20"/>
      <c r="BG607" s="11">
        <v>1</v>
      </c>
      <c r="BH607" s="12">
        <v>0</v>
      </c>
      <c r="BI607" s="13">
        <v>0</v>
      </c>
      <c r="BJ607" s="14">
        <v>0</v>
      </c>
      <c r="BK607" s="20"/>
      <c r="BL607" s="1">
        <f t="shared" ref="BL607" si="6255">BB607*BG607+BD607*BG610-BC607*BH607-BE607*BH610</f>
        <v>-92.925165638280447</v>
      </c>
      <c r="BM607" s="4">
        <f t="shared" ref="BM607" si="6256">(BB607*BH607+BC607*BG607+BD607*BH610+BE607*BG610)</f>
        <v>0</v>
      </c>
      <c r="BN607" s="2">
        <f t="shared" ref="BN607" si="6257">BB607*BI607+BD607*BI610-BC607*BJ607-BE607*BJ610</f>
        <v>0</v>
      </c>
      <c r="BO607" s="3">
        <f t="shared" ref="BO607" si="6258">(BB607*BJ607+BC607*BI607+BD607*BJ610+BE607*BI610)</f>
        <v>43.221065316329828</v>
      </c>
      <c r="BP607" s="20"/>
      <c r="BQ607" s="11">
        <v>1</v>
      </c>
      <c r="BR607" s="12">
        <v>0</v>
      </c>
      <c r="BS607" s="13">
        <v>0</v>
      </c>
      <c r="BT607" s="40">
        <f t="shared" ref="BT607" si="6259">$B607*BR$4</f>
        <v>2.0834784000000002</v>
      </c>
      <c r="BU607" s="20"/>
      <c r="BV607" s="1">
        <f t="shared" ref="BV607" si="6260">BL607*BQ607+BN607*BQ610-BM607*BR607-BO607*BR610</f>
        <v>-92.925165638280447</v>
      </c>
      <c r="BW607" s="4">
        <f t="shared" ref="BW607" si="6261">(BL607*BR607+BM607*BQ607+BN607*BR610+BO607*BQ610)</f>
        <v>0</v>
      </c>
      <c r="BX607" s="2">
        <f t="shared" ref="BX607" si="6262">BL607*BS607+BN607*BS610-BM607*BT607-BO607*BT610</f>
        <v>0</v>
      </c>
      <c r="BY607" s="3">
        <f t="shared" ref="BY607" si="6263">(BL607*BT607+BM607*BS607+BN607*BT610+BO607*BS610)</f>
        <v>-150.38651010744971</v>
      </c>
      <c r="BZ607" s="20"/>
      <c r="CA607" s="11">
        <v>1</v>
      </c>
      <c r="CB607" s="12">
        <v>0</v>
      </c>
      <c r="CC607" s="13">
        <v>0</v>
      </c>
      <c r="CD607" s="14">
        <v>0</v>
      </c>
      <c r="CE607" s="20"/>
      <c r="CF607" s="1">
        <f t="shared" ref="CF607" si="6264">BV607*CA607+BX607*CA610-BW607*CB607-BY607*CB610</f>
        <v>85.905569300100382</v>
      </c>
      <c r="CG607" s="4">
        <f t="shared" ref="CG607" si="6265">(BV607*CB607+BW607*CA607+BX607*CB610+BY607*CA610)</f>
        <v>0</v>
      </c>
      <c r="CH607" s="2">
        <f t="shared" ref="CH607" si="6266">BV607*CC607+BX607*CC610-BW607*CD607-BY607*CD610</f>
        <v>0</v>
      </c>
      <c r="CI607" s="3">
        <f t="shared" ref="CI607" si="6267">(BV607*CD607+BW607*CC607+BX607*CD610+BY607*CC610)</f>
        <v>-150.38651010744971</v>
      </c>
      <c r="CJ607" s="28"/>
      <c r="CK607" s="11">
        <v>1</v>
      </c>
      <c r="CL607" s="12">
        <v>0</v>
      </c>
      <c r="CM607" s="13">
        <v>0</v>
      </c>
      <c r="CN607" s="14">
        <v>0</v>
      </c>
      <c r="CP607" s="1">
        <f t="shared" ref="CP607" si="6268">CF607*CK607+CH607*CK610-CG607*CL607-CI607*CL610</f>
        <v>85.905569300100382</v>
      </c>
      <c r="CQ607" s="4">
        <f t="shared" ref="CQ607" si="6269">(CF607*CL607+CG607*CK607+CH607*CL610+CI607*CK610)</f>
        <v>-150.38651010744971</v>
      </c>
      <c r="CR607" s="2">
        <f t="shared" ref="CR607" si="6270">CF607*CM607+CH607*CM610-CG607*CN607-CI607*CN610</f>
        <v>0</v>
      </c>
      <c r="CS607" s="3">
        <f t="shared" ref="CS607" si="6271">(CF607*CN607+CG607*CM607+CH607*CN610+CI607*CM610)</f>
        <v>-150.38651010744971</v>
      </c>
      <c r="CU607" s="29">
        <f t="shared" ref="CU607" si="6272">20*LOG(((1+$CL$4)/$CL$4)/((CP607+CP610)^2+(CQ607+CQ610)^2)^0.5)</f>
        <v>-39.97659859241368</v>
      </c>
      <c r="CW607" s="53">
        <f t="shared" ref="CW607" si="6273">((CP607^2+CQ607^2)^0.5)/((CP610^2+CQ610^2)^0.5)</f>
        <v>1.7506609270824021</v>
      </c>
      <c r="CY607" s="35"/>
      <c r="CZ607" s="35"/>
    </row>
    <row r="608" spans="1:104" ht="18" customHeight="1" thickBot="1">
      <c r="D608" s="11"/>
      <c r="E608" s="13"/>
      <c r="F608" s="13"/>
      <c r="G608" s="15"/>
      <c r="H608" s="10"/>
      <c r="I608" s="11"/>
      <c r="J608" s="13"/>
      <c r="K608" s="13"/>
      <c r="L608" s="15"/>
      <c r="N608" s="5"/>
      <c r="Q608" s="6"/>
      <c r="S608" s="11"/>
      <c r="T608" s="13"/>
      <c r="U608" s="13"/>
      <c r="V608" s="15"/>
      <c r="W608" s="20"/>
      <c r="X608" s="5"/>
      <c r="AA608" s="6"/>
      <c r="AB608" s="20"/>
      <c r="AC608" s="11"/>
      <c r="AD608" s="13"/>
      <c r="AE608" s="13"/>
      <c r="AF608" s="15"/>
      <c r="AG608" s="20"/>
      <c r="AH608" s="5"/>
      <c r="AK608" s="6"/>
      <c r="AL608" s="20"/>
      <c r="AM608" s="11"/>
      <c r="AN608" s="13"/>
      <c r="AO608" s="13"/>
      <c r="AP608" s="15"/>
      <c r="AR608" s="5"/>
      <c r="AU608" s="6"/>
      <c r="AW608" s="11"/>
      <c r="AX608" s="13"/>
      <c r="AY608" s="13"/>
      <c r="AZ608" s="15"/>
      <c r="BA608" s="20"/>
      <c r="BB608" s="5"/>
      <c r="BE608" s="6"/>
      <c r="BG608" s="11"/>
      <c r="BH608" s="13"/>
      <c r="BI608" s="13"/>
      <c r="BJ608" s="15"/>
      <c r="BL608" s="5"/>
      <c r="BO608" s="6"/>
      <c r="BQ608" s="11"/>
      <c r="BR608" s="13"/>
      <c r="BS608" s="13"/>
      <c r="BT608" s="15"/>
      <c r="BU608" s="20"/>
      <c r="BV608" s="5"/>
      <c r="BY608" s="6"/>
      <c r="CA608" s="11"/>
      <c r="CB608" s="13"/>
      <c r="CC608" s="13"/>
      <c r="CD608" s="15"/>
      <c r="CF608" s="5"/>
      <c r="CI608" s="6"/>
      <c r="CK608" s="11"/>
      <c r="CL608" s="13"/>
      <c r="CM608" s="13"/>
      <c r="CN608" s="15"/>
      <c r="CP608" s="5"/>
      <c r="CS608" s="6"/>
      <c r="CW608" s="54"/>
      <c r="CY608" s="35"/>
      <c r="CZ608" s="35"/>
    </row>
    <row r="609" spans="1:104" ht="18" customHeight="1" thickBot="1">
      <c r="D609" s="11" t="s">
        <v>101</v>
      </c>
      <c r="E609" s="13"/>
      <c r="F609" s="13" t="s">
        <v>102</v>
      </c>
      <c r="G609" s="15"/>
      <c r="H609" s="10"/>
      <c r="I609" s="11" t="s">
        <v>106</v>
      </c>
      <c r="J609" s="13"/>
      <c r="K609" s="13" t="s">
        <v>105</v>
      </c>
      <c r="L609" s="15"/>
      <c r="N609" s="194" t="s">
        <v>16</v>
      </c>
      <c r="O609" s="195"/>
      <c r="P609" s="196" t="s">
        <v>17</v>
      </c>
      <c r="Q609" s="197"/>
      <c r="S609" s="11" t="s">
        <v>4</v>
      </c>
      <c r="T609" s="13"/>
      <c r="U609" s="13" t="s">
        <v>5</v>
      </c>
      <c r="V609" s="15"/>
      <c r="W609" s="20"/>
      <c r="X609" s="194" t="s">
        <v>111</v>
      </c>
      <c r="Y609" s="195"/>
      <c r="Z609" s="196" t="s">
        <v>110</v>
      </c>
      <c r="AA609" s="197"/>
      <c r="AB609" s="20"/>
      <c r="AC609" s="11" t="s">
        <v>18</v>
      </c>
      <c r="AD609" s="13"/>
      <c r="AE609" s="13" t="s">
        <v>19</v>
      </c>
      <c r="AF609" s="15"/>
      <c r="AG609" s="20"/>
      <c r="AH609" s="194" t="s">
        <v>114</v>
      </c>
      <c r="AI609" s="195"/>
      <c r="AJ609" s="196" t="s">
        <v>115</v>
      </c>
      <c r="AK609" s="197"/>
      <c r="AL609" s="20"/>
      <c r="AM609" s="11" t="s">
        <v>138</v>
      </c>
      <c r="AN609" s="13"/>
      <c r="AO609" s="13" t="s">
        <v>137</v>
      </c>
      <c r="AP609" s="15"/>
      <c r="AR609" s="194" t="s">
        <v>117</v>
      </c>
      <c r="AS609" s="195"/>
      <c r="AT609" s="196" t="s">
        <v>118</v>
      </c>
      <c r="AU609" s="197"/>
      <c r="AV609" s="36"/>
      <c r="AW609" s="11" t="s">
        <v>142</v>
      </c>
      <c r="AX609" s="13"/>
      <c r="AY609" s="13" t="s">
        <v>141</v>
      </c>
      <c r="AZ609" s="15"/>
      <c r="BA609" s="20"/>
      <c r="BB609" s="194" t="s">
        <v>122</v>
      </c>
      <c r="BC609" s="195"/>
      <c r="BD609" s="196" t="s">
        <v>121</v>
      </c>
      <c r="BE609" s="197"/>
      <c r="BF609" s="36"/>
      <c r="BG609" s="11" t="s">
        <v>145</v>
      </c>
      <c r="BH609" s="13"/>
      <c r="BI609" s="13" t="s">
        <v>146</v>
      </c>
      <c r="BJ609" s="15"/>
      <c r="BK609" s="36"/>
      <c r="BL609" s="194" t="s">
        <v>125</v>
      </c>
      <c r="BM609" s="195"/>
      <c r="BN609" s="196" t="s">
        <v>126</v>
      </c>
      <c r="BO609" s="197"/>
      <c r="BP609" s="36"/>
      <c r="BQ609" s="11" t="s">
        <v>150</v>
      </c>
      <c r="BR609" s="13"/>
      <c r="BS609" s="13" t="s">
        <v>149</v>
      </c>
      <c r="BT609" s="15"/>
      <c r="BU609" s="20"/>
      <c r="BV609" s="194" t="s">
        <v>129</v>
      </c>
      <c r="BW609" s="195"/>
      <c r="BX609" s="196" t="s">
        <v>130</v>
      </c>
      <c r="BY609" s="197"/>
      <c r="BZ609" s="36"/>
      <c r="CA609" s="11" t="s">
        <v>154</v>
      </c>
      <c r="CB609" s="13"/>
      <c r="CC609" s="13" t="s">
        <v>153</v>
      </c>
      <c r="CD609" s="15"/>
      <c r="CE609" s="36"/>
      <c r="CF609" s="194" t="s">
        <v>134</v>
      </c>
      <c r="CG609" s="195"/>
      <c r="CH609" s="196" t="s">
        <v>133</v>
      </c>
      <c r="CI609" s="197"/>
      <c r="CK609" s="11" t="s">
        <v>159</v>
      </c>
      <c r="CL609" s="13"/>
      <c r="CM609" s="13" t="s">
        <v>158</v>
      </c>
      <c r="CN609" s="15"/>
      <c r="CP609" s="109" t="s">
        <v>161</v>
      </c>
      <c r="CQ609" s="110"/>
      <c r="CR609" s="111" t="s">
        <v>162</v>
      </c>
      <c r="CS609" s="112"/>
      <c r="CU609" s="38" t="s">
        <v>29</v>
      </c>
      <c r="CW609" s="55" t="s">
        <v>47</v>
      </c>
      <c r="CY609" s="35"/>
      <c r="CZ609" s="35"/>
    </row>
    <row r="610" spans="1:104" ht="18" customHeight="1" thickTop="1" thickBot="1">
      <c r="D610" s="16">
        <v>0</v>
      </c>
      <c r="E610" s="17">
        <f t="shared" ref="E610" si="6274">$B607*$E$4</f>
        <v>1.1891407999999999</v>
      </c>
      <c r="F610" s="18">
        <v>1</v>
      </c>
      <c r="G610" s="19">
        <v>0</v>
      </c>
      <c r="H610" s="10"/>
      <c r="I610" s="16">
        <v>0</v>
      </c>
      <c r="J610" s="17">
        <v>0</v>
      </c>
      <c r="K610" s="18">
        <v>1</v>
      </c>
      <c r="L610" s="19">
        <v>0</v>
      </c>
      <c r="N610" s="1">
        <f t="shared" ref="N610" si="6275">D610*I607+F610*I610-E610*J607-G610*J610</f>
        <v>0</v>
      </c>
      <c r="O610" s="4">
        <f t="shared" ref="O610" si="6276">(D610*J607+E610*I607+F610*J610+G610*I610)</f>
        <v>1.1891407999999999</v>
      </c>
      <c r="P610" s="2">
        <f t="shared" ref="P610" si="6277">D610*K607+F610*K610-E610*L607-G610*L610</f>
        <v>-1.4775491713587199</v>
      </c>
      <c r="Q610" s="3">
        <f t="shared" ref="Q610" si="6278">(D610*L607+E610*K607+F610*L610+G610*K610)</f>
        <v>0</v>
      </c>
      <c r="S610" s="16">
        <v>0</v>
      </c>
      <c r="T610" s="17">
        <f t="shared" ref="T610" si="6279">$B607*$T$4</f>
        <v>2.6345407999999999</v>
      </c>
      <c r="U610" s="18">
        <v>1</v>
      </c>
      <c r="V610" s="19">
        <v>0</v>
      </c>
      <c r="W610" s="20"/>
      <c r="X610" s="1">
        <f t="shared" ref="X610" si="6280">N610*S607+P610*S610-O610*T607-Q610*T610</f>
        <v>0</v>
      </c>
      <c r="Y610" s="4">
        <f t="shared" ref="Y610" si="6281">(N610*T607+O610*S607+P610*T610+Q610*S610)</f>
        <v>-2.7035227759507388</v>
      </c>
      <c r="Z610" s="2">
        <f t="shared" ref="Z610" si="6282">N610*U607+P610*U610-O610*V607-Q610*V610</f>
        <v>-1.4775491713587199</v>
      </c>
      <c r="AA610" s="3">
        <f t="shared" ref="AA610" si="6283">(N610*V607+O610*U607+P610*V610+Q610*U610)</f>
        <v>0</v>
      </c>
      <c r="AB610" s="20"/>
      <c r="AC610" s="16">
        <v>0</v>
      </c>
      <c r="AD610" s="17">
        <v>0</v>
      </c>
      <c r="AE610" s="18">
        <v>1</v>
      </c>
      <c r="AF610" s="19">
        <v>0</v>
      </c>
      <c r="AG610" s="20"/>
      <c r="AH610" s="1">
        <f t="shared" ref="AH610" si="6284">X610*AC607+Z610*AC610-Y610*AD607-AA610*AD610</f>
        <v>0</v>
      </c>
      <c r="AI610" s="4">
        <f t="shared" ref="AI610" si="6285">(X610*AD607+Y610*AC607+Z610*AD610+AA610*AC610)</f>
        <v>-2.7035227759507388</v>
      </c>
      <c r="AJ610" s="2">
        <f t="shared" ref="AJ610" si="6286">X610*AE607+Z610*AE610-Y610*AF607-AA610*AF610</f>
        <v>5.281894177779586</v>
      </c>
      <c r="AK610" s="3">
        <f t="shared" ref="AK610" si="6287">(X610*AF607+Y610*AE607+Z610*AF610+AA610*AE610)</f>
        <v>0</v>
      </c>
      <c r="AL610" s="20"/>
      <c r="AM610" s="16">
        <v>0</v>
      </c>
      <c r="AN610" s="17">
        <f t="shared" ref="AN610" si="6288">$B607*$AN$4</f>
        <v>2.7824095999999998</v>
      </c>
      <c r="AO610" s="18">
        <v>1</v>
      </c>
      <c r="AP610" s="19">
        <v>0</v>
      </c>
      <c r="AR610" s="1">
        <f t="shared" ref="AR610" si="6289">AH610*AM607+AJ610*AM610-AI610*AN607-AK610*AN610</f>
        <v>0</v>
      </c>
      <c r="AS610" s="4">
        <f t="shared" ref="AS610" si="6290">(AH610*AN607+AI610*AM607+AJ610*AN610+AK610*AM610)</f>
        <v>11.992870290487286</v>
      </c>
      <c r="AT610" s="2">
        <f t="shared" ref="AT610" si="6291">AH610*AO607+AJ610*AO610-AI610*AP607-AK610*AP610</f>
        <v>5.281894177779586</v>
      </c>
      <c r="AU610" s="3">
        <f t="shared" ref="AU610" si="6292">(AH610*AP607+AI610*AO607+AJ610*AP610+AK610*AO610)</f>
        <v>0</v>
      </c>
      <c r="AV610" s="20"/>
      <c r="AW610" s="16">
        <v>0</v>
      </c>
      <c r="AX610" s="17">
        <v>0</v>
      </c>
      <c r="AY610" s="18">
        <v>1</v>
      </c>
      <c r="AZ610" s="19">
        <v>0</v>
      </c>
      <c r="BA610" s="20"/>
      <c r="BB610" s="1">
        <f t="shared" ref="BB610" si="6293">AR610*AW607+AT610*AW610-AS610*AX607-AU610*AX610</f>
        <v>0</v>
      </c>
      <c r="BC610" s="4">
        <f t="shared" ref="BC610" si="6294">(AR610*AX607+AS610*AW607+AT610*AX610+AU610*AW610)</f>
        <v>11.992870290487286</v>
      </c>
      <c r="BD610" s="2">
        <f t="shared" ref="BD610" si="6295">AR610*AY607+AT610*AY610-AS610*AZ607-AU610*AZ610</f>
        <v>-24.703104670105013</v>
      </c>
      <c r="BE610" s="3">
        <f t="shared" ref="BE610" si="6296">(AR610*AZ607+AS610*AY607+AT610*AZ610+AU610*AY610)</f>
        <v>0</v>
      </c>
      <c r="BF610" s="20"/>
      <c r="BG610" s="16">
        <v>0</v>
      </c>
      <c r="BH610" s="17">
        <f t="shared" ref="BH610" si="6297">$B607*$BH$4</f>
        <v>2.6345407999999999</v>
      </c>
      <c r="BI610" s="18">
        <v>1</v>
      </c>
      <c r="BJ610" s="19">
        <v>0</v>
      </c>
      <c r="BK610" s="20"/>
      <c r="BL610" s="1">
        <f t="shared" ref="BL610" si="6298">BB610*BG607+BD610*BG610-BC610*BH607-BE610*BH610</f>
        <v>0</v>
      </c>
      <c r="BM610" s="4">
        <f t="shared" ref="BM610" si="6299">(BB610*BH607+BC610*BG607+BD610*BH610+BE610*BG610)</f>
        <v>-53.0884668495749</v>
      </c>
      <c r="BN610" s="2">
        <f t="shared" ref="BN610" si="6300">BB610*BI607+BD610*BI610-BC610*BJ607-BE610*BJ610</f>
        <v>-24.703104670105013</v>
      </c>
      <c r="BO610" s="3">
        <f t="shared" ref="BO610" si="6301">(BB610*BJ607+BC610*BI607+BD610*BJ610+BE610*BI610)</f>
        <v>0</v>
      </c>
      <c r="BP610" s="20"/>
      <c r="BQ610" s="16">
        <v>0</v>
      </c>
      <c r="BR610" s="17">
        <v>0</v>
      </c>
      <c r="BS610" s="18">
        <v>1</v>
      </c>
      <c r="BT610" s="19">
        <v>0</v>
      </c>
      <c r="BU610" s="20"/>
      <c r="BV610" s="1">
        <f t="shared" ref="BV610" si="6302">BL610*BQ607+BN610*BQ610-BM610*BR607-BO610*BR610</f>
        <v>0</v>
      </c>
      <c r="BW610" s="4">
        <f t="shared" ref="BW610" si="6303">(BL610*BR607+BM610*BQ607+BN610*BR610+BO610*BQ610)</f>
        <v>-53.0884668495749</v>
      </c>
      <c r="BX610" s="2">
        <f t="shared" ref="BX610" si="6304">BL610*BS607+BN610*BS610-BM610*BT607-BO610*BT610</f>
        <v>85.905569300100353</v>
      </c>
      <c r="BY610" s="3">
        <f t="shared" ref="BY610" si="6305">(BL610*BT607+BM610*BS607+BN610*BT610+BO610*BS610)</f>
        <v>0</v>
      </c>
      <c r="BZ610" s="20"/>
      <c r="CA610" s="16">
        <v>0</v>
      </c>
      <c r="CB610" s="17">
        <f t="shared" ref="CB610" si="6306">$B607*$CB$4</f>
        <v>1.1891407999999999</v>
      </c>
      <c r="CC610" s="18">
        <v>1</v>
      </c>
      <c r="CD610" s="19">
        <v>0</v>
      </c>
      <c r="CE610" s="20"/>
      <c r="CF610" s="1">
        <f t="shared" ref="CF610" si="6307">BV610*CA607+BX610*CA610-BW610*CB607-BY610*CB610</f>
        <v>0</v>
      </c>
      <c r="CG610" s="4">
        <f t="shared" ref="CG610" si="6308">(BV610*CB607+BW610*CA607+BX610*CB610+BY610*CA610)</f>
        <v>49.065350552401867</v>
      </c>
      <c r="CH610" s="2">
        <f t="shared" ref="CH610" si="6309">BV610*CC607+BX610*CC610-BW610*CD607-BY610*CD610</f>
        <v>85.905569300100353</v>
      </c>
      <c r="CI610" s="3">
        <f t="shared" ref="CI610" si="6310">(BV610*CD607+BW610*CC607+BX610*CD610+BY610*CC610)</f>
        <v>0</v>
      </c>
      <c r="CK610" s="16">
        <f t="shared" ref="CK610" si="6311">1/$CL$4</f>
        <v>1</v>
      </c>
      <c r="CL610" s="17">
        <v>0</v>
      </c>
      <c r="CM610" s="18">
        <v>1</v>
      </c>
      <c r="CN610" s="19">
        <v>0</v>
      </c>
      <c r="CP610" s="1">
        <f t="shared" ref="CP610" si="6312">CF610*CK607+CH610*CK610-CG610*CL607-CI610*CL610</f>
        <v>85.905569300100353</v>
      </c>
      <c r="CQ610" s="4">
        <f t="shared" ref="CQ610" si="6313">(CF610*CL607+CG610*CK607+CH610*CL610+CI610*CK610)</f>
        <v>49.065350552401867</v>
      </c>
      <c r="CR610" s="2">
        <f t="shared" ref="CR610" si="6314">CF610*CM607+CH610*CM610-CG610*CN607-CI610*CN610</f>
        <v>85.905569300100353</v>
      </c>
      <c r="CS610" s="3">
        <f t="shared" ref="CS610" si="6315">(CF610*CN607+CG610*CM607+CH610*CN610+CI610*CM610)</f>
        <v>0</v>
      </c>
      <c r="CU610" s="39">
        <f t="shared" ref="CU610" si="6316">(180/PI())*ATAN(-1*(CQ607/CP607))</f>
        <v>60.263614842709607</v>
      </c>
      <c r="CW610" s="56">
        <f t="shared" ref="CW610" si="6317">20*LOG(((1-(10^(CU607/20)^2)*(1-((1-CW607)/(1+CW607))^2))^0.5))</f>
        <v>-4.0414068419274081E-4</v>
      </c>
      <c r="CY610" s="35"/>
      <c r="CZ610" s="35"/>
    </row>
    <row r="611" spans="1:104" ht="18" customHeight="1"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  <c r="AA611" s="20"/>
      <c r="AB611" s="30"/>
      <c r="AC611" s="20"/>
      <c r="AD611" s="20"/>
      <c r="AE611" s="20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Y611" s="35"/>
      <c r="CZ611" s="35"/>
    </row>
    <row r="612" spans="1:104" ht="18" customHeight="1">
      <c r="CY612" s="35"/>
      <c r="CZ612" s="35"/>
    </row>
    <row r="613" spans="1:104" ht="18" customHeight="1" thickBot="1">
      <c r="A613" s="23"/>
      <c r="B613" s="23"/>
      <c r="C613" s="23"/>
      <c r="D613" s="20" t="s">
        <v>6</v>
      </c>
      <c r="E613" s="20"/>
      <c r="F613" s="20"/>
      <c r="G613" s="20"/>
      <c r="H613" s="20"/>
      <c r="I613" s="20" t="s">
        <v>7</v>
      </c>
      <c r="J613" s="20"/>
      <c r="K613" s="20"/>
      <c r="L613" s="20"/>
      <c r="M613" s="23"/>
      <c r="N613" s="23"/>
      <c r="O613" s="24" t="s">
        <v>8</v>
      </c>
      <c r="P613" s="23"/>
      <c r="Q613" s="23"/>
      <c r="R613" s="23"/>
      <c r="S613" s="20"/>
      <c r="T613" s="20" t="s">
        <v>9</v>
      </c>
      <c r="U613" s="23"/>
      <c r="V613" s="23"/>
      <c r="W613" s="23"/>
      <c r="X613" s="23"/>
      <c r="Y613" s="24" t="s">
        <v>10</v>
      </c>
      <c r="Z613" s="23"/>
      <c r="AA613" s="23"/>
      <c r="AB613" s="23"/>
      <c r="AC613" s="24" t="s">
        <v>11</v>
      </c>
      <c r="AD613" s="20"/>
      <c r="AE613" s="20"/>
      <c r="AF613" s="20"/>
      <c r="AG613" s="20"/>
      <c r="AH613" s="23"/>
      <c r="AI613" s="24" t="s">
        <v>12</v>
      </c>
      <c r="AJ613" s="23"/>
      <c r="AK613" s="23"/>
      <c r="AL613" s="20"/>
      <c r="AM613" s="24" t="s">
        <v>21</v>
      </c>
      <c r="AN613" s="20"/>
      <c r="AO613" s="23"/>
      <c r="AP613" s="23"/>
      <c r="AQ613" s="23"/>
      <c r="AR613" s="23"/>
      <c r="AS613" s="24" t="s">
        <v>87</v>
      </c>
      <c r="AT613" s="23"/>
      <c r="AU613" s="23"/>
      <c r="AV613" s="23"/>
      <c r="AW613" s="24" t="s">
        <v>22</v>
      </c>
      <c r="AX613" s="20"/>
      <c r="AY613" s="20"/>
      <c r="AZ613" s="20"/>
      <c r="BA613" s="20"/>
      <c r="BB613" s="23"/>
      <c r="BC613" s="24" t="s">
        <v>13</v>
      </c>
      <c r="BD613" s="23"/>
      <c r="BE613" s="23"/>
      <c r="BF613" s="23"/>
      <c r="BG613" s="24" t="s">
        <v>23</v>
      </c>
      <c r="BH613" s="20"/>
      <c r="BI613" s="23"/>
      <c r="BJ613" s="23"/>
      <c r="BK613" s="23"/>
      <c r="BL613" s="23"/>
      <c r="BM613" s="24" t="s">
        <v>24</v>
      </c>
      <c r="BN613" s="23"/>
      <c r="BO613" s="23"/>
      <c r="BP613" s="23"/>
      <c r="BQ613" s="24" t="s">
        <v>22</v>
      </c>
      <c r="BR613" s="20"/>
      <c r="BS613" s="20"/>
      <c r="BT613" s="20"/>
      <c r="BU613" s="20"/>
      <c r="BV613" s="23"/>
      <c r="BW613" s="24" t="s">
        <v>25</v>
      </c>
      <c r="BX613" s="23"/>
      <c r="BY613" s="23"/>
      <c r="BZ613" s="23"/>
      <c r="CA613" s="24" t="s">
        <v>23</v>
      </c>
      <c r="CB613" s="20"/>
      <c r="CC613" s="23"/>
      <c r="CD613" s="23"/>
      <c r="CE613" s="23"/>
      <c r="CF613" s="23"/>
      <c r="CG613" s="24" t="s">
        <v>88</v>
      </c>
      <c r="CH613" s="23"/>
      <c r="CI613" s="23"/>
      <c r="CJ613" s="23"/>
      <c r="CK613" s="24" t="s">
        <v>155</v>
      </c>
      <c r="CL613" s="24"/>
      <c r="CM613" s="23"/>
      <c r="CN613" s="23"/>
      <c r="CO613" s="23"/>
      <c r="CP613" s="23"/>
      <c r="CQ613" s="24" t="s">
        <v>89</v>
      </c>
      <c r="CR613" s="23"/>
      <c r="CS613" s="23"/>
      <c r="CY613" s="35"/>
      <c r="CZ613" s="35"/>
    </row>
    <row r="614" spans="1:104" ht="18" customHeight="1" thickBot="1">
      <c r="A614" s="23"/>
      <c r="B614" s="33"/>
      <c r="C614" s="23"/>
      <c r="D614" s="7" t="s">
        <v>99</v>
      </c>
      <c r="E614" s="8"/>
      <c r="F614" s="8" t="s">
        <v>100</v>
      </c>
      <c r="G614" s="9"/>
      <c r="H614" s="10"/>
      <c r="I614" s="7" t="s">
        <v>103</v>
      </c>
      <c r="J614" s="8"/>
      <c r="K614" s="8" t="s">
        <v>104</v>
      </c>
      <c r="L614" s="9"/>
      <c r="M614" s="23"/>
      <c r="N614" s="194" t="s">
        <v>74</v>
      </c>
      <c r="O614" s="195"/>
      <c r="P614" s="196" t="s">
        <v>75</v>
      </c>
      <c r="Q614" s="197"/>
      <c r="R614" s="23"/>
      <c r="S614" s="7" t="s">
        <v>2</v>
      </c>
      <c r="T614" s="8"/>
      <c r="U614" s="8" t="s">
        <v>3</v>
      </c>
      <c r="V614" s="9"/>
      <c r="W614" s="20"/>
      <c r="X614" s="194" t="s">
        <v>108</v>
      </c>
      <c r="Y614" s="195"/>
      <c r="Z614" s="196" t="s">
        <v>109</v>
      </c>
      <c r="AA614" s="197"/>
      <c r="AB614" s="20"/>
      <c r="AC614" s="7" t="s">
        <v>107</v>
      </c>
      <c r="AD614" s="8"/>
      <c r="AE614" s="8" t="s">
        <v>14</v>
      </c>
      <c r="AF614" s="9"/>
      <c r="AG614" s="20"/>
      <c r="AH614" s="194" t="s">
        <v>112</v>
      </c>
      <c r="AI614" s="195"/>
      <c r="AJ614" s="196" t="s">
        <v>113</v>
      </c>
      <c r="AK614" s="197"/>
      <c r="AL614" s="20"/>
      <c r="AM614" s="106" t="s">
        <v>135</v>
      </c>
      <c r="AN614" s="107"/>
      <c r="AO614" s="107" t="s">
        <v>136</v>
      </c>
      <c r="AP614" s="108"/>
      <c r="AQ614" s="23"/>
      <c r="AR614" s="194" t="s">
        <v>116</v>
      </c>
      <c r="AS614" s="195"/>
      <c r="AT614" s="196" t="s">
        <v>0</v>
      </c>
      <c r="AU614" s="197"/>
      <c r="AV614" s="36"/>
      <c r="AW614" s="7" t="s">
        <v>139</v>
      </c>
      <c r="AX614" s="8"/>
      <c r="AY614" s="8" t="s">
        <v>140</v>
      </c>
      <c r="AZ614" s="9"/>
      <c r="BA614" s="20"/>
      <c r="BB614" s="194" t="s">
        <v>119</v>
      </c>
      <c r="BC614" s="195"/>
      <c r="BD614" s="196" t="s">
        <v>120</v>
      </c>
      <c r="BE614" s="197"/>
      <c r="BF614" s="36"/>
      <c r="BG614" s="190" t="s">
        <v>143</v>
      </c>
      <c r="BH614" s="191"/>
      <c r="BI614" s="192" t="s">
        <v>144</v>
      </c>
      <c r="BJ614" s="193"/>
      <c r="BK614" s="36"/>
      <c r="BL614" s="194" t="s">
        <v>123</v>
      </c>
      <c r="BM614" s="195"/>
      <c r="BN614" s="196" t="s">
        <v>124</v>
      </c>
      <c r="BO614" s="197"/>
      <c r="BP614" s="36"/>
      <c r="BQ614" s="7" t="s">
        <v>147</v>
      </c>
      <c r="BR614" s="8"/>
      <c r="BS614" s="8" t="s">
        <v>148</v>
      </c>
      <c r="BT614" s="9"/>
      <c r="BU614" s="20"/>
      <c r="BV614" s="194" t="s">
        <v>127</v>
      </c>
      <c r="BW614" s="195"/>
      <c r="BX614" s="196" t="s">
        <v>128</v>
      </c>
      <c r="BY614" s="197"/>
      <c r="BZ614" s="36"/>
      <c r="CA614" s="7" t="s">
        <v>151</v>
      </c>
      <c r="CB614" s="8"/>
      <c r="CC614" s="8" t="s">
        <v>152</v>
      </c>
      <c r="CD614" s="9"/>
      <c r="CE614" s="36"/>
      <c r="CF614" s="194" t="s">
        <v>131</v>
      </c>
      <c r="CG614" s="195"/>
      <c r="CH614" s="196" t="s">
        <v>132</v>
      </c>
      <c r="CI614" s="197"/>
      <c r="CJ614" s="23"/>
      <c r="CK614" s="7" t="s">
        <v>156</v>
      </c>
      <c r="CL614" s="8"/>
      <c r="CM614" s="8" t="s">
        <v>157</v>
      </c>
      <c r="CN614" s="9"/>
      <c r="CO614" s="23"/>
      <c r="CP614" s="194" t="s">
        <v>160</v>
      </c>
      <c r="CQ614" s="195"/>
      <c r="CR614" s="196" t="s">
        <v>132</v>
      </c>
      <c r="CS614" s="197"/>
      <c r="CU614" s="26" t="s">
        <v>15</v>
      </c>
      <c r="CW614" s="52" t="s">
        <v>46</v>
      </c>
      <c r="CY614" s="35"/>
      <c r="CZ614" s="35"/>
    </row>
    <row r="615" spans="1:104" ht="18" customHeight="1" thickTop="1" thickBot="1">
      <c r="B615" s="34">
        <v>1.48</v>
      </c>
      <c r="D615" s="11">
        <v>1</v>
      </c>
      <c r="E615" s="12">
        <v>0</v>
      </c>
      <c r="F615" s="13">
        <v>0</v>
      </c>
      <c r="G615" s="14">
        <v>0</v>
      </c>
      <c r="H615" s="10"/>
      <c r="I615" s="11">
        <v>1</v>
      </c>
      <c r="J615" s="12">
        <v>0</v>
      </c>
      <c r="K615" s="13">
        <v>0</v>
      </c>
      <c r="L615" s="40">
        <f t="shared" ref="L615" si="6318">$B615*$J$4</f>
        <v>2.1120192000000002</v>
      </c>
      <c r="N615" s="1">
        <f t="shared" ref="N615" si="6319">D615*I615+F615*I618-E615*J615-G615*J618</f>
        <v>1</v>
      </c>
      <c r="O615" s="4">
        <f t="shared" ref="O615" si="6320">(D615*J615+E615*I615+F615*J618+G615*I618)</f>
        <v>0</v>
      </c>
      <c r="P615" s="2">
        <f t="shared" ref="P615" si="6321">D615*K615+F615*K618-E615*L615-G615*L618</f>
        <v>0</v>
      </c>
      <c r="Q615" s="3">
        <f t="shared" ref="Q615" si="6322">(D615*L615+E615*K615+F615*L618+G615*K618)</f>
        <v>2.1120192000000002</v>
      </c>
      <c r="S615" s="11">
        <v>1</v>
      </c>
      <c r="T615" s="12">
        <v>0</v>
      </c>
      <c r="U615" s="13">
        <v>0</v>
      </c>
      <c r="V615" s="13">
        <v>0</v>
      </c>
      <c r="W615" s="20"/>
      <c r="X615" s="1">
        <f t="shared" ref="X615" si="6323">N615*S615+P615*S618-O615*T615-Q615*T618</f>
        <v>-4.640422680903681</v>
      </c>
      <c r="Y615" s="4">
        <f t="shared" ref="Y615" si="6324">(N615*T615+O615*S615+P615*T618+Q615*S618)</f>
        <v>0</v>
      </c>
      <c r="Z615" s="2">
        <f t="shared" ref="Z615" si="6325">N615*U615+P615*U618-O615*V615-Q615*V618</f>
        <v>0</v>
      </c>
      <c r="AA615" s="3">
        <f t="shared" ref="AA615" si="6326">(N615*V615+O615*U615+P615*V618+Q615*U618)</f>
        <v>2.1120192000000002</v>
      </c>
      <c r="AB615" s="20"/>
      <c r="AC615" s="11">
        <v>1</v>
      </c>
      <c r="AD615" s="12">
        <v>0</v>
      </c>
      <c r="AE615" s="13">
        <v>0</v>
      </c>
      <c r="AF615" s="40">
        <f t="shared" ref="AF615" si="6327">$B615*$AD$4</f>
        <v>2.5344852000000002</v>
      </c>
      <c r="AG615" s="20"/>
      <c r="AH615" s="1">
        <f t="shared" ref="AH615" si="6328">X615*AC615+Z615*AC618-Y615*AD615-AA615*AD618</f>
        <v>-4.640422680903681</v>
      </c>
      <c r="AI615" s="4">
        <f t="shared" ref="AI615" si="6329">(X615*AD615+Y615*AC615+Z615*AD618+AA615*AC618)</f>
        <v>0</v>
      </c>
      <c r="AJ615" s="2">
        <f t="shared" ref="AJ615" si="6330">X615*AE615+Z615*AE618-Y615*AF615-AA615*AF618</f>
        <v>0</v>
      </c>
      <c r="AK615" s="3">
        <f t="shared" ref="AK615" si="6331">(X615*AF615+Y615*AE615+Z615*AF618+AA615*AE618)</f>
        <v>-9.6490634064947027</v>
      </c>
      <c r="AL615" s="20"/>
      <c r="AM615" s="11">
        <v>1</v>
      </c>
      <c r="AN615" s="12">
        <v>0</v>
      </c>
      <c r="AO615" s="13">
        <v>0</v>
      </c>
      <c r="AP615" s="14">
        <v>0</v>
      </c>
      <c r="AR615" s="1">
        <f t="shared" ref="AR615" si="6332">AH615*AM615+AJ615*AM618-AI615*AN615-AK615*AN618</f>
        <v>22.574999953887108</v>
      </c>
      <c r="AS615" s="4">
        <f t="shared" ref="AS615" si="6333">(AH615*AN615+AI615*AM615+AJ615*AN618+AK615*AM618)</f>
        <v>0</v>
      </c>
      <c r="AT615" s="2">
        <f t="shared" ref="AT615" si="6334">AH615*AO615+AJ615*AO618-AI615*AP615-AK615*AP618</f>
        <v>0</v>
      </c>
      <c r="AU615" s="3">
        <f t="shared" ref="AU615" si="6335">(AH615*AP615+AI615*AO615+AJ615*AP618+AK615*AO618)</f>
        <v>-9.6490634064947027</v>
      </c>
      <c r="AV615" s="20"/>
      <c r="AW615" s="11">
        <v>1</v>
      </c>
      <c r="AX615" s="12">
        <v>0</v>
      </c>
      <c r="AY615" s="13">
        <v>0</v>
      </c>
      <c r="AZ615" s="40">
        <f t="shared" ref="AZ615" si="6336">$B615*$AX$4</f>
        <v>2.5344852000000002</v>
      </c>
      <c r="BA615" s="20"/>
      <c r="BB615" s="1">
        <f t="shared" ref="BB615" si="6337">AR615*AW615+AT615*AW618-AS615*AX615-AU615*AX618</f>
        <v>22.574999953887108</v>
      </c>
      <c r="BC615" s="4">
        <f t="shared" ref="BC615" si="6338">(AR615*AX615+AS615*AW615+AT615*AX618+AU615*AW618)</f>
        <v>0</v>
      </c>
      <c r="BD615" s="2">
        <f t="shared" ref="BD615" si="6339">AR615*AY615+AT615*AY618-AS615*AZ615-AU615*AZ618</f>
        <v>0</v>
      </c>
      <c r="BE615" s="3">
        <f t="shared" ref="BE615" si="6340">(AR615*AZ615+AS615*AY615+AT615*AZ618+AU615*AY618)</f>
        <v>47.566939866632858</v>
      </c>
      <c r="BF615" s="20"/>
      <c r="BG615" s="11">
        <v>1</v>
      </c>
      <c r="BH615" s="12">
        <v>0</v>
      </c>
      <c r="BI615" s="13">
        <v>0</v>
      </c>
      <c r="BJ615" s="14">
        <v>0</v>
      </c>
      <c r="BK615" s="20"/>
      <c r="BL615" s="1">
        <f t="shared" ref="BL615" si="6341">BB615*BG615+BD615*BG618-BC615*BH615-BE615*BH618</f>
        <v>-104.45871568891457</v>
      </c>
      <c r="BM615" s="4">
        <f t="shared" ref="BM615" si="6342">(BB615*BH615+BC615*BG615+BD615*BH618+BE615*BG618)</f>
        <v>0</v>
      </c>
      <c r="BN615" s="2">
        <f t="shared" ref="BN615" si="6343">BB615*BI615+BD615*BI618-BC615*BJ615-BE615*BJ618</f>
        <v>0</v>
      </c>
      <c r="BO615" s="3">
        <f t="shared" ref="BO615" si="6344">(BB615*BJ615+BC615*BI615+BD615*BJ618+BE615*BI618)</f>
        <v>47.566939866632858</v>
      </c>
      <c r="BP615" s="20"/>
      <c r="BQ615" s="11">
        <v>1</v>
      </c>
      <c r="BR615" s="12">
        <v>0</v>
      </c>
      <c r="BS615" s="13">
        <v>0</v>
      </c>
      <c r="BT615" s="40">
        <f t="shared" ref="BT615" si="6345">$B615*BR$4</f>
        <v>2.1120192000000002</v>
      </c>
      <c r="BU615" s="20"/>
      <c r="BV615" s="1">
        <f t="shared" ref="BV615" si="6346">BL615*BQ615+BN615*BQ618-BM615*BR615-BO615*BR618</f>
        <v>-104.45871568891457</v>
      </c>
      <c r="BW615" s="4">
        <f t="shared" ref="BW615" si="6347">(BL615*BR615+BM615*BQ615+BN615*BR618+BO615*BQ618)</f>
        <v>0</v>
      </c>
      <c r="BX615" s="2">
        <f t="shared" ref="BX615" si="6348">BL615*BS615+BN615*BS618-BM615*BT615-BO615*BT618</f>
        <v>0</v>
      </c>
      <c r="BY615" s="3">
        <f t="shared" ref="BY615" si="6349">(BL615*BT615+BM615*BS615+BN615*BT618+BO615*BS618)</f>
        <v>-173.05187327569595</v>
      </c>
      <c r="BZ615" s="20"/>
      <c r="CA615" s="11">
        <v>1</v>
      </c>
      <c r="CB615" s="12">
        <v>0</v>
      </c>
      <c r="CC615" s="13">
        <v>0</v>
      </c>
      <c r="CD615" s="14">
        <v>0</v>
      </c>
      <c r="CE615" s="20"/>
      <c r="CF615" s="1">
        <f t="shared" ref="CF615" si="6350">BV615*CA615+BX615*CA618-BW615*CB615-BY615*CB618</f>
        <v>104.14327313455692</v>
      </c>
      <c r="CG615" s="4">
        <f t="shared" ref="CG615" si="6351">(BV615*CB615+BW615*CA615+BX615*CB618+BY615*CA618)</f>
        <v>0</v>
      </c>
      <c r="CH615" s="2">
        <f t="shared" ref="CH615" si="6352">BV615*CC615+BX615*CC618-BW615*CD615-BY615*CD618</f>
        <v>0</v>
      </c>
      <c r="CI615" s="3">
        <f t="shared" ref="CI615" si="6353">(BV615*CD615+BW615*CC615+BX615*CD618+BY615*CC618)</f>
        <v>-173.05187327569595</v>
      </c>
      <c r="CJ615" s="28"/>
      <c r="CK615" s="11">
        <v>1</v>
      </c>
      <c r="CL615" s="12">
        <v>0</v>
      </c>
      <c r="CM615" s="13">
        <v>0</v>
      </c>
      <c r="CN615" s="14">
        <v>0</v>
      </c>
      <c r="CP615" s="1">
        <f t="shared" ref="CP615" si="6354">CF615*CK615+CH615*CK618-CG615*CL615-CI615*CL618</f>
        <v>104.14327313455692</v>
      </c>
      <c r="CQ615" s="4">
        <f t="shared" ref="CQ615" si="6355">(CF615*CL615+CG615*CK615+CH615*CL618+CI615*CK618)</f>
        <v>-173.05187327569595</v>
      </c>
      <c r="CR615" s="2">
        <f t="shared" ref="CR615" si="6356">CF615*CM615+CH615*CM618-CG615*CN615-CI615*CN618</f>
        <v>0</v>
      </c>
      <c r="CS615" s="3">
        <f t="shared" ref="CS615" si="6357">(CF615*CN615+CG615*CM615+CH615*CN618+CI615*CM618)</f>
        <v>-173.05187327569595</v>
      </c>
      <c r="CU615" s="29">
        <f t="shared" ref="CU615" si="6358">20*LOG(((1+$CL$4)/$CL$4)/((CP615+CP618)^2+(CQ615+CQ618)^2)^0.5)</f>
        <v>-41.427638093135421</v>
      </c>
      <c r="CW615" s="53">
        <f t="shared" ref="CW615" si="6359">((CP615^2+CQ615^2)^0.5)/((CP618^2+CQ618^2)^0.5)</f>
        <v>1.6617118921499305</v>
      </c>
      <c r="CY615" s="35"/>
      <c r="CZ615" s="35"/>
    </row>
    <row r="616" spans="1:104" ht="18" customHeight="1" thickBot="1">
      <c r="D616" s="11"/>
      <c r="E616" s="13"/>
      <c r="F616" s="13"/>
      <c r="G616" s="15"/>
      <c r="H616" s="10"/>
      <c r="I616" s="11"/>
      <c r="J616" s="13"/>
      <c r="K616" s="13"/>
      <c r="L616" s="15"/>
      <c r="N616" s="5"/>
      <c r="Q616" s="6"/>
      <c r="S616" s="11"/>
      <c r="T616" s="13"/>
      <c r="U616" s="13"/>
      <c r="V616" s="15"/>
      <c r="W616" s="20"/>
      <c r="X616" s="5"/>
      <c r="AA616" s="6"/>
      <c r="AB616" s="20"/>
      <c r="AC616" s="11"/>
      <c r="AD616" s="13"/>
      <c r="AE616" s="13"/>
      <c r="AF616" s="15"/>
      <c r="AG616" s="20"/>
      <c r="AH616" s="5"/>
      <c r="AK616" s="6"/>
      <c r="AL616" s="20"/>
      <c r="AM616" s="11"/>
      <c r="AN616" s="13"/>
      <c r="AO616" s="13"/>
      <c r="AP616" s="15"/>
      <c r="AR616" s="5"/>
      <c r="AU616" s="6"/>
      <c r="AW616" s="11"/>
      <c r="AX616" s="13"/>
      <c r="AY616" s="13"/>
      <c r="AZ616" s="15"/>
      <c r="BA616" s="20"/>
      <c r="BB616" s="5"/>
      <c r="BE616" s="6"/>
      <c r="BG616" s="11"/>
      <c r="BH616" s="13"/>
      <c r="BI616" s="13"/>
      <c r="BJ616" s="15"/>
      <c r="BL616" s="5"/>
      <c r="BO616" s="6"/>
      <c r="BQ616" s="11"/>
      <c r="BR616" s="13"/>
      <c r="BS616" s="13"/>
      <c r="BT616" s="15"/>
      <c r="BU616" s="20"/>
      <c r="BV616" s="5"/>
      <c r="BY616" s="6"/>
      <c r="CA616" s="11"/>
      <c r="CB616" s="13"/>
      <c r="CC616" s="13"/>
      <c r="CD616" s="15"/>
      <c r="CF616" s="5"/>
      <c r="CI616" s="6"/>
      <c r="CK616" s="11"/>
      <c r="CL616" s="13"/>
      <c r="CM616" s="13"/>
      <c r="CN616" s="15"/>
      <c r="CP616" s="5"/>
      <c r="CS616" s="6"/>
      <c r="CW616" s="54"/>
      <c r="CY616" s="35"/>
      <c r="CZ616" s="35"/>
    </row>
    <row r="617" spans="1:104" ht="18" customHeight="1" thickBot="1">
      <c r="D617" s="11" t="s">
        <v>101</v>
      </c>
      <c r="E617" s="13"/>
      <c r="F617" s="13" t="s">
        <v>102</v>
      </c>
      <c r="G617" s="15"/>
      <c r="H617" s="10"/>
      <c r="I617" s="11" t="s">
        <v>106</v>
      </c>
      <c r="J617" s="13"/>
      <c r="K617" s="13" t="s">
        <v>105</v>
      </c>
      <c r="L617" s="15"/>
      <c r="N617" s="194" t="s">
        <v>16</v>
      </c>
      <c r="O617" s="195"/>
      <c r="P617" s="196" t="s">
        <v>17</v>
      </c>
      <c r="Q617" s="197"/>
      <c r="S617" s="11" t="s">
        <v>4</v>
      </c>
      <c r="T617" s="13"/>
      <c r="U617" s="13" t="s">
        <v>5</v>
      </c>
      <c r="V617" s="15"/>
      <c r="W617" s="20"/>
      <c r="X617" s="194" t="s">
        <v>111</v>
      </c>
      <c r="Y617" s="195"/>
      <c r="Z617" s="196" t="s">
        <v>110</v>
      </c>
      <c r="AA617" s="197"/>
      <c r="AB617" s="20"/>
      <c r="AC617" s="11" t="s">
        <v>18</v>
      </c>
      <c r="AD617" s="13"/>
      <c r="AE617" s="13" t="s">
        <v>19</v>
      </c>
      <c r="AF617" s="15"/>
      <c r="AG617" s="20"/>
      <c r="AH617" s="194" t="s">
        <v>114</v>
      </c>
      <c r="AI617" s="195"/>
      <c r="AJ617" s="196" t="s">
        <v>115</v>
      </c>
      <c r="AK617" s="197"/>
      <c r="AL617" s="20"/>
      <c r="AM617" s="11" t="s">
        <v>138</v>
      </c>
      <c r="AN617" s="13"/>
      <c r="AO617" s="13" t="s">
        <v>137</v>
      </c>
      <c r="AP617" s="15"/>
      <c r="AR617" s="194" t="s">
        <v>117</v>
      </c>
      <c r="AS617" s="195"/>
      <c r="AT617" s="196" t="s">
        <v>118</v>
      </c>
      <c r="AU617" s="197"/>
      <c r="AV617" s="36"/>
      <c r="AW617" s="11" t="s">
        <v>142</v>
      </c>
      <c r="AX617" s="13"/>
      <c r="AY617" s="13" t="s">
        <v>141</v>
      </c>
      <c r="AZ617" s="15"/>
      <c r="BA617" s="20"/>
      <c r="BB617" s="194" t="s">
        <v>122</v>
      </c>
      <c r="BC617" s="195"/>
      <c r="BD617" s="196" t="s">
        <v>121</v>
      </c>
      <c r="BE617" s="197"/>
      <c r="BF617" s="36"/>
      <c r="BG617" s="11" t="s">
        <v>145</v>
      </c>
      <c r="BH617" s="13"/>
      <c r="BI617" s="13" t="s">
        <v>146</v>
      </c>
      <c r="BJ617" s="15"/>
      <c r="BK617" s="36"/>
      <c r="BL617" s="194" t="s">
        <v>125</v>
      </c>
      <c r="BM617" s="195"/>
      <c r="BN617" s="196" t="s">
        <v>126</v>
      </c>
      <c r="BO617" s="197"/>
      <c r="BP617" s="36"/>
      <c r="BQ617" s="11" t="s">
        <v>150</v>
      </c>
      <c r="BR617" s="13"/>
      <c r="BS617" s="13" t="s">
        <v>149</v>
      </c>
      <c r="BT617" s="15"/>
      <c r="BU617" s="20"/>
      <c r="BV617" s="194" t="s">
        <v>129</v>
      </c>
      <c r="BW617" s="195"/>
      <c r="BX617" s="196" t="s">
        <v>130</v>
      </c>
      <c r="BY617" s="197"/>
      <c r="BZ617" s="36"/>
      <c r="CA617" s="11" t="s">
        <v>154</v>
      </c>
      <c r="CB617" s="13"/>
      <c r="CC617" s="13" t="s">
        <v>153</v>
      </c>
      <c r="CD617" s="15"/>
      <c r="CE617" s="36"/>
      <c r="CF617" s="194" t="s">
        <v>134</v>
      </c>
      <c r="CG617" s="195"/>
      <c r="CH617" s="196" t="s">
        <v>133</v>
      </c>
      <c r="CI617" s="197"/>
      <c r="CK617" s="11" t="s">
        <v>159</v>
      </c>
      <c r="CL617" s="13"/>
      <c r="CM617" s="13" t="s">
        <v>158</v>
      </c>
      <c r="CN617" s="15"/>
      <c r="CP617" s="109" t="s">
        <v>161</v>
      </c>
      <c r="CQ617" s="110"/>
      <c r="CR617" s="111" t="s">
        <v>162</v>
      </c>
      <c r="CS617" s="112"/>
      <c r="CU617" s="38" t="s">
        <v>29</v>
      </c>
      <c r="CW617" s="55" t="s">
        <v>47</v>
      </c>
      <c r="CY617" s="35"/>
      <c r="CZ617" s="35"/>
    </row>
    <row r="618" spans="1:104" ht="18" customHeight="1" thickTop="1" thickBot="1">
      <c r="D618" s="16">
        <v>0</v>
      </c>
      <c r="E618" s="17">
        <f t="shared" ref="E618" si="6360">$B615*$E$4</f>
        <v>1.2054304</v>
      </c>
      <c r="F618" s="18">
        <v>1</v>
      </c>
      <c r="G618" s="19">
        <v>0</v>
      </c>
      <c r="H618" s="10"/>
      <c r="I618" s="16">
        <v>0</v>
      </c>
      <c r="J618" s="17">
        <v>0</v>
      </c>
      <c r="K618" s="18">
        <v>1</v>
      </c>
      <c r="L618" s="19">
        <v>0</v>
      </c>
      <c r="N618" s="1">
        <f t="shared" ref="N618" si="6361">D618*I615+F618*I618-E618*J615-G618*J618</f>
        <v>0</v>
      </c>
      <c r="O618" s="4">
        <f t="shared" ref="O618" si="6362">(D618*J615+E618*I615+F618*J618+G618*I618)</f>
        <v>1.2054304</v>
      </c>
      <c r="P618" s="2">
        <f t="shared" ref="P618" si="6363">D618*K615+F618*K618-E618*L615-G618*L618</f>
        <v>-1.5458921490636803</v>
      </c>
      <c r="Q618" s="3">
        <f t="shared" ref="Q618" si="6364">(D618*L615+E618*K615+F618*L618+G618*K618)</f>
        <v>0</v>
      </c>
      <c r="S618" s="16">
        <v>0</v>
      </c>
      <c r="T618" s="17">
        <f t="shared" ref="T618" si="6365">$B615*$T$4</f>
        <v>2.6706304000000003</v>
      </c>
      <c r="U618" s="18">
        <v>1</v>
      </c>
      <c r="V618" s="19">
        <v>0</v>
      </c>
      <c r="W618" s="20"/>
      <c r="X618" s="1">
        <f t="shared" ref="X618" si="6366">N618*S615+P618*S618-O618*T615-Q618*T618</f>
        <v>0</v>
      </c>
      <c r="Y618" s="4">
        <f t="shared" ref="Y618" si="6367">(N618*T615+O618*S615+P618*T618+Q618*S618)</f>
        <v>-2.9230761684107964</v>
      </c>
      <c r="Z618" s="2">
        <f t="shared" ref="Z618" si="6368">N618*U615+P618*U618-O618*V615-Q618*V618</f>
        <v>-1.5458921490636803</v>
      </c>
      <c r="AA618" s="3">
        <f t="shared" ref="AA618" si="6369">(N618*V615+O618*U615+P618*V618+Q618*U618)</f>
        <v>0</v>
      </c>
      <c r="AB618" s="20"/>
      <c r="AC618" s="16">
        <v>0</v>
      </c>
      <c r="AD618" s="17">
        <v>0</v>
      </c>
      <c r="AE618" s="18">
        <v>1</v>
      </c>
      <c r="AF618" s="19">
        <v>0</v>
      </c>
      <c r="AG618" s="20"/>
      <c r="AH618" s="1">
        <f t="shared" ref="AH618" si="6370">X618*AC615+Z618*AC618-Y618*AD615-AA618*AD618</f>
        <v>0</v>
      </c>
      <c r="AI618" s="4">
        <f t="shared" ref="AI618" si="6371">(X618*AD615+Y618*AC615+Z618*AD618+AA618*AC618)</f>
        <v>-2.9230761684107964</v>
      </c>
      <c r="AJ618" s="2">
        <f t="shared" ref="AJ618" si="6372">X618*AE615+Z618*AE618-Y618*AF615-AA618*AF618</f>
        <v>5.8626011382461911</v>
      </c>
      <c r="AK618" s="3">
        <f t="shared" ref="AK618" si="6373">(X618*AF615+Y618*AE615+Z618*AF618+AA618*AE618)</f>
        <v>0</v>
      </c>
      <c r="AL618" s="20"/>
      <c r="AM618" s="16">
        <v>0</v>
      </c>
      <c r="AN618" s="17">
        <f t="shared" ref="AN618" si="6374">$B615*$AN$4</f>
        <v>2.8205247999999998</v>
      </c>
      <c r="AO618" s="18">
        <v>1</v>
      </c>
      <c r="AP618" s="19">
        <v>0</v>
      </c>
      <c r="AR618" s="1">
        <f t="shared" ref="AR618" si="6375">AH618*AM615+AJ618*AM618-AI618*AN615-AK618*AN618</f>
        <v>0</v>
      </c>
      <c r="AS618" s="4">
        <f t="shared" ref="AS618" si="6376">(AH618*AN615+AI618*AM615+AJ618*AN618+AK618*AM618)</f>
        <v>13.612535734520813</v>
      </c>
      <c r="AT618" s="2">
        <f t="shared" ref="AT618" si="6377">AH618*AO615+AJ618*AO618-AI618*AP615-AK618*AP618</f>
        <v>5.8626011382461911</v>
      </c>
      <c r="AU618" s="3">
        <f t="shared" ref="AU618" si="6378">(AH618*AP615+AI618*AO615+AJ618*AP618+AK618*AO618)</f>
        <v>0</v>
      </c>
      <c r="AV618" s="20"/>
      <c r="AW618" s="16">
        <v>0</v>
      </c>
      <c r="AX618" s="17">
        <v>0</v>
      </c>
      <c r="AY618" s="18">
        <v>1</v>
      </c>
      <c r="AZ618" s="19">
        <v>0</v>
      </c>
      <c r="BA618" s="20"/>
      <c r="BB618" s="1">
        <f t="shared" ref="BB618" si="6379">AR618*AW615+AT618*AW618-AS618*AX615-AU618*AX618</f>
        <v>0</v>
      </c>
      <c r="BC618" s="4">
        <f t="shared" ref="BC618" si="6380">(AR618*AX615+AS618*AW615+AT618*AX618+AU618*AW618)</f>
        <v>13.612535734520813</v>
      </c>
      <c r="BD618" s="2">
        <f t="shared" ref="BD618" si="6381">AR618*AY615+AT618*AY618-AS618*AZ615-AU618*AZ618</f>
        <v>-28.638169215367945</v>
      </c>
      <c r="BE618" s="3">
        <f t="shared" ref="BE618" si="6382">(AR618*AZ615+AS618*AY615+AT618*AZ618+AU618*AY618)</f>
        <v>0</v>
      </c>
      <c r="BF618" s="20"/>
      <c r="BG618" s="16">
        <v>0</v>
      </c>
      <c r="BH618" s="17">
        <f t="shared" ref="BH618" si="6383">$B615*$BH$4</f>
        <v>2.6706304000000003</v>
      </c>
      <c r="BI618" s="18">
        <v>1</v>
      </c>
      <c r="BJ618" s="19">
        <v>0</v>
      </c>
      <c r="BK618" s="20"/>
      <c r="BL618" s="1">
        <f t="shared" ref="BL618" si="6384">BB618*BG615+BD618*BG618-BC618*BH615-BE618*BH618</f>
        <v>0</v>
      </c>
      <c r="BM618" s="4">
        <f t="shared" ref="BM618" si="6385">(BB618*BH615+BC618*BG615+BD618*BH618+BE618*BG618)</f>
        <v>-62.869429572384981</v>
      </c>
      <c r="BN618" s="2">
        <f t="shared" ref="BN618" si="6386">BB618*BI615+BD618*BI618-BC618*BJ615-BE618*BJ618</f>
        <v>-28.638169215367945</v>
      </c>
      <c r="BO618" s="3">
        <f t="shared" ref="BO618" si="6387">(BB618*BJ615+BC618*BI615+BD618*BJ618+BE618*BI618)</f>
        <v>0</v>
      </c>
      <c r="BP618" s="20"/>
      <c r="BQ618" s="16">
        <v>0</v>
      </c>
      <c r="BR618" s="17">
        <v>0</v>
      </c>
      <c r="BS618" s="18">
        <v>1</v>
      </c>
      <c r="BT618" s="19">
        <v>0</v>
      </c>
      <c r="BU618" s="20"/>
      <c r="BV618" s="1">
        <f t="shared" ref="BV618" si="6388">BL618*BQ615+BN618*BQ618-BM618*BR615-BO618*BR618</f>
        <v>0</v>
      </c>
      <c r="BW618" s="4">
        <f t="shared" ref="BW618" si="6389">(BL618*BR615+BM618*BQ615+BN618*BR618+BO618*BQ618)</f>
        <v>-62.869429572384981</v>
      </c>
      <c r="BX618" s="2">
        <f t="shared" ref="BX618" si="6390">BL618*BS615+BN618*BS618-BM618*BT615-BO618*BT618</f>
        <v>104.14327313455692</v>
      </c>
      <c r="BY618" s="3">
        <f t="shared" ref="BY618" si="6391">(BL618*BT615+BM618*BS615+BN618*BT618+BO618*BS618)</f>
        <v>0</v>
      </c>
      <c r="BZ618" s="20"/>
      <c r="CA618" s="16">
        <v>0</v>
      </c>
      <c r="CB618" s="17">
        <f t="shared" ref="CB618" si="6392">$B615*$CB$4</f>
        <v>1.2054304</v>
      </c>
      <c r="CC618" s="18">
        <v>1</v>
      </c>
      <c r="CD618" s="19">
        <v>0</v>
      </c>
      <c r="CE618" s="20"/>
      <c r="CF618" s="1">
        <f t="shared" ref="CF618" si="6393">BV618*CA615+BX618*CA618-BW618*CB615-BY618*CB618</f>
        <v>0</v>
      </c>
      <c r="CG618" s="4">
        <f t="shared" ref="CG618" si="6394">(BV618*CB615+BW618*CA615+BX618*CB618+BY618*CA618)</f>
        <v>62.668037819513223</v>
      </c>
      <c r="CH618" s="2">
        <f t="shared" ref="CH618" si="6395">BV618*CC615+BX618*CC618-BW618*CD615-BY618*CD618</f>
        <v>104.14327313455692</v>
      </c>
      <c r="CI618" s="3">
        <f t="shared" ref="CI618" si="6396">(BV618*CD615+BW618*CC615+BX618*CD618+BY618*CC618)</f>
        <v>0</v>
      </c>
      <c r="CK618" s="16">
        <f t="shared" ref="CK618" si="6397">1/$CL$4</f>
        <v>1</v>
      </c>
      <c r="CL618" s="17">
        <v>0</v>
      </c>
      <c r="CM618" s="18">
        <v>1</v>
      </c>
      <c r="CN618" s="19">
        <v>0</v>
      </c>
      <c r="CP618" s="1">
        <f t="shared" ref="CP618" si="6398">CF618*CK615+CH618*CK618-CG618*CL615-CI618*CL618</f>
        <v>104.14327313455692</v>
      </c>
      <c r="CQ618" s="4">
        <f t="shared" ref="CQ618" si="6399">(CF618*CL615+CG618*CK615+CH618*CL618+CI618*CK618)</f>
        <v>62.668037819513223</v>
      </c>
      <c r="CR618" s="2">
        <f t="shared" ref="CR618" si="6400">CF618*CM615+CH618*CM618-CG618*CN615-CI618*CN618</f>
        <v>104.14327313455692</v>
      </c>
      <c r="CS618" s="3">
        <f t="shared" ref="CS618" si="6401">(CF618*CN615+CG618*CM615+CH618*CN618+CI618*CM618)</f>
        <v>0</v>
      </c>
      <c r="CU618" s="39">
        <f t="shared" ref="CU618" si="6402">(180/PI())*ATAN(-1*(CQ615/CP615))</f>
        <v>58.960311635845272</v>
      </c>
      <c r="CW618" s="56">
        <f t="shared" ref="CW618" si="6403">20*LOG(((1-(10^(CU615/20)^2)*(1-((1-CW615)/(1+CW615))^2))^0.5))</f>
        <v>-2.9331130136750445E-4</v>
      </c>
      <c r="CY618" s="35"/>
      <c r="CZ618" s="35"/>
    </row>
    <row r="619" spans="1:104" ht="18" customHeight="1"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  <c r="AA619" s="20"/>
      <c r="AB619" s="30"/>
      <c r="AC619" s="20"/>
      <c r="AD619" s="20"/>
      <c r="AE619" s="20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Y619" s="35"/>
      <c r="CZ619" s="35"/>
    </row>
    <row r="620" spans="1:104" ht="18" customHeight="1">
      <c r="CY620" s="35"/>
      <c r="CZ620" s="35"/>
    </row>
    <row r="621" spans="1:104" ht="18" customHeight="1" thickBot="1">
      <c r="A621" s="23"/>
      <c r="B621" s="23"/>
      <c r="C621" s="23"/>
      <c r="D621" s="20" t="s">
        <v>6</v>
      </c>
      <c r="E621" s="20"/>
      <c r="F621" s="20"/>
      <c r="G621" s="20"/>
      <c r="H621" s="20"/>
      <c r="I621" s="20" t="s">
        <v>7</v>
      </c>
      <c r="J621" s="20"/>
      <c r="K621" s="20"/>
      <c r="L621" s="20"/>
      <c r="M621" s="23"/>
      <c r="N621" s="23"/>
      <c r="O621" s="24" t="s">
        <v>8</v>
      </c>
      <c r="P621" s="23"/>
      <c r="Q621" s="23"/>
      <c r="R621" s="23"/>
      <c r="S621" s="20"/>
      <c r="T621" s="20" t="s">
        <v>9</v>
      </c>
      <c r="U621" s="23"/>
      <c r="V621" s="23"/>
      <c r="W621" s="23"/>
      <c r="X621" s="23"/>
      <c r="Y621" s="24" t="s">
        <v>10</v>
      </c>
      <c r="Z621" s="23"/>
      <c r="AA621" s="23"/>
      <c r="AB621" s="23"/>
      <c r="AC621" s="24" t="s">
        <v>11</v>
      </c>
      <c r="AD621" s="20"/>
      <c r="AE621" s="20"/>
      <c r="AF621" s="20"/>
      <c r="AG621" s="20"/>
      <c r="AH621" s="23"/>
      <c r="AI621" s="24" t="s">
        <v>12</v>
      </c>
      <c r="AJ621" s="23"/>
      <c r="AK621" s="23"/>
      <c r="AL621" s="20"/>
      <c r="AM621" s="24" t="s">
        <v>21</v>
      </c>
      <c r="AN621" s="20"/>
      <c r="AO621" s="23"/>
      <c r="AP621" s="23"/>
      <c r="AQ621" s="23"/>
      <c r="AR621" s="23"/>
      <c r="AS621" s="24" t="s">
        <v>87</v>
      </c>
      <c r="AT621" s="23"/>
      <c r="AU621" s="23"/>
      <c r="AV621" s="23"/>
      <c r="AW621" s="24" t="s">
        <v>22</v>
      </c>
      <c r="AX621" s="20"/>
      <c r="AY621" s="20"/>
      <c r="AZ621" s="20"/>
      <c r="BA621" s="20"/>
      <c r="BB621" s="23"/>
      <c r="BC621" s="24" t="s">
        <v>13</v>
      </c>
      <c r="BD621" s="23"/>
      <c r="BE621" s="23"/>
      <c r="BF621" s="23"/>
      <c r="BG621" s="24" t="s">
        <v>23</v>
      </c>
      <c r="BH621" s="20"/>
      <c r="BI621" s="23"/>
      <c r="BJ621" s="23"/>
      <c r="BK621" s="23"/>
      <c r="BL621" s="23"/>
      <c r="BM621" s="24" t="s">
        <v>24</v>
      </c>
      <c r="BN621" s="23"/>
      <c r="BO621" s="23"/>
      <c r="BP621" s="23"/>
      <c r="BQ621" s="24" t="s">
        <v>22</v>
      </c>
      <c r="BR621" s="20"/>
      <c r="BS621" s="20"/>
      <c r="BT621" s="20"/>
      <c r="BU621" s="20"/>
      <c r="BV621" s="23"/>
      <c r="BW621" s="24" t="s">
        <v>25</v>
      </c>
      <c r="BX621" s="23"/>
      <c r="BY621" s="23"/>
      <c r="BZ621" s="23"/>
      <c r="CA621" s="24" t="s">
        <v>23</v>
      </c>
      <c r="CB621" s="20"/>
      <c r="CC621" s="23"/>
      <c r="CD621" s="23"/>
      <c r="CE621" s="23"/>
      <c r="CF621" s="23"/>
      <c r="CG621" s="24" t="s">
        <v>88</v>
      </c>
      <c r="CH621" s="23"/>
      <c r="CI621" s="23"/>
      <c r="CJ621" s="23"/>
      <c r="CK621" s="24" t="s">
        <v>155</v>
      </c>
      <c r="CL621" s="24"/>
      <c r="CM621" s="23"/>
      <c r="CN621" s="23"/>
      <c r="CO621" s="23"/>
      <c r="CP621" s="23"/>
      <c r="CQ621" s="24" t="s">
        <v>89</v>
      </c>
      <c r="CR621" s="23"/>
      <c r="CS621" s="23"/>
      <c r="CY621" s="35"/>
      <c r="CZ621" s="35"/>
    </row>
    <row r="622" spans="1:104" ht="18" customHeight="1" thickBot="1">
      <c r="A622" s="23"/>
      <c r="B622" s="33"/>
      <c r="C622" s="23"/>
      <c r="D622" s="7" t="s">
        <v>99</v>
      </c>
      <c r="E622" s="8"/>
      <c r="F622" s="8" t="s">
        <v>100</v>
      </c>
      <c r="G622" s="9"/>
      <c r="H622" s="10"/>
      <c r="I622" s="7" t="s">
        <v>103</v>
      </c>
      <c r="J622" s="8"/>
      <c r="K622" s="8" t="s">
        <v>104</v>
      </c>
      <c r="L622" s="9"/>
      <c r="M622" s="23"/>
      <c r="N622" s="194" t="s">
        <v>74</v>
      </c>
      <c r="O622" s="195"/>
      <c r="P622" s="196" t="s">
        <v>75</v>
      </c>
      <c r="Q622" s="197"/>
      <c r="R622" s="23"/>
      <c r="S622" s="7" t="s">
        <v>2</v>
      </c>
      <c r="T622" s="8"/>
      <c r="U622" s="8" t="s">
        <v>3</v>
      </c>
      <c r="V622" s="9"/>
      <c r="W622" s="20"/>
      <c r="X622" s="194" t="s">
        <v>108</v>
      </c>
      <c r="Y622" s="195"/>
      <c r="Z622" s="196" t="s">
        <v>109</v>
      </c>
      <c r="AA622" s="197"/>
      <c r="AB622" s="20"/>
      <c r="AC622" s="7" t="s">
        <v>107</v>
      </c>
      <c r="AD622" s="8"/>
      <c r="AE622" s="8" t="s">
        <v>14</v>
      </c>
      <c r="AF622" s="9"/>
      <c r="AG622" s="20"/>
      <c r="AH622" s="194" t="s">
        <v>112</v>
      </c>
      <c r="AI622" s="195"/>
      <c r="AJ622" s="196" t="s">
        <v>113</v>
      </c>
      <c r="AK622" s="197"/>
      <c r="AL622" s="20"/>
      <c r="AM622" s="106" t="s">
        <v>135</v>
      </c>
      <c r="AN622" s="107"/>
      <c r="AO622" s="107" t="s">
        <v>136</v>
      </c>
      <c r="AP622" s="108"/>
      <c r="AQ622" s="23"/>
      <c r="AR622" s="194" t="s">
        <v>116</v>
      </c>
      <c r="AS622" s="195"/>
      <c r="AT622" s="196" t="s">
        <v>0</v>
      </c>
      <c r="AU622" s="197"/>
      <c r="AV622" s="36"/>
      <c r="AW622" s="7" t="s">
        <v>139</v>
      </c>
      <c r="AX622" s="8"/>
      <c r="AY622" s="8" t="s">
        <v>140</v>
      </c>
      <c r="AZ622" s="9"/>
      <c r="BA622" s="20"/>
      <c r="BB622" s="194" t="s">
        <v>119</v>
      </c>
      <c r="BC622" s="195"/>
      <c r="BD622" s="196" t="s">
        <v>120</v>
      </c>
      <c r="BE622" s="197"/>
      <c r="BF622" s="36"/>
      <c r="BG622" s="190" t="s">
        <v>143</v>
      </c>
      <c r="BH622" s="191"/>
      <c r="BI622" s="192" t="s">
        <v>144</v>
      </c>
      <c r="BJ622" s="193"/>
      <c r="BK622" s="36"/>
      <c r="BL622" s="194" t="s">
        <v>123</v>
      </c>
      <c r="BM622" s="195"/>
      <c r="BN622" s="196" t="s">
        <v>124</v>
      </c>
      <c r="BO622" s="197"/>
      <c r="BP622" s="36"/>
      <c r="BQ622" s="7" t="s">
        <v>147</v>
      </c>
      <c r="BR622" s="8"/>
      <c r="BS622" s="8" t="s">
        <v>148</v>
      </c>
      <c r="BT622" s="9"/>
      <c r="BU622" s="20"/>
      <c r="BV622" s="194" t="s">
        <v>127</v>
      </c>
      <c r="BW622" s="195"/>
      <c r="BX622" s="196" t="s">
        <v>128</v>
      </c>
      <c r="BY622" s="197"/>
      <c r="BZ622" s="36"/>
      <c r="CA622" s="7" t="s">
        <v>151</v>
      </c>
      <c r="CB622" s="8"/>
      <c r="CC622" s="8" t="s">
        <v>152</v>
      </c>
      <c r="CD622" s="9"/>
      <c r="CE622" s="36"/>
      <c r="CF622" s="194" t="s">
        <v>131</v>
      </c>
      <c r="CG622" s="195"/>
      <c r="CH622" s="196" t="s">
        <v>132</v>
      </c>
      <c r="CI622" s="197"/>
      <c r="CJ622" s="23"/>
      <c r="CK622" s="7" t="s">
        <v>156</v>
      </c>
      <c r="CL622" s="8"/>
      <c r="CM622" s="8" t="s">
        <v>157</v>
      </c>
      <c r="CN622" s="9"/>
      <c r="CO622" s="23"/>
      <c r="CP622" s="194" t="s">
        <v>160</v>
      </c>
      <c r="CQ622" s="195"/>
      <c r="CR622" s="196" t="s">
        <v>132</v>
      </c>
      <c r="CS622" s="197"/>
      <c r="CU622" s="26" t="s">
        <v>15</v>
      </c>
      <c r="CW622" s="52" t="s">
        <v>46</v>
      </c>
      <c r="CY622" s="35"/>
      <c r="CZ622" s="35"/>
    </row>
    <row r="623" spans="1:104" ht="18" customHeight="1" thickTop="1" thickBot="1">
      <c r="B623" s="34">
        <v>1.5</v>
      </c>
      <c r="D623" s="11">
        <v>1</v>
      </c>
      <c r="E623" s="12">
        <v>0</v>
      </c>
      <c r="F623" s="13">
        <v>0</v>
      </c>
      <c r="G623" s="14">
        <v>0</v>
      </c>
      <c r="H623" s="10"/>
      <c r="I623" s="11">
        <v>1</v>
      </c>
      <c r="J623" s="12">
        <v>0</v>
      </c>
      <c r="K623" s="13">
        <v>0</v>
      </c>
      <c r="L623" s="40">
        <f t="shared" ref="L623" si="6404">$B623*$J$4</f>
        <v>2.1405600000000002</v>
      </c>
      <c r="N623" s="1">
        <f t="shared" ref="N623" si="6405">D623*I623+F623*I626-E623*J623-G623*J626</f>
        <v>1</v>
      </c>
      <c r="O623" s="4">
        <f t="shared" ref="O623" si="6406">(D623*J623+E623*I623+F623*J626+G623*I626)</f>
        <v>0</v>
      </c>
      <c r="P623" s="2">
        <f t="shared" ref="P623" si="6407">D623*K623+F623*K626-E623*L623-G623*L626</f>
        <v>0</v>
      </c>
      <c r="Q623" s="3">
        <f t="shared" ref="Q623" si="6408">(D623*L623+E623*K623+F623*L626+G623*K626)</f>
        <v>2.1405600000000002</v>
      </c>
      <c r="S623" s="11">
        <v>1</v>
      </c>
      <c r="T623" s="12">
        <v>0</v>
      </c>
      <c r="U623" s="13">
        <v>0</v>
      </c>
      <c r="V623" s="13">
        <v>0</v>
      </c>
      <c r="W623" s="20"/>
      <c r="X623" s="1">
        <f t="shared" ref="X623" si="6409">N623*S623+P623*S626-O623*T623-Q623*T626</f>
        <v>-4.7938965632000015</v>
      </c>
      <c r="Y623" s="4">
        <f t="shared" ref="Y623" si="6410">(N623*T623+O623*S623+P623*T626+Q623*S626)</f>
        <v>0</v>
      </c>
      <c r="Z623" s="2">
        <f t="shared" ref="Z623" si="6411">N623*U623+P623*U626-O623*V623-Q623*V626</f>
        <v>0</v>
      </c>
      <c r="AA623" s="3">
        <f t="shared" ref="AA623" si="6412">(N623*V623+O623*U623+P623*V626+Q623*U626)</f>
        <v>2.1405600000000002</v>
      </c>
      <c r="AB623" s="20"/>
      <c r="AC623" s="11">
        <v>1</v>
      </c>
      <c r="AD623" s="12">
        <v>0</v>
      </c>
      <c r="AE623" s="13">
        <v>0</v>
      </c>
      <c r="AF623" s="40">
        <f t="shared" ref="AF623" si="6413">$B623*$AD$4</f>
        <v>2.5687350000000002</v>
      </c>
      <c r="AG623" s="20"/>
      <c r="AH623" s="1">
        <f t="shared" ref="AH623" si="6414">X623*AC623+Z623*AC626-Y623*AD623-AA623*AD626</f>
        <v>-4.7938965632000015</v>
      </c>
      <c r="AI623" s="4">
        <f t="shared" ref="AI623" si="6415">(X623*AD623+Y623*AC623+Z623*AD626+AA623*AC626)</f>
        <v>0</v>
      </c>
      <c r="AJ623" s="2">
        <f t="shared" ref="AJ623" si="6416">X623*AE623+Z623*AE626-Y623*AF623-AA623*AF626</f>
        <v>0</v>
      </c>
      <c r="AK623" s="3">
        <f t="shared" ref="AK623" si="6417">(X623*AF623+Y623*AE623+Z623*AF626+AA623*AE626)</f>
        <v>-10.173689888271555</v>
      </c>
      <c r="AL623" s="20"/>
      <c r="AM623" s="11">
        <v>1</v>
      </c>
      <c r="AN623" s="12">
        <v>0</v>
      </c>
      <c r="AO623" s="13">
        <v>0</v>
      </c>
      <c r="AP623" s="14">
        <v>0</v>
      </c>
      <c r="AR623" s="1">
        <f t="shared" ref="AR623" si="6418">AH623*AM623+AJ623*AM626-AI623*AN623-AK623*AN626</f>
        <v>24.289020299008598</v>
      </c>
      <c r="AS623" s="4">
        <f t="shared" ref="AS623" si="6419">(AH623*AN623+AI623*AM623+AJ623*AN626+AK623*AM626)</f>
        <v>0</v>
      </c>
      <c r="AT623" s="2">
        <f t="shared" ref="AT623" si="6420">AH623*AO623+AJ623*AO626-AI623*AP623-AK623*AP626</f>
        <v>0</v>
      </c>
      <c r="AU623" s="3">
        <f t="shared" ref="AU623" si="6421">(AH623*AP623+AI623*AO623+AJ623*AP626+AK623*AO626)</f>
        <v>-10.173689888271555</v>
      </c>
      <c r="AV623" s="20"/>
      <c r="AW623" s="11">
        <v>1</v>
      </c>
      <c r="AX623" s="12">
        <v>0</v>
      </c>
      <c r="AY623" s="13">
        <v>0</v>
      </c>
      <c r="AZ623" s="40">
        <f t="shared" ref="AZ623" si="6422">$B623*$AX$4</f>
        <v>2.5687350000000002</v>
      </c>
      <c r="BA623" s="20"/>
      <c r="BB623" s="1">
        <f t="shared" ref="BB623" si="6423">AR623*AW623+AT623*AW626-AS623*AX623-AU623*AX626</f>
        <v>24.289020299008598</v>
      </c>
      <c r="BC623" s="4">
        <f t="shared" ref="BC623" si="6424">(AR623*AX623+AS623*AW623+AT623*AX626+AU623*AW626)</f>
        <v>0</v>
      </c>
      <c r="BD623" s="2">
        <f t="shared" ref="BD623" si="6425">AR623*AY623+AT623*AY626-AS623*AZ623-AU623*AZ626</f>
        <v>0</v>
      </c>
      <c r="BE623" s="3">
        <f t="shared" ref="BE623" si="6426">(AR623*AZ623+AS623*AY623+AT623*AZ626+AU623*AY626)</f>
        <v>52.218366669502302</v>
      </c>
      <c r="BF623" s="20"/>
      <c r="BG623" s="11">
        <v>1</v>
      </c>
      <c r="BH623" s="12">
        <v>0</v>
      </c>
      <c r="BI623" s="13">
        <v>0</v>
      </c>
      <c r="BJ623" s="14">
        <v>0</v>
      </c>
      <c r="BK623" s="20"/>
      <c r="BL623" s="1">
        <f t="shared" ref="BL623" si="6427">BB623*BG623+BD623*BG626-BC623*BH623-BE623*BH626</f>
        <v>-117.05147713266669</v>
      </c>
      <c r="BM623" s="4">
        <f t="shared" ref="BM623" si="6428">(BB623*BH623+BC623*BG623+BD623*BH626+BE623*BG626)</f>
        <v>0</v>
      </c>
      <c r="BN623" s="2">
        <f t="shared" ref="BN623" si="6429">BB623*BI623+BD623*BI626-BC623*BJ623-BE623*BJ626</f>
        <v>0</v>
      </c>
      <c r="BO623" s="3">
        <f t="shared" ref="BO623" si="6430">(BB623*BJ623+BC623*BI623+BD623*BJ626+BE623*BI626)</f>
        <v>52.218366669502302</v>
      </c>
      <c r="BP623" s="20"/>
      <c r="BQ623" s="11">
        <v>1</v>
      </c>
      <c r="BR623" s="12">
        <v>0</v>
      </c>
      <c r="BS623" s="13">
        <v>0</v>
      </c>
      <c r="BT623" s="40">
        <f t="shared" ref="BT623" si="6431">$B623*BR$4</f>
        <v>2.1405600000000002</v>
      </c>
      <c r="BU623" s="20"/>
      <c r="BV623" s="1">
        <f t="shared" ref="BV623" si="6432">BL623*BQ623+BN623*BQ626-BM623*BR623-BO623*BR626</f>
        <v>-117.05147713266669</v>
      </c>
      <c r="BW623" s="4">
        <f t="shared" ref="BW623" si="6433">(BL623*BR623+BM623*BQ623+BN623*BR626+BO623*BQ626)</f>
        <v>0</v>
      </c>
      <c r="BX623" s="2">
        <f t="shared" ref="BX623" si="6434">BL623*BS623+BN623*BS626-BM623*BT623-BO623*BT626</f>
        <v>0</v>
      </c>
      <c r="BY623" s="3">
        <f t="shared" ref="BY623" si="6435">(BL623*BT623+BM623*BS623+BN623*BT626+BO623*BS626)</f>
        <v>-198.33734322159873</v>
      </c>
      <c r="BZ623" s="20"/>
      <c r="CA623" s="11">
        <v>1</v>
      </c>
      <c r="CB623" s="12">
        <v>0</v>
      </c>
      <c r="CC623" s="13">
        <v>0</v>
      </c>
      <c r="CD623" s="14">
        <v>0</v>
      </c>
      <c r="CE623" s="20"/>
      <c r="CF623" s="1">
        <f t="shared" ref="CF623" si="6436">BV623*CA623+BX623*CA626-BW623*CB623-BY623*CB626</f>
        <v>125.2612218280249</v>
      </c>
      <c r="CG623" s="4">
        <f t="shared" ref="CG623" si="6437">(BV623*CB623+BW623*CA623+BX623*CB626+BY623*CA626)</f>
        <v>0</v>
      </c>
      <c r="CH623" s="2">
        <f t="shared" ref="CH623" si="6438">BV623*CC623+BX623*CC626-BW623*CD623-BY623*CD626</f>
        <v>0</v>
      </c>
      <c r="CI623" s="3">
        <f t="shared" ref="CI623" si="6439">(BV623*CD623+BW623*CC623+BX623*CD626+BY623*CC626)</f>
        <v>-198.33734322159873</v>
      </c>
      <c r="CJ623" s="28"/>
      <c r="CK623" s="11">
        <v>1</v>
      </c>
      <c r="CL623" s="12">
        <v>0</v>
      </c>
      <c r="CM623" s="13">
        <v>0</v>
      </c>
      <c r="CN623" s="14">
        <v>0</v>
      </c>
      <c r="CP623" s="1">
        <f t="shared" ref="CP623" si="6440">CF623*CK623+CH623*CK626-CG623*CL623-CI623*CL626</f>
        <v>125.2612218280249</v>
      </c>
      <c r="CQ623" s="4">
        <f t="shared" ref="CQ623" si="6441">(CF623*CL623+CG623*CK623+CH623*CL626+CI623*CK626)</f>
        <v>-198.33734322159873</v>
      </c>
      <c r="CR623" s="2">
        <f t="shared" ref="CR623" si="6442">CF623*CM623+CH623*CM626-CG623*CN623-CI623*CN626</f>
        <v>0</v>
      </c>
      <c r="CS623" s="3">
        <f t="shared" ref="CS623" si="6443">(CF623*CN623+CG623*CM623+CH623*CN626+CI623*CM626)</f>
        <v>-198.33734322159873</v>
      </c>
      <c r="CU623" s="29">
        <f t="shared" ref="CU623" si="6444">20*LOG(((1+$CL$4)/$CL$4)/((CP623+CP626)^2+(CQ623+CQ626)^2)^0.5)</f>
        <v>-42.843064564716862</v>
      </c>
      <c r="CW623" s="53">
        <f t="shared" ref="CW623" si="6445">((CP623^2+CQ623^2)^0.5)/((CP626^2+CQ626^2)^0.5)</f>
        <v>1.583418591996125</v>
      </c>
      <c r="CY623" s="35"/>
      <c r="CZ623" s="35"/>
    </row>
    <row r="624" spans="1:104" ht="18" customHeight="1" thickBot="1">
      <c r="D624" s="11"/>
      <c r="E624" s="13"/>
      <c r="F624" s="13"/>
      <c r="G624" s="15"/>
      <c r="H624" s="10"/>
      <c r="I624" s="11"/>
      <c r="J624" s="13"/>
      <c r="K624" s="13"/>
      <c r="L624" s="15"/>
      <c r="N624" s="5"/>
      <c r="Q624" s="6"/>
      <c r="S624" s="11"/>
      <c r="T624" s="13"/>
      <c r="U624" s="13"/>
      <c r="V624" s="15"/>
      <c r="W624" s="20"/>
      <c r="X624" s="5"/>
      <c r="AA624" s="6"/>
      <c r="AB624" s="20"/>
      <c r="AC624" s="11"/>
      <c r="AD624" s="13"/>
      <c r="AE624" s="13"/>
      <c r="AF624" s="15"/>
      <c r="AG624" s="20"/>
      <c r="AH624" s="5"/>
      <c r="AK624" s="6"/>
      <c r="AL624" s="20"/>
      <c r="AM624" s="11"/>
      <c r="AN624" s="13"/>
      <c r="AO624" s="13"/>
      <c r="AP624" s="15"/>
      <c r="AR624" s="5"/>
      <c r="AU624" s="6"/>
      <c r="AW624" s="11"/>
      <c r="AX624" s="13"/>
      <c r="AY624" s="13"/>
      <c r="AZ624" s="15"/>
      <c r="BA624" s="20"/>
      <c r="BB624" s="5"/>
      <c r="BE624" s="6"/>
      <c r="BG624" s="11"/>
      <c r="BH624" s="13"/>
      <c r="BI624" s="13"/>
      <c r="BJ624" s="15"/>
      <c r="BL624" s="5"/>
      <c r="BO624" s="6"/>
      <c r="BQ624" s="11"/>
      <c r="BR624" s="13"/>
      <c r="BS624" s="13"/>
      <c r="BT624" s="15"/>
      <c r="BU624" s="20"/>
      <c r="BV624" s="5"/>
      <c r="BY624" s="6"/>
      <c r="CA624" s="11"/>
      <c r="CB624" s="13"/>
      <c r="CC624" s="13"/>
      <c r="CD624" s="15"/>
      <c r="CF624" s="5"/>
      <c r="CI624" s="6"/>
      <c r="CK624" s="11"/>
      <c r="CL624" s="13"/>
      <c r="CM624" s="13"/>
      <c r="CN624" s="15"/>
      <c r="CP624" s="5"/>
      <c r="CS624" s="6"/>
      <c r="CW624" s="54"/>
      <c r="CY624" s="35"/>
      <c r="CZ624" s="35"/>
    </row>
    <row r="625" spans="1:104" ht="18" customHeight="1" thickBot="1">
      <c r="D625" s="11" t="s">
        <v>101</v>
      </c>
      <c r="E625" s="13"/>
      <c r="F625" s="13" t="s">
        <v>102</v>
      </c>
      <c r="G625" s="15"/>
      <c r="H625" s="10"/>
      <c r="I625" s="11" t="s">
        <v>106</v>
      </c>
      <c r="J625" s="13"/>
      <c r="K625" s="13" t="s">
        <v>105</v>
      </c>
      <c r="L625" s="15"/>
      <c r="N625" s="194" t="s">
        <v>16</v>
      </c>
      <c r="O625" s="195"/>
      <c r="P625" s="196" t="s">
        <v>17</v>
      </c>
      <c r="Q625" s="197"/>
      <c r="S625" s="11" t="s">
        <v>4</v>
      </c>
      <c r="T625" s="13"/>
      <c r="U625" s="13" t="s">
        <v>5</v>
      </c>
      <c r="V625" s="15"/>
      <c r="W625" s="20"/>
      <c r="X625" s="194" t="s">
        <v>111</v>
      </c>
      <c r="Y625" s="195"/>
      <c r="Z625" s="196" t="s">
        <v>110</v>
      </c>
      <c r="AA625" s="197"/>
      <c r="AB625" s="20"/>
      <c r="AC625" s="11" t="s">
        <v>18</v>
      </c>
      <c r="AD625" s="13"/>
      <c r="AE625" s="13" t="s">
        <v>19</v>
      </c>
      <c r="AF625" s="15"/>
      <c r="AG625" s="20"/>
      <c r="AH625" s="194" t="s">
        <v>114</v>
      </c>
      <c r="AI625" s="195"/>
      <c r="AJ625" s="196" t="s">
        <v>115</v>
      </c>
      <c r="AK625" s="197"/>
      <c r="AL625" s="20"/>
      <c r="AM625" s="11" t="s">
        <v>138</v>
      </c>
      <c r="AN625" s="13"/>
      <c r="AO625" s="13" t="s">
        <v>137</v>
      </c>
      <c r="AP625" s="15"/>
      <c r="AR625" s="194" t="s">
        <v>117</v>
      </c>
      <c r="AS625" s="195"/>
      <c r="AT625" s="196" t="s">
        <v>118</v>
      </c>
      <c r="AU625" s="197"/>
      <c r="AV625" s="36"/>
      <c r="AW625" s="11" t="s">
        <v>142</v>
      </c>
      <c r="AX625" s="13"/>
      <c r="AY625" s="13" t="s">
        <v>141</v>
      </c>
      <c r="AZ625" s="15"/>
      <c r="BA625" s="20"/>
      <c r="BB625" s="194" t="s">
        <v>122</v>
      </c>
      <c r="BC625" s="195"/>
      <c r="BD625" s="196" t="s">
        <v>121</v>
      </c>
      <c r="BE625" s="197"/>
      <c r="BF625" s="36"/>
      <c r="BG625" s="11" t="s">
        <v>145</v>
      </c>
      <c r="BH625" s="13"/>
      <c r="BI625" s="13" t="s">
        <v>146</v>
      </c>
      <c r="BJ625" s="15"/>
      <c r="BK625" s="36"/>
      <c r="BL625" s="194" t="s">
        <v>125</v>
      </c>
      <c r="BM625" s="195"/>
      <c r="BN625" s="196" t="s">
        <v>126</v>
      </c>
      <c r="BO625" s="197"/>
      <c r="BP625" s="36"/>
      <c r="BQ625" s="11" t="s">
        <v>150</v>
      </c>
      <c r="BR625" s="13"/>
      <c r="BS625" s="13" t="s">
        <v>149</v>
      </c>
      <c r="BT625" s="15"/>
      <c r="BU625" s="20"/>
      <c r="BV625" s="194" t="s">
        <v>129</v>
      </c>
      <c r="BW625" s="195"/>
      <c r="BX625" s="196" t="s">
        <v>130</v>
      </c>
      <c r="BY625" s="197"/>
      <c r="BZ625" s="36"/>
      <c r="CA625" s="11" t="s">
        <v>154</v>
      </c>
      <c r="CB625" s="13"/>
      <c r="CC625" s="13" t="s">
        <v>153</v>
      </c>
      <c r="CD625" s="15"/>
      <c r="CE625" s="36"/>
      <c r="CF625" s="194" t="s">
        <v>134</v>
      </c>
      <c r="CG625" s="195"/>
      <c r="CH625" s="196" t="s">
        <v>133</v>
      </c>
      <c r="CI625" s="197"/>
      <c r="CK625" s="11" t="s">
        <v>159</v>
      </c>
      <c r="CL625" s="13"/>
      <c r="CM625" s="13" t="s">
        <v>158</v>
      </c>
      <c r="CN625" s="15"/>
      <c r="CP625" s="109" t="s">
        <v>161</v>
      </c>
      <c r="CQ625" s="110"/>
      <c r="CR625" s="111" t="s">
        <v>162</v>
      </c>
      <c r="CS625" s="112"/>
      <c r="CU625" s="38" t="s">
        <v>29</v>
      </c>
      <c r="CW625" s="55" t="s">
        <v>47</v>
      </c>
      <c r="CY625" s="35"/>
      <c r="CZ625" s="35"/>
    </row>
    <row r="626" spans="1:104" ht="18" customHeight="1" thickTop="1" thickBot="1">
      <c r="D626" s="16">
        <v>0</v>
      </c>
      <c r="E626" s="17">
        <f t="shared" ref="E626" si="6446">$B623*$E$4</f>
        <v>1.2217199999999999</v>
      </c>
      <c r="F626" s="18">
        <v>1</v>
      </c>
      <c r="G626" s="19">
        <v>0</v>
      </c>
      <c r="H626" s="10"/>
      <c r="I626" s="16">
        <v>0</v>
      </c>
      <c r="J626" s="17">
        <v>0</v>
      </c>
      <c r="K626" s="18">
        <v>1</v>
      </c>
      <c r="L626" s="19">
        <v>0</v>
      </c>
      <c r="N626" s="1">
        <f t="shared" ref="N626" si="6447">D626*I623+F626*I626-E626*J623-G626*J626</f>
        <v>0</v>
      </c>
      <c r="O626" s="4">
        <f t="shared" ref="O626" si="6448">(D626*J623+E626*I623+F626*J626+G626*I626)</f>
        <v>1.2217199999999999</v>
      </c>
      <c r="P626" s="2">
        <f t="shared" ref="P626" si="6449">D626*K623+F626*K626-E626*L623-G626*L626</f>
        <v>-1.6151649632000002</v>
      </c>
      <c r="Q626" s="3">
        <f t="shared" ref="Q626" si="6450">(D626*L623+E626*K623+F626*L626+G626*K626)</f>
        <v>0</v>
      </c>
      <c r="S626" s="16">
        <v>0</v>
      </c>
      <c r="T626" s="17">
        <f t="shared" ref="T626" si="6451">$B623*$T$4</f>
        <v>2.7067200000000002</v>
      </c>
      <c r="U626" s="18">
        <v>1</v>
      </c>
      <c r="V626" s="19">
        <v>0</v>
      </c>
      <c r="W626" s="20"/>
      <c r="X626" s="1">
        <f t="shared" ref="X626" si="6452">N626*S623+P626*S626-O626*T623-Q626*T626</f>
        <v>0</v>
      </c>
      <c r="Y626" s="4">
        <f t="shared" ref="Y626" si="6453">(N626*T623+O626*S623+P626*T626+Q626*S626)</f>
        <v>-3.1500793091927055</v>
      </c>
      <c r="Z626" s="2">
        <f t="shared" ref="Z626" si="6454">N626*U623+P626*U626-O626*V623-Q626*V626</f>
        <v>-1.6151649632000002</v>
      </c>
      <c r="AA626" s="3">
        <f t="shared" ref="AA626" si="6455">(N626*V623+O626*U623+P626*V626+Q626*U626)</f>
        <v>0</v>
      </c>
      <c r="AB626" s="20"/>
      <c r="AC626" s="16">
        <v>0</v>
      </c>
      <c r="AD626" s="17">
        <v>0</v>
      </c>
      <c r="AE626" s="18">
        <v>1</v>
      </c>
      <c r="AF626" s="19">
        <v>0</v>
      </c>
      <c r="AG626" s="20"/>
      <c r="AH626" s="1">
        <f t="shared" ref="AH626" si="6456">X626*AC623+Z626*AC626-Y626*AD623-AA626*AD626</f>
        <v>0</v>
      </c>
      <c r="AI626" s="4">
        <f t="shared" ref="AI626" si="6457">(X626*AD623+Y626*AC623+Z626*AD626+AA626*AC626)</f>
        <v>-3.1500793091927055</v>
      </c>
      <c r="AJ626" s="2">
        <f t="shared" ref="AJ626" si="6458">X626*AE623+Z626*AE626-Y626*AF623-AA626*AF626</f>
        <v>6.4765540110991253</v>
      </c>
      <c r="AK626" s="3">
        <f t="shared" ref="AK626" si="6459">(X626*AF623+Y626*AE623+Z626*AF626+AA626*AE626)</f>
        <v>0</v>
      </c>
      <c r="AL626" s="20"/>
      <c r="AM626" s="16">
        <v>0</v>
      </c>
      <c r="AN626" s="17">
        <f t="shared" ref="AN626" si="6460">$B623*$AN$4</f>
        <v>2.8586399999999998</v>
      </c>
      <c r="AO626" s="18">
        <v>1</v>
      </c>
      <c r="AP626" s="19">
        <v>0</v>
      </c>
      <c r="AR626" s="1">
        <f t="shared" ref="AR626" si="6461">AH626*AM623+AJ626*AM626-AI626*AN623-AK626*AN626</f>
        <v>0</v>
      </c>
      <c r="AS626" s="4">
        <f t="shared" ref="AS626" si="6462">(AH626*AN623+AI626*AM623+AJ626*AN626+AK626*AM626)</f>
        <v>15.364057049095699</v>
      </c>
      <c r="AT626" s="2">
        <f t="shared" ref="AT626" si="6463">AH626*AO623+AJ626*AO626-AI626*AP623-AK626*AP626</f>
        <v>6.4765540110991253</v>
      </c>
      <c r="AU626" s="3">
        <f t="shared" ref="AU626" si="6464">(AH626*AP623+AI626*AO623+AJ626*AP626+AK626*AO626)</f>
        <v>0</v>
      </c>
      <c r="AV626" s="20"/>
      <c r="AW626" s="16">
        <v>0</v>
      </c>
      <c r="AX626" s="17">
        <v>0</v>
      </c>
      <c r="AY626" s="18">
        <v>1</v>
      </c>
      <c r="AZ626" s="19">
        <v>0</v>
      </c>
      <c r="BA626" s="20"/>
      <c r="BB626" s="1">
        <f t="shared" ref="BB626" si="6465">AR626*AW623+AT626*AW626-AS626*AX623-AU626*AX626</f>
        <v>0</v>
      </c>
      <c r="BC626" s="4">
        <f t="shared" ref="BC626" si="6466">(AR626*AX623+AS626*AW623+AT626*AX626+AU626*AW626)</f>
        <v>15.364057049095699</v>
      </c>
      <c r="BD626" s="2">
        <f t="shared" ref="BD626" si="6467">AR626*AY623+AT626*AY626-AS626*AZ623-AU626*AZ626</f>
        <v>-32.989637072909716</v>
      </c>
      <c r="BE626" s="3">
        <f t="shared" ref="BE626" si="6468">(AR626*AZ623+AS626*AY623+AT626*AZ626+AU626*AY626)</f>
        <v>0</v>
      </c>
      <c r="BF626" s="20"/>
      <c r="BG626" s="16">
        <v>0</v>
      </c>
      <c r="BH626" s="17">
        <f t="shared" ref="BH626" si="6469">$B623*$BH$4</f>
        <v>2.7067200000000002</v>
      </c>
      <c r="BI626" s="18">
        <v>1</v>
      </c>
      <c r="BJ626" s="19">
        <v>0</v>
      </c>
      <c r="BK626" s="20"/>
      <c r="BL626" s="1">
        <f t="shared" ref="BL626" si="6470">BB626*BG623+BD626*BG626-BC626*BH623-BE626*BH626</f>
        <v>0</v>
      </c>
      <c r="BM626" s="4">
        <f t="shared" ref="BM626" si="6471">(BB626*BH623+BC626*BG623+BD626*BH626+BE626*BG626)</f>
        <v>-73.929653408890488</v>
      </c>
      <c r="BN626" s="2">
        <f t="shared" ref="BN626" si="6472">BB626*BI623+BD626*BI626-BC626*BJ623-BE626*BJ626</f>
        <v>-32.989637072909716</v>
      </c>
      <c r="BO626" s="3">
        <f t="shared" ref="BO626" si="6473">(BB626*BJ623+BC626*BI623+BD626*BJ626+BE626*BI626)</f>
        <v>0</v>
      </c>
      <c r="BP626" s="20"/>
      <c r="BQ626" s="16">
        <v>0</v>
      </c>
      <c r="BR626" s="17">
        <v>0</v>
      </c>
      <c r="BS626" s="18">
        <v>1</v>
      </c>
      <c r="BT626" s="19">
        <v>0</v>
      </c>
      <c r="BU626" s="20"/>
      <c r="BV626" s="1">
        <f t="shared" ref="BV626" si="6474">BL626*BQ623+BN626*BQ626-BM626*BR623-BO626*BR626</f>
        <v>0</v>
      </c>
      <c r="BW626" s="4">
        <f t="shared" ref="BW626" si="6475">(BL626*BR623+BM626*BQ623+BN626*BR626+BO626*BQ626)</f>
        <v>-73.929653408890488</v>
      </c>
      <c r="BX626" s="2">
        <f t="shared" ref="BX626" si="6476">BL626*BS623+BN626*BS626-BM626*BT623-BO626*BT626</f>
        <v>125.26122182802493</v>
      </c>
      <c r="BY626" s="3">
        <f t="shared" ref="BY626" si="6477">(BL626*BT623+BM626*BS623+BN626*BT626+BO626*BS626)</f>
        <v>0</v>
      </c>
      <c r="BZ626" s="20"/>
      <c r="CA626" s="16">
        <v>0</v>
      </c>
      <c r="CB626" s="17">
        <f t="shared" ref="CB626" si="6478">$B623*$CB$4</f>
        <v>1.2217199999999999</v>
      </c>
      <c r="CC626" s="18">
        <v>1</v>
      </c>
      <c r="CD626" s="19">
        <v>0</v>
      </c>
      <c r="CE626" s="20"/>
      <c r="CF626" s="1">
        <f t="shared" ref="CF626" si="6479">BV626*CA623+BX626*CA626-BW626*CB623-BY626*CB626</f>
        <v>0</v>
      </c>
      <c r="CG626" s="4">
        <f t="shared" ref="CG626" si="6480">(BV626*CB623+BW626*CA623+BX626*CB626+BY626*CA626)</f>
        <v>79.104486522844127</v>
      </c>
      <c r="CH626" s="2">
        <f t="shared" ref="CH626" si="6481">BV626*CC623+BX626*CC626-BW626*CD623-BY626*CD626</f>
        <v>125.26122182802493</v>
      </c>
      <c r="CI626" s="3">
        <f t="shared" ref="CI626" si="6482">(BV626*CD623+BW626*CC623+BX626*CD626+BY626*CC626)</f>
        <v>0</v>
      </c>
      <c r="CK626" s="16">
        <f t="shared" ref="CK626" si="6483">1/$CL$4</f>
        <v>1</v>
      </c>
      <c r="CL626" s="17">
        <v>0</v>
      </c>
      <c r="CM626" s="18">
        <v>1</v>
      </c>
      <c r="CN626" s="19">
        <v>0</v>
      </c>
      <c r="CP626" s="1">
        <f t="shared" ref="CP626" si="6484">CF626*CK623+CH626*CK626-CG626*CL623-CI626*CL626</f>
        <v>125.26122182802493</v>
      </c>
      <c r="CQ626" s="4">
        <f t="shared" ref="CQ626" si="6485">(CF626*CL623+CG626*CK623+CH626*CL626+CI626*CK626)</f>
        <v>79.104486522844127</v>
      </c>
      <c r="CR626" s="2">
        <f t="shared" ref="CR626" si="6486">CF626*CM623+CH626*CM626-CG626*CN623-CI626*CN626</f>
        <v>125.26122182802493</v>
      </c>
      <c r="CS626" s="3">
        <f t="shared" ref="CS626" si="6487">(CF626*CN623+CG626*CM623+CH626*CN626+CI626*CM626)</f>
        <v>0</v>
      </c>
      <c r="CU626" s="39">
        <f t="shared" ref="CU626" si="6488">(180/PI())*ATAN(-1*(CQ623/CP623))</f>
        <v>57.72527849598702</v>
      </c>
      <c r="CW626" s="56">
        <f t="shared" ref="CW626" si="6489">20*LOG(((1-(10^(CU623/20)^2)*(1-((1-CW623)/(1+CW623))^2))^0.5))</f>
        <v>-2.1416807495463423E-4</v>
      </c>
      <c r="CY626" s="35"/>
      <c r="CZ626" s="35"/>
    </row>
    <row r="627" spans="1:104" ht="18" customHeight="1"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30"/>
      <c r="AC627" s="20"/>
      <c r="AD627" s="20"/>
      <c r="AE627" s="20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Y627" s="35"/>
      <c r="CZ627" s="35"/>
    </row>
    <row r="628" spans="1:104" ht="18" customHeight="1">
      <c r="CY628" s="35"/>
      <c r="CZ628" s="35"/>
    </row>
    <row r="629" spans="1:104" ht="18" customHeight="1" thickBot="1">
      <c r="A629" s="23"/>
      <c r="B629" s="23"/>
      <c r="C629" s="23"/>
      <c r="D629" s="20" t="s">
        <v>6</v>
      </c>
      <c r="E629" s="20"/>
      <c r="F629" s="20"/>
      <c r="G629" s="20"/>
      <c r="H629" s="20"/>
      <c r="I629" s="20" t="s">
        <v>7</v>
      </c>
      <c r="J629" s="20"/>
      <c r="K629" s="20"/>
      <c r="L629" s="20"/>
      <c r="M629" s="23"/>
      <c r="N629" s="23"/>
      <c r="O629" s="24" t="s">
        <v>8</v>
      </c>
      <c r="P629" s="23"/>
      <c r="Q629" s="23"/>
      <c r="R629" s="23"/>
      <c r="S629" s="20"/>
      <c r="T629" s="20" t="s">
        <v>9</v>
      </c>
      <c r="U629" s="23"/>
      <c r="V629" s="23"/>
      <c r="W629" s="23"/>
      <c r="X629" s="23"/>
      <c r="Y629" s="24" t="s">
        <v>10</v>
      </c>
      <c r="Z629" s="23"/>
      <c r="AA629" s="23"/>
      <c r="AB629" s="23"/>
      <c r="AC629" s="24" t="s">
        <v>11</v>
      </c>
      <c r="AD629" s="20"/>
      <c r="AE629" s="20"/>
      <c r="AF629" s="20"/>
      <c r="AG629" s="20"/>
      <c r="AH629" s="23"/>
      <c r="AI629" s="24" t="s">
        <v>12</v>
      </c>
      <c r="AJ629" s="23"/>
      <c r="AK629" s="23"/>
      <c r="AL629" s="20"/>
      <c r="AM629" s="24" t="s">
        <v>21</v>
      </c>
      <c r="AN629" s="20"/>
      <c r="AO629" s="23"/>
      <c r="AP629" s="23"/>
      <c r="AQ629" s="23"/>
      <c r="AR629" s="23"/>
      <c r="AS629" s="24" t="s">
        <v>87</v>
      </c>
      <c r="AT629" s="23"/>
      <c r="AU629" s="23"/>
      <c r="AV629" s="23"/>
      <c r="AW629" s="24" t="s">
        <v>22</v>
      </c>
      <c r="AX629" s="20"/>
      <c r="AY629" s="20"/>
      <c r="AZ629" s="20"/>
      <c r="BA629" s="20"/>
      <c r="BB629" s="23"/>
      <c r="BC629" s="24" t="s">
        <v>13</v>
      </c>
      <c r="BD629" s="23"/>
      <c r="BE629" s="23"/>
      <c r="BF629" s="23"/>
      <c r="BG629" s="24" t="s">
        <v>23</v>
      </c>
      <c r="BH629" s="20"/>
      <c r="BI629" s="23"/>
      <c r="BJ629" s="23"/>
      <c r="BK629" s="23"/>
      <c r="BL629" s="23"/>
      <c r="BM629" s="24" t="s">
        <v>24</v>
      </c>
      <c r="BN629" s="23"/>
      <c r="BO629" s="23"/>
      <c r="BP629" s="23"/>
      <c r="BQ629" s="24" t="s">
        <v>22</v>
      </c>
      <c r="BR629" s="20"/>
      <c r="BS629" s="20"/>
      <c r="BT629" s="20"/>
      <c r="BU629" s="20"/>
      <c r="BV629" s="23"/>
      <c r="BW629" s="24" t="s">
        <v>25</v>
      </c>
      <c r="BX629" s="23"/>
      <c r="BY629" s="23"/>
      <c r="BZ629" s="23"/>
      <c r="CA629" s="24" t="s">
        <v>23</v>
      </c>
      <c r="CB629" s="20"/>
      <c r="CC629" s="23"/>
      <c r="CD629" s="23"/>
      <c r="CE629" s="23"/>
      <c r="CF629" s="23"/>
      <c r="CG629" s="24" t="s">
        <v>88</v>
      </c>
      <c r="CH629" s="23"/>
      <c r="CI629" s="23"/>
      <c r="CJ629" s="23"/>
      <c r="CK629" s="24" t="s">
        <v>155</v>
      </c>
      <c r="CL629" s="24"/>
      <c r="CM629" s="23"/>
      <c r="CN629" s="23"/>
      <c r="CO629" s="23"/>
      <c r="CP629" s="23"/>
      <c r="CQ629" s="24" t="s">
        <v>89</v>
      </c>
      <c r="CR629" s="23"/>
      <c r="CS629" s="23"/>
      <c r="CY629" s="35"/>
      <c r="CZ629" s="35"/>
    </row>
    <row r="630" spans="1:104" ht="18" customHeight="1" thickBot="1">
      <c r="A630" s="23"/>
      <c r="B630" s="33"/>
      <c r="C630" s="23"/>
      <c r="D630" s="7" t="s">
        <v>99</v>
      </c>
      <c r="E630" s="8"/>
      <c r="F630" s="8" t="s">
        <v>100</v>
      </c>
      <c r="G630" s="9"/>
      <c r="H630" s="10"/>
      <c r="I630" s="7" t="s">
        <v>103</v>
      </c>
      <c r="J630" s="8"/>
      <c r="K630" s="8" t="s">
        <v>104</v>
      </c>
      <c r="L630" s="9"/>
      <c r="M630" s="23"/>
      <c r="N630" s="194" t="s">
        <v>74</v>
      </c>
      <c r="O630" s="195"/>
      <c r="P630" s="196" t="s">
        <v>75</v>
      </c>
      <c r="Q630" s="197"/>
      <c r="R630" s="23"/>
      <c r="S630" s="7" t="s">
        <v>2</v>
      </c>
      <c r="T630" s="8"/>
      <c r="U630" s="8" t="s">
        <v>3</v>
      </c>
      <c r="V630" s="9"/>
      <c r="W630" s="20"/>
      <c r="X630" s="194" t="s">
        <v>108</v>
      </c>
      <c r="Y630" s="195"/>
      <c r="Z630" s="196" t="s">
        <v>109</v>
      </c>
      <c r="AA630" s="197"/>
      <c r="AB630" s="20"/>
      <c r="AC630" s="7" t="s">
        <v>107</v>
      </c>
      <c r="AD630" s="8"/>
      <c r="AE630" s="8" t="s">
        <v>14</v>
      </c>
      <c r="AF630" s="9"/>
      <c r="AG630" s="20"/>
      <c r="AH630" s="194" t="s">
        <v>112</v>
      </c>
      <c r="AI630" s="195"/>
      <c r="AJ630" s="196" t="s">
        <v>113</v>
      </c>
      <c r="AK630" s="197"/>
      <c r="AL630" s="20"/>
      <c r="AM630" s="106" t="s">
        <v>135</v>
      </c>
      <c r="AN630" s="107"/>
      <c r="AO630" s="107" t="s">
        <v>136</v>
      </c>
      <c r="AP630" s="108"/>
      <c r="AQ630" s="23"/>
      <c r="AR630" s="194" t="s">
        <v>116</v>
      </c>
      <c r="AS630" s="195"/>
      <c r="AT630" s="196" t="s">
        <v>0</v>
      </c>
      <c r="AU630" s="197"/>
      <c r="AV630" s="36"/>
      <c r="AW630" s="7" t="s">
        <v>139</v>
      </c>
      <c r="AX630" s="8"/>
      <c r="AY630" s="8" t="s">
        <v>140</v>
      </c>
      <c r="AZ630" s="9"/>
      <c r="BA630" s="20"/>
      <c r="BB630" s="194" t="s">
        <v>119</v>
      </c>
      <c r="BC630" s="195"/>
      <c r="BD630" s="196" t="s">
        <v>120</v>
      </c>
      <c r="BE630" s="197"/>
      <c r="BF630" s="36"/>
      <c r="BG630" s="190" t="s">
        <v>143</v>
      </c>
      <c r="BH630" s="191"/>
      <c r="BI630" s="192" t="s">
        <v>144</v>
      </c>
      <c r="BJ630" s="193"/>
      <c r="BK630" s="36"/>
      <c r="BL630" s="194" t="s">
        <v>123</v>
      </c>
      <c r="BM630" s="195"/>
      <c r="BN630" s="196" t="s">
        <v>124</v>
      </c>
      <c r="BO630" s="197"/>
      <c r="BP630" s="36"/>
      <c r="BQ630" s="7" t="s">
        <v>147</v>
      </c>
      <c r="BR630" s="8"/>
      <c r="BS630" s="8" t="s">
        <v>148</v>
      </c>
      <c r="BT630" s="9"/>
      <c r="BU630" s="20"/>
      <c r="BV630" s="194" t="s">
        <v>127</v>
      </c>
      <c r="BW630" s="195"/>
      <c r="BX630" s="196" t="s">
        <v>128</v>
      </c>
      <c r="BY630" s="197"/>
      <c r="BZ630" s="36"/>
      <c r="CA630" s="7" t="s">
        <v>151</v>
      </c>
      <c r="CB630" s="8"/>
      <c r="CC630" s="8" t="s">
        <v>152</v>
      </c>
      <c r="CD630" s="9"/>
      <c r="CE630" s="36"/>
      <c r="CF630" s="194" t="s">
        <v>131</v>
      </c>
      <c r="CG630" s="195"/>
      <c r="CH630" s="196" t="s">
        <v>132</v>
      </c>
      <c r="CI630" s="197"/>
      <c r="CJ630" s="23"/>
      <c r="CK630" s="7" t="s">
        <v>156</v>
      </c>
      <c r="CL630" s="8"/>
      <c r="CM630" s="8" t="s">
        <v>157</v>
      </c>
      <c r="CN630" s="9"/>
      <c r="CO630" s="23"/>
      <c r="CP630" s="194" t="s">
        <v>160</v>
      </c>
      <c r="CQ630" s="195"/>
      <c r="CR630" s="196" t="s">
        <v>132</v>
      </c>
      <c r="CS630" s="197"/>
      <c r="CU630" s="26" t="s">
        <v>15</v>
      </c>
      <c r="CW630" s="52" t="s">
        <v>46</v>
      </c>
      <c r="CY630" s="35"/>
      <c r="CZ630" s="35"/>
    </row>
    <row r="631" spans="1:104" ht="18" customHeight="1" thickTop="1" thickBot="1">
      <c r="B631" s="34">
        <v>1.52</v>
      </c>
      <c r="D631" s="11">
        <v>1</v>
      </c>
      <c r="E631" s="12">
        <v>0</v>
      </c>
      <c r="F631" s="13">
        <v>0</v>
      </c>
      <c r="G631" s="14">
        <v>0</v>
      </c>
      <c r="H631" s="10"/>
      <c r="I631" s="11">
        <v>1</v>
      </c>
      <c r="J631" s="12">
        <v>0</v>
      </c>
      <c r="K631" s="13">
        <v>0</v>
      </c>
      <c r="L631" s="40">
        <f t="shared" ref="L631" si="6490">$B631*$J$4</f>
        <v>2.1691008000000003</v>
      </c>
      <c r="N631" s="1">
        <f t="shared" ref="N631" si="6491">D631*I631+F631*I634-E631*J631-G631*J634</f>
        <v>1</v>
      </c>
      <c r="O631" s="4">
        <f t="shared" ref="O631" si="6492">(D631*J631+E631*I631+F631*J634+G631*I634)</f>
        <v>0</v>
      </c>
      <c r="P631" s="2">
        <f t="shared" ref="P631" si="6493">D631*K631+F631*K634-E631*L631-G631*L634</f>
        <v>0</v>
      </c>
      <c r="Q631" s="3">
        <f t="shared" ref="Q631" si="6494">(D631*L631+E631*K631+F631*L634+G631*K634)</f>
        <v>2.1691008000000003</v>
      </c>
      <c r="S631" s="11">
        <v>1</v>
      </c>
      <c r="T631" s="12">
        <v>0</v>
      </c>
      <c r="U631" s="13">
        <v>0</v>
      </c>
      <c r="V631" s="13">
        <v>0</v>
      </c>
      <c r="W631" s="20"/>
      <c r="X631" s="1">
        <f t="shared" ref="X631" si="6495">N631*S631+P631*S634-O631*T631-Q631*T634</f>
        <v>-4.9494304976076808</v>
      </c>
      <c r="Y631" s="4">
        <f t="shared" ref="Y631" si="6496">(N631*T631+O631*S631+P631*T634+Q631*S634)</f>
        <v>0</v>
      </c>
      <c r="Z631" s="2">
        <f t="shared" ref="Z631" si="6497">N631*U631+P631*U634-O631*V631-Q631*V634</f>
        <v>0</v>
      </c>
      <c r="AA631" s="3">
        <f t="shared" ref="AA631" si="6498">(N631*V631+O631*U631+P631*V634+Q631*U634)</f>
        <v>2.1691008000000003</v>
      </c>
      <c r="AB631" s="20"/>
      <c r="AC631" s="11">
        <v>1</v>
      </c>
      <c r="AD631" s="12">
        <v>0</v>
      </c>
      <c r="AE631" s="13">
        <v>0</v>
      </c>
      <c r="AF631" s="40">
        <f t="shared" ref="AF631" si="6499">$B631*$AD$4</f>
        <v>2.6029848000000002</v>
      </c>
      <c r="AG631" s="20"/>
      <c r="AH631" s="1">
        <f t="shared" ref="AH631" si="6500">X631*AC631+Z631*AC634-Y631*AD631-AA631*AD634</f>
        <v>-4.9494304976076808</v>
      </c>
      <c r="AI631" s="4">
        <f t="shared" ref="AI631" si="6501">(X631*AD631+Y631*AC631+Z631*AD634+AA631*AC634)</f>
        <v>0</v>
      </c>
      <c r="AJ631" s="2">
        <f t="shared" ref="AJ631" si="6502">X631*AE631+Z631*AE634-Y631*AF631-AA631*AF634</f>
        <v>0</v>
      </c>
      <c r="AK631" s="3">
        <f t="shared" ref="AK631" si="6503">(X631*AF631+Y631*AE631+Z631*AF634+AA631*AE634)</f>
        <v>-10.714191553929229</v>
      </c>
      <c r="AL631" s="20"/>
      <c r="AM631" s="11">
        <v>1</v>
      </c>
      <c r="AN631" s="12">
        <v>0</v>
      </c>
      <c r="AO631" s="13">
        <v>0</v>
      </c>
      <c r="AP631" s="14">
        <v>0</v>
      </c>
      <c r="AR631" s="1">
        <f t="shared" ref="AR631" si="6504">AH631*AM631+AJ631*AM634-AI631*AN631-AK631*AN634</f>
        <v>26.086959600032891</v>
      </c>
      <c r="AS631" s="4">
        <f t="shared" ref="AS631" si="6505">(AH631*AN631+AI631*AM631+AJ631*AN634+AK631*AM634)</f>
        <v>0</v>
      </c>
      <c r="AT631" s="2">
        <f t="shared" ref="AT631" si="6506">AH631*AO631+AJ631*AO634-AI631*AP631-AK631*AP634</f>
        <v>0</v>
      </c>
      <c r="AU631" s="3">
        <f t="shared" ref="AU631" si="6507">(AH631*AP631+AI631*AO631+AJ631*AP634+AK631*AO634)</f>
        <v>-10.714191553929229</v>
      </c>
      <c r="AV631" s="20"/>
      <c r="AW631" s="11">
        <v>1</v>
      </c>
      <c r="AX631" s="12">
        <v>0</v>
      </c>
      <c r="AY631" s="13">
        <v>0</v>
      </c>
      <c r="AZ631" s="40">
        <f t="shared" ref="AZ631" si="6508">$B631*$AX$4</f>
        <v>2.6029848000000002</v>
      </c>
      <c r="BA631" s="20"/>
      <c r="BB631" s="1">
        <f t="shared" ref="BB631" si="6509">AR631*AW631+AT631*AW634-AS631*AX631-AU631*AX634</f>
        <v>26.086959600032891</v>
      </c>
      <c r="BC631" s="4">
        <f t="shared" ref="BC631" si="6510">(AR631*AX631+AS631*AW631+AT631*AX634+AU631*AW634)</f>
        <v>0</v>
      </c>
      <c r="BD631" s="2">
        <f t="shared" ref="BD631" si="6511">AR631*AY631+AT631*AY634-AS631*AZ631-AU631*AZ634</f>
        <v>0</v>
      </c>
      <c r="BE631" s="3">
        <f t="shared" ref="BE631" si="6512">(AR631*AZ631+AS631*AY631+AT631*AZ634+AU631*AY634)</f>
        <v>57.189767763170479</v>
      </c>
      <c r="BF631" s="20"/>
      <c r="BG631" s="11">
        <v>1</v>
      </c>
      <c r="BH631" s="12">
        <v>0</v>
      </c>
      <c r="BI631" s="13">
        <v>0</v>
      </c>
      <c r="BJ631" s="14">
        <v>0</v>
      </c>
      <c r="BK631" s="20"/>
      <c r="BL631" s="1">
        <f t="shared" ref="BL631" si="6513">BB631*BG631+BD631*BG634-BC631*BH631-BE631*BH634</f>
        <v>-130.77368444256163</v>
      </c>
      <c r="BM631" s="4">
        <f t="shared" ref="BM631" si="6514">(BB631*BH631+BC631*BG631+BD631*BH634+BE631*BG634)</f>
        <v>0</v>
      </c>
      <c r="BN631" s="2">
        <f t="shared" ref="BN631" si="6515">BB631*BI631+BD631*BI634-BC631*BJ631-BE631*BJ634</f>
        <v>0</v>
      </c>
      <c r="BO631" s="3">
        <f t="shared" ref="BO631" si="6516">(BB631*BJ631+BC631*BI631+BD631*BJ634+BE631*BI634)</f>
        <v>57.189767763170479</v>
      </c>
      <c r="BP631" s="20"/>
      <c r="BQ631" s="11">
        <v>1</v>
      </c>
      <c r="BR631" s="12">
        <v>0</v>
      </c>
      <c r="BS631" s="13">
        <v>0</v>
      </c>
      <c r="BT631" s="40">
        <f t="shared" ref="BT631" si="6517">$B631*BR$4</f>
        <v>2.1691008000000003</v>
      </c>
      <c r="BU631" s="20"/>
      <c r="BV631" s="1">
        <f t="shared" ref="BV631" si="6518">BL631*BQ631+BN631*BQ634-BM631*BR631-BO631*BR634</f>
        <v>-130.77368444256163</v>
      </c>
      <c r="BW631" s="4">
        <f t="shared" ref="BW631" si="6519">(BL631*BR631+BM631*BQ631+BN631*BR634+BO631*BQ634)</f>
        <v>0</v>
      </c>
      <c r="BX631" s="2">
        <f t="shared" ref="BX631" si="6520">BL631*BS631+BN631*BS634-BM631*BT631-BO631*BT634</f>
        <v>0</v>
      </c>
      <c r="BY631" s="3">
        <f t="shared" ref="BY631" si="6521">(BL631*BT631+BM631*BS631+BN631*BT634+BO631*BS634)</f>
        <v>-226.47153578013751</v>
      </c>
      <c r="BZ631" s="20"/>
      <c r="CA631" s="11">
        <v>1</v>
      </c>
      <c r="CB631" s="12">
        <v>0</v>
      </c>
      <c r="CC631" s="13">
        <v>0</v>
      </c>
      <c r="CD631" s="14">
        <v>0</v>
      </c>
      <c r="CE631" s="20"/>
      <c r="CF631" s="1">
        <f t="shared" ref="CF631" si="6522">BV631*CA631+BX631*CA634-BW631*CB631-BY631*CB634</f>
        <v>149.60025097999213</v>
      </c>
      <c r="CG631" s="4">
        <f t="shared" ref="CG631" si="6523">(BV631*CB631+BW631*CA631+BX631*CB634+BY631*CA634)</f>
        <v>0</v>
      </c>
      <c r="CH631" s="2">
        <f t="shared" ref="CH631" si="6524">BV631*CC631+BX631*CC634-BW631*CD631-BY631*CD634</f>
        <v>0</v>
      </c>
      <c r="CI631" s="3">
        <f t="shared" ref="CI631" si="6525">(BV631*CD631+BW631*CC631+BX631*CD634+BY631*CC634)</f>
        <v>-226.47153578013751</v>
      </c>
      <c r="CJ631" s="28"/>
      <c r="CK631" s="11">
        <v>1</v>
      </c>
      <c r="CL631" s="12">
        <v>0</v>
      </c>
      <c r="CM631" s="13">
        <v>0</v>
      </c>
      <c r="CN631" s="14">
        <v>0</v>
      </c>
      <c r="CP631" s="1">
        <f t="shared" ref="CP631" si="6526">CF631*CK631+CH631*CK634-CG631*CL631-CI631*CL634</f>
        <v>149.60025097999213</v>
      </c>
      <c r="CQ631" s="4">
        <f t="shared" ref="CQ631" si="6527">(CF631*CL631+CG631*CK631+CH631*CL634+CI631*CK634)</f>
        <v>-226.47153578013751</v>
      </c>
      <c r="CR631" s="2">
        <f t="shared" ref="CR631" si="6528">CF631*CM631+CH631*CM634-CG631*CN631-CI631*CN634</f>
        <v>0</v>
      </c>
      <c r="CS631" s="3">
        <f t="shared" ref="CS631" si="6529">(CF631*CN631+CG631*CM631+CH631*CN634+CI631*CM634)</f>
        <v>-226.47153578013751</v>
      </c>
      <c r="CU631" s="29">
        <f t="shared" ref="CU631" si="6530">20*LOG(((1+$CL$4)/$CL$4)/((CP631+CP634)^2+(CQ631+CQ634)^2)^0.5)</f>
        <v>-44.224939097352291</v>
      </c>
      <c r="CW631" s="53">
        <f t="shared" ref="CW631" si="6531">((CP631^2+CQ631^2)^0.5)/((CP634^2+CQ634^2)^0.5)</f>
        <v>1.5138651736387814</v>
      </c>
      <c r="CY631" s="35"/>
      <c r="CZ631" s="35"/>
    </row>
    <row r="632" spans="1:104" ht="18" customHeight="1" thickBot="1">
      <c r="D632" s="11"/>
      <c r="E632" s="13"/>
      <c r="F632" s="13"/>
      <c r="G632" s="15"/>
      <c r="H632" s="10"/>
      <c r="I632" s="11"/>
      <c r="J632" s="13"/>
      <c r="K632" s="13"/>
      <c r="L632" s="15"/>
      <c r="N632" s="5"/>
      <c r="Q632" s="6"/>
      <c r="S632" s="11"/>
      <c r="T632" s="13"/>
      <c r="U632" s="13"/>
      <c r="V632" s="15"/>
      <c r="W632" s="20"/>
      <c r="X632" s="5"/>
      <c r="AA632" s="6"/>
      <c r="AB632" s="20"/>
      <c r="AC632" s="11"/>
      <c r="AD632" s="13"/>
      <c r="AE632" s="13"/>
      <c r="AF632" s="15"/>
      <c r="AG632" s="20"/>
      <c r="AH632" s="5"/>
      <c r="AK632" s="6"/>
      <c r="AL632" s="20"/>
      <c r="AM632" s="11"/>
      <c r="AN632" s="13"/>
      <c r="AO632" s="13"/>
      <c r="AP632" s="15"/>
      <c r="AR632" s="5"/>
      <c r="AU632" s="6"/>
      <c r="AW632" s="11"/>
      <c r="AX632" s="13"/>
      <c r="AY632" s="13"/>
      <c r="AZ632" s="15"/>
      <c r="BA632" s="20"/>
      <c r="BB632" s="5"/>
      <c r="BE632" s="6"/>
      <c r="BG632" s="11"/>
      <c r="BH632" s="13"/>
      <c r="BI632" s="13"/>
      <c r="BJ632" s="15"/>
      <c r="BL632" s="5"/>
      <c r="BO632" s="6"/>
      <c r="BQ632" s="11"/>
      <c r="BR632" s="13"/>
      <c r="BS632" s="13"/>
      <c r="BT632" s="15"/>
      <c r="BU632" s="20"/>
      <c r="BV632" s="5"/>
      <c r="BY632" s="6"/>
      <c r="CA632" s="11"/>
      <c r="CB632" s="13"/>
      <c r="CC632" s="13"/>
      <c r="CD632" s="15"/>
      <c r="CF632" s="5"/>
      <c r="CI632" s="6"/>
      <c r="CK632" s="11"/>
      <c r="CL632" s="13"/>
      <c r="CM632" s="13"/>
      <c r="CN632" s="15"/>
      <c r="CP632" s="5"/>
      <c r="CS632" s="6"/>
      <c r="CW632" s="54"/>
      <c r="CY632" s="35"/>
      <c r="CZ632" s="35"/>
    </row>
    <row r="633" spans="1:104" ht="18" customHeight="1" thickBot="1">
      <c r="D633" s="11" t="s">
        <v>101</v>
      </c>
      <c r="E633" s="13"/>
      <c r="F633" s="13" t="s">
        <v>102</v>
      </c>
      <c r="G633" s="15"/>
      <c r="H633" s="10"/>
      <c r="I633" s="11" t="s">
        <v>106</v>
      </c>
      <c r="J633" s="13"/>
      <c r="K633" s="13" t="s">
        <v>105</v>
      </c>
      <c r="L633" s="15"/>
      <c r="N633" s="194" t="s">
        <v>16</v>
      </c>
      <c r="O633" s="195"/>
      <c r="P633" s="196" t="s">
        <v>17</v>
      </c>
      <c r="Q633" s="197"/>
      <c r="S633" s="11" t="s">
        <v>4</v>
      </c>
      <c r="T633" s="13"/>
      <c r="U633" s="13" t="s">
        <v>5</v>
      </c>
      <c r="V633" s="15"/>
      <c r="W633" s="20"/>
      <c r="X633" s="194" t="s">
        <v>111</v>
      </c>
      <c r="Y633" s="195"/>
      <c r="Z633" s="196" t="s">
        <v>110</v>
      </c>
      <c r="AA633" s="197"/>
      <c r="AB633" s="20"/>
      <c r="AC633" s="11" t="s">
        <v>18</v>
      </c>
      <c r="AD633" s="13"/>
      <c r="AE633" s="13" t="s">
        <v>19</v>
      </c>
      <c r="AF633" s="15"/>
      <c r="AG633" s="20"/>
      <c r="AH633" s="194" t="s">
        <v>114</v>
      </c>
      <c r="AI633" s="195"/>
      <c r="AJ633" s="196" t="s">
        <v>115</v>
      </c>
      <c r="AK633" s="197"/>
      <c r="AL633" s="20"/>
      <c r="AM633" s="11" t="s">
        <v>138</v>
      </c>
      <c r="AN633" s="13"/>
      <c r="AO633" s="13" t="s">
        <v>137</v>
      </c>
      <c r="AP633" s="15"/>
      <c r="AR633" s="194" t="s">
        <v>117</v>
      </c>
      <c r="AS633" s="195"/>
      <c r="AT633" s="196" t="s">
        <v>118</v>
      </c>
      <c r="AU633" s="197"/>
      <c r="AV633" s="36"/>
      <c r="AW633" s="11" t="s">
        <v>142</v>
      </c>
      <c r="AX633" s="13"/>
      <c r="AY633" s="13" t="s">
        <v>141</v>
      </c>
      <c r="AZ633" s="15"/>
      <c r="BA633" s="20"/>
      <c r="BB633" s="194" t="s">
        <v>122</v>
      </c>
      <c r="BC633" s="195"/>
      <c r="BD633" s="196" t="s">
        <v>121</v>
      </c>
      <c r="BE633" s="197"/>
      <c r="BF633" s="36"/>
      <c r="BG633" s="11" t="s">
        <v>145</v>
      </c>
      <c r="BH633" s="13"/>
      <c r="BI633" s="13" t="s">
        <v>146</v>
      </c>
      <c r="BJ633" s="15"/>
      <c r="BK633" s="36"/>
      <c r="BL633" s="194" t="s">
        <v>125</v>
      </c>
      <c r="BM633" s="195"/>
      <c r="BN633" s="196" t="s">
        <v>126</v>
      </c>
      <c r="BO633" s="197"/>
      <c r="BP633" s="36"/>
      <c r="BQ633" s="11" t="s">
        <v>150</v>
      </c>
      <c r="BR633" s="13"/>
      <c r="BS633" s="13" t="s">
        <v>149</v>
      </c>
      <c r="BT633" s="15"/>
      <c r="BU633" s="20"/>
      <c r="BV633" s="194" t="s">
        <v>129</v>
      </c>
      <c r="BW633" s="195"/>
      <c r="BX633" s="196" t="s">
        <v>130</v>
      </c>
      <c r="BY633" s="197"/>
      <c r="BZ633" s="36"/>
      <c r="CA633" s="11" t="s">
        <v>154</v>
      </c>
      <c r="CB633" s="13"/>
      <c r="CC633" s="13" t="s">
        <v>153</v>
      </c>
      <c r="CD633" s="15"/>
      <c r="CE633" s="36"/>
      <c r="CF633" s="194" t="s">
        <v>134</v>
      </c>
      <c r="CG633" s="195"/>
      <c r="CH633" s="196" t="s">
        <v>133</v>
      </c>
      <c r="CI633" s="197"/>
      <c r="CK633" s="11" t="s">
        <v>159</v>
      </c>
      <c r="CL633" s="13"/>
      <c r="CM633" s="13" t="s">
        <v>158</v>
      </c>
      <c r="CN633" s="15"/>
      <c r="CP633" s="109" t="s">
        <v>161</v>
      </c>
      <c r="CQ633" s="110"/>
      <c r="CR633" s="111" t="s">
        <v>162</v>
      </c>
      <c r="CS633" s="112"/>
      <c r="CU633" s="38" t="s">
        <v>29</v>
      </c>
      <c r="CW633" s="55" t="s">
        <v>47</v>
      </c>
      <c r="CY633" s="35"/>
      <c r="CZ633" s="35"/>
    </row>
    <row r="634" spans="1:104" ht="18" customHeight="1" thickTop="1" thickBot="1">
      <c r="D634" s="16">
        <v>0</v>
      </c>
      <c r="E634" s="17">
        <f t="shared" ref="E634" si="6532">$B631*$E$4</f>
        <v>1.2380096</v>
      </c>
      <c r="F634" s="18">
        <v>1</v>
      </c>
      <c r="G634" s="19">
        <v>0</v>
      </c>
      <c r="H634" s="10"/>
      <c r="I634" s="16">
        <v>0</v>
      </c>
      <c r="J634" s="17">
        <v>0</v>
      </c>
      <c r="K634" s="18">
        <v>1</v>
      </c>
      <c r="L634" s="19">
        <v>0</v>
      </c>
      <c r="N634" s="1">
        <f t="shared" ref="N634" si="6533">D634*I631+F634*I634-E634*J631-G634*J634</f>
        <v>0</v>
      </c>
      <c r="O634" s="4">
        <f t="shared" ref="O634" si="6534">(D634*J631+E634*I631+F634*J634+G634*I634)</f>
        <v>1.2380096</v>
      </c>
      <c r="P634" s="2">
        <f t="shared" ref="P634" si="6535">D634*K631+F634*K634-E634*L631-G634*L634</f>
        <v>-1.6853676137676805</v>
      </c>
      <c r="Q634" s="3">
        <f t="shared" ref="Q634" si="6536">(D634*L631+E634*K631+F634*L634+G634*K634)</f>
        <v>0</v>
      </c>
      <c r="S634" s="16">
        <v>0</v>
      </c>
      <c r="T634" s="17">
        <f t="shared" ref="T634" si="6537">$B631*$T$4</f>
        <v>2.7428096000000002</v>
      </c>
      <c r="U634" s="18">
        <v>1</v>
      </c>
      <c r="V634" s="19">
        <v>0</v>
      </c>
      <c r="W634" s="20"/>
      <c r="X634" s="1">
        <f t="shared" ref="X634" si="6538">N634*S631+P634*S634-O634*T631-Q634*T634</f>
        <v>0</v>
      </c>
      <c r="Y634" s="4">
        <f t="shared" ref="Y634" si="6539">(N634*T631+O634*S631+P634*T634+Q634*S634)</f>
        <v>-3.3846328705710871</v>
      </c>
      <c r="Z634" s="2">
        <f t="shared" ref="Z634" si="6540">N634*U631+P634*U634-O634*V631-Q634*V634</f>
        <v>-1.6853676137676805</v>
      </c>
      <c r="AA634" s="3">
        <f t="shared" ref="AA634" si="6541">(N634*V631+O634*U631+P634*V634+Q634*U634)</f>
        <v>0</v>
      </c>
      <c r="AB634" s="20"/>
      <c r="AC634" s="16">
        <v>0</v>
      </c>
      <c r="AD634" s="17">
        <v>0</v>
      </c>
      <c r="AE634" s="18">
        <v>1</v>
      </c>
      <c r="AF634" s="19">
        <v>0</v>
      </c>
      <c r="AG634" s="20"/>
      <c r="AH634" s="1">
        <f t="shared" ref="AH634" si="6542">X634*AC631+Z634*AC634-Y634*AD631-AA634*AD634</f>
        <v>0</v>
      </c>
      <c r="AI634" s="4">
        <f t="shared" ref="AI634" si="6543">(X634*AD631+Y634*AC631+Z634*AD634+AA634*AC634)</f>
        <v>-3.3846328705710871</v>
      </c>
      <c r="AJ634" s="2">
        <f t="shared" ref="AJ634" si="6544">X634*AE631+Z634*AE634-Y634*AF631-AA634*AF634</f>
        <v>7.1247803019092268</v>
      </c>
      <c r="AK634" s="3">
        <f t="shared" ref="AK634" si="6545">(X634*AF631+Y634*AE631+Z634*AF634+AA634*AE634)</f>
        <v>0</v>
      </c>
      <c r="AL634" s="20"/>
      <c r="AM634" s="16">
        <v>0</v>
      </c>
      <c r="AN634" s="17">
        <f t="shared" ref="AN634" si="6546">$B631*$AN$4</f>
        <v>2.8967551999999999</v>
      </c>
      <c r="AO634" s="18">
        <v>1</v>
      </c>
      <c r="AP634" s="19">
        <v>0</v>
      </c>
      <c r="AR634" s="1">
        <f t="shared" ref="AR634" si="6547">AH634*AM631+AJ634*AM634-AI634*AN631-AK634*AN634</f>
        <v>0</v>
      </c>
      <c r="AS634" s="4">
        <f t="shared" ref="AS634" si="6548">(AH634*AN631+AI634*AM631+AJ634*AN634+AK634*AM634)</f>
        <v>17.254111517842034</v>
      </c>
      <c r="AT634" s="2">
        <f t="shared" ref="AT634" si="6549">AH634*AO631+AJ634*AO634-AI634*AP631-AK634*AP634</f>
        <v>7.1247803019092268</v>
      </c>
      <c r="AU634" s="3">
        <f t="shared" ref="AU634" si="6550">(AH634*AP631+AI634*AO631+AJ634*AP634+AK634*AO634)</f>
        <v>0</v>
      </c>
      <c r="AV634" s="20"/>
      <c r="AW634" s="16">
        <v>0</v>
      </c>
      <c r="AX634" s="17">
        <v>0</v>
      </c>
      <c r="AY634" s="18">
        <v>1</v>
      </c>
      <c r="AZ634" s="19">
        <v>0</v>
      </c>
      <c r="BA634" s="20"/>
      <c r="BB634" s="1">
        <f t="shared" ref="BB634" si="6551">AR634*AW631+AT634*AW634-AS634*AX631-AU634*AX634</f>
        <v>0</v>
      </c>
      <c r="BC634" s="4">
        <f t="shared" ref="BC634" si="6552">(AR634*AX631+AS634*AW631+AT634*AX634+AU634*AW634)</f>
        <v>17.254111517842034</v>
      </c>
      <c r="BD634" s="2">
        <f t="shared" ref="BD634" si="6553">AR634*AY631+AT634*AY634-AS634*AZ631-AU634*AZ634</f>
        <v>-37.787409716538519</v>
      </c>
      <c r="BE634" s="3">
        <f t="shared" ref="BE634" si="6554">(AR634*AZ631+AS634*AY631+AT634*AZ634+AU634*AY634)</f>
        <v>0</v>
      </c>
      <c r="BF634" s="20"/>
      <c r="BG634" s="16">
        <v>0</v>
      </c>
      <c r="BH634" s="17">
        <f t="shared" ref="BH634" si="6555">$B631*$BH$4</f>
        <v>2.7428096000000002</v>
      </c>
      <c r="BI634" s="18">
        <v>1</v>
      </c>
      <c r="BJ634" s="19">
        <v>0</v>
      </c>
      <c r="BK634" s="20"/>
      <c r="BL634" s="1">
        <f t="shared" ref="BL634" si="6556">BB634*BG631+BD634*BG634-BC634*BH631-BE634*BH634</f>
        <v>0</v>
      </c>
      <c r="BM634" s="4">
        <f t="shared" ref="BM634" si="6557">(BB634*BH631+BC634*BG631+BD634*BH634+BE634*BG634)</f>
        <v>-86.389558611813101</v>
      </c>
      <c r="BN634" s="2">
        <f t="shared" ref="BN634" si="6558">BB634*BI631+BD634*BI634-BC634*BJ631-BE634*BJ634</f>
        <v>-37.787409716538519</v>
      </c>
      <c r="BO634" s="3">
        <f t="shared" ref="BO634" si="6559">(BB634*BJ631+BC634*BI631+BD634*BJ634+BE634*BI634)</f>
        <v>0</v>
      </c>
      <c r="BP634" s="20"/>
      <c r="BQ634" s="16">
        <v>0</v>
      </c>
      <c r="BR634" s="17">
        <v>0</v>
      </c>
      <c r="BS634" s="18">
        <v>1</v>
      </c>
      <c r="BT634" s="19">
        <v>0</v>
      </c>
      <c r="BU634" s="20"/>
      <c r="BV634" s="1">
        <f t="shared" ref="BV634" si="6560">BL634*BQ631+BN634*BQ634-BM634*BR631-BO634*BR634</f>
        <v>0</v>
      </c>
      <c r="BW634" s="4">
        <f t="shared" ref="BW634" si="6561">(BL634*BR631+BM634*BQ631+BN634*BR634+BO634*BQ634)</f>
        <v>-86.389558611813101</v>
      </c>
      <c r="BX634" s="2">
        <f t="shared" ref="BX634" si="6562">BL634*BS631+BN634*BS634-BM634*BT631-BO634*BT634</f>
        <v>149.60025097999218</v>
      </c>
      <c r="BY634" s="3">
        <f t="shared" ref="BY634" si="6563">(BL634*BT631+BM634*BS631+BN634*BT634+BO634*BS634)</f>
        <v>0</v>
      </c>
      <c r="BZ634" s="20"/>
      <c r="CA634" s="16">
        <v>0</v>
      </c>
      <c r="CB634" s="17">
        <f t="shared" ref="CB634" si="6564">$B631*$CB$4</f>
        <v>1.2380096</v>
      </c>
      <c r="CC634" s="18">
        <v>1</v>
      </c>
      <c r="CD634" s="19">
        <v>0</v>
      </c>
      <c r="CE634" s="20"/>
      <c r="CF634" s="1">
        <f t="shared" ref="CF634" si="6565">BV634*CA631+BX634*CA634-BW634*CB631-BY634*CB634</f>
        <v>0</v>
      </c>
      <c r="CG634" s="4">
        <f t="shared" ref="CG634" si="6566">(BV634*CB631+BW634*CA631+BX634*CB634+BY634*CA634)</f>
        <v>98.81698826382663</v>
      </c>
      <c r="CH634" s="2">
        <f t="shared" ref="CH634" si="6567">BV634*CC631+BX634*CC634-BW634*CD631-BY634*CD634</f>
        <v>149.60025097999218</v>
      </c>
      <c r="CI634" s="3">
        <f t="shared" ref="CI634" si="6568">(BV634*CD631+BW634*CC631+BX634*CD634+BY634*CC634)</f>
        <v>0</v>
      </c>
      <c r="CK634" s="16">
        <f t="shared" ref="CK634" si="6569">1/$CL$4</f>
        <v>1</v>
      </c>
      <c r="CL634" s="17">
        <v>0</v>
      </c>
      <c r="CM634" s="18">
        <v>1</v>
      </c>
      <c r="CN634" s="19">
        <v>0</v>
      </c>
      <c r="CP634" s="1">
        <f t="shared" ref="CP634" si="6570">CF634*CK631+CH634*CK634-CG634*CL631-CI634*CL634</f>
        <v>149.60025097999218</v>
      </c>
      <c r="CQ634" s="4">
        <f t="shared" ref="CQ634" si="6571">(CF634*CL631+CG634*CK631+CH634*CL634+CI634*CK634)</f>
        <v>98.81698826382663</v>
      </c>
      <c r="CR634" s="2">
        <f t="shared" ref="CR634" si="6572">CF634*CM631+CH634*CM634-CG634*CN631-CI634*CN634</f>
        <v>149.60025097999218</v>
      </c>
      <c r="CS634" s="3">
        <f t="shared" ref="CS634" si="6573">(CF634*CN631+CG634*CM631+CH634*CN634+CI634*CM634)</f>
        <v>0</v>
      </c>
      <c r="CU634" s="39">
        <f t="shared" ref="CU634" si="6574">(180/PI())*ATAN(-1*(CQ631/CP631))</f>
        <v>56.552454743143464</v>
      </c>
      <c r="CW634" s="56">
        <f t="shared" ref="CW634" si="6575">20*LOG(((1-(10^(CU631/20)^2)*(1-((1-CW631)/(1+CW631))^2))^0.5))</f>
        <v>-1.5731187005999447E-4</v>
      </c>
      <c r="CY634" s="35"/>
      <c r="CZ634" s="35"/>
    </row>
    <row r="635" spans="1:104" ht="18" customHeight="1"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  <c r="AA635" s="20"/>
      <c r="AB635" s="30"/>
      <c r="AC635" s="20"/>
      <c r="AD635" s="20"/>
      <c r="AE635" s="20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Y635" s="35"/>
      <c r="CZ635" s="35"/>
    </row>
    <row r="636" spans="1:104" ht="18" customHeight="1">
      <c r="CY636" s="35"/>
      <c r="CZ636" s="35"/>
    </row>
    <row r="637" spans="1:104" ht="18" customHeight="1" thickBot="1">
      <c r="A637" s="23"/>
      <c r="B637" s="23"/>
      <c r="C637" s="23"/>
      <c r="D637" s="20" t="s">
        <v>6</v>
      </c>
      <c r="E637" s="20"/>
      <c r="F637" s="20"/>
      <c r="G637" s="20"/>
      <c r="H637" s="20"/>
      <c r="I637" s="20" t="s">
        <v>7</v>
      </c>
      <c r="J637" s="20"/>
      <c r="K637" s="20"/>
      <c r="L637" s="20"/>
      <c r="M637" s="23"/>
      <c r="N637" s="23"/>
      <c r="O637" s="24" t="s">
        <v>8</v>
      </c>
      <c r="P637" s="23"/>
      <c r="Q637" s="23"/>
      <c r="R637" s="23"/>
      <c r="S637" s="20"/>
      <c r="T637" s="20" t="s">
        <v>9</v>
      </c>
      <c r="U637" s="23"/>
      <c r="V637" s="23"/>
      <c r="W637" s="23"/>
      <c r="X637" s="23"/>
      <c r="Y637" s="24" t="s">
        <v>10</v>
      </c>
      <c r="Z637" s="23"/>
      <c r="AA637" s="23"/>
      <c r="AB637" s="23"/>
      <c r="AC637" s="24" t="s">
        <v>11</v>
      </c>
      <c r="AD637" s="20"/>
      <c r="AE637" s="20"/>
      <c r="AF637" s="20"/>
      <c r="AG637" s="20"/>
      <c r="AH637" s="23"/>
      <c r="AI637" s="24" t="s">
        <v>12</v>
      </c>
      <c r="AJ637" s="23"/>
      <c r="AK637" s="23"/>
      <c r="AL637" s="20"/>
      <c r="AM637" s="24" t="s">
        <v>21</v>
      </c>
      <c r="AN637" s="20"/>
      <c r="AO637" s="23"/>
      <c r="AP637" s="23"/>
      <c r="AQ637" s="23"/>
      <c r="AR637" s="23"/>
      <c r="AS637" s="24" t="s">
        <v>87</v>
      </c>
      <c r="AT637" s="23"/>
      <c r="AU637" s="23"/>
      <c r="AV637" s="23"/>
      <c r="AW637" s="24" t="s">
        <v>22</v>
      </c>
      <c r="AX637" s="20"/>
      <c r="AY637" s="20"/>
      <c r="AZ637" s="20"/>
      <c r="BA637" s="20"/>
      <c r="BB637" s="23"/>
      <c r="BC637" s="24" t="s">
        <v>13</v>
      </c>
      <c r="BD637" s="23"/>
      <c r="BE637" s="23"/>
      <c r="BF637" s="23"/>
      <c r="BG637" s="24" t="s">
        <v>23</v>
      </c>
      <c r="BH637" s="20"/>
      <c r="BI637" s="23"/>
      <c r="BJ637" s="23"/>
      <c r="BK637" s="23"/>
      <c r="BL637" s="23"/>
      <c r="BM637" s="24" t="s">
        <v>24</v>
      </c>
      <c r="BN637" s="23"/>
      <c r="BO637" s="23"/>
      <c r="BP637" s="23"/>
      <c r="BQ637" s="24" t="s">
        <v>22</v>
      </c>
      <c r="BR637" s="20"/>
      <c r="BS637" s="20"/>
      <c r="BT637" s="20"/>
      <c r="BU637" s="20"/>
      <c r="BV637" s="23"/>
      <c r="BW637" s="24" t="s">
        <v>25</v>
      </c>
      <c r="BX637" s="23"/>
      <c r="BY637" s="23"/>
      <c r="BZ637" s="23"/>
      <c r="CA637" s="24" t="s">
        <v>23</v>
      </c>
      <c r="CB637" s="20"/>
      <c r="CC637" s="23"/>
      <c r="CD637" s="23"/>
      <c r="CE637" s="23"/>
      <c r="CF637" s="23"/>
      <c r="CG637" s="24" t="s">
        <v>88</v>
      </c>
      <c r="CH637" s="23"/>
      <c r="CI637" s="23"/>
      <c r="CJ637" s="23"/>
      <c r="CK637" s="24" t="s">
        <v>155</v>
      </c>
      <c r="CL637" s="24"/>
      <c r="CM637" s="23"/>
      <c r="CN637" s="23"/>
      <c r="CO637" s="23"/>
      <c r="CP637" s="23"/>
      <c r="CQ637" s="24" t="s">
        <v>89</v>
      </c>
      <c r="CR637" s="23"/>
      <c r="CS637" s="23"/>
      <c r="CY637" s="35"/>
      <c r="CZ637" s="35"/>
    </row>
    <row r="638" spans="1:104" ht="18" customHeight="1" thickBot="1">
      <c r="A638" s="23"/>
      <c r="B638" s="33"/>
      <c r="C638" s="23"/>
      <c r="D638" s="7" t="s">
        <v>99</v>
      </c>
      <c r="E638" s="8"/>
      <c r="F638" s="8" t="s">
        <v>100</v>
      </c>
      <c r="G638" s="9"/>
      <c r="H638" s="10"/>
      <c r="I638" s="7" t="s">
        <v>103</v>
      </c>
      <c r="J638" s="8"/>
      <c r="K638" s="8" t="s">
        <v>104</v>
      </c>
      <c r="L638" s="9"/>
      <c r="M638" s="23"/>
      <c r="N638" s="194" t="s">
        <v>74</v>
      </c>
      <c r="O638" s="195"/>
      <c r="P638" s="196" t="s">
        <v>75</v>
      </c>
      <c r="Q638" s="197"/>
      <c r="R638" s="23"/>
      <c r="S638" s="7" t="s">
        <v>2</v>
      </c>
      <c r="T638" s="8"/>
      <c r="U638" s="8" t="s">
        <v>3</v>
      </c>
      <c r="V638" s="9"/>
      <c r="W638" s="20"/>
      <c r="X638" s="194" t="s">
        <v>108</v>
      </c>
      <c r="Y638" s="195"/>
      <c r="Z638" s="196" t="s">
        <v>109</v>
      </c>
      <c r="AA638" s="197"/>
      <c r="AB638" s="20"/>
      <c r="AC638" s="7" t="s">
        <v>107</v>
      </c>
      <c r="AD638" s="8"/>
      <c r="AE638" s="8" t="s">
        <v>14</v>
      </c>
      <c r="AF638" s="9"/>
      <c r="AG638" s="20"/>
      <c r="AH638" s="194" t="s">
        <v>112</v>
      </c>
      <c r="AI638" s="195"/>
      <c r="AJ638" s="196" t="s">
        <v>113</v>
      </c>
      <c r="AK638" s="197"/>
      <c r="AL638" s="20"/>
      <c r="AM638" s="106" t="s">
        <v>135</v>
      </c>
      <c r="AN638" s="107"/>
      <c r="AO638" s="107" t="s">
        <v>136</v>
      </c>
      <c r="AP638" s="108"/>
      <c r="AQ638" s="23"/>
      <c r="AR638" s="194" t="s">
        <v>116</v>
      </c>
      <c r="AS638" s="195"/>
      <c r="AT638" s="196" t="s">
        <v>0</v>
      </c>
      <c r="AU638" s="197"/>
      <c r="AV638" s="36"/>
      <c r="AW638" s="7" t="s">
        <v>139</v>
      </c>
      <c r="AX638" s="8"/>
      <c r="AY638" s="8" t="s">
        <v>140</v>
      </c>
      <c r="AZ638" s="9"/>
      <c r="BA638" s="20"/>
      <c r="BB638" s="194" t="s">
        <v>119</v>
      </c>
      <c r="BC638" s="195"/>
      <c r="BD638" s="196" t="s">
        <v>120</v>
      </c>
      <c r="BE638" s="197"/>
      <c r="BF638" s="36"/>
      <c r="BG638" s="190" t="s">
        <v>143</v>
      </c>
      <c r="BH638" s="191"/>
      <c r="BI638" s="192" t="s">
        <v>144</v>
      </c>
      <c r="BJ638" s="193"/>
      <c r="BK638" s="36"/>
      <c r="BL638" s="194" t="s">
        <v>123</v>
      </c>
      <c r="BM638" s="195"/>
      <c r="BN638" s="196" t="s">
        <v>124</v>
      </c>
      <c r="BO638" s="197"/>
      <c r="BP638" s="36"/>
      <c r="BQ638" s="7" t="s">
        <v>147</v>
      </c>
      <c r="BR638" s="8"/>
      <c r="BS638" s="8" t="s">
        <v>148</v>
      </c>
      <c r="BT638" s="9"/>
      <c r="BU638" s="20"/>
      <c r="BV638" s="194" t="s">
        <v>127</v>
      </c>
      <c r="BW638" s="195"/>
      <c r="BX638" s="196" t="s">
        <v>128</v>
      </c>
      <c r="BY638" s="197"/>
      <c r="BZ638" s="36"/>
      <c r="CA638" s="7" t="s">
        <v>151</v>
      </c>
      <c r="CB638" s="8"/>
      <c r="CC638" s="8" t="s">
        <v>152</v>
      </c>
      <c r="CD638" s="9"/>
      <c r="CE638" s="36"/>
      <c r="CF638" s="194" t="s">
        <v>131</v>
      </c>
      <c r="CG638" s="195"/>
      <c r="CH638" s="196" t="s">
        <v>132</v>
      </c>
      <c r="CI638" s="197"/>
      <c r="CJ638" s="23"/>
      <c r="CK638" s="7" t="s">
        <v>156</v>
      </c>
      <c r="CL638" s="8"/>
      <c r="CM638" s="8" t="s">
        <v>157</v>
      </c>
      <c r="CN638" s="9"/>
      <c r="CO638" s="23"/>
      <c r="CP638" s="194" t="s">
        <v>160</v>
      </c>
      <c r="CQ638" s="195"/>
      <c r="CR638" s="196" t="s">
        <v>132</v>
      </c>
      <c r="CS638" s="197"/>
      <c r="CU638" s="26" t="s">
        <v>15</v>
      </c>
      <c r="CW638" s="52" t="s">
        <v>46</v>
      </c>
      <c r="CY638" s="35"/>
      <c r="CZ638" s="35"/>
    </row>
    <row r="639" spans="1:104" ht="18" customHeight="1" thickTop="1" thickBot="1">
      <c r="B639" s="34">
        <v>1.54</v>
      </c>
      <c r="D639" s="11">
        <v>1</v>
      </c>
      <c r="E639" s="12">
        <v>0</v>
      </c>
      <c r="F639" s="13">
        <v>0</v>
      </c>
      <c r="G639" s="14">
        <v>0</v>
      </c>
      <c r="H639" s="10"/>
      <c r="I639" s="11">
        <v>1</v>
      </c>
      <c r="J639" s="12">
        <v>0</v>
      </c>
      <c r="K639" s="13">
        <v>0</v>
      </c>
      <c r="L639" s="40">
        <f t="shared" ref="L639" si="6576">$B639*$J$4</f>
        <v>2.1976416000000003</v>
      </c>
      <c r="N639" s="1">
        <f t="shared" ref="N639" si="6577">D639*I639+F639*I642-E639*J639-G639*J642</f>
        <v>1</v>
      </c>
      <c r="O639" s="4">
        <f t="shared" ref="O639" si="6578">(D639*J639+E639*I639+F639*J642+G639*I642)</f>
        <v>0</v>
      </c>
      <c r="P639" s="2">
        <f t="shared" ref="P639" si="6579">D639*K639+F639*K642-E639*L639-G639*L642</f>
        <v>0</v>
      </c>
      <c r="Q639" s="3">
        <f t="shared" ref="Q639" si="6580">(D639*L639+E639*K639+F639*L642+G639*K642)</f>
        <v>2.1976416000000003</v>
      </c>
      <c r="S639" s="11">
        <v>1</v>
      </c>
      <c r="T639" s="12">
        <v>0</v>
      </c>
      <c r="U639" s="13">
        <v>0</v>
      </c>
      <c r="V639" s="13">
        <v>0</v>
      </c>
      <c r="W639" s="20"/>
      <c r="X639" s="1">
        <f t="shared" ref="X639" si="6581">N639*S639+P639*S642-O639*T639-Q639*T642</f>
        <v>-5.1070244841267209</v>
      </c>
      <c r="Y639" s="4">
        <f t="shared" ref="Y639" si="6582">(N639*T639+O639*S639+P639*T642+Q639*S642)</f>
        <v>0</v>
      </c>
      <c r="Z639" s="2">
        <f t="shared" ref="Z639" si="6583">N639*U639+P639*U642-O639*V639-Q639*V642</f>
        <v>0</v>
      </c>
      <c r="AA639" s="3">
        <f t="shared" ref="AA639" si="6584">(N639*V639+O639*U639+P639*V642+Q639*U642)</f>
        <v>2.1976416000000003</v>
      </c>
      <c r="AB639" s="20"/>
      <c r="AC639" s="11">
        <v>1</v>
      </c>
      <c r="AD639" s="12">
        <v>0</v>
      </c>
      <c r="AE639" s="13">
        <v>0</v>
      </c>
      <c r="AF639" s="40">
        <f t="shared" ref="AF639" si="6585">$B639*$AD$4</f>
        <v>2.6372346000000002</v>
      </c>
      <c r="AG639" s="20"/>
      <c r="AH639" s="1">
        <f t="shared" ref="AH639" si="6586">X639*AC639+Z639*AC642-Y639*AD639-AA639*AD642</f>
        <v>-5.1070244841267209</v>
      </c>
      <c r="AI639" s="4">
        <f t="shared" ref="AI639" si="6587">(X639*AD639+Y639*AC639+Z639*AD642+AA639*AC642)</f>
        <v>0</v>
      </c>
      <c r="AJ639" s="2">
        <f t="shared" ref="AJ639" si="6588">X639*AE639+Z639*AE642-Y639*AF639-AA639*AF642</f>
        <v>0</v>
      </c>
      <c r="AK639" s="3">
        <f t="shared" ref="AK639" si="6589">(X639*AF639+Y639*AE639+Z639*AF642+AA639*AE642)</f>
        <v>-11.27078007258614</v>
      </c>
      <c r="AL639" s="20"/>
      <c r="AM639" s="11">
        <v>1</v>
      </c>
      <c r="AN639" s="12">
        <v>0</v>
      </c>
      <c r="AO639" s="13">
        <v>0</v>
      </c>
      <c r="AP639" s="14">
        <v>0</v>
      </c>
      <c r="AR639" s="1">
        <f t="shared" ref="AR639" si="6590">AH639*AM639+AJ639*AM642-AI639*AN639-AK639*AN642</f>
        <v>27.971254335816187</v>
      </c>
      <c r="AS639" s="4">
        <f t="shared" ref="AS639" si="6591">(AH639*AN639+AI639*AM639+AJ639*AN642+AK639*AM642)</f>
        <v>0</v>
      </c>
      <c r="AT639" s="2">
        <f t="shared" ref="AT639" si="6592">AH639*AO639+AJ639*AO642-AI639*AP639-AK639*AP642</f>
        <v>0</v>
      </c>
      <c r="AU639" s="3">
        <f t="shared" ref="AU639" si="6593">(AH639*AP639+AI639*AO639+AJ639*AP642+AK639*AO642)</f>
        <v>-11.27078007258614</v>
      </c>
      <c r="AV639" s="20"/>
      <c r="AW639" s="11">
        <v>1</v>
      </c>
      <c r="AX639" s="12">
        <v>0</v>
      </c>
      <c r="AY639" s="13">
        <v>0</v>
      </c>
      <c r="AZ639" s="40">
        <f t="shared" ref="AZ639" si="6594">$B639*$AX$4</f>
        <v>2.6372346000000002</v>
      </c>
      <c r="BA639" s="20"/>
      <c r="BB639" s="1">
        <f t="shared" ref="BB639" si="6595">AR639*AW639+AT639*AW642-AS639*AX639-AU639*AX642</f>
        <v>27.971254335816187</v>
      </c>
      <c r="BC639" s="4">
        <f t="shared" ref="BC639" si="6596">(AR639*AX639+AS639*AW639+AT639*AX642+AU639*AW642)</f>
        <v>0</v>
      </c>
      <c r="BD639" s="2">
        <f t="shared" ref="BD639" si="6597">AR639*AY639+AT639*AY642-AS639*AZ639-AU639*AZ642</f>
        <v>0</v>
      </c>
      <c r="BE639" s="3">
        <f t="shared" ref="BE639" si="6598">(AR639*AZ639+AS639*AY639+AT639*AZ642+AU639*AY642)</f>
        <v>62.495979667228333</v>
      </c>
      <c r="BF639" s="20"/>
      <c r="BG639" s="11">
        <v>1</v>
      </c>
      <c r="BH639" s="12">
        <v>0</v>
      </c>
      <c r="BI639" s="13">
        <v>0</v>
      </c>
      <c r="BJ639" s="14">
        <v>0</v>
      </c>
      <c r="BK639" s="20"/>
      <c r="BL639" s="1">
        <f t="shared" ref="BL639" si="6599">BB639*BG639+BD639*BG642-BC639*BH639-BE639*BH642</f>
        <v>-145.69877356466091</v>
      </c>
      <c r="BM639" s="4">
        <f t="shared" ref="BM639" si="6600">(BB639*BH639+BC639*BG639+BD639*BH642+BE639*BG642)</f>
        <v>0</v>
      </c>
      <c r="BN639" s="2">
        <f t="shared" ref="BN639" si="6601">BB639*BI639+BD639*BI642-BC639*BJ639-BE639*BJ642</f>
        <v>0</v>
      </c>
      <c r="BO639" s="3">
        <f t="shared" ref="BO639" si="6602">(BB639*BJ639+BC639*BI639+BD639*BJ642+BE639*BI642)</f>
        <v>62.495979667228333</v>
      </c>
      <c r="BP639" s="20"/>
      <c r="BQ639" s="11">
        <v>1</v>
      </c>
      <c r="BR639" s="12">
        <v>0</v>
      </c>
      <c r="BS639" s="13">
        <v>0</v>
      </c>
      <c r="BT639" s="40">
        <f t="shared" ref="BT639" si="6603">$B639*BR$4</f>
        <v>2.1976416000000003</v>
      </c>
      <c r="BU639" s="20"/>
      <c r="BV639" s="1">
        <f t="shared" ref="BV639" si="6604">BL639*BQ639+BN639*BQ642-BM639*BR639-BO639*BR642</f>
        <v>-145.69877356466091</v>
      </c>
      <c r="BW639" s="4">
        <f t="shared" ref="BW639" si="6605">(BL639*BR639+BM639*BQ639+BN639*BR642+BO639*BQ642)</f>
        <v>0</v>
      </c>
      <c r="BX639" s="2">
        <f t="shared" ref="BX639" si="6606">BL639*BS639+BN639*BS642-BM639*BT639-BO639*BT642</f>
        <v>0</v>
      </c>
      <c r="BY639" s="3">
        <f t="shared" ref="BY639" si="6607">(BL639*BT639+BM639*BS639+BN639*BT642+BO639*BS642)</f>
        <v>-257.69770618745082</v>
      </c>
      <c r="BZ639" s="20"/>
      <c r="CA639" s="11">
        <v>1</v>
      </c>
      <c r="CB639" s="12">
        <v>0</v>
      </c>
      <c r="CC639" s="13">
        <v>0</v>
      </c>
      <c r="CD639" s="14">
        <v>0</v>
      </c>
      <c r="CE639" s="20"/>
      <c r="CF639" s="1">
        <f t="shared" ref="CF639" si="6608">BV639*CA639+BX639*CA642-BW639*CB639-BY639*CB642</f>
        <v>177.53125314809367</v>
      </c>
      <c r="CG639" s="4">
        <f t="shared" ref="CG639" si="6609">(BV639*CB639+BW639*CA639+BX639*CB642+BY639*CA642)</f>
        <v>0</v>
      </c>
      <c r="CH639" s="2">
        <f t="shared" ref="CH639" si="6610">BV639*CC639+BX639*CC642-BW639*CD639-BY639*CD642</f>
        <v>0</v>
      </c>
      <c r="CI639" s="3">
        <f t="shared" ref="CI639" si="6611">(BV639*CD639+BW639*CC639+BX639*CD642+BY639*CC642)</f>
        <v>-257.69770618745082</v>
      </c>
      <c r="CJ639" s="28"/>
      <c r="CK639" s="11">
        <v>1</v>
      </c>
      <c r="CL639" s="12">
        <v>0</v>
      </c>
      <c r="CM639" s="13">
        <v>0</v>
      </c>
      <c r="CN639" s="14">
        <v>0</v>
      </c>
      <c r="CP639" s="1">
        <f t="shared" ref="CP639" si="6612">CF639*CK639+CH639*CK642-CG639*CL639-CI639*CL642</f>
        <v>177.53125314809367</v>
      </c>
      <c r="CQ639" s="4">
        <f t="shared" ref="CQ639" si="6613">(CF639*CL639+CG639*CK639+CH639*CL642+CI639*CK642)</f>
        <v>-257.69770618745082</v>
      </c>
      <c r="CR639" s="2">
        <f t="shared" ref="CR639" si="6614">CF639*CM639+CH639*CM642-CG639*CN639-CI639*CN642</f>
        <v>0</v>
      </c>
      <c r="CS639" s="3">
        <f t="shared" ref="CS639" si="6615">(CF639*CN639+CG639*CM639+CH639*CN642+CI639*CM642)</f>
        <v>-257.69770618745082</v>
      </c>
      <c r="CU639" s="29">
        <f t="shared" ref="CU639" si="6616">20*LOG(((1+$CL$4)/$CL$4)/((CP639+CP642)^2+(CQ639+CQ642)^2)^0.5)</f>
        <v>-45.575132473715868</v>
      </c>
      <c r="CW639" s="53">
        <f t="shared" ref="CW639" si="6617">((CP639^2+CQ639^2)^0.5)/((CP642^2+CQ642^2)^0.5)</f>
        <v>1.4515773036381878</v>
      </c>
      <c r="CY639" s="35"/>
      <c r="CZ639" s="35"/>
    </row>
    <row r="640" spans="1:104" ht="18" customHeight="1" thickBot="1">
      <c r="D640" s="11"/>
      <c r="E640" s="13"/>
      <c r="F640" s="13"/>
      <c r="G640" s="15"/>
      <c r="H640" s="10"/>
      <c r="I640" s="11"/>
      <c r="J640" s="13"/>
      <c r="K640" s="13"/>
      <c r="L640" s="15"/>
      <c r="N640" s="5"/>
      <c r="Q640" s="6"/>
      <c r="S640" s="11"/>
      <c r="T640" s="13"/>
      <c r="U640" s="13"/>
      <c r="V640" s="15"/>
      <c r="W640" s="20"/>
      <c r="X640" s="5"/>
      <c r="AA640" s="6"/>
      <c r="AB640" s="20"/>
      <c r="AC640" s="11"/>
      <c r="AD640" s="13"/>
      <c r="AE640" s="13"/>
      <c r="AF640" s="15"/>
      <c r="AG640" s="20"/>
      <c r="AH640" s="5"/>
      <c r="AK640" s="6"/>
      <c r="AL640" s="20"/>
      <c r="AM640" s="11"/>
      <c r="AN640" s="13"/>
      <c r="AO640" s="13"/>
      <c r="AP640" s="15"/>
      <c r="AR640" s="5"/>
      <c r="AU640" s="6"/>
      <c r="AW640" s="11"/>
      <c r="AX640" s="13"/>
      <c r="AY640" s="13"/>
      <c r="AZ640" s="15"/>
      <c r="BA640" s="20"/>
      <c r="BB640" s="5"/>
      <c r="BE640" s="6"/>
      <c r="BG640" s="11"/>
      <c r="BH640" s="13"/>
      <c r="BI640" s="13"/>
      <c r="BJ640" s="15"/>
      <c r="BL640" s="5"/>
      <c r="BO640" s="6"/>
      <c r="BQ640" s="11"/>
      <c r="BR640" s="13"/>
      <c r="BS640" s="13"/>
      <c r="BT640" s="15"/>
      <c r="BU640" s="20"/>
      <c r="BV640" s="5"/>
      <c r="BY640" s="6"/>
      <c r="CA640" s="11"/>
      <c r="CB640" s="13"/>
      <c r="CC640" s="13"/>
      <c r="CD640" s="15"/>
      <c r="CF640" s="5"/>
      <c r="CI640" s="6"/>
      <c r="CK640" s="11"/>
      <c r="CL640" s="13"/>
      <c r="CM640" s="13"/>
      <c r="CN640" s="15"/>
      <c r="CP640" s="5"/>
      <c r="CS640" s="6"/>
      <c r="CW640" s="54"/>
      <c r="CY640" s="35"/>
      <c r="CZ640" s="35"/>
    </row>
    <row r="641" spans="1:104" ht="18" customHeight="1" thickBot="1">
      <c r="D641" s="11" t="s">
        <v>101</v>
      </c>
      <c r="E641" s="13"/>
      <c r="F641" s="13" t="s">
        <v>102</v>
      </c>
      <c r="G641" s="15"/>
      <c r="H641" s="10"/>
      <c r="I641" s="11" t="s">
        <v>106</v>
      </c>
      <c r="J641" s="13"/>
      <c r="K641" s="13" t="s">
        <v>105</v>
      </c>
      <c r="L641" s="15"/>
      <c r="N641" s="194" t="s">
        <v>16</v>
      </c>
      <c r="O641" s="195"/>
      <c r="P641" s="196" t="s">
        <v>17</v>
      </c>
      <c r="Q641" s="197"/>
      <c r="S641" s="11" t="s">
        <v>4</v>
      </c>
      <c r="T641" s="13"/>
      <c r="U641" s="13" t="s">
        <v>5</v>
      </c>
      <c r="V641" s="15"/>
      <c r="W641" s="20"/>
      <c r="X641" s="194" t="s">
        <v>111</v>
      </c>
      <c r="Y641" s="195"/>
      <c r="Z641" s="196" t="s">
        <v>110</v>
      </c>
      <c r="AA641" s="197"/>
      <c r="AB641" s="20"/>
      <c r="AC641" s="11" t="s">
        <v>18</v>
      </c>
      <c r="AD641" s="13"/>
      <c r="AE641" s="13" t="s">
        <v>19</v>
      </c>
      <c r="AF641" s="15"/>
      <c r="AG641" s="20"/>
      <c r="AH641" s="194" t="s">
        <v>114</v>
      </c>
      <c r="AI641" s="195"/>
      <c r="AJ641" s="196" t="s">
        <v>115</v>
      </c>
      <c r="AK641" s="197"/>
      <c r="AL641" s="20"/>
      <c r="AM641" s="11" t="s">
        <v>138</v>
      </c>
      <c r="AN641" s="13"/>
      <c r="AO641" s="13" t="s">
        <v>137</v>
      </c>
      <c r="AP641" s="15"/>
      <c r="AR641" s="194" t="s">
        <v>117</v>
      </c>
      <c r="AS641" s="195"/>
      <c r="AT641" s="196" t="s">
        <v>118</v>
      </c>
      <c r="AU641" s="197"/>
      <c r="AV641" s="36"/>
      <c r="AW641" s="11" t="s">
        <v>142</v>
      </c>
      <c r="AX641" s="13"/>
      <c r="AY641" s="13" t="s">
        <v>141</v>
      </c>
      <c r="AZ641" s="15"/>
      <c r="BA641" s="20"/>
      <c r="BB641" s="194" t="s">
        <v>122</v>
      </c>
      <c r="BC641" s="195"/>
      <c r="BD641" s="196" t="s">
        <v>121</v>
      </c>
      <c r="BE641" s="197"/>
      <c r="BF641" s="36"/>
      <c r="BG641" s="11" t="s">
        <v>145</v>
      </c>
      <c r="BH641" s="13"/>
      <c r="BI641" s="13" t="s">
        <v>146</v>
      </c>
      <c r="BJ641" s="15"/>
      <c r="BK641" s="36"/>
      <c r="BL641" s="194" t="s">
        <v>125</v>
      </c>
      <c r="BM641" s="195"/>
      <c r="BN641" s="196" t="s">
        <v>126</v>
      </c>
      <c r="BO641" s="197"/>
      <c r="BP641" s="36"/>
      <c r="BQ641" s="11" t="s">
        <v>150</v>
      </c>
      <c r="BR641" s="13"/>
      <c r="BS641" s="13" t="s">
        <v>149</v>
      </c>
      <c r="BT641" s="15"/>
      <c r="BU641" s="20"/>
      <c r="BV641" s="194" t="s">
        <v>129</v>
      </c>
      <c r="BW641" s="195"/>
      <c r="BX641" s="196" t="s">
        <v>130</v>
      </c>
      <c r="BY641" s="197"/>
      <c r="BZ641" s="36"/>
      <c r="CA641" s="11" t="s">
        <v>154</v>
      </c>
      <c r="CB641" s="13"/>
      <c r="CC641" s="13" t="s">
        <v>153</v>
      </c>
      <c r="CD641" s="15"/>
      <c r="CE641" s="36"/>
      <c r="CF641" s="194" t="s">
        <v>134</v>
      </c>
      <c r="CG641" s="195"/>
      <c r="CH641" s="196" t="s">
        <v>133</v>
      </c>
      <c r="CI641" s="197"/>
      <c r="CK641" s="11" t="s">
        <v>159</v>
      </c>
      <c r="CL641" s="13"/>
      <c r="CM641" s="13" t="s">
        <v>158</v>
      </c>
      <c r="CN641" s="15"/>
      <c r="CP641" s="109" t="s">
        <v>161</v>
      </c>
      <c r="CQ641" s="110"/>
      <c r="CR641" s="111" t="s">
        <v>162</v>
      </c>
      <c r="CS641" s="112"/>
      <c r="CU641" s="38" t="s">
        <v>29</v>
      </c>
      <c r="CW641" s="55" t="s">
        <v>47</v>
      </c>
      <c r="CY641" s="35"/>
      <c r="CZ641" s="35"/>
    </row>
    <row r="642" spans="1:104" ht="18" customHeight="1" thickTop="1" thickBot="1">
      <c r="D642" s="16">
        <v>0</v>
      </c>
      <c r="E642" s="17">
        <f t="shared" ref="E642" si="6618">$B639*$E$4</f>
        <v>1.2542991999999999</v>
      </c>
      <c r="F642" s="18">
        <v>1</v>
      </c>
      <c r="G642" s="19">
        <v>0</v>
      </c>
      <c r="H642" s="10"/>
      <c r="I642" s="16">
        <v>0</v>
      </c>
      <c r="J642" s="17">
        <v>0</v>
      </c>
      <c r="K642" s="18">
        <v>1</v>
      </c>
      <c r="L642" s="19">
        <v>0</v>
      </c>
      <c r="N642" s="1">
        <f t="shared" ref="N642" si="6619">D642*I639+F642*I642-E642*J639-G642*J642</f>
        <v>0</v>
      </c>
      <c r="O642" s="4">
        <f t="shared" ref="O642" si="6620">(D642*J639+E642*I639+F642*J642+G642*I642)</f>
        <v>1.2542991999999999</v>
      </c>
      <c r="P642" s="2">
        <f t="shared" ref="P642" si="6621">D642*K639+F642*K642-E642*L639-G642*L642</f>
        <v>-1.7565001007667203</v>
      </c>
      <c r="Q642" s="3">
        <f t="shared" ref="Q642" si="6622">(D642*L639+E642*K639+F642*L642+G642*K642)</f>
        <v>0</v>
      </c>
      <c r="S642" s="16">
        <v>0</v>
      </c>
      <c r="T642" s="17">
        <f t="shared" ref="T642" si="6623">$B639*$T$4</f>
        <v>2.7788992000000001</v>
      </c>
      <c r="U642" s="18">
        <v>1</v>
      </c>
      <c r="V642" s="19">
        <v>0</v>
      </c>
      <c r="W642" s="20"/>
      <c r="X642" s="1">
        <f t="shared" ref="X642" si="6624">N642*S639+P642*S642-O642*T639-Q642*T642</f>
        <v>0</v>
      </c>
      <c r="Y642" s="4">
        <f t="shared" ref="Y642" si="6625">(N642*T639+O642*S639+P642*T642+Q642*S642)</f>
        <v>-3.6268375248205587</v>
      </c>
      <c r="Z642" s="2">
        <f t="shared" ref="Z642" si="6626">N642*U639+P642*U642-O642*V639-Q642*V642</f>
        <v>-1.7565001007667203</v>
      </c>
      <c r="AA642" s="3">
        <f t="shared" ref="AA642" si="6627">(N642*V639+O642*U639+P642*V642+Q642*U642)</f>
        <v>0</v>
      </c>
      <c r="AB642" s="20"/>
      <c r="AC642" s="16">
        <v>0</v>
      </c>
      <c r="AD642" s="17">
        <v>0</v>
      </c>
      <c r="AE642" s="18">
        <v>1</v>
      </c>
      <c r="AF642" s="19">
        <v>0</v>
      </c>
      <c r="AG642" s="20"/>
      <c r="AH642" s="1">
        <f t="shared" ref="AH642" si="6628">X642*AC639+Z642*AC642-Y642*AD639-AA642*AD642</f>
        <v>0</v>
      </c>
      <c r="AI642" s="4">
        <f t="shared" ref="AI642" si="6629">(X642*AD639+Y642*AC639+Z642*AD642+AA642*AC642)</f>
        <v>-3.6268375248205587</v>
      </c>
      <c r="AJ642" s="2">
        <f t="shared" ref="AJ642" si="6630">X642*AE639+Z642*AE642-Y642*AF639-AA642*AF642</f>
        <v>7.8083213082684164</v>
      </c>
      <c r="AK642" s="3">
        <f t="shared" ref="AK642" si="6631">(X642*AF639+Y642*AE639+Z642*AF642+AA642*AE642)</f>
        <v>0</v>
      </c>
      <c r="AL642" s="20"/>
      <c r="AM642" s="16">
        <v>0</v>
      </c>
      <c r="AN642" s="17">
        <f t="shared" ref="AN642" si="6632">$B639*$AN$4</f>
        <v>2.9348703999999999</v>
      </c>
      <c r="AO642" s="18">
        <v>1</v>
      </c>
      <c r="AP642" s="19">
        <v>0</v>
      </c>
      <c r="AR642" s="1">
        <f t="shared" ref="AR642" si="6633">AH642*AM639+AJ642*AM642-AI642*AN639-AK642*AN642</f>
        <v>0</v>
      </c>
      <c r="AS642" s="4">
        <f t="shared" ref="AS642" si="6634">(AH642*AN639+AI642*AM639+AJ642*AN642+AK642*AM642)</f>
        <v>19.28957355650569</v>
      </c>
      <c r="AT642" s="2">
        <f t="shared" ref="AT642" si="6635">AH642*AO639+AJ642*AO642-AI642*AP639-AK642*AP642</f>
        <v>7.8083213082684164</v>
      </c>
      <c r="AU642" s="3">
        <f t="shared" ref="AU642" si="6636">(AH642*AP639+AI642*AO639+AJ642*AP642+AK642*AO642)</f>
        <v>0</v>
      </c>
      <c r="AV642" s="20"/>
      <c r="AW642" s="16">
        <v>0</v>
      </c>
      <c r="AX642" s="17">
        <v>0</v>
      </c>
      <c r="AY642" s="18">
        <v>1</v>
      </c>
      <c r="AZ642" s="19">
        <v>0</v>
      </c>
      <c r="BA642" s="20"/>
      <c r="BB642" s="1">
        <f t="shared" ref="BB642" si="6637">AR642*AW639+AT642*AW642-AS642*AX639-AU642*AX642</f>
        <v>0</v>
      </c>
      <c r="BC642" s="4">
        <f t="shared" ref="BC642" si="6638">(AR642*AX639+AS642*AW639+AT642*AX642+AU642*AW642)</f>
        <v>19.28957355650569</v>
      </c>
      <c r="BD642" s="2">
        <f t="shared" ref="BD642" si="6639">AR642*AY639+AT642*AY642-AS642*AZ639-AU642*AZ642</f>
        <v>-43.062809494193445</v>
      </c>
      <c r="BE642" s="3">
        <f t="shared" ref="BE642" si="6640">(AR642*AZ639+AS642*AY639+AT642*AZ642+AU642*AY642)</f>
        <v>0</v>
      </c>
      <c r="BF642" s="20"/>
      <c r="BG642" s="16">
        <v>0</v>
      </c>
      <c r="BH642" s="17">
        <f t="shared" ref="BH642" si="6641">$B639*$BH$4</f>
        <v>2.7788992000000001</v>
      </c>
      <c r="BI642" s="18">
        <v>1</v>
      </c>
      <c r="BJ642" s="19">
        <v>0</v>
      </c>
      <c r="BK642" s="20"/>
      <c r="BL642" s="1">
        <f t="shared" ref="BL642" si="6642">BB642*BG639+BD642*BG642-BC642*BH639-BE642*BH642</f>
        <v>0</v>
      </c>
      <c r="BM642" s="4">
        <f t="shared" ref="BM642" si="6643">(BB642*BH639+BC642*BG639+BD642*BH642+BE642*BG642)</f>
        <v>-100.37763329666089</v>
      </c>
      <c r="BN642" s="2">
        <f t="shared" ref="BN642" si="6644">BB642*BI639+BD642*BI642-BC642*BJ639-BE642*BJ642</f>
        <v>-43.062809494193445</v>
      </c>
      <c r="BO642" s="3">
        <f t="shared" ref="BO642" si="6645">(BB642*BJ639+BC642*BI639+BD642*BJ642+BE642*BI642)</f>
        <v>0</v>
      </c>
      <c r="BP642" s="20"/>
      <c r="BQ642" s="16">
        <v>0</v>
      </c>
      <c r="BR642" s="17">
        <v>0</v>
      </c>
      <c r="BS642" s="18">
        <v>1</v>
      </c>
      <c r="BT642" s="19">
        <v>0</v>
      </c>
      <c r="BU642" s="20"/>
      <c r="BV642" s="1">
        <f t="shared" ref="BV642" si="6646">BL642*BQ639+BN642*BQ642-BM642*BR639-BO642*BR642</f>
        <v>0</v>
      </c>
      <c r="BW642" s="4">
        <f t="shared" ref="BW642" si="6647">(BL642*BR639+BM642*BQ639+BN642*BR642+BO642*BQ642)</f>
        <v>-100.37763329666089</v>
      </c>
      <c r="BX642" s="2">
        <f t="shared" ref="BX642" si="6648">BL642*BS639+BN642*BS642-BM642*BT639-BO642*BT642</f>
        <v>177.5312531480937</v>
      </c>
      <c r="BY642" s="3">
        <f t="shared" ref="BY642" si="6649">(BL642*BT639+BM642*BS639+BN642*BT642+BO642*BS642)</f>
        <v>0</v>
      </c>
      <c r="BZ642" s="20"/>
      <c r="CA642" s="16">
        <v>0</v>
      </c>
      <c r="CB642" s="17">
        <f t="shared" ref="CB642" si="6650">$B639*$CB$4</f>
        <v>1.2542991999999999</v>
      </c>
      <c r="CC642" s="18">
        <v>1</v>
      </c>
      <c r="CD642" s="19">
        <v>0</v>
      </c>
      <c r="CE642" s="20"/>
      <c r="CF642" s="1">
        <f t="shared" ref="CF642" si="6651">BV642*CA639+BX642*CA642-BW642*CB639-BY642*CB642</f>
        <v>0</v>
      </c>
      <c r="CG642" s="4">
        <f t="shared" ref="CG642" si="6652">(BV642*CB639+BW642*CA639+BX642*CB642+BY642*CA642)</f>
        <v>122.29967550199052</v>
      </c>
      <c r="CH642" s="2">
        <f t="shared" ref="CH642" si="6653">BV642*CC639+BX642*CC642-BW642*CD639-BY642*CD642</f>
        <v>177.5312531480937</v>
      </c>
      <c r="CI642" s="3">
        <f t="shared" ref="CI642" si="6654">(BV642*CD639+BW642*CC639+BX642*CD642+BY642*CC642)</f>
        <v>0</v>
      </c>
      <c r="CK642" s="16">
        <f t="shared" ref="CK642" si="6655">1/$CL$4</f>
        <v>1</v>
      </c>
      <c r="CL642" s="17">
        <v>0</v>
      </c>
      <c r="CM642" s="18">
        <v>1</v>
      </c>
      <c r="CN642" s="19">
        <v>0</v>
      </c>
      <c r="CP642" s="1">
        <f t="shared" ref="CP642" si="6656">CF642*CK639+CH642*CK642-CG642*CL639-CI642*CL642</f>
        <v>177.5312531480937</v>
      </c>
      <c r="CQ642" s="4">
        <f t="shared" ref="CQ642" si="6657">(CF642*CL639+CG642*CK639+CH642*CL642+CI642*CK642)</f>
        <v>122.29967550199052</v>
      </c>
      <c r="CR642" s="2">
        <f t="shared" ref="CR642" si="6658">CF642*CM639+CH642*CM642-CG642*CN639-CI642*CN642</f>
        <v>177.5312531480937</v>
      </c>
      <c r="CS642" s="3">
        <f t="shared" ref="CS642" si="6659">(CF642*CN639+CG642*CM639+CH642*CN642+CI642*CM642)</f>
        <v>0</v>
      </c>
      <c r="CU642" s="39">
        <f t="shared" ref="CU642" si="6660">(180/PI())*ATAN(-1*(CQ639/CP639))</f>
        <v>55.43654554437277</v>
      </c>
      <c r="CW642" s="56">
        <f t="shared" ref="CW642" si="6661">20*LOG(((1-(10^(CU639/20)^2)*(1-((1-CW639)/(1+CW639))^2))^0.5))</f>
        <v>-1.1622133273817521E-4</v>
      </c>
      <c r="CY642" s="35"/>
      <c r="CZ642" s="35"/>
    </row>
    <row r="643" spans="1:104" ht="18" customHeight="1">
      <c r="E643" s="20"/>
      <c r="F643" s="20"/>
      <c r="G643" s="20"/>
      <c r="H643" s="20"/>
      <c r="I643" s="20"/>
      <c r="J643" s="20"/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  <c r="AA643" s="20"/>
      <c r="AB643" s="30"/>
      <c r="AC643" s="20"/>
      <c r="AD643" s="20"/>
      <c r="AE643" s="20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Y643" s="35"/>
      <c r="CZ643" s="35"/>
    </row>
    <row r="644" spans="1:104" ht="18" customHeight="1">
      <c r="CY644" s="35"/>
      <c r="CZ644" s="35"/>
    </row>
    <row r="645" spans="1:104" ht="18" customHeight="1" thickBot="1">
      <c r="A645" s="23"/>
      <c r="B645" s="23"/>
      <c r="C645" s="23"/>
      <c r="D645" s="20" t="s">
        <v>6</v>
      </c>
      <c r="E645" s="20"/>
      <c r="F645" s="20"/>
      <c r="G645" s="20"/>
      <c r="H645" s="20"/>
      <c r="I645" s="20" t="s">
        <v>7</v>
      </c>
      <c r="J645" s="20"/>
      <c r="K645" s="20"/>
      <c r="L645" s="20"/>
      <c r="M645" s="23"/>
      <c r="N645" s="23"/>
      <c r="O645" s="24" t="s">
        <v>8</v>
      </c>
      <c r="P645" s="23"/>
      <c r="Q645" s="23"/>
      <c r="R645" s="23"/>
      <c r="S645" s="20"/>
      <c r="T645" s="20" t="s">
        <v>9</v>
      </c>
      <c r="U645" s="23"/>
      <c r="V645" s="23"/>
      <c r="W645" s="23"/>
      <c r="X645" s="23"/>
      <c r="Y645" s="24" t="s">
        <v>10</v>
      </c>
      <c r="Z645" s="23"/>
      <c r="AA645" s="23"/>
      <c r="AB645" s="23"/>
      <c r="AC645" s="24" t="s">
        <v>11</v>
      </c>
      <c r="AD645" s="20"/>
      <c r="AE645" s="20"/>
      <c r="AF645" s="20"/>
      <c r="AG645" s="20"/>
      <c r="AH645" s="23"/>
      <c r="AI645" s="24" t="s">
        <v>12</v>
      </c>
      <c r="AJ645" s="23"/>
      <c r="AK645" s="23"/>
      <c r="AL645" s="20"/>
      <c r="AM645" s="24" t="s">
        <v>21</v>
      </c>
      <c r="AN645" s="20"/>
      <c r="AO645" s="23"/>
      <c r="AP645" s="23"/>
      <c r="AQ645" s="23"/>
      <c r="AR645" s="23"/>
      <c r="AS645" s="24" t="s">
        <v>87</v>
      </c>
      <c r="AT645" s="23"/>
      <c r="AU645" s="23"/>
      <c r="AV645" s="23"/>
      <c r="AW645" s="24" t="s">
        <v>22</v>
      </c>
      <c r="AX645" s="20"/>
      <c r="AY645" s="20"/>
      <c r="AZ645" s="20"/>
      <c r="BA645" s="20"/>
      <c r="BB645" s="23"/>
      <c r="BC645" s="24" t="s">
        <v>13</v>
      </c>
      <c r="BD645" s="23"/>
      <c r="BE645" s="23"/>
      <c r="BF645" s="23"/>
      <c r="BG645" s="24" t="s">
        <v>23</v>
      </c>
      <c r="BH645" s="20"/>
      <c r="BI645" s="23"/>
      <c r="BJ645" s="23"/>
      <c r="BK645" s="23"/>
      <c r="BL645" s="23"/>
      <c r="BM645" s="24" t="s">
        <v>24</v>
      </c>
      <c r="BN645" s="23"/>
      <c r="BO645" s="23"/>
      <c r="BP645" s="23"/>
      <c r="BQ645" s="24" t="s">
        <v>22</v>
      </c>
      <c r="BR645" s="20"/>
      <c r="BS645" s="20"/>
      <c r="BT645" s="20"/>
      <c r="BU645" s="20"/>
      <c r="BV645" s="23"/>
      <c r="BW645" s="24" t="s">
        <v>25</v>
      </c>
      <c r="BX645" s="23"/>
      <c r="BY645" s="23"/>
      <c r="BZ645" s="23"/>
      <c r="CA645" s="24" t="s">
        <v>23</v>
      </c>
      <c r="CB645" s="20"/>
      <c r="CC645" s="23"/>
      <c r="CD645" s="23"/>
      <c r="CE645" s="23"/>
      <c r="CF645" s="23"/>
      <c r="CG645" s="24" t="s">
        <v>88</v>
      </c>
      <c r="CH645" s="23"/>
      <c r="CI645" s="23"/>
      <c r="CJ645" s="23"/>
      <c r="CK645" s="24" t="s">
        <v>155</v>
      </c>
      <c r="CL645" s="24"/>
      <c r="CM645" s="23"/>
      <c r="CN645" s="23"/>
      <c r="CO645" s="23"/>
      <c r="CP645" s="23"/>
      <c r="CQ645" s="24" t="s">
        <v>89</v>
      </c>
      <c r="CR645" s="23"/>
      <c r="CS645" s="23"/>
      <c r="CY645" s="35"/>
      <c r="CZ645" s="35"/>
    </row>
    <row r="646" spans="1:104" ht="18" customHeight="1" thickBot="1">
      <c r="A646" s="23"/>
      <c r="B646" s="33"/>
      <c r="C646" s="23"/>
      <c r="D646" s="7" t="s">
        <v>99</v>
      </c>
      <c r="E646" s="8"/>
      <c r="F646" s="8" t="s">
        <v>100</v>
      </c>
      <c r="G646" s="9"/>
      <c r="H646" s="10"/>
      <c r="I646" s="7" t="s">
        <v>103</v>
      </c>
      <c r="J646" s="8"/>
      <c r="K646" s="8" t="s">
        <v>104</v>
      </c>
      <c r="L646" s="9"/>
      <c r="M646" s="23"/>
      <c r="N646" s="194" t="s">
        <v>74</v>
      </c>
      <c r="O646" s="195"/>
      <c r="P646" s="196" t="s">
        <v>75</v>
      </c>
      <c r="Q646" s="197"/>
      <c r="R646" s="23"/>
      <c r="S646" s="7" t="s">
        <v>2</v>
      </c>
      <c r="T646" s="8"/>
      <c r="U646" s="8" t="s">
        <v>3</v>
      </c>
      <c r="V646" s="9"/>
      <c r="W646" s="20"/>
      <c r="X646" s="194" t="s">
        <v>108</v>
      </c>
      <c r="Y646" s="195"/>
      <c r="Z646" s="196" t="s">
        <v>109</v>
      </c>
      <c r="AA646" s="197"/>
      <c r="AB646" s="20"/>
      <c r="AC646" s="7" t="s">
        <v>107</v>
      </c>
      <c r="AD646" s="8"/>
      <c r="AE646" s="8" t="s">
        <v>14</v>
      </c>
      <c r="AF646" s="9"/>
      <c r="AG646" s="20"/>
      <c r="AH646" s="194" t="s">
        <v>112</v>
      </c>
      <c r="AI646" s="195"/>
      <c r="AJ646" s="196" t="s">
        <v>113</v>
      </c>
      <c r="AK646" s="197"/>
      <c r="AL646" s="20"/>
      <c r="AM646" s="106" t="s">
        <v>135</v>
      </c>
      <c r="AN646" s="107"/>
      <c r="AO646" s="107" t="s">
        <v>136</v>
      </c>
      <c r="AP646" s="108"/>
      <c r="AQ646" s="23"/>
      <c r="AR646" s="194" t="s">
        <v>116</v>
      </c>
      <c r="AS646" s="195"/>
      <c r="AT646" s="196" t="s">
        <v>0</v>
      </c>
      <c r="AU646" s="197"/>
      <c r="AV646" s="36"/>
      <c r="AW646" s="7" t="s">
        <v>139</v>
      </c>
      <c r="AX646" s="8"/>
      <c r="AY646" s="8" t="s">
        <v>140</v>
      </c>
      <c r="AZ646" s="9"/>
      <c r="BA646" s="20"/>
      <c r="BB646" s="194" t="s">
        <v>119</v>
      </c>
      <c r="BC646" s="195"/>
      <c r="BD646" s="196" t="s">
        <v>120</v>
      </c>
      <c r="BE646" s="197"/>
      <c r="BF646" s="36"/>
      <c r="BG646" s="190" t="s">
        <v>143</v>
      </c>
      <c r="BH646" s="191"/>
      <c r="BI646" s="192" t="s">
        <v>144</v>
      </c>
      <c r="BJ646" s="193"/>
      <c r="BK646" s="36"/>
      <c r="BL646" s="194" t="s">
        <v>123</v>
      </c>
      <c r="BM646" s="195"/>
      <c r="BN646" s="196" t="s">
        <v>124</v>
      </c>
      <c r="BO646" s="197"/>
      <c r="BP646" s="36"/>
      <c r="BQ646" s="7" t="s">
        <v>147</v>
      </c>
      <c r="BR646" s="8"/>
      <c r="BS646" s="8" t="s">
        <v>148</v>
      </c>
      <c r="BT646" s="9"/>
      <c r="BU646" s="20"/>
      <c r="BV646" s="194" t="s">
        <v>127</v>
      </c>
      <c r="BW646" s="195"/>
      <c r="BX646" s="196" t="s">
        <v>128</v>
      </c>
      <c r="BY646" s="197"/>
      <c r="BZ646" s="36"/>
      <c r="CA646" s="7" t="s">
        <v>151</v>
      </c>
      <c r="CB646" s="8"/>
      <c r="CC646" s="8" t="s">
        <v>152</v>
      </c>
      <c r="CD646" s="9"/>
      <c r="CE646" s="36"/>
      <c r="CF646" s="194" t="s">
        <v>131</v>
      </c>
      <c r="CG646" s="195"/>
      <c r="CH646" s="196" t="s">
        <v>132</v>
      </c>
      <c r="CI646" s="197"/>
      <c r="CJ646" s="23"/>
      <c r="CK646" s="7" t="s">
        <v>156</v>
      </c>
      <c r="CL646" s="8"/>
      <c r="CM646" s="8" t="s">
        <v>157</v>
      </c>
      <c r="CN646" s="9"/>
      <c r="CO646" s="23"/>
      <c r="CP646" s="194" t="s">
        <v>160</v>
      </c>
      <c r="CQ646" s="195"/>
      <c r="CR646" s="196" t="s">
        <v>132</v>
      </c>
      <c r="CS646" s="197"/>
      <c r="CU646" s="26" t="s">
        <v>15</v>
      </c>
      <c r="CW646" s="52" t="s">
        <v>46</v>
      </c>
      <c r="CY646" s="35"/>
      <c r="CZ646" s="35"/>
    </row>
    <row r="647" spans="1:104" ht="18" customHeight="1" thickTop="1" thickBot="1">
      <c r="B647" s="34">
        <v>1.56</v>
      </c>
      <c r="D647" s="11">
        <v>1</v>
      </c>
      <c r="E647" s="12">
        <v>0</v>
      </c>
      <c r="F647" s="13">
        <v>0</v>
      </c>
      <c r="G647" s="14">
        <v>0</v>
      </c>
      <c r="H647" s="10"/>
      <c r="I647" s="11">
        <v>1</v>
      </c>
      <c r="J647" s="12">
        <v>0</v>
      </c>
      <c r="K647" s="13">
        <v>0</v>
      </c>
      <c r="L647" s="40">
        <f t="shared" ref="L647" si="6662">$B647*$J$4</f>
        <v>2.2261824000000003</v>
      </c>
      <c r="N647" s="1">
        <f t="shared" ref="N647" si="6663">D647*I647+F647*I650-E647*J647-G647*J650</f>
        <v>1</v>
      </c>
      <c r="O647" s="4">
        <f t="shared" ref="O647" si="6664">(D647*J647+E647*I647+F647*J650+G647*I650)</f>
        <v>0</v>
      </c>
      <c r="P647" s="2">
        <f t="shared" ref="P647" si="6665">D647*K647+F647*K650-E647*L647-G647*L650</f>
        <v>0</v>
      </c>
      <c r="Q647" s="3">
        <f t="shared" ref="Q647" si="6666">(D647*L647+E647*K647+F647*L650+G647*K650)</f>
        <v>2.2261824000000003</v>
      </c>
      <c r="S647" s="11">
        <v>1</v>
      </c>
      <c r="T647" s="12">
        <v>0</v>
      </c>
      <c r="U647" s="13">
        <v>0</v>
      </c>
      <c r="V647" s="13">
        <v>0</v>
      </c>
      <c r="W647" s="20"/>
      <c r="X647" s="1">
        <f t="shared" ref="X647" si="6667">N647*S647+P647*S650-O647*T647-Q647*T650</f>
        <v>-5.2666785227571209</v>
      </c>
      <c r="Y647" s="4">
        <f t="shared" ref="Y647" si="6668">(N647*T647+O647*S647+P647*T650+Q647*S650)</f>
        <v>0</v>
      </c>
      <c r="Z647" s="2">
        <f t="shared" ref="Z647" si="6669">N647*U647+P647*U650-O647*V647-Q647*V650</f>
        <v>0</v>
      </c>
      <c r="AA647" s="3">
        <f t="shared" ref="AA647" si="6670">(N647*V647+O647*U647+P647*V650+Q647*U650)</f>
        <v>2.2261824000000003</v>
      </c>
      <c r="AB647" s="20"/>
      <c r="AC647" s="11">
        <v>1</v>
      </c>
      <c r="AD647" s="12">
        <v>0</v>
      </c>
      <c r="AE647" s="13">
        <v>0</v>
      </c>
      <c r="AF647" s="40">
        <f t="shared" ref="AF647" si="6671">$B647*$AD$4</f>
        <v>2.6714844000000002</v>
      </c>
      <c r="AG647" s="20"/>
      <c r="AH647" s="1">
        <f t="shared" ref="AH647" si="6672">X647*AC647+Z647*AC650-Y647*AD647-AA647*AD650</f>
        <v>-5.2666785227571209</v>
      </c>
      <c r="AI647" s="4">
        <f t="shared" ref="AI647" si="6673">(X647*AD647+Y647*AC647+Z647*AD650+AA647*AC650)</f>
        <v>0</v>
      </c>
      <c r="AJ647" s="2">
        <f t="shared" ref="AJ647" si="6674">X647*AE647+Z647*AE650-Y647*AF647-AA647*AF650</f>
        <v>0</v>
      </c>
      <c r="AK647" s="3">
        <f t="shared" ref="AK647" si="6675">(X647*AF647+Y647*AE647+Z647*AF650+AA647*AE650)</f>
        <v>-11.843667113360693</v>
      </c>
      <c r="AL647" s="20"/>
      <c r="AM647" s="11">
        <v>1</v>
      </c>
      <c r="AN647" s="12">
        <v>0</v>
      </c>
      <c r="AO647" s="13">
        <v>0</v>
      </c>
      <c r="AP647" s="14">
        <v>0</v>
      </c>
      <c r="AR647" s="1">
        <f t="shared" ref="AR647" si="6676">AH647*AM647+AJ647*AM650-AI647*AN647-AK647*AN650</f>
        <v>29.944373256457784</v>
      </c>
      <c r="AS647" s="4">
        <f t="shared" ref="AS647" si="6677">(AH647*AN647+AI647*AM647+AJ647*AN650+AK647*AM650)</f>
        <v>0</v>
      </c>
      <c r="AT647" s="2">
        <f t="shared" ref="AT647" si="6678">AH647*AO647+AJ647*AO650-AI647*AP647-AK647*AP650</f>
        <v>0</v>
      </c>
      <c r="AU647" s="3">
        <f t="shared" ref="AU647" si="6679">(AH647*AP647+AI647*AO647+AJ647*AP650+AK647*AO650)</f>
        <v>-11.843667113360693</v>
      </c>
      <c r="AV647" s="20"/>
      <c r="AW647" s="11">
        <v>1</v>
      </c>
      <c r="AX647" s="12">
        <v>0</v>
      </c>
      <c r="AY647" s="13">
        <v>0</v>
      </c>
      <c r="AZ647" s="40">
        <f t="shared" ref="AZ647" si="6680">$B647*$AX$4</f>
        <v>2.6714844000000002</v>
      </c>
      <c r="BA647" s="20"/>
      <c r="BB647" s="1">
        <f t="shared" ref="BB647" si="6681">AR647*AW647+AT647*AW650-AS647*AX647-AU647*AX650</f>
        <v>29.944373256457784</v>
      </c>
      <c r="BC647" s="4">
        <f t="shared" ref="BC647" si="6682">(AR647*AX647+AS647*AW647+AT647*AX650+AU647*AW650)</f>
        <v>0</v>
      </c>
      <c r="BD647" s="2">
        <f t="shared" ref="BD647" si="6683">AR647*AY647+AT647*AY650-AS647*AZ647-AU647*AZ650</f>
        <v>0</v>
      </c>
      <c r="BE647" s="3">
        <f t="shared" ref="BE647" si="6684">(AR647*AZ647+AS647*AY647+AT647*AZ650+AU647*AY650)</f>
        <v>68.152258909043482</v>
      </c>
      <c r="BF647" s="20"/>
      <c r="BG647" s="11">
        <v>1</v>
      </c>
      <c r="BH647" s="12">
        <v>0</v>
      </c>
      <c r="BI647" s="13">
        <v>0</v>
      </c>
      <c r="BJ647" s="14">
        <v>0</v>
      </c>
      <c r="BK647" s="20"/>
      <c r="BL647" s="1">
        <f t="shared" ref="BL647" si="6685">BB647*BG647+BD647*BG650-BC647*BH647-BE647*BH650</f>
        <v>-161.90347226719985</v>
      </c>
      <c r="BM647" s="4">
        <f t="shared" ref="BM647" si="6686">(BB647*BH647+BC647*BG647+BD647*BH650+BE647*BG650)</f>
        <v>0</v>
      </c>
      <c r="BN647" s="2">
        <f t="shared" ref="BN647" si="6687">BB647*BI647+BD647*BI650-BC647*BJ647-BE647*BJ650</f>
        <v>0</v>
      </c>
      <c r="BO647" s="3">
        <f t="shared" ref="BO647" si="6688">(BB647*BJ647+BC647*BI647+BD647*BJ650+BE647*BI650)</f>
        <v>68.152258909043482</v>
      </c>
      <c r="BP647" s="20"/>
      <c r="BQ647" s="11">
        <v>1</v>
      </c>
      <c r="BR647" s="12">
        <v>0</v>
      </c>
      <c r="BS647" s="13">
        <v>0</v>
      </c>
      <c r="BT647" s="40">
        <f t="shared" ref="BT647" si="6689">$B647*BR$4</f>
        <v>2.2261824000000003</v>
      </c>
      <c r="BU647" s="20"/>
      <c r="BV647" s="1">
        <f t="shared" ref="BV647" si="6690">BL647*BQ647+BN647*BQ650-BM647*BR647-BO647*BR650</f>
        <v>-161.90347226719985</v>
      </c>
      <c r="BW647" s="4">
        <f t="shared" ref="BW647" si="6691">(BL647*BR647+BM647*BQ647+BN647*BR650+BO647*BQ650)</f>
        <v>0</v>
      </c>
      <c r="BX647" s="2">
        <f t="shared" ref="BX647" si="6692">BL647*BS647+BN647*BS650-BM647*BT647-BO647*BT650</f>
        <v>0</v>
      </c>
      <c r="BY647" s="3">
        <f t="shared" ref="BY647" si="6693">(BL647*BT647+BM647*BS647+BN647*BT650+BO647*BS650)</f>
        <v>-292.27440155108496</v>
      </c>
      <c r="BZ647" s="20"/>
      <c r="CA647" s="11">
        <v>1</v>
      </c>
      <c r="CB647" s="12">
        <v>0</v>
      </c>
      <c r="CC647" s="13">
        <v>0</v>
      </c>
      <c r="CD647" s="14">
        <v>0</v>
      </c>
      <c r="CE647" s="20"/>
      <c r="CF647" s="1">
        <f t="shared" ref="CF647" si="6694">BV647*CA647+BX647*CA650-BW647*CB647-BY647*CB650</f>
        <v>209.45710887031134</v>
      </c>
      <c r="CG647" s="4">
        <f t="shared" ref="CG647" si="6695">(BV647*CB647+BW647*CA647+BX647*CB650+BY647*CA650)</f>
        <v>0</v>
      </c>
      <c r="CH647" s="2">
        <f t="shared" ref="CH647" si="6696">BV647*CC647+BX647*CC650-BW647*CD647-BY647*CD650</f>
        <v>0</v>
      </c>
      <c r="CI647" s="3">
        <f t="shared" ref="CI647" si="6697">(BV647*CD647+BW647*CC647+BX647*CD650+BY647*CC650)</f>
        <v>-292.27440155108496</v>
      </c>
      <c r="CJ647" s="28"/>
      <c r="CK647" s="11">
        <v>1</v>
      </c>
      <c r="CL647" s="12">
        <v>0</v>
      </c>
      <c r="CM647" s="13">
        <v>0</v>
      </c>
      <c r="CN647" s="14">
        <v>0</v>
      </c>
      <c r="CP647" s="1">
        <f t="shared" ref="CP647" si="6698">CF647*CK647+CH647*CK650-CG647*CL647-CI647*CL650</f>
        <v>209.45710887031134</v>
      </c>
      <c r="CQ647" s="4">
        <f t="shared" ref="CQ647" si="6699">(CF647*CL647+CG647*CK647+CH647*CL650+CI647*CK650)</f>
        <v>-292.27440155108496</v>
      </c>
      <c r="CR647" s="2">
        <f t="shared" ref="CR647" si="6700">CF647*CM647+CH647*CM650-CG647*CN647-CI647*CN650</f>
        <v>0</v>
      </c>
      <c r="CS647" s="3">
        <f t="shared" ref="CS647" si="6701">(CF647*CN647+CG647*CM647+CH647*CN650+CI647*CM650)</f>
        <v>-292.27440155108496</v>
      </c>
      <c r="CU647" s="29">
        <f t="shared" ref="CU647" si="6702">20*LOG(((1+$CL$4)/$CL$4)/((CP647+CP650)^2+(CQ647+CQ650)^2)^0.5)</f>
        <v>-46.895348592849075</v>
      </c>
      <c r="CW647" s="53">
        <f t="shared" ref="CW647" si="6703">((CP647^2+CQ647^2)^0.5)/((CP650^2+CQ650^2)^0.5)</f>
        <v>1.3954010137132795</v>
      </c>
      <c r="CY647" s="35"/>
      <c r="CZ647" s="35"/>
    </row>
    <row r="648" spans="1:104" ht="18" customHeight="1" thickBot="1">
      <c r="D648" s="11"/>
      <c r="E648" s="13"/>
      <c r="F648" s="13"/>
      <c r="G648" s="15"/>
      <c r="H648" s="10"/>
      <c r="I648" s="11"/>
      <c r="J648" s="13"/>
      <c r="K648" s="13"/>
      <c r="L648" s="15"/>
      <c r="N648" s="5"/>
      <c r="Q648" s="6"/>
      <c r="S648" s="11"/>
      <c r="T648" s="13"/>
      <c r="U648" s="13"/>
      <c r="V648" s="15"/>
      <c r="W648" s="20"/>
      <c r="X648" s="5"/>
      <c r="AA648" s="6"/>
      <c r="AB648" s="20"/>
      <c r="AC648" s="11"/>
      <c r="AD648" s="13"/>
      <c r="AE648" s="13"/>
      <c r="AF648" s="15"/>
      <c r="AG648" s="20"/>
      <c r="AH648" s="5"/>
      <c r="AK648" s="6"/>
      <c r="AL648" s="20"/>
      <c r="AM648" s="11"/>
      <c r="AN648" s="13"/>
      <c r="AO648" s="13"/>
      <c r="AP648" s="15"/>
      <c r="AR648" s="5"/>
      <c r="AU648" s="6"/>
      <c r="AW648" s="11"/>
      <c r="AX648" s="13"/>
      <c r="AY648" s="13"/>
      <c r="AZ648" s="15"/>
      <c r="BA648" s="20"/>
      <c r="BB648" s="5"/>
      <c r="BE648" s="6"/>
      <c r="BG648" s="11"/>
      <c r="BH648" s="13"/>
      <c r="BI648" s="13"/>
      <c r="BJ648" s="15"/>
      <c r="BL648" s="5"/>
      <c r="BO648" s="6"/>
      <c r="BQ648" s="11"/>
      <c r="BR648" s="13"/>
      <c r="BS648" s="13"/>
      <c r="BT648" s="15"/>
      <c r="BU648" s="20"/>
      <c r="BV648" s="5"/>
      <c r="BY648" s="6"/>
      <c r="CA648" s="11"/>
      <c r="CB648" s="13"/>
      <c r="CC648" s="13"/>
      <c r="CD648" s="15"/>
      <c r="CF648" s="5"/>
      <c r="CI648" s="6"/>
      <c r="CK648" s="11"/>
      <c r="CL648" s="13"/>
      <c r="CM648" s="13"/>
      <c r="CN648" s="15"/>
      <c r="CP648" s="5"/>
      <c r="CS648" s="6"/>
      <c r="CW648" s="54"/>
      <c r="CY648" s="35"/>
      <c r="CZ648" s="35"/>
    </row>
    <row r="649" spans="1:104" ht="18" customHeight="1" thickBot="1">
      <c r="D649" s="11" t="s">
        <v>101</v>
      </c>
      <c r="E649" s="13"/>
      <c r="F649" s="13" t="s">
        <v>102</v>
      </c>
      <c r="G649" s="15"/>
      <c r="H649" s="10"/>
      <c r="I649" s="11" t="s">
        <v>106</v>
      </c>
      <c r="J649" s="13"/>
      <c r="K649" s="13" t="s">
        <v>105</v>
      </c>
      <c r="L649" s="15"/>
      <c r="N649" s="194" t="s">
        <v>16</v>
      </c>
      <c r="O649" s="195"/>
      <c r="P649" s="196" t="s">
        <v>17</v>
      </c>
      <c r="Q649" s="197"/>
      <c r="S649" s="11" t="s">
        <v>4</v>
      </c>
      <c r="T649" s="13"/>
      <c r="U649" s="13" t="s">
        <v>5</v>
      </c>
      <c r="V649" s="15"/>
      <c r="W649" s="20"/>
      <c r="X649" s="194" t="s">
        <v>111</v>
      </c>
      <c r="Y649" s="195"/>
      <c r="Z649" s="196" t="s">
        <v>110</v>
      </c>
      <c r="AA649" s="197"/>
      <c r="AB649" s="20"/>
      <c r="AC649" s="11" t="s">
        <v>18</v>
      </c>
      <c r="AD649" s="13"/>
      <c r="AE649" s="13" t="s">
        <v>19</v>
      </c>
      <c r="AF649" s="15"/>
      <c r="AG649" s="20"/>
      <c r="AH649" s="194" t="s">
        <v>114</v>
      </c>
      <c r="AI649" s="195"/>
      <c r="AJ649" s="196" t="s">
        <v>115</v>
      </c>
      <c r="AK649" s="197"/>
      <c r="AL649" s="20"/>
      <c r="AM649" s="11" t="s">
        <v>138</v>
      </c>
      <c r="AN649" s="13"/>
      <c r="AO649" s="13" t="s">
        <v>137</v>
      </c>
      <c r="AP649" s="15"/>
      <c r="AR649" s="194" t="s">
        <v>117</v>
      </c>
      <c r="AS649" s="195"/>
      <c r="AT649" s="196" t="s">
        <v>118</v>
      </c>
      <c r="AU649" s="197"/>
      <c r="AV649" s="36"/>
      <c r="AW649" s="11" t="s">
        <v>142</v>
      </c>
      <c r="AX649" s="13"/>
      <c r="AY649" s="13" t="s">
        <v>141</v>
      </c>
      <c r="AZ649" s="15"/>
      <c r="BA649" s="20"/>
      <c r="BB649" s="194" t="s">
        <v>122</v>
      </c>
      <c r="BC649" s="195"/>
      <c r="BD649" s="196" t="s">
        <v>121</v>
      </c>
      <c r="BE649" s="197"/>
      <c r="BF649" s="36"/>
      <c r="BG649" s="11" t="s">
        <v>145</v>
      </c>
      <c r="BH649" s="13"/>
      <c r="BI649" s="13" t="s">
        <v>146</v>
      </c>
      <c r="BJ649" s="15"/>
      <c r="BK649" s="36"/>
      <c r="BL649" s="194" t="s">
        <v>125</v>
      </c>
      <c r="BM649" s="195"/>
      <c r="BN649" s="196" t="s">
        <v>126</v>
      </c>
      <c r="BO649" s="197"/>
      <c r="BP649" s="36"/>
      <c r="BQ649" s="11" t="s">
        <v>150</v>
      </c>
      <c r="BR649" s="13"/>
      <c r="BS649" s="13" t="s">
        <v>149</v>
      </c>
      <c r="BT649" s="15"/>
      <c r="BU649" s="20"/>
      <c r="BV649" s="194" t="s">
        <v>129</v>
      </c>
      <c r="BW649" s="195"/>
      <c r="BX649" s="196" t="s">
        <v>130</v>
      </c>
      <c r="BY649" s="197"/>
      <c r="BZ649" s="36"/>
      <c r="CA649" s="11" t="s">
        <v>154</v>
      </c>
      <c r="CB649" s="13"/>
      <c r="CC649" s="13" t="s">
        <v>153</v>
      </c>
      <c r="CD649" s="15"/>
      <c r="CE649" s="36"/>
      <c r="CF649" s="194" t="s">
        <v>134</v>
      </c>
      <c r="CG649" s="195"/>
      <c r="CH649" s="196" t="s">
        <v>133</v>
      </c>
      <c r="CI649" s="197"/>
      <c r="CK649" s="11" t="s">
        <v>159</v>
      </c>
      <c r="CL649" s="13"/>
      <c r="CM649" s="13" t="s">
        <v>158</v>
      </c>
      <c r="CN649" s="15"/>
      <c r="CP649" s="109" t="s">
        <v>161</v>
      </c>
      <c r="CQ649" s="110"/>
      <c r="CR649" s="111" t="s">
        <v>162</v>
      </c>
      <c r="CS649" s="112"/>
      <c r="CU649" s="38" t="s">
        <v>29</v>
      </c>
      <c r="CW649" s="55" t="s">
        <v>47</v>
      </c>
      <c r="CY649" s="35"/>
      <c r="CZ649" s="35"/>
    </row>
    <row r="650" spans="1:104" ht="18" customHeight="1" thickTop="1" thickBot="1">
      <c r="D650" s="16">
        <v>0</v>
      </c>
      <c r="E650" s="17">
        <f t="shared" ref="E650" si="6704">$B647*$E$4</f>
        <v>1.2705888000000001</v>
      </c>
      <c r="F650" s="18">
        <v>1</v>
      </c>
      <c r="G650" s="19">
        <v>0</v>
      </c>
      <c r="H650" s="10"/>
      <c r="I650" s="16">
        <v>0</v>
      </c>
      <c r="J650" s="17">
        <v>0</v>
      </c>
      <c r="K650" s="18">
        <v>1</v>
      </c>
      <c r="L650" s="19">
        <v>0</v>
      </c>
      <c r="N650" s="1">
        <f t="shared" ref="N650" si="6705">D650*I647+F650*I650-E650*J647-G650*J650</f>
        <v>0</v>
      </c>
      <c r="O650" s="4">
        <f t="shared" ref="O650" si="6706">(D650*J647+E650*I647+F650*J650+G650*I650)</f>
        <v>1.2705888000000001</v>
      </c>
      <c r="P650" s="2">
        <f t="shared" ref="P650" si="6707">D650*K647+F650*K650-E650*L647-G650*L650</f>
        <v>-1.8285624241971208</v>
      </c>
      <c r="Q650" s="3">
        <f t="shared" ref="Q650" si="6708">(D650*L647+E650*K647+F650*L650+G650*K650)</f>
        <v>0</v>
      </c>
      <c r="S650" s="16">
        <v>0</v>
      </c>
      <c r="T650" s="17">
        <f t="shared" ref="T650" si="6709">$B647*$T$4</f>
        <v>2.8149888000000001</v>
      </c>
      <c r="U650" s="18">
        <v>1</v>
      </c>
      <c r="V650" s="19">
        <v>0</v>
      </c>
      <c r="W650" s="20"/>
      <c r="X650" s="1">
        <f t="shared" ref="X650" si="6710">N650*S647+P650*S650-O650*T647-Q650*T650</f>
        <v>0</v>
      </c>
      <c r="Y650" s="4">
        <f t="shared" ref="Y650" si="6711">(N650*T647+O650*S647+P650*T650+Q650*S650)</f>
        <v>-3.8767939442157444</v>
      </c>
      <c r="Z650" s="2">
        <f t="shared" ref="Z650" si="6712">N650*U647+P650*U650-O650*V647-Q650*V650</f>
        <v>-1.8285624241971208</v>
      </c>
      <c r="AA650" s="3">
        <f t="shared" ref="AA650" si="6713">(N650*V647+O650*U647+P650*V650+Q650*U650)</f>
        <v>0</v>
      </c>
      <c r="AB650" s="20"/>
      <c r="AC650" s="16">
        <v>0</v>
      </c>
      <c r="AD650" s="17">
        <v>0</v>
      </c>
      <c r="AE650" s="18">
        <v>1</v>
      </c>
      <c r="AF650" s="19">
        <v>0</v>
      </c>
      <c r="AG650" s="20"/>
      <c r="AH650" s="1">
        <f t="shared" ref="AH650" si="6714">X650*AC647+Z650*AC650-Y650*AD647-AA650*AD650</f>
        <v>0</v>
      </c>
      <c r="AI650" s="4">
        <f t="shared" ref="AI650" si="6715">(X650*AD647+Y650*AC647+Z650*AD650+AA650*AC650)</f>
        <v>-3.8767939442157444</v>
      </c>
      <c r="AJ650" s="2">
        <f t="shared" ref="AJ650" si="6716">X650*AE647+Z650*AE650-Y650*AF647-AA650*AF650</f>
        <v>8.5282321197897097</v>
      </c>
      <c r="AK650" s="3">
        <f t="shared" ref="AK650" si="6717">(X650*AF647+Y650*AE647+Z650*AF650+AA650*AE650)</f>
        <v>0</v>
      </c>
      <c r="AL650" s="20"/>
      <c r="AM650" s="16">
        <v>0</v>
      </c>
      <c r="AN650" s="17">
        <f t="shared" ref="AN650" si="6718">$B647*$AN$4</f>
        <v>2.9729855999999999</v>
      </c>
      <c r="AO650" s="18">
        <v>1</v>
      </c>
      <c r="AP650" s="19">
        <v>0</v>
      </c>
      <c r="AR650" s="1">
        <f t="shared" ref="AR650" si="6719">AH650*AM647+AJ650*AM650-AI650*AN647-AK650*AN650</f>
        <v>0</v>
      </c>
      <c r="AS650" s="4">
        <f t="shared" ref="AS650" si="6720">(AH650*AN647+AI650*AM647+AJ650*AN650+AK650*AM650)</f>
        <v>21.477517341376537</v>
      </c>
      <c r="AT650" s="2">
        <f t="shared" ref="AT650" si="6721">AH650*AO647+AJ650*AO650-AI650*AP647-AK650*AP650</f>
        <v>8.5282321197897097</v>
      </c>
      <c r="AU650" s="3">
        <f t="shared" ref="AU650" si="6722">(AH650*AP647+AI650*AO647+AJ650*AP650+AK650*AO650)</f>
        <v>0</v>
      </c>
      <c r="AV650" s="20"/>
      <c r="AW650" s="16">
        <v>0</v>
      </c>
      <c r="AX650" s="17">
        <v>0</v>
      </c>
      <c r="AY650" s="18">
        <v>1</v>
      </c>
      <c r="AZ650" s="19">
        <v>0</v>
      </c>
      <c r="BA650" s="20"/>
      <c r="BB650" s="1">
        <f t="shared" ref="BB650" si="6723">AR650*AW647+AT650*AW650-AS650*AX647-AU650*AX650</f>
        <v>0</v>
      </c>
      <c r="BC650" s="4">
        <f t="shared" ref="BC650" si="6724">(AR650*AX647+AS650*AW647+AT650*AX650+AU650*AW650)</f>
        <v>21.477517341376537</v>
      </c>
      <c r="BD650" s="2">
        <f t="shared" ref="BD650" si="6725">AR650*AY647+AT650*AY650-AS650*AZ647-AU650*AZ650</f>
        <v>-48.84862040842718</v>
      </c>
      <c r="BE650" s="3">
        <f t="shared" ref="BE650" si="6726">(AR650*AZ647+AS650*AY647+AT650*AZ650+AU650*AY650)</f>
        <v>0</v>
      </c>
      <c r="BF650" s="20"/>
      <c r="BG650" s="16">
        <v>0</v>
      </c>
      <c r="BH650" s="17">
        <f t="shared" ref="BH650" si="6727">$B647*$BH$4</f>
        <v>2.8149888000000001</v>
      </c>
      <c r="BI650" s="18">
        <v>1</v>
      </c>
      <c r="BJ650" s="19">
        <v>0</v>
      </c>
      <c r="BK650" s="20"/>
      <c r="BL650" s="1">
        <f t="shared" ref="BL650" si="6728">BB650*BG647+BD650*BG650-BC650*BH647-BE650*BH650</f>
        <v>0</v>
      </c>
      <c r="BM650" s="4">
        <f t="shared" ref="BM650" si="6729">(BB650*BH647+BC650*BG647+BD650*BH650+BE650*BG650)</f>
        <v>-116.03080200379739</v>
      </c>
      <c r="BN650" s="2">
        <f t="shared" ref="BN650" si="6730">BB650*BI647+BD650*BI650-BC650*BJ647-BE650*BJ650</f>
        <v>-48.84862040842718</v>
      </c>
      <c r="BO650" s="3">
        <f t="shared" ref="BO650" si="6731">(BB650*BJ647+BC650*BI647+BD650*BJ650+BE650*BI650)</f>
        <v>0</v>
      </c>
      <c r="BP650" s="20"/>
      <c r="BQ650" s="16">
        <v>0</v>
      </c>
      <c r="BR650" s="17">
        <v>0</v>
      </c>
      <c r="BS650" s="18">
        <v>1</v>
      </c>
      <c r="BT650" s="19">
        <v>0</v>
      </c>
      <c r="BU650" s="20"/>
      <c r="BV650" s="1">
        <f t="shared" ref="BV650" si="6732">BL650*BQ647+BN650*BQ650-BM650*BR647-BO650*BR650</f>
        <v>0</v>
      </c>
      <c r="BW650" s="4">
        <f t="shared" ref="BW650" si="6733">(BL650*BR647+BM650*BQ647+BN650*BR650+BO650*BQ650)</f>
        <v>-116.03080200379739</v>
      </c>
      <c r="BX650" s="2">
        <f t="shared" ref="BX650" si="6734">BL650*BS647+BN650*BS650-BM650*BT647-BO650*BT650</f>
        <v>209.45710887031134</v>
      </c>
      <c r="BY650" s="3">
        <f t="shared" ref="BY650" si="6735">(BL650*BT647+BM650*BS647+BN650*BT650+BO650*BS650)</f>
        <v>0</v>
      </c>
      <c r="BZ650" s="20"/>
      <c r="CA650" s="16">
        <v>0</v>
      </c>
      <c r="CB650" s="17">
        <f t="shared" ref="CB650" si="6736">$B647*$CB$4</f>
        <v>1.2705888000000001</v>
      </c>
      <c r="CC650" s="18">
        <v>1</v>
      </c>
      <c r="CD650" s="19">
        <v>0</v>
      </c>
      <c r="CE650" s="20"/>
      <c r="CF650" s="1">
        <f t="shared" ref="CF650" si="6737">BV650*CA647+BX650*CA650-BW650*CB647-BY650*CB650</f>
        <v>0</v>
      </c>
      <c r="CG650" s="4">
        <f t="shared" ref="CG650" si="6738">(BV650*CB647+BW650*CA647+BX650*CB650+BY650*CA650)</f>
        <v>150.10305460720085</v>
      </c>
      <c r="CH650" s="2">
        <f t="shared" ref="CH650" si="6739">BV650*CC647+BX650*CC650-BW650*CD647-BY650*CD650</f>
        <v>209.45710887031134</v>
      </c>
      <c r="CI650" s="3">
        <f t="shared" ref="CI650" si="6740">(BV650*CD647+BW650*CC647+BX650*CD650+BY650*CC650)</f>
        <v>0</v>
      </c>
      <c r="CK650" s="16">
        <f t="shared" ref="CK650" si="6741">1/$CL$4</f>
        <v>1</v>
      </c>
      <c r="CL650" s="17">
        <v>0</v>
      </c>
      <c r="CM650" s="18">
        <v>1</v>
      </c>
      <c r="CN650" s="19">
        <v>0</v>
      </c>
      <c r="CP650" s="1">
        <f t="shared" ref="CP650" si="6742">CF650*CK647+CH650*CK650-CG650*CL647-CI650*CL650</f>
        <v>209.45710887031134</v>
      </c>
      <c r="CQ650" s="4">
        <f t="shared" ref="CQ650" si="6743">(CF650*CL647+CG650*CK647+CH650*CL650+CI650*CK650)</f>
        <v>150.10305460720085</v>
      </c>
      <c r="CR650" s="2">
        <f t="shared" ref="CR650" si="6744">CF650*CM647+CH650*CM650-CG650*CN647-CI650*CN650</f>
        <v>209.45710887031134</v>
      </c>
      <c r="CS650" s="3">
        <f t="shared" ref="CS650" si="6745">(CF650*CN647+CG650*CM647+CH650*CN650+CI650*CM650)</f>
        <v>0</v>
      </c>
      <c r="CU650" s="39">
        <f t="shared" ref="CU650" si="6746">(180/PI())*ATAN(-1*(CQ647/CP647))</f>
        <v>54.372897290431069</v>
      </c>
      <c r="CW650" s="56">
        <f t="shared" ref="CW650" si="6747">20*LOG(((1-(10^(CU647/20)^2)*(1-((1-CW647)/(1+CW647))^2))^0.5))</f>
        <v>-8.6348806044111753E-5</v>
      </c>
      <c r="CY650" s="35"/>
      <c r="CZ650" s="35"/>
    </row>
    <row r="651" spans="1:104" ht="18" customHeight="1">
      <c r="E651" s="20"/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3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Y651" s="35"/>
      <c r="CZ651" s="35"/>
    </row>
    <row r="652" spans="1:104" ht="18" customHeight="1">
      <c r="CY652" s="35"/>
      <c r="CZ652" s="35"/>
    </row>
    <row r="653" spans="1:104" ht="18" customHeight="1" thickBot="1">
      <c r="A653" s="23"/>
      <c r="B653" s="23"/>
      <c r="C653" s="23"/>
      <c r="D653" s="20" t="s">
        <v>6</v>
      </c>
      <c r="E653" s="20"/>
      <c r="F653" s="20"/>
      <c r="G653" s="20"/>
      <c r="H653" s="20"/>
      <c r="I653" s="20" t="s">
        <v>7</v>
      </c>
      <c r="J653" s="20"/>
      <c r="K653" s="20"/>
      <c r="L653" s="20"/>
      <c r="M653" s="23"/>
      <c r="N653" s="23"/>
      <c r="O653" s="24" t="s">
        <v>8</v>
      </c>
      <c r="P653" s="23"/>
      <c r="Q653" s="23"/>
      <c r="R653" s="23"/>
      <c r="S653" s="20"/>
      <c r="T653" s="20" t="s">
        <v>9</v>
      </c>
      <c r="U653" s="23"/>
      <c r="V653" s="23"/>
      <c r="W653" s="23"/>
      <c r="X653" s="23"/>
      <c r="Y653" s="24" t="s">
        <v>10</v>
      </c>
      <c r="Z653" s="23"/>
      <c r="AA653" s="23"/>
      <c r="AB653" s="23"/>
      <c r="AC653" s="24" t="s">
        <v>11</v>
      </c>
      <c r="AD653" s="20"/>
      <c r="AE653" s="20"/>
      <c r="AF653" s="20"/>
      <c r="AG653" s="20"/>
      <c r="AH653" s="23"/>
      <c r="AI653" s="24" t="s">
        <v>12</v>
      </c>
      <c r="AJ653" s="23"/>
      <c r="AK653" s="23"/>
      <c r="AL653" s="20"/>
      <c r="AM653" s="24" t="s">
        <v>21</v>
      </c>
      <c r="AN653" s="20"/>
      <c r="AO653" s="23"/>
      <c r="AP653" s="23"/>
      <c r="AQ653" s="23"/>
      <c r="AR653" s="23"/>
      <c r="AS653" s="24" t="s">
        <v>87</v>
      </c>
      <c r="AT653" s="23"/>
      <c r="AU653" s="23"/>
      <c r="AV653" s="23"/>
      <c r="AW653" s="24" t="s">
        <v>22</v>
      </c>
      <c r="AX653" s="20"/>
      <c r="AY653" s="20"/>
      <c r="AZ653" s="20"/>
      <c r="BA653" s="20"/>
      <c r="BB653" s="23"/>
      <c r="BC653" s="24" t="s">
        <v>13</v>
      </c>
      <c r="BD653" s="23"/>
      <c r="BE653" s="23"/>
      <c r="BF653" s="23"/>
      <c r="BG653" s="24" t="s">
        <v>23</v>
      </c>
      <c r="BH653" s="20"/>
      <c r="BI653" s="23"/>
      <c r="BJ653" s="23"/>
      <c r="BK653" s="23"/>
      <c r="BL653" s="23"/>
      <c r="BM653" s="24" t="s">
        <v>24</v>
      </c>
      <c r="BN653" s="23"/>
      <c r="BO653" s="23"/>
      <c r="BP653" s="23"/>
      <c r="BQ653" s="24" t="s">
        <v>22</v>
      </c>
      <c r="BR653" s="20"/>
      <c r="BS653" s="20"/>
      <c r="BT653" s="20"/>
      <c r="BU653" s="20"/>
      <c r="BV653" s="23"/>
      <c r="BW653" s="24" t="s">
        <v>25</v>
      </c>
      <c r="BX653" s="23"/>
      <c r="BY653" s="23"/>
      <c r="BZ653" s="23"/>
      <c r="CA653" s="24" t="s">
        <v>23</v>
      </c>
      <c r="CB653" s="20"/>
      <c r="CC653" s="23"/>
      <c r="CD653" s="23"/>
      <c r="CE653" s="23"/>
      <c r="CF653" s="23"/>
      <c r="CG653" s="24" t="s">
        <v>88</v>
      </c>
      <c r="CH653" s="23"/>
      <c r="CI653" s="23"/>
      <c r="CJ653" s="23"/>
      <c r="CK653" s="24" t="s">
        <v>155</v>
      </c>
      <c r="CL653" s="24"/>
      <c r="CM653" s="23"/>
      <c r="CN653" s="23"/>
      <c r="CO653" s="23"/>
      <c r="CP653" s="23"/>
      <c r="CQ653" s="24" t="s">
        <v>89</v>
      </c>
      <c r="CR653" s="23"/>
      <c r="CS653" s="23"/>
      <c r="CY653" s="35"/>
      <c r="CZ653" s="35"/>
    </row>
    <row r="654" spans="1:104" ht="18" customHeight="1" thickBot="1">
      <c r="A654" s="23"/>
      <c r="B654" s="33"/>
      <c r="C654" s="23"/>
      <c r="D654" s="7" t="s">
        <v>99</v>
      </c>
      <c r="E654" s="8"/>
      <c r="F654" s="8" t="s">
        <v>100</v>
      </c>
      <c r="G654" s="9"/>
      <c r="H654" s="10"/>
      <c r="I654" s="7" t="s">
        <v>103</v>
      </c>
      <c r="J654" s="8"/>
      <c r="K654" s="8" t="s">
        <v>104</v>
      </c>
      <c r="L654" s="9"/>
      <c r="M654" s="23"/>
      <c r="N654" s="194" t="s">
        <v>74</v>
      </c>
      <c r="O654" s="195"/>
      <c r="P654" s="196" t="s">
        <v>75</v>
      </c>
      <c r="Q654" s="197"/>
      <c r="R654" s="23"/>
      <c r="S654" s="7" t="s">
        <v>2</v>
      </c>
      <c r="T654" s="8"/>
      <c r="U654" s="8" t="s">
        <v>3</v>
      </c>
      <c r="V654" s="9"/>
      <c r="W654" s="20"/>
      <c r="X654" s="194" t="s">
        <v>108</v>
      </c>
      <c r="Y654" s="195"/>
      <c r="Z654" s="196" t="s">
        <v>109</v>
      </c>
      <c r="AA654" s="197"/>
      <c r="AB654" s="20"/>
      <c r="AC654" s="7" t="s">
        <v>107</v>
      </c>
      <c r="AD654" s="8"/>
      <c r="AE654" s="8" t="s">
        <v>14</v>
      </c>
      <c r="AF654" s="9"/>
      <c r="AG654" s="20"/>
      <c r="AH654" s="194" t="s">
        <v>112</v>
      </c>
      <c r="AI654" s="195"/>
      <c r="AJ654" s="196" t="s">
        <v>113</v>
      </c>
      <c r="AK654" s="197"/>
      <c r="AL654" s="20"/>
      <c r="AM654" s="106" t="s">
        <v>135</v>
      </c>
      <c r="AN654" s="107"/>
      <c r="AO654" s="107" t="s">
        <v>136</v>
      </c>
      <c r="AP654" s="108"/>
      <c r="AQ654" s="23"/>
      <c r="AR654" s="194" t="s">
        <v>116</v>
      </c>
      <c r="AS654" s="195"/>
      <c r="AT654" s="196" t="s">
        <v>0</v>
      </c>
      <c r="AU654" s="197"/>
      <c r="AV654" s="36"/>
      <c r="AW654" s="7" t="s">
        <v>139</v>
      </c>
      <c r="AX654" s="8"/>
      <c r="AY654" s="8" t="s">
        <v>140</v>
      </c>
      <c r="AZ654" s="9"/>
      <c r="BA654" s="20"/>
      <c r="BB654" s="194" t="s">
        <v>119</v>
      </c>
      <c r="BC654" s="195"/>
      <c r="BD654" s="196" t="s">
        <v>120</v>
      </c>
      <c r="BE654" s="197"/>
      <c r="BF654" s="36"/>
      <c r="BG654" s="190" t="s">
        <v>143</v>
      </c>
      <c r="BH654" s="191"/>
      <c r="BI654" s="192" t="s">
        <v>144</v>
      </c>
      <c r="BJ654" s="193"/>
      <c r="BK654" s="36"/>
      <c r="BL654" s="194" t="s">
        <v>123</v>
      </c>
      <c r="BM654" s="195"/>
      <c r="BN654" s="196" t="s">
        <v>124</v>
      </c>
      <c r="BO654" s="197"/>
      <c r="BP654" s="36"/>
      <c r="BQ654" s="7" t="s">
        <v>147</v>
      </c>
      <c r="BR654" s="8"/>
      <c r="BS654" s="8" t="s">
        <v>148</v>
      </c>
      <c r="BT654" s="9"/>
      <c r="BU654" s="20"/>
      <c r="BV654" s="194" t="s">
        <v>127</v>
      </c>
      <c r="BW654" s="195"/>
      <c r="BX654" s="196" t="s">
        <v>128</v>
      </c>
      <c r="BY654" s="197"/>
      <c r="BZ654" s="36"/>
      <c r="CA654" s="7" t="s">
        <v>151</v>
      </c>
      <c r="CB654" s="8"/>
      <c r="CC654" s="8" t="s">
        <v>152</v>
      </c>
      <c r="CD654" s="9"/>
      <c r="CE654" s="36"/>
      <c r="CF654" s="194" t="s">
        <v>131</v>
      </c>
      <c r="CG654" s="195"/>
      <c r="CH654" s="196" t="s">
        <v>132</v>
      </c>
      <c r="CI654" s="197"/>
      <c r="CJ654" s="23"/>
      <c r="CK654" s="7" t="s">
        <v>156</v>
      </c>
      <c r="CL654" s="8"/>
      <c r="CM654" s="8" t="s">
        <v>157</v>
      </c>
      <c r="CN654" s="9"/>
      <c r="CO654" s="23"/>
      <c r="CP654" s="194" t="s">
        <v>160</v>
      </c>
      <c r="CQ654" s="195"/>
      <c r="CR654" s="196" t="s">
        <v>132</v>
      </c>
      <c r="CS654" s="197"/>
      <c r="CU654" s="26" t="s">
        <v>15</v>
      </c>
      <c r="CW654" s="52" t="s">
        <v>46</v>
      </c>
      <c r="CY654" s="35"/>
      <c r="CZ654" s="35"/>
    </row>
    <row r="655" spans="1:104" ht="18" customHeight="1" thickTop="1" thickBot="1">
      <c r="B655" s="34">
        <v>1.58</v>
      </c>
      <c r="D655" s="11">
        <v>1</v>
      </c>
      <c r="E655" s="12">
        <v>0</v>
      </c>
      <c r="F655" s="13">
        <v>0</v>
      </c>
      <c r="G655" s="14">
        <v>0</v>
      </c>
      <c r="H655" s="10"/>
      <c r="I655" s="11">
        <v>1</v>
      </c>
      <c r="J655" s="12">
        <v>0</v>
      </c>
      <c r="K655" s="13">
        <v>0</v>
      </c>
      <c r="L655" s="40">
        <f t="shared" ref="L655" si="6748">$B655*$J$4</f>
        <v>2.2547232000000004</v>
      </c>
      <c r="N655" s="1">
        <f t="shared" ref="N655" si="6749">D655*I655+F655*I658-E655*J655-G655*J658</f>
        <v>1</v>
      </c>
      <c r="O655" s="4">
        <f t="shared" ref="O655" si="6750">(D655*J655+E655*I655+F655*J658+G655*I658)</f>
        <v>0</v>
      </c>
      <c r="P655" s="2">
        <f t="shared" ref="P655" si="6751">D655*K655+F655*K658-E655*L655-G655*L658</f>
        <v>0</v>
      </c>
      <c r="Q655" s="3">
        <f t="shared" ref="Q655" si="6752">(D655*L655+E655*K655+F655*L658+G655*K658)</f>
        <v>2.2547232000000004</v>
      </c>
      <c r="S655" s="11">
        <v>1</v>
      </c>
      <c r="T655" s="12">
        <v>0</v>
      </c>
      <c r="U655" s="13">
        <v>0</v>
      </c>
      <c r="V655" s="13">
        <v>0</v>
      </c>
      <c r="W655" s="20"/>
      <c r="X655" s="1">
        <f t="shared" ref="X655" si="6753">N655*S655+P655*S658-O655*T655-Q655*T658</f>
        <v>-5.4283926134988825</v>
      </c>
      <c r="Y655" s="4">
        <f t="shared" ref="Y655" si="6754">(N655*T655+O655*S655+P655*T658+Q655*S658)</f>
        <v>0</v>
      </c>
      <c r="Z655" s="2">
        <f t="shared" ref="Z655" si="6755">N655*U655+P655*U658-O655*V655-Q655*V658</f>
        <v>0</v>
      </c>
      <c r="AA655" s="3">
        <f t="shared" ref="AA655" si="6756">(N655*V655+O655*U655+P655*V658+Q655*U658)</f>
        <v>2.2547232000000004</v>
      </c>
      <c r="AB655" s="20"/>
      <c r="AC655" s="11">
        <v>1</v>
      </c>
      <c r="AD655" s="12">
        <v>0</v>
      </c>
      <c r="AE655" s="13">
        <v>0</v>
      </c>
      <c r="AF655" s="40">
        <f t="shared" ref="AF655" si="6757">$B655*$AD$4</f>
        <v>2.7057342000000002</v>
      </c>
      <c r="AG655" s="20"/>
      <c r="AH655" s="1">
        <f t="shared" ref="AH655" si="6758">X655*AC655+Z655*AC658-Y655*AD655-AA655*AD658</f>
        <v>-5.4283926134988825</v>
      </c>
      <c r="AI655" s="4">
        <f t="shared" ref="AI655" si="6759">(X655*AD655+Y655*AC655+Z655*AD658+AA655*AC658)</f>
        <v>0</v>
      </c>
      <c r="AJ655" s="2">
        <f t="shared" ref="AJ655" si="6760">X655*AE655+Z655*AE658-Y655*AF655-AA655*AF658</f>
        <v>0</v>
      </c>
      <c r="AK655" s="3">
        <f t="shared" ref="AK655" si="6761">(X655*AF655+Y655*AE655+Z655*AF658+AA655*AE658)</f>
        <v>-12.433064345371308</v>
      </c>
      <c r="AL655" s="20"/>
      <c r="AM655" s="11">
        <v>1</v>
      </c>
      <c r="AN655" s="12">
        <v>0</v>
      </c>
      <c r="AO655" s="13">
        <v>0</v>
      </c>
      <c r="AP655" s="14">
        <v>0</v>
      </c>
      <c r="AR655" s="1">
        <f t="shared" ref="AR655" si="6762">AH655*AM655+AJ655*AM658-AI655*AN655-AK655*AN658</f>
        <v>32.008817383300141</v>
      </c>
      <c r="AS655" s="4">
        <f t="shared" ref="AS655" si="6763">(AH655*AN655+AI655*AM655+AJ655*AN658+AK655*AM658)</f>
        <v>0</v>
      </c>
      <c r="AT655" s="2">
        <f t="shared" ref="AT655" si="6764">AH655*AO655+AJ655*AO658-AI655*AP655-AK655*AP658</f>
        <v>0</v>
      </c>
      <c r="AU655" s="3">
        <f t="shared" ref="AU655" si="6765">(AH655*AP655+AI655*AO655+AJ655*AP658+AK655*AO658)</f>
        <v>-12.433064345371308</v>
      </c>
      <c r="AV655" s="20"/>
      <c r="AW655" s="11">
        <v>1</v>
      </c>
      <c r="AX655" s="12">
        <v>0</v>
      </c>
      <c r="AY655" s="13">
        <v>0</v>
      </c>
      <c r="AZ655" s="40">
        <f t="shared" ref="AZ655" si="6766">$B655*$AX$4</f>
        <v>2.7057342000000002</v>
      </c>
      <c r="BA655" s="20"/>
      <c r="BB655" s="1">
        <f t="shared" ref="BB655" si="6767">AR655*AW655+AT655*AW658-AS655*AX655-AU655*AX658</f>
        <v>32.008817383300141</v>
      </c>
      <c r="BC655" s="4">
        <f t="shared" ref="BC655" si="6768">(AR655*AX655+AS655*AW655+AT655*AX658+AU655*AW658)</f>
        <v>0</v>
      </c>
      <c r="BD655" s="2">
        <f t="shared" ref="BD655" si="6769">AR655*AY655+AT655*AY658-AS655*AZ655-AU655*AZ658</f>
        <v>0</v>
      </c>
      <c r="BE655" s="3">
        <f t="shared" ref="BE655" si="6770">(AR655*AZ655+AS655*AY655+AT655*AZ658+AU655*AY658)</f>
        <v>74.174287550178406</v>
      </c>
      <c r="BF655" s="20"/>
      <c r="BG655" s="11">
        <v>1</v>
      </c>
      <c r="BH655" s="12">
        <v>0</v>
      </c>
      <c r="BI655" s="13">
        <v>0</v>
      </c>
      <c r="BJ655" s="14">
        <v>0</v>
      </c>
      <c r="BK655" s="20"/>
      <c r="BL655" s="1">
        <f t="shared" ref="BL655" si="6771">BB655*BG655+BD655*BG658-BC655*BH655-BE655*BH658</f>
        <v>-179.46789168640245</v>
      </c>
      <c r="BM655" s="4">
        <f t="shared" ref="BM655" si="6772">(BB655*BH655+BC655*BG655+BD655*BH658+BE655*BG658)</f>
        <v>0</v>
      </c>
      <c r="BN655" s="2">
        <f t="shared" ref="BN655" si="6773">BB655*BI655+BD655*BI658-BC655*BJ655-BE655*BJ658</f>
        <v>0</v>
      </c>
      <c r="BO655" s="3">
        <f t="shared" ref="BO655" si="6774">(BB655*BJ655+BC655*BI655+BD655*BJ658+BE655*BI658)</f>
        <v>74.174287550178406</v>
      </c>
      <c r="BP655" s="20"/>
      <c r="BQ655" s="11">
        <v>1</v>
      </c>
      <c r="BR655" s="12">
        <v>0</v>
      </c>
      <c r="BS655" s="13">
        <v>0</v>
      </c>
      <c r="BT655" s="40">
        <f t="shared" ref="BT655" si="6775">$B655*BR$4</f>
        <v>2.2547232000000004</v>
      </c>
      <c r="BU655" s="20"/>
      <c r="BV655" s="1">
        <f t="shared" ref="BV655" si="6776">BL655*BQ655+BN655*BQ658-BM655*BR655-BO655*BR658</f>
        <v>-179.46789168640245</v>
      </c>
      <c r="BW655" s="4">
        <f t="shared" ref="BW655" si="6777">(BL655*BR655+BM655*BQ655+BN655*BR658+BO655*BQ658)</f>
        <v>0</v>
      </c>
      <c r="BX655" s="2">
        <f t="shared" ref="BX655" si="6778">BL655*BS655+BN655*BS658-BM655*BT655-BO655*BT658</f>
        <v>0</v>
      </c>
      <c r="BY655" s="3">
        <f t="shared" ref="BY655" si="6779">(BL655*BT655+BM655*BS655+BN655*BT658+BO655*BS658)</f>
        <v>-330.47613149024039</v>
      </c>
      <c r="BZ655" s="20"/>
      <c r="CA655" s="11">
        <v>1</v>
      </c>
      <c r="CB655" s="12">
        <v>0</v>
      </c>
      <c r="CC655" s="13">
        <v>0</v>
      </c>
      <c r="CD655" s="14">
        <v>0</v>
      </c>
      <c r="CE655" s="20"/>
      <c r="CF655" s="1">
        <f t="shared" ref="CF655" si="6780">BV655*CA655+BX655*CA658-BW655*CB655-BY655*CB658</f>
        <v>245.81470364394769</v>
      </c>
      <c r="CG655" s="4">
        <f t="shared" ref="CG655" si="6781">(BV655*CB655+BW655*CA655+BX655*CB658+BY655*CA658)</f>
        <v>0</v>
      </c>
      <c r="CH655" s="2">
        <f t="shared" ref="CH655" si="6782">BV655*CC655+BX655*CC658-BW655*CD655-BY655*CD658</f>
        <v>0</v>
      </c>
      <c r="CI655" s="3">
        <f t="shared" ref="CI655" si="6783">(BV655*CD655+BW655*CC655+BX655*CD658+BY655*CC658)</f>
        <v>-330.47613149024039</v>
      </c>
      <c r="CJ655" s="28"/>
      <c r="CK655" s="11">
        <v>1</v>
      </c>
      <c r="CL655" s="12">
        <v>0</v>
      </c>
      <c r="CM655" s="13">
        <v>0</v>
      </c>
      <c r="CN655" s="14">
        <v>0</v>
      </c>
      <c r="CP655" s="1">
        <f t="shared" ref="CP655" si="6784">CF655*CK655+CH655*CK658-CG655*CL655-CI655*CL658</f>
        <v>245.81470364394769</v>
      </c>
      <c r="CQ655" s="4">
        <f t="shared" ref="CQ655" si="6785">(CF655*CL655+CG655*CK655+CH655*CL658+CI655*CK658)</f>
        <v>-330.47613149024039</v>
      </c>
      <c r="CR655" s="2">
        <f t="shared" ref="CR655" si="6786">CF655*CM655+CH655*CM658-CG655*CN655-CI655*CN658</f>
        <v>0</v>
      </c>
      <c r="CS655" s="3">
        <f t="shared" ref="CS655" si="6787">(CF655*CN655+CG655*CM655+CH655*CN658+CI655*CM658)</f>
        <v>-330.47613149024039</v>
      </c>
      <c r="CU655" s="29">
        <f t="shared" ref="CU655" si="6788">20*LOG(((1+$CL$4)/$CL$4)/((CP655+CP658)^2+(CQ655+CQ658)^2)^0.5)</f>
        <v>-48.187144434347658</v>
      </c>
      <c r="CW655" s="53">
        <f t="shared" ref="CW655" si="6789">((CP655^2+CQ655^2)^0.5)/((CP658^2+CQ658^2)^0.5)</f>
        <v>1.3444194944506811</v>
      </c>
      <c r="CY655" s="35"/>
      <c r="CZ655" s="35"/>
    </row>
    <row r="656" spans="1:104" ht="18" customHeight="1" thickBot="1">
      <c r="D656" s="11"/>
      <c r="E656" s="13"/>
      <c r="F656" s="13"/>
      <c r="G656" s="15"/>
      <c r="H656" s="10"/>
      <c r="I656" s="11"/>
      <c r="J656" s="13"/>
      <c r="K656" s="13"/>
      <c r="L656" s="15"/>
      <c r="N656" s="5"/>
      <c r="Q656" s="6"/>
      <c r="S656" s="11"/>
      <c r="T656" s="13"/>
      <c r="U656" s="13"/>
      <c r="V656" s="15"/>
      <c r="W656" s="20"/>
      <c r="X656" s="5"/>
      <c r="AA656" s="6"/>
      <c r="AB656" s="20"/>
      <c r="AC656" s="11"/>
      <c r="AD656" s="13"/>
      <c r="AE656" s="13"/>
      <c r="AF656" s="15"/>
      <c r="AG656" s="20"/>
      <c r="AH656" s="5"/>
      <c r="AK656" s="6"/>
      <c r="AL656" s="20"/>
      <c r="AM656" s="11"/>
      <c r="AN656" s="13"/>
      <c r="AO656" s="13"/>
      <c r="AP656" s="15"/>
      <c r="AR656" s="5"/>
      <c r="AU656" s="6"/>
      <c r="AW656" s="11"/>
      <c r="AX656" s="13"/>
      <c r="AY656" s="13"/>
      <c r="AZ656" s="15"/>
      <c r="BA656" s="20"/>
      <c r="BB656" s="5"/>
      <c r="BE656" s="6"/>
      <c r="BG656" s="11"/>
      <c r="BH656" s="13"/>
      <c r="BI656" s="13"/>
      <c r="BJ656" s="15"/>
      <c r="BL656" s="5"/>
      <c r="BO656" s="6"/>
      <c r="BQ656" s="11"/>
      <c r="BR656" s="13"/>
      <c r="BS656" s="13"/>
      <c r="BT656" s="15"/>
      <c r="BU656" s="20"/>
      <c r="BV656" s="5"/>
      <c r="BY656" s="6"/>
      <c r="CA656" s="11"/>
      <c r="CB656" s="13"/>
      <c r="CC656" s="13"/>
      <c r="CD656" s="15"/>
      <c r="CF656" s="5"/>
      <c r="CI656" s="6"/>
      <c r="CK656" s="11"/>
      <c r="CL656" s="13"/>
      <c r="CM656" s="13"/>
      <c r="CN656" s="15"/>
      <c r="CP656" s="5"/>
      <c r="CS656" s="6"/>
      <c r="CW656" s="54"/>
      <c r="CY656" s="35"/>
      <c r="CZ656" s="35"/>
    </row>
    <row r="657" spans="1:104" ht="18" customHeight="1" thickBot="1">
      <c r="D657" s="11" t="s">
        <v>101</v>
      </c>
      <c r="E657" s="13"/>
      <c r="F657" s="13" t="s">
        <v>102</v>
      </c>
      <c r="G657" s="15"/>
      <c r="H657" s="10"/>
      <c r="I657" s="11" t="s">
        <v>106</v>
      </c>
      <c r="J657" s="13"/>
      <c r="K657" s="13" t="s">
        <v>105</v>
      </c>
      <c r="L657" s="15"/>
      <c r="N657" s="194" t="s">
        <v>16</v>
      </c>
      <c r="O657" s="195"/>
      <c r="P657" s="196" t="s">
        <v>17</v>
      </c>
      <c r="Q657" s="197"/>
      <c r="S657" s="11" t="s">
        <v>4</v>
      </c>
      <c r="T657" s="13"/>
      <c r="U657" s="13" t="s">
        <v>5</v>
      </c>
      <c r="V657" s="15"/>
      <c r="W657" s="20"/>
      <c r="X657" s="194" t="s">
        <v>111</v>
      </c>
      <c r="Y657" s="195"/>
      <c r="Z657" s="196" t="s">
        <v>110</v>
      </c>
      <c r="AA657" s="197"/>
      <c r="AB657" s="20"/>
      <c r="AC657" s="11" t="s">
        <v>18</v>
      </c>
      <c r="AD657" s="13"/>
      <c r="AE657" s="13" t="s">
        <v>19</v>
      </c>
      <c r="AF657" s="15"/>
      <c r="AG657" s="20"/>
      <c r="AH657" s="194" t="s">
        <v>114</v>
      </c>
      <c r="AI657" s="195"/>
      <c r="AJ657" s="196" t="s">
        <v>115</v>
      </c>
      <c r="AK657" s="197"/>
      <c r="AL657" s="20"/>
      <c r="AM657" s="11" t="s">
        <v>138</v>
      </c>
      <c r="AN657" s="13"/>
      <c r="AO657" s="13" t="s">
        <v>137</v>
      </c>
      <c r="AP657" s="15"/>
      <c r="AR657" s="194" t="s">
        <v>117</v>
      </c>
      <c r="AS657" s="195"/>
      <c r="AT657" s="196" t="s">
        <v>118</v>
      </c>
      <c r="AU657" s="197"/>
      <c r="AV657" s="36"/>
      <c r="AW657" s="11" t="s">
        <v>142</v>
      </c>
      <c r="AX657" s="13"/>
      <c r="AY657" s="13" t="s">
        <v>141</v>
      </c>
      <c r="AZ657" s="15"/>
      <c r="BA657" s="20"/>
      <c r="BB657" s="194" t="s">
        <v>122</v>
      </c>
      <c r="BC657" s="195"/>
      <c r="BD657" s="196" t="s">
        <v>121</v>
      </c>
      <c r="BE657" s="197"/>
      <c r="BF657" s="36"/>
      <c r="BG657" s="11" t="s">
        <v>145</v>
      </c>
      <c r="BH657" s="13"/>
      <c r="BI657" s="13" t="s">
        <v>146</v>
      </c>
      <c r="BJ657" s="15"/>
      <c r="BK657" s="36"/>
      <c r="BL657" s="194" t="s">
        <v>125</v>
      </c>
      <c r="BM657" s="195"/>
      <c r="BN657" s="196" t="s">
        <v>126</v>
      </c>
      <c r="BO657" s="197"/>
      <c r="BP657" s="36"/>
      <c r="BQ657" s="11" t="s">
        <v>150</v>
      </c>
      <c r="BR657" s="13"/>
      <c r="BS657" s="13" t="s">
        <v>149</v>
      </c>
      <c r="BT657" s="15"/>
      <c r="BU657" s="20"/>
      <c r="BV657" s="194" t="s">
        <v>129</v>
      </c>
      <c r="BW657" s="195"/>
      <c r="BX657" s="196" t="s">
        <v>130</v>
      </c>
      <c r="BY657" s="197"/>
      <c r="BZ657" s="36"/>
      <c r="CA657" s="11" t="s">
        <v>154</v>
      </c>
      <c r="CB657" s="13"/>
      <c r="CC657" s="13" t="s">
        <v>153</v>
      </c>
      <c r="CD657" s="15"/>
      <c r="CE657" s="36"/>
      <c r="CF657" s="194" t="s">
        <v>134</v>
      </c>
      <c r="CG657" s="195"/>
      <c r="CH657" s="196" t="s">
        <v>133</v>
      </c>
      <c r="CI657" s="197"/>
      <c r="CK657" s="11" t="s">
        <v>159</v>
      </c>
      <c r="CL657" s="13"/>
      <c r="CM657" s="13" t="s">
        <v>158</v>
      </c>
      <c r="CN657" s="15"/>
      <c r="CP657" s="109" t="s">
        <v>161</v>
      </c>
      <c r="CQ657" s="110"/>
      <c r="CR657" s="111" t="s">
        <v>162</v>
      </c>
      <c r="CS657" s="112"/>
      <c r="CU657" s="38" t="s">
        <v>29</v>
      </c>
      <c r="CW657" s="55" t="s">
        <v>47</v>
      </c>
      <c r="CY657" s="35"/>
      <c r="CZ657" s="35"/>
    </row>
    <row r="658" spans="1:104" ht="18" customHeight="1" thickTop="1" thickBot="1">
      <c r="D658" s="16">
        <v>0</v>
      </c>
      <c r="E658" s="17">
        <f t="shared" ref="E658" si="6790">$B655*$E$4</f>
        <v>1.2868784</v>
      </c>
      <c r="F658" s="18">
        <v>1</v>
      </c>
      <c r="G658" s="19">
        <v>0</v>
      </c>
      <c r="H658" s="10"/>
      <c r="I658" s="16">
        <v>0</v>
      </c>
      <c r="J658" s="17">
        <v>0</v>
      </c>
      <c r="K658" s="18">
        <v>1</v>
      </c>
      <c r="L658" s="19">
        <v>0</v>
      </c>
      <c r="N658" s="1">
        <f t="shared" ref="N658" si="6791">D658*I655+F658*I658-E658*J655-G658*J658</f>
        <v>0</v>
      </c>
      <c r="O658" s="4">
        <f t="shared" ref="O658" si="6792">(D658*J655+E658*I655+F658*J658+G658*I658)</f>
        <v>1.2868784</v>
      </c>
      <c r="P658" s="2">
        <f t="shared" ref="P658" si="6793">D658*K655+F658*K658-E658*L655-G658*L658</f>
        <v>-1.9015545840588803</v>
      </c>
      <c r="Q658" s="3">
        <f t="shared" ref="Q658" si="6794">(D658*L655+E658*K655+F658*L658+G658*K658)</f>
        <v>0</v>
      </c>
      <c r="S658" s="16">
        <v>0</v>
      </c>
      <c r="T658" s="17">
        <f t="shared" ref="T658" si="6795">$B655*$T$4</f>
        <v>2.8510784000000005</v>
      </c>
      <c r="U658" s="18">
        <v>1</v>
      </c>
      <c r="V658" s="19">
        <v>0</v>
      </c>
      <c r="W658" s="20"/>
      <c r="X658" s="1">
        <f t="shared" ref="X658" si="6796">N658*S655+P658*S658-O658*T655-Q658*T658</f>
        <v>0</v>
      </c>
      <c r="Y658" s="4">
        <f t="shared" ref="Y658" si="6797">(N658*T655+O658*S655+P658*T658+Q658*S658)</f>
        <v>-4.1346028010312592</v>
      </c>
      <c r="Z658" s="2">
        <f t="shared" ref="Z658" si="6798">N658*U655+P658*U658-O658*V655-Q658*V658</f>
        <v>-1.9015545840588803</v>
      </c>
      <c r="AA658" s="3">
        <f t="shared" ref="AA658" si="6799">(N658*V655+O658*U655+P658*V658+Q658*U658)</f>
        <v>0</v>
      </c>
      <c r="AB658" s="20"/>
      <c r="AC658" s="16">
        <v>0</v>
      </c>
      <c r="AD658" s="17">
        <v>0</v>
      </c>
      <c r="AE658" s="18">
        <v>1</v>
      </c>
      <c r="AF658" s="19">
        <v>0</v>
      </c>
      <c r="AG658" s="20"/>
      <c r="AH658" s="1">
        <f t="shared" ref="AH658" si="6800">X658*AC655+Z658*AC658-Y658*AD655-AA658*AD658</f>
        <v>0</v>
      </c>
      <c r="AI658" s="4">
        <f t="shared" ref="AI658" si="6801">(X658*AD655+Y658*AC655+Z658*AD658+AA658*AC658)</f>
        <v>-4.1346028010312592</v>
      </c>
      <c r="AJ658" s="2">
        <f t="shared" ref="AJ658" si="6802">X658*AE655+Z658*AE658-Y658*AF655-AA658*AF658</f>
        <v>9.2855816181071944</v>
      </c>
      <c r="AK658" s="3">
        <f t="shared" ref="AK658" si="6803">(X658*AF655+Y658*AE655+Z658*AF658+AA658*AE658)</f>
        <v>0</v>
      </c>
      <c r="AL658" s="20"/>
      <c r="AM658" s="16">
        <v>0</v>
      </c>
      <c r="AN658" s="17">
        <f t="shared" ref="AN658" si="6804">$B655*$AN$4</f>
        <v>3.0111007999999999</v>
      </c>
      <c r="AO658" s="18">
        <v>1</v>
      </c>
      <c r="AP658" s="19">
        <v>0</v>
      </c>
      <c r="AR658" s="1">
        <f t="shared" ref="AR658" si="6805">AH658*AM655+AJ658*AM658-AI658*AN655-AK658*AN658</f>
        <v>0</v>
      </c>
      <c r="AS658" s="4">
        <f t="shared" ref="AS658" si="6806">(AH658*AN655+AI658*AM655+AJ658*AN658+AK658*AM658)</f>
        <v>23.825219437716605</v>
      </c>
      <c r="AT658" s="2">
        <f t="shared" ref="AT658" si="6807">AH658*AO655+AJ658*AO658-AI658*AP655-AK658*AP658</f>
        <v>9.2855816181071944</v>
      </c>
      <c r="AU658" s="3">
        <f t="shared" ref="AU658" si="6808">(AH658*AP655+AI658*AO655+AJ658*AP658+AK658*AO658)</f>
        <v>0</v>
      </c>
      <c r="AV658" s="20"/>
      <c r="AW658" s="16">
        <v>0</v>
      </c>
      <c r="AX658" s="17">
        <v>0</v>
      </c>
      <c r="AY658" s="18">
        <v>1</v>
      </c>
      <c r="AZ658" s="19">
        <v>0</v>
      </c>
      <c r="BA658" s="20"/>
      <c r="BB658" s="1">
        <f t="shared" ref="BB658" si="6809">AR658*AW655+AT658*AW658-AS658*AX655-AU658*AX658</f>
        <v>0</v>
      </c>
      <c r="BC658" s="4">
        <f t="shared" ref="BC658" si="6810">(AR658*AX655+AS658*AW655+AT658*AX658+AU658*AW658)</f>
        <v>23.825219437716605</v>
      </c>
      <c r="BD658" s="2">
        <f t="shared" ref="BD658" si="6811">AR658*AY655+AT658*AY658-AS658*AZ655-AU658*AZ658</f>
        <v>-55.179129437027392</v>
      </c>
      <c r="BE658" s="3">
        <f t="shared" ref="BE658" si="6812">(AR658*AZ655+AS658*AY655+AT658*AZ658+AU658*AY658)</f>
        <v>0</v>
      </c>
      <c r="BF658" s="20"/>
      <c r="BG658" s="16">
        <v>0</v>
      </c>
      <c r="BH658" s="17">
        <f t="shared" ref="BH658" si="6813">$B655*$BH$4</f>
        <v>2.8510784000000005</v>
      </c>
      <c r="BI658" s="18">
        <v>1</v>
      </c>
      <c r="BJ658" s="19">
        <v>0</v>
      </c>
      <c r="BK658" s="20"/>
      <c r="BL658" s="1">
        <f t="shared" ref="BL658" si="6814">BB658*BG655+BD658*BG658-BC658*BH655-BE658*BH658</f>
        <v>0</v>
      </c>
      <c r="BM658" s="4">
        <f t="shared" ref="BM658" si="6815">(BB658*BH655+BC658*BG655+BD658*BH658+BE658*BG658)</f>
        <v>-133.49480463099636</v>
      </c>
      <c r="BN658" s="2">
        <f t="shared" ref="BN658" si="6816">BB658*BI655+BD658*BI658-BC658*BJ655-BE658*BJ658</f>
        <v>-55.179129437027392</v>
      </c>
      <c r="BO658" s="3">
        <f t="shared" ref="BO658" si="6817">(BB658*BJ655+BC658*BI655+BD658*BJ658+BE658*BI658)</f>
        <v>0</v>
      </c>
      <c r="BP658" s="20"/>
      <c r="BQ658" s="16">
        <v>0</v>
      </c>
      <c r="BR658" s="17">
        <v>0</v>
      </c>
      <c r="BS658" s="18">
        <v>1</v>
      </c>
      <c r="BT658" s="19">
        <v>0</v>
      </c>
      <c r="BU658" s="20"/>
      <c r="BV658" s="1">
        <f t="shared" ref="BV658" si="6818">BL658*BQ655+BN658*BQ658-BM658*BR655-BO658*BR658</f>
        <v>0</v>
      </c>
      <c r="BW658" s="4">
        <f t="shared" ref="BW658" si="6819">(BL658*BR655+BM658*BQ655+BN658*BR658+BO658*BQ658)</f>
        <v>-133.49480463099636</v>
      </c>
      <c r="BX658" s="2">
        <f t="shared" ref="BX658" si="6820">BL658*BS655+BN658*BS658-BM658*BT655-BO658*BT658</f>
        <v>245.81470364394758</v>
      </c>
      <c r="BY658" s="3">
        <f t="shared" ref="BY658" si="6821">(BL658*BT655+BM658*BS655+BN658*BT658+BO658*BS658)</f>
        <v>0</v>
      </c>
      <c r="BZ658" s="20"/>
      <c r="CA658" s="16">
        <v>0</v>
      </c>
      <c r="CB658" s="17">
        <f t="shared" ref="CB658" si="6822">$B655*$CB$4</f>
        <v>1.2868784</v>
      </c>
      <c r="CC658" s="18">
        <v>1</v>
      </c>
      <c r="CD658" s="19">
        <v>0</v>
      </c>
      <c r="CE658" s="20"/>
      <c r="CF658" s="1">
        <f t="shared" ref="CF658" si="6823">BV658*CA655+BX658*CA658-BW658*CB655-BY658*CB658</f>
        <v>0</v>
      </c>
      <c r="CG658" s="4">
        <f t="shared" ref="CG658" si="6824">(BV658*CB655+BW658*CA655+BX658*CB658+BY658*CA658)</f>
        <v>182.83882789080107</v>
      </c>
      <c r="CH658" s="2">
        <f t="shared" ref="CH658" si="6825">BV658*CC655+BX658*CC658-BW658*CD655-BY658*CD658</f>
        <v>245.81470364394758</v>
      </c>
      <c r="CI658" s="3">
        <f t="shared" ref="CI658" si="6826">(BV658*CD655+BW658*CC655+BX658*CD658+BY658*CC658)</f>
        <v>0</v>
      </c>
      <c r="CK658" s="16">
        <f t="shared" ref="CK658" si="6827">1/$CL$4</f>
        <v>1</v>
      </c>
      <c r="CL658" s="17">
        <v>0</v>
      </c>
      <c r="CM658" s="18">
        <v>1</v>
      </c>
      <c r="CN658" s="19">
        <v>0</v>
      </c>
      <c r="CP658" s="1">
        <f t="shared" ref="CP658" si="6828">CF658*CK655+CH658*CK658-CG658*CL655-CI658*CL658</f>
        <v>245.81470364394758</v>
      </c>
      <c r="CQ658" s="4">
        <f t="shared" ref="CQ658" si="6829">(CF658*CL655+CG658*CK655+CH658*CL658+CI658*CK658)</f>
        <v>182.83882789080107</v>
      </c>
      <c r="CR658" s="2">
        <f t="shared" ref="CR658" si="6830">CF658*CM655+CH658*CM658-CG658*CN655-CI658*CN658</f>
        <v>245.81470364394758</v>
      </c>
      <c r="CS658" s="3">
        <f t="shared" ref="CS658" si="6831">(CF658*CN655+CG658*CM655+CH658*CN658+CI658*CM658)</f>
        <v>0</v>
      </c>
      <c r="CU658" s="39">
        <f t="shared" ref="CU658" si="6832">(180/PI())*ATAN(-1*(CQ655/CP655))</f>
        <v>53.357397521427423</v>
      </c>
      <c r="CW658" s="56">
        <f t="shared" ref="CW658" si="6833">20*LOG(((1-(10^(CU655/20)^2)*(1-((1-CW655)/(1+CW655))^2))^0.5))</f>
        <v>-6.4505573045827404E-5</v>
      </c>
      <c r="CY658" s="35"/>
      <c r="CZ658" s="35"/>
    </row>
    <row r="659" spans="1:104" ht="18" customHeight="1"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30"/>
      <c r="AC659" s="20"/>
      <c r="AD659" s="20"/>
      <c r="AE659" s="20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Y659" s="35"/>
      <c r="CZ659" s="35"/>
    </row>
    <row r="660" spans="1:104" ht="18" customHeight="1">
      <c r="CY660" s="35"/>
      <c r="CZ660" s="35"/>
    </row>
    <row r="661" spans="1:104" ht="18" customHeight="1" thickBot="1">
      <c r="A661" s="23"/>
      <c r="B661" s="23"/>
      <c r="C661" s="23"/>
      <c r="D661" s="20" t="s">
        <v>6</v>
      </c>
      <c r="E661" s="20"/>
      <c r="F661" s="20"/>
      <c r="G661" s="20"/>
      <c r="H661" s="20"/>
      <c r="I661" s="20" t="s">
        <v>7</v>
      </c>
      <c r="J661" s="20"/>
      <c r="K661" s="20"/>
      <c r="L661" s="20"/>
      <c r="M661" s="23"/>
      <c r="N661" s="23"/>
      <c r="O661" s="24" t="s">
        <v>8</v>
      </c>
      <c r="P661" s="23"/>
      <c r="Q661" s="23"/>
      <c r="R661" s="23"/>
      <c r="S661" s="20"/>
      <c r="T661" s="20" t="s">
        <v>9</v>
      </c>
      <c r="U661" s="23"/>
      <c r="V661" s="23"/>
      <c r="W661" s="23"/>
      <c r="X661" s="23"/>
      <c r="Y661" s="24" t="s">
        <v>10</v>
      </c>
      <c r="Z661" s="23"/>
      <c r="AA661" s="23"/>
      <c r="AB661" s="23"/>
      <c r="AC661" s="24" t="s">
        <v>11</v>
      </c>
      <c r="AD661" s="20"/>
      <c r="AE661" s="20"/>
      <c r="AF661" s="20"/>
      <c r="AG661" s="20"/>
      <c r="AH661" s="23"/>
      <c r="AI661" s="24" t="s">
        <v>12</v>
      </c>
      <c r="AJ661" s="23"/>
      <c r="AK661" s="23"/>
      <c r="AL661" s="20"/>
      <c r="AM661" s="24" t="s">
        <v>21</v>
      </c>
      <c r="AN661" s="20"/>
      <c r="AO661" s="23"/>
      <c r="AP661" s="23"/>
      <c r="AQ661" s="23"/>
      <c r="AR661" s="23"/>
      <c r="AS661" s="24" t="s">
        <v>87</v>
      </c>
      <c r="AT661" s="23"/>
      <c r="AU661" s="23"/>
      <c r="AV661" s="23"/>
      <c r="AW661" s="24" t="s">
        <v>22</v>
      </c>
      <c r="AX661" s="20"/>
      <c r="AY661" s="20"/>
      <c r="AZ661" s="20"/>
      <c r="BA661" s="20"/>
      <c r="BB661" s="23"/>
      <c r="BC661" s="24" t="s">
        <v>13</v>
      </c>
      <c r="BD661" s="23"/>
      <c r="BE661" s="23"/>
      <c r="BF661" s="23"/>
      <c r="BG661" s="24" t="s">
        <v>23</v>
      </c>
      <c r="BH661" s="20"/>
      <c r="BI661" s="23"/>
      <c r="BJ661" s="23"/>
      <c r="BK661" s="23"/>
      <c r="BL661" s="23"/>
      <c r="BM661" s="24" t="s">
        <v>24</v>
      </c>
      <c r="BN661" s="23"/>
      <c r="BO661" s="23"/>
      <c r="BP661" s="23"/>
      <c r="BQ661" s="24" t="s">
        <v>22</v>
      </c>
      <c r="BR661" s="20"/>
      <c r="BS661" s="20"/>
      <c r="BT661" s="20"/>
      <c r="BU661" s="20"/>
      <c r="BV661" s="23"/>
      <c r="BW661" s="24" t="s">
        <v>25</v>
      </c>
      <c r="BX661" s="23"/>
      <c r="BY661" s="23"/>
      <c r="BZ661" s="23"/>
      <c r="CA661" s="24" t="s">
        <v>23</v>
      </c>
      <c r="CB661" s="20"/>
      <c r="CC661" s="23"/>
      <c r="CD661" s="23"/>
      <c r="CE661" s="23"/>
      <c r="CF661" s="23"/>
      <c r="CG661" s="24" t="s">
        <v>88</v>
      </c>
      <c r="CH661" s="23"/>
      <c r="CI661" s="23"/>
      <c r="CJ661" s="23"/>
      <c r="CK661" s="24" t="s">
        <v>155</v>
      </c>
      <c r="CL661" s="24"/>
      <c r="CM661" s="23"/>
      <c r="CN661" s="23"/>
      <c r="CO661" s="23"/>
      <c r="CP661" s="23"/>
      <c r="CQ661" s="24" t="s">
        <v>89</v>
      </c>
      <c r="CR661" s="23"/>
      <c r="CS661" s="23"/>
      <c r="CY661" s="35"/>
      <c r="CZ661" s="35"/>
    </row>
    <row r="662" spans="1:104" ht="18" customHeight="1" thickBot="1">
      <c r="A662" s="23"/>
      <c r="B662" s="33"/>
      <c r="C662" s="23"/>
      <c r="D662" s="7" t="s">
        <v>99</v>
      </c>
      <c r="E662" s="8"/>
      <c r="F662" s="8" t="s">
        <v>100</v>
      </c>
      <c r="G662" s="9"/>
      <c r="H662" s="10"/>
      <c r="I662" s="7" t="s">
        <v>103</v>
      </c>
      <c r="J662" s="8"/>
      <c r="K662" s="8" t="s">
        <v>104</v>
      </c>
      <c r="L662" s="9"/>
      <c r="M662" s="23"/>
      <c r="N662" s="194" t="s">
        <v>74</v>
      </c>
      <c r="O662" s="195"/>
      <c r="P662" s="196" t="s">
        <v>75</v>
      </c>
      <c r="Q662" s="197"/>
      <c r="R662" s="23"/>
      <c r="S662" s="7" t="s">
        <v>2</v>
      </c>
      <c r="T662" s="8"/>
      <c r="U662" s="8" t="s">
        <v>3</v>
      </c>
      <c r="V662" s="9"/>
      <c r="W662" s="20"/>
      <c r="X662" s="194" t="s">
        <v>108</v>
      </c>
      <c r="Y662" s="195"/>
      <c r="Z662" s="196" t="s">
        <v>109</v>
      </c>
      <c r="AA662" s="197"/>
      <c r="AB662" s="20"/>
      <c r="AC662" s="7" t="s">
        <v>107</v>
      </c>
      <c r="AD662" s="8"/>
      <c r="AE662" s="8" t="s">
        <v>14</v>
      </c>
      <c r="AF662" s="9"/>
      <c r="AG662" s="20"/>
      <c r="AH662" s="194" t="s">
        <v>112</v>
      </c>
      <c r="AI662" s="195"/>
      <c r="AJ662" s="196" t="s">
        <v>113</v>
      </c>
      <c r="AK662" s="197"/>
      <c r="AL662" s="20"/>
      <c r="AM662" s="106" t="s">
        <v>135</v>
      </c>
      <c r="AN662" s="107"/>
      <c r="AO662" s="107" t="s">
        <v>136</v>
      </c>
      <c r="AP662" s="108"/>
      <c r="AQ662" s="23"/>
      <c r="AR662" s="194" t="s">
        <v>116</v>
      </c>
      <c r="AS662" s="195"/>
      <c r="AT662" s="196" t="s">
        <v>0</v>
      </c>
      <c r="AU662" s="197"/>
      <c r="AV662" s="36"/>
      <c r="AW662" s="7" t="s">
        <v>139</v>
      </c>
      <c r="AX662" s="8"/>
      <c r="AY662" s="8" t="s">
        <v>140</v>
      </c>
      <c r="AZ662" s="9"/>
      <c r="BA662" s="20"/>
      <c r="BB662" s="194" t="s">
        <v>119</v>
      </c>
      <c r="BC662" s="195"/>
      <c r="BD662" s="196" t="s">
        <v>120</v>
      </c>
      <c r="BE662" s="197"/>
      <c r="BF662" s="36"/>
      <c r="BG662" s="190" t="s">
        <v>143</v>
      </c>
      <c r="BH662" s="191"/>
      <c r="BI662" s="192" t="s">
        <v>144</v>
      </c>
      <c r="BJ662" s="193"/>
      <c r="BK662" s="36"/>
      <c r="BL662" s="194" t="s">
        <v>123</v>
      </c>
      <c r="BM662" s="195"/>
      <c r="BN662" s="196" t="s">
        <v>124</v>
      </c>
      <c r="BO662" s="197"/>
      <c r="BP662" s="36"/>
      <c r="BQ662" s="7" t="s">
        <v>147</v>
      </c>
      <c r="BR662" s="8"/>
      <c r="BS662" s="8" t="s">
        <v>148</v>
      </c>
      <c r="BT662" s="9"/>
      <c r="BU662" s="20"/>
      <c r="BV662" s="194" t="s">
        <v>127</v>
      </c>
      <c r="BW662" s="195"/>
      <c r="BX662" s="196" t="s">
        <v>128</v>
      </c>
      <c r="BY662" s="197"/>
      <c r="BZ662" s="36"/>
      <c r="CA662" s="7" t="s">
        <v>151</v>
      </c>
      <c r="CB662" s="8"/>
      <c r="CC662" s="8" t="s">
        <v>152</v>
      </c>
      <c r="CD662" s="9"/>
      <c r="CE662" s="36"/>
      <c r="CF662" s="194" t="s">
        <v>131</v>
      </c>
      <c r="CG662" s="195"/>
      <c r="CH662" s="196" t="s">
        <v>132</v>
      </c>
      <c r="CI662" s="197"/>
      <c r="CJ662" s="23"/>
      <c r="CK662" s="7" t="s">
        <v>156</v>
      </c>
      <c r="CL662" s="8"/>
      <c r="CM662" s="8" t="s">
        <v>157</v>
      </c>
      <c r="CN662" s="9"/>
      <c r="CO662" s="23"/>
      <c r="CP662" s="194" t="s">
        <v>160</v>
      </c>
      <c r="CQ662" s="195"/>
      <c r="CR662" s="196" t="s">
        <v>132</v>
      </c>
      <c r="CS662" s="197"/>
      <c r="CU662" s="26" t="s">
        <v>15</v>
      </c>
      <c r="CW662" s="52" t="s">
        <v>46</v>
      </c>
      <c r="CY662" s="35"/>
      <c r="CZ662" s="35"/>
    </row>
    <row r="663" spans="1:104" ht="18" customHeight="1" thickTop="1" thickBot="1">
      <c r="B663" s="34">
        <v>1.6</v>
      </c>
      <c r="D663" s="11">
        <v>1</v>
      </c>
      <c r="E663" s="12">
        <v>0</v>
      </c>
      <c r="F663" s="13">
        <v>0</v>
      </c>
      <c r="G663" s="14">
        <v>0</v>
      </c>
      <c r="H663" s="10"/>
      <c r="I663" s="11">
        <v>1</v>
      </c>
      <c r="J663" s="12">
        <v>0</v>
      </c>
      <c r="K663" s="13">
        <v>0</v>
      </c>
      <c r="L663" s="40">
        <f t="shared" ref="L663" si="6834">$B663*$J$4</f>
        <v>2.2832640000000004</v>
      </c>
      <c r="N663" s="1">
        <f t="shared" ref="N663" si="6835">D663*I663+F663*I666-E663*J663-G663*J666</f>
        <v>1</v>
      </c>
      <c r="O663" s="4">
        <f t="shared" ref="O663" si="6836">(D663*J663+E663*I663+F663*J666+G663*I666)</f>
        <v>0</v>
      </c>
      <c r="P663" s="2">
        <f t="shared" ref="P663" si="6837">D663*K663+F663*K666-E663*L663-G663*L666</f>
        <v>0</v>
      </c>
      <c r="Q663" s="3">
        <f t="shared" ref="Q663" si="6838">(D663*L663+E663*K663+F663*L666+G663*K666)</f>
        <v>2.2832640000000004</v>
      </c>
      <c r="S663" s="11">
        <v>1</v>
      </c>
      <c r="T663" s="12">
        <v>0</v>
      </c>
      <c r="U663" s="13">
        <v>0</v>
      </c>
      <c r="V663" s="13">
        <v>0</v>
      </c>
      <c r="W663" s="20"/>
      <c r="X663" s="1">
        <f t="shared" ref="X663" si="6839">N663*S663+P663*S666-O663*T663-Q663*T666</f>
        <v>-5.5921667563520021</v>
      </c>
      <c r="Y663" s="4">
        <f t="shared" ref="Y663" si="6840">(N663*T663+O663*S663+P663*T666+Q663*S666)</f>
        <v>0</v>
      </c>
      <c r="Z663" s="2">
        <f t="shared" ref="Z663" si="6841">N663*U663+P663*U666-O663*V663-Q663*V666</f>
        <v>0</v>
      </c>
      <c r="AA663" s="3">
        <f t="shared" ref="AA663" si="6842">(N663*V663+O663*U663+P663*V666+Q663*U666)</f>
        <v>2.2832640000000004</v>
      </c>
      <c r="AB663" s="20"/>
      <c r="AC663" s="11">
        <v>1</v>
      </c>
      <c r="AD663" s="12">
        <v>0</v>
      </c>
      <c r="AE663" s="13">
        <v>0</v>
      </c>
      <c r="AF663" s="40">
        <f t="shared" ref="AF663" si="6843">$B663*$AD$4</f>
        <v>2.7399840000000002</v>
      </c>
      <c r="AG663" s="20"/>
      <c r="AH663" s="1">
        <f t="shared" ref="AH663" si="6844">X663*AC663+Z663*AC666-Y663*AD663-AA663*AD666</f>
        <v>-5.5921667563520021</v>
      </c>
      <c r="AI663" s="4">
        <f t="shared" ref="AI663" si="6845">(X663*AD663+Y663*AC663+Z663*AD666+AA663*AC666)</f>
        <v>0</v>
      </c>
      <c r="AJ663" s="2">
        <f t="shared" ref="AJ663" si="6846">X663*AE663+Z663*AE666-Y663*AF663-AA663*AF666</f>
        <v>0</v>
      </c>
      <c r="AK663" s="3">
        <f t="shared" ref="AK663" si="6847">(X663*AF663+Y663*AE663+Z663*AF666+AA663*AE666)</f>
        <v>-13.039183437736384</v>
      </c>
      <c r="AL663" s="20"/>
      <c r="AM663" s="11">
        <v>1</v>
      </c>
      <c r="AN663" s="12">
        <v>0</v>
      </c>
      <c r="AO663" s="13">
        <v>0</v>
      </c>
      <c r="AP663" s="14">
        <v>0</v>
      </c>
      <c r="AR663" s="1">
        <f t="shared" ref="AR663" si="6848">AH663*AM663+AJ663*AM666-AI663*AN663-AK663*AN666</f>
        <v>34.167120008928784</v>
      </c>
      <c r="AS663" s="4">
        <f t="shared" ref="AS663" si="6849">(AH663*AN663+AI663*AM663+AJ663*AN666+AK663*AM666)</f>
        <v>0</v>
      </c>
      <c r="AT663" s="2">
        <f t="shared" ref="AT663" si="6850">AH663*AO663+AJ663*AO666-AI663*AP663-AK663*AP666</f>
        <v>0</v>
      </c>
      <c r="AU663" s="3">
        <f t="shared" ref="AU663" si="6851">(AH663*AP663+AI663*AO663+AJ663*AP666+AK663*AO666)</f>
        <v>-13.039183437736384</v>
      </c>
      <c r="AV663" s="20"/>
      <c r="AW663" s="11">
        <v>1</v>
      </c>
      <c r="AX663" s="12">
        <v>0</v>
      </c>
      <c r="AY663" s="13">
        <v>0</v>
      </c>
      <c r="AZ663" s="40">
        <f t="shared" ref="AZ663" si="6852">$B663*$AX$4</f>
        <v>2.7399840000000002</v>
      </c>
      <c r="BA663" s="20"/>
      <c r="BB663" s="1">
        <f t="shared" ref="BB663" si="6853">AR663*AW663+AT663*AW666-AS663*AX663-AU663*AX666</f>
        <v>34.167120008928784</v>
      </c>
      <c r="BC663" s="4">
        <f t="shared" ref="BC663" si="6854">(AR663*AX663+AS663*AW663+AT663*AX666+AU663*AW666)</f>
        <v>0</v>
      </c>
      <c r="BD663" s="2">
        <f t="shared" ref="BD663" si="6855">AR663*AY663+AT663*AY666-AS663*AZ663-AU663*AZ666</f>
        <v>0</v>
      </c>
      <c r="BE663" s="3">
        <f t="shared" ref="BE663" si="6856">(AR663*AZ663+AS663*AY663+AT663*AZ666+AU663*AY666)</f>
        <v>80.578178712808352</v>
      </c>
      <c r="BF663" s="20"/>
      <c r="BG663" s="11">
        <v>1</v>
      </c>
      <c r="BH663" s="12">
        <v>0</v>
      </c>
      <c r="BI663" s="13">
        <v>0</v>
      </c>
      <c r="BJ663" s="14">
        <v>0</v>
      </c>
      <c r="BK663" s="20"/>
      <c r="BL663" s="1">
        <f t="shared" ref="BL663" si="6857">BB663*BG663+BD663*BG666-BC663*BH663-BE663*BH666</f>
        <v>-198.47561906897272</v>
      </c>
      <c r="BM663" s="4">
        <f t="shared" ref="BM663" si="6858">(BB663*BH663+BC663*BG663+BD663*BH666+BE663*BG666)</f>
        <v>0</v>
      </c>
      <c r="BN663" s="2">
        <f t="shared" ref="BN663" si="6859">BB663*BI663+BD663*BI666-BC663*BJ663-BE663*BJ666</f>
        <v>0</v>
      </c>
      <c r="BO663" s="3">
        <f t="shared" ref="BO663" si="6860">(BB663*BJ663+BC663*BI663+BD663*BJ666+BE663*BI666)</f>
        <v>80.578178712808352</v>
      </c>
      <c r="BP663" s="20"/>
      <c r="BQ663" s="11">
        <v>1</v>
      </c>
      <c r="BR663" s="12">
        <v>0</v>
      </c>
      <c r="BS663" s="13">
        <v>0</v>
      </c>
      <c r="BT663" s="40">
        <f t="shared" ref="BT663" si="6861">$B663*BR$4</f>
        <v>2.2832640000000004</v>
      </c>
      <c r="BU663" s="20"/>
      <c r="BV663" s="1">
        <f t="shared" ref="BV663" si="6862">BL663*BQ663+BN663*BQ666-BM663*BR663-BO663*BR666</f>
        <v>-198.47561906897272</v>
      </c>
      <c r="BW663" s="4">
        <f t="shared" ref="BW663" si="6863">(BL663*BR663+BM663*BQ663+BN663*BR666+BO663*BQ666)</f>
        <v>0</v>
      </c>
      <c r="BX663" s="2">
        <f t="shared" ref="BX663" si="6864">BL663*BS663+BN663*BS666-BM663*BT663-BO663*BT666</f>
        <v>0</v>
      </c>
      <c r="BY663" s="3">
        <f t="shared" ref="BY663" si="6865">(BL663*BT663+BM663*BS663+BN663*BT666+BO663*BS666)</f>
        <v>-372.59405718509061</v>
      </c>
      <c r="BZ663" s="20"/>
      <c r="CA663" s="11">
        <v>1</v>
      </c>
      <c r="CB663" s="12">
        <v>0</v>
      </c>
      <c r="CC663" s="13">
        <v>0</v>
      </c>
      <c r="CD663" s="14">
        <v>0</v>
      </c>
      <c r="CE663" s="20"/>
      <c r="CF663" s="1">
        <f t="shared" ref="CF663" si="6866">BV663*CA663+BX663*CA666-BW663*CB663-BY663*CB666</f>
        <v>287.07703324480747</v>
      </c>
      <c r="CG663" s="4">
        <f t="shared" ref="CG663" si="6867">(BV663*CB663+BW663*CA663+BX663*CB666+BY663*CA666)</f>
        <v>0</v>
      </c>
      <c r="CH663" s="2">
        <f t="shared" ref="CH663" si="6868">BV663*CC663+BX663*CC666-BW663*CD663-BY663*CD666</f>
        <v>0</v>
      </c>
      <c r="CI663" s="3">
        <f t="shared" ref="CI663" si="6869">(BV663*CD663+BW663*CC663+BX663*CD666+BY663*CC666)</f>
        <v>-372.59405718509061</v>
      </c>
      <c r="CJ663" s="28"/>
      <c r="CK663" s="11">
        <v>1</v>
      </c>
      <c r="CL663" s="12">
        <v>0</v>
      </c>
      <c r="CM663" s="13">
        <v>0</v>
      </c>
      <c r="CN663" s="14">
        <v>0</v>
      </c>
      <c r="CP663" s="1">
        <f t="shared" ref="CP663" si="6870">CF663*CK663+CH663*CK666-CG663*CL663-CI663*CL666</f>
        <v>287.07703324480747</v>
      </c>
      <c r="CQ663" s="4">
        <f t="shared" ref="CQ663" si="6871">(CF663*CL663+CG663*CK663+CH663*CL666+CI663*CK666)</f>
        <v>-372.59405718509061</v>
      </c>
      <c r="CR663" s="2">
        <f t="shared" ref="CR663" si="6872">CF663*CM663+CH663*CM666-CG663*CN663-CI663*CN666</f>
        <v>0</v>
      </c>
      <c r="CS663" s="3">
        <f t="shared" ref="CS663" si="6873">(CF663*CN663+CG663*CM663+CH663*CN666+CI663*CM666)</f>
        <v>-372.59405718509061</v>
      </c>
      <c r="CU663" s="29">
        <f t="shared" ref="CU663" si="6874">20*LOG(((1+$CL$4)/$CL$4)/((CP663+CP666)^2+(CQ663+CQ666)^2)^0.5)</f>
        <v>-49.45194712807907</v>
      </c>
      <c r="CW663" s="53">
        <f t="shared" ref="CW663" si="6875">((CP663^2+CQ663^2)^0.5)/((CP666^2+CQ666^2)^0.5)</f>
        <v>1.2978946350926059</v>
      </c>
      <c r="CY663" s="35"/>
      <c r="CZ663" s="35"/>
    </row>
    <row r="664" spans="1:104" ht="18" customHeight="1" thickBot="1">
      <c r="D664" s="11"/>
      <c r="E664" s="13"/>
      <c r="F664" s="13"/>
      <c r="G664" s="15"/>
      <c r="H664" s="10"/>
      <c r="I664" s="11"/>
      <c r="J664" s="13"/>
      <c r="K664" s="13"/>
      <c r="L664" s="15"/>
      <c r="N664" s="5"/>
      <c r="Q664" s="6"/>
      <c r="S664" s="11"/>
      <c r="T664" s="13"/>
      <c r="U664" s="13"/>
      <c r="V664" s="15"/>
      <c r="W664" s="20"/>
      <c r="X664" s="5"/>
      <c r="AA664" s="6"/>
      <c r="AB664" s="20"/>
      <c r="AC664" s="11"/>
      <c r="AD664" s="13"/>
      <c r="AE664" s="13"/>
      <c r="AF664" s="15"/>
      <c r="AG664" s="20"/>
      <c r="AH664" s="5"/>
      <c r="AK664" s="6"/>
      <c r="AL664" s="20"/>
      <c r="AM664" s="11"/>
      <c r="AN664" s="13"/>
      <c r="AO664" s="13"/>
      <c r="AP664" s="15"/>
      <c r="AR664" s="5"/>
      <c r="AU664" s="6"/>
      <c r="AW664" s="11"/>
      <c r="AX664" s="13"/>
      <c r="AY664" s="13"/>
      <c r="AZ664" s="15"/>
      <c r="BA664" s="20"/>
      <c r="BB664" s="5"/>
      <c r="BE664" s="6"/>
      <c r="BG664" s="11"/>
      <c r="BH664" s="13"/>
      <c r="BI664" s="13"/>
      <c r="BJ664" s="15"/>
      <c r="BL664" s="5"/>
      <c r="BO664" s="6"/>
      <c r="BQ664" s="11"/>
      <c r="BR664" s="13"/>
      <c r="BS664" s="13"/>
      <c r="BT664" s="15"/>
      <c r="BU664" s="20"/>
      <c r="BV664" s="5"/>
      <c r="BY664" s="6"/>
      <c r="CA664" s="11"/>
      <c r="CB664" s="13"/>
      <c r="CC664" s="13"/>
      <c r="CD664" s="15"/>
      <c r="CF664" s="5"/>
      <c r="CI664" s="6"/>
      <c r="CK664" s="11"/>
      <c r="CL664" s="13"/>
      <c r="CM664" s="13"/>
      <c r="CN664" s="15"/>
      <c r="CP664" s="5"/>
      <c r="CS664" s="6"/>
      <c r="CW664" s="54"/>
      <c r="CY664" s="35"/>
      <c r="CZ664" s="35"/>
    </row>
    <row r="665" spans="1:104" ht="18" customHeight="1" thickBot="1">
      <c r="D665" s="11" t="s">
        <v>101</v>
      </c>
      <c r="E665" s="13"/>
      <c r="F665" s="13" t="s">
        <v>102</v>
      </c>
      <c r="G665" s="15"/>
      <c r="H665" s="10"/>
      <c r="I665" s="11" t="s">
        <v>106</v>
      </c>
      <c r="J665" s="13"/>
      <c r="K665" s="13" t="s">
        <v>105</v>
      </c>
      <c r="L665" s="15"/>
      <c r="N665" s="194" t="s">
        <v>16</v>
      </c>
      <c r="O665" s="195"/>
      <c r="P665" s="196" t="s">
        <v>17</v>
      </c>
      <c r="Q665" s="197"/>
      <c r="S665" s="11" t="s">
        <v>4</v>
      </c>
      <c r="T665" s="13"/>
      <c r="U665" s="13" t="s">
        <v>5</v>
      </c>
      <c r="V665" s="15"/>
      <c r="W665" s="20"/>
      <c r="X665" s="194" t="s">
        <v>111</v>
      </c>
      <c r="Y665" s="195"/>
      <c r="Z665" s="196" t="s">
        <v>110</v>
      </c>
      <c r="AA665" s="197"/>
      <c r="AB665" s="20"/>
      <c r="AC665" s="11" t="s">
        <v>18</v>
      </c>
      <c r="AD665" s="13"/>
      <c r="AE665" s="13" t="s">
        <v>19</v>
      </c>
      <c r="AF665" s="15"/>
      <c r="AG665" s="20"/>
      <c r="AH665" s="194" t="s">
        <v>114</v>
      </c>
      <c r="AI665" s="195"/>
      <c r="AJ665" s="196" t="s">
        <v>115</v>
      </c>
      <c r="AK665" s="197"/>
      <c r="AL665" s="20"/>
      <c r="AM665" s="11" t="s">
        <v>138</v>
      </c>
      <c r="AN665" s="13"/>
      <c r="AO665" s="13" t="s">
        <v>137</v>
      </c>
      <c r="AP665" s="15"/>
      <c r="AR665" s="194" t="s">
        <v>117</v>
      </c>
      <c r="AS665" s="195"/>
      <c r="AT665" s="196" t="s">
        <v>118</v>
      </c>
      <c r="AU665" s="197"/>
      <c r="AV665" s="36"/>
      <c r="AW665" s="11" t="s">
        <v>142</v>
      </c>
      <c r="AX665" s="13"/>
      <c r="AY665" s="13" t="s">
        <v>141</v>
      </c>
      <c r="AZ665" s="15"/>
      <c r="BA665" s="20"/>
      <c r="BB665" s="194" t="s">
        <v>122</v>
      </c>
      <c r="BC665" s="195"/>
      <c r="BD665" s="196" t="s">
        <v>121</v>
      </c>
      <c r="BE665" s="197"/>
      <c r="BF665" s="36"/>
      <c r="BG665" s="11" t="s">
        <v>145</v>
      </c>
      <c r="BH665" s="13"/>
      <c r="BI665" s="13" t="s">
        <v>146</v>
      </c>
      <c r="BJ665" s="15"/>
      <c r="BK665" s="36"/>
      <c r="BL665" s="194" t="s">
        <v>125</v>
      </c>
      <c r="BM665" s="195"/>
      <c r="BN665" s="196" t="s">
        <v>126</v>
      </c>
      <c r="BO665" s="197"/>
      <c r="BP665" s="36"/>
      <c r="BQ665" s="11" t="s">
        <v>150</v>
      </c>
      <c r="BR665" s="13"/>
      <c r="BS665" s="13" t="s">
        <v>149</v>
      </c>
      <c r="BT665" s="15"/>
      <c r="BU665" s="20"/>
      <c r="BV665" s="194" t="s">
        <v>129</v>
      </c>
      <c r="BW665" s="195"/>
      <c r="BX665" s="196" t="s">
        <v>130</v>
      </c>
      <c r="BY665" s="197"/>
      <c r="BZ665" s="36"/>
      <c r="CA665" s="11" t="s">
        <v>154</v>
      </c>
      <c r="CB665" s="13"/>
      <c r="CC665" s="13" t="s">
        <v>153</v>
      </c>
      <c r="CD665" s="15"/>
      <c r="CE665" s="36"/>
      <c r="CF665" s="194" t="s">
        <v>134</v>
      </c>
      <c r="CG665" s="195"/>
      <c r="CH665" s="196" t="s">
        <v>133</v>
      </c>
      <c r="CI665" s="197"/>
      <c r="CK665" s="11" t="s">
        <v>159</v>
      </c>
      <c r="CL665" s="13"/>
      <c r="CM665" s="13" t="s">
        <v>158</v>
      </c>
      <c r="CN665" s="15"/>
      <c r="CP665" s="109" t="s">
        <v>161</v>
      </c>
      <c r="CQ665" s="110"/>
      <c r="CR665" s="111" t="s">
        <v>162</v>
      </c>
      <c r="CS665" s="112"/>
      <c r="CU665" s="38" t="s">
        <v>29</v>
      </c>
      <c r="CW665" s="55" t="s">
        <v>47</v>
      </c>
      <c r="CY665" s="35"/>
      <c r="CZ665" s="35"/>
    </row>
    <row r="666" spans="1:104" ht="18" customHeight="1" thickTop="1" thickBot="1">
      <c r="D666" s="16">
        <v>0</v>
      </c>
      <c r="E666" s="17">
        <f t="shared" ref="E666" si="6876">$B663*$E$4</f>
        <v>1.3031680000000001</v>
      </c>
      <c r="F666" s="18">
        <v>1</v>
      </c>
      <c r="G666" s="19">
        <v>0</v>
      </c>
      <c r="H666" s="10"/>
      <c r="I666" s="16">
        <v>0</v>
      </c>
      <c r="J666" s="17">
        <v>0</v>
      </c>
      <c r="K666" s="18">
        <v>1</v>
      </c>
      <c r="L666" s="19">
        <v>0</v>
      </c>
      <c r="N666" s="1">
        <f t="shared" ref="N666" si="6877">D666*I663+F666*I666-E666*J663-G666*J666</f>
        <v>0</v>
      </c>
      <c r="O666" s="4">
        <f t="shared" ref="O666" si="6878">(D666*J663+E666*I663+F666*J666+G666*I666)</f>
        <v>1.3031680000000001</v>
      </c>
      <c r="P666" s="2">
        <f t="shared" ref="P666" si="6879">D666*K663+F666*K666-E666*L663-G666*L666</f>
        <v>-1.9754765803520007</v>
      </c>
      <c r="Q666" s="3">
        <f t="shared" ref="Q666" si="6880">(D666*L663+E666*K663+F666*L666+G666*K666)</f>
        <v>0</v>
      </c>
      <c r="S666" s="16">
        <v>0</v>
      </c>
      <c r="T666" s="17">
        <f t="shared" ref="T666" si="6881">$B663*$T$4</f>
        <v>2.8871680000000004</v>
      </c>
      <c r="U666" s="18">
        <v>1</v>
      </c>
      <c r="V666" s="19">
        <v>0</v>
      </c>
      <c r="W666" s="20"/>
      <c r="X666" s="1">
        <f t="shared" ref="X666" si="6882">N666*S663+P666*S666-O666*T663-Q666*T666</f>
        <v>0</v>
      </c>
      <c r="Y666" s="4">
        <f t="shared" ref="Y666" si="6883">(N666*T663+O666*S663+P666*T666+Q666*S666)</f>
        <v>-4.4003647675417259</v>
      </c>
      <c r="Z666" s="2">
        <f t="shared" ref="Z666" si="6884">N666*U663+P666*U666-O666*V663-Q666*V666</f>
        <v>-1.9754765803520007</v>
      </c>
      <c r="AA666" s="3">
        <f t="shared" ref="AA666" si="6885">(N666*V663+O666*U663+P666*V666+Q666*U666)</f>
        <v>0</v>
      </c>
      <c r="AB666" s="20"/>
      <c r="AC666" s="16">
        <v>0</v>
      </c>
      <c r="AD666" s="17">
        <v>0</v>
      </c>
      <c r="AE666" s="18">
        <v>1</v>
      </c>
      <c r="AF666" s="19">
        <v>0</v>
      </c>
      <c r="AG666" s="20"/>
      <c r="AH666" s="1">
        <f t="shared" ref="AH666" si="6886">X666*AC663+Z666*AC666-Y666*AD663-AA666*AD666</f>
        <v>0</v>
      </c>
      <c r="AI666" s="4">
        <f t="shared" ref="AI666" si="6887">(X666*AD663+Y666*AC663+Z666*AD666+AA666*AC666)</f>
        <v>-4.4003647675417259</v>
      </c>
      <c r="AJ666" s="2">
        <f t="shared" ref="AJ666" si="6888">X666*AE663+Z666*AE666-Y666*AF663-AA666*AF666</f>
        <v>10.081452476876049</v>
      </c>
      <c r="AK666" s="3">
        <f t="shared" ref="AK666" si="6889">(X666*AF663+Y666*AE663+Z666*AF666+AA666*AE666)</f>
        <v>0</v>
      </c>
      <c r="AL666" s="20"/>
      <c r="AM666" s="16">
        <v>0</v>
      </c>
      <c r="AN666" s="17">
        <f t="shared" ref="AN666" si="6890">$B663*$AN$4</f>
        <v>3.0492159999999999</v>
      </c>
      <c r="AO666" s="18">
        <v>1</v>
      </c>
      <c r="AP666" s="19">
        <v>0</v>
      </c>
      <c r="AR666" s="1">
        <f t="shared" ref="AR666" si="6891">AH666*AM663+AJ666*AM666-AI666*AN663-AK666*AN666</f>
        <v>0</v>
      </c>
      <c r="AS666" s="4">
        <f t="shared" ref="AS666" si="6892">(AH666*AN663+AI666*AM663+AJ666*AN666+AK666*AM666)</f>
        <v>26.340161428188352</v>
      </c>
      <c r="AT666" s="2">
        <f t="shared" ref="AT666" si="6893">AH666*AO663+AJ666*AO666-AI666*AP663-AK666*AP666</f>
        <v>10.081452476876049</v>
      </c>
      <c r="AU666" s="3">
        <f t="shared" ref="AU666" si="6894">(AH666*AP663+AI666*AO663+AJ666*AP666+AK666*AO666)</f>
        <v>0</v>
      </c>
      <c r="AV666" s="20"/>
      <c r="AW666" s="16">
        <v>0</v>
      </c>
      <c r="AX666" s="17">
        <v>0</v>
      </c>
      <c r="AY666" s="18">
        <v>1</v>
      </c>
      <c r="AZ666" s="19">
        <v>0</v>
      </c>
      <c r="BA666" s="20"/>
      <c r="BB666" s="1">
        <f t="shared" ref="BB666" si="6895">AR666*AW663+AT666*AW666-AS666*AX663-AU666*AX666</f>
        <v>0</v>
      </c>
      <c r="BC666" s="4">
        <f t="shared" ref="BC666" si="6896">(AR666*AX663+AS666*AW663+AT666*AX666+AU666*AW666)</f>
        <v>26.340161428188352</v>
      </c>
      <c r="BD666" s="2">
        <f t="shared" ref="BD666" si="6897">AR666*AY663+AT666*AY666-AS666*AZ663-AU666*AZ666</f>
        <v>-62.090168393777191</v>
      </c>
      <c r="BE666" s="3">
        <f t="shared" ref="BE666" si="6898">(AR666*AZ663+AS666*AY663+AT666*AZ666+AU666*AY666)</f>
        <v>0</v>
      </c>
      <c r="BF666" s="20"/>
      <c r="BG666" s="16">
        <v>0</v>
      </c>
      <c r="BH666" s="17">
        <f t="shared" ref="BH666" si="6899">$B663*$BH$4</f>
        <v>2.8871680000000004</v>
      </c>
      <c r="BI666" s="18">
        <v>1</v>
      </c>
      <c r="BJ666" s="19">
        <v>0</v>
      </c>
      <c r="BK666" s="20"/>
      <c r="BL666" s="1">
        <f t="shared" ref="BL666" si="6900">BB666*BG663+BD666*BG666-BC666*BH663-BE666*BH666</f>
        <v>0</v>
      </c>
      <c r="BM666" s="4">
        <f t="shared" ref="BM666" si="6901">(BB666*BH663+BC666*BG663+BD666*BH666+BE666*BG666)</f>
        <v>-152.92458587293658</v>
      </c>
      <c r="BN666" s="2">
        <f t="shared" ref="BN666" si="6902">BB666*BI663+BD666*BI666-BC666*BJ663-BE666*BJ666</f>
        <v>-62.090168393777191</v>
      </c>
      <c r="BO666" s="3">
        <f t="shared" ref="BO666" si="6903">(BB666*BJ663+BC666*BI663+BD666*BJ666+BE666*BI666)</f>
        <v>0</v>
      </c>
      <c r="BP666" s="20"/>
      <c r="BQ666" s="16">
        <v>0</v>
      </c>
      <c r="BR666" s="17">
        <v>0</v>
      </c>
      <c r="BS666" s="18">
        <v>1</v>
      </c>
      <c r="BT666" s="19">
        <v>0</v>
      </c>
      <c r="BU666" s="20"/>
      <c r="BV666" s="1">
        <f t="shared" ref="BV666" si="6904">BL666*BQ663+BN666*BQ666-BM666*BR663-BO666*BR666</f>
        <v>0</v>
      </c>
      <c r="BW666" s="4">
        <f t="shared" ref="BW666" si="6905">(BL666*BR663+BM666*BQ663+BN666*BR666+BO666*BQ666)</f>
        <v>-152.92458587293658</v>
      </c>
      <c r="BX666" s="2">
        <f t="shared" ref="BX666" si="6906">BL666*BS663+BN666*BS666-BM666*BT663-BO666*BT666</f>
        <v>287.07703324480758</v>
      </c>
      <c r="BY666" s="3">
        <f t="shared" ref="BY666" si="6907">(BL666*BT663+BM666*BS663+BN666*BT666+BO666*BS666)</f>
        <v>0</v>
      </c>
      <c r="BZ666" s="20"/>
      <c r="CA666" s="16">
        <v>0</v>
      </c>
      <c r="CB666" s="17">
        <f t="shared" ref="CB666" si="6908">$B663*$CB$4</f>
        <v>1.3031680000000001</v>
      </c>
      <c r="CC666" s="18">
        <v>1</v>
      </c>
      <c r="CD666" s="19">
        <v>0</v>
      </c>
      <c r="CE666" s="20"/>
      <c r="CF666" s="1">
        <f t="shared" ref="CF666" si="6909">BV666*CA663+BX666*CA666-BW666*CB663-BY666*CB666</f>
        <v>0</v>
      </c>
      <c r="CG666" s="4">
        <f t="shared" ref="CG666" si="6910">(BV666*CB663+BW666*CA663+BX666*CB666+BY666*CA666)</f>
        <v>221.18501738663286</v>
      </c>
      <c r="CH666" s="2">
        <f t="shared" ref="CH666" si="6911">BV666*CC663+BX666*CC666-BW666*CD663-BY666*CD666</f>
        <v>287.07703324480758</v>
      </c>
      <c r="CI666" s="3">
        <f t="shared" ref="CI666" si="6912">(BV666*CD663+BW666*CC663+BX666*CD666+BY666*CC666)</f>
        <v>0</v>
      </c>
      <c r="CK666" s="16">
        <f t="shared" ref="CK666" si="6913">1/$CL$4</f>
        <v>1</v>
      </c>
      <c r="CL666" s="17">
        <v>0</v>
      </c>
      <c r="CM666" s="18">
        <v>1</v>
      </c>
      <c r="CN666" s="19">
        <v>0</v>
      </c>
      <c r="CP666" s="1">
        <f t="shared" ref="CP666" si="6914">CF666*CK663+CH666*CK666-CG666*CL663-CI666*CL666</f>
        <v>287.07703324480758</v>
      </c>
      <c r="CQ666" s="4">
        <f t="shared" ref="CQ666" si="6915">(CF666*CL663+CG666*CK663+CH666*CL666+CI666*CK666)</f>
        <v>221.18501738663286</v>
      </c>
      <c r="CR666" s="2">
        <f t="shared" ref="CR666" si="6916">CF666*CM663+CH666*CM666-CG666*CN663-CI666*CN666</f>
        <v>287.07703324480758</v>
      </c>
      <c r="CS666" s="3">
        <f t="shared" ref="CS666" si="6917">(CF666*CN663+CG666*CM663+CH666*CN666+CI666*CM666)</f>
        <v>0</v>
      </c>
      <c r="CU666" s="39">
        <f t="shared" ref="CU666" si="6918">(180/PI())*ATAN(-1*(CQ663/CP663))</f>
        <v>52.386393782637235</v>
      </c>
      <c r="CW666" s="56">
        <f t="shared" ref="CW666" si="6919">20*LOG(((1-(10^(CU663/20)^2)*(1-((1-CW663)/(1+CW663))^2))^0.5))</f>
        <v>-4.8443021902966701E-5</v>
      </c>
      <c r="CY666" s="35"/>
      <c r="CZ666" s="35"/>
    </row>
    <row r="667" spans="1:104" ht="18" customHeight="1">
      <c r="E667" s="20"/>
      <c r="F667" s="20"/>
      <c r="G667" s="20"/>
      <c r="H667" s="20"/>
      <c r="I667" s="20"/>
      <c r="J667" s="20"/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  <c r="AA667" s="20"/>
      <c r="AB667" s="30"/>
      <c r="AC667" s="20"/>
      <c r="AD667" s="20"/>
      <c r="AE667" s="20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Y667" s="35"/>
      <c r="CZ667" s="35"/>
    </row>
    <row r="668" spans="1:104" ht="18" customHeight="1">
      <c r="CY668" s="35"/>
      <c r="CZ668" s="35"/>
    </row>
    <row r="669" spans="1:104" ht="18" customHeight="1" thickBot="1">
      <c r="A669" s="23"/>
      <c r="B669" s="23"/>
      <c r="C669" s="23"/>
      <c r="D669" s="20" t="s">
        <v>6</v>
      </c>
      <c r="E669" s="20"/>
      <c r="F669" s="20"/>
      <c r="G669" s="20"/>
      <c r="H669" s="20"/>
      <c r="I669" s="20" t="s">
        <v>7</v>
      </c>
      <c r="J669" s="20"/>
      <c r="K669" s="20"/>
      <c r="L669" s="20"/>
      <c r="M669" s="23"/>
      <c r="N669" s="23"/>
      <c r="O669" s="24" t="s">
        <v>8</v>
      </c>
      <c r="P669" s="23"/>
      <c r="Q669" s="23"/>
      <c r="R669" s="23"/>
      <c r="S669" s="20"/>
      <c r="T669" s="20" t="s">
        <v>9</v>
      </c>
      <c r="U669" s="23"/>
      <c r="V669" s="23"/>
      <c r="W669" s="23"/>
      <c r="X669" s="23"/>
      <c r="Y669" s="24" t="s">
        <v>10</v>
      </c>
      <c r="Z669" s="23"/>
      <c r="AA669" s="23"/>
      <c r="AB669" s="23"/>
      <c r="AC669" s="24" t="s">
        <v>11</v>
      </c>
      <c r="AD669" s="20"/>
      <c r="AE669" s="20"/>
      <c r="AF669" s="20"/>
      <c r="AG669" s="20"/>
      <c r="AH669" s="23"/>
      <c r="AI669" s="24" t="s">
        <v>12</v>
      </c>
      <c r="AJ669" s="23"/>
      <c r="AK669" s="23"/>
      <c r="AL669" s="20"/>
      <c r="AM669" s="24" t="s">
        <v>21</v>
      </c>
      <c r="AN669" s="20"/>
      <c r="AO669" s="23"/>
      <c r="AP669" s="23"/>
      <c r="AQ669" s="23"/>
      <c r="AR669" s="23"/>
      <c r="AS669" s="24" t="s">
        <v>87</v>
      </c>
      <c r="AT669" s="23"/>
      <c r="AU669" s="23"/>
      <c r="AV669" s="23"/>
      <c r="AW669" s="24" t="s">
        <v>22</v>
      </c>
      <c r="AX669" s="20"/>
      <c r="AY669" s="20"/>
      <c r="AZ669" s="20"/>
      <c r="BA669" s="20"/>
      <c r="BB669" s="23"/>
      <c r="BC669" s="24" t="s">
        <v>13</v>
      </c>
      <c r="BD669" s="23"/>
      <c r="BE669" s="23"/>
      <c r="BF669" s="23"/>
      <c r="BG669" s="24" t="s">
        <v>23</v>
      </c>
      <c r="BH669" s="20"/>
      <c r="BI669" s="23"/>
      <c r="BJ669" s="23"/>
      <c r="BK669" s="23"/>
      <c r="BL669" s="23"/>
      <c r="BM669" s="24" t="s">
        <v>24</v>
      </c>
      <c r="BN669" s="23"/>
      <c r="BO669" s="23"/>
      <c r="BP669" s="23"/>
      <c r="BQ669" s="24" t="s">
        <v>22</v>
      </c>
      <c r="BR669" s="20"/>
      <c r="BS669" s="20"/>
      <c r="BT669" s="20"/>
      <c r="BU669" s="20"/>
      <c r="BV669" s="23"/>
      <c r="BW669" s="24" t="s">
        <v>25</v>
      </c>
      <c r="BX669" s="23"/>
      <c r="BY669" s="23"/>
      <c r="BZ669" s="23"/>
      <c r="CA669" s="24" t="s">
        <v>23</v>
      </c>
      <c r="CB669" s="20"/>
      <c r="CC669" s="23"/>
      <c r="CD669" s="23"/>
      <c r="CE669" s="23"/>
      <c r="CF669" s="23"/>
      <c r="CG669" s="24" t="s">
        <v>88</v>
      </c>
      <c r="CH669" s="23"/>
      <c r="CI669" s="23"/>
      <c r="CJ669" s="23"/>
      <c r="CK669" s="24" t="s">
        <v>155</v>
      </c>
      <c r="CL669" s="24"/>
      <c r="CM669" s="23"/>
      <c r="CN669" s="23"/>
      <c r="CO669" s="23"/>
      <c r="CP669" s="23"/>
      <c r="CQ669" s="24" t="s">
        <v>89</v>
      </c>
      <c r="CR669" s="23"/>
      <c r="CS669" s="23"/>
      <c r="CY669" s="35"/>
      <c r="CZ669" s="35"/>
    </row>
    <row r="670" spans="1:104" ht="18" customHeight="1" thickBot="1">
      <c r="A670" s="23"/>
      <c r="B670" s="33"/>
      <c r="C670" s="23"/>
      <c r="D670" s="7" t="s">
        <v>99</v>
      </c>
      <c r="E670" s="8"/>
      <c r="F670" s="8" t="s">
        <v>100</v>
      </c>
      <c r="G670" s="9"/>
      <c r="H670" s="10"/>
      <c r="I670" s="7" t="s">
        <v>103</v>
      </c>
      <c r="J670" s="8"/>
      <c r="K670" s="8" t="s">
        <v>104</v>
      </c>
      <c r="L670" s="9"/>
      <c r="M670" s="23"/>
      <c r="N670" s="194" t="s">
        <v>74</v>
      </c>
      <c r="O670" s="195"/>
      <c r="P670" s="196" t="s">
        <v>75</v>
      </c>
      <c r="Q670" s="197"/>
      <c r="R670" s="23"/>
      <c r="S670" s="7" t="s">
        <v>2</v>
      </c>
      <c r="T670" s="8"/>
      <c r="U670" s="8" t="s">
        <v>3</v>
      </c>
      <c r="V670" s="9"/>
      <c r="W670" s="20"/>
      <c r="X670" s="194" t="s">
        <v>108</v>
      </c>
      <c r="Y670" s="195"/>
      <c r="Z670" s="196" t="s">
        <v>109</v>
      </c>
      <c r="AA670" s="197"/>
      <c r="AB670" s="20"/>
      <c r="AC670" s="7" t="s">
        <v>107</v>
      </c>
      <c r="AD670" s="8"/>
      <c r="AE670" s="8" t="s">
        <v>14</v>
      </c>
      <c r="AF670" s="9"/>
      <c r="AG670" s="20"/>
      <c r="AH670" s="194" t="s">
        <v>112</v>
      </c>
      <c r="AI670" s="195"/>
      <c r="AJ670" s="196" t="s">
        <v>113</v>
      </c>
      <c r="AK670" s="197"/>
      <c r="AL670" s="20"/>
      <c r="AM670" s="106" t="s">
        <v>135</v>
      </c>
      <c r="AN670" s="107"/>
      <c r="AO670" s="107" t="s">
        <v>136</v>
      </c>
      <c r="AP670" s="108"/>
      <c r="AQ670" s="23"/>
      <c r="AR670" s="194" t="s">
        <v>116</v>
      </c>
      <c r="AS670" s="195"/>
      <c r="AT670" s="196" t="s">
        <v>0</v>
      </c>
      <c r="AU670" s="197"/>
      <c r="AV670" s="36"/>
      <c r="AW670" s="7" t="s">
        <v>139</v>
      </c>
      <c r="AX670" s="8"/>
      <c r="AY670" s="8" t="s">
        <v>140</v>
      </c>
      <c r="AZ670" s="9"/>
      <c r="BA670" s="20"/>
      <c r="BB670" s="194" t="s">
        <v>119</v>
      </c>
      <c r="BC670" s="195"/>
      <c r="BD670" s="196" t="s">
        <v>120</v>
      </c>
      <c r="BE670" s="197"/>
      <c r="BF670" s="36"/>
      <c r="BG670" s="190" t="s">
        <v>143</v>
      </c>
      <c r="BH670" s="191"/>
      <c r="BI670" s="192" t="s">
        <v>144</v>
      </c>
      <c r="BJ670" s="193"/>
      <c r="BK670" s="36"/>
      <c r="BL670" s="194" t="s">
        <v>123</v>
      </c>
      <c r="BM670" s="195"/>
      <c r="BN670" s="196" t="s">
        <v>124</v>
      </c>
      <c r="BO670" s="197"/>
      <c r="BP670" s="36"/>
      <c r="BQ670" s="7" t="s">
        <v>147</v>
      </c>
      <c r="BR670" s="8"/>
      <c r="BS670" s="8" t="s">
        <v>148</v>
      </c>
      <c r="BT670" s="9"/>
      <c r="BU670" s="20"/>
      <c r="BV670" s="194" t="s">
        <v>127</v>
      </c>
      <c r="BW670" s="195"/>
      <c r="BX670" s="196" t="s">
        <v>128</v>
      </c>
      <c r="BY670" s="197"/>
      <c r="BZ670" s="36"/>
      <c r="CA670" s="7" t="s">
        <v>151</v>
      </c>
      <c r="CB670" s="8"/>
      <c r="CC670" s="8" t="s">
        <v>152</v>
      </c>
      <c r="CD670" s="9"/>
      <c r="CE670" s="36"/>
      <c r="CF670" s="194" t="s">
        <v>131</v>
      </c>
      <c r="CG670" s="195"/>
      <c r="CH670" s="196" t="s">
        <v>132</v>
      </c>
      <c r="CI670" s="197"/>
      <c r="CJ670" s="23"/>
      <c r="CK670" s="7" t="s">
        <v>156</v>
      </c>
      <c r="CL670" s="8"/>
      <c r="CM670" s="8" t="s">
        <v>157</v>
      </c>
      <c r="CN670" s="9"/>
      <c r="CO670" s="23"/>
      <c r="CP670" s="194" t="s">
        <v>160</v>
      </c>
      <c r="CQ670" s="195"/>
      <c r="CR670" s="196" t="s">
        <v>132</v>
      </c>
      <c r="CS670" s="197"/>
      <c r="CU670" s="26" t="s">
        <v>15</v>
      </c>
      <c r="CW670" s="52" t="s">
        <v>46</v>
      </c>
      <c r="CY670" s="35"/>
      <c r="CZ670" s="35"/>
    </row>
    <row r="671" spans="1:104" ht="18" customHeight="1" thickTop="1" thickBot="1">
      <c r="B671" s="34">
        <v>1.62</v>
      </c>
      <c r="D671" s="11">
        <v>1</v>
      </c>
      <c r="E671" s="12">
        <v>0</v>
      </c>
      <c r="F671" s="13">
        <v>0</v>
      </c>
      <c r="G671" s="14">
        <v>0</v>
      </c>
      <c r="H671" s="10"/>
      <c r="I671" s="11">
        <v>1</v>
      </c>
      <c r="J671" s="12">
        <v>0</v>
      </c>
      <c r="K671" s="13">
        <v>0</v>
      </c>
      <c r="L671" s="40">
        <f t="shared" ref="L671" si="6920">$B671*$J$4</f>
        <v>2.3118048000000004</v>
      </c>
      <c r="N671" s="1">
        <f t="shared" ref="N671" si="6921">D671*I671+F671*I674-E671*J671-G671*J674</f>
        <v>1</v>
      </c>
      <c r="O671" s="4">
        <f t="shared" ref="O671" si="6922">(D671*J671+E671*I671+F671*J674+G671*I674)</f>
        <v>0</v>
      </c>
      <c r="P671" s="2">
        <f t="shared" ref="P671" si="6923">D671*K671+F671*K674-E671*L671-G671*L674</f>
        <v>0</v>
      </c>
      <c r="Q671" s="3">
        <f t="shared" ref="Q671" si="6924">(D671*L671+E671*K671+F671*L674+G671*K674)</f>
        <v>2.3118048000000004</v>
      </c>
      <c r="S671" s="11">
        <v>1</v>
      </c>
      <c r="T671" s="12">
        <v>0</v>
      </c>
      <c r="U671" s="13">
        <v>0</v>
      </c>
      <c r="V671" s="13">
        <v>0</v>
      </c>
      <c r="W671" s="20"/>
      <c r="X671" s="1">
        <f t="shared" ref="X671" si="6925">N671*S671+P671*S674-O671*T671-Q671*T674</f>
        <v>-5.7580009513164825</v>
      </c>
      <c r="Y671" s="4">
        <f t="shared" ref="Y671" si="6926">(N671*T671+O671*S671+P671*T674+Q671*S674)</f>
        <v>0</v>
      </c>
      <c r="Z671" s="2">
        <f t="shared" ref="Z671" si="6927">N671*U671+P671*U674-O671*V671-Q671*V674</f>
        <v>0</v>
      </c>
      <c r="AA671" s="3">
        <f t="shared" ref="AA671" si="6928">(N671*V671+O671*U671+P671*V674+Q671*U674)</f>
        <v>2.3118048000000004</v>
      </c>
      <c r="AB671" s="20"/>
      <c r="AC671" s="11">
        <v>1</v>
      </c>
      <c r="AD671" s="12">
        <v>0</v>
      </c>
      <c r="AE671" s="13">
        <v>0</v>
      </c>
      <c r="AF671" s="40">
        <f t="shared" ref="AF671" si="6929">$B671*$AD$4</f>
        <v>2.7742338000000002</v>
      </c>
      <c r="AG671" s="20"/>
      <c r="AH671" s="1">
        <f t="shared" ref="AH671" si="6930">X671*AC671+Z671*AC674-Y671*AD671-AA671*AD674</f>
        <v>-5.7580009513164825</v>
      </c>
      <c r="AI671" s="4">
        <f t="shared" ref="AI671" si="6931">(X671*AD671+Y671*AC671+Z671*AD674+AA671*AC674)</f>
        <v>0</v>
      </c>
      <c r="AJ671" s="2">
        <f t="shared" ref="AJ671" si="6932">X671*AE671+Z671*AE674-Y671*AF671-AA671*AF674</f>
        <v>0</v>
      </c>
      <c r="AK671" s="3">
        <f t="shared" ref="AK671" si="6933">(X671*AF671+Y671*AE671+Z671*AF674+AA671*AE674)</f>
        <v>-13.66223605957434</v>
      </c>
      <c r="AL671" s="20"/>
      <c r="AM671" s="11">
        <v>1</v>
      </c>
      <c r="AN671" s="12">
        <v>0</v>
      </c>
      <c r="AO671" s="13">
        <v>0</v>
      </c>
      <c r="AP671" s="14">
        <v>0</v>
      </c>
      <c r="AR671" s="1">
        <f t="shared" ref="AR671" si="6934">AH671*AM671+AJ671*AM674-AI671*AN671-AK671*AN674</f>
        <v>36.421846697172434</v>
      </c>
      <c r="AS671" s="4">
        <f t="shared" ref="AS671" si="6935">(AH671*AN671+AI671*AM671+AJ671*AN674+AK671*AM674)</f>
        <v>0</v>
      </c>
      <c r="AT671" s="2">
        <f t="shared" ref="AT671" si="6936">AH671*AO671+AJ671*AO674-AI671*AP671-AK671*AP674</f>
        <v>0</v>
      </c>
      <c r="AU671" s="3">
        <f t="shared" ref="AU671" si="6937">(AH671*AP671+AI671*AO671+AJ671*AP674+AK671*AO674)</f>
        <v>-13.66223605957434</v>
      </c>
      <c r="AV671" s="20"/>
      <c r="AW671" s="11">
        <v>1</v>
      </c>
      <c r="AX671" s="12">
        <v>0</v>
      </c>
      <c r="AY671" s="13">
        <v>0</v>
      </c>
      <c r="AZ671" s="40">
        <f t="shared" ref="AZ671" si="6938">$B671*$AX$4</f>
        <v>2.7742338000000002</v>
      </c>
      <c r="BA671" s="20"/>
      <c r="BB671" s="1">
        <f t="shared" ref="BB671" si="6939">AR671*AW671+AT671*AW674-AS671*AX671-AU671*AX674</f>
        <v>36.421846697172434</v>
      </c>
      <c r="BC671" s="4">
        <f t="shared" ref="BC671" si="6940">(AR671*AX671+AS671*AW671+AT671*AX674+AU671*AW674)</f>
        <v>0</v>
      </c>
      <c r="BD671" s="2">
        <f t="shared" ref="BD671" si="6941">AR671*AY671+AT671*AY674-AS671*AZ671-AU671*AZ674</f>
        <v>0</v>
      </c>
      <c r="BE671" s="3">
        <f t="shared" ref="BE671" si="6942">(AR671*AZ671+AS671*AY671+AT671*AZ674+AU671*AY674)</f>
        <v>87.380482106139794</v>
      </c>
      <c r="BF671" s="20"/>
      <c r="BG671" s="11">
        <v>1</v>
      </c>
      <c r="BH671" s="12">
        <v>0</v>
      </c>
      <c r="BI671" s="13">
        <v>0</v>
      </c>
      <c r="BJ671" s="14">
        <v>0</v>
      </c>
      <c r="BK671" s="20"/>
      <c r="BL671" s="1">
        <f t="shared" ref="BL671" si="6943">BB671*BG671+BD671*BG674-BC671*BH671-BE671*BH674</f>
        <v>-219.01381171126474</v>
      </c>
      <c r="BM671" s="4">
        <f t="shared" ref="BM671" si="6944">(BB671*BH671+BC671*BG671+BD671*BH674+BE671*BG674)</f>
        <v>0</v>
      </c>
      <c r="BN671" s="2">
        <f t="shared" ref="BN671" si="6945">BB671*BI671+BD671*BI674-BC671*BJ671-BE671*BJ674</f>
        <v>0</v>
      </c>
      <c r="BO671" s="3">
        <f t="shared" ref="BO671" si="6946">(BB671*BJ671+BC671*BI671+BD671*BJ674+BE671*BI674)</f>
        <v>87.380482106139794</v>
      </c>
      <c r="BP671" s="20"/>
      <c r="BQ671" s="11">
        <v>1</v>
      </c>
      <c r="BR671" s="12">
        <v>0</v>
      </c>
      <c r="BS671" s="13">
        <v>0</v>
      </c>
      <c r="BT671" s="40">
        <f t="shared" ref="BT671" si="6947">$B671*BR$4</f>
        <v>2.3118048000000004</v>
      </c>
      <c r="BU671" s="20"/>
      <c r="BV671" s="1">
        <f t="shared" ref="BV671" si="6948">BL671*BQ671+BN671*BQ674-BM671*BR671-BO671*BR674</f>
        <v>-219.01381171126474</v>
      </c>
      <c r="BW671" s="4">
        <f t="shared" ref="BW671" si="6949">(BL671*BR671+BM671*BQ671+BN671*BR674+BO671*BQ674)</f>
        <v>0</v>
      </c>
      <c r="BX671" s="2">
        <f t="shared" ref="BX671" si="6950">BL671*BS671+BN671*BS674-BM671*BT671-BO671*BT674</f>
        <v>0</v>
      </c>
      <c r="BY671" s="3">
        <f t="shared" ref="BY671" si="6951">(BL671*BT671+BM671*BS671+BN671*BT674+BO671*BS674)</f>
        <v>-418.93669907425829</v>
      </c>
      <c r="BZ671" s="20"/>
      <c r="CA671" s="11">
        <v>1</v>
      </c>
      <c r="CB671" s="12">
        <v>0</v>
      </c>
      <c r="CC671" s="13">
        <v>0</v>
      </c>
      <c r="CD671" s="14">
        <v>0</v>
      </c>
      <c r="CE671" s="20"/>
      <c r="CF671" s="1">
        <f t="shared" ref="CF671" si="6952">BV671*CA671+BX671*CA674-BW671*CB671-BY671*CB674</f>
        <v>333.75539980117827</v>
      </c>
      <c r="CG671" s="4">
        <f t="shared" ref="CG671" si="6953">(BV671*CB671+BW671*CA671+BX671*CB674+BY671*CA674)</f>
        <v>0</v>
      </c>
      <c r="CH671" s="2">
        <f t="shared" ref="CH671" si="6954">BV671*CC671+BX671*CC674-BW671*CD671-BY671*CD674</f>
        <v>0</v>
      </c>
      <c r="CI671" s="3">
        <f t="shared" ref="CI671" si="6955">(BV671*CD671+BW671*CC671+BX671*CD674+BY671*CC674)</f>
        <v>-418.93669907425829</v>
      </c>
      <c r="CJ671" s="28"/>
      <c r="CK671" s="11">
        <v>1</v>
      </c>
      <c r="CL671" s="12">
        <v>0</v>
      </c>
      <c r="CM671" s="13">
        <v>0</v>
      </c>
      <c r="CN671" s="14">
        <v>0</v>
      </c>
      <c r="CP671" s="1">
        <f t="shared" ref="CP671" si="6956">CF671*CK671+CH671*CK674-CG671*CL671-CI671*CL674</f>
        <v>333.75539980117827</v>
      </c>
      <c r="CQ671" s="4">
        <f t="shared" ref="CQ671" si="6957">(CF671*CL671+CG671*CK671+CH671*CL674+CI671*CK674)</f>
        <v>-418.93669907425829</v>
      </c>
      <c r="CR671" s="2">
        <f t="shared" ref="CR671" si="6958">CF671*CM671+CH671*CM674-CG671*CN671-CI671*CN674</f>
        <v>0</v>
      </c>
      <c r="CS671" s="3">
        <f t="shared" ref="CS671" si="6959">(CF671*CN671+CG671*CM671+CH671*CN674+CI671*CM674)</f>
        <v>-418.93669907425829</v>
      </c>
      <c r="CU671" s="29">
        <f t="shared" ref="CU671" si="6960">20*LOG(((1+$CL$4)/$CL$4)/((CP671+CP674)^2+(CQ671+CQ674)^2)^0.5)</f>
        <v>-50.691068601948743</v>
      </c>
      <c r="CW671" s="53">
        <f t="shared" ref="CW671" si="6961">((CP671^2+CQ671^2)^0.5)/((CP674^2+CQ674^2)^0.5)</f>
        <v>1.2552251125832401</v>
      </c>
      <c r="CY671" s="35"/>
      <c r="CZ671" s="35"/>
    </row>
    <row r="672" spans="1:104" ht="18" customHeight="1" thickBot="1">
      <c r="D672" s="11"/>
      <c r="E672" s="13"/>
      <c r="F672" s="13"/>
      <c r="G672" s="15"/>
      <c r="H672" s="10"/>
      <c r="I672" s="11"/>
      <c r="J672" s="13"/>
      <c r="K672" s="13"/>
      <c r="L672" s="15"/>
      <c r="N672" s="5"/>
      <c r="Q672" s="6"/>
      <c r="S672" s="11"/>
      <c r="T672" s="13"/>
      <c r="U672" s="13"/>
      <c r="V672" s="15"/>
      <c r="W672" s="20"/>
      <c r="X672" s="5"/>
      <c r="AA672" s="6"/>
      <c r="AB672" s="20"/>
      <c r="AC672" s="11"/>
      <c r="AD672" s="13"/>
      <c r="AE672" s="13"/>
      <c r="AF672" s="15"/>
      <c r="AG672" s="20"/>
      <c r="AH672" s="5"/>
      <c r="AK672" s="6"/>
      <c r="AL672" s="20"/>
      <c r="AM672" s="11"/>
      <c r="AN672" s="13"/>
      <c r="AO672" s="13"/>
      <c r="AP672" s="15"/>
      <c r="AR672" s="5"/>
      <c r="AU672" s="6"/>
      <c r="AW672" s="11"/>
      <c r="AX672" s="13"/>
      <c r="AY672" s="13"/>
      <c r="AZ672" s="15"/>
      <c r="BA672" s="20"/>
      <c r="BB672" s="5"/>
      <c r="BE672" s="6"/>
      <c r="BG672" s="11"/>
      <c r="BH672" s="13"/>
      <c r="BI672" s="13"/>
      <c r="BJ672" s="15"/>
      <c r="BL672" s="5"/>
      <c r="BO672" s="6"/>
      <c r="BQ672" s="11"/>
      <c r="BR672" s="13"/>
      <c r="BS672" s="13"/>
      <c r="BT672" s="15"/>
      <c r="BU672" s="20"/>
      <c r="BV672" s="5"/>
      <c r="BY672" s="6"/>
      <c r="CA672" s="11"/>
      <c r="CB672" s="13"/>
      <c r="CC672" s="13"/>
      <c r="CD672" s="15"/>
      <c r="CF672" s="5"/>
      <c r="CI672" s="6"/>
      <c r="CK672" s="11"/>
      <c r="CL672" s="13"/>
      <c r="CM672" s="13"/>
      <c r="CN672" s="15"/>
      <c r="CP672" s="5"/>
      <c r="CS672" s="6"/>
      <c r="CW672" s="54"/>
      <c r="CY672" s="35"/>
      <c r="CZ672" s="35"/>
    </row>
    <row r="673" spans="1:104" ht="18" customHeight="1" thickBot="1">
      <c r="D673" s="11" t="s">
        <v>101</v>
      </c>
      <c r="E673" s="13"/>
      <c r="F673" s="13" t="s">
        <v>102</v>
      </c>
      <c r="G673" s="15"/>
      <c r="H673" s="10"/>
      <c r="I673" s="11" t="s">
        <v>106</v>
      </c>
      <c r="J673" s="13"/>
      <c r="K673" s="13" t="s">
        <v>105</v>
      </c>
      <c r="L673" s="15"/>
      <c r="N673" s="194" t="s">
        <v>16</v>
      </c>
      <c r="O673" s="195"/>
      <c r="P673" s="196" t="s">
        <v>17</v>
      </c>
      <c r="Q673" s="197"/>
      <c r="S673" s="11" t="s">
        <v>4</v>
      </c>
      <c r="T673" s="13"/>
      <c r="U673" s="13" t="s">
        <v>5</v>
      </c>
      <c r="V673" s="15"/>
      <c r="W673" s="20"/>
      <c r="X673" s="194" t="s">
        <v>111</v>
      </c>
      <c r="Y673" s="195"/>
      <c r="Z673" s="196" t="s">
        <v>110</v>
      </c>
      <c r="AA673" s="197"/>
      <c r="AB673" s="20"/>
      <c r="AC673" s="11" t="s">
        <v>18</v>
      </c>
      <c r="AD673" s="13"/>
      <c r="AE673" s="13" t="s">
        <v>19</v>
      </c>
      <c r="AF673" s="15"/>
      <c r="AG673" s="20"/>
      <c r="AH673" s="194" t="s">
        <v>114</v>
      </c>
      <c r="AI673" s="195"/>
      <c r="AJ673" s="196" t="s">
        <v>115</v>
      </c>
      <c r="AK673" s="197"/>
      <c r="AL673" s="20"/>
      <c r="AM673" s="11" t="s">
        <v>138</v>
      </c>
      <c r="AN673" s="13"/>
      <c r="AO673" s="13" t="s">
        <v>137</v>
      </c>
      <c r="AP673" s="15"/>
      <c r="AR673" s="194" t="s">
        <v>117</v>
      </c>
      <c r="AS673" s="195"/>
      <c r="AT673" s="196" t="s">
        <v>118</v>
      </c>
      <c r="AU673" s="197"/>
      <c r="AV673" s="36"/>
      <c r="AW673" s="11" t="s">
        <v>142</v>
      </c>
      <c r="AX673" s="13"/>
      <c r="AY673" s="13" t="s">
        <v>141</v>
      </c>
      <c r="AZ673" s="15"/>
      <c r="BA673" s="20"/>
      <c r="BB673" s="194" t="s">
        <v>122</v>
      </c>
      <c r="BC673" s="195"/>
      <c r="BD673" s="196" t="s">
        <v>121</v>
      </c>
      <c r="BE673" s="197"/>
      <c r="BF673" s="36"/>
      <c r="BG673" s="11" t="s">
        <v>145</v>
      </c>
      <c r="BH673" s="13"/>
      <c r="BI673" s="13" t="s">
        <v>146</v>
      </c>
      <c r="BJ673" s="15"/>
      <c r="BK673" s="36"/>
      <c r="BL673" s="194" t="s">
        <v>125</v>
      </c>
      <c r="BM673" s="195"/>
      <c r="BN673" s="196" t="s">
        <v>126</v>
      </c>
      <c r="BO673" s="197"/>
      <c r="BP673" s="36"/>
      <c r="BQ673" s="11" t="s">
        <v>150</v>
      </c>
      <c r="BR673" s="13"/>
      <c r="BS673" s="13" t="s">
        <v>149</v>
      </c>
      <c r="BT673" s="15"/>
      <c r="BU673" s="20"/>
      <c r="BV673" s="194" t="s">
        <v>129</v>
      </c>
      <c r="BW673" s="195"/>
      <c r="BX673" s="196" t="s">
        <v>130</v>
      </c>
      <c r="BY673" s="197"/>
      <c r="BZ673" s="36"/>
      <c r="CA673" s="11" t="s">
        <v>154</v>
      </c>
      <c r="CB673" s="13"/>
      <c r="CC673" s="13" t="s">
        <v>153</v>
      </c>
      <c r="CD673" s="15"/>
      <c r="CE673" s="36"/>
      <c r="CF673" s="194" t="s">
        <v>134</v>
      </c>
      <c r="CG673" s="195"/>
      <c r="CH673" s="196" t="s">
        <v>133</v>
      </c>
      <c r="CI673" s="197"/>
      <c r="CK673" s="11" t="s">
        <v>159</v>
      </c>
      <c r="CL673" s="13"/>
      <c r="CM673" s="13" t="s">
        <v>158</v>
      </c>
      <c r="CN673" s="15"/>
      <c r="CP673" s="109" t="s">
        <v>161</v>
      </c>
      <c r="CQ673" s="110"/>
      <c r="CR673" s="111" t="s">
        <v>162</v>
      </c>
      <c r="CS673" s="112"/>
      <c r="CU673" s="38" t="s">
        <v>29</v>
      </c>
      <c r="CW673" s="55" t="s">
        <v>47</v>
      </c>
      <c r="CY673" s="35"/>
      <c r="CZ673" s="35"/>
    </row>
    <row r="674" spans="1:104" ht="18" customHeight="1" thickTop="1" thickBot="1">
      <c r="D674" s="16">
        <v>0</v>
      </c>
      <c r="E674" s="17">
        <f t="shared" ref="E674" si="6962">$B671*$E$4</f>
        <v>1.3194576</v>
      </c>
      <c r="F674" s="18">
        <v>1</v>
      </c>
      <c r="G674" s="19">
        <v>0</v>
      </c>
      <c r="H674" s="10"/>
      <c r="I674" s="16">
        <v>0</v>
      </c>
      <c r="J674" s="17">
        <v>0</v>
      </c>
      <c r="K674" s="18">
        <v>1</v>
      </c>
      <c r="L674" s="19">
        <v>0</v>
      </c>
      <c r="N674" s="1">
        <f t="shared" ref="N674" si="6963">D674*I671+F674*I674-E674*J671-G674*J674</f>
        <v>0</v>
      </c>
      <c r="O674" s="4">
        <f t="shared" ref="O674" si="6964">(D674*J671+E674*I671+F674*J674+G674*I674)</f>
        <v>1.3194576</v>
      </c>
      <c r="P674" s="2">
        <f t="shared" ref="P674" si="6965">D674*K671+F674*K674-E674*L671-G674*L674</f>
        <v>-2.0503284130764805</v>
      </c>
      <c r="Q674" s="3">
        <f t="shared" ref="Q674" si="6966">(D674*L671+E674*K671+F674*L674+G674*K674)</f>
        <v>0</v>
      </c>
      <c r="S674" s="16">
        <v>0</v>
      </c>
      <c r="T674" s="17">
        <f t="shared" ref="T674" si="6967">$B671*$T$4</f>
        <v>2.9232576000000003</v>
      </c>
      <c r="U674" s="18">
        <v>1</v>
      </c>
      <c r="V674" s="19">
        <v>0</v>
      </c>
      <c r="W674" s="20"/>
      <c r="X674" s="1">
        <f t="shared" ref="X674" si="6968">N674*S671+P674*S674-O674*T671-Q674*T674</f>
        <v>0</v>
      </c>
      <c r="Y674" s="4">
        <f t="shared" ref="Y674" si="6969">(N674*T671+O674*S671+P674*T674+Q674*S674)</f>
        <v>-4.674180516021762</v>
      </c>
      <c r="Z674" s="2">
        <f t="shared" ref="Z674" si="6970">N674*U671+P674*U674-O674*V671-Q674*V674</f>
        <v>-2.0503284130764805</v>
      </c>
      <c r="AA674" s="3">
        <f t="shared" ref="AA674" si="6971">(N674*V671+O674*U671+P674*V674+Q674*U674)</f>
        <v>0</v>
      </c>
      <c r="AB674" s="20"/>
      <c r="AC674" s="16">
        <v>0</v>
      </c>
      <c r="AD674" s="17">
        <v>0</v>
      </c>
      <c r="AE674" s="18">
        <v>1</v>
      </c>
      <c r="AF674" s="19">
        <v>0</v>
      </c>
      <c r="AG674" s="20"/>
      <c r="AH674" s="1">
        <f t="shared" ref="AH674" si="6972">X674*AC671+Z674*AC674-Y674*AD671-AA674*AD674</f>
        <v>0</v>
      </c>
      <c r="AI674" s="4">
        <f t="shared" ref="AI674" si="6973">(X674*AD671+Y674*AC671+Z674*AD674+AA674*AC674)</f>
        <v>-4.674180516021762</v>
      </c>
      <c r="AJ674" s="2">
        <f t="shared" ref="AJ674" si="6974">X674*AE671+Z674*AE674-Y674*AF671-AA674*AF674</f>
        <v>10.916941161772534</v>
      </c>
      <c r="AK674" s="3">
        <f t="shared" ref="AK674" si="6975">(X674*AF671+Y674*AE671+Z674*AF674+AA674*AE674)</f>
        <v>0</v>
      </c>
      <c r="AL674" s="20"/>
      <c r="AM674" s="16">
        <v>0</v>
      </c>
      <c r="AN674" s="17">
        <f t="shared" ref="AN674" si="6976">$B671*$AN$4</f>
        <v>3.0873311999999999</v>
      </c>
      <c r="AO674" s="18">
        <v>1</v>
      </c>
      <c r="AP674" s="19">
        <v>0</v>
      </c>
      <c r="AR674" s="1">
        <f t="shared" ref="AR674" si="6977">AH674*AM671+AJ674*AM674-AI674*AN671-AK674*AN674</f>
        <v>0</v>
      </c>
      <c r="AS674" s="4">
        <f t="shared" ref="AS674" si="6978">(AH674*AN671+AI674*AM671+AJ674*AN674+AK674*AM674)</f>
        <v>29.030032541282829</v>
      </c>
      <c r="AT674" s="2">
        <f t="shared" ref="AT674" si="6979">AH674*AO671+AJ674*AO674-AI674*AP671-AK674*AP674</f>
        <v>10.916941161772534</v>
      </c>
      <c r="AU674" s="3">
        <f t="shared" ref="AU674" si="6980">(AH674*AP671+AI674*AO671+AJ674*AP674+AK674*AO674)</f>
        <v>0</v>
      </c>
      <c r="AV674" s="20"/>
      <c r="AW674" s="16">
        <v>0</v>
      </c>
      <c r="AX674" s="17">
        <v>0</v>
      </c>
      <c r="AY674" s="18">
        <v>1</v>
      </c>
      <c r="AZ674" s="19">
        <v>0</v>
      </c>
      <c r="BA674" s="20"/>
      <c r="BB674" s="1">
        <f t="shared" ref="BB674" si="6981">AR674*AW671+AT674*AW674-AS674*AX671-AU674*AX674</f>
        <v>0</v>
      </c>
      <c r="BC674" s="4">
        <f t="shared" ref="BC674" si="6982">(AR674*AX671+AS674*AW671+AT674*AX674+AU674*AW674)</f>
        <v>29.030032541282829</v>
      </c>
      <c r="BD674" s="2">
        <f t="shared" ref="BD674" si="6983">AR674*AY671+AT674*AY674-AS674*AZ671-AU674*AZ674</f>
        <v>-69.619156329354183</v>
      </c>
      <c r="BE674" s="3">
        <f t="shared" ref="BE674" si="6984">(AR674*AZ671+AS674*AY671+AT674*AZ674+AU674*AY674)</f>
        <v>0</v>
      </c>
      <c r="BF674" s="20"/>
      <c r="BG674" s="16">
        <v>0</v>
      </c>
      <c r="BH674" s="17">
        <f t="shared" ref="BH674" si="6985">$B671*$BH$4</f>
        <v>2.9232576000000003</v>
      </c>
      <c r="BI674" s="18">
        <v>1</v>
      </c>
      <c r="BJ674" s="19">
        <v>0</v>
      </c>
      <c r="BK674" s="20"/>
      <c r="BL674" s="1">
        <f t="shared" ref="BL674" si="6986">BB674*BG671+BD674*BG674-BC674*BH671-BE674*BH674</f>
        <v>0</v>
      </c>
      <c r="BM674" s="4">
        <f t="shared" ref="BM674" si="6987">(BB674*BH671+BC674*BG671+BD674*BH674+BE674*BG674)</f>
        <v>-174.48469530408991</v>
      </c>
      <c r="BN674" s="2">
        <f t="shared" ref="BN674" si="6988">BB674*BI671+BD674*BI674-BC674*BJ671-BE674*BJ674</f>
        <v>-69.619156329354183</v>
      </c>
      <c r="BO674" s="3">
        <f t="shared" ref="BO674" si="6989">(BB674*BJ671+BC674*BI671+BD674*BJ674+BE674*BI674)</f>
        <v>0</v>
      </c>
      <c r="BP674" s="20"/>
      <c r="BQ674" s="16">
        <v>0</v>
      </c>
      <c r="BR674" s="17">
        <v>0</v>
      </c>
      <c r="BS674" s="18">
        <v>1</v>
      </c>
      <c r="BT674" s="19">
        <v>0</v>
      </c>
      <c r="BU674" s="20"/>
      <c r="BV674" s="1">
        <f t="shared" ref="BV674" si="6990">BL674*BQ671+BN674*BQ674-BM674*BR671-BO674*BR674</f>
        <v>0</v>
      </c>
      <c r="BW674" s="4">
        <f t="shared" ref="BW674" si="6991">(BL674*BR671+BM674*BQ671+BN674*BR674+BO674*BQ674)</f>
        <v>-174.48469530408991</v>
      </c>
      <c r="BX674" s="2">
        <f t="shared" ref="BX674" si="6992">BL674*BS671+BN674*BS674-BM674*BT671-BO674*BT674</f>
        <v>333.75539980117844</v>
      </c>
      <c r="BY674" s="3">
        <f t="shared" ref="BY674" si="6993">(BL674*BT671+BM674*BS671+BN674*BT674+BO674*BS674)</f>
        <v>0</v>
      </c>
      <c r="BZ674" s="20"/>
      <c r="CA674" s="16">
        <v>0</v>
      </c>
      <c r="CB674" s="17">
        <f t="shared" ref="CB674" si="6994">$B671*$CB$4</f>
        <v>1.3194576</v>
      </c>
      <c r="CC674" s="18">
        <v>1</v>
      </c>
      <c r="CD674" s="19">
        <v>0</v>
      </c>
      <c r="CE674" s="20"/>
      <c r="CF674" s="1">
        <f t="shared" ref="CF674" si="6995">BV674*CA671+BX674*CA674-BW674*CB671-BY674*CB674</f>
        <v>0</v>
      </c>
      <c r="CG674" s="4">
        <f t="shared" ref="CG674" si="6996">(BV674*CB671+BW674*CA671+BX674*CB674+BY674*CA674)</f>
        <v>265.89140350461344</v>
      </c>
      <c r="CH674" s="2">
        <f t="shared" ref="CH674" si="6997">BV674*CC671+BX674*CC674-BW674*CD671-BY674*CD674</f>
        <v>333.75539980117844</v>
      </c>
      <c r="CI674" s="3">
        <f t="shared" ref="CI674" si="6998">(BV674*CD671+BW674*CC671+BX674*CD674+BY674*CC674)</f>
        <v>0</v>
      </c>
      <c r="CK674" s="16">
        <f t="shared" ref="CK674" si="6999">1/$CL$4</f>
        <v>1</v>
      </c>
      <c r="CL674" s="17">
        <v>0</v>
      </c>
      <c r="CM674" s="18">
        <v>1</v>
      </c>
      <c r="CN674" s="19">
        <v>0</v>
      </c>
      <c r="CP674" s="1">
        <f t="shared" ref="CP674" si="7000">CF674*CK671+CH674*CK674-CG674*CL671-CI674*CL674</f>
        <v>333.75539980117844</v>
      </c>
      <c r="CQ674" s="4">
        <f t="shared" ref="CQ674" si="7001">(CF674*CL671+CG674*CK671+CH674*CL674+CI674*CK674)</f>
        <v>265.89140350461344</v>
      </c>
      <c r="CR674" s="2">
        <f t="shared" ref="CR674" si="7002">CF674*CM671+CH674*CM674-CG674*CN671-CI674*CN674</f>
        <v>333.75539980117844</v>
      </c>
      <c r="CS674" s="3">
        <f t="shared" ref="CS674" si="7003">(CF674*CN671+CG674*CM671+CH674*CN674+CI674*CM674)</f>
        <v>0</v>
      </c>
      <c r="CU674" s="39">
        <f t="shared" ref="CU674" si="7004">(180/PI())*ATAN(-1*(CQ671/CP671))</f>
        <v>51.456627243454157</v>
      </c>
      <c r="CW674" s="56">
        <f t="shared" ref="CW674" si="7005">20*LOG(((1-(10^(CU671/20)^2)*(1-((1-CW671)/(1+CW671))^2))^0.5))</f>
        <v>-3.6566306257559462E-5</v>
      </c>
      <c r="CY674" s="35"/>
      <c r="CZ674" s="35"/>
    </row>
    <row r="675" spans="1:104" ht="18" customHeight="1"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30"/>
      <c r="AC675" s="20"/>
      <c r="AD675" s="20"/>
      <c r="AE675" s="20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Y675" s="35"/>
      <c r="CZ675" s="35"/>
    </row>
    <row r="676" spans="1:104" ht="18" customHeight="1">
      <c r="CY676" s="35"/>
      <c r="CZ676" s="35"/>
    </row>
    <row r="677" spans="1:104" ht="18" customHeight="1" thickBot="1">
      <c r="A677" s="23"/>
      <c r="B677" s="23"/>
      <c r="C677" s="23"/>
      <c r="D677" s="20" t="s">
        <v>6</v>
      </c>
      <c r="E677" s="20"/>
      <c r="F677" s="20"/>
      <c r="G677" s="20"/>
      <c r="H677" s="20"/>
      <c r="I677" s="20" t="s">
        <v>7</v>
      </c>
      <c r="J677" s="20"/>
      <c r="K677" s="20"/>
      <c r="L677" s="20"/>
      <c r="M677" s="23"/>
      <c r="N677" s="23"/>
      <c r="O677" s="24" t="s">
        <v>8</v>
      </c>
      <c r="P677" s="23"/>
      <c r="Q677" s="23"/>
      <c r="R677" s="23"/>
      <c r="S677" s="20"/>
      <c r="T677" s="20" t="s">
        <v>9</v>
      </c>
      <c r="U677" s="23"/>
      <c r="V677" s="23"/>
      <c r="W677" s="23"/>
      <c r="X677" s="23"/>
      <c r="Y677" s="24" t="s">
        <v>10</v>
      </c>
      <c r="Z677" s="23"/>
      <c r="AA677" s="23"/>
      <c r="AB677" s="23"/>
      <c r="AC677" s="24" t="s">
        <v>11</v>
      </c>
      <c r="AD677" s="20"/>
      <c r="AE677" s="20"/>
      <c r="AF677" s="20"/>
      <c r="AG677" s="20"/>
      <c r="AH677" s="23"/>
      <c r="AI677" s="24" t="s">
        <v>12</v>
      </c>
      <c r="AJ677" s="23"/>
      <c r="AK677" s="23"/>
      <c r="AL677" s="20"/>
      <c r="AM677" s="24" t="s">
        <v>21</v>
      </c>
      <c r="AN677" s="20"/>
      <c r="AO677" s="23"/>
      <c r="AP677" s="23"/>
      <c r="AQ677" s="23"/>
      <c r="AR677" s="23"/>
      <c r="AS677" s="24" t="s">
        <v>87</v>
      </c>
      <c r="AT677" s="23"/>
      <c r="AU677" s="23"/>
      <c r="AV677" s="23"/>
      <c r="AW677" s="24" t="s">
        <v>22</v>
      </c>
      <c r="AX677" s="20"/>
      <c r="AY677" s="20"/>
      <c r="AZ677" s="20"/>
      <c r="BA677" s="20"/>
      <c r="BB677" s="23"/>
      <c r="BC677" s="24" t="s">
        <v>13</v>
      </c>
      <c r="BD677" s="23"/>
      <c r="BE677" s="23"/>
      <c r="BF677" s="23"/>
      <c r="BG677" s="24" t="s">
        <v>23</v>
      </c>
      <c r="BH677" s="20"/>
      <c r="BI677" s="23"/>
      <c r="BJ677" s="23"/>
      <c r="BK677" s="23"/>
      <c r="BL677" s="23"/>
      <c r="BM677" s="24" t="s">
        <v>24</v>
      </c>
      <c r="BN677" s="23"/>
      <c r="BO677" s="23"/>
      <c r="BP677" s="23"/>
      <c r="BQ677" s="24" t="s">
        <v>22</v>
      </c>
      <c r="BR677" s="20"/>
      <c r="BS677" s="20"/>
      <c r="BT677" s="20"/>
      <c r="BU677" s="20"/>
      <c r="BV677" s="23"/>
      <c r="BW677" s="24" t="s">
        <v>25</v>
      </c>
      <c r="BX677" s="23"/>
      <c r="BY677" s="23"/>
      <c r="BZ677" s="23"/>
      <c r="CA677" s="24" t="s">
        <v>23</v>
      </c>
      <c r="CB677" s="20"/>
      <c r="CC677" s="23"/>
      <c r="CD677" s="23"/>
      <c r="CE677" s="23"/>
      <c r="CF677" s="23"/>
      <c r="CG677" s="24" t="s">
        <v>88</v>
      </c>
      <c r="CH677" s="23"/>
      <c r="CI677" s="23"/>
      <c r="CJ677" s="23"/>
      <c r="CK677" s="24" t="s">
        <v>155</v>
      </c>
      <c r="CL677" s="24"/>
      <c r="CM677" s="23"/>
      <c r="CN677" s="23"/>
      <c r="CO677" s="23"/>
      <c r="CP677" s="23"/>
      <c r="CQ677" s="24" t="s">
        <v>89</v>
      </c>
      <c r="CR677" s="23"/>
      <c r="CS677" s="23"/>
      <c r="CY677" s="35"/>
      <c r="CZ677" s="35"/>
    </row>
    <row r="678" spans="1:104" ht="18" customHeight="1" thickBot="1">
      <c r="A678" s="23"/>
      <c r="B678" s="33"/>
      <c r="C678" s="23"/>
      <c r="D678" s="7" t="s">
        <v>99</v>
      </c>
      <c r="E678" s="8"/>
      <c r="F678" s="8" t="s">
        <v>100</v>
      </c>
      <c r="G678" s="9"/>
      <c r="H678" s="10"/>
      <c r="I678" s="7" t="s">
        <v>103</v>
      </c>
      <c r="J678" s="8"/>
      <c r="K678" s="8" t="s">
        <v>104</v>
      </c>
      <c r="L678" s="9"/>
      <c r="M678" s="23"/>
      <c r="N678" s="194" t="s">
        <v>74</v>
      </c>
      <c r="O678" s="195"/>
      <c r="P678" s="196" t="s">
        <v>75</v>
      </c>
      <c r="Q678" s="197"/>
      <c r="R678" s="23"/>
      <c r="S678" s="7" t="s">
        <v>2</v>
      </c>
      <c r="T678" s="8"/>
      <c r="U678" s="8" t="s">
        <v>3</v>
      </c>
      <c r="V678" s="9"/>
      <c r="W678" s="20"/>
      <c r="X678" s="194" t="s">
        <v>108</v>
      </c>
      <c r="Y678" s="195"/>
      <c r="Z678" s="196" t="s">
        <v>109</v>
      </c>
      <c r="AA678" s="197"/>
      <c r="AB678" s="20"/>
      <c r="AC678" s="7" t="s">
        <v>107</v>
      </c>
      <c r="AD678" s="8"/>
      <c r="AE678" s="8" t="s">
        <v>14</v>
      </c>
      <c r="AF678" s="9"/>
      <c r="AG678" s="20"/>
      <c r="AH678" s="194" t="s">
        <v>112</v>
      </c>
      <c r="AI678" s="195"/>
      <c r="AJ678" s="196" t="s">
        <v>113</v>
      </c>
      <c r="AK678" s="197"/>
      <c r="AL678" s="20"/>
      <c r="AM678" s="106" t="s">
        <v>135</v>
      </c>
      <c r="AN678" s="107"/>
      <c r="AO678" s="107" t="s">
        <v>136</v>
      </c>
      <c r="AP678" s="108"/>
      <c r="AQ678" s="23"/>
      <c r="AR678" s="194" t="s">
        <v>116</v>
      </c>
      <c r="AS678" s="195"/>
      <c r="AT678" s="196" t="s">
        <v>0</v>
      </c>
      <c r="AU678" s="197"/>
      <c r="AV678" s="36"/>
      <c r="AW678" s="7" t="s">
        <v>139</v>
      </c>
      <c r="AX678" s="8"/>
      <c r="AY678" s="8" t="s">
        <v>140</v>
      </c>
      <c r="AZ678" s="9"/>
      <c r="BA678" s="20"/>
      <c r="BB678" s="194" t="s">
        <v>119</v>
      </c>
      <c r="BC678" s="195"/>
      <c r="BD678" s="196" t="s">
        <v>120</v>
      </c>
      <c r="BE678" s="197"/>
      <c r="BF678" s="36"/>
      <c r="BG678" s="190" t="s">
        <v>143</v>
      </c>
      <c r="BH678" s="191"/>
      <c r="BI678" s="192" t="s">
        <v>144</v>
      </c>
      <c r="BJ678" s="193"/>
      <c r="BK678" s="36"/>
      <c r="BL678" s="194" t="s">
        <v>123</v>
      </c>
      <c r="BM678" s="195"/>
      <c r="BN678" s="196" t="s">
        <v>124</v>
      </c>
      <c r="BO678" s="197"/>
      <c r="BP678" s="36"/>
      <c r="BQ678" s="7" t="s">
        <v>147</v>
      </c>
      <c r="BR678" s="8"/>
      <c r="BS678" s="8" t="s">
        <v>148</v>
      </c>
      <c r="BT678" s="9"/>
      <c r="BU678" s="20"/>
      <c r="BV678" s="194" t="s">
        <v>127</v>
      </c>
      <c r="BW678" s="195"/>
      <c r="BX678" s="196" t="s">
        <v>128</v>
      </c>
      <c r="BY678" s="197"/>
      <c r="BZ678" s="36"/>
      <c r="CA678" s="7" t="s">
        <v>151</v>
      </c>
      <c r="CB678" s="8"/>
      <c r="CC678" s="8" t="s">
        <v>152</v>
      </c>
      <c r="CD678" s="9"/>
      <c r="CE678" s="36"/>
      <c r="CF678" s="194" t="s">
        <v>131</v>
      </c>
      <c r="CG678" s="195"/>
      <c r="CH678" s="196" t="s">
        <v>132</v>
      </c>
      <c r="CI678" s="197"/>
      <c r="CJ678" s="23"/>
      <c r="CK678" s="7" t="s">
        <v>156</v>
      </c>
      <c r="CL678" s="8"/>
      <c r="CM678" s="8" t="s">
        <v>157</v>
      </c>
      <c r="CN678" s="9"/>
      <c r="CO678" s="23"/>
      <c r="CP678" s="194" t="s">
        <v>160</v>
      </c>
      <c r="CQ678" s="195"/>
      <c r="CR678" s="196" t="s">
        <v>132</v>
      </c>
      <c r="CS678" s="197"/>
      <c r="CU678" s="26" t="s">
        <v>15</v>
      </c>
      <c r="CW678" s="52" t="s">
        <v>46</v>
      </c>
      <c r="CY678" s="35"/>
      <c r="CZ678" s="35"/>
    </row>
    <row r="679" spans="1:104" ht="18" customHeight="1" thickTop="1" thickBot="1">
      <c r="B679" s="34">
        <v>1.64</v>
      </c>
      <c r="D679" s="11">
        <v>1</v>
      </c>
      <c r="E679" s="12">
        <v>0</v>
      </c>
      <c r="F679" s="13">
        <v>0</v>
      </c>
      <c r="G679" s="14">
        <v>0</v>
      </c>
      <c r="H679" s="10"/>
      <c r="I679" s="11">
        <v>1</v>
      </c>
      <c r="J679" s="12">
        <v>0</v>
      </c>
      <c r="K679" s="13">
        <v>0</v>
      </c>
      <c r="L679" s="40">
        <f t="shared" ref="L679" si="7006">$B679*$J$4</f>
        <v>2.3403456</v>
      </c>
      <c r="N679" s="1">
        <f t="shared" ref="N679" si="7007">D679*I679+F679*I682-E679*J679-G679*J682</f>
        <v>1</v>
      </c>
      <c r="O679" s="4">
        <f t="shared" ref="O679" si="7008">(D679*J679+E679*I679+F679*J682+G679*I682)</f>
        <v>0</v>
      </c>
      <c r="P679" s="2">
        <f t="shared" ref="P679" si="7009">D679*K679+F679*K682-E679*L679-G679*L682</f>
        <v>0</v>
      </c>
      <c r="Q679" s="3">
        <f t="shared" ref="Q679" si="7010">(D679*L679+E679*K679+F679*L682+G679*K682)</f>
        <v>2.3403456</v>
      </c>
      <c r="S679" s="11">
        <v>1</v>
      </c>
      <c r="T679" s="12">
        <v>0</v>
      </c>
      <c r="U679" s="13">
        <v>0</v>
      </c>
      <c r="V679" s="13">
        <v>0</v>
      </c>
      <c r="W679" s="20"/>
      <c r="X679" s="1">
        <f t="shared" ref="X679" si="7011">N679*S679+P679*S682-O679*T679-Q679*T682</f>
        <v>-5.92589519839232</v>
      </c>
      <c r="Y679" s="4">
        <f t="shared" ref="Y679" si="7012">(N679*T679+O679*S679+P679*T682+Q679*S682)</f>
        <v>0</v>
      </c>
      <c r="Z679" s="2">
        <f t="shared" ref="Z679" si="7013">N679*U679+P679*U682-O679*V679-Q679*V682</f>
        <v>0</v>
      </c>
      <c r="AA679" s="3">
        <f t="shared" ref="AA679" si="7014">(N679*V679+O679*U679+P679*V682+Q679*U682)</f>
        <v>2.3403456</v>
      </c>
      <c r="AB679" s="20"/>
      <c r="AC679" s="11">
        <v>1</v>
      </c>
      <c r="AD679" s="12">
        <v>0</v>
      </c>
      <c r="AE679" s="13">
        <v>0</v>
      </c>
      <c r="AF679" s="40">
        <f t="shared" ref="AF679" si="7015">$B679*$AD$4</f>
        <v>2.8084835999999997</v>
      </c>
      <c r="AG679" s="20"/>
      <c r="AH679" s="1">
        <f t="shared" ref="AH679" si="7016">X679*AC679+Z679*AC682-Y679*AD679-AA679*AD682</f>
        <v>-5.92589519839232</v>
      </c>
      <c r="AI679" s="4">
        <f t="shared" ref="AI679" si="7017">(X679*AD679+Y679*AC679+Z679*AD682+AA679*AC682)</f>
        <v>0</v>
      </c>
      <c r="AJ679" s="2">
        <f t="shared" ref="AJ679" si="7018">X679*AE679+Z679*AE682-Y679*AF679-AA679*AF682</f>
        <v>0</v>
      </c>
      <c r="AK679" s="3">
        <f t="shared" ref="AK679" si="7019">(X679*AF679+Y679*AE679+Z679*AF682+AA679*AE682)</f>
        <v>-14.302433880003576</v>
      </c>
      <c r="AL679" s="20"/>
      <c r="AM679" s="11">
        <v>1</v>
      </c>
      <c r="AN679" s="12">
        <v>0</v>
      </c>
      <c r="AO679" s="13">
        <v>0</v>
      </c>
      <c r="AP679" s="14">
        <v>0</v>
      </c>
      <c r="AR679" s="1">
        <f t="shared" ref="AR679" si="7020">AH679*AM679+AJ679*AM682-AI679*AN679-AK679*AN682</f>
        <v>38.775595283102888</v>
      </c>
      <c r="AS679" s="4">
        <f t="shared" ref="AS679" si="7021">(AH679*AN679+AI679*AM679+AJ679*AN682+AK679*AM682)</f>
        <v>0</v>
      </c>
      <c r="AT679" s="2">
        <f t="shared" ref="AT679" si="7022">AH679*AO679+AJ679*AO682-AI679*AP679-AK679*AP682</f>
        <v>0</v>
      </c>
      <c r="AU679" s="3">
        <f t="shared" ref="AU679" si="7023">(AH679*AP679+AI679*AO679+AJ679*AP682+AK679*AO682)</f>
        <v>-14.302433880003576</v>
      </c>
      <c r="AV679" s="20"/>
      <c r="AW679" s="11">
        <v>1</v>
      </c>
      <c r="AX679" s="12">
        <v>0</v>
      </c>
      <c r="AY679" s="13">
        <v>0</v>
      </c>
      <c r="AZ679" s="40">
        <f t="shared" ref="AZ679" si="7024">$B679*$AX$4</f>
        <v>2.8084835999999997</v>
      </c>
      <c r="BA679" s="20"/>
      <c r="BB679" s="1">
        <f t="shared" ref="BB679" si="7025">AR679*AW679+AT679*AW682-AS679*AX679-AU679*AX682</f>
        <v>38.775595283102888</v>
      </c>
      <c r="BC679" s="4">
        <f t="shared" ref="BC679" si="7026">(AR679*AX679+AS679*AW679+AT679*AX682+AU679*AW682)</f>
        <v>0</v>
      </c>
      <c r="BD679" s="2">
        <f t="shared" ref="BD679" si="7027">AR679*AY679+AT679*AY682-AS679*AZ679-AU679*AZ682</f>
        <v>0</v>
      </c>
      <c r="BE679" s="3">
        <f t="shared" ref="BE679" si="7028">(AR679*AZ679+AS679*AY679+AT679*AZ682+AU679*AY682)</f>
        <v>94.598189552828231</v>
      </c>
      <c r="BF679" s="20"/>
      <c r="BG679" s="11">
        <v>1</v>
      </c>
      <c r="BH679" s="12">
        <v>0</v>
      </c>
      <c r="BI679" s="13">
        <v>0</v>
      </c>
      <c r="BJ679" s="14">
        <v>0</v>
      </c>
      <c r="BK679" s="20"/>
      <c r="BL679" s="1">
        <f t="shared" ref="BL679" si="7029">BB679*BG679+BD679*BG682-BC679*BH679-BE679*BH682</f>
        <v>-241.17329209512857</v>
      </c>
      <c r="BM679" s="4">
        <f t="shared" ref="BM679" si="7030">(BB679*BH679+BC679*BG679+BD679*BH682+BE679*BG682)</f>
        <v>0</v>
      </c>
      <c r="BN679" s="2">
        <f t="shared" ref="BN679" si="7031">BB679*BI679+BD679*BI682-BC679*BJ679-BE679*BJ682</f>
        <v>0</v>
      </c>
      <c r="BO679" s="3">
        <f t="shared" ref="BO679" si="7032">(BB679*BJ679+BC679*BI679+BD679*BJ682+BE679*BI682)</f>
        <v>94.598189552828231</v>
      </c>
      <c r="BP679" s="20"/>
      <c r="BQ679" s="11">
        <v>1</v>
      </c>
      <c r="BR679" s="12">
        <v>0</v>
      </c>
      <c r="BS679" s="13">
        <v>0</v>
      </c>
      <c r="BT679" s="40">
        <f t="shared" ref="BT679" si="7033">$B679*BR$4</f>
        <v>2.3403456</v>
      </c>
      <c r="BU679" s="20"/>
      <c r="BV679" s="1">
        <f t="shared" ref="BV679" si="7034">BL679*BQ679+BN679*BQ682-BM679*BR679-BO679*BR682</f>
        <v>-241.17329209512857</v>
      </c>
      <c r="BW679" s="4">
        <f t="shared" ref="BW679" si="7035">(BL679*BR679+BM679*BQ679+BN679*BR682+BO679*BQ682)</f>
        <v>0</v>
      </c>
      <c r="BX679" s="2">
        <f t="shared" ref="BX679" si="7036">BL679*BS679+BN679*BS682-BM679*BT679-BO679*BT682</f>
        <v>0</v>
      </c>
      <c r="BY679" s="3">
        <f t="shared" ref="BY679" si="7037">(BL679*BT679+BM679*BS679+BN679*BT682+BO679*BS682)</f>
        <v>-469.83066343952078</v>
      </c>
      <c r="BZ679" s="20"/>
      <c r="CA679" s="11">
        <v>1</v>
      </c>
      <c r="CB679" s="12">
        <v>0</v>
      </c>
      <c r="CC679" s="13">
        <v>0</v>
      </c>
      <c r="CD679" s="14">
        <v>0</v>
      </c>
      <c r="CE679" s="20"/>
      <c r="CF679" s="1">
        <f t="shared" ref="CF679" si="7038">BV679*CA679+BX679*CA682-BW679*CB679-BY679*CB682</f>
        <v>386.40170106835365</v>
      </c>
      <c r="CG679" s="4">
        <f t="shared" ref="CG679" si="7039">(BV679*CB679+BW679*CA679+BX679*CB682+BY679*CA682)</f>
        <v>0</v>
      </c>
      <c r="CH679" s="2">
        <f t="shared" ref="CH679" si="7040">BV679*CC679+BX679*CC682-BW679*CD679-BY679*CD682</f>
        <v>0</v>
      </c>
      <c r="CI679" s="3">
        <f t="shared" ref="CI679" si="7041">(BV679*CD679+BW679*CC679+BX679*CD682+BY679*CC682)</f>
        <v>-469.83066343952078</v>
      </c>
      <c r="CJ679" s="28"/>
      <c r="CK679" s="11">
        <v>1</v>
      </c>
      <c r="CL679" s="12">
        <v>0</v>
      </c>
      <c r="CM679" s="13">
        <v>0</v>
      </c>
      <c r="CN679" s="14">
        <v>0</v>
      </c>
      <c r="CP679" s="1">
        <f t="shared" ref="CP679" si="7042">CF679*CK679+CH679*CK682-CG679*CL679-CI679*CL682</f>
        <v>386.40170106835365</v>
      </c>
      <c r="CQ679" s="4">
        <f t="shared" ref="CQ679" si="7043">(CF679*CL679+CG679*CK679+CH679*CL682+CI679*CK682)</f>
        <v>-469.83066343952078</v>
      </c>
      <c r="CR679" s="2">
        <f t="shared" ref="CR679" si="7044">CF679*CM679+CH679*CM682-CG679*CN679-CI679*CN682</f>
        <v>0</v>
      </c>
      <c r="CS679" s="3">
        <f t="shared" ref="CS679" si="7045">(CF679*CN679+CG679*CM679+CH679*CN682+CI679*CM682)</f>
        <v>-469.83066343952078</v>
      </c>
      <c r="CU679" s="29">
        <f t="shared" ref="CU679" si="7046">20*LOG(((1+$CL$4)/$CL$4)/((CP679+CP682)^2+(CQ679+CQ682)^2)^0.5)</f>
        <v>-51.905718199641484</v>
      </c>
      <c r="CW679" s="53">
        <f t="shared" ref="CW679" si="7047">((CP679^2+CQ679^2)^0.5)/((CP682^2+CQ682^2)^0.5)</f>
        <v>1.2159157990047049</v>
      </c>
      <c r="CY679" s="35"/>
      <c r="CZ679" s="35"/>
    </row>
    <row r="680" spans="1:104" ht="18" customHeight="1" thickBot="1">
      <c r="D680" s="11"/>
      <c r="E680" s="13"/>
      <c r="F680" s="13"/>
      <c r="G680" s="15"/>
      <c r="H680" s="10"/>
      <c r="I680" s="11"/>
      <c r="J680" s="13"/>
      <c r="K680" s="13"/>
      <c r="L680" s="15"/>
      <c r="N680" s="5"/>
      <c r="Q680" s="6"/>
      <c r="S680" s="11"/>
      <c r="T680" s="13"/>
      <c r="U680" s="13"/>
      <c r="V680" s="15"/>
      <c r="W680" s="20"/>
      <c r="X680" s="5"/>
      <c r="AA680" s="6"/>
      <c r="AB680" s="20"/>
      <c r="AC680" s="11"/>
      <c r="AD680" s="13"/>
      <c r="AE680" s="13"/>
      <c r="AF680" s="15"/>
      <c r="AG680" s="20"/>
      <c r="AH680" s="5"/>
      <c r="AK680" s="6"/>
      <c r="AL680" s="20"/>
      <c r="AM680" s="11"/>
      <c r="AN680" s="13"/>
      <c r="AO680" s="13"/>
      <c r="AP680" s="15"/>
      <c r="AR680" s="5"/>
      <c r="AU680" s="6"/>
      <c r="AW680" s="11"/>
      <c r="AX680" s="13"/>
      <c r="AY680" s="13"/>
      <c r="AZ680" s="15"/>
      <c r="BA680" s="20"/>
      <c r="BB680" s="5"/>
      <c r="BE680" s="6"/>
      <c r="BG680" s="11"/>
      <c r="BH680" s="13"/>
      <c r="BI680" s="13"/>
      <c r="BJ680" s="15"/>
      <c r="BL680" s="5"/>
      <c r="BO680" s="6"/>
      <c r="BQ680" s="11"/>
      <c r="BR680" s="13"/>
      <c r="BS680" s="13"/>
      <c r="BT680" s="15"/>
      <c r="BU680" s="20"/>
      <c r="BV680" s="5"/>
      <c r="BY680" s="6"/>
      <c r="CA680" s="11"/>
      <c r="CB680" s="13"/>
      <c r="CC680" s="13"/>
      <c r="CD680" s="15"/>
      <c r="CF680" s="5"/>
      <c r="CI680" s="6"/>
      <c r="CK680" s="11"/>
      <c r="CL680" s="13"/>
      <c r="CM680" s="13"/>
      <c r="CN680" s="15"/>
      <c r="CP680" s="5"/>
      <c r="CS680" s="6"/>
      <c r="CW680" s="54"/>
      <c r="CY680" s="35"/>
      <c r="CZ680" s="35"/>
    </row>
    <row r="681" spans="1:104" ht="18" customHeight="1" thickBot="1">
      <c r="D681" s="11" t="s">
        <v>101</v>
      </c>
      <c r="E681" s="13"/>
      <c r="F681" s="13" t="s">
        <v>102</v>
      </c>
      <c r="G681" s="15"/>
      <c r="H681" s="10"/>
      <c r="I681" s="11" t="s">
        <v>106</v>
      </c>
      <c r="J681" s="13"/>
      <c r="K681" s="13" t="s">
        <v>105</v>
      </c>
      <c r="L681" s="15"/>
      <c r="N681" s="194" t="s">
        <v>16</v>
      </c>
      <c r="O681" s="195"/>
      <c r="P681" s="196" t="s">
        <v>17</v>
      </c>
      <c r="Q681" s="197"/>
      <c r="S681" s="11" t="s">
        <v>4</v>
      </c>
      <c r="T681" s="13"/>
      <c r="U681" s="13" t="s">
        <v>5</v>
      </c>
      <c r="V681" s="15"/>
      <c r="W681" s="20"/>
      <c r="X681" s="194" t="s">
        <v>111</v>
      </c>
      <c r="Y681" s="195"/>
      <c r="Z681" s="196" t="s">
        <v>110</v>
      </c>
      <c r="AA681" s="197"/>
      <c r="AB681" s="20"/>
      <c r="AC681" s="11" t="s">
        <v>18</v>
      </c>
      <c r="AD681" s="13"/>
      <c r="AE681" s="13" t="s">
        <v>19</v>
      </c>
      <c r="AF681" s="15"/>
      <c r="AG681" s="20"/>
      <c r="AH681" s="194" t="s">
        <v>114</v>
      </c>
      <c r="AI681" s="195"/>
      <c r="AJ681" s="196" t="s">
        <v>115</v>
      </c>
      <c r="AK681" s="197"/>
      <c r="AL681" s="20"/>
      <c r="AM681" s="11" t="s">
        <v>138</v>
      </c>
      <c r="AN681" s="13"/>
      <c r="AO681" s="13" t="s">
        <v>137</v>
      </c>
      <c r="AP681" s="15"/>
      <c r="AR681" s="194" t="s">
        <v>117</v>
      </c>
      <c r="AS681" s="195"/>
      <c r="AT681" s="196" t="s">
        <v>118</v>
      </c>
      <c r="AU681" s="197"/>
      <c r="AV681" s="36"/>
      <c r="AW681" s="11" t="s">
        <v>142</v>
      </c>
      <c r="AX681" s="13"/>
      <c r="AY681" s="13" t="s">
        <v>141</v>
      </c>
      <c r="AZ681" s="15"/>
      <c r="BA681" s="20"/>
      <c r="BB681" s="194" t="s">
        <v>122</v>
      </c>
      <c r="BC681" s="195"/>
      <c r="BD681" s="196" t="s">
        <v>121</v>
      </c>
      <c r="BE681" s="197"/>
      <c r="BF681" s="36"/>
      <c r="BG681" s="11" t="s">
        <v>145</v>
      </c>
      <c r="BH681" s="13"/>
      <c r="BI681" s="13" t="s">
        <v>146</v>
      </c>
      <c r="BJ681" s="15"/>
      <c r="BK681" s="36"/>
      <c r="BL681" s="194" t="s">
        <v>125</v>
      </c>
      <c r="BM681" s="195"/>
      <c r="BN681" s="196" t="s">
        <v>126</v>
      </c>
      <c r="BO681" s="197"/>
      <c r="BP681" s="36"/>
      <c r="BQ681" s="11" t="s">
        <v>150</v>
      </c>
      <c r="BR681" s="13"/>
      <c r="BS681" s="13" t="s">
        <v>149</v>
      </c>
      <c r="BT681" s="15"/>
      <c r="BU681" s="20"/>
      <c r="BV681" s="194" t="s">
        <v>129</v>
      </c>
      <c r="BW681" s="195"/>
      <c r="BX681" s="196" t="s">
        <v>130</v>
      </c>
      <c r="BY681" s="197"/>
      <c r="BZ681" s="36"/>
      <c r="CA681" s="11" t="s">
        <v>154</v>
      </c>
      <c r="CB681" s="13"/>
      <c r="CC681" s="13" t="s">
        <v>153</v>
      </c>
      <c r="CD681" s="15"/>
      <c r="CE681" s="36"/>
      <c r="CF681" s="194" t="s">
        <v>134</v>
      </c>
      <c r="CG681" s="195"/>
      <c r="CH681" s="196" t="s">
        <v>133</v>
      </c>
      <c r="CI681" s="197"/>
      <c r="CK681" s="11" t="s">
        <v>159</v>
      </c>
      <c r="CL681" s="13"/>
      <c r="CM681" s="13" t="s">
        <v>158</v>
      </c>
      <c r="CN681" s="15"/>
      <c r="CP681" s="109" t="s">
        <v>161</v>
      </c>
      <c r="CQ681" s="110"/>
      <c r="CR681" s="111" t="s">
        <v>162</v>
      </c>
      <c r="CS681" s="112"/>
      <c r="CU681" s="38" t="s">
        <v>29</v>
      </c>
      <c r="CW681" s="55" t="s">
        <v>47</v>
      </c>
      <c r="CY681" s="35"/>
      <c r="CZ681" s="35"/>
    </row>
    <row r="682" spans="1:104" ht="18" customHeight="1" thickTop="1" thickBot="1">
      <c r="D682" s="16">
        <v>0</v>
      </c>
      <c r="E682" s="17">
        <f t="shared" ref="E682" si="7048">$B679*$E$4</f>
        <v>1.3357471999999999</v>
      </c>
      <c r="F682" s="18">
        <v>1</v>
      </c>
      <c r="G682" s="19">
        <v>0</v>
      </c>
      <c r="H682" s="10"/>
      <c r="I682" s="16">
        <v>0</v>
      </c>
      <c r="J682" s="17">
        <v>0</v>
      </c>
      <c r="K682" s="18">
        <v>1</v>
      </c>
      <c r="L682" s="19">
        <v>0</v>
      </c>
      <c r="N682" s="1">
        <f t="shared" ref="N682" si="7049">D682*I679+F682*I682-E682*J679-G682*J682</f>
        <v>0</v>
      </c>
      <c r="O682" s="4">
        <f t="shared" ref="O682" si="7050">(D682*J679+E682*I679+F682*J682+G682*I682)</f>
        <v>1.3357471999999999</v>
      </c>
      <c r="P682" s="2">
        <f t="shared" ref="P682" si="7051">D682*K679+F682*K682-E682*L679-G682*L682</f>
        <v>-2.1261100822323198</v>
      </c>
      <c r="Q682" s="3">
        <f t="shared" ref="Q682" si="7052">(D682*L679+E682*K679+F682*L682+G682*K682)</f>
        <v>0</v>
      </c>
      <c r="S682" s="16">
        <v>0</v>
      </c>
      <c r="T682" s="17">
        <f t="shared" ref="T682" si="7053">$B679*$T$4</f>
        <v>2.9593471999999998</v>
      </c>
      <c r="U682" s="18">
        <v>1</v>
      </c>
      <c r="V682" s="19">
        <v>0</v>
      </c>
      <c r="W682" s="20"/>
      <c r="X682" s="1">
        <f t="shared" ref="X682" si="7054">N682*S679+P682*S682-O682*T679-Q682*T682</f>
        <v>0</v>
      </c>
      <c r="Y682" s="4">
        <f t="shared" ref="Y682" si="7055">(N682*T679+O682*S679+P682*T682+Q682*S682)</f>
        <v>-4.9561507187459846</v>
      </c>
      <c r="Z682" s="2">
        <f t="shared" ref="Z682" si="7056">N682*U679+P682*U682-O682*V679-Q682*V682</f>
        <v>-2.1261100822323198</v>
      </c>
      <c r="AA682" s="3">
        <f t="shared" ref="AA682" si="7057">(N682*V679+O682*U679+P682*V682+Q682*U682)</f>
        <v>0</v>
      </c>
      <c r="AB682" s="20"/>
      <c r="AC682" s="16">
        <v>0</v>
      </c>
      <c r="AD682" s="17">
        <v>0</v>
      </c>
      <c r="AE682" s="18">
        <v>1</v>
      </c>
      <c r="AF682" s="19">
        <v>0</v>
      </c>
      <c r="AG682" s="20"/>
      <c r="AH682" s="1">
        <f t="shared" ref="AH682" si="7058">X682*AC679+Z682*AC682-Y682*AD679-AA682*AD682</f>
        <v>0</v>
      </c>
      <c r="AI682" s="4">
        <f t="shared" ref="AI682" si="7059">(X682*AD679+Y682*AC679+Z682*AD682+AA682*AC682)</f>
        <v>-4.9561507187459846</v>
      </c>
      <c r="AJ682" s="2">
        <f t="shared" ref="AJ682" si="7060">X682*AE679+Z682*AE682-Y682*AF679-AA682*AF682</f>
        <v>11.79315793049399</v>
      </c>
      <c r="AK682" s="3">
        <f t="shared" ref="AK682" si="7061">(X682*AF679+Y682*AE679+Z682*AF682+AA682*AE682)</f>
        <v>0</v>
      </c>
      <c r="AL682" s="20"/>
      <c r="AM682" s="16">
        <v>0</v>
      </c>
      <c r="AN682" s="17">
        <f t="shared" ref="AN682" si="7062">$B679*$AN$4</f>
        <v>3.1254463999999995</v>
      </c>
      <c r="AO682" s="18">
        <v>1</v>
      </c>
      <c r="AP682" s="19">
        <v>0</v>
      </c>
      <c r="AR682" s="1">
        <f t="shared" ref="AR682" si="7063">AH682*AM679+AJ682*AM682-AI682*AN679-AK682*AN682</f>
        <v>0</v>
      </c>
      <c r="AS682" s="4">
        <f t="shared" ref="AS682" si="7064">(AH682*AN679+AI682*AM679+AJ682*AN682+AK682*AM682)</f>
        <v>31.902732279747898</v>
      </c>
      <c r="AT682" s="2">
        <f t="shared" ref="AT682" si="7065">AH682*AO679+AJ682*AO682-AI682*AP679-AK682*AP682</f>
        <v>11.79315793049399</v>
      </c>
      <c r="AU682" s="3">
        <f t="shared" ref="AU682" si="7066">(AH682*AP679+AI682*AO679+AJ682*AP682+AK682*AO682)</f>
        <v>0</v>
      </c>
      <c r="AV682" s="20"/>
      <c r="AW682" s="16">
        <v>0</v>
      </c>
      <c r="AX682" s="17">
        <v>0</v>
      </c>
      <c r="AY682" s="18">
        <v>1</v>
      </c>
      <c r="AZ682" s="19">
        <v>0</v>
      </c>
      <c r="BA682" s="20"/>
      <c r="BB682" s="1">
        <f t="shared" ref="BB682" si="7067">AR682*AW679+AT682*AW682-AS682*AX679-AU682*AX682</f>
        <v>0</v>
      </c>
      <c r="BC682" s="4">
        <f t="shared" ref="BC682" si="7068">(AR682*AX679+AS682*AW679+AT682*AX682+AU682*AW682)</f>
        <v>31.902732279747898</v>
      </c>
      <c r="BD682" s="2">
        <f t="shared" ref="BD682" si="7069">AR682*AY679+AT682*AY682-AS682*AZ679-AU682*AZ682</f>
        <v>-77.805142472368587</v>
      </c>
      <c r="BE682" s="3">
        <f t="shared" ref="BE682" si="7070">(AR682*AZ679+AS682*AY679+AT682*AZ682+AU682*AY682)</f>
        <v>0</v>
      </c>
      <c r="BF682" s="20"/>
      <c r="BG682" s="16">
        <v>0</v>
      </c>
      <c r="BH682" s="17">
        <f t="shared" ref="BH682" si="7071">$B679*$BH$4</f>
        <v>2.9593471999999998</v>
      </c>
      <c r="BI682" s="18">
        <v>1</v>
      </c>
      <c r="BJ682" s="19">
        <v>0</v>
      </c>
      <c r="BK682" s="20"/>
      <c r="BL682" s="1">
        <f t="shared" ref="BL682" si="7072">BB682*BG679+BD682*BG682-BC682*BH679-BE682*BH682</f>
        <v>0</v>
      </c>
      <c r="BM682" s="4">
        <f t="shared" ref="BM682" si="7073">(BB682*BH679+BC682*BG679+BD682*BH682+BE682*BG682)</f>
        <v>-198.34969824145713</v>
      </c>
      <c r="BN682" s="2">
        <f t="shared" ref="BN682" si="7074">BB682*BI679+BD682*BI682-BC682*BJ679-BE682*BJ682</f>
        <v>-77.805142472368587</v>
      </c>
      <c r="BO682" s="3">
        <f t="shared" ref="BO682" si="7075">(BB682*BJ679+BC682*BI679+BD682*BJ682+BE682*BI682)</f>
        <v>0</v>
      </c>
      <c r="BP682" s="20"/>
      <c r="BQ682" s="16">
        <v>0</v>
      </c>
      <c r="BR682" s="17">
        <v>0</v>
      </c>
      <c r="BS682" s="18">
        <v>1</v>
      </c>
      <c r="BT682" s="19">
        <v>0</v>
      </c>
      <c r="BU682" s="20"/>
      <c r="BV682" s="1">
        <f t="shared" ref="BV682" si="7076">BL682*BQ679+BN682*BQ682-BM682*BR679-BO682*BR682</f>
        <v>0</v>
      </c>
      <c r="BW682" s="4">
        <f t="shared" ref="BW682" si="7077">(BL682*BR679+BM682*BQ679+BN682*BR682+BO682*BQ682)</f>
        <v>-198.34969824145713</v>
      </c>
      <c r="BX682" s="2">
        <f t="shared" ref="BX682" si="7078">BL682*BS679+BN682*BS682-BM682*BT679-BO682*BT682</f>
        <v>386.40170106835336</v>
      </c>
      <c r="BY682" s="3">
        <f t="shared" ref="BY682" si="7079">(BL682*BT679+BM682*BS679+BN682*BT682+BO682*BS682)</f>
        <v>0</v>
      </c>
      <c r="BZ682" s="20"/>
      <c r="CA682" s="16">
        <v>0</v>
      </c>
      <c r="CB682" s="17">
        <f t="shared" ref="CB682" si="7080">$B679*$CB$4</f>
        <v>1.3357471999999999</v>
      </c>
      <c r="CC682" s="18">
        <v>1</v>
      </c>
      <c r="CD682" s="19">
        <v>0</v>
      </c>
      <c r="CE682" s="20"/>
      <c r="CF682" s="1">
        <f t="shared" ref="CF682" si="7081">BV682*CA679+BX682*CA682-BW682*CB679-BY682*CB682</f>
        <v>0</v>
      </c>
      <c r="CG682" s="4">
        <f t="shared" ref="CG682" si="7082">(BV682*CB679+BW682*CA679+BX682*CB682+BY682*CA682)</f>
        <v>317.78529203583281</v>
      </c>
      <c r="CH682" s="2">
        <f t="shared" ref="CH682" si="7083">BV682*CC679+BX682*CC682-BW682*CD679-BY682*CD682</f>
        <v>386.40170106835336</v>
      </c>
      <c r="CI682" s="3">
        <f t="shared" ref="CI682" si="7084">(BV682*CD679+BW682*CC679+BX682*CD682+BY682*CC682)</f>
        <v>0</v>
      </c>
      <c r="CK682" s="16">
        <f t="shared" ref="CK682" si="7085">1/$CL$4</f>
        <v>1</v>
      </c>
      <c r="CL682" s="17">
        <v>0</v>
      </c>
      <c r="CM682" s="18">
        <v>1</v>
      </c>
      <c r="CN682" s="19">
        <v>0</v>
      </c>
      <c r="CP682" s="1">
        <f t="shared" ref="CP682" si="7086">CF682*CK679+CH682*CK682-CG682*CL679-CI682*CL682</f>
        <v>386.40170106835336</v>
      </c>
      <c r="CQ682" s="4">
        <f t="shared" ref="CQ682" si="7087">(CF682*CL679+CG682*CK679+CH682*CL682+CI682*CK682)</f>
        <v>317.78529203583281</v>
      </c>
      <c r="CR682" s="2">
        <f t="shared" ref="CR682" si="7088">CF682*CM679+CH682*CM682-CG682*CN679-CI682*CN682</f>
        <v>386.40170106835336</v>
      </c>
      <c r="CS682" s="3">
        <f t="shared" ref="CS682" si="7089">(CF682*CN679+CG682*CM679+CH682*CN682+CI682*CM682)</f>
        <v>0</v>
      </c>
      <c r="CU682" s="39">
        <f t="shared" ref="CU682" si="7090">(180/PI())*ATAN(-1*(CQ679/CP679))</f>
        <v>50.565177949689158</v>
      </c>
      <c r="CW682" s="56">
        <f t="shared" ref="CW682" si="7091">20*LOG(((1-(10^(CU679/20)^2)*(1-((1-CW679)/(1+CW679))^2))^0.5))</f>
        <v>-2.77377266018214E-5</v>
      </c>
      <c r="CY682" s="35"/>
      <c r="CZ682" s="35"/>
    </row>
    <row r="683" spans="1:104" ht="18" customHeight="1">
      <c r="E683" s="20"/>
      <c r="F683" s="20"/>
      <c r="G683" s="20"/>
      <c r="H683" s="20"/>
      <c r="I683" s="20"/>
      <c r="J683" s="20"/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  <c r="AA683" s="20"/>
      <c r="AB683" s="30"/>
      <c r="AC683" s="20"/>
      <c r="AD683" s="20"/>
      <c r="AE683" s="20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Y683" s="35"/>
      <c r="CZ683" s="35"/>
    </row>
    <row r="684" spans="1:104" ht="18" customHeight="1">
      <c r="CY684" s="35"/>
      <c r="CZ684" s="35"/>
    </row>
    <row r="685" spans="1:104" ht="18" customHeight="1" thickBot="1">
      <c r="A685" s="23"/>
      <c r="B685" s="23"/>
      <c r="C685" s="23"/>
      <c r="D685" s="20" t="s">
        <v>6</v>
      </c>
      <c r="E685" s="20"/>
      <c r="F685" s="20"/>
      <c r="G685" s="20"/>
      <c r="H685" s="20"/>
      <c r="I685" s="20" t="s">
        <v>7</v>
      </c>
      <c r="J685" s="20"/>
      <c r="K685" s="20"/>
      <c r="L685" s="20"/>
      <c r="M685" s="23"/>
      <c r="N685" s="23"/>
      <c r="O685" s="24" t="s">
        <v>8</v>
      </c>
      <c r="P685" s="23"/>
      <c r="Q685" s="23"/>
      <c r="R685" s="23"/>
      <c r="S685" s="20"/>
      <c r="T685" s="20" t="s">
        <v>9</v>
      </c>
      <c r="U685" s="23"/>
      <c r="V685" s="23"/>
      <c r="W685" s="23"/>
      <c r="X685" s="23"/>
      <c r="Y685" s="24" t="s">
        <v>10</v>
      </c>
      <c r="Z685" s="23"/>
      <c r="AA685" s="23"/>
      <c r="AB685" s="23"/>
      <c r="AC685" s="24" t="s">
        <v>11</v>
      </c>
      <c r="AD685" s="20"/>
      <c r="AE685" s="20"/>
      <c r="AF685" s="20"/>
      <c r="AG685" s="20"/>
      <c r="AH685" s="23"/>
      <c r="AI685" s="24" t="s">
        <v>12</v>
      </c>
      <c r="AJ685" s="23"/>
      <c r="AK685" s="23"/>
      <c r="AL685" s="20"/>
      <c r="AM685" s="24" t="s">
        <v>21</v>
      </c>
      <c r="AN685" s="20"/>
      <c r="AO685" s="23"/>
      <c r="AP685" s="23"/>
      <c r="AQ685" s="23"/>
      <c r="AR685" s="23"/>
      <c r="AS685" s="24" t="s">
        <v>87</v>
      </c>
      <c r="AT685" s="23"/>
      <c r="AU685" s="23"/>
      <c r="AV685" s="23"/>
      <c r="AW685" s="24" t="s">
        <v>22</v>
      </c>
      <c r="AX685" s="20"/>
      <c r="AY685" s="20"/>
      <c r="AZ685" s="20"/>
      <c r="BA685" s="20"/>
      <c r="BB685" s="23"/>
      <c r="BC685" s="24" t="s">
        <v>13</v>
      </c>
      <c r="BD685" s="23"/>
      <c r="BE685" s="23"/>
      <c r="BF685" s="23"/>
      <c r="BG685" s="24" t="s">
        <v>23</v>
      </c>
      <c r="BH685" s="20"/>
      <c r="BI685" s="23"/>
      <c r="BJ685" s="23"/>
      <c r="BK685" s="23"/>
      <c r="BL685" s="23"/>
      <c r="BM685" s="24" t="s">
        <v>24</v>
      </c>
      <c r="BN685" s="23"/>
      <c r="BO685" s="23"/>
      <c r="BP685" s="23"/>
      <c r="BQ685" s="24" t="s">
        <v>22</v>
      </c>
      <c r="BR685" s="20"/>
      <c r="BS685" s="20"/>
      <c r="BT685" s="20"/>
      <c r="BU685" s="20"/>
      <c r="BV685" s="23"/>
      <c r="BW685" s="24" t="s">
        <v>25</v>
      </c>
      <c r="BX685" s="23"/>
      <c r="BY685" s="23"/>
      <c r="BZ685" s="23"/>
      <c r="CA685" s="24" t="s">
        <v>23</v>
      </c>
      <c r="CB685" s="20"/>
      <c r="CC685" s="23"/>
      <c r="CD685" s="23"/>
      <c r="CE685" s="23"/>
      <c r="CF685" s="23"/>
      <c r="CG685" s="24" t="s">
        <v>88</v>
      </c>
      <c r="CH685" s="23"/>
      <c r="CI685" s="23"/>
      <c r="CJ685" s="23"/>
      <c r="CK685" s="24" t="s">
        <v>155</v>
      </c>
      <c r="CL685" s="24"/>
      <c r="CM685" s="23"/>
      <c r="CN685" s="23"/>
      <c r="CO685" s="23"/>
      <c r="CP685" s="23"/>
      <c r="CQ685" s="24" t="s">
        <v>89</v>
      </c>
      <c r="CR685" s="23"/>
      <c r="CS685" s="23"/>
      <c r="CY685" s="35"/>
      <c r="CZ685" s="35"/>
    </row>
    <row r="686" spans="1:104" ht="18" customHeight="1" thickBot="1">
      <c r="A686" s="23"/>
      <c r="B686" s="33"/>
      <c r="C686" s="23"/>
      <c r="D686" s="7" t="s">
        <v>99</v>
      </c>
      <c r="E686" s="8"/>
      <c r="F686" s="8" t="s">
        <v>100</v>
      </c>
      <c r="G686" s="9"/>
      <c r="H686" s="10"/>
      <c r="I686" s="7" t="s">
        <v>103</v>
      </c>
      <c r="J686" s="8"/>
      <c r="K686" s="8" t="s">
        <v>104</v>
      </c>
      <c r="L686" s="9"/>
      <c r="M686" s="23"/>
      <c r="N686" s="194" t="s">
        <v>74</v>
      </c>
      <c r="O686" s="195"/>
      <c r="P686" s="196" t="s">
        <v>75</v>
      </c>
      <c r="Q686" s="197"/>
      <c r="R686" s="23"/>
      <c r="S686" s="7" t="s">
        <v>2</v>
      </c>
      <c r="T686" s="8"/>
      <c r="U686" s="8" t="s">
        <v>3</v>
      </c>
      <c r="V686" s="9"/>
      <c r="W686" s="20"/>
      <c r="X686" s="194" t="s">
        <v>108</v>
      </c>
      <c r="Y686" s="195"/>
      <c r="Z686" s="196" t="s">
        <v>109</v>
      </c>
      <c r="AA686" s="197"/>
      <c r="AB686" s="20"/>
      <c r="AC686" s="7" t="s">
        <v>107</v>
      </c>
      <c r="AD686" s="8"/>
      <c r="AE686" s="8" t="s">
        <v>14</v>
      </c>
      <c r="AF686" s="9"/>
      <c r="AG686" s="20"/>
      <c r="AH686" s="194" t="s">
        <v>112</v>
      </c>
      <c r="AI686" s="195"/>
      <c r="AJ686" s="196" t="s">
        <v>113</v>
      </c>
      <c r="AK686" s="197"/>
      <c r="AL686" s="20"/>
      <c r="AM686" s="106" t="s">
        <v>135</v>
      </c>
      <c r="AN686" s="107"/>
      <c r="AO686" s="107" t="s">
        <v>136</v>
      </c>
      <c r="AP686" s="108"/>
      <c r="AQ686" s="23"/>
      <c r="AR686" s="194" t="s">
        <v>116</v>
      </c>
      <c r="AS686" s="195"/>
      <c r="AT686" s="196" t="s">
        <v>0</v>
      </c>
      <c r="AU686" s="197"/>
      <c r="AV686" s="36"/>
      <c r="AW686" s="7" t="s">
        <v>139</v>
      </c>
      <c r="AX686" s="8"/>
      <c r="AY686" s="8" t="s">
        <v>140</v>
      </c>
      <c r="AZ686" s="9"/>
      <c r="BA686" s="20"/>
      <c r="BB686" s="194" t="s">
        <v>119</v>
      </c>
      <c r="BC686" s="195"/>
      <c r="BD686" s="196" t="s">
        <v>120</v>
      </c>
      <c r="BE686" s="197"/>
      <c r="BF686" s="36"/>
      <c r="BG686" s="190" t="s">
        <v>143</v>
      </c>
      <c r="BH686" s="191"/>
      <c r="BI686" s="192" t="s">
        <v>144</v>
      </c>
      <c r="BJ686" s="193"/>
      <c r="BK686" s="36"/>
      <c r="BL686" s="194" t="s">
        <v>123</v>
      </c>
      <c r="BM686" s="195"/>
      <c r="BN686" s="196" t="s">
        <v>124</v>
      </c>
      <c r="BO686" s="197"/>
      <c r="BP686" s="36"/>
      <c r="BQ686" s="7" t="s">
        <v>147</v>
      </c>
      <c r="BR686" s="8"/>
      <c r="BS686" s="8" t="s">
        <v>148</v>
      </c>
      <c r="BT686" s="9"/>
      <c r="BU686" s="20"/>
      <c r="BV686" s="194" t="s">
        <v>127</v>
      </c>
      <c r="BW686" s="195"/>
      <c r="BX686" s="196" t="s">
        <v>128</v>
      </c>
      <c r="BY686" s="197"/>
      <c r="BZ686" s="36"/>
      <c r="CA686" s="7" t="s">
        <v>151</v>
      </c>
      <c r="CB686" s="8"/>
      <c r="CC686" s="8" t="s">
        <v>152</v>
      </c>
      <c r="CD686" s="9"/>
      <c r="CE686" s="36"/>
      <c r="CF686" s="194" t="s">
        <v>131</v>
      </c>
      <c r="CG686" s="195"/>
      <c r="CH686" s="196" t="s">
        <v>132</v>
      </c>
      <c r="CI686" s="197"/>
      <c r="CJ686" s="23"/>
      <c r="CK686" s="7" t="s">
        <v>156</v>
      </c>
      <c r="CL686" s="8"/>
      <c r="CM686" s="8" t="s">
        <v>157</v>
      </c>
      <c r="CN686" s="9"/>
      <c r="CO686" s="23"/>
      <c r="CP686" s="194" t="s">
        <v>160</v>
      </c>
      <c r="CQ686" s="195"/>
      <c r="CR686" s="196" t="s">
        <v>132</v>
      </c>
      <c r="CS686" s="197"/>
      <c r="CU686" s="26" t="s">
        <v>15</v>
      </c>
      <c r="CW686" s="52" t="s">
        <v>46</v>
      </c>
      <c r="CY686" s="35"/>
      <c r="CZ686" s="35"/>
    </row>
    <row r="687" spans="1:104" ht="18" customHeight="1" thickTop="1" thickBot="1">
      <c r="B687" s="34">
        <v>1.66</v>
      </c>
      <c r="D687" s="11">
        <v>1</v>
      </c>
      <c r="E687" s="12">
        <v>0</v>
      </c>
      <c r="F687" s="13">
        <v>0</v>
      </c>
      <c r="G687" s="14">
        <v>0</v>
      </c>
      <c r="H687" s="10"/>
      <c r="I687" s="11">
        <v>1</v>
      </c>
      <c r="J687" s="12">
        <v>0</v>
      </c>
      <c r="K687" s="13">
        <v>0</v>
      </c>
      <c r="L687" s="40">
        <f t="shared" ref="L687" si="7092">$B687*$J$4</f>
        <v>2.3688864000000001</v>
      </c>
      <c r="N687" s="1">
        <f t="shared" ref="N687" si="7093">D687*I687+F687*I690-E687*J687-G687*J690</f>
        <v>1</v>
      </c>
      <c r="O687" s="4">
        <f t="shared" ref="O687" si="7094">(D687*J687+E687*I687+F687*J690+G687*I690)</f>
        <v>0</v>
      </c>
      <c r="P687" s="2">
        <f t="shared" ref="P687" si="7095">D687*K687+F687*K690-E687*L687-G687*L690</f>
        <v>0</v>
      </c>
      <c r="Q687" s="3">
        <f t="shared" ref="Q687" si="7096">(D687*L687+E687*K687+F687*L690+G687*K690)</f>
        <v>2.3688864000000001</v>
      </c>
      <c r="S687" s="11">
        <v>1</v>
      </c>
      <c r="T687" s="12">
        <v>0</v>
      </c>
      <c r="U687" s="13">
        <v>0</v>
      </c>
      <c r="V687" s="13">
        <v>0</v>
      </c>
      <c r="W687" s="20"/>
      <c r="X687" s="1">
        <f t="shared" ref="X687" si="7097">N687*S687+P687*S690-O687*T687-Q687*T690</f>
        <v>-6.0958494975795201</v>
      </c>
      <c r="Y687" s="4">
        <f t="shared" ref="Y687" si="7098">(N687*T687+O687*S687+P687*T690+Q687*S690)</f>
        <v>0</v>
      </c>
      <c r="Z687" s="2">
        <f t="shared" ref="Z687" si="7099">N687*U687+P687*U690-O687*V687-Q687*V690</f>
        <v>0</v>
      </c>
      <c r="AA687" s="3">
        <f t="shared" ref="AA687" si="7100">(N687*V687+O687*U687+P687*V690+Q687*U690)</f>
        <v>2.3688864000000001</v>
      </c>
      <c r="AB687" s="20"/>
      <c r="AC687" s="11">
        <v>1</v>
      </c>
      <c r="AD687" s="12">
        <v>0</v>
      </c>
      <c r="AE687" s="13">
        <v>0</v>
      </c>
      <c r="AF687" s="40">
        <f t="shared" ref="AF687" si="7101">$B687*$AD$4</f>
        <v>2.8427334000000002</v>
      </c>
      <c r="AG687" s="20"/>
      <c r="AH687" s="1">
        <f t="shared" ref="AH687" si="7102">X687*AC687+Z687*AC690-Y687*AD687-AA687*AD690</f>
        <v>-6.0958494975795201</v>
      </c>
      <c r="AI687" s="4">
        <f t="shared" ref="AI687" si="7103">(X687*AD687+Y687*AC687+Z687*AD690+AA687*AC690)</f>
        <v>0</v>
      </c>
      <c r="AJ687" s="2">
        <f t="shared" ref="AJ687" si="7104">X687*AE687+Z687*AE690-Y687*AF687-AA687*AF690</f>
        <v>0</v>
      </c>
      <c r="AK687" s="3">
        <f t="shared" ref="AK687" si="7105">(X687*AF687+Y687*AE687+Z687*AF690+AA687*AE690)</f>
        <v>-14.959988568142521</v>
      </c>
      <c r="AL687" s="20"/>
      <c r="AM687" s="11">
        <v>1</v>
      </c>
      <c r="AN687" s="12">
        <v>0</v>
      </c>
      <c r="AO687" s="13">
        <v>0</v>
      </c>
      <c r="AP687" s="14">
        <v>0</v>
      </c>
      <c r="AR687" s="1">
        <f t="shared" ref="AR687" si="7106">AH687*AM687+AJ687*AM690-AI687*AN687-AK687*AN690</f>
        <v>41.230995873035134</v>
      </c>
      <c r="AS687" s="4">
        <f t="shared" ref="AS687" si="7107">(AH687*AN687+AI687*AM687+AJ687*AN690+AK687*AM690)</f>
        <v>0</v>
      </c>
      <c r="AT687" s="2">
        <f t="shared" ref="AT687" si="7108">AH687*AO687+AJ687*AO690-AI687*AP687-AK687*AP690</f>
        <v>0</v>
      </c>
      <c r="AU687" s="3">
        <f t="shared" ref="AU687" si="7109">(AH687*AP687+AI687*AO687+AJ687*AP690+AK687*AO690)</f>
        <v>-14.959988568142521</v>
      </c>
      <c r="AV687" s="20"/>
      <c r="AW687" s="11">
        <v>1</v>
      </c>
      <c r="AX687" s="12">
        <v>0</v>
      </c>
      <c r="AY687" s="13">
        <v>0</v>
      </c>
      <c r="AZ687" s="40">
        <f t="shared" ref="AZ687" si="7110">$B687*$AX$4</f>
        <v>2.8427334000000002</v>
      </c>
      <c r="BA687" s="20"/>
      <c r="BB687" s="1">
        <f t="shared" ref="BB687" si="7111">AR687*AW687+AT687*AW690-AS687*AX687-AU687*AX690</f>
        <v>41.230995873035134</v>
      </c>
      <c r="BC687" s="4">
        <f t="shared" ref="BC687" si="7112">(AR687*AX687+AS687*AW687+AT687*AX690+AU687*AW690)</f>
        <v>0</v>
      </c>
      <c r="BD687" s="2">
        <f t="shared" ref="BD687" si="7113">AR687*AY687+AT687*AY690-AS687*AZ687-AU687*AZ690</f>
        <v>0</v>
      </c>
      <c r="BE687" s="3">
        <f t="shared" ref="BE687" si="7114">(AR687*AZ687+AS687*AY687+AT687*AZ690+AU687*AY690)</f>
        <v>102.24874051539662</v>
      </c>
      <c r="BF687" s="20"/>
      <c r="BG687" s="11">
        <v>1</v>
      </c>
      <c r="BH687" s="12">
        <v>0</v>
      </c>
      <c r="BI687" s="13">
        <v>0</v>
      </c>
      <c r="BJ687" s="14">
        <v>0</v>
      </c>
      <c r="BK687" s="20"/>
      <c r="BL687" s="1">
        <f t="shared" ref="BL687" si="7115">BB687*BG687+BD687*BG690-BC687*BH687-BE687*BH690</f>
        <v>-265.04864422043488</v>
      </c>
      <c r="BM687" s="4">
        <f t="shared" ref="BM687" si="7116">(BB687*BH687+BC687*BG687+BD687*BH690+BE687*BG690)</f>
        <v>0</v>
      </c>
      <c r="BN687" s="2">
        <f t="shared" ref="BN687" si="7117">BB687*BI687+BD687*BI690-BC687*BJ687-BE687*BJ690</f>
        <v>0</v>
      </c>
      <c r="BO687" s="3">
        <f t="shared" ref="BO687" si="7118">(BB687*BJ687+BC687*BI687+BD687*BJ690+BE687*BI690)</f>
        <v>102.24874051539662</v>
      </c>
      <c r="BP687" s="20"/>
      <c r="BQ687" s="11">
        <v>1</v>
      </c>
      <c r="BR687" s="12">
        <v>0</v>
      </c>
      <c r="BS687" s="13">
        <v>0</v>
      </c>
      <c r="BT687" s="40">
        <f t="shared" ref="BT687" si="7119">$B687*BR$4</f>
        <v>2.3688864000000001</v>
      </c>
      <c r="BU687" s="20"/>
      <c r="BV687" s="1">
        <f t="shared" ref="BV687" si="7120">BL687*BQ687+BN687*BQ690-BM687*BR687-BO687*BR690</f>
        <v>-265.04864422043488</v>
      </c>
      <c r="BW687" s="4">
        <f t="shared" ref="BW687" si="7121">(BL687*BR687+BM687*BQ687+BN687*BR690+BO687*BQ690)</f>
        <v>0</v>
      </c>
      <c r="BX687" s="2">
        <f t="shared" ref="BX687" si="7122">BL687*BS687+BN687*BS690-BM687*BT687-BO687*BT690</f>
        <v>0</v>
      </c>
      <c r="BY687" s="3">
        <f t="shared" ref="BY687" si="7123">(BL687*BT687+BM687*BS687+BN687*BT690+BO687*BS690)</f>
        <v>-525.62138811683019</v>
      </c>
      <c r="BZ687" s="20"/>
      <c r="CA687" s="11">
        <v>1</v>
      </c>
      <c r="CB687" s="12">
        <v>0</v>
      </c>
      <c r="CC687" s="13">
        <v>0</v>
      </c>
      <c r="CD687" s="14">
        <v>0</v>
      </c>
      <c r="CE687" s="20"/>
      <c r="CF687" s="1">
        <f t="shared" ref="CF687" si="7124">BV687*CA687+BX687*CA690-BW687*CB687-BY687*CB690</f>
        <v>445.61081538060216</v>
      </c>
      <c r="CG687" s="4">
        <f t="shared" ref="CG687" si="7125">(BV687*CB687+BW687*CA687+BX687*CB690+BY687*CA690)</f>
        <v>0</v>
      </c>
      <c r="CH687" s="2">
        <f t="shared" ref="CH687" si="7126">BV687*CC687+BX687*CC690-BW687*CD687-BY687*CD690</f>
        <v>0</v>
      </c>
      <c r="CI687" s="3">
        <f t="shared" ref="CI687" si="7127">(BV687*CD687+BW687*CC687+BX687*CD690+BY687*CC690)</f>
        <v>-525.62138811683019</v>
      </c>
      <c r="CJ687" s="28"/>
      <c r="CK687" s="11">
        <v>1</v>
      </c>
      <c r="CL687" s="12">
        <v>0</v>
      </c>
      <c r="CM687" s="13">
        <v>0</v>
      </c>
      <c r="CN687" s="14">
        <v>0</v>
      </c>
      <c r="CP687" s="1">
        <f t="shared" ref="CP687" si="7128">CF687*CK687+CH687*CK690-CG687*CL687-CI687*CL690</f>
        <v>445.61081538060216</v>
      </c>
      <c r="CQ687" s="4">
        <f t="shared" ref="CQ687" si="7129">(CF687*CL687+CG687*CK687+CH687*CL690+CI687*CK690)</f>
        <v>-525.62138811683019</v>
      </c>
      <c r="CR687" s="2">
        <f t="shared" ref="CR687" si="7130">CF687*CM687+CH687*CM690-CG687*CN687-CI687*CN690</f>
        <v>0</v>
      </c>
      <c r="CS687" s="3">
        <f t="shared" ref="CS687" si="7131">(CF687*CN687+CG687*CM687+CH687*CN690+CI687*CM690)</f>
        <v>-525.62138811683019</v>
      </c>
      <c r="CU687" s="29">
        <f t="shared" ref="CU687" si="7132">20*LOG(((1+$CL$4)/$CL$4)/((CP687+CP690)^2+(CQ687+CQ690)^2)^0.5)</f>
        <v>-53.097013592304009</v>
      </c>
      <c r="CW687" s="53">
        <f t="shared" ref="CW687" si="7133">((CP687^2+CQ687^2)^0.5)/((CP690^2+CQ690^2)^0.5)</f>
        <v>1.1795550666714778</v>
      </c>
      <c r="CY687" s="35"/>
      <c r="CZ687" s="35"/>
    </row>
    <row r="688" spans="1:104" ht="18" customHeight="1" thickBot="1">
      <c r="D688" s="11"/>
      <c r="E688" s="13"/>
      <c r="F688" s="13"/>
      <c r="G688" s="15"/>
      <c r="H688" s="10"/>
      <c r="I688" s="11"/>
      <c r="J688" s="13"/>
      <c r="K688" s="13"/>
      <c r="L688" s="15"/>
      <c r="N688" s="5"/>
      <c r="Q688" s="6"/>
      <c r="S688" s="11"/>
      <c r="T688" s="13"/>
      <c r="U688" s="13"/>
      <c r="V688" s="15"/>
      <c r="W688" s="20"/>
      <c r="X688" s="5"/>
      <c r="AA688" s="6"/>
      <c r="AB688" s="20"/>
      <c r="AC688" s="11"/>
      <c r="AD688" s="13"/>
      <c r="AE688" s="13"/>
      <c r="AF688" s="15"/>
      <c r="AG688" s="20"/>
      <c r="AH688" s="5"/>
      <c r="AK688" s="6"/>
      <c r="AL688" s="20"/>
      <c r="AM688" s="11"/>
      <c r="AN688" s="13"/>
      <c r="AO688" s="13"/>
      <c r="AP688" s="15"/>
      <c r="AR688" s="5"/>
      <c r="AU688" s="6"/>
      <c r="AW688" s="11"/>
      <c r="AX688" s="13"/>
      <c r="AY688" s="13"/>
      <c r="AZ688" s="15"/>
      <c r="BA688" s="20"/>
      <c r="BB688" s="5"/>
      <c r="BE688" s="6"/>
      <c r="BG688" s="11"/>
      <c r="BH688" s="13"/>
      <c r="BI688" s="13"/>
      <c r="BJ688" s="15"/>
      <c r="BL688" s="5"/>
      <c r="BO688" s="6"/>
      <c r="BQ688" s="11"/>
      <c r="BR688" s="13"/>
      <c r="BS688" s="13"/>
      <c r="BT688" s="15"/>
      <c r="BU688" s="20"/>
      <c r="BV688" s="5"/>
      <c r="BY688" s="6"/>
      <c r="CA688" s="11"/>
      <c r="CB688" s="13"/>
      <c r="CC688" s="13"/>
      <c r="CD688" s="15"/>
      <c r="CF688" s="5"/>
      <c r="CI688" s="6"/>
      <c r="CK688" s="11"/>
      <c r="CL688" s="13"/>
      <c r="CM688" s="13"/>
      <c r="CN688" s="15"/>
      <c r="CP688" s="5"/>
      <c r="CS688" s="6"/>
      <c r="CW688" s="54"/>
      <c r="CY688" s="35"/>
      <c r="CZ688" s="35"/>
    </row>
    <row r="689" spans="1:104" ht="18" customHeight="1" thickBot="1">
      <c r="D689" s="11" t="s">
        <v>101</v>
      </c>
      <c r="E689" s="13"/>
      <c r="F689" s="13" t="s">
        <v>102</v>
      </c>
      <c r="G689" s="15"/>
      <c r="H689" s="10"/>
      <c r="I689" s="11" t="s">
        <v>106</v>
      </c>
      <c r="J689" s="13"/>
      <c r="K689" s="13" t="s">
        <v>105</v>
      </c>
      <c r="L689" s="15"/>
      <c r="N689" s="194" t="s">
        <v>16</v>
      </c>
      <c r="O689" s="195"/>
      <c r="P689" s="196" t="s">
        <v>17</v>
      </c>
      <c r="Q689" s="197"/>
      <c r="S689" s="11" t="s">
        <v>4</v>
      </c>
      <c r="T689" s="13"/>
      <c r="U689" s="13" t="s">
        <v>5</v>
      </c>
      <c r="V689" s="15"/>
      <c r="W689" s="20"/>
      <c r="X689" s="194" t="s">
        <v>111</v>
      </c>
      <c r="Y689" s="195"/>
      <c r="Z689" s="196" t="s">
        <v>110</v>
      </c>
      <c r="AA689" s="197"/>
      <c r="AB689" s="20"/>
      <c r="AC689" s="11" t="s">
        <v>18</v>
      </c>
      <c r="AD689" s="13"/>
      <c r="AE689" s="13" t="s">
        <v>19</v>
      </c>
      <c r="AF689" s="15"/>
      <c r="AG689" s="20"/>
      <c r="AH689" s="194" t="s">
        <v>114</v>
      </c>
      <c r="AI689" s="195"/>
      <c r="AJ689" s="196" t="s">
        <v>115</v>
      </c>
      <c r="AK689" s="197"/>
      <c r="AL689" s="20"/>
      <c r="AM689" s="11" t="s">
        <v>138</v>
      </c>
      <c r="AN689" s="13"/>
      <c r="AO689" s="13" t="s">
        <v>137</v>
      </c>
      <c r="AP689" s="15"/>
      <c r="AR689" s="194" t="s">
        <v>117</v>
      </c>
      <c r="AS689" s="195"/>
      <c r="AT689" s="196" t="s">
        <v>118</v>
      </c>
      <c r="AU689" s="197"/>
      <c r="AV689" s="36"/>
      <c r="AW689" s="11" t="s">
        <v>142</v>
      </c>
      <c r="AX689" s="13"/>
      <c r="AY689" s="13" t="s">
        <v>141</v>
      </c>
      <c r="AZ689" s="15"/>
      <c r="BA689" s="20"/>
      <c r="BB689" s="194" t="s">
        <v>122</v>
      </c>
      <c r="BC689" s="195"/>
      <c r="BD689" s="196" t="s">
        <v>121</v>
      </c>
      <c r="BE689" s="197"/>
      <c r="BF689" s="36"/>
      <c r="BG689" s="11" t="s">
        <v>145</v>
      </c>
      <c r="BH689" s="13"/>
      <c r="BI689" s="13" t="s">
        <v>146</v>
      </c>
      <c r="BJ689" s="15"/>
      <c r="BK689" s="36"/>
      <c r="BL689" s="194" t="s">
        <v>125</v>
      </c>
      <c r="BM689" s="195"/>
      <c r="BN689" s="196" t="s">
        <v>126</v>
      </c>
      <c r="BO689" s="197"/>
      <c r="BP689" s="36"/>
      <c r="BQ689" s="11" t="s">
        <v>150</v>
      </c>
      <c r="BR689" s="13"/>
      <c r="BS689" s="13" t="s">
        <v>149</v>
      </c>
      <c r="BT689" s="15"/>
      <c r="BU689" s="20"/>
      <c r="BV689" s="194" t="s">
        <v>129</v>
      </c>
      <c r="BW689" s="195"/>
      <c r="BX689" s="196" t="s">
        <v>130</v>
      </c>
      <c r="BY689" s="197"/>
      <c r="BZ689" s="36"/>
      <c r="CA689" s="11" t="s">
        <v>154</v>
      </c>
      <c r="CB689" s="13"/>
      <c r="CC689" s="13" t="s">
        <v>153</v>
      </c>
      <c r="CD689" s="15"/>
      <c r="CE689" s="36"/>
      <c r="CF689" s="194" t="s">
        <v>134</v>
      </c>
      <c r="CG689" s="195"/>
      <c r="CH689" s="196" t="s">
        <v>133</v>
      </c>
      <c r="CI689" s="197"/>
      <c r="CK689" s="11" t="s">
        <v>159</v>
      </c>
      <c r="CL689" s="13"/>
      <c r="CM689" s="13" t="s">
        <v>158</v>
      </c>
      <c r="CN689" s="15"/>
      <c r="CP689" s="109" t="s">
        <v>161</v>
      </c>
      <c r="CQ689" s="110"/>
      <c r="CR689" s="111" t="s">
        <v>162</v>
      </c>
      <c r="CS689" s="112"/>
      <c r="CU689" s="38" t="s">
        <v>29</v>
      </c>
      <c r="CW689" s="55" t="s">
        <v>47</v>
      </c>
      <c r="CY689" s="35"/>
      <c r="CZ689" s="35"/>
    </row>
    <row r="690" spans="1:104" ht="18" customHeight="1" thickTop="1" thickBot="1">
      <c r="D690" s="16">
        <v>0</v>
      </c>
      <c r="E690" s="17">
        <f t="shared" ref="E690" si="7134">$B687*$E$4</f>
        <v>1.3520367999999998</v>
      </c>
      <c r="F690" s="18">
        <v>1</v>
      </c>
      <c r="G690" s="19">
        <v>0</v>
      </c>
      <c r="H690" s="10"/>
      <c r="I690" s="16">
        <v>0</v>
      </c>
      <c r="J690" s="17">
        <v>0</v>
      </c>
      <c r="K690" s="18">
        <v>1</v>
      </c>
      <c r="L690" s="19">
        <v>0</v>
      </c>
      <c r="N690" s="1">
        <f t="shared" ref="N690" si="7135">D690*I687+F690*I690-E690*J687-G690*J690</f>
        <v>0</v>
      </c>
      <c r="O690" s="4">
        <f t="shared" ref="O690" si="7136">(D690*J687+E690*I687+F690*J690+G690*I690)</f>
        <v>1.3520367999999998</v>
      </c>
      <c r="P690" s="2">
        <f t="shared" ref="P690" si="7137">D690*K687+F690*K690-E690*L687-G690*L690</f>
        <v>-2.2028215878195199</v>
      </c>
      <c r="Q690" s="3">
        <f t="shared" ref="Q690" si="7138">(D690*L687+E690*K687+F690*L690+G690*K690)</f>
        <v>0</v>
      </c>
      <c r="S690" s="16">
        <v>0</v>
      </c>
      <c r="T690" s="17">
        <f t="shared" ref="T690" si="7139">$B687*$T$4</f>
        <v>2.9954367999999998</v>
      </c>
      <c r="U690" s="18">
        <v>1</v>
      </c>
      <c r="V690" s="19">
        <v>0</v>
      </c>
      <c r="W690" s="20"/>
      <c r="X690" s="1">
        <f t="shared" ref="X690" si="7140">N690*S687+P690*S690-O690*T687-Q690*T690</f>
        <v>0</v>
      </c>
      <c r="Y690" s="4">
        <f t="shared" ref="Y690" si="7141">(N690*T687+O690*S687+P690*T690+Q690*S690)</f>
        <v>-5.2463760479890214</v>
      </c>
      <c r="Z690" s="2">
        <f t="shared" ref="Z690" si="7142">N690*U687+P690*U690-O690*V687-Q690*V690</f>
        <v>-2.2028215878195199</v>
      </c>
      <c r="AA690" s="3">
        <f t="shared" ref="AA690" si="7143">(N690*V687+O690*U687+P690*V690+Q690*U690)</f>
        <v>0</v>
      </c>
      <c r="AB690" s="20"/>
      <c r="AC690" s="16">
        <v>0</v>
      </c>
      <c r="AD690" s="17">
        <v>0</v>
      </c>
      <c r="AE690" s="18">
        <v>1</v>
      </c>
      <c r="AF690" s="19">
        <v>0</v>
      </c>
      <c r="AG690" s="20"/>
      <c r="AH690" s="1">
        <f t="shared" ref="AH690" si="7144">X690*AC687+Z690*AC690-Y690*AD687-AA690*AD690</f>
        <v>0</v>
      </c>
      <c r="AI690" s="4">
        <f t="shared" ref="AI690" si="7145">(X690*AD687+Y690*AC687+Z690*AD690+AA690*AC690)</f>
        <v>-5.2463760479890214</v>
      </c>
      <c r="AJ690" s="2">
        <f t="shared" ref="AJ690" si="7146">X690*AE687+Z690*AE690-Y690*AF687-AA690*AF690</f>
        <v>12.711226832758875</v>
      </c>
      <c r="AK690" s="3">
        <f t="shared" ref="AK690" si="7147">(X690*AF687+Y690*AE687+Z690*AF690+AA690*AE690)</f>
        <v>0</v>
      </c>
      <c r="AL690" s="20"/>
      <c r="AM690" s="16">
        <v>0</v>
      </c>
      <c r="AN690" s="17">
        <f t="shared" ref="AN690" si="7148">$B687*$AN$4</f>
        <v>3.1635615999999995</v>
      </c>
      <c r="AO690" s="18">
        <v>1</v>
      </c>
      <c r="AP690" s="19">
        <v>0</v>
      </c>
      <c r="AR690" s="1">
        <f t="shared" ref="AR690" si="7149">AH690*AM687+AJ690*AM690-AI690*AN687-AK690*AN690</f>
        <v>0</v>
      </c>
      <c r="AS690" s="4">
        <f t="shared" ref="AS690" si="7150">(AH690*AN687+AI690*AM687+AJ690*AN690+AK690*AM690)</f>
        <v>34.966373049016568</v>
      </c>
      <c r="AT690" s="2">
        <f t="shared" ref="AT690" si="7151">AH690*AO687+AJ690*AO690-AI690*AP687-AK690*AP690</f>
        <v>12.711226832758875</v>
      </c>
      <c r="AU690" s="3">
        <f t="shared" ref="AU690" si="7152">(AH690*AP687+AI690*AO687+AJ690*AP690+AK690*AO690)</f>
        <v>0</v>
      </c>
      <c r="AV690" s="20"/>
      <c r="AW690" s="16">
        <v>0</v>
      </c>
      <c r="AX690" s="17">
        <v>0</v>
      </c>
      <c r="AY690" s="18">
        <v>1</v>
      </c>
      <c r="AZ690" s="19">
        <v>0</v>
      </c>
      <c r="BA690" s="20"/>
      <c r="BB690" s="1">
        <f t="shared" ref="BB690" si="7153">AR690*AW687+AT690*AW690-AS690*AX687-AU690*AX690</f>
        <v>0</v>
      </c>
      <c r="BC690" s="4">
        <f t="shared" ref="BC690" si="7154">(AR690*AX687+AS690*AW687+AT690*AX690+AU690*AW690)</f>
        <v>34.966373049016568</v>
      </c>
      <c r="BD690" s="2">
        <f t="shared" ref="BD690" si="7155">AR690*AY687+AT690*AY690-AS690*AZ687-AU690*AZ690</f>
        <v>-86.688849710540353</v>
      </c>
      <c r="BE690" s="3">
        <f t="shared" ref="BE690" si="7156">(AR690*AZ687+AS690*AY687+AT690*AZ690+AU690*AY690)</f>
        <v>0</v>
      </c>
      <c r="BF690" s="20"/>
      <c r="BG690" s="16">
        <v>0</v>
      </c>
      <c r="BH690" s="17">
        <f t="shared" ref="BH690" si="7157">$B687*$BH$4</f>
        <v>2.9954367999999998</v>
      </c>
      <c r="BI690" s="18">
        <v>1</v>
      </c>
      <c r="BJ690" s="19">
        <v>0</v>
      </c>
      <c r="BK690" s="20"/>
      <c r="BL690" s="1">
        <f t="shared" ref="BL690" si="7158">BB690*BG687+BD690*BG690-BC690*BH687-BE690*BH690</f>
        <v>0</v>
      </c>
      <c r="BM690" s="4">
        <f t="shared" ref="BM690" si="7159">(BB690*BH687+BC690*BG687+BD690*BH690+BE690*BG690)</f>
        <v>-224.70459752360534</v>
      </c>
      <c r="BN690" s="2">
        <f t="shared" ref="BN690" si="7160">BB690*BI687+BD690*BI690-BC690*BJ687-BE690*BJ690</f>
        <v>-86.688849710540353</v>
      </c>
      <c r="BO690" s="3">
        <f t="shared" ref="BO690" si="7161">(BB690*BJ687+BC690*BI687+BD690*BJ690+BE690*BI690)</f>
        <v>0</v>
      </c>
      <c r="BP690" s="20"/>
      <c r="BQ690" s="16">
        <v>0</v>
      </c>
      <c r="BR690" s="17">
        <v>0</v>
      </c>
      <c r="BS690" s="18">
        <v>1</v>
      </c>
      <c r="BT690" s="19">
        <v>0</v>
      </c>
      <c r="BU690" s="20"/>
      <c r="BV690" s="1">
        <f t="shared" ref="BV690" si="7162">BL690*BQ687+BN690*BQ690-BM690*BR687-BO690*BR690</f>
        <v>0</v>
      </c>
      <c r="BW690" s="4">
        <f t="shared" ref="BW690" si="7163">(BL690*BR687+BM690*BQ687+BN690*BR690+BO690*BQ690)</f>
        <v>-224.70459752360534</v>
      </c>
      <c r="BX690" s="2">
        <f t="shared" ref="BX690" si="7164">BL690*BS687+BN690*BS690-BM690*BT687-BO690*BT690</f>
        <v>445.61081538060205</v>
      </c>
      <c r="BY690" s="3">
        <f t="shared" ref="BY690" si="7165">(BL690*BT687+BM690*BS687+BN690*BT690+BO690*BS690)</f>
        <v>0</v>
      </c>
      <c r="BZ690" s="20"/>
      <c r="CA690" s="16">
        <v>0</v>
      </c>
      <c r="CB690" s="17">
        <f t="shared" ref="CB690" si="7166">$B687*$CB$4</f>
        <v>1.3520367999999998</v>
      </c>
      <c r="CC690" s="18">
        <v>1</v>
      </c>
      <c r="CD690" s="19">
        <v>0</v>
      </c>
      <c r="CE690" s="20"/>
      <c r="CF690" s="1">
        <f t="shared" ref="CF690" si="7167">BV690*CA687+BX690*CA690-BW690*CB687-BY690*CB690</f>
        <v>0</v>
      </c>
      <c r="CG690" s="4">
        <f t="shared" ref="CG690" si="7168">(BV690*CB687+BW690*CA687+BX690*CB690+BY690*CA690)</f>
        <v>377.77762334897454</v>
      </c>
      <c r="CH690" s="2">
        <f t="shared" ref="CH690" si="7169">BV690*CC687+BX690*CC690-BW690*CD687-BY690*CD690</f>
        <v>445.61081538060205</v>
      </c>
      <c r="CI690" s="3">
        <f t="shared" ref="CI690" si="7170">(BV690*CD687+BW690*CC687+BX690*CD690+BY690*CC690)</f>
        <v>0</v>
      </c>
      <c r="CK690" s="16">
        <f t="shared" ref="CK690" si="7171">1/$CL$4</f>
        <v>1</v>
      </c>
      <c r="CL690" s="17">
        <v>0</v>
      </c>
      <c r="CM690" s="18">
        <v>1</v>
      </c>
      <c r="CN690" s="19">
        <v>0</v>
      </c>
      <c r="CP690" s="1">
        <f t="shared" ref="CP690" si="7172">CF690*CK687+CH690*CK690-CG690*CL687-CI690*CL690</f>
        <v>445.61081538060205</v>
      </c>
      <c r="CQ690" s="4">
        <f t="shared" ref="CQ690" si="7173">(CF690*CL687+CG690*CK687+CH690*CL690+CI690*CK690)</f>
        <v>377.77762334897454</v>
      </c>
      <c r="CR690" s="2">
        <f t="shared" ref="CR690" si="7174">CF690*CM687+CH690*CM690-CG690*CN687-CI690*CN690</f>
        <v>445.61081538060205</v>
      </c>
      <c r="CS690" s="3">
        <f t="shared" ref="CS690" si="7175">(CF690*CN687+CG690*CM687+CH690*CN690+CI690*CM690)</f>
        <v>0</v>
      </c>
      <c r="CU690" s="39">
        <f t="shared" ref="CU690" si="7176">(180/PI())*ATAN(-1*(CQ687/CP687))</f>
        <v>49.709419330823394</v>
      </c>
      <c r="CW690" s="56">
        <f t="shared" ref="CW690" si="7177">20*LOG(((1-(10^(CU687/20)^2)*(1-((1-CW687)/(1+CW687))^2))^0.5))</f>
        <v>-2.1141048809757224E-5</v>
      </c>
      <c r="CY690" s="35"/>
      <c r="CZ690" s="35"/>
    </row>
    <row r="691" spans="1:104" ht="18" customHeight="1"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30"/>
      <c r="AC691" s="20"/>
      <c r="AD691" s="20"/>
      <c r="AE691" s="20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Y691" s="35"/>
      <c r="CZ691" s="35"/>
    </row>
    <row r="692" spans="1:104" ht="18" customHeight="1">
      <c r="CY692" s="35"/>
      <c r="CZ692" s="35"/>
    </row>
    <row r="693" spans="1:104" ht="18" customHeight="1" thickBot="1">
      <c r="A693" s="23"/>
      <c r="B693" s="23"/>
      <c r="C693" s="23"/>
      <c r="D693" s="20" t="s">
        <v>6</v>
      </c>
      <c r="E693" s="20"/>
      <c r="F693" s="20"/>
      <c r="G693" s="20"/>
      <c r="H693" s="20"/>
      <c r="I693" s="20" t="s">
        <v>7</v>
      </c>
      <c r="J693" s="20"/>
      <c r="K693" s="20"/>
      <c r="L693" s="20"/>
      <c r="M693" s="23"/>
      <c r="N693" s="23"/>
      <c r="O693" s="24" t="s">
        <v>8</v>
      </c>
      <c r="P693" s="23"/>
      <c r="Q693" s="23"/>
      <c r="R693" s="23"/>
      <c r="S693" s="20"/>
      <c r="T693" s="20" t="s">
        <v>9</v>
      </c>
      <c r="U693" s="23"/>
      <c r="V693" s="23"/>
      <c r="W693" s="23"/>
      <c r="X693" s="23"/>
      <c r="Y693" s="24" t="s">
        <v>10</v>
      </c>
      <c r="Z693" s="23"/>
      <c r="AA693" s="23"/>
      <c r="AB693" s="23"/>
      <c r="AC693" s="24" t="s">
        <v>11</v>
      </c>
      <c r="AD693" s="20"/>
      <c r="AE693" s="20"/>
      <c r="AF693" s="20"/>
      <c r="AG693" s="20"/>
      <c r="AH693" s="23"/>
      <c r="AI693" s="24" t="s">
        <v>12</v>
      </c>
      <c r="AJ693" s="23"/>
      <c r="AK693" s="23"/>
      <c r="AL693" s="20"/>
      <c r="AM693" s="24" t="s">
        <v>21</v>
      </c>
      <c r="AN693" s="20"/>
      <c r="AO693" s="23"/>
      <c r="AP693" s="23"/>
      <c r="AQ693" s="23"/>
      <c r="AR693" s="23"/>
      <c r="AS693" s="24" t="s">
        <v>87</v>
      </c>
      <c r="AT693" s="23"/>
      <c r="AU693" s="23"/>
      <c r="AV693" s="23"/>
      <c r="AW693" s="24" t="s">
        <v>22</v>
      </c>
      <c r="AX693" s="20"/>
      <c r="AY693" s="20"/>
      <c r="AZ693" s="20"/>
      <c r="BA693" s="20"/>
      <c r="BB693" s="23"/>
      <c r="BC693" s="24" t="s">
        <v>13</v>
      </c>
      <c r="BD693" s="23"/>
      <c r="BE693" s="23"/>
      <c r="BF693" s="23"/>
      <c r="BG693" s="24" t="s">
        <v>23</v>
      </c>
      <c r="BH693" s="20"/>
      <c r="BI693" s="23"/>
      <c r="BJ693" s="23"/>
      <c r="BK693" s="23"/>
      <c r="BL693" s="23"/>
      <c r="BM693" s="24" t="s">
        <v>24</v>
      </c>
      <c r="BN693" s="23"/>
      <c r="BO693" s="23"/>
      <c r="BP693" s="23"/>
      <c r="BQ693" s="24" t="s">
        <v>22</v>
      </c>
      <c r="BR693" s="20"/>
      <c r="BS693" s="20"/>
      <c r="BT693" s="20"/>
      <c r="BU693" s="20"/>
      <c r="BV693" s="23"/>
      <c r="BW693" s="24" t="s">
        <v>25</v>
      </c>
      <c r="BX693" s="23"/>
      <c r="BY693" s="23"/>
      <c r="BZ693" s="23"/>
      <c r="CA693" s="24" t="s">
        <v>23</v>
      </c>
      <c r="CB693" s="20"/>
      <c r="CC693" s="23"/>
      <c r="CD693" s="23"/>
      <c r="CE693" s="23"/>
      <c r="CF693" s="23"/>
      <c r="CG693" s="24" t="s">
        <v>88</v>
      </c>
      <c r="CH693" s="23"/>
      <c r="CI693" s="23"/>
      <c r="CJ693" s="23"/>
      <c r="CK693" s="24" t="s">
        <v>155</v>
      </c>
      <c r="CL693" s="24"/>
      <c r="CM693" s="23"/>
      <c r="CN693" s="23"/>
      <c r="CO693" s="23"/>
      <c r="CP693" s="23"/>
      <c r="CQ693" s="24" t="s">
        <v>89</v>
      </c>
      <c r="CR693" s="23"/>
      <c r="CS693" s="23"/>
      <c r="CY693" s="35"/>
      <c r="CZ693" s="35"/>
    </row>
    <row r="694" spans="1:104" ht="18" customHeight="1" thickBot="1">
      <c r="A694" s="23"/>
      <c r="B694" s="33"/>
      <c r="C694" s="23"/>
      <c r="D694" s="7" t="s">
        <v>99</v>
      </c>
      <c r="E694" s="8"/>
      <c r="F694" s="8" t="s">
        <v>100</v>
      </c>
      <c r="G694" s="9"/>
      <c r="H694" s="10"/>
      <c r="I694" s="7" t="s">
        <v>103</v>
      </c>
      <c r="J694" s="8"/>
      <c r="K694" s="8" t="s">
        <v>104</v>
      </c>
      <c r="L694" s="9"/>
      <c r="M694" s="23"/>
      <c r="N694" s="194" t="s">
        <v>74</v>
      </c>
      <c r="O694" s="195"/>
      <c r="P694" s="196" t="s">
        <v>75</v>
      </c>
      <c r="Q694" s="197"/>
      <c r="R694" s="23"/>
      <c r="S694" s="7" t="s">
        <v>2</v>
      </c>
      <c r="T694" s="8"/>
      <c r="U694" s="8" t="s">
        <v>3</v>
      </c>
      <c r="V694" s="9"/>
      <c r="W694" s="20"/>
      <c r="X694" s="194" t="s">
        <v>108</v>
      </c>
      <c r="Y694" s="195"/>
      <c r="Z694" s="196" t="s">
        <v>109</v>
      </c>
      <c r="AA694" s="197"/>
      <c r="AB694" s="20"/>
      <c r="AC694" s="7" t="s">
        <v>107</v>
      </c>
      <c r="AD694" s="8"/>
      <c r="AE694" s="8" t="s">
        <v>14</v>
      </c>
      <c r="AF694" s="9"/>
      <c r="AG694" s="20"/>
      <c r="AH694" s="194" t="s">
        <v>112</v>
      </c>
      <c r="AI694" s="195"/>
      <c r="AJ694" s="196" t="s">
        <v>113</v>
      </c>
      <c r="AK694" s="197"/>
      <c r="AL694" s="20"/>
      <c r="AM694" s="106" t="s">
        <v>135</v>
      </c>
      <c r="AN694" s="107"/>
      <c r="AO694" s="107" t="s">
        <v>136</v>
      </c>
      <c r="AP694" s="108"/>
      <c r="AQ694" s="23"/>
      <c r="AR694" s="194" t="s">
        <v>116</v>
      </c>
      <c r="AS694" s="195"/>
      <c r="AT694" s="196" t="s">
        <v>0</v>
      </c>
      <c r="AU694" s="197"/>
      <c r="AV694" s="36"/>
      <c r="AW694" s="7" t="s">
        <v>139</v>
      </c>
      <c r="AX694" s="8"/>
      <c r="AY694" s="8" t="s">
        <v>140</v>
      </c>
      <c r="AZ694" s="9"/>
      <c r="BA694" s="20"/>
      <c r="BB694" s="194" t="s">
        <v>119</v>
      </c>
      <c r="BC694" s="195"/>
      <c r="BD694" s="196" t="s">
        <v>120</v>
      </c>
      <c r="BE694" s="197"/>
      <c r="BF694" s="36"/>
      <c r="BG694" s="190" t="s">
        <v>143</v>
      </c>
      <c r="BH694" s="191"/>
      <c r="BI694" s="192" t="s">
        <v>144</v>
      </c>
      <c r="BJ694" s="193"/>
      <c r="BK694" s="36"/>
      <c r="BL694" s="194" t="s">
        <v>123</v>
      </c>
      <c r="BM694" s="195"/>
      <c r="BN694" s="196" t="s">
        <v>124</v>
      </c>
      <c r="BO694" s="197"/>
      <c r="BP694" s="36"/>
      <c r="BQ694" s="7" t="s">
        <v>147</v>
      </c>
      <c r="BR694" s="8"/>
      <c r="BS694" s="8" t="s">
        <v>148</v>
      </c>
      <c r="BT694" s="9"/>
      <c r="BU694" s="20"/>
      <c r="BV694" s="194" t="s">
        <v>127</v>
      </c>
      <c r="BW694" s="195"/>
      <c r="BX694" s="196" t="s">
        <v>128</v>
      </c>
      <c r="BY694" s="197"/>
      <c r="BZ694" s="36"/>
      <c r="CA694" s="7" t="s">
        <v>151</v>
      </c>
      <c r="CB694" s="8"/>
      <c r="CC694" s="8" t="s">
        <v>152</v>
      </c>
      <c r="CD694" s="9"/>
      <c r="CE694" s="36"/>
      <c r="CF694" s="194" t="s">
        <v>131</v>
      </c>
      <c r="CG694" s="195"/>
      <c r="CH694" s="196" t="s">
        <v>132</v>
      </c>
      <c r="CI694" s="197"/>
      <c r="CJ694" s="23"/>
      <c r="CK694" s="7" t="s">
        <v>156</v>
      </c>
      <c r="CL694" s="8"/>
      <c r="CM694" s="8" t="s">
        <v>157</v>
      </c>
      <c r="CN694" s="9"/>
      <c r="CO694" s="23"/>
      <c r="CP694" s="194" t="s">
        <v>160</v>
      </c>
      <c r="CQ694" s="195"/>
      <c r="CR694" s="196" t="s">
        <v>132</v>
      </c>
      <c r="CS694" s="197"/>
      <c r="CU694" s="26" t="s">
        <v>15</v>
      </c>
      <c r="CW694" s="52" t="s">
        <v>46</v>
      </c>
      <c r="CY694" s="35"/>
      <c r="CZ694" s="35"/>
    </row>
    <row r="695" spans="1:104" ht="18" customHeight="1" thickTop="1" thickBot="1">
      <c r="B695" s="34">
        <v>1.68</v>
      </c>
      <c r="D695" s="11">
        <v>1</v>
      </c>
      <c r="E695" s="12">
        <v>0</v>
      </c>
      <c r="F695" s="13">
        <v>0</v>
      </c>
      <c r="G695" s="14">
        <v>0</v>
      </c>
      <c r="H695" s="10"/>
      <c r="I695" s="11">
        <v>1</v>
      </c>
      <c r="J695" s="12">
        <v>0</v>
      </c>
      <c r="K695" s="13">
        <v>0</v>
      </c>
      <c r="L695" s="40">
        <f t="shared" ref="L695" si="7178">$B695*$J$4</f>
        <v>2.3974272000000001</v>
      </c>
      <c r="N695" s="1">
        <f t="shared" ref="N695" si="7179">D695*I695+F695*I698-E695*J695-G695*J698</f>
        <v>1</v>
      </c>
      <c r="O695" s="4">
        <f t="shared" ref="O695" si="7180">(D695*J695+E695*I695+F695*J698+G695*I698)</f>
        <v>0</v>
      </c>
      <c r="P695" s="2">
        <f t="shared" ref="P695" si="7181">D695*K695+F695*K698-E695*L695-G695*L698</f>
        <v>0</v>
      </c>
      <c r="Q695" s="3">
        <f t="shared" ref="Q695" si="7182">(D695*L695+E695*K695+F695*L698+G695*K698)</f>
        <v>2.3974272000000001</v>
      </c>
      <c r="S695" s="11">
        <v>1</v>
      </c>
      <c r="T695" s="12">
        <v>0</v>
      </c>
      <c r="U695" s="13">
        <v>0</v>
      </c>
      <c r="V695" s="13">
        <v>0</v>
      </c>
      <c r="W695" s="20"/>
      <c r="X695" s="1">
        <f t="shared" ref="X695" si="7183">N695*S695+P695*S698-O695*T695-Q695*T698</f>
        <v>-6.2678638488780809</v>
      </c>
      <c r="Y695" s="4">
        <f t="shared" ref="Y695" si="7184">(N695*T695+O695*S695+P695*T698+Q695*S698)</f>
        <v>0</v>
      </c>
      <c r="Z695" s="2">
        <f t="shared" ref="Z695" si="7185">N695*U695+P695*U698-O695*V695-Q695*V698</f>
        <v>0</v>
      </c>
      <c r="AA695" s="3">
        <f t="shared" ref="AA695" si="7186">(N695*V695+O695*U695+P695*V698+Q695*U698)</f>
        <v>2.3974272000000001</v>
      </c>
      <c r="AB695" s="20"/>
      <c r="AC695" s="11">
        <v>1</v>
      </c>
      <c r="AD695" s="12">
        <v>0</v>
      </c>
      <c r="AE695" s="13">
        <v>0</v>
      </c>
      <c r="AF695" s="40">
        <f t="shared" ref="AF695" si="7187">$B695*$AD$4</f>
        <v>2.8769832000000002</v>
      </c>
      <c r="AG695" s="20"/>
      <c r="AH695" s="1">
        <f t="shared" ref="AH695" si="7188">X695*AC695+Z695*AC698-Y695*AD695-AA695*AD698</f>
        <v>-6.2678638488780809</v>
      </c>
      <c r="AI695" s="4">
        <f t="shared" ref="AI695" si="7189">(X695*AD695+Y695*AC695+Z695*AD698+AA695*AC698)</f>
        <v>0</v>
      </c>
      <c r="AJ695" s="2">
        <f t="shared" ref="AJ695" si="7190">X695*AE695+Z695*AE698-Y695*AF695-AA695*AF698</f>
        <v>0</v>
      </c>
      <c r="AK695" s="3">
        <f t="shared" ref="AK695" si="7191">(X695*AF695+Y695*AE695+Z695*AF698+AA695*AE698)</f>
        <v>-15.63511179310958</v>
      </c>
      <c r="AL695" s="20"/>
      <c r="AM695" s="11">
        <v>1</v>
      </c>
      <c r="AN695" s="12">
        <v>0</v>
      </c>
      <c r="AO695" s="13">
        <v>0</v>
      </c>
      <c r="AP695" s="14">
        <v>0</v>
      </c>
      <c r="AR695" s="1">
        <f t="shared" ref="AR695" si="7192">AH695*AM695+AJ695*AM698-AI695*AN695-AK695*AN698</f>
        <v>43.790710844527254</v>
      </c>
      <c r="AS695" s="4">
        <f t="shared" ref="AS695" si="7193">(AH695*AN695+AI695*AM695+AJ695*AN698+AK695*AM698)</f>
        <v>0</v>
      </c>
      <c r="AT695" s="2">
        <f t="shared" ref="AT695" si="7194">AH695*AO695+AJ695*AO698-AI695*AP695-AK695*AP698</f>
        <v>0</v>
      </c>
      <c r="AU695" s="3">
        <f t="shared" ref="AU695" si="7195">(AH695*AP695+AI695*AO695+AJ695*AP698+AK695*AO698)</f>
        <v>-15.63511179310958</v>
      </c>
      <c r="AV695" s="20"/>
      <c r="AW695" s="11">
        <v>1</v>
      </c>
      <c r="AX695" s="12">
        <v>0</v>
      </c>
      <c r="AY695" s="13">
        <v>0</v>
      </c>
      <c r="AZ695" s="40">
        <f t="shared" ref="AZ695" si="7196">$B695*$AX$4</f>
        <v>2.8769832000000002</v>
      </c>
      <c r="BA695" s="20"/>
      <c r="BB695" s="1">
        <f t="shared" ref="BB695" si="7197">AR695*AW695+AT695*AW698-AS695*AX695-AU695*AX698</f>
        <v>43.790710844527254</v>
      </c>
      <c r="BC695" s="4">
        <f t="shared" ref="BC695" si="7198">(AR695*AX695+AS695*AW695+AT695*AX698+AU695*AW698)</f>
        <v>0</v>
      </c>
      <c r="BD695" s="2">
        <f t="shared" ref="BD695" si="7199">AR695*AY695+AT695*AY698-AS695*AZ695-AU695*AZ698</f>
        <v>0</v>
      </c>
      <c r="BE695" s="3">
        <f t="shared" ref="BE695" si="7200">(AR695*AZ695+AS695*AY695+AT695*AZ698+AU695*AY698)</f>
        <v>110.35002762265316</v>
      </c>
      <c r="BF695" s="20"/>
      <c r="BG695" s="11">
        <v>1</v>
      </c>
      <c r="BH695" s="12">
        <v>0</v>
      </c>
      <c r="BI695" s="13">
        <v>0</v>
      </c>
      <c r="BJ695" s="14">
        <v>0</v>
      </c>
      <c r="BK695" s="20"/>
      <c r="BL695" s="1">
        <f t="shared" ref="BL695" si="7201">BB695*BG695+BD695*BG698-BC695*BH695-BE695*BH698</f>
        <v>-290.73831113427502</v>
      </c>
      <c r="BM695" s="4">
        <f t="shared" ref="BM695" si="7202">(BB695*BH695+BC695*BG695+BD695*BH698+BE695*BG698)</f>
        <v>0</v>
      </c>
      <c r="BN695" s="2">
        <f t="shared" ref="BN695" si="7203">BB695*BI695+BD695*BI698-BC695*BJ695-BE695*BJ698</f>
        <v>0</v>
      </c>
      <c r="BO695" s="3">
        <f t="shared" ref="BO695" si="7204">(BB695*BJ695+BC695*BI695+BD695*BJ698+BE695*BI698)</f>
        <v>110.35002762265316</v>
      </c>
      <c r="BP695" s="20"/>
      <c r="BQ695" s="11">
        <v>1</v>
      </c>
      <c r="BR695" s="12">
        <v>0</v>
      </c>
      <c r="BS695" s="13">
        <v>0</v>
      </c>
      <c r="BT695" s="40">
        <f t="shared" ref="BT695" si="7205">$B695*BR$4</f>
        <v>2.3974272000000001</v>
      </c>
      <c r="BU695" s="20"/>
      <c r="BV695" s="1">
        <f t="shared" ref="BV695" si="7206">BL695*BQ695+BN695*BQ698-BM695*BR695-BO695*BR698</f>
        <v>-290.73831113427502</v>
      </c>
      <c r="BW695" s="4">
        <f t="shared" ref="BW695" si="7207">(BL695*BR695+BM695*BQ695+BN695*BR698+BO695*BQ698)</f>
        <v>0</v>
      </c>
      <c r="BX695" s="2">
        <f t="shared" ref="BX695" si="7208">BL695*BS695+BN695*BS698-BM695*BT695-BO695*BT698</f>
        <v>0</v>
      </c>
      <c r="BY695" s="3">
        <f t="shared" ref="BY695" si="7209">(BL695*BT695+BM695*BS695+BN695*BT698+BO695*BS698)</f>
        <v>-586.67390757272074</v>
      </c>
      <c r="BZ695" s="20"/>
      <c r="CA695" s="11">
        <v>1</v>
      </c>
      <c r="CB695" s="12">
        <v>0</v>
      </c>
      <c r="CC695" s="13">
        <v>0</v>
      </c>
      <c r="CD695" s="14">
        <v>0</v>
      </c>
      <c r="CE695" s="20"/>
      <c r="CF695" s="1">
        <f t="shared" ref="CF695" si="7210">BV695*CA695+BX695*CA698-BW695*CB695-BY695*CB698</f>
        <v>512.0230847886387</v>
      </c>
      <c r="CG695" s="4">
        <f t="shared" ref="CG695" si="7211">(BV695*CB695+BW695*CA695+BX695*CB698+BY695*CA698)</f>
        <v>0</v>
      </c>
      <c r="CH695" s="2">
        <f t="shared" ref="CH695" si="7212">BV695*CC695+BX695*CC698-BW695*CD695-BY695*CD698</f>
        <v>0</v>
      </c>
      <c r="CI695" s="3">
        <f t="shared" ref="CI695" si="7213">(BV695*CD695+BW695*CC695+BX695*CD698+BY695*CC698)</f>
        <v>-586.67390757272074</v>
      </c>
      <c r="CJ695" s="28"/>
      <c r="CK695" s="11">
        <v>1</v>
      </c>
      <c r="CL695" s="12">
        <v>0</v>
      </c>
      <c r="CM695" s="13">
        <v>0</v>
      </c>
      <c r="CN695" s="14">
        <v>0</v>
      </c>
      <c r="CP695" s="1">
        <f t="shared" ref="CP695" si="7214">CF695*CK695+CH695*CK698-CG695*CL695-CI695*CL698</f>
        <v>512.0230847886387</v>
      </c>
      <c r="CQ695" s="4">
        <f t="shared" ref="CQ695" si="7215">(CF695*CL695+CG695*CK695+CH695*CL698+CI695*CK698)</f>
        <v>-586.67390757272074</v>
      </c>
      <c r="CR695" s="2">
        <f t="shared" ref="CR695" si="7216">CF695*CM695+CH695*CM698-CG695*CN695-CI695*CN698</f>
        <v>0</v>
      </c>
      <c r="CS695" s="3">
        <f t="shared" ref="CS695" si="7217">(CF695*CN695+CG695*CM695+CH695*CN698+CI695*CM698)</f>
        <v>-586.67390757272074</v>
      </c>
      <c r="CU695" s="29">
        <f t="shared" ref="CU695" si="7218">20*LOG(((1+$CL$4)/$CL$4)/((CP695+CP698)^2+(CQ695+CQ698)^2)^0.5)</f>
        <v>-54.265990251770369</v>
      </c>
      <c r="CW695" s="53">
        <f t="shared" ref="CW695" si="7219">((CP695^2+CQ695^2)^0.5)/((CP698^2+CQ698^2)^0.5)</f>
        <v>1.1457977043342584</v>
      </c>
      <c r="CY695" s="35"/>
      <c r="CZ695" s="35"/>
    </row>
    <row r="696" spans="1:104" ht="18" customHeight="1" thickBot="1">
      <c r="D696" s="11"/>
      <c r="E696" s="13"/>
      <c r="F696" s="13"/>
      <c r="G696" s="15"/>
      <c r="H696" s="10"/>
      <c r="I696" s="11"/>
      <c r="J696" s="13"/>
      <c r="K696" s="13"/>
      <c r="L696" s="15"/>
      <c r="N696" s="5"/>
      <c r="Q696" s="6"/>
      <c r="S696" s="11"/>
      <c r="T696" s="13"/>
      <c r="U696" s="13"/>
      <c r="V696" s="15"/>
      <c r="W696" s="20"/>
      <c r="X696" s="5"/>
      <c r="AA696" s="6"/>
      <c r="AB696" s="20"/>
      <c r="AC696" s="11"/>
      <c r="AD696" s="13"/>
      <c r="AE696" s="13"/>
      <c r="AF696" s="15"/>
      <c r="AG696" s="20"/>
      <c r="AH696" s="5"/>
      <c r="AK696" s="6"/>
      <c r="AL696" s="20"/>
      <c r="AM696" s="11"/>
      <c r="AN696" s="13"/>
      <c r="AO696" s="13"/>
      <c r="AP696" s="15"/>
      <c r="AR696" s="5"/>
      <c r="AU696" s="6"/>
      <c r="AW696" s="11"/>
      <c r="AX696" s="13"/>
      <c r="AY696" s="13"/>
      <c r="AZ696" s="15"/>
      <c r="BA696" s="20"/>
      <c r="BB696" s="5"/>
      <c r="BE696" s="6"/>
      <c r="BG696" s="11"/>
      <c r="BH696" s="13"/>
      <c r="BI696" s="13"/>
      <c r="BJ696" s="15"/>
      <c r="BL696" s="5"/>
      <c r="BO696" s="6"/>
      <c r="BQ696" s="11"/>
      <c r="BR696" s="13"/>
      <c r="BS696" s="13"/>
      <c r="BT696" s="15"/>
      <c r="BU696" s="20"/>
      <c r="BV696" s="5"/>
      <c r="BY696" s="6"/>
      <c r="CA696" s="11"/>
      <c r="CB696" s="13"/>
      <c r="CC696" s="13"/>
      <c r="CD696" s="15"/>
      <c r="CF696" s="5"/>
      <c r="CI696" s="6"/>
      <c r="CK696" s="11"/>
      <c r="CL696" s="13"/>
      <c r="CM696" s="13"/>
      <c r="CN696" s="15"/>
      <c r="CP696" s="5"/>
      <c r="CS696" s="6"/>
      <c r="CW696" s="54"/>
      <c r="CY696" s="35"/>
      <c r="CZ696" s="35"/>
    </row>
    <row r="697" spans="1:104" ht="18" customHeight="1" thickBot="1">
      <c r="D697" s="11" t="s">
        <v>101</v>
      </c>
      <c r="E697" s="13"/>
      <c r="F697" s="13" t="s">
        <v>102</v>
      </c>
      <c r="G697" s="15"/>
      <c r="H697" s="10"/>
      <c r="I697" s="11" t="s">
        <v>106</v>
      </c>
      <c r="J697" s="13"/>
      <c r="K697" s="13" t="s">
        <v>105</v>
      </c>
      <c r="L697" s="15"/>
      <c r="N697" s="194" t="s">
        <v>16</v>
      </c>
      <c r="O697" s="195"/>
      <c r="P697" s="196" t="s">
        <v>17</v>
      </c>
      <c r="Q697" s="197"/>
      <c r="S697" s="11" t="s">
        <v>4</v>
      </c>
      <c r="T697" s="13"/>
      <c r="U697" s="13" t="s">
        <v>5</v>
      </c>
      <c r="V697" s="15"/>
      <c r="W697" s="20"/>
      <c r="X697" s="194" t="s">
        <v>111</v>
      </c>
      <c r="Y697" s="195"/>
      <c r="Z697" s="196" t="s">
        <v>110</v>
      </c>
      <c r="AA697" s="197"/>
      <c r="AB697" s="20"/>
      <c r="AC697" s="11" t="s">
        <v>18</v>
      </c>
      <c r="AD697" s="13"/>
      <c r="AE697" s="13" t="s">
        <v>19</v>
      </c>
      <c r="AF697" s="15"/>
      <c r="AG697" s="20"/>
      <c r="AH697" s="194" t="s">
        <v>114</v>
      </c>
      <c r="AI697" s="195"/>
      <c r="AJ697" s="196" t="s">
        <v>115</v>
      </c>
      <c r="AK697" s="197"/>
      <c r="AL697" s="20"/>
      <c r="AM697" s="11" t="s">
        <v>138</v>
      </c>
      <c r="AN697" s="13"/>
      <c r="AO697" s="13" t="s">
        <v>137</v>
      </c>
      <c r="AP697" s="15"/>
      <c r="AR697" s="194" t="s">
        <v>117</v>
      </c>
      <c r="AS697" s="195"/>
      <c r="AT697" s="196" t="s">
        <v>118</v>
      </c>
      <c r="AU697" s="197"/>
      <c r="AV697" s="36"/>
      <c r="AW697" s="11" t="s">
        <v>142</v>
      </c>
      <c r="AX697" s="13"/>
      <c r="AY697" s="13" t="s">
        <v>141</v>
      </c>
      <c r="AZ697" s="15"/>
      <c r="BA697" s="20"/>
      <c r="BB697" s="194" t="s">
        <v>122</v>
      </c>
      <c r="BC697" s="195"/>
      <c r="BD697" s="196" t="s">
        <v>121</v>
      </c>
      <c r="BE697" s="197"/>
      <c r="BF697" s="36"/>
      <c r="BG697" s="11" t="s">
        <v>145</v>
      </c>
      <c r="BH697" s="13"/>
      <c r="BI697" s="13" t="s">
        <v>146</v>
      </c>
      <c r="BJ697" s="15"/>
      <c r="BK697" s="36"/>
      <c r="BL697" s="194" t="s">
        <v>125</v>
      </c>
      <c r="BM697" s="195"/>
      <c r="BN697" s="196" t="s">
        <v>126</v>
      </c>
      <c r="BO697" s="197"/>
      <c r="BP697" s="36"/>
      <c r="BQ697" s="11" t="s">
        <v>150</v>
      </c>
      <c r="BR697" s="13"/>
      <c r="BS697" s="13" t="s">
        <v>149</v>
      </c>
      <c r="BT697" s="15"/>
      <c r="BU697" s="20"/>
      <c r="BV697" s="194" t="s">
        <v>129</v>
      </c>
      <c r="BW697" s="195"/>
      <c r="BX697" s="196" t="s">
        <v>130</v>
      </c>
      <c r="BY697" s="197"/>
      <c r="BZ697" s="36"/>
      <c r="CA697" s="11" t="s">
        <v>154</v>
      </c>
      <c r="CB697" s="13"/>
      <c r="CC697" s="13" t="s">
        <v>153</v>
      </c>
      <c r="CD697" s="15"/>
      <c r="CE697" s="36"/>
      <c r="CF697" s="194" t="s">
        <v>134</v>
      </c>
      <c r="CG697" s="195"/>
      <c r="CH697" s="196" t="s">
        <v>133</v>
      </c>
      <c r="CI697" s="197"/>
      <c r="CK697" s="11" t="s">
        <v>159</v>
      </c>
      <c r="CL697" s="13"/>
      <c r="CM697" s="13" t="s">
        <v>158</v>
      </c>
      <c r="CN697" s="15"/>
      <c r="CP697" s="109" t="s">
        <v>161</v>
      </c>
      <c r="CQ697" s="110"/>
      <c r="CR697" s="111" t="s">
        <v>162</v>
      </c>
      <c r="CS697" s="112"/>
      <c r="CU697" s="38" t="s">
        <v>29</v>
      </c>
      <c r="CW697" s="55" t="s">
        <v>47</v>
      </c>
      <c r="CY697" s="35"/>
      <c r="CZ697" s="35"/>
    </row>
    <row r="698" spans="1:104" ht="18" customHeight="1" thickTop="1" thickBot="1">
      <c r="D698" s="16">
        <v>0</v>
      </c>
      <c r="E698" s="17">
        <f t="shared" ref="E698" si="7220">$B695*$E$4</f>
        <v>1.3683263999999999</v>
      </c>
      <c r="F698" s="18">
        <v>1</v>
      </c>
      <c r="G698" s="19">
        <v>0</v>
      </c>
      <c r="H698" s="10"/>
      <c r="I698" s="16">
        <v>0</v>
      </c>
      <c r="J698" s="17">
        <v>0</v>
      </c>
      <c r="K698" s="18">
        <v>1</v>
      </c>
      <c r="L698" s="19">
        <v>0</v>
      </c>
      <c r="N698" s="1">
        <f t="shared" ref="N698" si="7221">D698*I695+F698*I698-E698*J695-G698*J698</f>
        <v>0</v>
      </c>
      <c r="O698" s="4">
        <f t="shared" ref="O698" si="7222">(D698*J695+E698*I695+F698*J698+G698*I698)</f>
        <v>1.3683263999999999</v>
      </c>
      <c r="P698" s="2">
        <f t="shared" ref="P698" si="7223">D698*K695+F698*K698-E698*L695-G698*L698</f>
        <v>-2.2804629298380799</v>
      </c>
      <c r="Q698" s="3">
        <f t="shared" ref="Q698" si="7224">(D698*L695+E698*K695+F698*L698+G698*K698)</f>
        <v>0</v>
      </c>
      <c r="S698" s="16">
        <v>0</v>
      </c>
      <c r="T698" s="17">
        <f t="shared" ref="T698" si="7225">$B695*$T$4</f>
        <v>3.0315264000000002</v>
      </c>
      <c r="U698" s="18">
        <v>1</v>
      </c>
      <c r="V698" s="19">
        <v>0</v>
      </c>
      <c r="W698" s="20"/>
      <c r="X698" s="1">
        <f t="shared" ref="X698" si="7226">N698*S695+P698*S698-O698*T695-Q698*T698</f>
        <v>0</v>
      </c>
      <c r="Y698" s="4">
        <f t="shared" ref="Y698" si="7227">(N698*T695+O698*S695+P698*T698+Q698*S698)</f>
        <v>-5.5449571760254877</v>
      </c>
      <c r="Z698" s="2">
        <f t="shared" ref="Z698" si="7228">N698*U695+P698*U698-O698*V695-Q698*V698</f>
        <v>-2.2804629298380799</v>
      </c>
      <c r="AA698" s="3">
        <f t="shared" ref="AA698" si="7229">(N698*V695+O698*U695+P698*V698+Q698*U698)</f>
        <v>0</v>
      </c>
      <c r="AB698" s="20"/>
      <c r="AC698" s="16">
        <v>0</v>
      </c>
      <c r="AD698" s="17">
        <v>0</v>
      </c>
      <c r="AE698" s="18">
        <v>1</v>
      </c>
      <c r="AF698" s="19">
        <v>0</v>
      </c>
      <c r="AG698" s="20"/>
      <c r="AH698" s="1">
        <f t="shared" ref="AH698" si="7230">X698*AC695+Z698*AC698-Y698*AD695-AA698*AD698</f>
        <v>0</v>
      </c>
      <c r="AI698" s="4">
        <f t="shared" ref="AI698" si="7231">(X698*AD695+Y698*AC695+Z698*AD698+AA698*AC698)</f>
        <v>-5.5449571760254877</v>
      </c>
      <c r="AJ698" s="2">
        <f t="shared" ref="AJ698" si="7232">X698*AE695+Z698*AE698-Y698*AF695-AA698*AF698</f>
        <v>13.672285710306692</v>
      </c>
      <c r="AK698" s="3">
        <f t="shared" ref="AK698" si="7233">(X698*AF695+Y698*AE695+Z698*AF698+AA698*AE698)</f>
        <v>0</v>
      </c>
      <c r="AL698" s="20"/>
      <c r="AM698" s="16">
        <v>0</v>
      </c>
      <c r="AN698" s="17">
        <f t="shared" ref="AN698" si="7234">$B695*$AN$4</f>
        <v>3.2016767999999995</v>
      </c>
      <c r="AO698" s="18">
        <v>1</v>
      </c>
      <c r="AP698" s="19">
        <v>0</v>
      </c>
      <c r="AR698" s="1">
        <f t="shared" ref="AR698" si="7235">AH698*AM695+AJ698*AM698-AI698*AN695-AK698*AN698</f>
        <v>0</v>
      </c>
      <c r="AS698" s="4">
        <f t="shared" ref="AS698" si="7236">(AH698*AN695+AI698*AM695+AJ698*AN698+AK698*AM698)</f>
        <v>38.229282785634965</v>
      </c>
      <c r="AT698" s="2">
        <f t="shared" ref="AT698" si="7237">AH698*AO695+AJ698*AO698-AI698*AP695-AK698*AP698</f>
        <v>13.672285710306692</v>
      </c>
      <c r="AU698" s="3">
        <f t="shared" ref="AU698" si="7238">(AH698*AP695+AI698*AO695+AJ698*AP698+AK698*AO698)</f>
        <v>0</v>
      </c>
      <c r="AV698" s="20"/>
      <c r="AW698" s="16">
        <v>0</v>
      </c>
      <c r="AX698" s="17">
        <v>0</v>
      </c>
      <c r="AY698" s="18">
        <v>1</v>
      </c>
      <c r="AZ698" s="19">
        <v>0</v>
      </c>
      <c r="BA698" s="20"/>
      <c r="BB698" s="1">
        <f t="shared" ref="BB698" si="7239">AR698*AW695+AT698*AW698-AS698*AX695-AU698*AX698</f>
        <v>0</v>
      </c>
      <c r="BC698" s="4">
        <f t="shared" ref="BC698" si="7240">(AR698*AX695+AS698*AW695+AT698*AX698+AU698*AW698)</f>
        <v>38.229282785634965</v>
      </c>
      <c r="BD698" s="2">
        <f t="shared" ref="BD698" si="7241">AR698*AY695+AT698*AY698-AS698*AZ695-AU698*AZ698</f>
        <v>-96.312718612014308</v>
      </c>
      <c r="BE698" s="3">
        <f t="shared" ref="BE698" si="7242">(AR698*AZ695+AS698*AY695+AT698*AZ698+AU698*AY698)</f>
        <v>0</v>
      </c>
      <c r="BF698" s="20"/>
      <c r="BG698" s="16">
        <v>0</v>
      </c>
      <c r="BH698" s="17">
        <f t="shared" ref="BH698" si="7243">$B695*$BH$4</f>
        <v>3.0315264000000002</v>
      </c>
      <c r="BI698" s="18">
        <v>1</v>
      </c>
      <c r="BJ698" s="19">
        <v>0</v>
      </c>
      <c r="BK698" s="20"/>
      <c r="BL698" s="1">
        <f t="shared" ref="BL698" si="7244">BB698*BG695+BD698*BG698-BC698*BH695-BE698*BH698</f>
        <v>0</v>
      </c>
      <c r="BM698" s="4">
        <f t="shared" ref="BM698" si="7245">(BB698*BH695+BC698*BG695+BD698*BH698+BE698*BG698)</f>
        <v>-253.7452663424578</v>
      </c>
      <c r="BN698" s="2">
        <f t="shared" ref="BN698" si="7246">BB698*BI695+BD698*BI698-BC698*BJ695-BE698*BJ698</f>
        <v>-96.312718612014308</v>
      </c>
      <c r="BO698" s="3">
        <f t="shared" ref="BO698" si="7247">(BB698*BJ695+BC698*BI695+BD698*BJ698+BE698*BI698)</f>
        <v>0</v>
      </c>
      <c r="BP698" s="20"/>
      <c r="BQ698" s="16">
        <v>0</v>
      </c>
      <c r="BR698" s="17">
        <v>0</v>
      </c>
      <c r="BS698" s="18">
        <v>1</v>
      </c>
      <c r="BT698" s="19">
        <v>0</v>
      </c>
      <c r="BU698" s="20"/>
      <c r="BV698" s="1">
        <f t="shared" ref="BV698" si="7248">BL698*BQ695+BN698*BQ698-BM698*BR695-BO698*BR698</f>
        <v>0</v>
      </c>
      <c r="BW698" s="4">
        <f t="shared" ref="BW698" si="7249">(BL698*BR695+BM698*BQ695+BN698*BR698+BO698*BQ698)</f>
        <v>-253.7452663424578</v>
      </c>
      <c r="BX698" s="2">
        <f t="shared" ref="BX698" si="7250">BL698*BS695+BN698*BS698-BM698*BT695-BO698*BT698</f>
        <v>512.02308478863847</v>
      </c>
      <c r="BY698" s="3">
        <f t="shared" ref="BY698" si="7251">(BL698*BT695+BM698*BS695+BN698*BT698+BO698*BS698)</f>
        <v>0</v>
      </c>
      <c r="BZ698" s="20"/>
      <c r="CA698" s="16">
        <v>0</v>
      </c>
      <c r="CB698" s="17">
        <f t="shared" ref="CB698" si="7252">$B695*$CB$4</f>
        <v>1.3683263999999999</v>
      </c>
      <c r="CC698" s="18">
        <v>1</v>
      </c>
      <c r="CD698" s="19">
        <v>0</v>
      </c>
      <c r="CE698" s="20"/>
      <c r="CF698" s="1">
        <f t="shared" ref="CF698" si="7253">BV698*CA695+BX698*CA698-BW698*CB695-BY698*CB698</f>
        <v>0</v>
      </c>
      <c r="CG698" s="4">
        <f t="shared" ref="CG698" si="7254">(BV698*CB695+BW698*CA695+BX698*CB698+BY698*CA698)</f>
        <v>446.86943798327462</v>
      </c>
      <c r="CH698" s="2">
        <f t="shared" ref="CH698" si="7255">BV698*CC695+BX698*CC698-BW698*CD695-BY698*CD698</f>
        <v>512.02308478863847</v>
      </c>
      <c r="CI698" s="3">
        <f t="shared" ref="CI698" si="7256">(BV698*CD695+BW698*CC695+BX698*CD698+BY698*CC698)</f>
        <v>0</v>
      </c>
      <c r="CK698" s="16">
        <f t="shared" ref="CK698" si="7257">1/$CL$4</f>
        <v>1</v>
      </c>
      <c r="CL698" s="17">
        <v>0</v>
      </c>
      <c r="CM698" s="18">
        <v>1</v>
      </c>
      <c r="CN698" s="19">
        <v>0</v>
      </c>
      <c r="CP698" s="1">
        <f t="shared" ref="CP698" si="7258">CF698*CK695+CH698*CK698-CG698*CL695-CI698*CL698</f>
        <v>512.02308478863847</v>
      </c>
      <c r="CQ698" s="4">
        <f t="shared" ref="CQ698" si="7259">(CF698*CL695+CG698*CK695+CH698*CL698+CI698*CK698)</f>
        <v>446.86943798327462</v>
      </c>
      <c r="CR698" s="2">
        <f t="shared" ref="CR698" si="7260">CF698*CM695+CH698*CM698-CG698*CN695-CI698*CN698</f>
        <v>512.02308478863847</v>
      </c>
      <c r="CS698" s="3">
        <f t="shared" ref="CS698" si="7261">(CF698*CN695+CG698*CM695+CH698*CN698+CI698*CM698)</f>
        <v>0</v>
      </c>
      <c r="CU698" s="39">
        <f t="shared" ref="CU698" si="7262">(180/PI())*ATAN(-1*(CQ695/CP695))</f>
        <v>48.886980135196403</v>
      </c>
      <c r="CW698" s="56">
        <f t="shared" ref="CW698" si="7263">20*LOG(((1-(10^(CU695/20)^2)*(1-((1-CW695)/(1+CW695))^2))^0.5))</f>
        <v>-1.618737701854104E-5</v>
      </c>
      <c r="CY698" s="35"/>
      <c r="CZ698" s="35"/>
    </row>
    <row r="699" spans="1:104" ht="18" customHeight="1"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30"/>
      <c r="AC699" s="20"/>
      <c r="AD699" s="20"/>
      <c r="AE699" s="20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Y699" s="35"/>
      <c r="CZ699" s="35"/>
    </row>
    <row r="700" spans="1:104" ht="18" customHeight="1">
      <c r="CY700" s="35"/>
      <c r="CZ700" s="35"/>
    </row>
    <row r="701" spans="1:104" ht="18" customHeight="1" thickBot="1">
      <c r="A701" s="23"/>
      <c r="B701" s="23"/>
      <c r="C701" s="23"/>
      <c r="D701" s="20" t="s">
        <v>6</v>
      </c>
      <c r="E701" s="20"/>
      <c r="F701" s="20"/>
      <c r="G701" s="20"/>
      <c r="H701" s="20"/>
      <c r="I701" s="20" t="s">
        <v>7</v>
      </c>
      <c r="J701" s="20"/>
      <c r="K701" s="20"/>
      <c r="L701" s="20"/>
      <c r="M701" s="23"/>
      <c r="N701" s="23"/>
      <c r="O701" s="24" t="s">
        <v>8</v>
      </c>
      <c r="P701" s="23"/>
      <c r="Q701" s="23"/>
      <c r="R701" s="23"/>
      <c r="S701" s="20"/>
      <c r="T701" s="20" t="s">
        <v>9</v>
      </c>
      <c r="U701" s="23"/>
      <c r="V701" s="23"/>
      <c r="W701" s="23"/>
      <c r="X701" s="23"/>
      <c r="Y701" s="24" t="s">
        <v>10</v>
      </c>
      <c r="Z701" s="23"/>
      <c r="AA701" s="23"/>
      <c r="AB701" s="23"/>
      <c r="AC701" s="24" t="s">
        <v>11</v>
      </c>
      <c r="AD701" s="20"/>
      <c r="AE701" s="20"/>
      <c r="AF701" s="20"/>
      <c r="AG701" s="20"/>
      <c r="AH701" s="23"/>
      <c r="AI701" s="24" t="s">
        <v>12</v>
      </c>
      <c r="AJ701" s="23"/>
      <c r="AK701" s="23"/>
      <c r="AL701" s="20"/>
      <c r="AM701" s="24" t="s">
        <v>21</v>
      </c>
      <c r="AN701" s="20"/>
      <c r="AO701" s="23"/>
      <c r="AP701" s="23"/>
      <c r="AQ701" s="23"/>
      <c r="AR701" s="23"/>
      <c r="AS701" s="24" t="s">
        <v>87</v>
      </c>
      <c r="AT701" s="23"/>
      <c r="AU701" s="23"/>
      <c r="AV701" s="23"/>
      <c r="AW701" s="24" t="s">
        <v>22</v>
      </c>
      <c r="AX701" s="20"/>
      <c r="AY701" s="20"/>
      <c r="AZ701" s="20"/>
      <c r="BA701" s="20"/>
      <c r="BB701" s="23"/>
      <c r="BC701" s="24" t="s">
        <v>13</v>
      </c>
      <c r="BD701" s="23"/>
      <c r="BE701" s="23"/>
      <c r="BF701" s="23"/>
      <c r="BG701" s="24" t="s">
        <v>23</v>
      </c>
      <c r="BH701" s="20"/>
      <c r="BI701" s="23"/>
      <c r="BJ701" s="23"/>
      <c r="BK701" s="23"/>
      <c r="BL701" s="23"/>
      <c r="BM701" s="24" t="s">
        <v>24</v>
      </c>
      <c r="BN701" s="23"/>
      <c r="BO701" s="23"/>
      <c r="BP701" s="23"/>
      <c r="BQ701" s="24" t="s">
        <v>22</v>
      </c>
      <c r="BR701" s="20"/>
      <c r="BS701" s="20"/>
      <c r="BT701" s="20"/>
      <c r="BU701" s="20"/>
      <c r="BV701" s="23"/>
      <c r="BW701" s="24" t="s">
        <v>25</v>
      </c>
      <c r="BX701" s="23"/>
      <c r="BY701" s="23"/>
      <c r="BZ701" s="23"/>
      <c r="CA701" s="24" t="s">
        <v>23</v>
      </c>
      <c r="CB701" s="20"/>
      <c r="CC701" s="23"/>
      <c r="CD701" s="23"/>
      <c r="CE701" s="23"/>
      <c r="CF701" s="23"/>
      <c r="CG701" s="24" t="s">
        <v>88</v>
      </c>
      <c r="CH701" s="23"/>
      <c r="CI701" s="23"/>
      <c r="CJ701" s="23"/>
      <c r="CK701" s="24" t="s">
        <v>155</v>
      </c>
      <c r="CL701" s="24"/>
      <c r="CM701" s="23"/>
      <c r="CN701" s="23"/>
      <c r="CO701" s="23"/>
      <c r="CP701" s="23"/>
      <c r="CQ701" s="24" t="s">
        <v>89</v>
      </c>
      <c r="CR701" s="23"/>
      <c r="CS701" s="23"/>
      <c r="CY701" s="35"/>
      <c r="CZ701" s="35"/>
    </row>
    <row r="702" spans="1:104" ht="18" customHeight="1" thickBot="1">
      <c r="A702" s="23"/>
      <c r="B702" s="33"/>
      <c r="C702" s="23"/>
      <c r="D702" s="7" t="s">
        <v>99</v>
      </c>
      <c r="E702" s="8"/>
      <c r="F702" s="8" t="s">
        <v>100</v>
      </c>
      <c r="G702" s="9"/>
      <c r="H702" s="10"/>
      <c r="I702" s="7" t="s">
        <v>103</v>
      </c>
      <c r="J702" s="8"/>
      <c r="K702" s="8" t="s">
        <v>104</v>
      </c>
      <c r="L702" s="9"/>
      <c r="M702" s="23"/>
      <c r="N702" s="194" t="s">
        <v>74</v>
      </c>
      <c r="O702" s="195"/>
      <c r="P702" s="196" t="s">
        <v>75</v>
      </c>
      <c r="Q702" s="197"/>
      <c r="R702" s="23"/>
      <c r="S702" s="7" t="s">
        <v>2</v>
      </c>
      <c r="T702" s="8"/>
      <c r="U702" s="8" t="s">
        <v>3</v>
      </c>
      <c r="V702" s="9"/>
      <c r="W702" s="20"/>
      <c r="X702" s="194" t="s">
        <v>108</v>
      </c>
      <c r="Y702" s="195"/>
      <c r="Z702" s="196" t="s">
        <v>109</v>
      </c>
      <c r="AA702" s="197"/>
      <c r="AB702" s="20"/>
      <c r="AC702" s="7" t="s">
        <v>107</v>
      </c>
      <c r="AD702" s="8"/>
      <c r="AE702" s="8" t="s">
        <v>14</v>
      </c>
      <c r="AF702" s="9"/>
      <c r="AG702" s="20"/>
      <c r="AH702" s="194" t="s">
        <v>112</v>
      </c>
      <c r="AI702" s="195"/>
      <c r="AJ702" s="196" t="s">
        <v>113</v>
      </c>
      <c r="AK702" s="197"/>
      <c r="AL702" s="20"/>
      <c r="AM702" s="106" t="s">
        <v>135</v>
      </c>
      <c r="AN702" s="107"/>
      <c r="AO702" s="107" t="s">
        <v>136</v>
      </c>
      <c r="AP702" s="108"/>
      <c r="AQ702" s="23"/>
      <c r="AR702" s="194" t="s">
        <v>116</v>
      </c>
      <c r="AS702" s="195"/>
      <c r="AT702" s="196" t="s">
        <v>0</v>
      </c>
      <c r="AU702" s="197"/>
      <c r="AV702" s="36"/>
      <c r="AW702" s="7" t="s">
        <v>139</v>
      </c>
      <c r="AX702" s="8"/>
      <c r="AY702" s="8" t="s">
        <v>140</v>
      </c>
      <c r="AZ702" s="9"/>
      <c r="BA702" s="20"/>
      <c r="BB702" s="194" t="s">
        <v>119</v>
      </c>
      <c r="BC702" s="195"/>
      <c r="BD702" s="196" t="s">
        <v>120</v>
      </c>
      <c r="BE702" s="197"/>
      <c r="BF702" s="36"/>
      <c r="BG702" s="190" t="s">
        <v>143</v>
      </c>
      <c r="BH702" s="191"/>
      <c r="BI702" s="192" t="s">
        <v>144</v>
      </c>
      <c r="BJ702" s="193"/>
      <c r="BK702" s="36"/>
      <c r="BL702" s="194" t="s">
        <v>123</v>
      </c>
      <c r="BM702" s="195"/>
      <c r="BN702" s="196" t="s">
        <v>124</v>
      </c>
      <c r="BO702" s="197"/>
      <c r="BP702" s="36"/>
      <c r="BQ702" s="7" t="s">
        <v>147</v>
      </c>
      <c r="BR702" s="8"/>
      <c r="BS702" s="8" t="s">
        <v>148</v>
      </c>
      <c r="BT702" s="9"/>
      <c r="BU702" s="20"/>
      <c r="BV702" s="194" t="s">
        <v>127</v>
      </c>
      <c r="BW702" s="195"/>
      <c r="BX702" s="196" t="s">
        <v>128</v>
      </c>
      <c r="BY702" s="197"/>
      <c r="BZ702" s="36"/>
      <c r="CA702" s="7" t="s">
        <v>151</v>
      </c>
      <c r="CB702" s="8"/>
      <c r="CC702" s="8" t="s">
        <v>152</v>
      </c>
      <c r="CD702" s="9"/>
      <c r="CE702" s="36"/>
      <c r="CF702" s="194" t="s">
        <v>131</v>
      </c>
      <c r="CG702" s="195"/>
      <c r="CH702" s="196" t="s">
        <v>132</v>
      </c>
      <c r="CI702" s="197"/>
      <c r="CJ702" s="23"/>
      <c r="CK702" s="7" t="s">
        <v>156</v>
      </c>
      <c r="CL702" s="8"/>
      <c r="CM702" s="8" t="s">
        <v>157</v>
      </c>
      <c r="CN702" s="9"/>
      <c r="CO702" s="23"/>
      <c r="CP702" s="194" t="s">
        <v>160</v>
      </c>
      <c r="CQ702" s="195"/>
      <c r="CR702" s="196" t="s">
        <v>132</v>
      </c>
      <c r="CS702" s="197"/>
      <c r="CU702" s="26" t="s">
        <v>15</v>
      </c>
      <c r="CW702" s="52" t="s">
        <v>46</v>
      </c>
      <c r="CY702" s="35"/>
      <c r="CZ702" s="35"/>
    </row>
    <row r="703" spans="1:104" ht="18" customHeight="1" thickTop="1" thickBot="1">
      <c r="B703" s="34">
        <v>1.7</v>
      </c>
      <c r="D703" s="11">
        <v>1</v>
      </c>
      <c r="E703" s="12">
        <v>0</v>
      </c>
      <c r="F703" s="13">
        <v>0</v>
      </c>
      <c r="G703" s="14">
        <v>0</v>
      </c>
      <c r="H703" s="10"/>
      <c r="I703" s="11">
        <v>1</v>
      </c>
      <c r="J703" s="12">
        <v>0</v>
      </c>
      <c r="K703" s="13">
        <v>0</v>
      </c>
      <c r="L703" s="40">
        <f t="shared" ref="L703" si="7264">$B703*$J$4</f>
        <v>2.4259680000000001</v>
      </c>
      <c r="N703" s="1">
        <f t="shared" ref="N703" si="7265">D703*I703+F703*I706-E703*J703-G703*J706</f>
        <v>1</v>
      </c>
      <c r="O703" s="4">
        <f t="shared" ref="O703" si="7266">(D703*J703+E703*I703+F703*J706+G703*I706)</f>
        <v>0</v>
      </c>
      <c r="P703" s="2">
        <f t="shared" ref="P703" si="7267">D703*K703+F703*K706-E703*L703-G703*L706</f>
        <v>0</v>
      </c>
      <c r="Q703" s="3">
        <f t="shared" ref="Q703" si="7268">(D703*L703+E703*K703+F703*L706+G703*K706)</f>
        <v>2.4259680000000001</v>
      </c>
      <c r="S703" s="11">
        <v>1</v>
      </c>
      <c r="T703" s="12">
        <v>0</v>
      </c>
      <c r="U703" s="13">
        <v>0</v>
      </c>
      <c r="V703" s="13">
        <v>0</v>
      </c>
      <c r="W703" s="20"/>
      <c r="X703" s="1">
        <f t="shared" ref="X703" si="7269">N703*S703+P703*S706-O703*T703-Q703*T706</f>
        <v>-6.4419382522880007</v>
      </c>
      <c r="Y703" s="4">
        <f t="shared" ref="Y703" si="7270">(N703*T703+O703*S703+P703*T706+Q703*S706)</f>
        <v>0</v>
      </c>
      <c r="Z703" s="2">
        <f t="shared" ref="Z703" si="7271">N703*U703+P703*U706-O703*V703-Q703*V706</f>
        <v>0</v>
      </c>
      <c r="AA703" s="3">
        <f t="shared" ref="AA703" si="7272">(N703*V703+O703*U703+P703*V706+Q703*U706)</f>
        <v>2.4259680000000001</v>
      </c>
      <c r="AB703" s="20"/>
      <c r="AC703" s="11">
        <v>1</v>
      </c>
      <c r="AD703" s="12">
        <v>0</v>
      </c>
      <c r="AE703" s="13">
        <v>0</v>
      </c>
      <c r="AF703" s="40">
        <f t="shared" ref="AF703" si="7273">$B703*$AD$4</f>
        <v>2.9112330000000002</v>
      </c>
      <c r="AG703" s="20"/>
      <c r="AH703" s="1">
        <f t="shared" ref="AH703" si="7274">X703*AC703+Z703*AC706-Y703*AD703-AA703*AD706</f>
        <v>-6.4419382522880007</v>
      </c>
      <c r="AI703" s="4">
        <f t="shared" ref="AI703" si="7275">(X703*AD703+Y703*AC703+Z703*AD706+AA703*AC706)</f>
        <v>0</v>
      </c>
      <c r="AJ703" s="2">
        <f t="shared" ref="AJ703" si="7276">X703*AE703+Z703*AE706-Y703*AF703-AA703*AF706</f>
        <v>0</v>
      </c>
      <c r="AK703" s="3">
        <f t="shared" ref="AK703" si="7277">(X703*AF703+Y703*AE703+Z703*AF706+AA703*AE706)</f>
        <v>-16.328015224023154</v>
      </c>
      <c r="AL703" s="20"/>
      <c r="AM703" s="11">
        <v>1</v>
      </c>
      <c r="AN703" s="12">
        <v>0</v>
      </c>
      <c r="AO703" s="13">
        <v>0</v>
      </c>
      <c r="AP703" s="14">
        <v>0</v>
      </c>
      <c r="AR703" s="1">
        <f t="shared" ref="AR703" si="7278">AH703*AM703+AJ703*AM706-AI703*AN703-AK703*AN706</f>
        <v>46.457434846380423</v>
      </c>
      <c r="AS703" s="4">
        <f t="shared" ref="AS703" si="7279">(AH703*AN703+AI703*AM703+AJ703*AN706+AK703*AM706)</f>
        <v>0</v>
      </c>
      <c r="AT703" s="2">
        <f t="shared" ref="AT703" si="7280">AH703*AO703+AJ703*AO706-AI703*AP703-AK703*AP706</f>
        <v>0</v>
      </c>
      <c r="AU703" s="3">
        <f t="shared" ref="AU703" si="7281">(AH703*AP703+AI703*AO703+AJ703*AP706+AK703*AO706)</f>
        <v>-16.328015224023154</v>
      </c>
      <c r="AV703" s="20"/>
      <c r="AW703" s="11">
        <v>1</v>
      </c>
      <c r="AX703" s="12">
        <v>0</v>
      </c>
      <c r="AY703" s="13">
        <v>0</v>
      </c>
      <c r="AZ703" s="40">
        <f t="shared" ref="AZ703" si="7282">$B703*$AX$4</f>
        <v>2.9112330000000002</v>
      </c>
      <c r="BA703" s="20"/>
      <c r="BB703" s="1">
        <f t="shared" ref="BB703" si="7283">AR703*AW703+AT703*AW706-AS703*AX703-AU703*AX706</f>
        <v>46.457434846380423</v>
      </c>
      <c r="BC703" s="4">
        <f t="shared" ref="BC703" si="7284">(AR703*AX703+AS703*AW703+AT703*AX706+AU703*AW706)</f>
        <v>0</v>
      </c>
      <c r="BD703" s="2">
        <f t="shared" ref="BD703" si="7285">AR703*AY703+AT703*AY706-AS703*AZ703-AU703*AZ706</f>
        <v>0</v>
      </c>
      <c r="BE703" s="3">
        <f t="shared" ref="BE703" si="7286">(AR703*AZ703+AS703*AY703+AT703*AZ706+AU703*AY706)</f>
        <v>118.92040219610948</v>
      </c>
      <c r="BF703" s="20"/>
      <c r="BG703" s="11">
        <v>1</v>
      </c>
      <c r="BH703" s="12">
        <v>0</v>
      </c>
      <c r="BI703" s="13">
        <v>0</v>
      </c>
      <c r="BJ703" s="14">
        <v>0</v>
      </c>
      <c r="BK703" s="20"/>
      <c r="BL703" s="1">
        <f t="shared" ref="BL703" si="7287">BB703*BG703+BD703*BG706-BC703*BH703-BE703*BH706</f>
        <v>-318.34469365684021</v>
      </c>
      <c r="BM703" s="4">
        <f t="shared" ref="BM703" si="7288">(BB703*BH703+BC703*BG703+BD703*BH706+BE703*BG706)</f>
        <v>0</v>
      </c>
      <c r="BN703" s="2">
        <f t="shared" ref="BN703" si="7289">BB703*BI703+BD703*BI706-BC703*BJ703-BE703*BJ706</f>
        <v>0</v>
      </c>
      <c r="BO703" s="3">
        <f t="shared" ref="BO703" si="7290">(BB703*BJ703+BC703*BI703+BD703*BJ706+BE703*BI706)</f>
        <v>118.92040219610948</v>
      </c>
      <c r="BP703" s="20"/>
      <c r="BQ703" s="11">
        <v>1</v>
      </c>
      <c r="BR703" s="12">
        <v>0</v>
      </c>
      <c r="BS703" s="13">
        <v>0</v>
      </c>
      <c r="BT703" s="40">
        <f t="shared" ref="BT703" si="7291">$B703*BR$4</f>
        <v>2.4259680000000001</v>
      </c>
      <c r="BU703" s="20"/>
      <c r="BV703" s="1">
        <f t="shared" ref="BV703" si="7292">BL703*BQ703+BN703*BQ706-BM703*BR703-BO703*BR706</f>
        <v>-318.34469365684021</v>
      </c>
      <c r="BW703" s="4">
        <f t="shared" ref="BW703" si="7293">(BL703*BR703+BM703*BQ703+BN703*BR706+BO703*BQ706)</f>
        <v>0</v>
      </c>
      <c r="BX703" s="2">
        <f t="shared" ref="BX703" si="7294">BL703*BS703+BN703*BS706-BM703*BT703-BO703*BT706</f>
        <v>0</v>
      </c>
      <c r="BY703" s="3">
        <f t="shared" ref="BY703" si="7295">(BL703*BT703+BM703*BS703+BN703*BT706+BO703*BS706)</f>
        <v>-653.37363758518791</v>
      </c>
      <c r="BZ703" s="20"/>
      <c r="CA703" s="11">
        <v>1</v>
      </c>
      <c r="CB703" s="12">
        <v>0</v>
      </c>
      <c r="CC703" s="13">
        <v>0</v>
      </c>
      <c r="CD703" s="14">
        <v>0</v>
      </c>
      <c r="CE703" s="20"/>
      <c r="CF703" s="1">
        <f t="shared" ref="CF703" si="7296">BV703*CA703+BX703*CA706-BW703*CB703-BY703*CB706</f>
        <v>586.32689892181224</v>
      </c>
      <c r="CG703" s="4">
        <f t="shared" ref="CG703" si="7297">(BV703*CB703+BW703*CA703+BX703*CB706+BY703*CA706)</f>
        <v>0</v>
      </c>
      <c r="CH703" s="2">
        <f t="shared" ref="CH703" si="7298">BV703*CC703+BX703*CC706-BW703*CD703-BY703*CD706</f>
        <v>0</v>
      </c>
      <c r="CI703" s="3">
        <f t="shared" ref="CI703" si="7299">(BV703*CD703+BW703*CC703+BX703*CD706+BY703*CC706)</f>
        <v>-653.37363758518791</v>
      </c>
      <c r="CJ703" s="28"/>
      <c r="CK703" s="11">
        <v>1</v>
      </c>
      <c r="CL703" s="12">
        <v>0</v>
      </c>
      <c r="CM703" s="13">
        <v>0</v>
      </c>
      <c r="CN703" s="14">
        <v>0</v>
      </c>
      <c r="CP703" s="1">
        <f t="shared" ref="CP703" si="7300">CF703*CK703+CH703*CK706-CG703*CL703-CI703*CL706</f>
        <v>586.32689892181224</v>
      </c>
      <c r="CQ703" s="4">
        <f t="shared" ref="CQ703" si="7301">(CF703*CL703+CG703*CK703+CH703*CL706+CI703*CK706)</f>
        <v>-653.37363758518791</v>
      </c>
      <c r="CR703" s="2">
        <f t="shared" ref="CR703" si="7302">CF703*CM703+CH703*CM706-CG703*CN703-CI703*CN706</f>
        <v>0</v>
      </c>
      <c r="CS703" s="3">
        <f t="shared" ref="CS703" si="7303">(CF703*CN703+CG703*CM703+CH703*CN706+CI703*CM706)</f>
        <v>-653.37363758518791</v>
      </c>
      <c r="CU703" s="29">
        <f t="shared" ref="CU703" si="7304">20*LOG(((1+$CL$4)/$CL$4)/((CP703+CP706)^2+(CQ703+CQ706)^2)^0.5)</f>
        <v>-55.413609706599729</v>
      </c>
      <c r="CW703" s="53">
        <f t="shared" ref="CW703" si="7305">((CP703^2+CQ703^2)^0.5)/((CP706^2+CQ706^2)^0.5)</f>
        <v>1.114351885577149</v>
      </c>
      <c r="CY703" s="35"/>
      <c r="CZ703" s="35"/>
    </row>
    <row r="704" spans="1:104" ht="18" customHeight="1" thickBot="1">
      <c r="D704" s="11"/>
      <c r="E704" s="13"/>
      <c r="F704" s="13"/>
      <c r="G704" s="15"/>
      <c r="H704" s="10"/>
      <c r="I704" s="11"/>
      <c r="J704" s="13"/>
      <c r="K704" s="13"/>
      <c r="L704" s="15"/>
      <c r="N704" s="5"/>
      <c r="Q704" s="6"/>
      <c r="S704" s="11"/>
      <c r="T704" s="13"/>
      <c r="U704" s="13"/>
      <c r="V704" s="15"/>
      <c r="W704" s="20"/>
      <c r="X704" s="5"/>
      <c r="AA704" s="6"/>
      <c r="AB704" s="20"/>
      <c r="AC704" s="11"/>
      <c r="AD704" s="13"/>
      <c r="AE704" s="13"/>
      <c r="AF704" s="15"/>
      <c r="AG704" s="20"/>
      <c r="AH704" s="5"/>
      <c r="AK704" s="6"/>
      <c r="AL704" s="20"/>
      <c r="AM704" s="11"/>
      <c r="AN704" s="13"/>
      <c r="AO704" s="13"/>
      <c r="AP704" s="15"/>
      <c r="AR704" s="5"/>
      <c r="AU704" s="6"/>
      <c r="AW704" s="11"/>
      <c r="AX704" s="13"/>
      <c r="AY704" s="13"/>
      <c r="AZ704" s="15"/>
      <c r="BA704" s="20"/>
      <c r="BB704" s="5"/>
      <c r="BE704" s="6"/>
      <c r="BG704" s="11"/>
      <c r="BH704" s="13"/>
      <c r="BI704" s="13"/>
      <c r="BJ704" s="15"/>
      <c r="BL704" s="5"/>
      <c r="BO704" s="6"/>
      <c r="BQ704" s="11"/>
      <c r="BR704" s="13"/>
      <c r="BS704" s="13"/>
      <c r="BT704" s="15"/>
      <c r="BU704" s="20"/>
      <c r="BV704" s="5"/>
      <c r="BY704" s="6"/>
      <c r="CA704" s="11"/>
      <c r="CB704" s="13"/>
      <c r="CC704" s="13"/>
      <c r="CD704" s="15"/>
      <c r="CF704" s="5"/>
      <c r="CI704" s="6"/>
      <c r="CK704" s="11"/>
      <c r="CL704" s="13"/>
      <c r="CM704" s="13"/>
      <c r="CN704" s="15"/>
      <c r="CP704" s="5"/>
      <c r="CS704" s="6"/>
      <c r="CW704" s="54"/>
      <c r="CY704" s="35"/>
      <c r="CZ704" s="35"/>
    </row>
    <row r="705" spans="1:104" ht="18" customHeight="1" thickBot="1">
      <c r="D705" s="11" t="s">
        <v>101</v>
      </c>
      <c r="E705" s="13"/>
      <c r="F705" s="13" t="s">
        <v>102</v>
      </c>
      <c r="G705" s="15"/>
      <c r="H705" s="10"/>
      <c r="I705" s="11" t="s">
        <v>106</v>
      </c>
      <c r="J705" s="13"/>
      <c r="K705" s="13" t="s">
        <v>105</v>
      </c>
      <c r="L705" s="15"/>
      <c r="N705" s="194" t="s">
        <v>16</v>
      </c>
      <c r="O705" s="195"/>
      <c r="P705" s="196" t="s">
        <v>17</v>
      </c>
      <c r="Q705" s="197"/>
      <c r="S705" s="11" t="s">
        <v>4</v>
      </c>
      <c r="T705" s="13"/>
      <c r="U705" s="13" t="s">
        <v>5</v>
      </c>
      <c r="V705" s="15"/>
      <c r="W705" s="20"/>
      <c r="X705" s="194" t="s">
        <v>111</v>
      </c>
      <c r="Y705" s="195"/>
      <c r="Z705" s="196" t="s">
        <v>110</v>
      </c>
      <c r="AA705" s="197"/>
      <c r="AB705" s="20"/>
      <c r="AC705" s="11" t="s">
        <v>18</v>
      </c>
      <c r="AD705" s="13"/>
      <c r="AE705" s="13" t="s">
        <v>19</v>
      </c>
      <c r="AF705" s="15"/>
      <c r="AG705" s="20"/>
      <c r="AH705" s="194" t="s">
        <v>114</v>
      </c>
      <c r="AI705" s="195"/>
      <c r="AJ705" s="196" t="s">
        <v>115</v>
      </c>
      <c r="AK705" s="197"/>
      <c r="AL705" s="20"/>
      <c r="AM705" s="11" t="s">
        <v>138</v>
      </c>
      <c r="AN705" s="13"/>
      <c r="AO705" s="13" t="s">
        <v>137</v>
      </c>
      <c r="AP705" s="15"/>
      <c r="AR705" s="194" t="s">
        <v>117</v>
      </c>
      <c r="AS705" s="195"/>
      <c r="AT705" s="196" t="s">
        <v>118</v>
      </c>
      <c r="AU705" s="197"/>
      <c r="AV705" s="36"/>
      <c r="AW705" s="11" t="s">
        <v>142</v>
      </c>
      <c r="AX705" s="13"/>
      <c r="AY705" s="13" t="s">
        <v>141</v>
      </c>
      <c r="AZ705" s="15"/>
      <c r="BA705" s="20"/>
      <c r="BB705" s="194" t="s">
        <v>122</v>
      </c>
      <c r="BC705" s="195"/>
      <c r="BD705" s="196" t="s">
        <v>121</v>
      </c>
      <c r="BE705" s="197"/>
      <c r="BF705" s="36"/>
      <c r="BG705" s="11" t="s">
        <v>145</v>
      </c>
      <c r="BH705" s="13"/>
      <c r="BI705" s="13" t="s">
        <v>146</v>
      </c>
      <c r="BJ705" s="15"/>
      <c r="BK705" s="36"/>
      <c r="BL705" s="194" t="s">
        <v>125</v>
      </c>
      <c r="BM705" s="195"/>
      <c r="BN705" s="196" t="s">
        <v>126</v>
      </c>
      <c r="BO705" s="197"/>
      <c r="BP705" s="36"/>
      <c r="BQ705" s="11" t="s">
        <v>150</v>
      </c>
      <c r="BR705" s="13"/>
      <c r="BS705" s="13" t="s">
        <v>149</v>
      </c>
      <c r="BT705" s="15"/>
      <c r="BU705" s="20"/>
      <c r="BV705" s="194" t="s">
        <v>129</v>
      </c>
      <c r="BW705" s="195"/>
      <c r="BX705" s="196" t="s">
        <v>130</v>
      </c>
      <c r="BY705" s="197"/>
      <c r="BZ705" s="36"/>
      <c r="CA705" s="11" t="s">
        <v>154</v>
      </c>
      <c r="CB705" s="13"/>
      <c r="CC705" s="13" t="s">
        <v>153</v>
      </c>
      <c r="CD705" s="15"/>
      <c r="CE705" s="36"/>
      <c r="CF705" s="194" t="s">
        <v>134</v>
      </c>
      <c r="CG705" s="195"/>
      <c r="CH705" s="196" t="s">
        <v>133</v>
      </c>
      <c r="CI705" s="197"/>
      <c r="CK705" s="11" t="s">
        <v>159</v>
      </c>
      <c r="CL705" s="13"/>
      <c r="CM705" s="13" t="s">
        <v>158</v>
      </c>
      <c r="CN705" s="15"/>
      <c r="CP705" s="109" t="s">
        <v>161</v>
      </c>
      <c r="CQ705" s="110"/>
      <c r="CR705" s="111" t="s">
        <v>162</v>
      </c>
      <c r="CS705" s="112"/>
      <c r="CU705" s="38" t="s">
        <v>29</v>
      </c>
      <c r="CW705" s="55" t="s">
        <v>47</v>
      </c>
      <c r="CY705" s="35"/>
      <c r="CZ705" s="35"/>
    </row>
    <row r="706" spans="1:104" ht="18" customHeight="1" thickTop="1" thickBot="1">
      <c r="D706" s="16">
        <v>0</v>
      </c>
      <c r="E706" s="17">
        <f t="shared" ref="E706" si="7306">$B703*$E$4</f>
        <v>1.3846159999999998</v>
      </c>
      <c r="F706" s="18">
        <v>1</v>
      </c>
      <c r="G706" s="19">
        <v>0</v>
      </c>
      <c r="H706" s="10"/>
      <c r="I706" s="16">
        <v>0</v>
      </c>
      <c r="J706" s="17">
        <v>0</v>
      </c>
      <c r="K706" s="18">
        <v>1</v>
      </c>
      <c r="L706" s="19">
        <v>0</v>
      </c>
      <c r="N706" s="1">
        <f t="shared" ref="N706" si="7307">D706*I703+F706*I706-E706*J703-G706*J706</f>
        <v>0</v>
      </c>
      <c r="O706" s="4">
        <f t="shared" ref="O706" si="7308">(D706*J703+E706*I703+F706*J706+G706*I706)</f>
        <v>1.3846159999999998</v>
      </c>
      <c r="P706" s="2">
        <f t="shared" ref="P706" si="7309">D706*K703+F706*K706-E706*L703-G706*L706</f>
        <v>-2.3590341082879998</v>
      </c>
      <c r="Q706" s="3">
        <f t="shared" ref="Q706" si="7310">(D706*L703+E706*K703+F706*L706+G706*K706)</f>
        <v>0</v>
      </c>
      <c r="S706" s="16">
        <v>0</v>
      </c>
      <c r="T706" s="17">
        <f t="shared" ref="T706" si="7311">$B703*$T$4</f>
        <v>3.0676160000000001</v>
      </c>
      <c r="U706" s="18">
        <v>1</v>
      </c>
      <c r="V706" s="19">
        <v>0</v>
      </c>
      <c r="W706" s="20"/>
      <c r="X706" s="1">
        <f t="shared" ref="X706" si="7312">N706*S703+P706*S706-O706*T703-Q706*T706</f>
        <v>0</v>
      </c>
      <c r="Y706" s="4">
        <f t="shared" ref="Y706" si="7313">(N706*T703+O706*S703+P706*T706+Q706*S706)</f>
        <v>-5.8519947751300005</v>
      </c>
      <c r="Z706" s="2">
        <f t="shared" ref="Z706" si="7314">N706*U703+P706*U706-O706*V703-Q706*V706</f>
        <v>-2.3590341082879998</v>
      </c>
      <c r="AA706" s="3">
        <f t="shared" ref="AA706" si="7315">(N706*V703+O706*U703+P706*V706+Q706*U706)</f>
        <v>0</v>
      </c>
      <c r="AB706" s="20"/>
      <c r="AC706" s="16">
        <v>0</v>
      </c>
      <c r="AD706" s="17">
        <v>0</v>
      </c>
      <c r="AE706" s="18">
        <v>1</v>
      </c>
      <c r="AF706" s="19">
        <v>0</v>
      </c>
      <c r="AG706" s="20"/>
      <c r="AH706" s="1">
        <f t="shared" ref="AH706" si="7316">X706*AC703+Z706*AC706-Y706*AD703-AA706*AD706</f>
        <v>0</v>
      </c>
      <c r="AI706" s="4">
        <f t="shared" ref="AI706" si="7317">(X706*AD703+Y706*AC703+Z706*AD706+AA706*AC706)</f>
        <v>-5.8519947751300005</v>
      </c>
      <c r="AJ706" s="2">
        <f t="shared" ref="AJ706" si="7318">X706*AE703+Z706*AE706-Y706*AF703-AA706*AF706</f>
        <v>14.677486196898037</v>
      </c>
      <c r="AK706" s="3">
        <f t="shared" ref="AK706" si="7319">(X706*AF703+Y706*AE703+Z706*AF706+AA706*AE706)</f>
        <v>0</v>
      </c>
      <c r="AL706" s="20"/>
      <c r="AM706" s="16">
        <v>0</v>
      </c>
      <c r="AN706" s="17">
        <f t="shared" ref="AN706" si="7320">$B703*$AN$4</f>
        <v>3.2397919999999996</v>
      </c>
      <c r="AO706" s="18">
        <v>1</v>
      </c>
      <c r="AP706" s="19">
        <v>0</v>
      </c>
      <c r="AR706" s="1">
        <f t="shared" ref="AR706" si="7321">AH706*AM703+AJ706*AM706-AI706*AN703-AK706*AN706</f>
        <v>0</v>
      </c>
      <c r="AS706" s="4">
        <f t="shared" ref="AS706" si="7322">(AH706*AN703+AI706*AM703+AJ706*AN706+AK706*AM706)</f>
        <v>41.700007585690678</v>
      </c>
      <c r="AT706" s="2">
        <f t="shared" ref="AT706" si="7323">AH706*AO703+AJ706*AO706-AI706*AP703-AK706*AP706</f>
        <v>14.677486196898037</v>
      </c>
      <c r="AU706" s="3">
        <f t="shared" ref="AU706" si="7324">(AH706*AP703+AI706*AO703+AJ706*AP706+AK706*AO706)</f>
        <v>0</v>
      </c>
      <c r="AV706" s="20"/>
      <c r="AW706" s="16">
        <v>0</v>
      </c>
      <c r="AX706" s="17">
        <v>0</v>
      </c>
      <c r="AY706" s="18">
        <v>1</v>
      </c>
      <c r="AZ706" s="19">
        <v>0</v>
      </c>
      <c r="BA706" s="20"/>
      <c r="BB706" s="1">
        <f t="shared" ref="BB706" si="7325">AR706*AW703+AT706*AW706-AS706*AX703-AU706*AX706</f>
        <v>0</v>
      </c>
      <c r="BC706" s="4">
        <f t="shared" ref="BC706" si="7326">(AR706*AX703+AS706*AW703+AT706*AX706+AU706*AW706)</f>
        <v>41.700007585690678</v>
      </c>
      <c r="BD706" s="2">
        <f t="shared" ref="BD706" si="7327">AR706*AY703+AT706*AY706-AS706*AZ703-AU706*AZ706</f>
        <v>-106.72095198681501</v>
      </c>
      <c r="BE706" s="3">
        <f t="shared" ref="BE706" si="7328">(AR706*AZ703+AS706*AY703+AT706*AZ706+AU706*AY706)</f>
        <v>0</v>
      </c>
      <c r="BF706" s="20"/>
      <c r="BG706" s="16">
        <v>0</v>
      </c>
      <c r="BH706" s="17">
        <f t="shared" ref="BH706" si="7329">$B703*$BH$4</f>
        <v>3.0676160000000001</v>
      </c>
      <c r="BI706" s="18">
        <v>1</v>
      </c>
      <c r="BJ706" s="19">
        <v>0</v>
      </c>
      <c r="BK706" s="20"/>
      <c r="BL706" s="1">
        <f t="shared" ref="BL706" si="7330">BB706*BG703+BD706*BG706-BC706*BH703-BE706*BH706</f>
        <v>0</v>
      </c>
      <c r="BM706" s="4">
        <f t="shared" ref="BM706" si="7331">(BB706*BH703+BC706*BG703+BD706*BH706+BE706*BG706)</f>
        <v>-285.67889226429486</v>
      </c>
      <c r="BN706" s="2">
        <f t="shared" ref="BN706" si="7332">BB706*BI703+BD706*BI706-BC706*BJ703-BE706*BJ706</f>
        <v>-106.72095198681501</v>
      </c>
      <c r="BO706" s="3">
        <f t="shared" ref="BO706" si="7333">(BB706*BJ703+BC706*BI703+BD706*BJ706+BE706*BI706)</f>
        <v>0</v>
      </c>
      <c r="BP706" s="20"/>
      <c r="BQ706" s="16">
        <v>0</v>
      </c>
      <c r="BR706" s="17">
        <v>0</v>
      </c>
      <c r="BS706" s="18">
        <v>1</v>
      </c>
      <c r="BT706" s="19">
        <v>0</v>
      </c>
      <c r="BU706" s="20"/>
      <c r="BV706" s="1">
        <f t="shared" ref="BV706" si="7334">BL706*BQ703+BN706*BQ706-BM706*BR703-BO706*BR706</f>
        <v>0</v>
      </c>
      <c r="BW706" s="4">
        <f t="shared" ref="BW706" si="7335">(BL706*BR703+BM706*BQ703+BN706*BR706+BO706*BQ706)</f>
        <v>-285.67889226429486</v>
      </c>
      <c r="BX706" s="2">
        <f t="shared" ref="BX706" si="7336">BL706*BS703+BN706*BS706-BM706*BT703-BO706*BT706</f>
        <v>586.32689892181179</v>
      </c>
      <c r="BY706" s="3">
        <f t="shared" ref="BY706" si="7337">(BL706*BT703+BM706*BS703+BN706*BT706+BO706*BS706)</f>
        <v>0</v>
      </c>
      <c r="BZ706" s="20"/>
      <c r="CA706" s="16">
        <v>0</v>
      </c>
      <c r="CB706" s="17">
        <f t="shared" ref="CB706" si="7338">$B703*$CB$4</f>
        <v>1.3846159999999998</v>
      </c>
      <c r="CC706" s="18">
        <v>1</v>
      </c>
      <c r="CD706" s="19">
        <v>0</v>
      </c>
      <c r="CE706" s="20"/>
      <c r="CF706" s="1">
        <f t="shared" ref="CF706" si="7339">BV706*CA703+BX706*CA706-BW706*CB703-BY706*CB706</f>
        <v>0</v>
      </c>
      <c r="CG706" s="4">
        <f t="shared" ref="CG706" si="7340">(BV706*CB703+BW706*CA703+BX706*CB706+BY706*CA706)</f>
        <v>526.15871321322845</v>
      </c>
      <c r="CH706" s="2">
        <f t="shared" ref="CH706" si="7341">BV706*CC703+BX706*CC706-BW706*CD703-BY706*CD706</f>
        <v>586.32689892181179</v>
      </c>
      <c r="CI706" s="3">
        <f t="shared" ref="CI706" si="7342">(BV706*CD703+BW706*CC703+BX706*CD706+BY706*CC706)</f>
        <v>0</v>
      </c>
      <c r="CK706" s="16">
        <f t="shared" ref="CK706" si="7343">1/$CL$4</f>
        <v>1</v>
      </c>
      <c r="CL706" s="17">
        <v>0</v>
      </c>
      <c r="CM706" s="18">
        <v>1</v>
      </c>
      <c r="CN706" s="19">
        <v>0</v>
      </c>
      <c r="CP706" s="1">
        <f t="shared" ref="CP706" si="7344">CF706*CK703+CH706*CK706-CG706*CL703-CI706*CL706</f>
        <v>586.32689892181179</v>
      </c>
      <c r="CQ706" s="4">
        <f t="shared" ref="CQ706" si="7345">(CF706*CL703+CG706*CK703+CH706*CL706+CI706*CK706)</f>
        <v>526.15871321322845</v>
      </c>
      <c r="CR706" s="2">
        <f t="shared" ref="CR706" si="7346">CF706*CM703+CH706*CM706-CG706*CN703-CI706*CN706</f>
        <v>586.32689892181179</v>
      </c>
      <c r="CS706" s="3">
        <f t="shared" ref="CS706" si="7347">(CF706*CN703+CG706*CM703+CH706*CN706+CI706*CM706)</f>
        <v>0</v>
      </c>
      <c r="CU706" s="39">
        <f t="shared" ref="CU706" si="7348">(180/PI())*ATAN(-1*(CQ703/CP703))</f>
        <v>48.095712375560744</v>
      </c>
      <c r="CW706" s="56">
        <f t="shared" ref="CW706" si="7349">20*LOG(((1-(10^(CU703/20)^2)*(1-((1-CW703)/(1+CW703))^2))^0.5))</f>
        <v>-1.2449496055304957E-5</v>
      </c>
      <c r="CY706" s="35"/>
      <c r="CZ706" s="35"/>
    </row>
    <row r="707" spans="1:104" ht="18" customHeight="1"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  <c r="AA707" s="20"/>
      <c r="AB707" s="30"/>
      <c r="AC707" s="20"/>
      <c r="AD707" s="20"/>
      <c r="AE707" s="20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Y707" s="35"/>
      <c r="CZ707" s="35"/>
    </row>
    <row r="708" spans="1:104" ht="18" customHeight="1">
      <c r="CY708" s="35"/>
      <c r="CZ708" s="35"/>
    </row>
    <row r="709" spans="1:104" ht="18" customHeight="1" thickBot="1">
      <c r="A709" s="23"/>
      <c r="B709" s="23"/>
      <c r="C709" s="23"/>
      <c r="D709" s="20" t="s">
        <v>6</v>
      </c>
      <c r="E709" s="20"/>
      <c r="F709" s="20"/>
      <c r="G709" s="20"/>
      <c r="H709" s="20"/>
      <c r="I709" s="20" t="s">
        <v>7</v>
      </c>
      <c r="J709" s="20"/>
      <c r="K709" s="20"/>
      <c r="L709" s="20"/>
      <c r="M709" s="23"/>
      <c r="N709" s="23"/>
      <c r="O709" s="24" t="s">
        <v>8</v>
      </c>
      <c r="P709" s="23"/>
      <c r="Q709" s="23"/>
      <c r="R709" s="23"/>
      <c r="S709" s="20"/>
      <c r="T709" s="20" t="s">
        <v>9</v>
      </c>
      <c r="U709" s="23"/>
      <c r="V709" s="23"/>
      <c r="W709" s="23"/>
      <c r="X709" s="23"/>
      <c r="Y709" s="24" t="s">
        <v>10</v>
      </c>
      <c r="Z709" s="23"/>
      <c r="AA709" s="23"/>
      <c r="AB709" s="23"/>
      <c r="AC709" s="24" t="s">
        <v>11</v>
      </c>
      <c r="AD709" s="20"/>
      <c r="AE709" s="20"/>
      <c r="AF709" s="20"/>
      <c r="AG709" s="20"/>
      <c r="AH709" s="23"/>
      <c r="AI709" s="24" t="s">
        <v>12</v>
      </c>
      <c r="AJ709" s="23"/>
      <c r="AK709" s="23"/>
      <c r="AL709" s="20"/>
      <c r="AM709" s="24" t="s">
        <v>21</v>
      </c>
      <c r="AN709" s="20"/>
      <c r="AO709" s="23"/>
      <c r="AP709" s="23"/>
      <c r="AQ709" s="23"/>
      <c r="AR709" s="23"/>
      <c r="AS709" s="24" t="s">
        <v>87</v>
      </c>
      <c r="AT709" s="23"/>
      <c r="AU709" s="23"/>
      <c r="AV709" s="23"/>
      <c r="AW709" s="24" t="s">
        <v>22</v>
      </c>
      <c r="AX709" s="20"/>
      <c r="AY709" s="20"/>
      <c r="AZ709" s="20"/>
      <c r="BA709" s="20"/>
      <c r="BB709" s="23"/>
      <c r="BC709" s="24" t="s">
        <v>13</v>
      </c>
      <c r="BD709" s="23"/>
      <c r="BE709" s="23"/>
      <c r="BF709" s="23"/>
      <c r="BG709" s="24" t="s">
        <v>23</v>
      </c>
      <c r="BH709" s="20"/>
      <c r="BI709" s="23"/>
      <c r="BJ709" s="23"/>
      <c r="BK709" s="23"/>
      <c r="BL709" s="23"/>
      <c r="BM709" s="24" t="s">
        <v>24</v>
      </c>
      <c r="BN709" s="23"/>
      <c r="BO709" s="23"/>
      <c r="BP709" s="23"/>
      <c r="BQ709" s="24" t="s">
        <v>22</v>
      </c>
      <c r="BR709" s="20"/>
      <c r="BS709" s="20"/>
      <c r="BT709" s="20"/>
      <c r="BU709" s="20"/>
      <c r="BV709" s="23"/>
      <c r="BW709" s="24" t="s">
        <v>25</v>
      </c>
      <c r="BX709" s="23"/>
      <c r="BY709" s="23"/>
      <c r="BZ709" s="23"/>
      <c r="CA709" s="24" t="s">
        <v>23</v>
      </c>
      <c r="CB709" s="20"/>
      <c r="CC709" s="23"/>
      <c r="CD709" s="23"/>
      <c r="CE709" s="23"/>
      <c r="CF709" s="23"/>
      <c r="CG709" s="24" t="s">
        <v>88</v>
      </c>
      <c r="CH709" s="23"/>
      <c r="CI709" s="23"/>
      <c r="CJ709" s="23"/>
      <c r="CK709" s="24" t="s">
        <v>155</v>
      </c>
      <c r="CL709" s="24"/>
      <c r="CM709" s="23"/>
      <c r="CN709" s="23"/>
      <c r="CO709" s="23"/>
      <c r="CP709" s="23"/>
      <c r="CQ709" s="24" t="s">
        <v>89</v>
      </c>
      <c r="CR709" s="23"/>
      <c r="CS709" s="23"/>
      <c r="CY709" s="35"/>
      <c r="CZ709" s="35"/>
    </row>
    <row r="710" spans="1:104" ht="18" customHeight="1" thickBot="1">
      <c r="A710" s="23"/>
      <c r="B710" s="33"/>
      <c r="C710" s="23"/>
      <c r="D710" s="7" t="s">
        <v>99</v>
      </c>
      <c r="E710" s="8"/>
      <c r="F710" s="8" t="s">
        <v>100</v>
      </c>
      <c r="G710" s="9"/>
      <c r="H710" s="10"/>
      <c r="I710" s="7" t="s">
        <v>103</v>
      </c>
      <c r="J710" s="8"/>
      <c r="K710" s="8" t="s">
        <v>104</v>
      </c>
      <c r="L710" s="9"/>
      <c r="M710" s="23"/>
      <c r="N710" s="194" t="s">
        <v>74</v>
      </c>
      <c r="O710" s="195"/>
      <c r="P710" s="196" t="s">
        <v>75</v>
      </c>
      <c r="Q710" s="197"/>
      <c r="R710" s="23"/>
      <c r="S710" s="7" t="s">
        <v>2</v>
      </c>
      <c r="T710" s="8"/>
      <c r="U710" s="8" t="s">
        <v>3</v>
      </c>
      <c r="V710" s="9"/>
      <c r="W710" s="20"/>
      <c r="X710" s="194" t="s">
        <v>108</v>
      </c>
      <c r="Y710" s="195"/>
      <c r="Z710" s="196" t="s">
        <v>109</v>
      </c>
      <c r="AA710" s="197"/>
      <c r="AB710" s="20"/>
      <c r="AC710" s="7" t="s">
        <v>107</v>
      </c>
      <c r="AD710" s="8"/>
      <c r="AE710" s="8" t="s">
        <v>14</v>
      </c>
      <c r="AF710" s="9"/>
      <c r="AG710" s="20"/>
      <c r="AH710" s="194" t="s">
        <v>112</v>
      </c>
      <c r="AI710" s="195"/>
      <c r="AJ710" s="196" t="s">
        <v>113</v>
      </c>
      <c r="AK710" s="197"/>
      <c r="AL710" s="20"/>
      <c r="AM710" s="106" t="s">
        <v>135</v>
      </c>
      <c r="AN710" s="107"/>
      <c r="AO710" s="107" t="s">
        <v>136</v>
      </c>
      <c r="AP710" s="108"/>
      <c r="AQ710" s="23"/>
      <c r="AR710" s="194" t="s">
        <v>116</v>
      </c>
      <c r="AS710" s="195"/>
      <c r="AT710" s="196" t="s">
        <v>0</v>
      </c>
      <c r="AU710" s="197"/>
      <c r="AV710" s="36"/>
      <c r="AW710" s="7" t="s">
        <v>139</v>
      </c>
      <c r="AX710" s="8"/>
      <c r="AY710" s="8" t="s">
        <v>140</v>
      </c>
      <c r="AZ710" s="9"/>
      <c r="BA710" s="20"/>
      <c r="BB710" s="194" t="s">
        <v>119</v>
      </c>
      <c r="BC710" s="195"/>
      <c r="BD710" s="196" t="s">
        <v>120</v>
      </c>
      <c r="BE710" s="197"/>
      <c r="BF710" s="36"/>
      <c r="BG710" s="190" t="s">
        <v>143</v>
      </c>
      <c r="BH710" s="191"/>
      <c r="BI710" s="192" t="s">
        <v>144</v>
      </c>
      <c r="BJ710" s="193"/>
      <c r="BK710" s="36"/>
      <c r="BL710" s="194" t="s">
        <v>123</v>
      </c>
      <c r="BM710" s="195"/>
      <c r="BN710" s="196" t="s">
        <v>124</v>
      </c>
      <c r="BO710" s="197"/>
      <c r="BP710" s="36"/>
      <c r="BQ710" s="7" t="s">
        <v>147</v>
      </c>
      <c r="BR710" s="8"/>
      <c r="BS710" s="8" t="s">
        <v>148</v>
      </c>
      <c r="BT710" s="9"/>
      <c r="BU710" s="20"/>
      <c r="BV710" s="194" t="s">
        <v>127</v>
      </c>
      <c r="BW710" s="195"/>
      <c r="BX710" s="196" t="s">
        <v>128</v>
      </c>
      <c r="BY710" s="197"/>
      <c r="BZ710" s="36"/>
      <c r="CA710" s="7" t="s">
        <v>151</v>
      </c>
      <c r="CB710" s="8"/>
      <c r="CC710" s="8" t="s">
        <v>152</v>
      </c>
      <c r="CD710" s="9"/>
      <c r="CE710" s="36"/>
      <c r="CF710" s="194" t="s">
        <v>131</v>
      </c>
      <c r="CG710" s="195"/>
      <c r="CH710" s="196" t="s">
        <v>132</v>
      </c>
      <c r="CI710" s="197"/>
      <c r="CJ710" s="23"/>
      <c r="CK710" s="7" t="s">
        <v>156</v>
      </c>
      <c r="CL710" s="8"/>
      <c r="CM710" s="8" t="s">
        <v>157</v>
      </c>
      <c r="CN710" s="9"/>
      <c r="CO710" s="23"/>
      <c r="CP710" s="194" t="s">
        <v>160</v>
      </c>
      <c r="CQ710" s="195"/>
      <c r="CR710" s="196" t="s">
        <v>132</v>
      </c>
      <c r="CS710" s="197"/>
      <c r="CU710" s="26" t="s">
        <v>15</v>
      </c>
      <c r="CW710" s="52" t="s">
        <v>46</v>
      </c>
      <c r="CY710" s="35"/>
      <c r="CZ710" s="35"/>
    </row>
    <row r="711" spans="1:104" ht="18" customHeight="1" thickTop="1" thickBot="1">
      <c r="B711" s="34">
        <v>1.72</v>
      </c>
      <c r="D711" s="11">
        <v>1</v>
      </c>
      <c r="E711" s="12">
        <v>0</v>
      </c>
      <c r="F711" s="13">
        <v>0</v>
      </c>
      <c r="G711" s="14">
        <v>0</v>
      </c>
      <c r="H711" s="10"/>
      <c r="I711" s="11">
        <v>1</v>
      </c>
      <c r="J711" s="12">
        <v>0</v>
      </c>
      <c r="K711" s="13">
        <v>0</v>
      </c>
      <c r="L711" s="40">
        <f t="shared" ref="L711" si="7350">$B711*$J$4</f>
        <v>2.4545088000000002</v>
      </c>
      <c r="N711" s="1">
        <f t="shared" ref="N711" si="7351">D711*I711+F711*I714-E711*J711-G711*J714</f>
        <v>1</v>
      </c>
      <c r="O711" s="4">
        <f t="shared" ref="O711" si="7352">(D711*J711+E711*I711+F711*J714+G711*I714)</f>
        <v>0</v>
      </c>
      <c r="P711" s="2">
        <f t="shared" ref="P711" si="7353">D711*K711+F711*K714-E711*L711-G711*L714</f>
        <v>0</v>
      </c>
      <c r="Q711" s="3">
        <f t="shared" ref="Q711" si="7354">(D711*L711+E711*K711+F711*L714+G711*K714)</f>
        <v>2.4545088000000002</v>
      </c>
      <c r="S711" s="11">
        <v>1</v>
      </c>
      <c r="T711" s="12">
        <v>0</v>
      </c>
      <c r="U711" s="13">
        <v>0</v>
      </c>
      <c r="V711" s="13">
        <v>0</v>
      </c>
      <c r="W711" s="20"/>
      <c r="X711" s="1">
        <f t="shared" ref="X711" si="7355">N711*S711+P711*S714-O711*T711-Q711*T714</f>
        <v>-6.6180727078092803</v>
      </c>
      <c r="Y711" s="4">
        <f t="shared" ref="Y711" si="7356">(N711*T711+O711*S711+P711*T714+Q711*S714)</f>
        <v>0</v>
      </c>
      <c r="Z711" s="2">
        <f t="shared" ref="Z711" si="7357">N711*U711+P711*U714-O711*V711-Q711*V714</f>
        <v>0</v>
      </c>
      <c r="AA711" s="3">
        <f t="shared" ref="AA711" si="7358">(N711*V711+O711*U711+P711*V714+Q711*U714)</f>
        <v>2.4545088000000002</v>
      </c>
      <c r="AB711" s="20"/>
      <c r="AC711" s="11">
        <v>1</v>
      </c>
      <c r="AD711" s="12">
        <v>0</v>
      </c>
      <c r="AE711" s="13">
        <v>0</v>
      </c>
      <c r="AF711" s="40">
        <f t="shared" ref="AF711" si="7359">$B711*$AD$4</f>
        <v>2.9454828000000002</v>
      </c>
      <c r="AG711" s="20"/>
      <c r="AH711" s="1">
        <f t="shared" ref="AH711" si="7360">X711*AC711+Z711*AC714-Y711*AD711-AA711*AD714</f>
        <v>-6.6180727078092803</v>
      </c>
      <c r="AI711" s="4">
        <f t="shared" ref="AI711" si="7361">(X711*AD711+Y711*AC711+Z711*AD714+AA711*AC714)</f>
        <v>0</v>
      </c>
      <c r="AJ711" s="2">
        <f t="shared" ref="AJ711" si="7362">X711*AE711+Z711*AE714-Y711*AF711-AA711*AF714</f>
        <v>0</v>
      </c>
      <c r="AK711" s="3">
        <f t="shared" ref="AK711" si="7363">(X711*AF711+Y711*AE711+Z711*AF714+AA711*AE714)</f>
        <v>-17.038910530001662</v>
      </c>
      <c r="AL711" s="20"/>
      <c r="AM711" s="11">
        <v>1</v>
      </c>
      <c r="AN711" s="12">
        <v>0</v>
      </c>
      <c r="AO711" s="13">
        <v>0</v>
      </c>
      <c r="AP711" s="14">
        <v>0</v>
      </c>
      <c r="AR711" s="1">
        <f t="shared" ref="AR711" si="7364">AH711*AM711+AJ711*AM714-AI711*AN711-AK711*AN714</f>
        <v>49.233894798638971</v>
      </c>
      <c r="AS711" s="4">
        <f t="shared" ref="AS711" si="7365">(AH711*AN711+AI711*AM711+AJ711*AN714+AK711*AM714)</f>
        <v>0</v>
      </c>
      <c r="AT711" s="2">
        <f t="shared" ref="AT711" si="7366">AH711*AO711+AJ711*AO714-AI711*AP711-AK711*AP714</f>
        <v>0</v>
      </c>
      <c r="AU711" s="3">
        <f t="shared" ref="AU711" si="7367">(AH711*AP711+AI711*AO711+AJ711*AP714+AK711*AO714)</f>
        <v>-17.038910530001662</v>
      </c>
      <c r="AV711" s="20"/>
      <c r="AW711" s="11">
        <v>1</v>
      </c>
      <c r="AX711" s="12">
        <v>0</v>
      </c>
      <c r="AY711" s="13">
        <v>0</v>
      </c>
      <c r="AZ711" s="40">
        <f t="shared" ref="AZ711" si="7368">$B711*$AX$4</f>
        <v>2.9454828000000002</v>
      </c>
      <c r="BA711" s="20"/>
      <c r="BB711" s="1">
        <f t="shared" ref="BB711" si="7369">AR711*AW711+AT711*AW714-AS711*AX711-AU711*AX714</f>
        <v>49.233894798638971</v>
      </c>
      <c r="BC711" s="4">
        <f t="shared" ref="BC711" si="7370">(AR711*AX711+AS711*AW711+AT711*AX714+AU711*AW714)</f>
        <v>0</v>
      </c>
      <c r="BD711" s="2">
        <f t="shared" ref="BD711" si="7371">AR711*AY711+AT711*AY714-AS711*AZ711-AU711*AZ714</f>
        <v>0</v>
      </c>
      <c r="BE711" s="3">
        <f t="shared" ref="BE711" si="7372">(AR711*AZ711+AS711*AY711+AT711*AZ714+AU711*AY714)</f>
        <v>127.97867977639891</v>
      </c>
      <c r="BF711" s="20"/>
      <c r="BG711" s="11">
        <v>1</v>
      </c>
      <c r="BH711" s="12">
        <v>0</v>
      </c>
      <c r="BI711" s="13">
        <v>0</v>
      </c>
      <c r="BJ711" s="14">
        <v>0</v>
      </c>
      <c r="BK711" s="20"/>
      <c r="BL711" s="1">
        <f t="shared" ref="BL711" si="7373">BB711*BG711+BD711*BG714-BC711*BH711-BE711*BH714</f>
        <v>-347.97425030397704</v>
      </c>
      <c r="BM711" s="4">
        <f t="shared" ref="BM711" si="7374">(BB711*BH711+BC711*BG711+BD711*BH714+BE711*BG714)</f>
        <v>0</v>
      </c>
      <c r="BN711" s="2">
        <f t="shared" ref="BN711" si="7375">BB711*BI711+BD711*BI714-BC711*BJ711-BE711*BJ714</f>
        <v>0</v>
      </c>
      <c r="BO711" s="3">
        <f t="shared" ref="BO711" si="7376">(BB711*BJ711+BC711*BI711+BD711*BJ714+BE711*BI714)</f>
        <v>127.97867977639891</v>
      </c>
      <c r="BP711" s="20"/>
      <c r="BQ711" s="11">
        <v>1</v>
      </c>
      <c r="BR711" s="12">
        <v>0</v>
      </c>
      <c r="BS711" s="13">
        <v>0</v>
      </c>
      <c r="BT711" s="40">
        <f t="shared" ref="BT711" si="7377">$B711*BR$4</f>
        <v>2.4545088000000002</v>
      </c>
      <c r="BU711" s="20"/>
      <c r="BV711" s="1">
        <f t="shared" ref="BV711" si="7378">BL711*BQ711+BN711*BQ714-BM711*BR711-BO711*BR714</f>
        <v>-347.97425030397704</v>
      </c>
      <c r="BW711" s="4">
        <f t="shared" ref="BW711" si="7379">(BL711*BR711+BM711*BQ711+BN711*BR714+BO711*BQ714)</f>
        <v>0</v>
      </c>
      <c r="BX711" s="2">
        <f t="shared" ref="BX711" si="7380">BL711*BS711+BN711*BS714-BM711*BT711-BO711*BT714</f>
        <v>0</v>
      </c>
      <c r="BY711" s="3">
        <f t="shared" ref="BY711" si="7381">(BL711*BT711+BM711*BS711+BN711*BT714+BO711*BS714)</f>
        <v>-726.12717976811541</v>
      </c>
      <c r="BZ711" s="20"/>
      <c r="CA711" s="11">
        <v>1</v>
      </c>
      <c r="CB711" s="12">
        <v>0</v>
      </c>
      <c r="CC711" s="13">
        <v>0</v>
      </c>
      <c r="CD711" s="14">
        <v>0</v>
      </c>
      <c r="CE711" s="20"/>
      <c r="CF711" s="1">
        <f t="shared" ref="CF711" si="7382">BV711*CA711+BX711*CA714-BW711*CB711-BY711*CB714</f>
        <v>669.26138214538241</v>
      </c>
      <c r="CG711" s="4">
        <f t="shared" ref="CG711" si="7383">(BV711*CB711+BW711*CA711+BX711*CB714+BY711*CA714)</f>
        <v>0</v>
      </c>
      <c r="CH711" s="2">
        <f t="shared" ref="CH711" si="7384">BV711*CC711+BX711*CC714-BW711*CD711-BY711*CD714</f>
        <v>0</v>
      </c>
      <c r="CI711" s="3">
        <f t="shared" ref="CI711" si="7385">(BV711*CD711+BW711*CC711+BX711*CD714+BY711*CC714)</f>
        <v>-726.12717976811541</v>
      </c>
      <c r="CJ711" s="28"/>
      <c r="CK711" s="11">
        <v>1</v>
      </c>
      <c r="CL711" s="12">
        <v>0</v>
      </c>
      <c r="CM711" s="13">
        <v>0</v>
      </c>
      <c r="CN711" s="14">
        <v>0</v>
      </c>
      <c r="CP711" s="1">
        <f t="shared" ref="CP711" si="7386">CF711*CK711+CH711*CK714-CG711*CL711-CI711*CL714</f>
        <v>669.26138214538241</v>
      </c>
      <c r="CQ711" s="4">
        <f t="shared" ref="CQ711" si="7387">(CF711*CL711+CG711*CK711+CH711*CL714+CI711*CK714)</f>
        <v>-726.12717976811541</v>
      </c>
      <c r="CR711" s="2">
        <f t="shared" ref="CR711" si="7388">CF711*CM711+CH711*CM714-CG711*CN711-CI711*CN714</f>
        <v>0</v>
      </c>
      <c r="CS711" s="3">
        <f t="shared" ref="CS711" si="7389">(CF711*CN711+CG711*CM711+CH711*CN714+CI711*CM714)</f>
        <v>-726.12717976811541</v>
      </c>
      <c r="CU711" s="29">
        <f t="shared" ref="CU711" si="7390">20*LOG(((1+$CL$4)/$CL$4)/((CP711+CP714)^2+(CQ711+CQ714)^2)^0.5)</f>
        <v>-56.540766764274721</v>
      </c>
      <c r="CW711" s="53">
        <f t="shared" ref="CW711" si="7391">((CP711^2+CQ711^2)^0.5)/((CP714^2+CQ714^2)^0.5)</f>
        <v>1.0849691073697114</v>
      </c>
      <c r="CY711" s="35"/>
      <c r="CZ711" s="35"/>
    </row>
    <row r="712" spans="1:104" ht="18" customHeight="1" thickBot="1">
      <c r="D712" s="11"/>
      <c r="E712" s="13"/>
      <c r="F712" s="13"/>
      <c r="G712" s="15"/>
      <c r="H712" s="10"/>
      <c r="I712" s="11"/>
      <c r="J712" s="13"/>
      <c r="K712" s="13"/>
      <c r="L712" s="15"/>
      <c r="N712" s="5"/>
      <c r="Q712" s="6"/>
      <c r="S712" s="11"/>
      <c r="T712" s="13"/>
      <c r="U712" s="13"/>
      <c r="V712" s="15"/>
      <c r="W712" s="20"/>
      <c r="X712" s="5"/>
      <c r="AA712" s="6"/>
      <c r="AB712" s="20"/>
      <c r="AC712" s="11"/>
      <c r="AD712" s="13"/>
      <c r="AE712" s="13"/>
      <c r="AF712" s="15"/>
      <c r="AG712" s="20"/>
      <c r="AH712" s="5"/>
      <c r="AK712" s="6"/>
      <c r="AL712" s="20"/>
      <c r="AM712" s="11"/>
      <c r="AN712" s="13"/>
      <c r="AO712" s="13"/>
      <c r="AP712" s="15"/>
      <c r="AR712" s="5"/>
      <c r="AU712" s="6"/>
      <c r="AW712" s="11"/>
      <c r="AX712" s="13"/>
      <c r="AY712" s="13"/>
      <c r="AZ712" s="15"/>
      <c r="BA712" s="20"/>
      <c r="BB712" s="5"/>
      <c r="BE712" s="6"/>
      <c r="BG712" s="11"/>
      <c r="BH712" s="13"/>
      <c r="BI712" s="13"/>
      <c r="BJ712" s="15"/>
      <c r="BL712" s="5"/>
      <c r="BO712" s="6"/>
      <c r="BQ712" s="11"/>
      <c r="BR712" s="13"/>
      <c r="BS712" s="13"/>
      <c r="BT712" s="15"/>
      <c r="BU712" s="20"/>
      <c r="BV712" s="5"/>
      <c r="BY712" s="6"/>
      <c r="CA712" s="11"/>
      <c r="CB712" s="13"/>
      <c r="CC712" s="13"/>
      <c r="CD712" s="15"/>
      <c r="CF712" s="5"/>
      <c r="CI712" s="6"/>
      <c r="CK712" s="11"/>
      <c r="CL712" s="13"/>
      <c r="CM712" s="13"/>
      <c r="CN712" s="15"/>
      <c r="CP712" s="5"/>
      <c r="CS712" s="6"/>
      <c r="CW712" s="54"/>
      <c r="CY712" s="35"/>
      <c r="CZ712" s="35"/>
    </row>
    <row r="713" spans="1:104" ht="18" customHeight="1" thickBot="1">
      <c r="D713" s="11" t="s">
        <v>101</v>
      </c>
      <c r="E713" s="13"/>
      <c r="F713" s="13" t="s">
        <v>102</v>
      </c>
      <c r="G713" s="15"/>
      <c r="H713" s="10"/>
      <c r="I713" s="11" t="s">
        <v>106</v>
      </c>
      <c r="J713" s="13"/>
      <c r="K713" s="13" t="s">
        <v>105</v>
      </c>
      <c r="L713" s="15"/>
      <c r="N713" s="194" t="s">
        <v>16</v>
      </c>
      <c r="O713" s="195"/>
      <c r="P713" s="196" t="s">
        <v>17</v>
      </c>
      <c r="Q713" s="197"/>
      <c r="S713" s="11" t="s">
        <v>4</v>
      </c>
      <c r="T713" s="13"/>
      <c r="U713" s="13" t="s">
        <v>5</v>
      </c>
      <c r="V713" s="15"/>
      <c r="W713" s="20"/>
      <c r="X713" s="194" t="s">
        <v>111</v>
      </c>
      <c r="Y713" s="195"/>
      <c r="Z713" s="196" t="s">
        <v>110</v>
      </c>
      <c r="AA713" s="197"/>
      <c r="AB713" s="20"/>
      <c r="AC713" s="11" t="s">
        <v>18</v>
      </c>
      <c r="AD713" s="13"/>
      <c r="AE713" s="13" t="s">
        <v>19</v>
      </c>
      <c r="AF713" s="15"/>
      <c r="AG713" s="20"/>
      <c r="AH713" s="194" t="s">
        <v>114</v>
      </c>
      <c r="AI713" s="195"/>
      <c r="AJ713" s="196" t="s">
        <v>115</v>
      </c>
      <c r="AK713" s="197"/>
      <c r="AL713" s="20"/>
      <c r="AM713" s="11" t="s">
        <v>138</v>
      </c>
      <c r="AN713" s="13"/>
      <c r="AO713" s="13" t="s">
        <v>137</v>
      </c>
      <c r="AP713" s="15"/>
      <c r="AR713" s="194" t="s">
        <v>117</v>
      </c>
      <c r="AS713" s="195"/>
      <c r="AT713" s="196" t="s">
        <v>118</v>
      </c>
      <c r="AU713" s="197"/>
      <c r="AV713" s="36"/>
      <c r="AW713" s="11" t="s">
        <v>142</v>
      </c>
      <c r="AX713" s="13"/>
      <c r="AY713" s="13" t="s">
        <v>141</v>
      </c>
      <c r="AZ713" s="15"/>
      <c r="BA713" s="20"/>
      <c r="BB713" s="194" t="s">
        <v>122</v>
      </c>
      <c r="BC713" s="195"/>
      <c r="BD713" s="196" t="s">
        <v>121</v>
      </c>
      <c r="BE713" s="197"/>
      <c r="BF713" s="36"/>
      <c r="BG713" s="11" t="s">
        <v>145</v>
      </c>
      <c r="BH713" s="13"/>
      <c r="BI713" s="13" t="s">
        <v>146</v>
      </c>
      <c r="BJ713" s="15"/>
      <c r="BK713" s="36"/>
      <c r="BL713" s="194" t="s">
        <v>125</v>
      </c>
      <c r="BM713" s="195"/>
      <c r="BN713" s="196" t="s">
        <v>126</v>
      </c>
      <c r="BO713" s="197"/>
      <c r="BP713" s="36"/>
      <c r="BQ713" s="11" t="s">
        <v>150</v>
      </c>
      <c r="BR713" s="13"/>
      <c r="BS713" s="13" t="s">
        <v>149</v>
      </c>
      <c r="BT713" s="15"/>
      <c r="BU713" s="20"/>
      <c r="BV713" s="194" t="s">
        <v>129</v>
      </c>
      <c r="BW713" s="195"/>
      <c r="BX713" s="196" t="s">
        <v>130</v>
      </c>
      <c r="BY713" s="197"/>
      <c r="BZ713" s="36"/>
      <c r="CA713" s="11" t="s">
        <v>154</v>
      </c>
      <c r="CB713" s="13"/>
      <c r="CC713" s="13" t="s">
        <v>153</v>
      </c>
      <c r="CD713" s="15"/>
      <c r="CE713" s="36"/>
      <c r="CF713" s="194" t="s">
        <v>134</v>
      </c>
      <c r="CG713" s="195"/>
      <c r="CH713" s="196" t="s">
        <v>133</v>
      </c>
      <c r="CI713" s="197"/>
      <c r="CK713" s="11" t="s">
        <v>159</v>
      </c>
      <c r="CL713" s="13"/>
      <c r="CM713" s="13" t="s">
        <v>158</v>
      </c>
      <c r="CN713" s="15"/>
      <c r="CP713" s="109" t="s">
        <v>161</v>
      </c>
      <c r="CQ713" s="110"/>
      <c r="CR713" s="111" t="s">
        <v>162</v>
      </c>
      <c r="CS713" s="112"/>
      <c r="CU713" s="38" t="s">
        <v>29</v>
      </c>
      <c r="CW713" s="55" t="s">
        <v>47</v>
      </c>
      <c r="CY713" s="35"/>
      <c r="CZ713" s="35"/>
    </row>
    <row r="714" spans="1:104" ht="18" customHeight="1" thickTop="1" thickBot="1">
      <c r="D714" s="16">
        <v>0</v>
      </c>
      <c r="E714" s="17">
        <f t="shared" ref="E714" si="7392">$B711*$E$4</f>
        <v>1.4009056</v>
      </c>
      <c r="F714" s="18">
        <v>1</v>
      </c>
      <c r="G714" s="19">
        <v>0</v>
      </c>
      <c r="H714" s="10"/>
      <c r="I714" s="16">
        <v>0</v>
      </c>
      <c r="J714" s="17">
        <v>0</v>
      </c>
      <c r="K714" s="18">
        <v>1</v>
      </c>
      <c r="L714" s="19">
        <v>0</v>
      </c>
      <c r="N714" s="1">
        <f t="shared" ref="N714" si="7393">D714*I711+F714*I714-E714*J711-G714*J714</f>
        <v>0</v>
      </c>
      <c r="O714" s="4">
        <f t="shared" ref="O714" si="7394">(D714*J711+E714*I711+F714*J714+G714*I714)</f>
        <v>1.4009056</v>
      </c>
      <c r="P714" s="2">
        <f t="shared" ref="P714" si="7395">D714*K711+F714*K714-E714*L711-G714*L714</f>
        <v>-2.43853512316928</v>
      </c>
      <c r="Q714" s="3">
        <f t="shared" ref="Q714" si="7396">(D714*L711+E714*K711+F714*L714+G714*K714)</f>
        <v>0</v>
      </c>
      <c r="S714" s="16">
        <v>0</v>
      </c>
      <c r="T714" s="17">
        <f t="shared" ref="T714" si="7397">$B711*$T$4</f>
        <v>3.1037056000000001</v>
      </c>
      <c r="U714" s="18">
        <v>1</v>
      </c>
      <c r="V714" s="19">
        <v>0</v>
      </c>
      <c r="W714" s="20"/>
      <c r="X714" s="1">
        <f t="shared" ref="X714" si="7398">N714*S711+P714*S714-O714*T711-Q714*T714</f>
        <v>0</v>
      </c>
      <c r="Y714" s="4">
        <f t="shared" ref="Y714" si="7399">(N714*T711+O714*S711+P714*T714+Q714*S714)</f>
        <v>-6.1675895175771842</v>
      </c>
      <c r="Z714" s="2">
        <f t="shared" ref="Z714" si="7400">N714*U711+P714*U714-O714*V711-Q714*V714</f>
        <v>-2.43853512316928</v>
      </c>
      <c r="AA714" s="3">
        <f t="shared" ref="AA714" si="7401">(N714*V711+O714*U711+P714*V714+Q714*U714)</f>
        <v>0</v>
      </c>
      <c r="AB714" s="20"/>
      <c r="AC714" s="16">
        <v>0</v>
      </c>
      <c r="AD714" s="17">
        <v>0</v>
      </c>
      <c r="AE714" s="18">
        <v>1</v>
      </c>
      <c r="AF714" s="19">
        <v>0</v>
      </c>
      <c r="AG714" s="20"/>
      <c r="AH714" s="1">
        <f t="shared" ref="AH714" si="7402">X714*AC711+Z714*AC714-Y714*AD711-AA714*AD714</f>
        <v>0</v>
      </c>
      <c r="AI714" s="4">
        <f t="shared" ref="AI714" si="7403">(X714*AD711+Y714*AC711+Z714*AD714+AA714*AC714)</f>
        <v>-6.1675895175771842</v>
      </c>
      <c r="AJ714" s="2">
        <f t="shared" ref="AJ714" si="7404">X714*AE711+Z714*AE714-Y714*AF711-AA714*AF714</f>
        <v>15.727993718314615</v>
      </c>
      <c r="AK714" s="3">
        <f t="shared" ref="AK714" si="7405">(X714*AF711+Y714*AE711+Z714*AF714+AA714*AE714)</f>
        <v>0</v>
      </c>
      <c r="AL714" s="20"/>
      <c r="AM714" s="16">
        <v>0</v>
      </c>
      <c r="AN714" s="17">
        <f t="shared" ref="AN714" si="7406">$B711*$AN$4</f>
        <v>3.2779071999999996</v>
      </c>
      <c r="AO714" s="18">
        <v>1</v>
      </c>
      <c r="AP714" s="19">
        <v>0</v>
      </c>
      <c r="AR714" s="1">
        <f t="shared" ref="AR714" si="7407">AH714*AM711+AJ714*AM714-AI714*AN711-AK714*AN714</f>
        <v>0</v>
      </c>
      <c r="AS714" s="4">
        <f t="shared" ref="AS714" si="7408">(AH714*AN711+AI714*AM711+AJ714*AN714+AK714*AM714)</f>
        <v>45.387314333241058</v>
      </c>
      <c r="AT714" s="2">
        <f t="shared" ref="AT714" si="7409">AH714*AO711+AJ714*AO714-AI714*AP711-AK714*AP714</f>
        <v>15.727993718314615</v>
      </c>
      <c r="AU714" s="3">
        <f t="shared" ref="AU714" si="7410">(AH714*AP711+AI714*AO711+AJ714*AP714+AK714*AO714)</f>
        <v>0</v>
      </c>
      <c r="AV714" s="20"/>
      <c r="AW714" s="16">
        <v>0</v>
      </c>
      <c r="AX714" s="17">
        <v>0</v>
      </c>
      <c r="AY714" s="18">
        <v>1</v>
      </c>
      <c r="AZ714" s="19">
        <v>0</v>
      </c>
      <c r="BA714" s="20"/>
      <c r="BB714" s="1">
        <f t="shared" ref="BB714" si="7411">AR714*AW711+AT714*AW714-AS714*AX711-AU714*AX714</f>
        <v>0</v>
      </c>
      <c r="BC714" s="4">
        <f t="shared" ref="BC714" si="7412">(AR714*AX711+AS714*AW711+AT714*AX714+AU714*AW714)</f>
        <v>45.387314333241058</v>
      </c>
      <c r="BD714" s="2">
        <f t="shared" ref="BD714" si="7413">AR714*AY711+AT714*AY714-AS714*AZ711-AU714*AZ714</f>
        <v>-117.95955998844039</v>
      </c>
      <c r="BE714" s="3">
        <f t="shared" ref="BE714" si="7414">(AR714*AZ711+AS714*AY711+AT714*AZ714+AU714*AY714)</f>
        <v>0</v>
      </c>
      <c r="BF714" s="20"/>
      <c r="BG714" s="16">
        <v>0</v>
      </c>
      <c r="BH714" s="17">
        <f t="shared" ref="BH714" si="7415">$B711*$BH$4</f>
        <v>3.1037056000000001</v>
      </c>
      <c r="BI714" s="18">
        <v>1</v>
      </c>
      <c r="BJ714" s="19">
        <v>0</v>
      </c>
      <c r="BK714" s="20"/>
      <c r="BL714" s="1">
        <f t="shared" ref="BL714" si="7416">BB714*BG711+BD714*BG714-BC714*BH711-BE714*BH714</f>
        <v>0</v>
      </c>
      <c r="BM714" s="4">
        <f t="shared" ref="BM714" si="7417">(BB714*BH711+BC714*BG711+BD714*BH714+BE714*BG714)</f>
        <v>-320.72443257641731</v>
      </c>
      <c r="BN714" s="2">
        <f t="shared" ref="BN714" si="7418">BB714*BI711+BD714*BI714-BC714*BJ711-BE714*BJ714</f>
        <v>-117.95955998844039</v>
      </c>
      <c r="BO714" s="3">
        <f t="shared" ref="BO714" si="7419">(BB714*BJ711+BC714*BI711+BD714*BJ714+BE714*BI714)</f>
        <v>0</v>
      </c>
      <c r="BP714" s="20"/>
      <c r="BQ714" s="16">
        <v>0</v>
      </c>
      <c r="BR714" s="17">
        <v>0</v>
      </c>
      <c r="BS714" s="18">
        <v>1</v>
      </c>
      <c r="BT714" s="19">
        <v>0</v>
      </c>
      <c r="BU714" s="20"/>
      <c r="BV714" s="1">
        <f t="shared" ref="BV714" si="7420">BL714*BQ711+BN714*BQ714-BM714*BR711-BO714*BR714</f>
        <v>0</v>
      </c>
      <c r="BW714" s="4">
        <f t="shared" ref="BW714" si="7421">(BL714*BR711+BM714*BQ711+BN714*BR714+BO714*BQ714)</f>
        <v>-320.72443257641731</v>
      </c>
      <c r="BX714" s="2">
        <f t="shared" ref="BX714" si="7422">BL714*BS711+BN714*BS714-BM714*BT711-BO714*BT714</f>
        <v>669.26138214538264</v>
      </c>
      <c r="BY714" s="3">
        <f t="shared" ref="BY714" si="7423">(BL714*BT711+BM714*BS711+BN714*BT714+BO714*BS714)</f>
        <v>0</v>
      </c>
      <c r="BZ714" s="20"/>
      <c r="CA714" s="16">
        <v>0</v>
      </c>
      <c r="CB714" s="17">
        <f t="shared" ref="CB714" si="7424">$B711*$CB$4</f>
        <v>1.4009056</v>
      </c>
      <c r="CC714" s="18">
        <v>1</v>
      </c>
      <c r="CD714" s="19">
        <v>0</v>
      </c>
      <c r="CE714" s="20"/>
      <c r="CF714" s="1">
        <f t="shared" ref="CF714" si="7425">BV714*CA711+BX714*CA714-BW714*CB711-BY714*CB714</f>
        <v>0</v>
      </c>
      <c r="CG714" s="4">
        <f t="shared" ref="CG714" si="7426">(BV714*CB711+BW714*CA711+BX714*CB714+BY714*CA714)</f>
        <v>616.84758553478923</v>
      </c>
      <c r="CH714" s="2">
        <f t="shared" ref="CH714" si="7427">BV714*CC711+BX714*CC714-BW714*CD711-BY714*CD714</f>
        <v>669.26138214538264</v>
      </c>
      <c r="CI714" s="3">
        <f t="shared" ref="CI714" si="7428">(BV714*CD711+BW714*CC711+BX714*CD714+BY714*CC714)</f>
        <v>0</v>
      </c>
      <c r="CK714" s="16">
        <f t="shared" ref="CK714" si="7429">1/$CL$4</f>
        <v>1</v>
      </c>
      <c r="CL714" s="17">
        <v>0</v>
      </c>
      <c r="CM714" s="18">
        <v>1</v>
      </c>
      <c r="CN714" s="19">
        <v>0</v>
      </c>
      <c r="CP714" s="1">
        <f t="shared" ref="CP714" si="7430">CF714*CK711+CH714*CK714-CG714*CL711-CI714*CL714</f>
        <v>669.26138214538264</v>
      </c>
      <c r="CQ714" s="4">
        <f t="shared" ref="CQ714" si="7431">(CF714*CL711+CG714*CK711+CH714*CL714+CI714*CK714)</f>
        <v>616.84758553478923</v>
      </c>
      <c r="CR714" s="2">
        <f t="shared" ref="CR714" si="7432">CF714*CM711+CH714*CM714-CG714*CN711-CI714*CN714</f>
        <v>669.26138214538264</v>
      </c>
      <c r="CS714" s="3">
        <f t="shared" ref="CS714" si="7433">(CF714*CN711+CG714*CM711+CH714*CN714+CI714*CM714)</f>
        <v>0</v>
      </c>
      <c r="CU714" s="39">
        <f t="shared" ref="CU714" si="7434">(180/PI())*ATAN(-1*(CQ711/CP711))</f>
        <v>47.33366417487067</v>
      </c>
      <c r="CW714" s="56">
        <f t="shared" ref="CW714" si="7435">20*LOG(((1-(10^(CU711/20)^2)*(1-((1-CW711)/(1+CW711))^2))^0.5))</f>
        <v>-9.6158179072359005E-6</v>
      </c>
      <c r="CY714" s="35"/>
      <c r="CZ714" s="35"/>
    </row>
    <row r="715" spans="1:104" ht="18" customHeight="1"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  <c r="AA715" s="20"/>
      <c r="AB715" s="30"/>
      <c r="AC715" s="20"/>
      <c r="AD715" s="20"/>
      <c r="AE715" s="20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Y715" s="35"/>
      <c r="CZ715" s="35"/>
    </row>
    <row r="716" spans="1:104" ht="18" customHeight="1">
      <c r="CY716" s="35"/>
      <c r="CZ716" s="35"/>
    </row>
    <row r="717" spans="1:104" ht="18" customHeight="1" thickBot="1">
      <c r="A717" s="23"/>
      <c r="B717" s="23"/>
      <c r="C717" s="23"/>
      <c r="D717" s="20" t="s">
        <v>6</v>
      </c>
      <c r="E717" s="20"/>
      <c r="F717" s="20"/>
      <c r="G717" s="20"/>
      <c r="H717" s="20"/>
      <c r="I717" s="20" t="s">
        <v>7</v>
      </c>
      <c r="J717" s="20"/>
      <c r="K717" s="20"/>
      <c r="L717" s="20"/>
      <c r="M717" s="23"/>
      <c r="N717" s="23"/>
      <c r="O717" s="24" t="s">
        <v>8</v>
      </c>
      <c r="P717" s="23"/>
      <c r="Q717" s="23"/>
      <c r="R717" s="23"/>
      <c r="S717" s="20"/>
      <c r="T717" s="20" t="s">
        <v>9</v>
      </c>
      <c r="U717" s="23"/>
      <c r="V717" s="23"/>
      <c r="W717" s="23"/>
      <c r="X717" s="23"/>
      <c r="Y717" s="24" t="s">
        <v>10</v>
      </c>
      <c r="Z717" s="23"/>
      <c r="AA717" s="23"/>
      <c r="AB717" s="23"/>
      <c r="AC717" s="24" t="s">
        <v>11</v>
      </c>
      <c r="AD717" s="20"/>
      <c r="AE717" s="20"/>
      <c r="AF717" s="20"/>
      <c r="AG717" s="20"/>
      <c r="AH717" s="23"/>
      <c r="AI717" s="24" t="s">
        <v>12</v>
      </c>
      <c r="AJ717" s="23"/>
      <c r="AK717" s="23"/>
      <c r="AL717" s="20"/>
      <c r="AM717" s="24" t="s">
        <v>21</v>
      </c>
      <c r="AN717" s="20"/>
      <c r="AO717" s="23"/>
      <c r="AP717" s="23"/>
      <c r="AQ717" s="23"/>
      <c r="AR717" s="23"/>
      <c r="AS717" s="24" t="s">
        <v>87</v>
      </c>
      <c r="AT717" s="23"/>
      <c r="AU717" s="23"/>
      <c r="AV717" s="23"/>
      <c r="AW717" s="24" t="s">
        <v>22</v>
      </c>
      <c r="AX717" s="20"/>
      <c r="AY717" s="20"/>
      <c r="AZ717" s="20"/>
      <c r="BA717" s="20"/>
      <c r="BB717" s="23"/>
      <c r="BC717" s="24" t="s">
        <v>13</v>
      </c>
      <c r="BD717" s="23"/>
      <c r="BE717" s="23"/>
      <c r="BF717" s="23"/>
      <c r="BG717" s="24" t="s">
        <v>23</v>
      </c>
      <c r="BH717" s="20"/>
      <c r="BI717" s="23"/>
      <c r="BJ717" s="23"/>
      <c r="BK717" s="23"/>
      <c r="BL717" s="23"/>
      <c r="BM717" s="24" t="s">
        <v>24</v>
      </c>
      <c r="BN717" s="23"/>
      <c r="BO717" s="23"/>
      <c r="BP717" s="23"/>
      <c r="BQ717" s="24" t="s">
        <v>22</v>
      </c>
      <c r="BR717" s="20"/>
      <c r="BS717" s="20"/>
      <c r="BT717" s="20"/>
      <c r="BU717" s="20"/>
      <c r="BV717" s="23"/>
      <c r="BW717" s="24" t="s">
        <v>25</v>
      </c>
      <c r="BX717" s="23"/>
      <c r="BY717" s="23"/>
      <c r="BZ717" s="23"/>
      <c r="CA717" s="24" t="s">
        <v>23</v>
      </c>
      <c r="CB717" s="20"/>
      <c r="CC717" s="23"/>
      <c r="CD717" s="23"/>
      <c r="CE717" s="23"/>
      <c r="CF717" s="23"/>
      <c r="CG717" s="24" t="s">
        <v>88</v>
      </c>
      <c r="CH717" s="23"/>
      <c r="CI717" s="23"/>
      <c r="CJ717" s="23"/>
      <c r="CK717" s="24" t="s">
        <v>155</v>
      </c>
      <c r="CL717" s="24"/>
      <c r="CM717" s="23"/>
      <c r="CN717" s="23"/>
      <c r="CO717" s="23"/>
      <c r="CP717" s="23"/>
      <c r="CQ717" s="24" t="s">
        <v>89</v>
      </c>
      <c r="CR717" s="23"/>
      <c r="CS717" s="23"/>
      <c r="CY717" s="35"/>
      <c r="CZ717" s="35"/>
    </row>
    <row r="718" spans="1:104" ht="18" customHeight="1" thickBot="1">
      <c r="A718" s="23"/>
      <c r="B718" s="33"/>
      <c r="C718" s="23"/>
      <c r="D718" s="7" t="s">
        <v>99</v>
      </c>
      <c r="E718" s="8"/>
      <c r="F718" s="8" t="s">
        <v>100</v>
      </c>
      <c r="G718" s="9"/>
      <c r="H718" s="10"/>
      <c r="I718" s="7" t="s">
        <v>103</v>
      </c>
      <c r="J718" s="8"/>
      <c r="K718" s="8" t="s">
        <v>104</v>
      </c>
      <c r="L718" s="9"/>
      <c r="M718" s="23"/>
      <c r="N718" s="194" t="s">
        <v>74</v>
      </c>
      <c r="O718" s="195"/>
      <c r="P718" s="196" t="s">
        <v>75</v>
      </c>
      <c r="Q718" s="197"/>
      <c r="R718" s="23"/>
      <c r="S718" s="7" t="s">
        <v>2</v>
      </c>
      <c r="T718" s="8"/>
      <c r="U718" s="8" t="s">
        <v>3</v>
      </c>
      <c r="V718" s="9"/>
      <c r="W718" s="20"/>
      <c r="X718" s="194" t="s">
        <v>108</v>
      </c>
      <c r="Y718" s="195"/>
      <c r="Z718" s="196" t="s">
        <v>109</v>
      </c>
      <c r="AA718" s="197"/>
      <c r="AB718" s="20"/>
      <c r="AC718" s="7" t="s">
        <v>107</v>
      </c>
      <c r="AD718" s="8"/>
      <c r="AE718" s="8" t="s">
        <v>14</v>
      </c>
      <c r="AF718" s="9"/>
      <c r="AG718" s="20"/>
      <c r="AH718" s="194" t="s">
        <v>112</v>
      </c>
      <c r="AI718" s="195"/>
      <c r="AJ718" s="196" t="s">
        <v>113</v>
      </c>
      <c r="AK718" s="197"/>
      <c r="AL718" s="20"/>
      <c r="AM718" s="106" t="s">
        <v>135</v>
      </c>
      <c r="AN718" s="107"/>
      <c r="AO718" s="107" t="s">
        <v>136</v>
      </c>
      <c r="AP718" s="108"/>
      <c r="AQ718" s="23"/>
      <c r="AR718" s="194" t="s">
        <v>116</v>
      </c>
      <c r="AS718" s="195"/>
      <c r="AT718" s="196" t="s">
        <v>0</v>
      </c>
      <c r="AU718" s="197"/>
      <c r="AV718" s="36"/>
      <c r="AW718" s="7" t="s">
        <v>139</v>
      </c>
      <c r="AX718" s="8"/>
      <c r="AY718" s="8" t="s">
        <v>140</v>
      </c>
      <c r="AZ718" s="9"/>
      <c r="BA718" s="20"/>
      <c r="BB718" s="194" t="s">
        <v>119</v>
      </c>
      <c r="BC718" s="195"/>
      <c r="BD718" s="196" t="s">
        <v>120</v>
      </c>
      <c r="BE718" s="197"/>
      <c r="BF718" s="36"/>
      <c r="BG718" s="190" t="s">
        <v>143</v>
      </c>
      <c r="BH718" s="191"/>
      <c r="BI718" s="192" t="s">
        <v>144</v>
      </c>
      <c r="BJ718" s="193"/>
      <c r="BK718" s="36"/>
      <c r="BL718" s="194" t="s">
        <v>123</v>
      </c>
      <c r="BM718" s="195"/>
      <c r="BN718" s="196" t="s">
        <v>124</v>
      </c>
      <c r="BO718" s="197"/>
      <c r="BP718" s="36"/>
      <c r="BQ718" s="7" t="s">
        <v>147</v>
      </c>
      <c r="BR718" s="8"/>
      <c r="BS718" s="8" t="s">
        <v>148</v>
      </c>
      <c r="BT718" s="9"/>
      <c r="BU718" s="20"/>
      <c r="BV718" s="194" t="s">
        <v>127</v>
      </c>
      <c r="BW718" s="195"/>
      <c r="BX718" s="196" t="s">
        <v>128</v>
      </c>
      <c r="BY718" s="197"/>
      <c r="BZ718" s="36"/>
      <c r="CA718" s="7" t="s">
        <v>151</v>
      </c>
      <c r="CB718" s="8"/>
      <c r="CC718" s="8" t="s">
        <v>152</v>
      </c>
      <c r="CD718" s="9"/>
      <c r="CE718" s="36"/>
      <c r="CF718" s="194" t="s">
        <v>131</v>
      </c>
      <c r="CG718" s="195"/>
      <c r="CH718" s="196" t="s">
        <v>132</v>
      </c>
      <c r="CI718" s="197"/>
      <c r="CJ718" s="23"/>
      <c r="CK718" s="7" t="s">
        <v>156</v>
      </c>
      <c r="CL718" s="8"/>
      <c r="CM718" s="8" t="s">
        <v>157</v>
      </c>
      <c r="CN718" s="9"/>
      <c r="CO718" s="23"/>
      <c r="CP718" s="194" t="s">
        <v>160</v>
      </c>
      <c r="CQ718" s="195"/>
      <c r="CR718" s="196" t="s">
        <v>132</v>
      </c>
      <c r="CS718" s="197"/>
      <c r="CU718" s="26" t="s">
        <v>15</v>
      </c>
      <c r="CW718" s="52" t="s">
        <v>46</v>
      </c>
      <c r="CY718" s="35"/>
      <c r="CZ718" s="35"/>
    </row>
    <row r="719" spans="1:104" ht="18" customHeight="1" thickTop="1" thickBot="1">
      <c r="B719" s="34">
        <v>1.74</v>
      </c>
      <c r="D719" s="11">
        <v>1</v>
      </c>
      <c r="E719" s="12">
        <v>0</v>
      </c>
      <c r="F719" s="13">
        <v>0</v>
      </c>
      <c r="G719" s="14">
        <v>0</v>
      </c>
      <c r="H719" s="10"/>
      <c r="I719" s="11">
        <v>1</v>
      </c>
      <c r="J719" s="12">
        <v>0</v>
      </c>
      <c r="K719" s="13">
        <v>0</v>
      </c>
      <c r="L719" s="40">
        <f t="shared" ref="L719" si="7436">$B719*$J$4</f>
        <v>2.4830496000000002</v>
      </c>
      <c r="N719" s="1">
        <f t="shared" ref="N719" si="7437">D719*I719+F719*I722-E719*J719-G719*J722</f>
        <v>1</v>
      </c>
      <c r="O719" s="4">
        <f t="shared" ref="O719" si="7438">(D719*J719+E719*I719+F719*J722+G719*I722)</f>
        <v>0</v>
      </c>
      <c r="P719" s="2">
        <f t="shared" ref="P719" si="7439">D719*K719+F719*K722-E719*L719-G719*L722</f>
        <v>0</v>
      </c>
      <c r="Q719" s="3">
        <f t="shared" ref="Q719" si="7440">(D719*L719+E719*K719+F719*L722+G719*K722)</f>
        <v>2.4830496000000002</v>
      </c>
      <c r="S719" s="11">
        <v>1</v>
      </c>
      <c r="T719" s="12">
        <v>0</v>
      </c>
      <c r="U719" s="13">
        <v>0</v>
      </c>
      <c r="V719" s="13">
        <v>0</v>
      </c>
      <c r="W719" s="20"/>
      <c r="X719" s="1">
        <f t="shared" ref="X719" si="7441">N719*S719+P719*S722-O719*T719-Q719*T722</f>
        <v>-6.7962672154419206</v>
      </c>
      <c r="Y719" s="4">
        <f t="shared" ref="Y719" si="7442">(N719*T719+O719*S719+P719*T722+Q719*S722)</f>
        <v>0</v>
      </c>
      <c r="Z719" s="2">
        <f t="shared" ref="Z719" si="7443">N719*U719+P719*U722-O719*V719-Q719*V722</f>
        <v>0</v>
      </c>
      <c r="AA719" s="3">
        <f t="shared" ref="AA719" si="7444">(N719*V719+O719*U719+P719*V722+Q719*U722)</f>
        <v>2.4830496000000002</v>
      </c>
      <c r="AB719" s="20"/>
      <c r="AC719" s="11">
        <v>1</v>
      </c>
      <c r="AD719" s="12">
        <v>0</v>
      </c>
      <c r="AE719" s="13">
        <v>0</v>
      </c>
      <c r="AF719" s="40">
        <f t="shared" ref="AF719" si="7445">$B719*$AD$4</f>
        <v>2.9797326000000002</v>
      </c>
      <c r="AG719" s="20"/>
      <c r="AH719" s="1">
        <f t="shared" ref="AH719" si="7446">X719*AC719+Z719*AC722-Y719*AD719-AA719*AD722</f>
        <v>-6.7962672154419206</v>
      </c>
      <c r="AI719" s="4">
        <f t="shared" ref="AI719" si="7447">(X719*AD719+Y719*AC719+Z719*AD722+AA719*AC722)</f>
        <v>0</v>
      </c>
      <c r="AJ719" s="2">
        <f t="shared" ref="AJ719" si="7448">X719*AE719+Z719*AE722-Y719*AF719-AA719*AF722</f>
        <v>0</v>
      </c>
      <c r="AK719" s="3">
        <f t="shared" ref="AK719" si="7449">(X719*AF719+Y719*AE719+Z719*AF722+AA719*AE722)</f>
        <v>-17.768009380163516</v>
      </c>
      <c r="AL719" s="20"/>
      <c r="AM719" s="11">
        <v>1</v>
      </c>
      <c r="AN719" s="12">
        <v>0</v>
      </c>
      <c r="AO719" s="13">
        <v>0</v>
      </c>
      <c r="AP719" s="14">
        <v>0</v>
      </c>
      <c r="AR719" s="1">
        <f t="shared" ref="AR719" si="7450">AH719*AM719+AJ719*AM722-AI719*AN719-AK719*AN722</f>
        <v>52.122849892590402</v>
      </c>
      <c r="AS719" s="4">
        <f t="shared" ref="AS719" si="7451">(AH719*AN719+AI719*AM719+AJ719*AN722+AK719*AM722)</f>
        <v>0</v>
      </c>
      <c r="AT719" s="2">
        <f t="shared" ref="AT719" si="7452">AH719*AO719+AJ719*AO722-AI719*AP719-AK719*AP722</f>
        <v>0</v>
      </c>
      <c r="AU719" s="3">
        <f t="shared" ref="AU719" si="7453">(AH719*AP719+AI719*AO719+AJ719*AP722+AK719*AO722)</f>
        <v>-17.768009380163516</v>
      </c>
      <c r="AV719" s="20"/>
      <c r="AW719" s="11">
        <v>1</v>
      </c>
      <c r="AX719" s="12">
        <v>0</v>
      </c>
      <c r="AY719" s="13">
        <v>0</v>
      </c>
      <c r="AZ719" s="40">
        <f t="shared" ref="AZ719" si="7454">$B719*$AX$4</f>
        <v>2.9797326000000002</v>
      </c>
      <c r="BA719" s="20"/>
      <c r="BB719" s="1">
        <f t="shared" ref="BB719" si="7455">AR719*AW719+AT719*AW722-AS719*AX719-AU719*AX722</f>
        <v>52.122849892590402</v>
      </c>
      <c r="BC719" s="4">
        <f t="shared" ref="BC719" si="7456">(AR719*AX719+AS719*AW719+AT719*AX722+AU719*AW722)</f>
        <v>0</v>
      </c>
      <c r="BD719" s="2">
        <f t="shared" ref="BD719" si="7457">AR719*AY719+AT719*AY722-AS719*AZ719-AU719*AZ722</f>
        <v>0</v>
      </c>
      <c r="BE719" s="3">
        <f t="shared" ref="BE719" si="7458">(AR719*AZ719+AS719*AY719+AT719*AZ722+AU719*AY722)</f>
        <v>137.54414564969463</v>
      </c>
      <c r="BF719" s="20"/>
      <c r="BG719" s="11">
        <v>1</v>
      </c>
      <c r="BH719" s="12">
        <v>0</v>
      </c>
      <c r="BI719" s="13">
        <v>0</v>
      </c>
      <c r="BJ719" s="14">
        <v>0</v>
      </c>
      <c r="BK719" s="20"/>
      <c r="BL719" s="1">
        <f t="shared" ref="BL719" si="7459">BB719*BG719+BD719*BG722-BC719*BH719-BE719*BH722</f>
        <v>-379.73759840642168</v>
      </c>
      <c r="BM719" s="4">
        <f t="shared" ref="BM719" si="7460">(BB719*BH719+BC719*BG719+BD719*BH722+BE719*BG722)</f>
        <v>0</v>
      </c>
      <c r="BN719" s="2">
        <f t="shared" ref="BN719" si="7461">BB719*BI719+BD719*BI722-BC719*BJ719-BE719*BJ722</f>
        <v>0</v>
      </c>
      <c r="BO719" s="3">
        <f t="shared" ref="BO719" si="7462">(BB719*BJ719+BC719*BI719+BD719*BJ722+BE719*BI722)</f>
        <v>137.54414564969463</v>
      </c>
      <c r="BP719" s="20"/>
      <c r="BQ719" s="11">
        <v>1</v>
      </c>
      <c r="BR719" s="12">
        <v>0</v>
      </c>
      <c r="BS719" s="13">
        <v>0</v>
      </c>
      <c r="BT719" s="40">
        <f t="shared" ref="BT719" si="7463">$B719*BR$4</f>
        <v>2.4830496000000002</v>
      </c>
      <c r="BU719" s="20"/>
      <c r="BV719" s="1">
        <f t="shared" ref="BV719" si="7464">BL719*BQ719+BN719*BQ722-BM719*BR719-BO719*BR722</f>
        <v>-379.73759840642168</v>
      </c>
      <c r="BW719" s="4">
        <f t="shared" ref="BW719" si="7465">(BL719*BR719+BM719*BQ719+BN719*BR722+BO719*BQ722)</f>
        <v>0</v>
      </c>
      <c r="BX719" s="2">
        <f t="shared" ref="BX719" si="7466">BL719*BS719+BN719*BS722-BM719*BT719-BO719*BT722</f>
        <v>0</v>
      </c>
      <c r="BY719" s="3">
        <f t="shared" ref="BY719" si="7467">(BL719*BT719+BM719*BS719+BN719*BT722+BO719*BS722)</f>
        <v>-805.36314617833136</v>
      </c>
      <c r="BZ719" s="20"/>
      <c r="CA719" s="11">
        <v>1</v>
      </c>
      <c r="CB719" s="12">
        <v>0</v>
      </c>
      <c r="CC719" s="13">
        <v>0</v>
      </c>
      <c r="CD719" s="14">
        <v>0</v>
      </c>
      <c r="CE719" s="20"/>
      <c r="CF719" s="1">
        <f t="shared" ref="CF719" si="7468">BV719*CA719+BX719*CA722-BW719*CB719-BY719*CB722</f>
        <v>761.61918661440768</v>
      </c>
      <c r="CG719" s="4">
        <f t="shared" ref="CG719" si="7469">(BV719*CB719+BW719*CA719+BX719*CB722+BY719*CA722)</f>
        <v>0</v>
      </c>
      <c r="CH719" s="2">
        <f t="shared" ref="CH719" si="7470">BV719*CC719+BX719*CC722-BW719*CD719-BY719*CD722</f>
        <v>0</v>
      </c>
      <c r="CI719" s="3">
        <f t="shared" ref="CI719" si="7471">(BV719*CD719+BW719*CC719+BX719*CD722+BY719*CC722)</f>
        <v>-805.36314617833136</v>
      </c>
      <c r="CJ719" s="28"/>
      <c r="CK719" s="11">
        <v>1</v>
      </c>
      <c r="CL719" s="12">
        <v>0</v>
      </c>
      <c r="CM719" s="13">
        <v>0</v>
      </c>
      <c r="CN719" s="14">
        <v>0</v>
      </c>
      <c r="CP719" s="1">
        <f t="shared" ref="CP719" si="7472">CF719*CK719+CH719*CK722-CG719*CL719-CI719*CL722</f>
        <v>761.61918661440768</v>
      </c>
      <c r="CQ719" s="4">
        <f t="shared" ref="CQ719" si="7473">(CF719*CL719+CG719*CK719+CH719*CL722+CI719*CK722)</f>
        <v>-805.36314617833136</v>
      </c>
      <c r="CR719" s="2">
        <f t="shared" ref="CR719" si="7474">CF719*CM719+CH719*CM722-CG719*CN719-CI719*CN722</f>
        <v>0</v>
      </c>
      <c r="CS719" s="3">
        <f t="shared" ref="CS719" si="7475">(CF719*CN719+CG719*CM719+CH719*CN722+CI719*CM722)</f>
        <v>-805.36314617833136</v>
      </c>
      <c r="CU719" s="29">
        <f t="shared" ref="CU719" si="7476">20*LOG(((1+$CL$4)/$CL$4)/((CP719+CP722)^2+(CQ719+CQ722)^2)^0.5)</f>
        <v>-57.648295851917581</v>
      </c>
      <c r="CW719" s="53">
        <f t="shared" ref="CW719" si="7477">((CP719^2+CQ719^2)^0.5)/((CP722^2+CQ722^2)^0.5)</f>
        <v>1.0574363353846885</v>
      </c>
      <c r="CY719" s="35"/>
      <c r="CZ719" s="35"/>
    </row>
    <row r="720" spans="1:104" ht="18" customHeight="1" thickBot="1">
      <c r="D720" s="11"/>
      <c r="E720" s="13"/>
      <c r="F720" s="13"/>
      <c r="G720" s="15"/>
      <c r="H720" s="10"/>
      <c r="I720" s="11"/>
      <c r="J720" s="13"/>
      <c r="K720" s="13"/>
      <c r="L720" s="15"/>
      <c r="N720" s="5"/>
      <c r="Q720" s="6"/>
      <c r="S720" s="11"/>
      <c r="T720" s="13"/>
      <c r="U720" s="13"/>
      <c r="V720" s="15"/>
      <c r="W720" s="20"/>
      <c r="X720" s="5"/>
      <c r="AA720" s="6"/>
      <c r="AB720" s="20"/>
      <c r="AC720" s="11"/>
      <c r="AD720" s="13"/>
      <c r="AE720" s="13"/>
      <c r="AF720" s="15"/>
      <c r="AG720" s="20"/>
      <c r="AH720" s="5"/>
      <c r="AK720" s="6"/>
      <c r="AL720" s="20"/>
      <c r="AM720" s="11"/>
      <c r="AN720" s="13"/>
      <c r="AO720" s="13"/>
      <c r="AP720" s="15"/>
      <c r="AR720" s="5"/>
      <c r="AU720" s="6"/>
      <c r="AW720" s="11"/>
      <c r="AX720" s="13"/>
      <c r="AY720" s="13"/>
      <c r="AZ720" s="15"/>
      <c r="BA720" s="20"/>
      <c r="BB720" s="5"/>
      <c r="BE720" s="6"/>
      <c r="BG720" s="11"/>
      <c r="BH720" s="13"/>
      <c r="BI720" s="13"/>
      <c r="BJ720" s="15"/>
      <c r="BL720" s="5"/>
      <c r="BO720" s="6"/>
      <c r="BQ720" s="11"/>
      <c r="BR720" s="13"/>
      <c r="BS720" s="13"/>
      <c r="BT720" s="15"/>
      <c r="BU720" s="20"/>
      <c r="BV720" s="5"/>
      <c r="BY720" s="6"/>
      <c r="CA720" s="11"/>
      <c r="CB720" s="13"/>
      <c r="CC720" s="13"/>
      <c r="CD720" s="15"/>
      <c r="CF720" s="5"/>
      <c r="CI720" s="6"/>
      <c r="CK720" s="11"/>
      <c r="CL720" s="13"/>
      <c r="CM720" s="13"/>
      <c r="CN720" s="15"/>
      <c r="CP720" s="5"/>
      <c r="CS720" s="6"/>
      <c r="CW720" s="54"/>
      <c r="CY720" s="35"/>
      <c r="CZ720" s="35"/>
    </row>
    <row r="721" spans="1:104" ht="18" customHeight="1" thickBot="1">
      <c r="D721" s="11" t="s">
        <v>101</v>
      </c>
      <c r="E721" s="13"/>
      <c r="F721" s="13" t="s">
        <v>102</v>
      </c>
      <c r="G721" s="15"/>
      <c r="H721" s="10"/>
      <c r="I721" s="11" t="s">
        <v>106</v>
      </c>
      <c r="J721" s="13"/>
      <c r="K721" s="13" t="s">
        <v>105</v>
      </c>
      <c r="L721" s="15"/>
      <c r="N721" s="194" t="s">
        <v>16</v>
      </c>
      <c r="O721" s="195"/>
      <c r="P721" s="196" t="s">
        <v>17</v>
      </c>
      <c r="Q721" s="197"/>
      <c r="S721" s="11" t="s">
        <v>4</v>
      </c>
      <c r="T721" s="13"/>
      <c r="U721" s="13" t="s">
        <v>5</v>
      </c>
      <c r="V721" s="15"/>
      <c r="W721" s="20"/>
      <c r="X721" s="194" t="s">
        <v>111</v>
      </c>
      <c r="Y721" s="195"/>
      <c r="Z721" s="196" t="s">
        <v>110</v>
      </c>
      <c r="AA721" s="197"/>
      <c r="AB721" s="20"/>
      <c r="AC721" s="11" t="s">
        <v>18</v>
      </c>
      <c r="AD721" s="13"/>
      <c r="AE721" s="13" t="s">
        <v>19</v>
      </c>
      <c r="AF721" s="15"/>
      <c r="AG721" s="20"/>
      <c r="AH721" s="194" t="s">
        <v>114</v>
      </c>
      <c r="AI721" s="195"/>
      <c r="AJ721" s="196" t="s">
        <v>115</v>
      </c>
      <c r="AK721" s="197"/>
      <c r="AL721" s="20"/>
      <c r="AM721" s="11" t="s">
        <v>138</v>
      </c>
      <c r="AN721" s="13"/>
      <c r="AO721" s="13" t="s">
        <v>137</v>
      </c>
      <c r="AP721" s="15"/>
      <c r="AR721" s="194" t="s">
        <v>117</v>
      </c>
      <c r="AS721" s="195"/>
      <c r="AT721" s="196" t="s">
        <v>118</v>
      </c>
      <c r="AU721" s="197"/>
      <c r="AV721" s="36"/>
      <c r="AW721" s="11" t="s">
        <v>142</v>
      </c>
      <c r="AX721" s="13"/>
      <c r="AY721" s="13" t="s">
        <v>141</v>
      </c>
      <c r="AZ721" s="15"/>
      <c r="BA721" s="20"/>
      <c r="BB721" s="194" t="s">
        <v>122</v>
      </c>
      <c r="BC721" s="195"/>
      <c r="BD721" s="196" t="s">
        <v>121</v>
      </c>
      <c r="BE721" s="197"/>
      <c r="BF721" s="36"/>
      <c r="BG721" s="11" t="s">
        <v>145</v>
      </c>
      <c r="BH721" s="13"/>
      <c r="BI721" s="13" t="s">
        <v>146</v>
      </c>
      <c r="BJ721" s="15"/>
      <c r="BK721" s="36"/>
      <c r="BL721" s="194" t="s">
        <v>125</v>
      </c>
      <c r="BM721" s="195"/>
      <c r="BN721" s="196" t="s">
        <v>126</v>
      </c>
      <c r="BO721" s="197"/>
      <c r="BP721" s="36"/>
      <c r="BQ721" s="11" t="s">
        <v>150</v>
      </c>
      <c r="BR721" s="13"/>
      <c r="BS721" s="13" t="s">
        <v>149</v>
      </c>
      <c r="BT721" s="15"/>
      <c r="BU721" s="20"/>
      <c r="BV721" s="194" t="s">
        <v>129</v>
      </c>
      <c r="BW721" s="195"/>
      <c r="BX721" s="196" t="s">
        <v>130</v>
      </c>
      <c r="BY721" s="197"/>
      <c r="BZ721" s="36"/>
      <c r="CA721" s="11" t="s">
        <v>154</v>
      </c>
      <c r="CB721" s="13"/>
      <c r="CC721" s="13" t="s">
        <v>153</v>
      </c>
      <c r="CD721" s="15"/>
      <c r="CE721" s="36"/>
      <c r="CF721" s="194" t="s">
        <v>134</v>
      </c>
      <c r="CG721" s="195"/>
      <c r="CH721" s="196" t="s">
        <v>133</v>
      </c>
      <c r="CI721" s="197"/>
      <c r="CK721" s="11" t="s">
        <v>159</v>
      </c>
      <c r="CL721" s="13"/>
      <c r="CM721" s="13" t="s">
        <v>158</v>
      </c>
      <c r="CN721" s="15"/>
      <c r="CP721" s="109" t="s">
        <v>161</v>
      </c>
      <c r="CQ721" s="110"/>
      <c r="CR721" s="111" t="s">
        <v>162</v>
      </c>
      <c r="CS721" s="112"/>
      <c r="CU721" s="38" t="s">
        <v>29</v>
      </c>
      <c r="CW721" s="55" t="s">
        <v>47</v>
      </c>
      <c r="CY721" s="35"/>
      <c r="CZ721" s="35"/>
    </row>
    <row r="722" spans="1:104" ht="18" customHeight="1" thickTop="1" thickBot="1">
      <c r="D722" s="16">
        <v>0</v>
      </c>
      <c r="E722" s="17">
        <f t="shared" ref="E722" si="7478">$B719*$E$4</f>
        <v>1.4171951999999999</v>
      </c>
      <c r="F722" s="18">
        <v>1</v>
      </c>
      <c r="G722" s="19">
        <v>0</v>
      </c>
      <c r="H722" s="10"/>
      <c r="I722" s="16">
        <v>0</v>
      </c>
      <c r="J722" s="17">
        <v>0</v>
      </c>
      <c r="K722" s="18">
        <v>1</v>
      </c>
      <c r="L722" s="19">
        <v>0</v>
      </c>
      <c r="N722" s="1">
        <f t="shared" ref="N722" si="7479">D722*I719+F722*I722-E722*J719-G722*J722</f>
        <v>0</v>
      </c>
      <c r="O722" s="4">
        <f t="shared" ref="O722" si="7480">(D722*J719+E722*I719+F722*J722+G722*I722)</f>
        <v>1.4171951999999999</v>
      </c>
      <c r="P722" s="2">
        <f t="shared" ref="P722" si="7481">D722*K719+F722*K722-E722*L719-G722*L722</f>
        <v>-2.5189659744819202</v>
      </c>
      <c r="Q722" s="3">
        <f t="shared" ref="Q722" si="7482">(D722*L719+E722*K719+F722*L722+G722*K722)</f>
        <v>0</v>
      </c>
      <c r="S722" s="16">
        <v>0</v>
      </c>
      <c r="T722" s="17">
        <f t="shared" ref="T722" si="7483">$B719*$T$4</f>
        <v>3.1397952</v>
      </c>
      <c r="U722" s="18">
        <v>1</v>
      </c>
      <c r="V722" s="19">
        <v>0</v>
      </c>
      <c r="W722" s="20"/>
      <c r="X722" s="1">
        <f t="shared" ref="X722" si="7484">N722*S719+P722*S722-O722*T719-Q722*T722</f>
        <v>0</v>
      </c>
      <c r="Y722" s="4">
        <f t="shared" ref="Y722" si="7485">(N722*T719+O722*S719+P722*T722+Q722*S722)</f>
        <v>-6.4918420756416557</v>
      </c>
      <c r="Z722" s="2">
        <f t="shared" ref="Z722" si="7486">N722*U719+P722*U722-O722*V719-Q722*V722</f>
        <v>-2.5189659744819202</v>
      </c>
      <c r="AA722" s="3">
        <f t="shared" ref="AA722" si="7487">(N722*V719+O722*U719+P722*V722+Q722*U722)</f>
        <v>0</v>
      </c>
      <c r="AB722" s="20"/>
      <c r="AC722" s="16">
        <v>0</v>
      </c>
      <c r="AD722" s="17">
        <v>0</v>
      </c>
      <c r="AE722" s="18">
        <v>1</v>
      </c>
      <c r="AF722" s="19">
        <v>0</v>
      </c>
      <c r="AG722" s="20"/>
      <c r="AH722" s="1">
        <f t="shared" ref="AH722" si="7488">X722*AC719+Z722*AC722-Y722*AD719-AA722*AD722</f>
        <v>0</v>
      </c>
      <c r="AI722" s="4">
        <f t="shared" ref="AI722" si="7489">(X722*AD719+Y722*AC719+Z722*AD722+AA722*AC722)</f>
        <v>-6.4918420756416557</v>
      </c>
      <c r="AJ722" s="2">
        <f t="shared" ref="AJ722" si="7490">X722*AE719+Z722*AE722-Y722*AF719-AA722*AF722</f>
        <v>16.824987492359188</v>
      </c>
      <c r="AK722" s="3">
        <f t="shared" ref="AK722" si="7491">(X722*AF719+Y722*AE719+Z722*AF722+AA722*AE722)</f>
        <v>0</v>
      </c>
      <c r="AL722" s="20"/>
      <c r="AM722" s="16">
        <v>0</v>
      </c>
      <c r="AN722" s="17">
        <f t="shared" ref="AN722" si="7492">$B719*$AN$4</f>
        <v>3.3160223999999996</v>
      </c>
      <c r="AO722" s="18">
        <v>1</v>
      </c>
      <c r="AP722" s="19">
        <v>0</v>
      </c>
      <c r="AR722" s="1">
        <f t="shared" ref="AR722" si="7493">AH722*AM719+AJ722*AM722-AI722*AN719-AK722*AN722</f>
        <v>0</v>
      </c>
      <c r="AS722" s="4">
        <f t="shared" ref="AS722" si="7494">(AH722*AN719+AI722*AM719+AJ722*AN722+AK722*AM722)</f>
        <v>49.300193328741237</v>
      </c>
      <c r="AT722" s="2">
        <f t="shared" ref="AT722" si="7495">AH722*AO719+AJ722*AO722-AI722*AP719-AK722*AP722</f>
        <v>16.824987492359188</v>
      </c>
      <c r="AU722" s="3">
        <f t="shared" ref="AU722" si="7496">(AH722*AP719+AI722*AO719+AJ722*AP722+AK722*AO722)</f>
        <v>0</v>
      </c>
      <c r="AV722" s="20"/>
      <c r="AW722" s="16">
        <v>0</v>
      </c>
      <c r="AX722" s="17">
        <v>0</v>
      </c>
      <c r="AY722" s="18">
        <v>1</v>
      </c>
      <c r="AZ722" s="19">
        <v>0</v>
      </c>
      <c r="BA722" s="20"/>
      <c r="BB722" s="1">
        <f t="shared" ref="BB722" si="7497">AR722*AW719+AT722*AW722-AS722*AX719-AU722*AX722</f>
        <v>0</v>
      </c>
      <c r="BC722" s="4">
        <f t="shared" ref="BC722" si="7498">(AR722*AX719+AS722*AW719+AT722*AX722+AU722*AW722)</f>
        <v>49.300193328741237</v>
      </c>
      <c r="BD722" s="2">
        <f t="shared" ref="BD722" si="7499">AR722*AY719+AT722*AY722-AS722*AZ719-AU722*AZ722</f>
        <v>-130.07640575559361</v>
      </c>
      <c r="BE722" s="3">
        <f t="shared" ref="BE722" si="7500">(AR722*AZ719+AS722*AY719+AT722*AZ722+AU722*AY722)</f>
        <v>0</v>
      </c>
      <c r="BF722" s="20"/>
      <c r="BG722" s="16">
        <v>0</v>
      </c>
      <c r="BH722" s="17">
        <f t="shared" ref="BH722" si="7501">$B719*$BH$4</f>
        <v>3.1397952</v>
      </c>
      <c r="BI722" s="18">
        <v>1</v>
      </c>
      <c r="BJ722" s="19">
        <v>0</v>
      </c>
      <c r="BK722" s="20"/>
      <c r="BL722" s="1">
        <f t="shared" ref="BL722" si="7502">BB722*BG719+BD722*BG722-BC722*BH719-BE722*BH722</f>
        <v>0</v>
      </c>
      <c r="BM722" s="4">
        <f t="shared" ref="BM722" si="7503">(BB722*BH719+BC722*BG719+BD722*BH722+BE722*BG722)</f>
        <v>-359.11308109592397</v>
      </c>
      <c r="BN722" s="2">
        <f t="shared" ref="BN722" si="7504">BB722*BI719+BD722*BI722-BC722*BJ719-BE722*BJ722</f>
        <v>-130.07640575559361</v>
      </c>
      <c r="BO722" s="3">
        <f t="shared" ref="BO722" si="7505">(BB722*BJ719+BC722*BI719+BD722*BJ722+BE722*BI722)</f>
        <v>0</v>
      </c>
      <c r="BP722" s="20"/>
      <c r="BQ722" s="16">
        <v>0</v>
      </c>
      <c r="BR722" s="17">
        <v>0</v>
      </c>
      <c r="BS722" s="18">
        <v>1</v>
      </c>
      <c r="BT722" s="19">
        <v>0</v>
      </c>
      <c r="BU722" s="20"/>
      <c r="BV722" s="1">
        <f t="shared" ref="BV722" si="7506">BL722*BQ719+BN722*BQ722-BM722*BR719-BO722*BR722</f>
        <v>0</v>
      </c>
      <c r="BW722" s="4">
        <f t="shared" ref="BW722" si="7507">(BL722*BR719+BM722*BQ719+BN722*BR722+BO722*BQ722)</f>
        <v>-359.11308109592397</v>
      </c>
      <c r="BX722" s="2">
        <f t="shared" ref="BX722" si="7508">BL722*BS719+BN722*BS722-BM722*BT719-BO722*BT722</f>
        <v>761.61918661440814</v>
      </c>
      <c r="BY722" s="3">
        <f t="shared" ref="BY722" si="7509">(BL722*BT719+BM722*BS719+BN722*BT722+BO722*BS722)</f>
        <v>0</v>
      </c>
      <c r="BZ722" s="20"/>
      <c r="CA722" s="16">
        <v>0</v>
      </c>
      <c r="CB722" s="17">
        <f t="shared" ref="CB722" si="7510">$B719*$CB$4</f>
        <v>1.4171951999999999</v>
      </c>
      <c r="CC722" s="18">
        <v>1</v>
      </c>
      <c r="CD722" s="19">
        <v>0</v>
      </c>
      <c r="CE722" s="20"/>
      <c r="CF722" s="1">
        <f t="shared" ref="CF722" si="7511">BV722*CA719+BX722*CA722-BW722*CB719-BY722*CB722</f>
        <v>0</v>
      </c>
      <c r="CG722" s="4">
        <f t="shared" ref="CG722" si="7512">(BV722*CB719+BW722*CA719+BX722*CB722+BY722*CA722)</f>
        <v>720.24997440191942</v>
      </c>
      <c r="CH722" s="2">
        <f t="shared" ref="CH722" si="7513">BV722*CC719+BX722*CC722-BW722*CD719-BY722*CD722</f>
        <v>761.61918661440814</v>
      </c>
      <c r="CI722" s="3">
        <f t="shared" ref="CI722" si="7514">(BV722*CD719+BW722*CC719+BX722*CD722+BY722*CC722)</f>
        <v>0</v>
      </c>
      <c r="CK722" s="16">
        <f t="shared" ref="CK722" si="7515">1/$CL$4</f>
        <v>1</v>
      </c>
      <c r="CL722" s="17">
        <v>0</v>
      </c>
      <c r="CM722" s="18">
        <v>1</v>
      </c>
      <c r="CN722" s="19">
        <v>0</v>
      </c>
      <c r="CP722" s="1">
        <f t="shared" ref="CP722" si="7516">CF722*CK719+CH722*CK722-CG722*CL719-CI722*CL722</f>
        <v>761.61918661440814</v>
      </c>
      <c r="CQ722" s="4">
        <f t="shared" ref="CQ722" si="7517">(CF722*CL719+CG722*CK719+CH722*CL722+CI722*CK722)</f>
        <v>720.24997440191942</v>
      </c>
      <c r="CR722" s="2">
        <f t="shared" ref="CR722" si="7518">CF722*CM719+CH722*CM722-CG722*CN719-CI722*CN722</f>
        <v>761.61918661440814</v>
      </c>
      <c r="CS722" s="3">
        <f t="shared" ref="CS722" si="7519">(CF722*CN719+CG722*CM719+CH722*CN722+CI722*CM722)</f>
        <v>0</v>
      </c>
      <c r="CU722" s="39">
        <f t="shared" ref="CU722" si="7520">(180/PI())*ATAN(-1*(CQ719/CP719))</f>
        <v>46.599056635403429</v>
      </c>
      <c r="CW722" s="56">
        <f t="shared" ref="CW722" si="7521">20*LOG(((1-(10^(CU719/20)^2)*(1-((1-CW719)/(1+CW719))^2))^0.5))</f>
        <v>-7.4578991958040485E-6</v>
      </c>
      <c r="CY722" s="35"/>
      <c r="CZ722" s="35"/>
    </row>
    <row r="723" spans="1:104" ht="18" customHeight="1"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  <c r="AA723" s="20"/>
      <c r="AB723" s="30"/>
      <c r="AC723" s="20"/>
      <c r="AD723" s="20"/>
      <c r="AE723" s="20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Y723" s="35"/>
      <c r="CZ723" s="35"/>
    </row>
    <row r="724" spans="1:104" ht="18" customHeight="1">
      <c r="CY724" s="35"/>
      <c r="CZ724" s="35"/>
    </row>
    <row r="725" spans="1:104" ht="18" customHeight="1" thickBot="1">
      <c r="A725" s="23"/>
      <c r="B725" s="23"/>
      <c r="C725" s="23"/>
      <c r="D725" s="20" t="s">
        <v>6</v>
      </c>
      <c r="E725" s="20"/>
      <c r="F725" s="20"/>
      <c r="G725" s="20"/>
      <c r="H725" s="20"/>
      <c r="I725" s="20" t="s">
        <v>7</v>
      </c>
      <c r="J725" s="20"/>
      <c r="K725" s="20"/>
      <c r="L725" s="20"/>
      <c r="M725" s="23"/>
      <c r="N725" s="23"/>
      <c r="O725" s="24" t="s">
        <v>8</v>
      </c>
      <c r="P725" s="23"/>
      <c r="Q725" s="23"/>
      <c r="R725" s="23"/>
      <c r="S725" s="20"/>
      <c r="T725" s="20" t="s">
        <v>9</v>
      </c>
      <c r="U725" s="23"/>
      <c r="V725" s="23"/>
      <c r="W725" s="23"/>
      <c r="X725" s="23"/>
      <c r="Y725" s="24" t="s">
        <v>10</v>
      </c>
      <c r="Z725" s="23"/>
      <c r="AA725" s="23"/>
      <c r="AB725" s="23"/>
      <c r="AC725" s="24" t="s">
        <v>11</v>
      </c>
      <c r="AD725" s="20"/>
      <c r="AE725" s="20"/>
      <c r="AF725" s="20"/>
      <c r="AG725" s="20"/>
      <c r="AH725" s="23"/>
      <c r="AI725" s="24" t="s">
        <v>12</v>
      </c>
      <c r="AJ725" s="23"/>
      <c r="AK725" s="23"/>
      <c r="AL725" s="20"/>
      <c r="AM725" s="24" t="s">
        <v>21</v>
      </c>
      <c r="AN725" s="20"/>
      <c r="AO725" s="23"/>
      <c r="AP725" s="23"/>
      <c r="AQ725" s="23"/>
      <c r="AR725" s="23"/>
      <c r="AS725" s="24" t="s">
        <v>87</v>
      </c>
      <c r="AT725" s="23"/>
      <c r="AU725" s="23"/>
      <c r="AV725" s="23"/>
      <c r="AW725" s="24" t="s">
        <v>22</v>
      </c>
      <c r="AX725" s="20"/>
      <c r="AY725" s="20"/>
      <c r="AZ725" s="20"/>
      <c r="BA725" s="20"/>
      <c r="BB725" s="23"/>
      <c r="BC725" s="24" t="s">
        <v>13</v>
      </c>
      <c r="BD725" s="23"/>
      <c r="BE725" s="23"/>
      <c r="BF725" s="23"/>
      <c r="BG725" s="24" t="s">
        <v>23</v>
      </c>
      <c r="BH725" s="20"/>
      <c r="BI725" s="23"/>
      <c r="BJ725" s="23"/>
      <c r="BK725" s="23"/>
      <c r="BL725" s="23"/>
      <c r="BM725" s="24" t="s">
        <v>24</v>
      </c>
      <c r="BN725" s="23"/>
      <c r="BO725" s="23"/>
      <c r="BP725" s="23"/>
      <c r="BQ725" s="24" t="s">
        <v>22</v>
      </c>
      <c r="BR725" s="20"/>
      <c r="BS725" s="20"/>
      <c r="BT725" s="20"/>
      <c r="BU725" s="20"/>
      <c r="BV725" s="23"/>
      <c r="BW725" s="24" t="s">
        <v>25</v>
      </c>
      <c r="BX725" s="23"/>
      <c r="BY725" s="23"/>
      <c r="BZ725" s="23"/>
      <c r="CA725" s="24" t="s">
        <v>23</v>
      </c>
      <c r="CB725" s="20"/>
      <c r="CC725" s="23"/>
      <c r="CD725" s="23"/>
      <c r="CE725" s="23"/>
      <c r="CF725" s="23"/>
      <c r="CG725" s="24" t="s">
        <v>88</v>
      </c>
      <c r="CH725" s="23"/>
      <c r="CI725" s="23"/>
      <c r="CJ725" s="23"/>
      <c r="CK725" s="24" t="s">
        <v>155</v>
      </c>
      <c r="CL725" s="24"/>
      <c r="CM725" s="23"/>
      <c r="CN725" s="23"/>
      <c r="CO725" s="23"/>
      <c r="CP725" s="23"/>
      <c r="CQ725" s="24" t="s">
        <v>89</v>
      </c>
      <c r="CR725" s="23"/>
      <c r="CS725" s="23"/>
      <c r="CY725" s="35"/>
      <c r="CZ725" s="35"/>
    </row>
    <row r="726" spans="1:104" ht="18" customHeight="1" thickBot="1">
      <c r="A726" s="23"/>
      <c r="B726" s="33"/>
      <c r="C726" s="23"/>
      <c r="D726" s="7" t="s">
        <v>99</v>
      </c>
      <c r="E726" s="8"/>
      <c r="F726" s="8" t="s">
        <v>100</v>
      </c>
      <c r="G726" s="9"/>
      <c r="H726" s="10"/>
      <c r="I726" s="7" t="s">
        <v>103</v>
      </c>
      <c r="J726" s="8"/>
      <c r="K726" s="8" t="s">
        <v>104</v>
      </c>
      <c r="L726" s="9"/>
      <c r="M726" s="23"/>
      <c r="N726" s="194" t="s">
        <v>74</v>
      </c>
      <c r="O726" s="195"/>
      <c r="P726" s="196" t="s">
        <v>75</v>
      </c>
      <c r="Q726" s="197"/>
      <c r="R726" s="23"/>
      <c r="S726" s="7" t="s">
        <v>2</v>
      </c>
      <c r="T726" s="8"/>
      <c r="U726" s="8" t="s">
        <v>3</v>
      </c>
      <c r="V726" s="9"/>
      <c r="W726" s="20"/>
      <c r="X726" s="194" t="s">
        <v>108</v>
      </c>
      <c r="Y726" s="195"/>
      <c r="Z726" s="196" t="s">
        <v>109</v>
      </c>
      <c r="AA726" s="197"/>
      <c r="AB726" s="20"/>
      <c r="AC726" s="7" t="s">
        <v>107</v>
      </c>
      <c r="AD726" s="8"/>
      <c r="AE726" s="8" t="s">
        <v>14</v>
      </c>
      <c r="AF726" s="9"/>
      <c r="AG726" s="20"/>
      <c r="AH726" s="194" t="s">
        <v>112</v>
      </c>
      <c r="AI726" s="195"/>
      <c r="AJ726" s="196" t="s">
        <v>113</v>
      </c>
      <c r="AK726" s="197"/>
      <c r="AL726" s="20"/>
      <c r="AM726" s="106" t="s">
        <v>135</v>
      </c>
      <c r="AN726" s="107"/>
      <c r="AO726" s="107" t="s">
        <v>136</v>
      </c>
      <c r="AP726" s="108"/>
      <c r="AQ726" s="23"/>
      <c r="AR726" s="194" t="s">
        <v>116</v>
      </c>
      <c r="AS726" s="195"/>
      <c r="AT726" s="196" t="s">
        <v>0</v>
      </c>
      <c r="AU726" s="197"/>
      <c r="AV726" s="36"/>
      <c r="AW726" s="7" t="s">
        <v>139</v>
      </c>
      <c r="AX726" s="8"/>
      <c r="AY726" s="8" t="s">
        <v>140</v>
      </c>
      <c r="AZ726" s="9"/>
      <c r="BA726" s="20"/>
      <c r="BB726" s="194" t="s">
        <v>119</v>
      </c>
      <c r="BC726" s="195"/>
      <c r="BD726" s="196" t="s">
        <v>120</v>
      </c>
      <c r="BE726" s="197"/>
      <c r="BF726" s="36"/>
      <c r="BG726" s="190" t="s">
        <v>143</v>
      </c>
      <c r="BH726" s="191"/>
      <c r="BI726" s="192" t="s">
        <v>144</v>
      </c>
      <c r="BJ726" s="193"/>
      <c r="BK726" s="36"/>
      <c r="BL726" s="194" t="s">
        <v>123</v>
      </c>
      <c r="BM726" s="195"/>
      <c r="BN726" s="196" t="s">
        <v>124</v>
      </c>
      <c r="BO726" s="197"/>
      <c r="BP726" s="36"/>
      <c r="BQ726" s="7" t="s">
        <v>147</v>
      </c>
      <c r="BR726" s="8"/>
      <c r="BS726" s="8" t="s">
        <v>148</v>
      </c>
      <c r="BT726" s="9"/>
      <c r="BU726" s="20"/>
      <c r="BV726" s="194" t="s">
        <v>127</v>
      </c>
      <c r="BW726" s="195"/>
      <c r="BX726" s="196" t="s">
        <v>128</v>
      </c>
      <c r="BY726" s="197"/>
      <c r="BZ726" s="36"/>
      <c r="CA726" s="7" t="s">
        <v>151</v>
      </c>
      <c r="CB726" s="8"/>
      <c r="CC726" s="8" t="s">
        <v>152</v>
      </c>
      <c r="CD726" s="9"/>
      <c r="CE726" s="36"/>
      <c r="CF726" s="194" t="s">
        <v>131</v>
      </c>
      <c r="CG726" s="195"/>
      <c r="CH726" s="196" t="s">
        <v>132</v>
      </c>
      <c r="CI726" s="197"/>
      <c r="CJ726" s="23"/>
      <c r="CK726" s="7" t="s">
        <v>156</v>
      </c>
      <c r="CL726" s="8"/>
      <c r="CM726" s="8" t="s">
        <v>157</v>
      </c>
      <c r="CN726" s="9"/>
      <c r="CO726" s="23"/>
      <c r="CP726" s="194" t="s">
        <v>160</v>
      </c>
      <c r="CQ726" s="195"/>
      <c r="CR726" s="196" t="s">
        <v>132</v>
      </c>
      <c r="CS726" s="197"/>
      <c r="CU726" s="26" t="s">
        <v>15</v>
      </c>
      <c r="CW726" s="52" t="s">
        <v>46</v>
      </c>
      <c r="CY726" s="35"/>
      <c r="CZ726" s="35"/>
    </row>
    <row r="727" spans="1:104" ht="18" customHeight="1" thickTop="1" thickBot="1">
      <c r="B727" s="34">
        <v>1.76</v>
      </c>
      <c r="D727" s="11">
        <v>1</v>
      </c>
      <c r="E727" s="12">
        <v>0</v>
      </c>
      <c r="F727" s="13">
        <v>0</v>
      </c>
      <c r="G727" s="14">
        <v>0</v>
      </c>
      <c r="H727" s="10"/>
      <c r="I727" s="11">
        <v>1</v>
      </c>
      <c r="J727" s="12">
        <v>0</v>
      </c>
      <c r="K727" s="13">
        <v>0</v>
      </c>
      <c r="L727" s="40">
        <f t="shared" ref="L727" si="7522">$B727*$J$4</f>
        <v>2.5115904000000002</v>
      </c>
      <c r="N727" s="1">
        <f t="shared" ref="N727" si="7523">D727*I727+F727*I730-E727*J727-G727*J730</f>
        <v>1</v>
      </c>
      <c r="O727" s="4">
        <f t="shared" ref="O727" si="7524">(D727*J727+E727*I727+F727*J730+G727*I730)</f>
        <v>0</v>
      </c>
      <c r="P727" s="2">
        <f t="shared" ref="P727" si="7525">D727*K727+F727*K730-E727*L727-G727*L730</f>
        <v>0</v>
      </c>
      <c r="Q727" s="3">
        <f t="shared" ref="Q727" si="7526">(D727*L727+E727*K727+F727*L730+G727*K730)</f>
        <v>2.5115904000000002</v>
      </c>
      <c r="S727" s="11">
        <v>1</v>
      </c>
      <c r="T727" s="12">
        <v>0</v>
      </c>
      <c r="U727" s="13">
        <v>0</v>
      </c>
      <c r="V727" s="13">
        <v>0</v>
      </c>
      <c r="W727" s="20"/>
      <c r="X727" s="1">
        <f t="shared" ref="X727" si="7527">N727*S727+P727*S730-O727*T727-Q727*T730</f>
        <v>-6.9765217751859208</v>
      </c>
      <c r="Y727" s="4">
        <f t="shared" ref="Y727" si="7528">(N727*T727+O727*S727+P727*T730+Q727*S730)</f>
        <v>0</v>
      </c>
      <c r="Z727" s="2">
        <f t="shared" ref="Z727" si="7529">N727*U727+P727*U730-O727*V727-Q727*V730</f>
        <v>0</v>
      </c>
      <c r="AA727" s="3">
        <f t="shared" ref="AA727" si="7530">(N727*V727+O727*U727+P727*V730+Q727*U730)</f>
        <v>2.5115904000000002</v>
      </c>
      <c r="AB727" s="20"/>
      <c r="AC727" s="11">
        <v>1</v>
      </c>
      <c r="AD727" s="12">
        <v>0</v>
      </c>
      <c r="AE727" s="13">
        <v>0</v>
      </c>
      <c r="AF727" s="40">
        <f t="shared" ref="AF727" si="7531">$B727*$AD$4</f>
        <v>3.0139824000000002</v>
      </c>
      <c r="AG727" s="20"/>
      <c r="AH727" s="1">
        <f t="shared" ref="AH727" si="7532">X727*AC727+Z727*AC730-Y727*AD727-AA727*AD730</f>
        <v>-6.9765217751859208</v>
      </c>
      <c r="AI727" s="4">
        <f t="shared" ref="AI727" si="7533">(X727*AD727+Y727*AC727+Z727*AD730+AA727*AC730)</f>
        <v>0</v>
      </c>
      <c r="AJ727" s="2">
        <f t="shared" ref="AJ727" si="7534">X727*AE727+Z727*AE730-Y727*AF727-AA727*AF730</f>
        <v>0</v>
      </c>
      <c r="AK727" s="3">
        <f t="shared" ref="AK727" si="7535">(X727*AF727+Y727*AE727+Z727*AF730+AA727*AE730)</f>
        <v>-18.515523443627124</v>
      </c>
      <c r="AL727" s="20"/>
      <c r="AM727" s="11">
        <v>1</v>
      </c>
      <c r="AN727" s="12">
        <v>0</v>
      </c>
      <c r="AO727" s="13">
        <v>0</v>
      </c>
      <c r="AP727" s="14">
        <v>0</v>
      </c>
      <c r="AR727" s="1">
        <f t="shared" ref="AR727" si="7536">AH727*AM727+AJ727*AM730-AI727*AN727-AK727*AN730</f>
        <v>55.127091590765296</v>
      </c>
      <c r="AS727" s="4">
        <f t="shared" ref="AS727" si="7537">(AH727*AN727+AI727*AM727+AJ727*AN730+AK727*AM730)</f>
        <v>0</v>
      </c>
      <c r="AT727" s="2">
        <f t="shared" ref="AT727" si="7538">AH727*AO727+AJ727*AO730-AI727*AP727-AK727*AP730</f>
        <v>0</v>
      </c>
      <c r="AU727" s="3">
        <f t="shared" ref="AU727" si="7539">(AH727*AP727+AI727*AO727+AJ727*AP730+AK727*AO730)</f>
        <v>-18.515523443627124</v>
      </c>
      <c r="AV727" s="20"/>
      <c r="AW727" s="11">
        <v>1</v>
      </c>
      <c r="AX727" s="12">
        <v>0</v>
      </c>
      <c r="AY727" s="13">
        <v>0</v>
      </c>
      <c r="AZ727" s="40">
        <f t="shared" ref="AZ727" si="7540">$B727*$AX$4</f>
        <v>3.0139824000000002</v>
      </c>
      <c r="BA727" s="20"/>
      <c r="BB727" s="1">
        <f t="shared" ref="BB727" si="7541">AR727*AW727+AT727*AW730-AS727*AX727-AU727*AX730</f>
        <v>55.127091590765296</v>
      </c>
      <c r="BC727" s="4">
        <f t="shared" ref="BC727" si="7542">(AR727*AX727+AS727*AW727+AT727*AX730+AU727*AW730)</f>
        <v>0</v>
      </c>
      <c r="BD727" s="2">
        <f t="shared" ref="BD727" si="7543">AR727*AY727+AT727*AY730-AS727*AZ727-AU727*AZ730</f>
        <v>0</v>
      </c>
      <c r="BE727" s="3">
        <f t="shared" ref="BE727" si="7544">(AR727*AZ727+AS727*AY727+AT727*AZ730+AU727*AY730)</f>
        <v>147.63656037412747</v>
      </c>
      <c r="BF727" s="20"/>
      <c r="BG727" s="11">
        <v>1</v>
      </c>
      <c r="BH727" s="12">
        <v>0</v>
      </c>
      <c r="BI727" s="13">
        <v>0</v>
      </c>
      <c r="BJ727" s="14">
        <v>0</v>
      </c>
      <c r="BK727" s="20"/>
      <c r="BL727" s="1">
        <f t="shared" ref="BL727" si="7545">BB727*BG727+BD727*BG730-BC727*BH727-BE727*BH730</f>
        <v>-413.74961642570844</v>
      </c>
      <c r="BM727" s="4">
        <f t="shared" ref="BM727" si="7546">(BB727*BH727+BC727*BG727+BD727*BH730+BE727*BG730)</f>
        <v>0</v>
      </c>
      <c r="BN727" s="2">
        <f t="shared" ref="BN727" si="7547">BB727*BI727+BD727*BI730-BC727*BJ727-BE727*BJ730</f>
        <v>0</v>
      </c>
      <c r="BO727" s="3">
        <f t="shared" ref="BO727" si="7548">(BB727*BJ727+BC727*BI727+BD727*BJ730+BE727*BI730)</f>
        <v>147.63656037412747</v>
      </c>
      <c r="BP727" s="20"/>
      <c r="BQ727" s="11">
        <v>1</v>
      </c>
      <c r="BR727" s="12">
        <v>0</v>
      </c>
      <c r="BS727" s="13">
        <v>0</v>
      </c>
      <c r="BT727" s="40">
        <f t="shared" ref="BT727" si="7549">$B727*BR$4</f>
        <v>2.5115904000000002</v>
      </c>
      <c r="BU727" s="20"/>
      <c r="BV727" s="1">
        <f t="shared" ref="BV727" si="7550">BL727*BQ727+BN727*BQ730-BM727*BR727-BO727*BR730</f>
        <v>-413.74961642570844</v>
      </c>
      <c r="BW727" s="4">
        <f t="shared" ref="BW727" si="7551">(BL727*BR727+BM727*BQ727+BN727*BR730+BO727*BQ730)</f>
        <v>0</v>
      </c>
      <c r="BX727" s="2">
        <f t="shared" ref="BX727" si="7552">BL727*BS727+BN727*BS730-BM727*BT727-BO727*BT730</f>
        <v>0</v>
      </c>
      <c r="BY727" s="3">
        <f t="shared" ref="BY727" si="7553">(BL727*BT727+BM727*BS727+BN727*BT730+BO727*BS730)</f>
        <v>-891.53300424436418</v>
      </c>
      <c r="BZ727" s="20"/>
      <c r="CA727" s="11">
        <v>1</v>
      </c>
      <c r="CB727" s="12">
        <v>0</v>
      </c>
      <c r="CC727" s="13">
        <v>0</v>
      </c>
      <c r="CD727" s="14">
        <v>0</v>
      </c>
      <c r="CE727" s="20"/>
      <c r="CF727" s="1">
        <f t="shared" ref="CF727" si="7554">BV727*CA727+BX727*CA730-BW727*CB727-BY727*CB730</f>
        <v>864.24939385692323</v>
      </c>
      <c r="CG727" s="4">
        <f t="shared" ref="CG727" si="7555">(BV727*CB727+BW727*CA727+BX727*CB730+BY727*CA730)</f>
        <v>0</v>
      </c>
      <c r="CH727" s="2">
        <f t="shared" ref="CH727" si="7556">BV727*CC727+BX727*CC730-BW727*CD727-BY727*CD730</f>
        <v>0</v>
      </c>
      <c r="CI727" s="3">
        <f t="shared" ref="CI727" si="7557">(BV727*CD727+BW727*CC727+BX727*CD730+BY727*CC730)</f>
        <v>-891.53300424436418</v>
      </c>
      <c r="CJ727" s="28"/>
      <c r="CK727" s="11">
        <v>1</v>
      </c>
      <c r="CL727" s="12">
        <v>0</v>
      </c>
      <c r="CM727" s="13">
        <v>0</v>
      </c>
      <c r="CN727" s="14">
        <v>0</v>
      </c>
      <c r="CP727" s="1">
        <f t="shared" ref="CP727" si="7558">CF727*CK727+CH727*CK730-CG727*CL727-CI727*CL730</f>
        <v>864.24939385692323</v>
      </c>
      <c r="CQ727" s="4">
        <f t="shared" ref="CQ727" si="7559">(CF727*CL727+CG727*CK727+CH727*CL730+CI727*CK730)</f>
        <v>-891.53300424436418</v>
      </c>
      <c r="CR727" s="2">
        <f t="shared" ref="CR727" si="7560">CF727*CM727+CH727*CM730-CG727*CN727-CI727*CN730</f>
        <v>0</v>
      </c>
      <c r="CS727" s="3">
        <f t="shared" ref="CS727" si="7561">(CF727*CN727+CG727*CM727+CH727*CN730+CI727*CM730)</f>
        <v>-891.53300424436418</v>
      </c>
      <c r="CU727" s="29">
        <f t="shared" ref="CU727" si="7562">20*LOG(((1+$CL$4)/$CL$4)/((CP727+CP730)^2+(CQ727+CQ730)^2)^0.5)</f>
        <v>-58.736976602543123</v>
      </c>
      <c r="CW727" s="53">
        <f t="shared" ref="CW727" si="7563">((CP727^2+CQ727^2)^0.5)/((CP730^2+CQ730^2)^0.5)</f>
        <v>1.0315698094079448</v>
      </c>
      <c r="CY727" s="35"/>
      <c r="CZ727" s="35"/>
    </row>
    <row r="728" spans="1:104" ht="18" customHeight="1" thickBot="1">
      <c r="D728" s="11"/>
      <c r="E728" s="13"/>
      <c r="F728" s="13"/>
      <c r="G728" s="15"/>
      <c r="H728" s="10"/>
      <c r="I728" s="11"/>
      <c r="J728" s="13"/>
      <c r="K728" s="13"/>
      <c r="L728" s="15"/>
      <c r="N728" s="5"/>
      <c r="Q728" s="6"/>
      <c r="S728" s="11"/>
      <c r="T728" s="13"/>
      <c r="U728" s="13"/>
      <c r="V728" s="15"/>
      <c r="W728" s="20"/>
      <c r="X728" s="5"/>
      <c r="AA728" s="6"/>
      <c r="AB728" s="20"/>
      <c r="AC728" s="11"/>
      <c r="AD728" s="13"/>
      <c r="AE728" s="13"/>
      <c r="AF728" s="15"/>
      <c r="AG728" s="20"/>
      <c r="AH728" s="5"/>
      <c r="AK728" s="6"/>
      <c r="AL728" s="20"/>
      <c r="AM728" s="11"/>
      <c r="AN728" s="13"/>
      <c r="AO728" s="13"/>
      <c r="AP728" s="15"/>
      <c r="AR728" s="5"/>
      <c r="AU728" s="6"/>
      <c r="AW728" s="11"/>
      <c r="AX728" s="13"/>
      <c r="AY728" s="13"/>
      <c r="AZ728" s="15"/>
      <c r="BA728" s="20"/>
      <c r="BB728" s="5"/>
      <c r="BE728" s="6"/>
      <c r="BG728" s="11"/>
      <c r="BH728" s="13"/>
      <c r="BI728" s="13"/>
      <c r="BJ728" s="15"/>
      <c r="BL728" s="5"/>
      <c r="BO728" s="6"/>
      <c r="BQ728" s="11"/>
      <c r="BR728" s="13"/>
      <c r="BS728" s="13"/>
      <c r="BT728" s="15"/>
      <c r="BU728" s="20"/>
      <c r="BV728" s="5"/>
      <c r="BY728" s="6"/>
      <c r="CA728" s="11"/>
      <c r="CB728" s="13"/>
      <c r="CC728" s="13"/>
      <c r="CD728" s="15"/>
      <c r="CF728" s="5"/>
      <c r="CI728" s="6"/>
      <c r="CK728" s="11"/>
      <c r="CL728" s="13"/>
      <c r="CM728" s="13"/>
      <c r="CN728" s="15"/>
      <c r="CP728" s="5"/>
      <c r="CS728" s="6"/>
      <c r="CW728" s="54"/>
      <c r="CY728" s="35"/>
      <c r="CZ728" s="35"/>
    </row>
    <row r="729" spans="1:104" ht="18" customHeight="1" thickBot="1">
      <c r="D729" s="11" t="s">
        <v>101</v>
      </c>
      <c r="E729" s="13"/>
      <c r="F729" s="13" t="s">
        <v>102</v>
      </c>
      <c r="G729" s="15"/>
      <c r="H729" s="10"/>
      <c r="I729" s="11" t="s">
        <v>106</v>
      </c>
      <c r="J729" s="13"/>
      <c r="K729" s="13" t="s">
        <v>105</v>
      </c>
      <c r="L729" s="15"/>
      <c r="N729" s="194" t="s">
        <v>16</v>
      </c>
      <c r="O729" s="195"/>
      <c r="P729" s="196" t="s">
        <v>17</v>
      </c>
      <c r="Q729" s="197"/>
      <c r="S729" s="11" t="s">
        <v>4</v>
      </c>
      <c r="T729" s="13"/>
      <c r="U729" s="13" t="s">
        <v>5</v>
      </c>
      <c r="V729" s="15"/>
      <c r="W729" s="20"/>
      <c r="X729" s="194" t="s">
        <v>111</v>
      </c>
      <c r="Y729" s="195"/>
      <c r="Z729" s="196" t="s">
        <v>110</v>
      </c>
      <c r="AA729" s="197"/>
      <c r="AB729" s="20"/>
      <c r="AC729" s="11" t="s">
        <v>18</v>
      </c>
      <c r="AD729" s="13"/>
      <c r="AE729" s="13" t="s">
        <v>19</v>
      </c>
      <c r="AF729" s="15"/>
      <c r="AG729" s="20"/>
      <c r="AH729" s="194" t="s">
        <v>114</v>
      </c>
      <c r="AI729" s="195"/>
      <c r="AJ729" s="196" t="s">
        <v>115</v>
      </c>
      <c r="AK729" s="197"/>
      <c r="AL729" s="20"/>
      <c r="AM729" s="11" t="s">
        <v>138</v>
      </c>
      <c r="AN729" s="13"/>
      <c r="AO729" s="13" t="s">
        <v>137</v>
      </c>
      <c r="AP729" s="15"/>
      <c r="AR729" s="194" t="s">
        <v>117</v>
      </c>
      <c r="AS729" s="195"/>
      <c r="AT729" s="196" t="s">
        <v>118</v>
      </c>
      <c r="AU729" s="197"/>
      <c r="AV729" s="36"/>
      <c r="AW729" s="11" t="s">
        <v>142</v>
      </c>
      <c r="AX729" s="13"/>
      <c r="AY729" s="13" t="s">
        <v>141</v>
      </c>
      <c r="AZ729" s="15"/>
      <c r="BA729" s="20"/>
      <c r="BB729" s="194" t="s">
        <v>122</v>
      </c>
      <c r="BC729" s="195"/>
      <c r="BD729" s="196" t="s">
        <v>121</v>
      </c>
      <c r="BE729" s="197"/>
      <c r="BF729" s="36"/>
      <c r="BG729" s="11" t="s">
        <v>145</v>
      </c>
      <c r="BH729" s="13"/>
      <c r="BI729" s="13" t="s">
        <v>146</v>
      </c>
      <c r="BJ729" s="15"/>
      <c r="BK729" s="36"/>
      <c r="BL729" s="194" t="s">
        <v>125</v>
      </c>
      <c r="BM729" s="195"/>
      <c r="BN729" s="196" t="s">
        <v>126</v>
      </c>
      <c r="BO729" s="197"/>
      <c r="BP729" s="36"/>
      <c r="BQ729" s="11" t="s">
        <v>150</v>
      </c>
      <c r="BR729" s="13"/>
      <c r="BS729" s="13" t="s">
        <v>149</v>
      </c>
      <c r="BT729" s="15"/>
      <c r="BU729" s="20"/>
      <c r="BV729" s="194" t="s">
        <v>129</v>
      </c>
      <c r="BW729" s="195"/>
      <c r="BX729" s="196" t="s">
        <v>130</v>
      </c>
      <c r="BY729" s="197"/>
      <c r="BZ729" s="36"/>
      <c r="CA729" s="11" t="s">
        <v>154</v>
      </c>
      <c r="CB729" s="13"/>
      <c r="CC729" s="13" t="s">
        <v>153</v>
      </c>
      <c r="CD729" s="15"/>
      <c r="CE729" s="36"/>
      <c r="CF729" s="194" t="s">
        <v>134</v>
      </c>
      <c r="CG729" s="195"/>
      <c r="CH729" s="196" t="s">
        <v>133</v>
      </c>
      <c r="CI729" s="197"/>
      <c r="CK729" s="11" t="s">
        <v>159</v>
      </c>
      <c r="CL729" s="13"/>
      <c r="CM729" s="13" t="s">
        <v>158</v>
      </c>
      <c r="CN729" s="15"/>
      <c r="CP729" s="109" t="s">
        <v>161</v>
      </c>
      <c r="CQ729" s="110"/>
      <c r="CR729" s="111" t="s">
        <v>162</v>
      </c>
      <c r="CS729" s="112"/>
      <c r="CU729" s="38" t="s">
        <v>29</v>
      </c>
      <c r="CW729" s="55" t="s">
        <v>47</v>
      </c>
      <c r="CY729" s="35"/>
      <c r="CZ729" s="35"/>
    </row>
    <row r="730" spans="1:104" ht="18" customHeight="1" thickTop="1" thickBot="1">
      <c r="D730" s="16">
        <v>0</v>
      </c>
      <c r="E730" s="17">
        <f t="shared" ref="E730" si="7564">$B727*$E$4</f>
        <v>1.4334848</v>
      </c>
      <c r="F730" s="18">
        <v>1</v>
      </c>
      <c r="G730" s="19">
        <v>0</v>
      </c>
      <c r="H730" s="10"/>
      <c r="I730" s="16">
        <v>0</v>
      </c>
      <c r="J730" s="17">
        <v>0</v>
      </c>
      <c r="K730" s="18">
        <v>1</v>
      </c>
      <c r="L730" s="19">
        <v>0</v>
      </c>
      <c r="N730" s="1">
        <f t="shared" ref="N730" si="7565">D730*I727+F730*I730-E730*J727-G730*J730</f>
        <v>0</v>
      </c>
      <c r="O730" s="4">
        <f t="shared" ref="O730" si="7566">(D730*J727+E730*I727+F730*J730+G730*I730)</f>
        <v>1.4334848</v>
      </c>
      <c r="P730" s="2">
        <f t="shared" ref="P730" si="7567">D730*K727+F730*K730-E730*L727-G730*L730</f>
        <v>-2.6003266622259202</v>
      </c>
      <c r="Q730" s="3">
        <f t="shared" ref="Q730" si="7568">(D730*L727+E730*K727+F730*L730+G730*K730)</f>
        <v>0</v>
      </c>
      <c r="S730" s="16">
        <v>0</v>
      </c>
      <c r="T730" s="17">
        <f t="shared" ref="T730" si="7569">$B727*$T$4</f>
        <v>3.1758848</v>
      </c>
      <c r="U730" s="18">
        <v>1</v>
      </c>
      <c r="V730" s="19">
        <v>0</v>
      </c>
      <c r="W730" s="20"/>
      <c r="X730" s="1">
        <f t="shared" ref="X730" si="7570">N730*S727+P730*S730-O730*T727-Q730*T730</f>
        <v>0</v>
      </c>
      <c r="Y730" s="4">
        <f t="shared" ref="Y730" si="7571">(N730*T727+O730*S727+P730*T730+Q730*S730)</f>
        <v>-6.8248531215980339</v>
      </c>
      <c r="Z730" s="2">
        <f t="shared" ref="Z730" si="7572">N730*U727+P730*U730-O730*V727-Q730*V730</f>
        <v>-2.6003266622259202</v>
      </c>
      <c r="AA730" s="3">
        <f t="shared" ref="AA730" si="7573">(N730*V727+O730*U727+P730*V730+Q730*U730)</f>
        <v>0</v>
      </c>
      <c r="AB730" s="20"/>
      <c r="AC730" s="16">
        <v>0</v>
      </c>
      <c r="AD730" s="17">
        <v>0</v>
      </c>
      <c r="AE730" s="18">
        <v>1</v>
      </c>
      <c r="AF730" s="19">
        <v>0</v>
      </c>
      <c r="AG730" s="20"/>
      <c r="AH730" s="1">
        <f t="shared" ref="AH730" si="7574">X730*AC727+Z730*AC730-Y730*AD727-AA730*AD730</f>
        <v>0</v>
      </c>
      <c r="AI730" s="4">
        <f t="shared" ref="AI730" si="7575">(X730*AD727+Y730*AC727+Z730*AD730+AA730*AC730)</f>
        <v>-6.8248531215980339</v>
      </c>
      <c r="AJ730" s="2">
        <f t="shared" ref="AJ730" si="7576">X730*AE727+Z730*AE730-Y730*AF727-AA730*AF730</f>
        <v>17.969660528855613</v>
      </c>
      <c r="AK730" s="3">
        <f t="shared" ref="AK730" si="7577">(X730*AF727+Y730*AE727+Z730*AF730+AA730*AE730)</f>
        <v>0</v>
      </c>
      <c r="AL730" s="20"/>
      <c r="AM730" s="16">
        <v>0</v>
      </c>
      <c r="AN730" s="17">
        <f t="shared" ref="AN730" si="7578">$B727*$AN$4</f>
        <v>3.3541376000000001</v>
      </c>
      <c r="AO730" s="18">
        <v>1</v>
      </c>
      <c r="AP730" s="19">
        <v>0</v>
      </c>
      <c r="AR730" s="1">
        <f t="shared" ref="AR730" si="7579">AH730*AM727+AJ730*AM730-AI730*AN727-AK730*AN730</f>
        <v>0</v>
      </c>
      <c r="AS730" s="4">
        <f t="shared" ref="AS730" si="7580">(AH730*AN727+AI730*AM727+AJ730*AN730+AK730*AM730)</f>
        <v>53.447860917472468</v>
      </c>
      <c r="AT730" s="2">
        <f t="shared" ref="AT730" si="7581">AH730*AO727+AJ730*AO730-AI730*AP727-AK730*AP730</f>
        <v>17.969660528855613</v>
      </c>
      <c r="AU730" s="3">
        <f t="shared" ref="AU730" si="7582">(AH730*AP727+AI730*AO727+AJ730*AP730+AK730*AO730)</f>
        <v>0</v>
      </c>
      <c r="AV730" s="20"/>
      <c r="AW730" s="16">
        <v>0</v>
      </c>
      <c r="AX730" s="17">
        <v>0</v>
      </c>
      <c r="AY730" s="18">
        <v>1</v>
      </c>
      <c r="AZ730" s="19">
        <v>0</v>
      </c>
      <c r="BA730" s="20"/>
      <c r="BB730" s="1">
        <f t="shared" ref="BB730" si="7583">AR730*AW727+AT730*AW730-AS730*AX727-AU730*AX730</f>
        <v>0</v>
      </c>
      <c r="BC730" s="4">
        <f t="shared" ref="BC730" si="7584">(AR730*AX727+AS730*AW727+AT730*AX730+AU730*AW730)</f>
        <v>53.447860917472468</v>
      </c>
      <c r="BD730" s="2">
        <f t="shared" ref="BD730" si="7585">AR730*AY727+AT730*AY730-AS730*AZ727-AU730*AZ730</f>
        <v>-143.12125159405429</v>
      </c>
      <c r="BE730" s="3">
        <f t="shared" ref="BE730" si="7586">(AR730*AZ727+AS730*AY727+AT730*AZ730+AU730*AY730)</f>
        <v>0</v>
      </c>
      <c r="BF730" s="20"/>
      <c r="BG730" s="16">
        <v>0</v>
      </c>
      <c r="BH730" s="17">
        <f t="shared" ref="BH730" si="7587">$B727*$BH$4</f>
        <v>3.1758848</v>
      </c>
      <c r="BI730" s="18">
        <v>1</v>
      </c>
      <c r="BJ730" s="19">
        <v>0</v>
      </c>
      <c r="BK730" s="20"/>
      <c r="BL730" s="1">
        <f t="shared" ref="BL730" si="7588">BB730*BG727+BD730*BG730-BC730*BH727-BE730*BH730</f>
        <v>0</v>
      </c>
      <c r="BM730" s="4">
        <f t="shared" ref="BM730" si="7589">(BB730*BH727+BC730*BG727+BD730*BH730+BE730*BG730)</f>
        <v>-401.08874657706031</v>
      </c>
      <c r="BN730" s="2">
        <f t="shared" ref="BN730" si="7590">BB730*BI727+BD730*BI730-BC730*BJ727-BE730*BJ730</f>
        <v>-143.12125159405429</v>
      </c>
      <c r="BO730" s="3">
        <f t="shared" ref="BO730" si="7591">(BB730*BJ727+BC730*BI727+BD730*BJ730+BE730*BI730)</f>
        <v>0</v>
      </c>
      <c r="BP730" s="20"/>
      <c r="BQ730" s="16">
        <v>0</v>
      </c>
      <c r="BR730" s="17">
        <v>0</v>
      </c>
      <c r="BS730" s="18">
        <v>1</v>
      </c>
      <c r="BT730" s="19">
        <v>0</v>
      </c>
      <c r="BU730" s="20"/>
      <c r="BV730" s="1">
        <f t="shared" ref="BV730" si="7592">BL730*BQ727+BN730*BQ730-BM730*BR727-BO730*BR730</f>
        <v>0</v>
      </c>
      <c r="BW730" s="4">
        <f t="shared" ref="BW730" si="7593">(BL730*BR727+BM730*BQ727+BN730*BR730+BO730*BQ730)</f>
        <v>-401.08874657706031</v>
      </c>
      <c r="BX730" s="2">
        <f t="shared" ref="BX730" si="7594">BL730*BS727+BN730*BS730-BM730*BT727-BO730*BT730</f>
        <v>864.24939385692323</v>
      </c>
      <c r="BY730" s="3">
        <f t="shared" ref="BY730" si="7595">(BL730*BT727+BM730*BS727+BN730*BT730+BO730*BS730)</f>
        <v>0</v>
      </c>
      <c r="BZ730" s="20"/>
      <c r="CA730" s="16">
        <v>0</v>
      </c>
      <c r="CB730" s="17">
        <f t="shared" ref="CB730" si="7596">$B727*$CB$4</f>
        <v>1.4334848</v>
      </c>
      <c r="CC730" s="18">
        <v>1</v>
      </c>
      <c r="CD730" s="19">
        <v>0</v>
      </c>
      <c r="CE730" s="20"/>
      <c r="CF730" s="1">
        <f t="shared" ref="CF730" si="7597">BV730*CA727+BX730*CA730-BW730*CB727-BY730*CB730</f>
        <v>0</v>
      </c>
      <c r="CG730" s="4">
        <f t="shared" ref="CG730" si="7598">(BV730*CB727+BW730*CA727+BX730*CB730+BY730*CA730)</f>
        <v>837.79962292605262</v>
      </c>
      <c r="CH730" s="2">
        <f t="shared" ref="CH730" si="7599">BV730*CC727+BX730*CC730-BW730*CD727-BY730*CD730</f>
        <v>864.24939385692323</v>
      </c>
      <c r="CI730" s="3">
        <f t="shared" ref="CI730" si="7600">(BV730*CD727+BW730*CC727+BX730*CD730+BY730*CC730)</f>
        <v>0</v>
      </c>
      <c r="CK730" s="16">
        <f t="shared" ref="CK730" si="7601">1/$CL$4</f>
        <v>1</v>
      </c>
      <c r="CL730" s="17">
        <v>0</v>
      </c>
      <c r="CM730" s="18">
        <v>1</v>
      </c>
      <c r="CN730" s="19">
        <v>0</v>
      </c>
      <c r="CP730" s="1">
        <f t="shared" ref="CP730" si="7602">CF730*CK727+CH730*CK730-CG730*CL727-CI730*CL730</f>
        <v>864.24939385692323</v>
      </c>
      <c r="CQ730" s="4">
        <f t="shared" ref="CQ730" si="7603">(CF730*CL727+CG730*CK727+CH730*CL730+CI730*CK730)</f>
        <v>837.79962292605262</v>
      </c>
      <c r="CR730" s="2">
        <f t="shared" ref="CR730" si="7604">CF730*CM727+CH730*CM730-CG730*CN727-CI730*CN730</f>
        <v>864.24939385692323</v>
      </c>
      <c r="CS730" s="3">
        <f t="shared" ref="CS730" si="7605">(CF730*CN727+CG730*CM727+CH730*CN730+CI730*CM730)</f>
        <v>0</v>
      </c>
      <c r="CU730" s="39">
        <f t="shared" ref="CU730" si="7606">(180/PI())*ATAN(-1*(CQ727/CP727))</f>
        <v>45.890264032951691</v>
      </c>
      <c r="CW730" s="56">
        <f t="shared" ref="CW730" si="7607">20*LOG(((1-(10^(CU727/20)^2)*(1-((1-CW727)/(1+CW727))^2))^0.5))</f>
        <v>-5.8074042157355924E-6</v>
      </c>
      <c r="CY730" s="35"/>
      <c r="CZ730" s="35"/>
    </row>
    <row r="731" spans="1:104" ht="18" customHeight="1"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  <c r="AA731" s="20"/>
      <c r="AB731" s="30"/>
      <c r="AC731" s="20"/>
      <c r="AD731" s="20"/>
      <c r="AE731" s="20"/>
      <c r="AF731" s="20"/>
      <c r="AG731" s="20"/>
      <c r="AH731" s="20"/>
      <c r="AI731" s="20"/>
      <c r="AJ731" s="20"/>
      <c r="AK731" s="20"/>
      <c r="AL731" s="20"/>
      <c r="AM731" s="20"/>
      <c r="AN731" s="20"/>
      <c r="AO731" s="20"/>
      <c r="AP731" s="20"/>
      <c r="AQ731" s="20"/>
      <c r="AR731" s="20"/>
      <c r="AS731" s="20"/>
      <c r="AT731" s="20"/>
      <c r="AU731" s="20"/>
      <c r="AV731" s="20"/>
      <c r="AW731" s="20"/>
      <c r="AX731" s="20"/>
      <c r="AY731" s="20"/>
      <c r="AZ731" s="20"/>
      <c r="BA731" s="20"/>
      <c r="BB731" s="20"/>
      <c r="BC731" s="20"/>
      <c r="BD731" s="20"/>
      <c r="BE731" s="20"/>
      <c r="BF731" s="20"/>
      <c r="BG731" s="20"/>
      <c r="BH731" s="20"/>
      <c r="BI731" s="20"/>
      <c r="BJ731" s="20"/>
      <c r="BK731" s="20"/>
      <c r="BL731" s="20"/>
      <c r="BM731" s="20"/>
      <c r="BN731" s="20"/>
      <c r="BO731" s="20"/>
      <c r="BP731" s="20"/>
      <c r="BQ731" s="20"/>
      <c r="BR731" s="20"/>
      <c r="BS731" s="20"/>
      <c r="BT731" s="20"/>
      <c r="BU731" s="20"/>
      <c r="BV731" s="20"/>
      <c r="BW731" s="20"/>
      <c r="BX731" s="20"/>
      <c r="BY731" s="20"/>
      <c r="BZ731" s="20"/>
      <c r="CA731" s="20"/>
      <c r="CB731" s="20"/>
      <c r="CC731" s="20"/>
      <c r="CD731" s="20"/>
      <c r="CE731" s="20"/>
      <c r="CF731" s="20"/>
      <c r="CG731" s="20"/>
      <c r="CH731" s="20"/>
      <c r="CI731" s="20"/>
      <c r="CJ731" s="20"/>
      <c r="CK731" s="20"/>
      <c r="CL731" s="20"/>
      <c r="CY731" s="35"/>
      <c r="CZ731" s="35"/>
    </row>
    <row r="732" spans="1:104" ht="18" customHeight="1">
      <c r="CY732" s="35"/>
      <c r="CZ732" s="35"/>
    </row>
    <row r="733" spans="1:104" ht="18" customHeight="1" thickBot="1">
      <c r="A733" s="23"/>
      <c r="B733" s="23"/>
      <c r="C733" s="23"/>
      <c r="D733" s="20" t="s">
        <v>6</v>
      </c>
      <c r="E733" s="20"/>
      <c r="F733" s="20"/>
      <c r="G733" s="20"/>
      <c r="H733" s="20"/>
      <c r="I733" s="20" t="s">
        <v>7</v>
      </c>
      <c r="J733" s="20"/>
      <c r="K733" s="20"/>
      <c r="L733" s="20"/>
      <c r="M733" s="23"/>
      <c r="N733" s="23"/>
      <c r="O733" s="24" t="s">
        <v>8</v>
      </c>
      <c r="P733" s="23"/>
      <c r="Q733" s="23"/>
      <c r="R733" s="23"/>
      <c r="S733" s="20"/>
      <c r="T733" s="20" t="s">
        <v>9</v>
      </c>
      <c r="U733" s="23"/>
      <c r="V733" s="23"/>
      <c r="W733" s="23"/>
      <c r="X733" s="23"/>
      <c r="Y733" s="24" t="s">
        <v>10</v>
      </c>
      <c r="Z733" s="23"/>
      <c r="AA733" s="23"/>
      <c r="AB733" s="23"/>
      <c r="AC733" s="24" t="s">
        <v>11</v>
      </c>
      <c r="AD733" s="20"/>
      <c r="AE733" s="20"/>
      <c r="AF733" s="20"/>
      <c r="AG733" s="20"/>
      <c r="AH733" s="23"/>
      <c r="AI733" s="24" t="s">
        <v>12</v>
      </c>
      <c r="AJ733" s="23"/>
      <c r="AK733" s="23"/>
      <c r="AL733" s="20"/>
      <c r="AM733" s="24" t="s">
        <v>21</v>
      </c>
      <c r="AN733" s="20"/>
      <c r="AO733" s="23"/>
      <c r="AP733" s="23"/>
      <c r="AQ733" s="23"/>
      <c r="AR733" s="23"/>
      <c r="AS733" s="24" t="s">
        <v>87</v>
      </c>
      <c r="AT733" s="23"/>
      <c r="AU733" s="23"/>
      <c r="AV733" s="23"/>
      <c r="AW733" s="24" t="s">
        <v>22</v>
      </c>
      <c r="AX733" s="20"/>
      <c r="AY733" s="20"/>
      <c r="AZ733" s="20"/>
      <c r="BA733" s="20"/>
      <c r="BB733" s="23"/>
      <c r="BC733" s="24" t="s">
        <v>13</v>
      </c>
      <c r="BD733" s="23"/>
      <c r="BE733" s="23"/>
      <c r="BF733" s="23"/>
      <c r="BG733" s="24" t="s">
        <v>23</v>
      </c>
      <c r="BH733" s="20"/>
      <c r="BI733" s="23"/>
      <c r="BJ733" s="23"/>
      <c r="BK733" s="23"/>
      <c r="BL733" s="23"/>
      <c r="BM733" s="24" t="s">
        <v>24</v>
      </c>
      <c r="BN733" s="23"/>
      <c r="BO733" s="23"/>
      <c r="BP733" s="23"/>
      <c r="BQ733" s="24" t="s">
        <v>22</v>
      </c>
      <c r="BR733" s="20"/>
      <c r="BS733" s="20"/>
      <c r="BT733" s="20"/>
      <c r="BU733" s="20"/>
      <c r="BV733" s="23"/>
      <c r="BW733" s="24" t="s">
        <v>25</v>
      </c>
      <c r="BX733" s="23"/>
      <c r="BY733" s="23"/>
      <c r="BZ733" s="23"/>
      <c r="CA733" s="24" t="s">
        <v>23</v>
      </c>
      <c r="CB733" s="20"/>
      <c r="CC733" s="23"/>
      <c r="CD733" s="23"/>
      <c r="CE733" s="23"/>
      <c r="CF733" s="23"/>
      <c r="CG733" s="24" t="s">
        <v>88</v>
      </c>
      <c r="CH733" s="23"/>
      <c r="CI733" s="23"/>
      <c r="CJ733" s="23"/>
      <c r="CK733" s="24" t="s">
        <v>155</v>
      </c>
      <c r="CL733" s="24"/>
      <c r="CM733" s="23"/>
      <c r="CN733" s="23"/>
      <c r="CO733" s="23"/>
      <c r="CP733" s="23"/>
      <c r="CQ733" s="24" t="s">
        <v>89</v>
      </c>
      <c r="CR733" s="23"/>
      <c r="CS733" s="23"/>
      <c r="CY733" s="35"/>
      <c r="CZ733" s="35"/>
    </row>
    <row r="734" spans="1:104" ht="18" customHeight="1" thickBot="1">
      <c r="A734" s="23"/>
      <c r="B734" s="33"/>
      <c r="C734" s="23"/>
      <c r="D734" s="7" t="s">
        <v>99</v>
      </c>
      <c r="E734" s="8"/>
      <c r="F734" s="8" t="s">
        <v>100</v>
      </c>
      <c r="G734" s="9"/>
      <c r="H734" s="10"/>
      <c r="I734" s="7" t="s">
        <v>103</v>
      </c>
      <c r="J734" s="8"/>
      <c r="K734" s="8" t="s">
        <v>104</v>
      </c>
      <c r="L734" s="9"/>
      <c r="M734" s="23"/>
      <c r="N734" s="194" t="s">
        <v>74</v>
      </c>
      <c r="O734" s="195"/>
      <c r="P734" s="196" t="s">
        <v>75</v>
      </c>
      <c r="Q734" s="197"/>
      <c r="R734" s="23"/>
      <c r="S734" s="7" t="s">
        <v>2</v>
      </c>
      <c r="T734" s="8"/>
      <c r="U734" s="8" t="s">
        <v>3</v>
      </c>
      <c r="V734" s="9"/>
      <c r="W734" s="20"/>
      <c r="X734" s="194" t="s">
        <v>108</v>
      </c>
      <c r="Y734" s="195"/>
      <c r="Z734" s="196" t="s">
        <v>109</v>
      </c>
      <c r="AA734" s="197"/>
      <c r="AB734" s="20"/>
      <c r="AC734" s="7" t="s">
        <v>107</v>
      </c>
      <c r="AD734" s="8"/>
      <c r="AE734" s="8" t="s">
        <v>14</v>
      </c>
      <c r="AF734" s="9"/>
      <c r="AG734" s="20"/>
      <c r="AH734" s="194" t="s">
        <v>112</v>
      </c>
      <c r="AI734" s="195"/>
      <c r="AJ734" s="196" t="s">
        <v>113</v>
      </c>
      <c r="AK734" s="197"/>
      <c r="AL734" s="20"/>
      <c r="AM734" s="106" t="s">
        <v>135</v>
      </c>
      <c r="AN734" s="107"/>
      <c r="AO734" s="107" t="s">
        <v>136</v>
      </c>
      <c r="AP734" s="108"/>
      <c r="AQ734" s="23"/>
      <c r="AR734" s="194" t="s">
        <v>116</v>
      </c>
      <c r="AS734" s="195"/>
      <c r="AT734" s="196" t="s">
        <v>0</v>
      </c>
      <c r="AU734" s="197"/>
      <c r="AV734" s="36"/>
      <c r="AW734" s="7" t="s">
        <v>139</v>
      </c>
      <c r="AX734" s="8"/>
      <c r="AY734" s="8" t="s">
        <v>140</v>
      </c>
      <c r="AZ734" s="9"/>
      <c r="BA734" s="20"/>
      <c r="BB734" s="194" t="s">
        <v>119</v>
      </c>
      <c r="BC734" s="195"/>
      <c r="BD734" s="196" t="s">
        <v>120</v>
      </c>
      <c r="BE734" s="197"/>
      <c r="BF734" s="36"/>
      <c r="BG734" s="190" t="s">
        <v>143</v>
      </c>
      <c r="BH734" s="191"/>
      <c r="BI734" s="192" t="s">
        <v>144</v>
      </c>
      <c r="BJ734" s="193"/>
      <c r="BK734" s="36"/>
      <c r="BL734" s="194" t="s">
        <v>123</v>
      </c>
      <c r="BM734" s="195"/>
      <c r="BN734" s="196" t="s">
        <v>124</v>
      </c>
      <c r="BO734" s="197"/>
      <c r="BP734" s="36"/>
      <c r="BQ734" s="7" t="s">
        <v>147</v>
      </c>
      <c r="BR734" s="8"/>
      <c r="BS734" s="8" t="s">
        <v>148</v>
      </c>
      <c r="BT734" s="9"/>
      <c r="BU734" s="20"/>
      <c r="BV734" s="194" t="s">
        <v>127</v>
      </c>
      <c r="BW734" s="195"/>
      <c r="BX734" s="196" t="s">
        <v>128</v>
      </c>
      <c r="BY734" s="197"/>
      <c r="BZ734" s="36"/>
      <c r="CA734" s="7" t="s">
        <v>151</v>
      </c>
      <c r="CB734" s="8"/>
      <c r="CC734" s="8" t="s">
        <v>152</v>
      </c>
      <c r="CD734" s="9"/>
      <c r="CE734" s="36"/>
      <c r="CF734" s="194" t="s">
        <v>131</v>
      </c>
      <c r="CG734" s="195"/>
      <c r="CH734" s="196" t="s">
        <v>132</v>
      </c>
      <c r="CI734" s="197"/>
      <c r="CJ734" s="23"/>
      <c r="CK734" s="7" t="s">
        <v>156</v>
      </c>
      <c r="CL734" s="8"/>
      <c r="CM734" s="8" t="s">
        <v>157</v>
      </c>
      <c r="CN734" s="9"/>
      <c r="CO734" s="23"/>
      <c r="CP734" s="194" t="s">
        <v>160</v>
      </c>
      <c r="CQ734" s="195"/>
      <c r="CR734" s="196" t="s">
        <v>132</v>
      </c>
      <c r="CS734" s="197"/>
      <c r="CU734" s="26" t="s">
        <v>15</v>
      </c>
      <c r="CW734" s="52" t="s">
        <v>46</v>
      </c>
      <c r="CY734" s="35"/>
      <c r="CZ734" s="35"/>
    </row>
    <row r="735" spans="1:104" ht="18" customHeight="1" thickTop="1" thickBot="1">
      <c r="B735" s="34">
        <v>1.78</v>
      </c>
      <c r="D735" s="11">
        <v>1</v>
      </c>
      <c r="E735" s="12">
        <v>0</v>
      </c>
      <c r="F735" s="13">
        <v>0</v>
      </c>
      <c r="G735" s="14">
        <v>0</v>
      </c>
      <c r="H735" s="10"/>
      <c r="I735" s="11">
        <v>1</v>
      </c>
      <c r="J735" s="12">
        <v>0</v>
      </c>
      <c r="K735" s="13">
        <v>0</v>
      </c>
      <c r="L735" s="40">
        <f t="shared" ref="L735" si="7608">$B735*$J$4</f>
        <v>2.5401312000000003</v>
      </c>
      <c r="N735" s="1">
        <f t="shared" ref="N735" si="7609">D735*I735+F735*I738-E735*J735-G735*J738</f>
        <v>1</v>
      </c>
      <c r="O735" s="4">
        <f t="shared" ref="O735" si="7610">(D735*J735+E735*I735+F735*J738+G735*I738)</f>
        <v>0</v>
      </c>
      <c r="P735" s="2">
        <f t="shared" ref="P735" si="7611">D735*K735+F735*K738-E735*L735-G735*L738</f>
        <v>0</v>
      </c>
      <c r="Q735" s="3">
        <f t="shared" ref="Q735" si="7612">(D735*L735+E735*K735+F735*L738+G735*K738)</f>
        <v>2.5401312000000003</v>
      </c>
      <c r="S735" s="11">
        <v>1</v>
      </c>
      <c r="T735" s="12">
        <v>0</v>
      </c>
      <c r="U735" s="13">
        <v>0</v>
      </c>
      <c r="V735" s="13">
        <v>0</v>
      </c>
      <c r="W735" s="20"/>
      <c r="X735" s="1">
        <f t="shared" ref="X735" si="7613">N735*S735+P735*S738-O735*T735-Q735*T738</f>
        <v>-7.1588363870412817</v>
      </c>
      <c r="Y735" s="4">
        <f t="shared" ref="Y735" si="7614">(N735*T735+O735*S735+P735*T738+Q735*S738)</f>
        <v>0</v>
      </c>
      <c r="Z735" s="2">
        <f t="shared" ref="Z735" si="7615">N735*U735+P735*U738-O735*V735-Q735*V738</f>
        <v>0</v>
      </c>
      <c r="AA735" s="3">
        <f t="shared" ref="AA735" si="7616">(N735*V735+O735*U735+P735*V738+Q735*U738)</f>
        <v>2.5401312000000003</v>
      </c>
      <c r="AB735" s="20"/>
      <c r="AC735" s="11">
        <v>1</v>
      </c>
      <c r="AD735" s="12">
        <v>0</v>
      </c>
      <c r="AE735" s="13">
        <v>0</v>
      </c>
      <c r="AF735" s="40">
        <f t="shared" ref="AF735" si="7617">$B735*$AD$4</f>
        <v>3.0482322000000002</v>
      </c>
      <c r="AG735" s="20"/>
      <c r="AH735" s="1">
        <f t="shared" ref="AH735" si="7618">X735*AC735+Z735*AC738-Y735*AD735-AA735*AD738</f>
        <v>-7.1588363870412817</v>
      </c>
      <c r="AI735" s="4">
        <f t="shared" ref="AI735" si="7619">(X735*AD735+Y735*AC735+Z735*AD738+AA735*AC738)</f>
        <v>0</v>
      </c>
      <c r="AJ735" s="2">
        <f t="shared" ref="AJ735" si="7620">X735*AE735+Z735*AE738-Y735*AF735-AA735*AF738</f>
        <v>0</v>
      </c>
      <c r="AK735" s="3">
        <f t="shared" ref="AK735" si="7621">(X735*AF735+Y735*AE735+Z735*AF738+AA735*AE738)</f>
        <v>-19.281664389510897</v>
      </c>
      <c r="AL735" s="20"/>
      <c r="AM735" s="11">
        <v>1</v>
      </c>
      <c r="AN735" s="12">
        <v>0</v>
      </c>
      <c r="AO735" s="13">
        <v>0</v>
      </c>
      <c r="AP735" s="14">
        <v>0</v>
      </c>
      <c r="AR735" s="1">
        <f t="shared" ref="AR735" si="7622">AH735*AM735+AJ735*AM738-AI735*AN735-AK735*AN738</f>
        <v>58.249443626937357</v>
      </c>
      <c r="AS735" s="4">
        <f t="shared" ref="AS735" si="7623">(AH735*AN735+AI735*AM735+AJ735*AN738+AK735*AM738)</f>
        <v>0</v>
      </c>
      <c r="AT735" s="2">
        <f t="shared" ref="AT735" si="7624">AH735*AO735+AJ735*AO738-AI735*AP735-AK735*AP738</f>
        <v>0</v>
      </c>
      <c r="AU735" s="3">
        <f t="shared" ref="AU735" si="7625">(AH735*AP735+AI735*AO735+AJ735*AP738+AK735*AO738)</f>
        <v>-19.281664389510897</v>
      </c>
      <c r="AV735" s="20"/>
      <c r="AW735" s="11">
        <v>1</v>
      </c>
      <c r="AX735" s="12">
        <v>0</v>
      </c>
      <c r="AY735" s="13">
        <v>0</v>
      </c>
      <c r="AZ735" s="40">
        <f t="shared" ref="AZ735" si="7626">$B735*$AX$4</f>
        <v>3.0482322000000002</v>
      </c>
      <c r="BA735" s="20"/>
      <c r="BB735" s="1">
        <f t="shared" ref="BB735" si="7627">AR735*AW735+AT735*AW738-AS735*AX735-AU735*AX738</f>
        <v>58.249443626937357</v>
      </c>
      <c r="BC735" s="4">
        <f t="shared" ref="BC735" si="7628">(AR735*AX735+AS735*AW735+AT735*AX738+AU735*AW738)</f>
        <v>0</v>
      </c>
      <c r="BD735" s="2">
        <f t="shared" ref="BD735" si="7629">AR735*AY735+AT735*AY738-AS735*AZ735-AU735*AZ738</f>
        <v>0</v>
      </c>
      <c r="BE735" s="3">
        <f t="shared" ref="BE735" si="7630">(AR735*AZ735+AS735*AY735+AT735*AZ738+AU735*AY738)</f>
        <v>158.27616530620435</v>
      </c>
      <c r="BF735" s="20"/>
      <c r="BG735" s="11">
        <v>1</v>
      </c>
      <c r="BH735" s="12">
        <v>0</v>
      </c>
      <c r="BI735" s="13">
        <v>0</v>
      </c>
      <c r="BJ735" s="14">
        <v>0</v>
      </c>
      <c r="BK735" s="20"/>
      <c r="BL735" s="1">
        <f t="shared" ref="BL735" si="7631">BB735*BG735+BD735*BG738-BC735*BH735-BE735*BH738</f>
        <v>-450.12954746675922</v>
      </c>
      <c r="BM735" s="4">
        <f t="shared" ref="BM735" si="7632">(BB735*BH735+BC735*BG735+BD735*BH738+BE735*BG738)</f>
        <v>0</v>
      </c>
      <c r="BN735" s="2">
        <f t="shared" ref="BN735" si="7633">BB735*BI735+BD735*BI738-BC735*BJ735-BE735*BJ738</f>
        <v>0</v>
      </c>
      <c r="BO735" s="3">
        <f t="shared" ref="BO735" si="7634">(BB735*BJ735+BC735*BI735+BD735*BJ738+BE735*BI738)</f>
        <v>158.27616530620435</v>
      </c>
      <c r="BP735" s="20"/>
      <c r="BQ735" s="11">
        <v>1</v>
      </c>
      <c r="BR735" s="12">
        <v>0</v>
      </c>
      <c r="BS735" s="13">
        <v>0</v>
      </c>
      <c r="BT735" s="40">
        <f t="shared" ref="BT735" si="7635">$B735*BR$4</f>
        <v>2.5401312000000003</v>
      </c>
      <c r="BU735" s="20"/>
      <c r="BV735" s="1">
        <f t="shared" ref="BV735" si="7636">BL735*BQ735+BN735*BQ738-BM735*BR735-BO735*BR738</f>
        <v>-450.12954746675922</v>
      </c>
      <c r="BW735" s="4">
        <f t="shared" ref="BW735" si="7637">(BL735*BR735+BM735*BQ735+BN735*BR738+BO735*BQ738)</f>
        <v>0</v>
      </c>
      <c r="BX735" s="2">
        <f t="shared" ref="BX735" si="7638">BL735*BS735+BN735*BS738-BM735*BT735-BO735*BT738</f>
        <v>0</v>
      </c>
      <c r="BY735" s="3">
        <f t="shared" ref="BY735" si="7639">(BL735*BT735+BM735*BS735+BN735*BT738+BO735*BS738)</f>
        <v>-985.11194225599183</v>
      </c>
      <c r="BZ735" s="20"/>
      <c r="CA735" s="11">
        <v>1</v>
      </c>
      <c r="CB735" s="12">
        <v>0</v>
      </c>
      <c r="CC735" s="13">
        <v>0</v>
      </c>
      <c r="CD735" s="14">
        <v>0</v>
      </c>
      <c r="CE735" s="20"/>
      <c r="CF735" s="1">
        <f t="shared" ref="CF735" si="7640">BV735*CA735+BX735*CA738-BW735*CB735-BY735*CB738</f>
        <v>978.06052755025576</v>
      </c>
      <c r="CG735" s="4">
        <f t="shared" ref="CG735" si="7641">(BV735*CB735+BW735*CA735+BX735*CB738+BY735*CA738)</f>
        <v>0</v>
      </c>
      <c r="CH735" s="2">
        <f t="shared" ref="CH735" si="7642">BV735*CC735+BX735*CC738-BW735*CD735-BY735*CD738</f>
        <v>0</v>
      </c>
      <c r="CI735" s="3">
        <f t="shared" ref="CI735" si="7643">(BV735*CD735+BW735*CC735+BX735*CD738+BY735*CC738)</f>
        <v>-985.11194225599183</v>
      </c>
      <c r="CJ735" s="28"/>
      <c r="CK735" s="11">
        <v>1</v>
      </c>
      <c r="CL735" s="12">
        <v>0</v>
      </c>
      <c r="CM735" s="13">
        <v>0</v>
      </c>
      <c r="CN735" s="14">
        <v>0</v>
      </c>
      <c r="CP735" s="1">
        <f t="shared" ref="CP735" si="7644">CF735*CK735+CH735*CK738-CG735*CL735-CI735*CL738</f>
        <v>978.06052755025576</v>
      </c>
      <c r="CQ735" s="4">
        <f t="shared" ref="CQ735" si="7645">(CF735*CL735+CG735*CK735+CH735*CL738+CI735*CK738)</f>
        <v>-985.11194225599183</v>
      </c>
      <c r="CR735" s="2">
        <f t="shared" ref="CR735" si="7646">CF735*CM735+CH735*CM738-CG735*CN735-CI735*CN738</f>
        <v>0</v>
      </c>
      <c r="CS735" s="3">
        <f t="shared" ref="CS735" si="7647">(CF735*CN735+CG735*CM735+CH735*CN738+CI735*CM738)</f>
        <v>-985.11194225599183</v>
      </c>
      <c r="CU735" s="29">
        <f t="shared" ref="CU735" si="7648">20*LOG(((1+$CL$4)/$CL$4)/((CP735+CP738)^2+(CQ735+CQ738)^2)^0.5)</f>
        <v>-59.807538793118489</v>
      </c>
      <c r="CW735" s="53">
        <f t="shared" ref="CW735" si="7649">((CP735^2+CQ735^2)^0.5)/((CP738^2+CQ738^2)^0.5)</f>
        <v>1.0072101119612138</v>
      </c>
      <c r="CY735" s="35"/>
      <c r="CZ735" s="35"/>
    </row>
    <row r="736" spans="1:104" ht="18" customHeight="1" thickBot="1">
      <c r="D736" s="11"/>
      <c r="E736" s="13"/>
      <c r="F736" s="13"/>
      <c r="G736" s="15"/>
      <c r="H736" s="10"/>
      <c r="I736" s="11"/>
      <c r="J736" s="13"/>
      <c r="K736" s="13"/>
      <c r="L736" s="15"/>
      <c r="N736" s="5"/>
      <c r="Q736" s="6"/>
      <c r="S736" s="11"/>
      <c r="T736" s="13"/>
      <c r="U736" s="13"/>
      <c r="V736" s="15"/>
      <c r="W736" s="20"/>
      <c r="X736" s="5"/>
      <c r="AA736" s="6"/>
      <c r="AB736" s="20"/>
      <c r="AC736" s="11"/>
      <c r="AD736" s="13"/>
      <c r="AE736" s="13"/>
      <c r="AF736" s="15"/>
      <c r="AG736" s="20"/>
      <c r="AH736" s="5"/>
      <c r="AK736" s="6"/>
      <c r="AL736" s="20"/>
      <c r="AM736" s="11"/>
      <c r="AN736" s="13"/>
      <c r="AO736" s="13"/>
      <c r="AP736" s="15"/>
      <c r="AR736" s="5"/>
      <c r="AU736" s="6"/>
      <c r="AW736" s="11"/>
      <c r="AX736" s="13"/>
      <c r="AY736" s="13"/>
      <c r="AZ736" s="15"/>
      <c r="BA736" s="20"/>
      <c r="BB736" s="5"/>
      <c r="BE736" s="6"/>
      <c r="BG736" s="11"/>
      <c r="BH736" s="13"/>
      <c r="BI736" s="13"/>
      <c r="BJ736" s="15"/>
      <c r="BL736" s="5"/>
      <c r="BO736" s="6"/>
      <c r="BQ736" s="11"/>
      <c r="BR736" s="13"/>
      <c r="BS736" s="13"/>
      <c r="BT736" s="15"/>
      <c r="BU736" s="20"/>
      <c r="BV736" s="5"/>
      <c r="BY736" s="6"/>
      <c r="CA736" s="11"/>
      <c r="CB736" s="13"/>
      <c r="CC736" s="13"/>
      <c r="CD736" s="15"/>
      <c r="CF736" s="5"/>
      <c r="CI736" s="6"/>
      <c r="CK736" s="11"/>
      <c r="CL736" s="13"/>
      <c r="CM736" s="13"/>
      <c r="CN736" s="15"/>
      <c r="CP736" s="5"/>
      <c r="CS736" s="6"/>
      <c r="CW736" s="54"/>
      <c r="CY736" s="35"/>
      <c r="CZ736" s="35"/>
    </row>
    <row r="737" spans="1:104" ht="18" customHeight="1" thickBot="1">
      <c r="D737" s="11" t="s">
        <v>101</v>
      </c>
      <c r="E737" s="13"/>
      <c r="F737" s="13" t="s">
        <v>102</v>
      </c>
      <c r="G737" s="15"/>
      <c r="H737" s="10"/>
      <c r="I737" s="11" t="s">
        <v>106</v>
      </c>
      <c r="J737" s="13"/>
      <c r="K737" s="13" t="s">
        <v>105</v>
      </c>
      <c r="L737" s="15"/>
      <c r="N737" s="194" t="s">
        <v>16</v>
      </c>
      <c r="O737" s="195"/>
      <c r="P737" s="196" t="s">
        <v>17</v>
      </c>
      <c r="Q737" s="197"/>
      <c r="S737" s="11" t="s">
        <v>4</v>
      </c>
      <c r="T737" s="13"/>
      <c r="U737" s="13" t="s">
        <v>5</v>
      </c>
      <c r="V737" s="15"/>
      <c r="W737" s="20"/>
      <c r="X737" s="194" t="s">
        <v>111</v>
      </c>
      <c r="Y737" s="195"/>
      <c r="Z737" s="196" t="s">
        <v>110</v>
      </c>
      <c r="AA737" s="197"/>
      <c r="AB737" s="20"/>
      <c r="AC737" s="11" t="s">
        <v>18</v>
      </c>
      <c r="AD737" s="13"/>
      <c r="AE737" s="13" t="s">
        <v>19</v>
      </c>
      <c r="AF737" s="15"/>
      <c r="AG737" s="20"/>
      <c r="AH737" s="194" t="s">
        <v>114</v>
      </c>
      <c r="AI737" s="195"/>
      <c r="AJ737" s="196" t="s">
        <v>115</v>
      </c>
      <c r="AK737" s="197"/>
      <c r="AL737" s="20"/>
      <c r="AM737" s="11" t="s">
        <v>138</v>
      </c>
      <c r="AN737" s="13"/>
      <c r="AO737" s="13" t="s">
        <v>137</v>
      </c>
      <c r="AP737" s="15"/>
      <c r="AR737" s="194" t="s">
        <v>117</v>
      </c>
      <c r="AS737" s="195"/>
      <c r="AT737" s="196" t="s">
        <v>118</v>
      </c>
      <c r="AU737" s="197"/>
      <c r="AV737" s="36"/>
      <c r="AW737" s="11" t="s">
        <v>142</v>
      </c>
      <c r="AX737" s="13"/>
      <c r="AY737" s="13" t="s">
        <v>141</v>
      </c>
      <c r="AZ737" s="15"/>
      <c r="BA737" s="20"/>
      <c r="BB737" s="194" t="s">
        <v>122</v>
      </c>
      <c r="BC737" s="195"/>
      <c r="BD737" s="196" t="s">
        <v>121</v>
      </c>
      <c r="BE737" s="197"/>
      <c r="BF737" s="36"/>
      <c r="BG737" s="11" t="s">
        <v>145</v>
      </c>
      <c r="BH737" s="13"/>
      <c r="BI737" s="13" t="s">
        <v>146</v>
      </c>
      <c r="BJ737" s="15"/>
      <c r="BK737" s="36"/>
      <c r="BL737" s="194" t="s">
        <v>125</v>
      </c>
      <c r="BM737" s="195"/>
      <c r="BN737" s="196" t="s">
        <v>126</v>
      </c>
      <c r="BO737" s="197"/>
      <c r="BP737" s="36"/>
      <c r="BQ737" s="11" t="s">
        <v>150</v>
      </c>
      <c r="BR737" s="13"/>
      <c r="BS737" s="13" t="s">
        <v>149</v>
      </c>
      <c r="BT737" s="15"/>
      <c r="BU737" s="20"/>
      <c r="BV737" s="194" t="s">
        <v>129</v>
      </c>
      <c r="BW737" s="195"/>
      <c r="BX737" s="196" t="s">
        <v>130</v>
      </c>
      <c r="BY737" s="197"/>
      <c r="BZ737" s="36"/>
      <c r="CA737" s="11" t="s">
        <v>154</v>
      </c>
      <c r="CB737" s="13"/>
      <c r="CC737" s="13" t="s">
        <v>153</v>
      </c>
      <c r="CD737" s="15"/>
      <c r="CE737" s="36"/>
      <c r="CF737" s="194" t="s">
        <v>134</v>
      </c>
      <c r="CG737" s="195"/>
      <c r="CH737" s="196" t="s">
        <v>133</v>
      </c>
      <c r="CI737" s="197"/>
      <c r="CK737" s="11" t="s">
        <v>159</v>
      </c>
      <c r="CL737" s="13"/>
      <c r="CM737" s="13" t="s">
        <v>158</v>
      </c>
      <c r="CN737" s="15"/>
      <c r="CP737" s="109" t="s">
        <v>161</v>
      </c>
      <c r="CQ737" s="110"/>
      <c r="CR737" s="111" t="s">
        <v>162</v>
      </c>
      <c r="CS737" s="112"/>
      <c r="CU737" s="38" t="s">
        <v>29</v>
      </c>
      <c r="CW737" s="55" t="s">
        <v>47</v>
      </c>
      <c r="CY737" s="35"/>
      <c r="CZ737" s="35"/>
    </row>
    <row r="738" spans="1:104" ht="18" customHeight="1" thickTop="1" thickBot="1">
      <c r="D738" s="16">
        <v>0</v>
      </c>
      <c r="E738" s="17">
        <f t="shared" ref="E738" si="7650">$B735*$E$4</f>
        <v>1.4497743999999999</v>
      </c>
      <c r="F738" s="18">
        <v>1</v>
      </c>
      <c r="G738" s="19">
        <v>0</v>
      </c>
      <c r="H738" s="10"/>
      <c r="I738" s="16">
        <v>0</v>
      </c>
      <c r="J738" s="17">
        <v>0</v>
      </c>
      <c r="K738" s="18">
        <v>1</v>
      </c>
      <c r="L738" s="19">
        <v>0</v>
      </c>
      <c r="N738" s="1">
        <f t="shared" ref="N738" si="7651">D738*I735+F738*I738-E738*J735-G738*J738</f>
        <v>0</v>
      </c>
      <c r="O738" s="4">
        <f t="shared" ref="O738" si="7652">(D738*J735+E738*I735+F738*J738+G738*I738)</f>
        <v>1.4497743999999999</v>
      </c>
      <c r="P738" s="2">
        <f t="shared" ref="P738" si="7653">D738*K735+F738*K738-E738*L735-G738*L738</f>
        <v>-2.6826171864012802</v>
      </c>
      <c r="Q738" s="3">
        <f t="shared" ref="Q738" si="7654">(D738*L735+E738*K735+F738*L738+G738*K738)</f>
        <v>0</v>
      </c>
      <c r="S738" s="16">
        <v>0</v>
      </c>
      <c r="T738" s="17">
        <f t="shared" ref="T738" si="7655">$B735*$T$4</f>
        <v>3.2119744000000003</v>
      </c>
      <c r="U738" s="18">
        <v>1</v>
      </c>
      <c r="V738" s="19">
        <v>0</v>
      </c>
      <c r="W738" s="20"/>
      <c r="X738" s="1">
        <f t="shared" ref="X738" si="7656">N738*S735+P738*S738-O738*T735-Q738*T738</f>
        <v>0</v>
      </c>
      <c r="Y738" s="4">
        <f t="shared" ref="Y738" si="7657">(N738*T735+O738*S735+P738*T738+Q738*S738)</f>
        <v>-7.1667233277209403</v>
      </c>
      <c r="Z738" s="2">
        <f t="shared" ref="Z738" si="7658">N738*U735+P738*U738-O738*V735-Q738*V738</f>
        <v>-2.6826171864012802</v>
      </c>
      <c r="AA738" s="3">
        <f t="shared" ref="AA738" si="7659">(N738*V735+O738*U735+P738*V738+Q738*U738)</f>
        <v>0</v>
      </c>
      <c r="AB738" s="20"/>
      <c r="AC738" s="16">
        <v>0</v>
      </c>
      <c r="AD738" s="17">
        <v>0</v>
      </c>
      <c r="AE738" s="18">
        <v>1</v>
      </c>
      <c r="AF738" s="19">
        <v>0</v>
      </c>
      <c r="AG738" s="20"/>
      <c r="AH738" s="1">
        <f t="shared" ref="AH738" si="7660">X738*AC735+Z738*AC738-Y738*AD735-AA738*AD738</f>
        <v>0</v>
      </c>
      <c r="AI738" s="4">
        <f t="shared" ref="AI738" si="7661">(X738*AD735+Y738*AC735+Z738*AD738+AA738*AC738)</f>
        <v>-7.1667233277209403</v>
      </c>
      <c r="AJ738" s="2">
        <f t="shared" ref="AJ738" si="7662">X738*AE735+Z738*AE738-Y738*AF735-AA738*AF738</f>
        <v>19.163219629648843</v>
      </c>
      <c r="AK738" s="3">
        <f t="shared" ref="AK738" si="7663">(X738*AF735+Y738*AE735+Z738*AF738+AA738*AE738)</f>
        <v>0</v>
      </c>
      <c r="AL738" s="20"/>
      <c r="AM738" s="16">
        <v>0</v>
      </c>
      <c r="AN738" s="17">
        <f t="shared" ref="AN738" si="7664">$B735*$AN$4</f>
        <v>3.3922528000000001</v>
      </c>
      <c r="AO738" s="18">
        <v>1</v>
      </c>
      <c r="AP738" s="19">
        <v>0</v>
      </c>
      <c r="AR738" s="1">
        <f t="shared" ref="AR738" si="7665">AH738*AM735+AJ738*AM738-AI738*AN735-AK738*AN738</f>
        <v>0</v>
      </c>
      <c r="AS738" s="4">
        <f t="shared" ref="AS738" si="7666">(AH738*AN735+AI738*AM735+AJ738*AN738+AK738*AM738)</f>
        <v>57.839762117970317</v>
      </c>
      <c r="AT738" s="2">
        <f t="shared" ref="AT738" si="7667">AH738*AO735+AJ738*AO738-AI738*AP735-AK738*AP738</f>
        <v>19.163219629648843</v>
      </c>
      <c r="AU738" s="3">
        <f t="shared" ref="AU738" si="7668">(AH738*AP735+AI738*AO735+AJ738*AP738+AK738*AO738)</f>
        <v>0</v>
      </c>
      <c r="AV738" s="20"/>
      <c r="AW738" s="16">
        <v>0</v>
      </c>
      <c r="AX738" s="17">
        <v>0</v>
      </c>
      <c r="AY738" s="18">
        <v>1</v>
      </c>
      <c r="AZ738" s="19">
        <v>0</v>
      </c>
      <c r="BA738" s="20"/>
      <c r="BB738" s="1">
        <f t="shared" ref="BB738" si="7669">AR738*AW735+AT738*AW738-AS738*AX735-AU738*AX738</f>
        <v>0</v>
      </c>
      <c r="BC738" s="4">
        <f t="shared" ref="BC738" si="7670">(AR738*AX735+AS738*AW735+AT738*AX738+AU738*AW738)</f>
        <v>57.839762117970317</v>
      </c>
      <c r="BD738" s="2">
        <f t="shared" ref="BD738" si="7671">AR738*AY735+AT738*AY738-AS738*AZ735-AU738*AZ738</f>
        <v>-157.14580569868849</v>
      </c>
      <c r="BE738" s="3">
        <f t="shared" ref="BE738" si="7672">(AR738*AZ735+AS738*AY735+AT738*AZ738+AU738*AY738)</f>
        <v>0</v>
      </c>
      <c r="BF738" s="20"/>
      <c r="BG738" s="16">
        <v>0</v>
      </c>
      <c r="BH738" s="17">
        <f t="shared" ref="BH738" si="7673">$B735*$BH$4</f>
        <v>3.2119744000000003</v>
      </c>
      <c r="BI738" s="18">
        <v>1</v>
      </c>
      <c r="BJ738" s="19">
        <v>0</v>
      </c>
      <c r="BK738" s="20"/>
      <c r="BL738" s="1">
        <f t="shared" ref="BL738" si="7674">BB738*BG735+BD738*BG738-BC738*BH735-BE738*BH738</f>
        <v>0</v>
      </c>
      <c r="BM738" s="4">
        <f t="shared" ref="BM738" si="7675">(BB738*BH735+BC738*BG735+BD738*BH738+BE738*BG738)</f>
        <v>-446.90854285359126</v>
      </c>
      <c r="BN738" s="2">
        <f t="shared" ref="BN738" si="7676">BB738*BI735+BD738*BI738-BC738*BJ735-BE738*BJ738</f>
        <v>-157.14580569868849</v>
      </c>
      <c r="BO738" s="3">
        <f t="shared" ref="BO738" si="7677">(BB738*BJ735+BC738*BI735+BD738*BJ738+BE738*BI738)</f>
        <v>0</v>
      </c>
      <c r="BP738" s="20"/>
      <c r="BQ738" s="16">
        <v>0</v>
      </c>
      <c r="BR738" s="17">
        <v>0</v>
      </c>
      <c r="BS738" s="18">
        <v>1</v>
      </c>
      <c r="BT738" s="19">
        <v>0</v>
      </c>
      <c r="BU738" s="20"/>
      <c r="BV738" s="1">
        <f t="shared" ref="BV738" si="7678">BL738*BQ735+BN738*BQ738-BM738*BR735-BO738*BR738</f>
        <v>0</v>
      </c>
      <c r="BW738" s="4">
        <f t="shared" ref="BW738" si="7679">(BL738*BR735+BM738*BQ735+BN738*BR738+BO738*BQ738)</f>
        <v>-446.90854285359126</v>
      </c>
      <c r="BX738" s="2">
        <f t="shared" ref="BX738" si="7680">BL738*BS735+BN738*BS738-BM738*BT735-BO738*BT738</f>
        <v>978.06052755025576</v>
      </c>
      <c r="BY738" s="3">
        <f t="shared" ref="BY738" si="7681">(BL738*BT735+BM738*BS735+BN738*BT738+BO738*BS738)</f>
        <v>0</v>
      </c>
      <c r="BZ738" s="20"/>
      <c r="CA738" s="16">
        <v>0</v>
      </c>
      <c r="CB738" s="17">
        <f t="shared" ref="CB738" si="7682">$B735*$CB$4</f>
        <v>1.4497743999999999</v>
      </c>
      <c r="CC738" s="18">
        <v>1</v>
      </c>
      <c r="CD738" s="19">
        <v>0</v>
      </c>
      <c r="CE738" s="20"/>
      <c r="CF738" s="1">
        <f t="shared" ref="CF738" si="7683">BV738*CA735+BX738*CA738-BW738*CB735-BY738*CB738</f>
        <v>0</v>
      </c>
      <c r="CG738" s="4">
        <f t="shared" ref="CG738" si="7684">(BV738*CB735+BW738*CA735+BX738*CB738+BY738*CA738)</f>
        <v>971.05857163926419</v>
      </c>
      <c r="CH738" s="2">
        <f t="shared" ref="CH738" si="7685">BV738*CC735+BX738*CC738-BW738*CD735-BY738*CD738</f>
        <v>978.06052755025576</v>
      </c>
      <c r="CI738" s="3">
        <f t="shared" ref="CI738" si="7686">(BV738*CD735+BW738*CC735+BX738*CD738+BY738*CC738)</f>
        <v>0</v>
      </c>
      <c r="CK738" s="16">
        <f t="shared" ref="CK738" si="7687">1/$CL$4</f>
        <v>1</v>
      </c>
      <c r="CL738" s="17">
        <v>0</v>
      </c>
      <c r="CM738" s="18">
        <v>1</v>
      </c>
      <c r="CN738" s="19">
        <v>0</v>
      </c>
      <c r="CP738" s="1">
        <f t="shared" ref="CP738" si="7688">CF738*CK735+CH738*CK738-CG738*CL735-CI738*CL738</f>
        <v>978.06052755025576</v>
      </c>
      <c r="CQ738" s="4">
        <f t="shared" ref="CQ738" si="7689">(CF738*CL735+CG738*CK735+CH738*CL738+CI738*CK738)</f>
        <v>971.05857163926419</v>
      </c>
      <c r="CR738" s="2">
        <f t="shared" ref="CR738" si="7690">CF738*CM735+CH738*CM738-CG738*CN735-CI738*CN738</f>
        <v>978.06052755025576</v>
      </c>
      <c r="CS738" s="3">
        <f t="shared" ref="CS738" si="7691">(CF738*CN735+CG738*CM735+CH738*CN738+CI738*CM738)</f>
        <v>0</v>
      </c>
      <c r="CU738" s="39">
        <f t="shared" ref="CU738" si="7692">(180/PI())*ATAN(-1*(CQ735/CP735))</f>
        <v>45.205796775886327</v>
      </c>
      <c r="CW738" s="56">
        <f t="shared" ref="CW738" si="7693">20*LOG(((1-(10^(CU735/20)^2)*(1-((1-CW735)/(1+CW735))^2))^0.5))</f>
        <v>-4.5396780599404218E-6</v>
      </c>
      <c r="CY738" s="35"/>
      <c r="CZ738" s="35"/>
    </row>
    <row r="739" spans="1:104" ht="18" customHeight="1">
      <c r="E739" s="20"/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3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Y739" s="35"/>
      <c r="CZ739" s="35"/>
    </row>
    <row r="740" spans="1:104" ht="18" customHeight="1">
      <c r="CY740" s="35"/>
      <c r="CZ740" s="35"/>
    </row>
    <row r="741" spans="1:104" ht="18" customHeight="1" thickBot="1">
      <c r="A741" s="23"/>
      <c r="B741" s="23"/>
      <c r="C741" s="23"/>
      <c r="D741" s="20" t="s">
        <v>6</v>
      </c>
      <c r="E741" s="20"/>
      <c r="F741" s="20"/>
      <c r="G741" s="20"/>
      <c r="H741" s="20"/>
      <c r="I741" s="20" t="s">
        <v>7</v>
      </c>
      <c r="J741" s="20"/>
      <c r="K741" s="20"/>
      <c r="L741" s="20"/>
      <c r="M741" s="23"/>
      <c r="N741" s="23"/>
      <c r="O741" s="24" t="s">
        <v>8</v>
      </c>
      <c r="P741" s="23"/>
      <c r="Q741" s="23"/>
      <c r="R741" s="23"/>
      <c r="S741" s="20"/>
      <c r="T741" s="20" t="s">
        <v>9</v>
      </c>
      <c r="U741" s="23"/>
      <c r="V741" s="23"/>
      <c r="W741" s="23"/>
      <c r="X741" s="23"/>
      <c r="Y741" s="24" t="s">
        <v>10</v>
      </c>
      <c r="Z741" s="23"/>
      <c r="AA741" s="23"/>
      <c r="AB741" s="23"/>
      <c r="AC741" s="24" t="s">
        <v>11</v>
      </c>
      <c r="AD741" s="20"/>
      <c r="AE741" s="20"/>
      <c r="AF741" s="20"/>
      <c r="AG741" s="20"/>
      <c r="AH741" s="23"/>
      <c r="AI741" s="24" t="s">
        <v>12</v>
      </c>
      <c r="AJ741" s="23"/>
      <c r="AK741" s="23"/>
      <c r="AL741" s="20"/>
      <c r="AM741" s="24" t="s">
        <v>21</v>
      </c>
      <c r="AN741" s="20"/>
      <c r="AO741" s="23"/>
      <c r="AP741" s="23"/>
      <c r="AQ741" s="23"/>
      <c r="AR741" s="23"/>
      <c r="AS741" s="24" t="s">
        <v>87</v>
      </c>
      <c r="AT741" s="23"/>
      <c r="AU741" s="23"/>
      <c r="AV741" s="23"/>
      <c r="AW741" s="24" t="s">
        <v>22</v>
      </c>
      <c r="AX741" s="20"/>
      <c r="AY741" s="20"/>
      <c r="AZ741" s="20"/>
      <c r="BA741" s="20"/>
      <c r="BB741" s="23"/>
      <c r="BC741" s="24" t="s">
        <v>13</v>
      </c>
      <c r="BD741" s="23"/>
      <c r="BE741" s="23"/>
      <c r="BF741" s="23"/>
      <c r="BG741" s="24" t="s">
        <v>23</v>
      </c>
      <c r="BH741" s="20"/>
      <c r="BI741" s="23"/>
      <c r="BJ741" s="23"/>
      <c r="BK741" s="23"/>
      <c r="BL741" s="23"/>
      <c r="BM741" s="24" t="s">
        <v>24</v>
      </c>
      <c r="BN741" s="23"/>
      <c r="BO741" s="23"/>
      <c r="BP741" s="23"/>
      <c r="BQ741" s="24" t="s">
        <v>22</v>
      </c>
      <c r="BR741" s="20"/>
      <c r="BS741" s="20"/>
      <c r="BT741" s="20"/>
      <c r="BU741" s="20"/>
      <c r="BV741" s="23"/>
      <c r="BW741" s="24" t="s">
        <v>25</v>
      </c>
      <c r="BX741" s="23"/>
      <c r="BY741" s="23"/>
      <c r="BZ741" s="23"/>
      <c r="CA741" s="24" t="s">
        <v>23</v>
      </c>
      <c r="CB741" s="20"/>
      <c r="CC741" s="23"/>
      <c r="CD741" s="23"/>
      <c r="CE741" s="23"/>
      <c r="CF741" s="23"/>
      <c r="CG741" s="24" t="s">
        <v>88</v>
      </c>
      <c r="CH741" s="23"/>
      <c r="CI741" s="23"/>
      <c r="CJ741" s="23"/>
      <c r="CK741" s="24" t="s">
        <v>155</v>
      </c>
      <c r="CL741" s="24"/>
      <c r="CM741" s="23"/>
      <c r="CN741" s="23"/>
      <c r="CO741" s="23"/>
      <c r="CP741" s="23"/>
      <c r="CQ741" s="24" t="s">
        <v>89</v>
      </c>
      <c r="CR741" s="23"/>
      <c r="CS741" s="23"/>
      <c r="CY741" s="35"/>
      <c r="CZ741" s="35"/>
    </row>
    <row r="742" spans="1:104" ht="18" customHeight="1" thickBot="1">
      <c r="A742" s="23"/>
      <c r="B742" s="33"/>
      <c r="C742" s="23"/>
      <c r="D742" s="7" t="s">
        <v>99</v>
      </c>
      <c r="E742" s="8"/>
      <c r="F742" s="8" t="s">
        <v>100</v>
      </c>
      <c r="G742" s="9"/>
      <c r="H742" s="10"/>
      <c r="I742" s="7" t="s">
        <v>103</v>
      </c>
      <c r="J742" s="8"/>
      <c r="K742" s="8" t="s">
        <v>104</v>
      </c>
      <c r="L742" s="9"/>
      <c r="M742" s="23"/>
      <c r="N742" s="194" t="s">
        <v>74</v>
      </c>
      <c r="O742" s="195"/>
      <c r="P742" s="196" t="s">
        <v>75</v>
      </c>
      <c r="Q742" s="197"/>
      <c r="R742" s="23"/>
      <c r="S742" s="7" t="s">
        <v>2</v>
      </c>
      <c r="T742" s="8"/>
      <c r="U742" s="8" t="s">
        <v>3</v>
      </c>
      <c r="V742" s="9"/>
      <c r="W742" s="20"/>
      <c r="X742" s="194" t="s">
        <v>108</v>
      </c>
      <c r="Y742" s="195"/>
      <c r="Z742" s="196" t="s">
        <v>109</v>
      </c>
      <c r="AA742" s="197"/>
      <c r="AB742" s="20"/>
      <c r="AC742" s="7" t="s">
        <v>107</v>
      </c>
      <c r="AD742" s="8"/>
      <c r="AE742" s="8" t="s">
        <v>14</v>
      </c>
      <c r="AF742" s="9"/>
      <c r="AG742" s="20"/>
      <c r="AH742" s="194" t="s">
        <v>112</v>
      </c>
      <c r="AI742" s="195"/>
      <c r="AJ742" s="196" t="s">
        <v>113</v>
      </c>
      <c r="AK742" s="197"/>
      <c r="AL742" s="20"/>
      <c r="AM742" s="106" t="s">
        <v>135</v>
      </c>
      <c r="AN742" s="107"/>
      <c r="AO742" s="107" t="s">
        <v>136</v>
      </c>
      <c r="AP742" s="108"/>
      <c r="AQ742" s="23"/>
      <c r="AR742" s="194" t="s">
        <v>116</v>
      </c>
      <c r="AS742" s="195"/>
      <c r="AT742" s="196" t="s">
        <v>0</v>
      </c>
      <c r="AU742" s="197"/>
      <c r="AV742" s="36"/>
      <c r="AW742" s="7" t="s">
        <v>139</v>
      </c>
      <c r="AX742" s="8"/>
      <c r="AY742" s="8" t="s">
        <v>140</v>
      </c>
      <c r="AZ742" s="9"/>
      <c r="BA742" s="20"/>
      <c r="BB742" s="194" t="s">
        <v>119</v>
      </c>
      <c r="BC742" s="195"/>
      <c r="BD742" s="196" t="s">
        <v>120</v>
      </c>
      <c r="BE742" s="197"/>
      <c r="BF742" s="36"/>
      <c r="BG742" s="190" t="s">
        <v>143</v>
      </c>
      <c r="BH742" s="191"/>
      <c r="BI742" s="192" t="s">
        <v>144</v>
      </c>
      <c r="BJ742" s="193"/>
      <c r="BK742" s="36"/>
      <c r="BL742" s="194" t="s">
        <v>123</v>
      </c>
      <c r="BM742" s="195"/>
      <c r="BN742" s="196" t="s">
        <v>124</v>
      </c>
      <c r="BO742" s="197"/>
      <c r="BP742" s="36"/>
      <c r="BQ742" s="7" t="s">
        <v>147</v>
      </c>
      <c r="BR742" s="8"/>
      <c r="BS742" s="8" t="s">
        <v>148</v>
      </c>
      <c r="BT742" s="9"/>
      <c r="BU742" s="20"/>
      <c r="BV742" s="194" t="s">
        <v>127</v>
      </c>
      <c r="BW742" s="195"/>
      <c r="BX742" s="196" t="s">
        <v>128</v>
      </c>
      <c r="BY742" s="197"/>
      <c r="BZ742" s="36"/>
      <c r="CA742" s="7" t="s">
        <v>151</v>
      </c>
      <c r="CB742" s="8"/>
      <c r="CC742" s="8" t="s">
        <v>152</v>
      </c>
      <c r="CD742" s="9"/>
      <c r="CE742" s="36"/>
      <c r="CF742" s="194" t="s">
        <v>131</v>
      </c>
      <c r="CG742" s="195"/>
      <c r="CH742" s="196" t="s">
        <v>132</v>
      </c>
      <c r="CI742" s="197"/>
      <c r="CJ742" s="23"/>
      <c r="CK742" s="7" t="s">
        <v>156</v>
      </c>
      <c r="CL742" s="8"/>
      <c r="CM742" s="8" t="s">
        <v>157</v>
      </c>
      <c r="CN742" s="9"/>
      <c r="CO742" s="23"/>
      <c r="CP742" s="194" t="s">
        <v>160</v>
      </c>
      <c r="CQ742" s="195"/>
      <c r="CR742" s="196" t="s">
        <v>132</v>
      </c>
      <c r="CS742" s="197"/>
      <c r="CU742" s="26" t="s">
        <v>15</v>
      </c>
      <c r="CW742" s="52" t="s">
        <v>46</v>
      </c>
      <c r="CY742" s="35"/>
      <c r="CZ742" s="35"/>
    </row>
    <row r="743" spans="1:104" ht="18" customHeight="1" thickTop="1" thickBot="1">
      <c r="B743" s="34">
        <v>1.8</v>
      </c>
      <c r="D743" s="11">
        <v>1</v>
      </c>
      <c r="E743" s="12">
        <v>0</v>
      </c>
      <c r="F743" s="13">
        <v>0</v>
      </c>
      <c r="G743" s="14">
        <v>0</v>
      </c>
      <c r="H743" s="10"/>
      <c r="I743" s="11">
        <v>1</v>
      </c>
      <c r="J743" s="12">
        <v>0</v>
      </c>
      <c r="K743" s="13">
        <v>0</v>
      </c>
      <c r="L743" s="40">
        <f t="shared" ref="L743" si="7694">$B743*$J$4</f>
        <v>2.5686720000000003</v>
      </c>
      <c r="N743" s="1">
        <f t="shared" ref="N743" si="7695">D743*I743+F743*I746-E743*J743-G743*J746</f>
        <v>1</v>
      </c>
      <c r="O743" s="4">
        <f t="shared" ref="O743" si="7696">(D743*J743+E743*I743+F743*J746+G743*I746)</f>
        <v>0</v>
      </c>
      <c r="P743" s="2">
        <f t="shared" ref="P743" si="7697">D743*K743+F743*K746-E743*L743-G743*L746</f>
        <v>0</v>
      </c>
      <c r="Q743" s="3">
        <f t="shared" ref="Q743" si="7698">(D743*L743+E743*K743+F743*L746+G743*K746)</f>
        <v>2.5686720000000003</v>
      </c>
      <c r="S743" s="11">
        <v>1</v>
      </c>
      <c r="T743" s="12">
        <v>0</v>
      </c>
      <c r="U743" s="13">
        <v>0</v>
      </c>
      <c r="V743" s="13">
        <v>0</v>
      </c>
      <c r="W743" s="20"/>
      <c r="X743" s="1">
        <f t="shared" ref="X743" si="7699">N743*S743+P743*S746-O743*T743-Q743*T746</f>
        <v>-7.3432110510080015</v>
      </c>
      <c r="Y743" s="4">
        <f t="shared" ref="Y743" si="7700">(N743*T743+O743*S743+P743*T746+Q743*S746)</f>
        <v>0</v>
      </c>
      <c r="Z743" s="2">
        <f t="shared" ref="Z743" si="7701">N743*U743+P743*U746-O743*V743-Q743*V746</f>
        <v>0</v>
      </c>
      <c r="AA743" s="3">
        <f t="shared" ref="AA743" si="7702">(N743*V743+O743*U743+P743*V746+Q743*U746)</f>
        <v>2.5686720000000003</v>
      </c>
      <c r="AB743" s="20"/>
      <c r="AC743" s="11">
        <v>1</v>
      </c>
      <c r="AD743" s="12">
        <v>0</v>
      </c>
      <c r="AE743" s="13">
        <v>0</v>
      </c>
      <c r="AF743" s="40">
        <f t="shared" ref="AF743" si="7703">$B743*$AD$4</f>
        <v>3.0824820000000002</v>
      </c>
      <c r="AG743" s="20"/>
      <c r="AH743" s="1">
        <f t="shared" ref="AH743" si="7704">X743*AC743+Z743*AC746-Y743*AD743-AA743*AD746</f>
        <v>-7.3432110510080015</v>
      </c>
      <c r="AI743" s="4">
        <f t="shared" ref="AI743" si="7705">(X743*AD743+Y743*AC743+Z743*AD746+AA743*AC746)</f>
        <v>0</v>
      </c>
      <c r="AJ743" s="2">
        <f t="shared" ref="AJ743" si="7706">X743*AE743+Z743*AE746-Y743*AF743-AA743*AF746</f>
        <v>0</v>
      </c>
      <c r="AK743" s="3">
        <f t="shared" ref="AK743" si="7707">(X743*AF743+Y743*AE743+Z743*AF746+AA743*AE746)</f>
        <v>-20.06664388693325</v>
      </c>
      <c r="AL743" s="20"/>
      <c r="AM743" s="11">
        <v>1</v>
      </c>
      <c r="AN743" s="12">
        <v>0</v>
      </c>
      <c r="AO743" s="13">
        <v>0</v>
      </c>
      <c r="AP743" s="14">
        <v>0</v>
      </c>
      <c r="AR743" s="1">
        <f t="shared" ref="AR743" si="7708">AH743*AM743+AJ743*AM746-AI743*AN743-AK743*AN746</f>
        <v>61.492762006123442</v>
      </c>
      <c r="AS743" s="4">
        <f t="shared" ref="AS743" si="7709">(AH743*AN743+AI743*AM743+AJ743*AN746+AK743*AM746)</f>
        <v>0</v>
      </c>
      <c r="AT743" s="2">
        <f t="shared" ref="AT743" si="7710">AH743*AO743+AJ743*AO746-AI743*AP743-AK743*AP746</f>
        <v>0</v>
      </c>
      <c r="AU743" s="3">
        <f t="shared" ref="AU743" si="7711">(AH743*AP743+AI743*AO743+AJ743*AP746+AK743*AO746)</f>
        <v>-20.06664388693325</v>
      </c>
      <c r="AV743" s="20"/>
      <c r="AW743" s="11">
        <v>1</v>
      </c>
      <c r="AX743" s="12">
        <v>0</v>
      </c>
      <c r="AY743" s="13">
        <v>0</v>
      </c>
      <c r="AZ743" s="40">
        <f t="shared" ref="AZ743" si="7712">$B743*$AX$4</f>
        <v>3.0824820000000002</v>
      </c>
      <c r="BA743" s="20"/>
      <c r="BB743" s="1">
        <f t="shared" ref="BB743" si="7713">AR743*AW743+AT743*AW746-AS743*AX743-AU743*AX746</f>
        <v>61.492762006123442</v>
      </c>
      <c r="BC743" s="4">
        <f t="shared" ref="BC743" si="7714">(AR743*AX743+AS743*AW743+AT743*AX746+AU743*AW746)</f>
        <v>0</v>
      </c>
      <c r="BD743" s="2">
        <f t="shared" ref="BD743" si="7715">AR743*AY743+AT743*AY746-AS743*AZ743-AU743*AZ746</f>
        <v>0</v>
      </c>
      <c r="BE743" s="3">
        <f t="shared" ref="BE743" si="7716">(AR743*AZ743+AS743*AY743+AT743*AZ746+AU743*AY746)</f>
        <v>169.48368812722617</v>
      </c>
      <c r="BF743" s="20"/>
      <c r="BG743" s="11">
        <v>1</v>
      </c>
      <c r="BH743" s="12">
        <v>0</v>
      </c>
      <c r="BI743" s="13">
        <v>0</v>
      </c>
      <c r="BJ743" s="14">
        <v>0</v>
      </c>
      <c r="BK743" s="20"/>
      <c r="BL743" s="1">
        <f t="shared" ref="BL743" si="7717">BB743*BG743+BD743*BG746-BC743*BH743-BE743*BH746</f>
        <v>-489.00110398714736</v>
      </c>
      <c r="BM743" s="4">
        <f t="shared" ref="BM743" si="7718">(BB743*BH743+BC743*BG743+BD743*BH746+BE743*BG746)</f>
        <v>0</v>
      </c>
      <c r="BN743" s="2">
        <f t="shared" ref="BN743" si="7719">BB743*BI743+BD743*BI746-BC743*BJ743-BE743*BJ746</f>
        <v>0</v>
      </c>
      <c r="BO743" s="3">
        <f t="shared" ref="BO743" si="7720">(BB743*BJ743+BC743*BI743+BD743*BJ746+BE743*BI746)</f>
        <v>169.48368812722617</v>
      </c>
      <c r="BP743" s="20"/>
      <c r="BQ743" s="11">
        <v>1</v>
      </c>
      <c r="BR743" s="12">
        <v>0</v>
      </c>
      <c r="BS743" s="13">
        <v>0</v>
      </c>
      <c r="BT743" s="40">
        <f t="shared" ref="BT743" si="7721">$B743*BR$4</f>
        <v>2.5686720000000003</v>
      </c>
      <c r="BU743" s="20"/>
      <c r="BV743" s="1">
        <f t="shared" ref="BV743" si="7722">BL743*BQ743+BN743*BQ746-BM743*BR743-BO743*BR746</f>
        <v>-489.00110398714736</v>
      </c>
      <c r="BW743" s="4">
        <f t="shared" ref="BW743" si="7723">(BL743*BR743+BM743*BQ743+BN743*BR746+BO743*BQ746)</f>
        <v>0</v>
      </c>
      <c r="BX743" s="2">
        <f t="shared" ref="BX743" si="7724">BL743*BS743+BN743*BS746-BM743*BT743-BO743*BT746</f>
        <v>0</v>
      </c>
      <c r="BY743" s="3">
        <f t="shared" ref="BY743" si="7725">(BL743*BT743+BM743*BS743+BN743*BT746+BO743*BS746)</f>
        <v>-1086.5997556536477</v>
      </c>
      <c r="BZ743" s="20"/>
      <c r="CA743" s="11">
        <v>1</v>
      </c>
      <c r="CB743" s="12">
        <v>0</v>
      </c>
      <c r="CC743" s="13">
        <v>0</v>
      </c>
      <c r="CD743" s="14">
        <v>0</v>
      </c>
      <c r="CE743" s="20"/>
      <c r="CF743" s="1">
        <f t="shared" ref="CF743" si="7726">BV743*CA743+BX743*CA746-BW743*CB743-BY743*CB746</f>
        <v>1104.0236801854619</v>
      </c>
      <c r="CG743" s="4">
        <f t="shared" ref="CG743" si="7727">(BV743*CB743+BW743*CA743+BX743*CB746+BY743*CA746)</f>
        <v>0</v>
      </c>
      <c r="CH743" s="2">
        <f t="shared" ref="CH743" si="7728">BV743*CC743+BX743*CC746-BW743*CD743-BY743*CD746</f>
        <v>0</v>
      </c>
      <c r="CI743" s="3">
        <f t="shared" ref="CI743" si="7729">(BV743*CD743+BW743*CC743+BX743*CD746+BY743*CC746)</f>
        <v>-1086.5997556536477</v>
      </c>
      <c r="CJ743" s="28"/>
      <c r="CK743" s="11">
        <v>1</v>
      </c>
      <c r="CL743" s="12">
        <v>0</v>
      </c>
      <c r="CM743" s="13">
        <v>0</v>
      </c>
      <c r="CN743" s="14">
        <v>0</v>
      </c>
      <c r="CP743" s="1">
        <f t="shared" ref="CP743" si="7730">CF743*CK743+CH743*CK746-CG743*CL743-CI743*CL746</f>
        <v>1104.0236801854619</v>
      </c>
      <c r="CQ743" s="4">
        <f t="shared" ref="CQ743" si="7731">(CF743*CL743+CG743*CK743+CH743*CL746+CI743*CK746)</f>
        <v>-1086.5997556536477</v>
      </c>
      <c r="CR743" s="2">
        <f t="shared" ref="CR743" si="7732">CF743*CM743+CH743*CM746-CG743*CN743-CI743*CN746</f>
        <v>0</v>
      </c>
      <c r="CS743" s="3">
        <f t="shared" ref="CS743" si="7733">(CF743*CN743+CG743*CM743+CH743*CN746+CI743*CM746)</f>
        <v>-1086.5997556536477</v>
      </c>
      <c r="CU743" s="29">
        <f t="shared" ref="CU743" si="7734">20*LOG(((1+$CL$4)/$CL$4)/((CP743+CP746)^2+(CQ743+CQ746)^2)^0.5)</f>
        <v>-60.860666723666455</v>
      </c>
      <c r="CW743" s="53">
        <f t="shared" ref="CW743" si="7735">((CP743^2+CQ743^2)^0.5)/((CP746^2+CQ746^2)^0.5)</f>
        <v>0.98421820834743956</v>
      </c>
      <c r="CY743" s="35"/>
      <c r="CZ743" s="35"/>
    </row>
    <row r="744" spans="1:104" ht="18" customHeight="1" thickBot="1">
      <c r="D744" s="11"/>
      <c r="E744" s="13"/>
      <c r="F744" s="13"/>
      <c r="G744" s="15"/>
      <c r="H744" s="10"/>
      <c r="I744" s="11"/>
      <c r="J744" s="13"/>
      <c r="K744" s="13"/>
      <c r="L744" s="15"/>
      <c r="N744" s="5"/>
      <c r="Q744" s="6"/>
      <c r="S744" s="11"/>
      <c r="T744" s="13"/>
      <c r="U744" s="13"/>
      <c r="V744" s="15"/>
      <c r="W744" s="20"/>
      <c r="X744" s="5"/>
      <c r="AA744" s="6"/>
      <c r="AB744" s="20"/>
      <c r="AC744" s="11"/>
      <c r="AD744" s="13"/>
      <c r="AE744" s="13"/>
      <c r="AF744" s="15"/>
      <c r="AG744" s="20"/>
      <c r="AH744" s="5"/>
      <c r="AK744" s="6"/>
      <c r="AL744" s="20"/>
      <c r="AM744" s="11"/>
      <c r="AN744" s="13"/>
      <c r="AO744" s="13"/>
      <c r="AP744" s="15"/>
      <c r="AR744" s="5"/>
      <c r="AU744" s="6"/>
      <c r="AW744" s="11"/>
      <c r="AX744" s="13"/>
      <c r="AY744" s="13"/>
      <c r="AZ744" s="15"/>
      <c r="BA744" s="20"/>
      <c r="BB744" s="5"/>
      <c r="BE744" s="6"/>
      <c r="BG744" s="11"/>
      <c r="BH744" s="13"/>
      <c r="BI744" s="13"/>
      <c r="BJ744" s="15"/>
      <c r="BL744" s="5"/>
      <c r="BO744" s="6"/>
      <c r="BQ744" s="11"/>
      <c r="BR744" s="13"/>
      <c r="BS744" s="13"/>
      <c r="BT744" s="15"/>
      <c r="BU744" s="20"/>
      <c r="BV744" s="5"/>
      <c r="BY744" s="6"/>
      <c r="CA744" s="11"/>
      <c r="CB744" s="13"/>
      <c r="CC744" s="13"/>
      <c r="CD744" s="15"/>
      <c r="CF744" s="5"/>
      <c r="CI744" s="6"/>
      <c r="CK744" s="11"/>
      <c r="CL744" s="13"/>
      <c r="CM744" s="13"/>
      <c r="CN744" s="15"/>
      <c r="CP744" s="5"/>
      <c r="CS744" s="6"/>
      <c r="CW744" s="54"/>
      <c r="CY744" s="35"/>
      <c r="CZ744" s="35"/>
    </row>
    <row r="745" spans="1:104" ht="18" customHeight="1" thickBot="1">
      <c r="D745" s="11" t="s">
        <v>101</v>
      </c>
      <c r="E745" s="13"/>
      <c r="F745" s="13" t="s">
        <v>102</v>
      </c>
      <c r="G745" s="15"/>
      <c r="H745" s="10"/>
      <c r="I745" s="11" t="s">
        <v>106</v>
      </c>
      <c r="J745" s="13"/>
      <c r="K745" s="13" t="s">
        <v>105</v>
      </c>
      <c r="L745" s="15"/>
      <c r="N745" s="194" t="s">
        <v>16</v>
      </c>
      <c r="O745" s="195"/>
      <c r="P745" s="196" t="s">
        <v>17</v>
      </c>
      <c r="Q745" s="197"/>
      <c r="S745" s="11" t="s">
        <v>4</v>
      </c>
      <c r="T745" s="13"/>
      <c r="U745" s="13" t="s">
        <v>5</v>
      </c>
      <c r="V745" s="15"/>
      <c r="W745" s="20"/>
      <c r="X745" s="194" t="s">
        <v>111</v>
      </c>
      <c r="Y745" s="195"/>
      <c r="Z745" s="196" t="s">
        <v>110</v>
      </c>
      <c r="AA745" s="197"/>
      <c r="AB745" s="20"/>
      <c r="AC745" s="11" t="s">
        <v>18</v>
      </c>
      <c r="AD745" s="13"/>
      <c r="AE745" s="13" t="s">
        <v>19</v>
      </c>
      <c r="AF745" s="15"/>
      <c r="AG745" s="20"/>
      <c r="AH745" s="194" t="s">
        <v>114</v>
      </c>
      <c r="AI745" s="195"/>
      <c r="AJ745" s="196" t="s">
        <v>115</v>
      </c>
      <c r="AK745" s="197"/>
      <c r="AL745" s="20"/>
      <c r="AM745" s="11" t="s">
        <v>138</v>
      </c>
      <c r="AN745" s="13"/>
      <c r="AO745" s="13" t="s">
        <v>137</v>
      </c>
      <c r="AP745" s="15"/>
      <c r="AR745" s="194" t="s">
        <v>117</v>
      </c>
      <c r="AS745" s="195"/>
      <c r="AT745" s="196" t="s">
        <v>118</v>
      </c>
      <c r="AU745" s="197"/>
      <c r="AV745" s="36"/>
      <c r="AW745" s="11" t="s">
        <v>142</v>
      </c>
      <c r="AX745" s="13"/>
      <c r="AY745" s="13" t="s">
        <v>141</v>
      </c>
      <c r="AZ745" s="15"/>
      <c r="BA745" s="20"/>
      <c r="BB745" s="194" t="s">
        <v>122</v>
      </c>
      <c r="BC745" s="195"/>
      <c r="BD745" s="196" t="s">
        <v>121</v>
      </c>
      <c r="BE745" s="197"/>
      <c r="BF745" s="36"/>
      <c r="BG745" s="11" t="s">
        <v>145</v>
      </c>
      <c r="BH745" s="13"/>
      <c r="BI745" s="13" t="s">
        <v>146</v>
      </c>
      <c r="BJ745" s="15"/>
      <c r="BK745" s="36"/>
      <c r="BL745" s="194" t="s">
        <v>125</v>
      </c>
      <c r="BM745" s="195"/>
      <c r="BN745" s="196" t="s">
        <v>126</v>
      </c>
      <c r="BO745" s="197"/>
      <c r="BP745" s="36"/>
      <c r="BQ745" s="11" t="s">
        <v>150</v>
      </c>
      <c r="BR745" s="13"/>
      <c r="BS745" s="13" t="s">
        <v>149</v>
      </c>
      <c r="BT745" s="15"/>
      <c r="BU745" s="20"/>
      <c r="BV745" s="194" t="s">
        <v>129</v>
      </c>
      <c r="BW745" s="195"/>
      <c r="BX745" s="196" t="s">
        <v>130</v>
      </c>
      <c r="BY745" s="197"/>
      <c r="BZ745" s="36"/>
      <c r="CA745" s="11" t="s">
        <v>154</v>
      </c>
      <c r="CB745" s="13"/>
      <c r="CC745" s="13" t="s">
        <v>153</v>
      </c>
      <c r="CD745" s="15"/>
      <c r="CE745" s="36"/>
      <c r="CF745" s="194" t="s">
        <v>134</v>
      </c>
      <c r="CG745" s="195"/>
      <c r="CH745" s="196" t="s">
        <v>133</v>
      </c>
      <c r="CI745" s="197"/>
      <c r="CK745" s="11" t="s">
        <v>159</v>
      </c>
      <c r="CL745" s="13"/>
      <c r="CM745" s="13" t="s">
        <v>158</v>
      </c>
      <c r="CN745" s="15"/>
      <c r="CP745" s="109" t="s">
        <v>161</v>
      </c>
      <c r="CQ745" s="110"/>
      <c r="CR745" s="111" t="s">
        <v>162</v>
      </c>
      <c r="CS745" s="112"/>
      <c r="CU745" s="38" t="s">
        <v>29</v>
      </c>
      <c r="CW745" s="55" t="s">
        <v>47</v>
      </c>
      <c r="CY745" s="35"/>
      <c r="CZ745" s="35"/>
    </row>
    <row r="746" spans="1:104" ht="18" customHeight="1" thickTop="1" thickBot="1">
      <c r="D746" s="16">
        <v>0</v>
      </c>
      <c r="E746" s="17">
        <f t="shared" ref="E746" si="7736">$B743*$E$4</f>
        <v>1.466064</v>
      </c>
      <c r="F746" s="18">
        <v>1</v>
      </c>
      <c r="G746" s="19">
        <v>0</v>
      </c>
      <c r="H746" s="10"/>
      <c r="I746" s="16">
        <v>0</v>
      </c>
      <c r="J746" s="17">
        <v>0</v>
      </c>
      <c r="K746" s="18">
        <v>1</v>
      </c>
      <c r="L746" s="19">
        <v>0</v>
      </c>
      <c r="N746" s="1">
        <f t="shared" ref="N746" si="7737">D746*I743+F746*I746-E746*J743-G746*J746</f>
        <v>0</v>
      </c>
      <c r="O746" s="4">
        <f t="shared" ref="O746" si="7738">(D746*J743+E746*I743+F746*J746+G746*I746)</f>
        <v>1.466064</v>
      </c>
      <c r="P746" s="2">
        <f t="shared" ref="P746" si="7739">D746*K743+F746*K746-E746*L743-G746*L746</f>
        <v>-2.7658375470080006</v>
      </c>
      <c r="Q746" s="3">
        <f t="shared" ref="Q746" si="7740">(D746*L743+E746*K743+F746*L746+G746*K746)</f>
        <v>0</v>
      </c>
      <c r="S746" s="16">
        <v>0</v>
      </c>
      <c r="T746" s="17">
        <f t="shared" ref="T746" si="7741">$B743*$T$4</f>
        <v>3.2480640000000003</v>
      </c>
      <c r="U746" s="18">
        <v>1</v>
      </c>
      <c r="V746" s="19">
        <v>0</v>
      </c>
      <c r="W746" s="20"/>
      <c r="X746" s="1">
        <f t="shared" ref="X746" si="7742">N746*S743+P746*S746-O746*T743-Q746*T746</f>
        <v>0</v>
      </c>
      <c r="Y746" s="4">
        <f t="shared" ref="Y746" si="7743">(N746*T743+O746*S743+P746*T746+Q746*S746)</f>
        <v>-7.5175533662849956</v>
      </c>
      <c r="Z746" s="2">
        <f t="shared" ref="Z746" si="7744">N746*U743+P746*U746-O746*V743-Q746*V746</f>
        <v>-2.7658375470080006</v>
      </c>
      <c r="AA746" s="3">
        <f t="shared" ref="AA746" si="7745">(N746*V743+O746*U743+P746*V746+Q746*U746)</f>
        <v>0</v>
      </c>
      <c r="AB746" s="20"/>
      <c r="AC746" s="16">
        <v>0</v>
      </c>
      <c r="AD746" s="17">
        <v>0</v>
      </c>
      <c r="AE746" s="18">
        <v>1</v>
      </c>
      <c r="AF746" s="19">
        <v>0</v>
      </c>
      <c r="AG746" s="20"/>
      <c r="AH746" s="1">
        <f t="shared" ref="AH746" si="7746">X746*AC743+Z746*AC746-Y746*AD743-AA746*AD746</f>
        <v>0</v>
      </c>
      <c r="AI746" s="4">
        <f t="shared" ref="AI746" si="7747">(X746*AD743+Y746*AC743+Z746*AD746+AA746*AC746)</f>
        <v>-7.5175533662849956</v>
      </c>
      <c r="AJ746" s="2">
        <f t="shared" ref="AJ746" si="7748">X746*AE743+Z746*AE746-Y746*AF743-AA746*AF746</f>
        <v>20.406885388604906</v>
      </c>
      <c r="AK746" s="3">
        <f t="shared" ref="AK746" si="7749">(X746*AF743+Y746*AE743+Z746*AF746+AA746*AE746)</f>
        <v>0</v>
      </c>
      <c r="AL746" s="20"/>
      <c r="AM746" s="16">
        <v>0</v>
      </c>
      <c r="AN746" s="17">
        <f t="shared" ref="AN746" si="7750">$B743*$AN$4</f>
        <v>3.4303680000000001</v>
      </c>
      <c r="AO746" s="18">
        <v>1</v>
      </c>
      <c r="AP746" s="19">
        <v>0</v>
      </c>
      <c r="AR746" s="1">
        <f t="shared" ref="AR746" si="7751">AH746*AM743+AJ746*AM746-AI746*AN743-AK746*AN746</f>
        <v>0</v>
      </c>
      <c r="AS746" s="4">
        <f t="shared" ref="AS746" si="7752">(AH746*AN743+AI746*AM743+AJ746*AN746+AK746*AM746)</f>
        <v>62.485573250452838</v>
      </c>
      <c r="AT746" s="2">
        <f t="shared" ref="AT746" si="7753">AH746*AO743+AJ746*AO746-AI746*AP743-AK746*AP746</f>
        <v>20.406885388604906</v>
      </c>
      <c r="AU746" s="3">
        <f t="shared" ref="AU746" si="7754">(AH746*AP743+AI746*AO743+AJ746*AP746+AK746*AO746)</f>
        <v>0</v>
      </c>
      <c r="AV746" s="20"/>
      <c r="AW746" s="16">
        <v>0</v>
      </c>
      <c r="AX746" s="17">
        <v>0</v>
      </c>
      <c r="AY746" s="18">
        <v>1</v>
      </c>
      <c r="AZ746" s="19">
        <v>0</v>
      </c>
      <c r="BA746" s="20"/>
      <c r="BB746" s="1">
        <f t="shared" ref="BB746" si="7755">AR746*AW743+AT746*AW746-AS746*AX743-AU746*AX746</f>
        <v>0</v>
      </c>
      <c r="BC746" s="4">
        <f t="shared" ref="BC746" si="7756">(AR746*AX743+AS746*AW743+AT746*AX746+AU746*AW746)</f>
        <v>62.485573250452838</v>
      </c>
      <c r="BD746" s="2">
        <f t="shared" ref="BD746" si="7757">AR746*AY743+AT746*AY746-AS746*AZ743-AU746*AZ746</f>
        <v>-172.20376941559746</v>
      </c>
      <c r="BE746" s="3">
        <f t="shared" ref="BE746" si="7758">(AR746*AZ743+AS746*AY743+AT746*AZ746+AU746*AY746)</f>
        <v>0</v>
      </c>
      <c r="BF746" s="20"/>
      <c r="BG746" s="16">
        <v>0</v>
      </c>
      <c r="BH746" s="17">
        <f t="shared" ref="BH746" si="7759">$B743*$BH$4</f>
        <v>3.2480640000000003</v>
      </c>
      <c r="BI746" s="18">
        <v>1</v>
      </c>
      <c r="BJ746" s="19">
        <v>0</v>
      </c>
      <c r="BK746" s="20"/>
      <c r="BL746" s="1">
        <f t="shared" ref="BL746" si="7760">BB746*BG743+BD746*BG746-BC746*BH743-BE746*BH746</f>
        <v>0</v>
      </c>
      <c r="BM746" s="4">
        <f t="shared" ref="BM746" si="7761">(BB746*BH743+BC746*BG743+BD746*BH746+BE746*BG746)</f>
        <v>-496.8432908526504</v>
      </c>
      <c r="BN746" s="2">
        <f t="shared" ref="BN746" si="7762">BB746*BI743+BD746*BI746-BC746*BJ743-BE746*BJ746</f>
        <v>-172.20376941559746</v>
      </c>
      <c r="BO746" s="3">
        <f t="shared" ref="BO746" si="7763">(BB746*BJ743+BC746*BI743+BD746*BJ746+BE746*BI746)</f>
        <v>0</v>
      </c>
      <c r="BP746" s="20"/>
      <c r="BQ746" s="16">
        <v>0</v>
      </c>
      <c r="BR746" s="17">
        <v>0</v>
      </c>
      <c r="BS746" s="18">
        <v>1</v>
      </c>
      <c r="BT746" s="19">
        <v>0</v>
      </c>
      <c r="BU746" s="20"/>
      <c r="BV746" s="1">
        <f t="shared" ref="BV746" si="7764">BL746*BQ743+BN746*BQ746-BM746*BR743-BO746*BR746</f>
        <v>0</v>
      </c>
      <c r="BW746" s="4">
        <f t="shared" ref="BW746" si="7765">(BL746*BR743+BM746*BQ743+BN746*BR746+BO746*BQ746)</f>
        <v>-496.8432908526504</v>
      </c>
      <c r="BX746" s="2">
        <f t="shared" ref="BX746" si="7766">BL746*BS743+BN746*BS746-BM746*BT743-BO746*BT746</f>
        <v>1104.0236801854619</v>
      </c>
      <c r="BY746" s="3">
        <f t="shared" ref="BY746" si="7767">(BL746*BT743+BM746*BS743+BN746*BT746+BO746*BS746)</f>
        <v>0</v>
      </c>
      <c r="BZ746" s="20"/>
      <c r="CA746" s="16">
        <v>0</v>
      </c>
      <c r="CB746" s="17">
        <f t="shared" ref="CB746" si="7768">$B743*$CB$4</f>
        <v>1.466064</v>
      </c>
      <c r="CC746" s="18">
        <v>1</v>
      </c>
      <c r="CD746" s="19">
        <v>0</v>
      </c>
      <c r="CE746" s="20"/>
      <c r="CF746" s="1">
        <f t="shared" ref="CF746" si="7769">BV746*CA743+BX746*CA746-BW746*CB743-BY746*CB746</f>
        <v>0</v>
      </c>
      <c r="CG746" s="4">
        <f t="shared" ref="CG746" si="7770">(BV746*CB743+BW746*CA743+BX746*CB746+BY746*CA746)</f>
        <v>1121.7260818147686</v>
      </c>
      <c r="CH746" s="2">
        <f t="shared" ref="CH746" si="7771">BV746*CC743+BX746*CC746-BW746*CD743-BY746*CD746</f>
        <v>1104.0236801854619</v>
      </c>
      <c r="CI746" s="3">
        <f t="shared" ref="CI746" si="7772">(BV746*CD743+BW746*CC743+BX746*CD746+BY746*CC746)</f>
        <v>0</v>
      </c>
      <c r="CK746" s="16">
        <f t="shared" ref="CK746" si="7773">1/$CL$4</f>
        <v>1</v>
      </c>
      <c r="CL746" s="17">
        <v>0</v>
      </c>
      <c r="CM746" s="18">
        <v>1</v>
      </c>
      <c r="CN746" s="19">
        <v>0</v>
      </c>
      <c r="CP746" s="1">
        <f t="shared" ref="CP746" si="7774">CF746*CK743+CH746*CK746-CG746*CL743-CI746*CL746</f>
        <v>1104.0236801854619</v>
      </c>
      <c r="CQ746" s="4">
        <f t="shared" ref="CQ746" si="7775">(CF746*CL743+CG746*CK743+CH746*CL746+CI746*CK746)</f>
        <v>1121.7260818147686</v>
      </c>
      <c r="CR746" s="2">
        <f t="shared" ref="CR746" si="7776">CF746*CM743+CH746*CM746-CG746*CN743-CI746*CN746</f>
        <v>1104.0236801854619</v>
      </c>
      <c r="CS746" s="3">
        <f t="shared" ref="CS746" si="7777">(CF746*CN743+CG746*CM743+CH746*CN746+CI746*CM746)</f>
        <v>0</v>
      </c>
      <c r="CU746" s="39">
        <f t="shared" ref="CU746" si="7778">(180/PI())*ATAN(-1*(CQ743/CP743))</f>
        <v>44.544286676484383</v>
      </c>
      <c r="CW746" s="56">
        <f t="shared" ref="CW746" si="7779">20*LOG(((1-(10^(CU743/20)^2)*(1-((1-CW743)/(1+CW743))^2))^0.5))</f>
        <v>-3.5619706974859986E-6</v>
      </c>
      <c r="CY746" s="35"/>
      <c r="CZ746" s="35"/>
    </row>
    <row r="747" spans="1:104" ht="18" customHeight="1">
      <c r="E747" s="20"/>
      <c r="F747" s="20"/>
      <c r="G747" s="20"/>
      <c r="H747" s="20"/>
      <c r="I747" s="20"/>
      <c r="J747" s="20"/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  <c r="AA747" s="20"/>
      <c r="AB747" s="30"/>
      <c r="AC747" s="20"/>
      <c r="AD747" s="20"/>
      <c r="AE747" s="20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Y747" s="35"/>
      <c r="CZ747" s="35"/>
    </row>
    <row r="748" spans="1:104" ht="18" customHeight="1">
      <c r="CY748" s="35"/>
      <c r="CZ748" s="35"/>
    </row>
    <row r="749" spans="1:104" ht="18" customHeight="1" thickBot="1">
      <c r="A749" s="23"/>
      <c r="B749" s="23"/>
      <c r="C749" s="23"/>
      <c r="D749" s="20" t="s">
        <v>6</v>
      </c>
      <c r="E749" s="20"/>
      <c r="F749" s="20"/>
      <c r="G749" s="20"/>
      <c r="H749" s="20"/>
      <c r="I749" s="20" t="s">
        <v>7</v>
      </c>
      <c r="J749" s="20"/>
      <c r="K749" s="20"/>
      <c r="L749" s="20"/>
      <c r="M749" s="23"/>
      <c r="N749" s="23"/>
      <c r="O749" s="24" t="s">
        <v>8</v>
      </c>
      <c r="P749" s="23"/>
      <c r="Q749" s="23"/>
      <c r="R749" s="23"/>
      <c r="S749" s="20"/>
      <c r="T749" s="20" t="s">
        <v>9</v>
      </c>
      <c r="U749" s="23"/>
      <c r="V749" s="23"/>
      <c r="W749" s="23"/>
      <c r="X749" s="23"/>
      <c r="Y749" s="24" t="s">
        <v>10</v>
      </c>
      <c r="Z749" s="23"/>
      <c r="AA749" s="23"/>
      <c r="AB749" s="23"/>
      <c r="AC749" s="24" t="s">
        <v>11</v>
      </c>
      <c r="AD749" s="20"/>
      <c r="AE749" s="20"/>
      <c r="AF749" s="20"/>
      <c r="AG749" s="20"/>
      <c r="AH749" s="23"/>
      <c r="AI749" s="24" t="s">
        <v>12</v>
      </c>
      <c r="AJ749" s="23"/>
      <c r="AK749" s="23"/>
      <c r="AL749" s="20"/>
      <c r="AM749" s="24" t="s">
        <v>21</v>
      </c>
      <c r="AN749" s="20"/>
      <c r="AO749" s="23"/>
      <c r="AP749" s="23"/>
      <c r="AQ749" s="23"/>
      <c r="AR749" s="23"/>
      <c r="AS749" s="24" t="s">
        <v>87</v>
      </c>
      <c r="AT749" s="23"/>
      <c r="AU749" s="23"/>
      <c r="AV749" s="23"/>
      <c r="AW749" s="24" t="s">
        <v>22</v>
      </c>
      <c r="AX749" s="20"/>
      <c r="AY749" s="20"/>
      <c r="AZ749" s="20"/>
      <c r="BA749" s="20"/>
      <c r="BB749" s="23"/>
      <c r="BC749" s="24" t="s">
        <v>13</v>
      </c>
      <c r="BD749" s="23"/>
      <c r="BE749" s="23"/>
      <c r="BF749" s="23"/>
      <c r="BG749" s="24" t="s">
        <v>23</v>
      </c>
      <c r="BH749" s="20"/>
      <c r="BI749" s="23"/>
      <c r="BJ749" s="23"/>
      <c r="BK749" s="23"/>
      <c r="BL749" s="23"/>
      <c r="BM749" s="24" t="s">
        <v>24</v>
      </c>
      <c r="BN749" s="23"/>
      <c r="BO749" s="23"/>
      <c r="BP749" s="23"/>
      <c r="BQ749" s="24" t="s">
        <v>22</v>
      </c>
      <c r="BR749" s="20"/>
      <c r="BS749" s="20"/>
      <c r="BT749" s="20"/>
      <c r="BU749" s="20"/>
      <c r="BV749" s="23"/>
      <c r="BW749" s="24" t="s">
        <v>25</v>
      </c>
      <c r="BX749" s="23"/>
      <c r="BY749" s="23"/>
      <c r="BZ749" s="23"/>
      <c r="CA749" s="24" t="s">
        <v>23</v>
      </c>
      <c r="CB749" s="20"/>
      <c r="CC749" s="23"/>
      <c r="CD749" s="23"/>
      <c r="CE749" s="23"/>
      <c r="CF749" s="23"/>
      <c r="CG749" s="24" t="s">
        <v>88</v>
      </c>
      <c r="CH749" s="23"/>
      <c r="CI749" s="23"/>
      <c r="CJ749" s="23"/>
      <c r="CK749" s="24" t="s">
        <v>155</v>
      </c>
      <c r="CL749" s="24"/>
      <c r="CM749" s="23"/>
      <c r="CN749" s="23"/>
      <c r="CO749" s="23"/>
      <c r="CP749" s="23"/>
      <c r="CQ749" s="24" t="s">
        <v>89</v>
      </c>
      <c r="CR749" s="23"/>
      <c r="CS749" s="23"/>
      <c r="CY749" s="35"/>
      <c r="CZ749" s="35"/>
    </row>
    <row r="750" spans="1:104" ht="18" customHeight="1" thickBot="1">
      <c r="A750" s="23"/>
      <c r="B750" s="33"/>
      <c r="C750" s="23"/>
      <c r="D750" s="7" t="s">
        <v>99</v>
      </c>
      <c r="E750" s="8"/>
      <c r="F750" s="8" t="s">
        <v>100</v>
      </c>
      <c r="G750" s="9"/>
      <c r="H750" s="10"/>
      <c r="I750" s="7" t="s">
        <v>103</v>
      </c>
      <c r="J750" s="8"/>
      <c r="K750" s="8" t="s">
        <v>104</v>
      </c>
      <c r="L750" s="9"/>
      <c r="M750" s="23"/>
      <c r="N750" s="194" t="s">
        <v>74</v>
      </c>
      <c r="O750" s="195"/>
      <c r="P750" s="196" t="s">
        <v>75</v>
      </c>
      <c r="Q750" s="197"/>
      <c r="R750" s="23"/>
      <c r="S750" s="7" t="s">
        <v>2</v>
      </c>
      <c r="T750" s="8"/>
      <c r="U750" s="8" t="s">
        <v>3</v>
      </c>
      <c r="V750" s="9"/>
      <c r="W750" s="20"/>
      <c r="X750" s="194" t="s">
        <v>108</v>
      </c>
      <c r="Y750" s="195"/>
      <c r="Z750" s="196" t="s">
        <v>109</v>
      </c>
      <c r="AA750" s="197"/>
      <c r="AB750" s="20"/>
      <c r="AC750" s="7" t="s">
        <v>107</v>
      </c>
      <c r="AD750" s="8"/>
      <c r="AE750" s="8" t="s">
        <v>14</v>
      </c>
      <c r="AF750" s="9"/>
      <c r="AG750" s="20"/>
      <c r="AH750" s="194" t="s">
        <v>112</v>
      </c>
      <c r="AI750" s="195"/>
      <c r="AJ750" s="196" t="s">
        <v>113</v>
      </c>
      <c r="AK750" s="197"/>
      <c r="AL750" s="20"/>
      <c r="AM750" s="106" t="s">
        <v>135</v>
      </c>
      <c r="AN750" s="107"/>
      <c r="AO750" s="107" t="s">
        <v>136</v>
      </c>
      <c r="AP750" s="108"/>
      <c r="AQ750" s="23"/>
      <c r="AR750" s="194" t="s">
        <v>116</v>
      </c>
      <c r="AS750" s="195"/>
      <c r="AT750" s="196" t="s">
        <v>0</v>
      </c>
      <c r="AU750" s="197"/>
      <c r="AV750" s="36"/>
      <c r="AW750" s="7" t="s">
        <v>139</v>
      </c>
      <c r="AX750" s="8"/>
      <c r="AY750" s="8" t="s">
        <v>140</v>
      </c>
      <c r="AZ750" s="9"/>
      <c r="BA750" s="20"/>
      <c r="BB750" s="194" t="s">
        <v>119</v>
      </c>
      <c r="BC750" s="195"/>
      <c r="BD750" s="196" t="s">
        <v>120</v>
      </c>
      <c r="BE750" s="197"/>
      <c r="BF750" s="36"/>
      <c r="BG750" s="190" t="s">
        <v>143</v>
      </c>
      <c r="BH750" s="191"/>
      <c r="BI750" s="192" t="s">
        <v>144</v>
      </c>
      <c r="BJ750" s="193"/>
      <c r="BK750" s="36"/>
      <c r="BL750" s="194" t="s">
        <v>123</v>
      </c>
      <c r="BM750" s="195"/>
      <c r="BN750" s="196" t="s">
        <v>124</v>
      </c>
      <c r="BO750" s="197"/>
      <c r="BP750" s="36"/>
      <c r="BQ750" s="7" t="s">
        <v>147</v>
      </c>
      <c r="BR750" s="8"/>
      <c r="BS750" s="8" t="s">
        <v>148</v>
      </c>
      <c r="BT750" s="9"/>
      <c r="BU750" s="20"/>
      <c r="BV750" s="194" t="s">
        <v>127</v>
      </c>
      <c r="BW750" s="195"/>
      <c r="BX750" s="196" t="s">
        <v>128</v>
      </c>
      <c r="BY750" s="197"/>
      <c r="BZ750" s="36"/>
      <c r="CA750" s="7" t="s">
        <v>151</v>
      </c>
      <c r="CB750" s="8"/>
      <c r="CC750" s="8" t="s">
        <v>152</v>
      </c>
      <c r="CD750" s="9"/>
      <c r="CE750" s="36"/>
      <c r="CF750" s="194" t="s">
        <v>131</v>
      </c>
      <c r="CG750" s="195"/>
      <c r="CH750" s="196" t="s">
        <v>132</v>
      </c>
      <c r="CI750" s="197"/>
      <c r="CJ750" s="23"/>
      <c r="CK750" s="7" t="s">
        <v>156</v>
      </c>
      <c r="CL750" s="8"/>
      <c r="CM750" s="8" t="s">
        <v>157</v>
      </c>
      <c r="CN750" s="9"/>
      <c r="CO750" s="23"/>
      <c r="CP750" s="194" t="s">
        <v>160</v>
      </c>
      <c r="CQ750" s="195"/>
      <c r="CR750" s="196" t="s">
        <v>132</v>
      </c>
      <c r="CS750" s="197"/>
      <c r="CU750" s="26" t="s">
        <v>15</v>
      </c>
      <c r="CW750" s="52" t="s">
        <v>46</v>
      </c>
      <c r="CY750" s="35"/>
      <c r="CZ750" s="35"/>
    </row>
    <row r="751" spans="1:104" ht="18" customHeight="1" thickTop="1" thickBot="1">
      <c r="B751" s="34">
        <v>1.82</v>
      </c>
      <c r="D751" s="11">
        <v>1</v>
      </c>
      <c r="E751" s="12">
        <v>0</v>
      </c>
      <c r="F751" s="13">
        <v>0</v>
      </c>
      <c r="G751" s="14">
        <v>0</v>
      </c>
      <c r="H751" s="10"/>
      <c r="I751" s="11">
        <v>1</v>
      </c>
      <c r="J751" s="12">
        <v>0</v>
      </c>
      <c r="K751" s="13">
        <v>0</v>
      </c>
      <c r="L751" s="40">
        <f t="shared" ref="L751" si="7780">$B751*$J$4</f>
        <v>2.5972128000000003</v>
      </c>
      <c r="N751" s="1">
        <f t="shared" ref="N751" si="7781">D751*I751+F751*I754-E751*J751-G751*J754</f>
        <v>1</v>
      </c>
      <c r="O751" s="4">
        <f t="shared" ref="O751" si="7782">(D751*J751+E751*I751+F751*J754+G751*I754)</f>
        <v>0</v>
      </c>
      <c r="P751" s="2">
        <f t="shared" ref="P751" si="7783">D751*K751+F751*K754-E751*L751-G751*L754</f>
        <v>0</v>
      </c>
      <c r="Q751" s="3">
        <f t="shared" ref="Q751" si="7784">(D751*L751+E751*K751+F751*L754+G751*K754)</f>
        <v>2.5972128000000003</v>
      </c>
      <c r="S751" s="11">
        <v>1</v>
      </c>
      <c r="T751" s="12">
        <v>0</v>
      </c>
      <c r="U751" s="13">
        <v>0</v>
      </c>
      <c r="V751" s="13">
        <v>0</v>
      </c>
      <c r="W751" s="20"/>
      <c r="X751" s="1">
        <f t="shared" ref="X751" si="7785">N751*S751+P751*S754-O751*T751-Q751*T754</f>
        <v>-7.5296457670860821</v>
      </c>
      <c r="Y751" s="4">
        <f t="shared" ref="Y751" si="7786">(N751*T751+O751*S751+P751*T754+Q751*S754)</f>
        <v>0</v>
      </c>
      <c r="Z751" s="2">
        <f t="shared" ref="Z751" si="7787">N751*U751+P751*U754-O751*V751-Q751*V754</f>
        <v>0</v>
      </c>
      <c r="AA751" s="3">
        <f t="shared" ref="AA751" si="7788">(N751*V751+O751*U751+P751*V754+Q751*U754)</f>
        <v>2.5972128000000003</v>
      </c>
      <c r="AB751" s="20"/>
      <c r="AC751" s="11">
        <v>1</v>
      </c>
      <c r="AD751" s="12">
        <v>0</v>
      </c>
      <c r="AE751" s="13">
        <v>0</v>
      </c>
      <c r="AF751" s="40">
        <f t="shared" ref="AF751" si="7789">$B751*$AD$4</f>
        <v>3.1167318000000002</v>
      </c>
      <c r="AG751" s="20"/>
      <c r="AH751" s="1">
        <f t="shared" ref="AH751" si="7790">X751*AC751+Z751*AC754-Y751*AD751-AA751*AD754</f>
        <v>-7.5296457670860821</v>
      </c>
      <c r="AI751" s="4">
        <f t="shared" ref="AI751" si="7791">(X751*AD751+Y751*AC751+Z751*AD754+AA751*AC754)</f>
        <v>0</v>
      </c>
      <c r="AJ751" s="2">
        <f t="shared" ref="AJ751" si="7792">X751*AE751+Z751*AE754-Y751*AF751-AA751*AF754</f>
        <v>0</v>
      </c>
      <c r="AK751" s="3">
        <f t="shared" ref="AK751" si="7793">(X751*AF751+Y751*AE751+Z751*AF754+AA751*AE754)</f>
        <v>-20.870673605012584</v>
      </c>
      <c r="AL751" s="20"/>
      <c r="AM751" s="11">
        <v>1</v>
      </c>
      <c r="AN751" s="12">
        <v>0</v>
      </c>
      <c r="AO751" s="13">
        <v>0</v>
      </c>
      <c r="AP751" s="14">
        <v>0</v>
      </c>
      <c r="AR751" s="1">
        <f t="shared" ref="AR751" si="7794">AH751*AM751+AJ751*AM754-AI751*AN751-AK751*AN754</f>
        <v>64.859935004583505</v>
      </c>
      <c r="AS751" s="4">
        <f t="shared" ref="AS751" si="7795">(AH751*AN751+AI751*AM751+AJ751*AN754+AK751*AM754)</f>
        <v>0</v>
      </c>
      <c r="AT751" s="2">
        <f t="shared" ref="AT751" si="7796">AH751*AO751+AJ751*AO754-AI751*AP751-AK751*AP754</f>
        <v>0</v>
      </c>
      <c r="AU751" s="3">
        <f t="shared" ref="AU751" si="7797">(AH751*AP751+AI751*AO751+AJ751*AP754+AK751*AO754)</f>
        <v>-20.870673605012584</v>
      </c>
      <c r="AV751" s="20"/>
      <c r="AW751" s="11">
        <v>1</v>
      </c>
      <c r="AX751" s="12">
        <v>0</v>
      </c>
      <c r="AY751" s="13">
        <v>0</v>
      </c>
      <c r="AZ751" s="40">
        <f t="shared" ref="AZ751" si="7798">$B751*$AX$4</f>
        <v>3.1167318000000002</v>
      </c>
      <c r="BA751" s="20"/>
      <c r="BB751" s="1">
        <f t="shared" ref="BB751" si="7799">AR751*AW751+AT751*AW754-AS751*AX751-AU751*AX754</f>
        <v>64.859935004583505</v>
      </c>
      <c r="BC751" s="4">
        <f t="shared" ref="BC751" si="7800">(AR751*AX751+AS751*AW751+AT751*AX754+AU751*AW754)</f>
        <v>0</v>
      </c>
      <c r="BD751" s="2">
        <f t="shared" ref="BD751" si="7801">AR751*AY751+AT751*AY754-AS751*AZ751-AU751*AZ754</f>
        <v>0</v>
      </c>
      <c r="BE751" s="3">
        <f t="shared" ref="BE751" si="7802">(AR751*AZ751+AS751*AY751+AT751*AZ754+AU751*AY754)</f>
        <v>181.28034836970596</v>
      </c>
      <c r="BF751" s="20"/>
      <c r="BG751" s="11">
        <v>1</v>
      </c>
      <c r="BH751" s="12">
        <v>0</v>
      </c>
      <c r="BI751" s="13">
        <v>0</v>
      </c>
      <c r="BJ751" s="14">
        <v>0</v>
      </c>
      <c r="BK751" s="20"/>
      <c r="BL751" s="1">
        <f t="shared" ref="BL751" si="7803">BB751*BG751+BD751*BG754-BC751*BH751-BE751*BH754</f>
        <v>-530.49257370304053</v>
      </c>
      <c r="BM751" s="4">
        <f t="shared" ref="BM751" si="7804">(BB751*BH751+BC751*BG751+BD751*BH754+BE751*BG754)</f>
        <v>0</v>
      </c>
      <c r="BN751" s="2">
        <f t="shared" ref="BN751" si="7805">BB751*BI751+BD751*BI754-BC751*BJ751-BE751*BJ754</f>
        <v>0</v>
      </c>
      <c r="BO751" s="3">
        <f t="shared" ref="BO751" si="7806">(BB751*BJ751+BC751*BI751+BD751*BJ754+BE751*BI754)</f>
        <v>181.28034836970596</v>
      </c>
      <c r="BP751" s="20"/>
      <c r="BQ751" s="11">
        <v>1</v>
      </c>
      <c r="BR751" s="12">
        <v>0</v>
      </c>
      <c r="BS751" s="13">
        <v>0</v>
      </c>
      <c r="BT751" s="40">
        <f t="shared" ref="BT751" si="7807">$B751*BR$4</f>
        <v>2.5972128000000003</v>
      </c>
      <c r="BU751" s="20"/>
      <c r="BV751" s="1">
        <f t="shared" ref="BV751" si="7808">BL751*BQ751+BN751*BQ754-BM751*BR751-BO751*BR754</f>
        <v>-530.49257370304053</v>
      </c>
      <c r="BW751" s="4">
        <f t="shared" ref="BW751" si="7809">(BL751*BR751+BM751*BQ751+BN751*BR754+BO751*BQ754)</f>
        <v>0</v>
      </c>
      <c r="BX751" s="2">
        <f t="shared" ref="BX751" si="7810">BL751*BS751+BN751*BS754-BM751*BT751-BO751*BT754</f>
        <v>0</v>
      </c>
      <c r="BY751" s="3">
        <f t="shared" ref="BY751" si="7811">(BL751*BT751+BM751*BS751+BN751*BT754+BO751*BS754)</f>
        <v>-1196.5217543567744</v>
      </c>
      <c r="BZ751" s="20"/>
      <c r="CA751" s="11">
        <v>1</v>
      </c>
      <c r="CB751" s="12">
        <v>0</v>
      </c>
      <c r="CC751" s="13">
        <v>0</v>
      </c>
      <c r="CD751" s="14">
        <v>0</v>
      </c>
      <c r="CE751" s="20"/>
      <c r="CF751" s="1">
        <f t="shared" ref="CF751" si="7812">BV751*CA751+BX751*CA754-BW751*CB751-BY751*CB754</f>
        <v>1243.1757563460396</v>
      </c>
      <c r="CG751" s="4">
        <f t="shared" ref="CG751" si="7813">(BV751*CB751+BW751*CA751+BX751*CB754+BY751*CA754)</f>
        <v>0</v>
      </c>
      <c r="CH751" s="2">
        <f t="shared" ref="CH751" si="7814">BV751*CC751+BX751*CC754-BW751*CD751-BY751*CD754</f>
        <v>0</v>
      </c>
      <c r="CI751" s="3">
        <f t="shared" ref="CI751" si="7815">(BV751*CD751+BW751*CC751+BX751*CD754+BY751*CC754)</f>
        <v>-1196.5217543567744</v>
      </c>
      <c r="CJ751" s="28"/>
      <c r="CK751" s="11">
        <v>1</v>
      </c>
      <c r="CL751" s="12">
        <v>0</v>
      </c>
      <c r="CM751" s="13">
        <v>0</v>
      </c>
      <c r="CN751" s="14">
        <v>0</v>
      </c>
      <c r="CP751" s="1">
        <f t="shared" ref="CP751" si="7816">CF751*CK751+CH751*CK754-CG751*CL751-CI751*CL754</f>
        <v>1243.1757563460396</v>
      </c>
      <c r="CQ751" s="4">
        <f t="shared" ref="CQ751" si="7817">(CF751*CL751+CG751*CK751+CH751*CL754+CI751*CK754)</f>
        <v>-1196.5217543567744</v>
      </c>
      <c r="CR751" s="2">
        <f t="shared" ref="CR751" si="7818">CF751*CM751+CH751*CM754-CG751*CN751-CI751*CN754</f>
        <v>0</v>
      </c>
      <c r="CS751" s="3">
        <f t="shared" ref="CS751" si="7819">(CF751*CN751+CG751*CM751+CH751*CN754+CI751*CM754)</f>
        <v>-1196.5217543567744</v>
      </c>
      <c r="CU751" s="29">
        <f t="shared" ref="CU751" si="7820">20*LOG(((1+$CL$4)/$CL$4)/((CP751+CP754)^2+(CQ751+CQ754)^2)^0.5)</f>
        <v>-61.897003112627047</v>
      </c>
      <c r="CW751" s="53">
        <f t="shared" ref="CW751" si="7821">((CP751^2+CQ751^2)^0.5)/((CP754^2+CQ754^2)^0.5)</f>
        <v>0.96247224107344431</v>
      </c>
      <c r="CY751" s="35"/>
      <c r="CZ751" s="35"/>
    </row>
    <row r="752" spans="1:104" ht="18" customHeight="1" thickBot="1">
      <c r="D752" s="11"/>
      <c r="E752" s="13"/>
      <c r="F752" s="13"/>
      <c r="G752" s="15"/>
      <c r="H752" s="10"/>
      <c r="I752" s="11"/>
      <c r="J752" s="13"/>
      <c r="K752" s="13"/>
      <c r="L752" s="15"/>
      <c r="N752" s="5"/>
      <c r="Q752" s="6"/>
      <c r="S752" s="11"/>
      <c r="T752" s="13"/>
      <c r="U752" s="13"/>
      <c r="V752" s="15"/>
      <c r="W752" s="20"/>
      <c r="X752" s="5"/>
      <c r="AA752" s="6"/>
      <c r="AB752" s="20"/>
      <c r="AC752" s="11"/>
      <c r="AD752" s="13"/>
      <c r="AE752" s="13"/>
      <c r="AF752" s="15"/>
      <c r="AG752" s="20"/>
      <c r="AH752" s="5"/>
      <c r="AK752" s="6"/>
      <c r="AL752" s="20"/>
      <c r="AM752" s="11"/>
      <c r="AN752" s="13"/>
      <c r="AO752" s="13"/>
      <c r="AP752" s="15"/>
      <c r="AR752" s="5"/>
      <c r="AU752" s="6"/>
      <c r="AW752" s="11"/>
      <c r="AX752" s="13"/>
      <c r="AY752" s="13"/>
      <c r="AZ752" s="15"/>
      <c r="BA752" s="20"/>
      <c r="BB752" s="5"/>
      <c r="BE752" s="6"/>
      <c r="BG752" s="11"/>
      <c r="BH752" s="13"/>
      <c r="BI752" s="13"/>
      <c r="BJ752" s="15"/>
      <c r="BL752" s="5"/>
      <c r="BO752" s="6"/>
      <c r="BQ752" s="11"/>
      <c r="BR752" s="13"/>
      <c r="BS752" s="13"/>
      <c r="BT752" s="15"/>
      <c r="BU752" s="20"/>
      <c r="BV752" s="5"/>
      <c r="BY752" s="6"/>
      <c r="CA752" s="11"/>
      <c r="CB752" s="13"/>
      <c r="CC752" s="13"/>
      <c r="CD752" s="15"/>
      <c r="CF752" s="5"/>
      <c r="CI752" s="6"/>
      <c r="CK752" s="11"/>
      <c r="CL752" s="13"/>
      <c r="CM752" s="13"/>
      <c r="CN752" s="15"/>
      <c r="CP752" s="5"/>
      <c r="CS752" s="6"/>
      <c r="CW752" s="54"/>
      <c r="CY752" s="35"/>
      <c r="CZ752" s="35"/>
    </row>
    <row r="753" spans="1:104" ht="18" customHeight="1" thickBot="1">
      <c r="D753" s="11" t="s">
        <v>101</v>
      </c>
      <c r="E753" s="13"/>
      <c r="F753" s="13" t="s">
        <v>102</v>
      </c>
      <c r="G753" s="15"/>
      <c r="H753" s="10"/>
      <c r="I753" s="11" t="s">
        <v>106</v>
      </c>
      <c r="J753" s="13"/>
      <c r="K753" s="13" t="s">
        <v>105</v>
      </c>
      <c r="L753" s="15"/>
      <c r="N753" s="194" t="s">
        <v>16</v>
      </c>
      <c r="O753" s="195"/>
      <c r="P753" s="196" t="s">
        <v>17</v>
      </c>
      <c r="Q753" s="197"/>
      <c r="S753" s="11" t="s">
        <v>4</v>
      </c>
      <c r="T753" s="13"/>
      <c r="U753" s="13" t="s">
        <v>5</v>
      </c>
      <c r="V753" s="15"/>
      <c r="W753" s="20"/>
      <c r="X753" s="194" t="s">
        <v>111</v>
      </c>
      <c r="Y753" s="195"/>
      <c r="Z753" s="196" t="s">
        <v>110</v>
      </c>
      <c r="AA753" s="197"/>
      <c r="AB753" s="20"/>
      <c r="AC753" s="11" t="s">
        <v>18</v>
      </c>
      <c r="AD753" s="13"/>
      <c r="AE753" s="13" t="s">
        <v>19</v>
      </c>
      <c r="AF753" s="15"/>
      <c r="AG753" s="20"/>
      <c r="AH753" s="194" t="s">
        <v>114</v>
      </c>
      <c r="AI753" s="195"/>
      <c r="AJ753" s="196" t="s">
        <v>115</v>
      </c>
      <c r="AK753" s="197"/>
      <c r="AL753" s="20"/>
      <c r="AM753" s="11" t="s">
        <v>138</v>
      </c>
      <c r="AN753" s="13"/>
      <c r="AO753" s="13" t="s">
        <v>137</v>
      </c>
      <c r="AP753" s="15"/>
      <c r="AR753" s="194" t="s">
        <v>117</v>
      </c>
      <c r="AS753" s="195"/>
      <c r="AT753" s="196" t="s">
        <v>118</v>
      </c>
      <c r="AU753" s="197"/>
      <c r="AV753" s="36"/>
      <c r="AW753" s="11" t="s">
        <v>142</v>
      </c>
      <c r="AX753" s="13"/>
      <c r="AY753" s="13" t="s">
        <v>141</v>
      </c>
      <c r="AZ753" s="15"/>
      <c r="BA753" s="20"/>
      <c r="BB753" s="194" t="s">
        <v>122</v>
      </c>
      <c r="BC753" s="195"/>
      <c r="BD753" s="196" t="s">
        <v>121</v>
      </c>
      <c r="BE753" s="197"/>
      <c r="BF753" s="36"/>
      <c r="BG753" s="11" t="s">
        <v>145</v>
      </c>
      <c r="BH753" s="13"/>
      <c r="BI753" s="13" t="s">
        <v>146</v>
      </c>
      <c r="BJ753" s="15"/>
      <c r="BK753" s="36"/>
      <c r="BL753" s="194" t="s">
        <v>125</v>
      </c>
      <c r="BM753" s="195"/>
      <c r="BN753" s="196" t="s">
        <v>126</v>
      </c>
      <c r="BO753" s="197"/>
      <c r="BP753" s="36"/>
      <c r="BQ753" s="11" t="s">
        <v>150</v>
      </c>
      <c r="BR753" s="13"/>
      <c r="BS753" s="13" t="s">
        <v>149</v>
      </c>
      <c r="BT753" s="15"/>
      <c r="BU753" s="20"/>
      <c r="BV753" s="194" t="s">
        <v>129</v>
      </c>
      <c r="BW753" s="195"/>
      <c r="BX753" s="196" t="s">
        <v>130</v>
      </c>
      <c r="BY753" s="197"/>
      <c r="BZ753" s="36"/>
      <c r="CA753" s="11" t="s">
        <v>154</v>
      </c>
      <c r="CB753" s="13"/>
      <c r="CC753" s="13" t="s">
        <v>153</v>
      </c>
      <c r="CD753" s="15"/>
      <c r="CE753" s="36"/>
      <c r="CF753" s="194" t="s">
        <v>134</v>
      </c>
      <c r="CG753" s="195"/>
      <c r="CH753" s="196" t="s">
        <v>133</v>
      </c>
      <c r="CI753" s="197"/>
      <c r="CK753" s="11" t="s">
        <v>159</v>
      </c>
      <c r="CL753" s="13"/>
      <c r="CM753" s="13" t="s">
        <v>158</v>
      </c>
      <c r="CN753" s="15"/>
      <c r="CP753" s="109" t="s">
        <v>161</v>
      </c>
      <c r="CQ753" s="110"/>
      <c r="CR753" s="111" t="s">
        <v>162</v>
      </c>
      <c r="CS753" s="112"/>
      <c r="CU753" s="38" t="s">
        <v>29</v>
      </c>
      <c r="CW753" s="55" t="s">
        <v>47</v>
      </c>
      <c r="CY753" s="35"/>
      <c r="CZ753" s="35"/>
    </row>
    <row r="754" spans="1:104" ht="18" customHeight="1" thickTop="1" thickBot="1">
      <c r="D754" s="16">
        <v>0</v>
      </c>
      <c r="E754" s="17">
        <f t="shared" ref="E754" si="7822">$B751*$E$4</f>
        <v>1.4823535999999999</v>
      </c>
      <c r="F754" s="18">
        <v>1</v>
      </c>
      <c r="G754" s="19">
        <v>0</v>
      </c>
      <c r="H754" s="10"/>
      <c r="I754" s="16">
        <v>0</v>
      </c>
      <c r="J754" s="17">
        <v>0</v>
      </c>
      <c r="K754" s="18">
        <v>1</v>
      </c>
      <c r="L754" s="19">
        <v>0</v>
      </c>
      <c r="N754" s="1">
        <f t="shared" ref="N754" si="7823">D754*I751+F754*I754-E754*J751-G754*J754</f>
        <v>0</v>
      </c>
      <c r="O754" s="4">
        <f t="shared" ref="O754" si="7824">(D754*J751+E754*I751+F754*J754+G754*I754)</f>
        <v>1.4823535999999999</v>
      </c>
      <c r="P754" s="2">
        <f t="shared" ref="P754" si="7825">D754*K751+F754*K754-E754*L751-G754*L754</f>
        <v>-2.8499877440460804</v>
      </c>
      <c r="Q754" s="3">
        <f t="shared" ref="Q754" si="7826">(D754*L751+E754*K751+F754*L754+G754*K754)</f>
        <v>0</v>
      </c>
      <c r="S754" s="16">
        <v>0</v>
      </c>
      <c r="T754" s="17">
        <f t="shared" ref="T754" si="7827">$B751*$T$4</f>
        <v>3.2841536000000002</v>
      </c>
      <c r="U754" s="18">
        <v>1</v>
      </c>
      <c r="V754" s="19">
        <v>0</v>
      </c>
      <c r="W754" s="20"/>
      <c r="X754" s="1">
        <f t="shared" ref="X754" si="7828">N754*S751+P754*S754-O754*T751-Q754*T754</f>
        <v>0</v>
      </c>
      <c r="Y754" s="4">
        <f t="shared" ref="Y754" si="7829">(N754*T751+O754*S751+P754*T754+Q754*S754)</f>
        <v>-7.8774439095648141</v>
      </c>
      <c r="Z754" s="2">
        <f t="shared" ref="Z754" si="7830">N754*U751+P754*U754-O754*V751-Q754*V754</f>
        <v>-2.8499877440460804</v>
      </c>
      <c r="AA754" s="3">
        <f t="shared" ref="AA754" si="7831">(N754*V751+O754*U751+P754*V754+Q754*U754)</f>
        <v>0</v>
      </c>
      <c r="AB754" s="20"/>
      <c r="AC754" s="16">
        <v>0</v>
      </c>
      <c r="AD754" s="17">
        <v>0</v>
      </c>
      <c r="AE754" s="18">
        <v>1</v>
      </c>
      <c r="AF754" s="19">
        <v>0</v>
      </c>
      <c r="AG754" s="20"/>
      <c r="AH754" s="1">
        <f t="shared" ref="AH754" si="7832">X754*AC751+Z754*AC754-Y754*AD751-AA754*AD754</f>
        <v>0</v>
      </c>
      <c r="AI754" s="4">
        <f t="shared" ref="AI754" si="7833">(X754*AD751+Y754*AC751+Z754*AD754+AA754*AC754)</f>
        <v>-7.8774439095648141</v>
      </c>
      <c r="AJ754" s="2">
        <f t="shared" ref="AJ754" si="7834">X754*AE751+Z754*AE754-Y754*AF751-AA754*AF754</f>
        <v>21.701892191610902</v>
      </c>
      <c r="AK754" s="3">
        <f t="shared" ref="AK754" si="7835">(X754*AF751+Y754*AE751+Z754*AF754+AA754*AE754)</f>
        <v>0</v>
      </c>
      <c r="AL754" s="20"/>
      <c r="AM754" s="16">
        <v>0</v>
      </c>
      <c r="AN754" s="17">
        <f t="shared" ref="AN754" si="7836">$B751*$AN$4</f>
        <v>3.4684832000000001</v>
      </c>
      <c r="AO754" s="18">
        <v>1</v>
      </c>
      <c r="AP754" s="19">
        <v>0</v>
      </c>
      <c r="AR754" s="1">
        <f t="shared" ref="AR754" si="7837">AH754*AM751+AJ754*AM754-AI754*AN751-AK754*AN754</f>
        <v>0</v>
      </c>
      <c r="AS754" s="4">
        <f t="shared" ref="AS754" si="7838">(AH754*AN751+AI754*AM751+AJ754*AN754+AK754*AM754)</f>
        <v>67.395204565248775</v>
      </c>
      <c r="AT754" s="2">
        <f t="shared" ref="AT754" si="7839">AH754*AO751+AJ754*AO754-AI754*AP751-AK754*AP754</f>
        <v>21.701892191610902</v>
      </c>
      <c r="AU754" s="3">
        <f t="shared" ref="AU754" si="7840">(AH754*AP751+AI754*AO751+AJ754*AP754+AK754*AO754)</f>
        <v>0</v>
      </c>
      <c r="AV754" s="20"/>
      <c r="AW754" s="16">
        <v>0</v>
      </c>
      <c r="AX754" s="17">
        <v>0</v>
      </c>
      <c r="AY754" s="18">
        <v>1</v>
      </c>
      <c r="AZ754" s="19">
        <v>0</v>
      </c>
      <c r="BA754" s="20"/>
      <c r="BB754" s="1">
        <f t="shared" ref="BB754" si="7841">AR754*AW751+AT754*AW754-AS754*AX751-AU754*AX754</f>
        <v>0</v>
      </c>
      <c r="BC754" s="4">
        <f t="shared" ref="BC754" si="7842">(AR754*AX751+AS754*AW751+AT754*AX754+AU754*AW754)</f>
        <v>67.395204565248775</v>
      </c>
      <c r="BD754" s="2">
        <f t="shared" ref="BD754" si="7843">AR754*AY751+AT754*AY754-AS754*AZ751-AU754*AZ754</f>
        <v>-188.35088504440515</v>
      </c>
      <c r="BE754" s="3">
        <f t="shared" ref="BE754" si="7844">(AR754*AZ751+AS754*AY751+AT754*AZ754+AU754*AY754)</f>
        <v>0</v>
      </c>
      <c r="BF754" s="20"/>
      <c r="BG754" s="16">
        <v>0</v>
      </c>
      <c r="BH754" s="17">
        <f t="shared" ref="BH754" si="7845">$B751*$BH$4</f>
        <v>3.2841536000000002</v>
      </c>
      <c r="BI754" s="18">
        <v>1</v>
      </c>
      <c r="BJ754" s="19">
        <v>0</v>
      </c>
      <c r="BK754" s="20"/>
      <c r="BL754" s="1">
        <f t="shared" ref="BL754" si="7846">BB754*BG751+BD754*BG754-BC754*BH751-BE754*BH754</f>
        <v>0</v>
      </c>
      <c r="BM754" s="4">
        <f t="shared" ref="BM754" si="7847">(BB754*BH751+BC754*BG751+BD754*BH754+BE754*BG754)</f>
        <v>-551.17803261652057</v>
      </c>
      <c r="BN754" s="2">
        <f t="shared" ref="BN754" si="7848">BB754*BI751+BD754*BI754-BC754*BJ751-BE754*BJ754</f>
        <v>-188.35088504440515</v>
      </c>
      <c r="BO754" s="3">
        <f t="shared" ref="BO754" si="7849">(BB754*BJ751+BC754*BI751+BD754*BJ754+BE754*BI754)</f>
        <v>0</v>
      </c>
      <c r="BP754" s="20"/>
      <c r="BQ754" s="16">
        <v>0</v>
      </c>
      <c r="BR754" s="17">
        <v>0</v>
      </c>
      <c r="BS754" s="18">
        <v>1</v>
      </c>
      <c r="BT754" s="19">
        <v>0</v>
      </c>
      <c r="BU754" s="20"/>
      <c r="BV754" s="1">
        <f t="shared" ref="BV754" si="7850">BL754*BQ751+BN754*BQ754-BM754*BR751-BO754*BR754</f>
        <v>0</v>
      </c>
      <c r="BW754" s="4">
        <f t="shared" ref="BW754" si="7851">(BL754*BR751+BM754*BQ751+BN754*BR754+BO754*BQ754)</f>
        <v>-551.17803261652057</v>
      </c>
      <c r="BX754" s="2">
        <f t="shared" ref="BX754" si="7852">BL754*BS751+BN754*BS754-BM754*BT751-BO754*BT754</f>
        <v>1243.1757563460396</v>
      </c>
      <c r="BY754" s="3">
        <f t="shared" ref="BY754" si="7853">(BL754*BT751+BM754*BS751+BN754*BT754+BO754*BS754)</f>
        <v>0</v>
      </c>
      <c r="BZ754" s="20"/>
      <c r="CA754" s="16">
        <v>0</v>
      </c>
      <c r="CB754" s="17">
        <f t="shared" ref="CB754" si="7854">$B751*$CB$4</f>
        <v>1.4823535999999999</v>
      </c>
      <c r="CC754" s="18">
        <v>1</v>
      </c>
      <c r="CD754" s="19">
        <v>0</v>
      </c>
      <c r="CE754" s="20"/>
      <c r="CF754" s="1">
        <f t="shared" ref="CF754" si="7855">BV754*CA751+BX754*CA754-BW754*CB751-BY754*CB754</f>
        <v>0</v>
      </c>
      <c r="CG754" s="4">
        <f t="shared" ref="CG754" si="7856">(BV754*CB751+BW754*CA751+BX754*CB754+BY754*CA754)</f>
        <v>1291.6480252357539</v>
      </c>
      <c r="CH754" s="2">
        <f t="shared" ref="CH754" si="7857">BV754*CC751+BX754*CC754-BW754*CD751-BY754*CD754</f>
        <v>1243.1757563460396</v>
      </c>
      <c r="CI754" s="3">
        <f t="shared" ref="CI754" si="7858">(BV754*CD751+BW754*CC751+BX754*CD754+BY754*CC754)</f>
        <v>0</v>
      </c>
      <c r="CK754" s="16">
        <f t="shared" ref="CK754" si="7859">1/$CL$4</f>
        <v>1</v>
      </c>
      <c r="CL754" s="17">
        <v>0</v>
      </c>
      <c r="CM754" s="18">
        <v>1</v>
      </c>
      <c r="CN754" s="19">
        <v>0</v>
      </c>
      <c r="CP754" s="1">
        <f t="shared" ref="CP754" si="7860">CF754*CK751+CH754*CK754-CG754*CL751-CI754*CL754</f>
        <v>1243.1757563460396</v>
      </c>
      <c r="CQ754" s="4">
        <f t="shared" ref="CQ754" si="7861">(CF754*CL751+CG754*CK751+CH754*CL754+CI754*CK754)</f>
        <v>1291.6480252357539</v>
      </c>
      <c r="CR754" s="2">
        <f t="shared" ref="CR754" si="7862">CF754*CM751+CH754*CM754-CG754*CN751-CI754*CN754</f>
        <v>1243.1757563460396</v>
      </c>
      <c r="CS754" s="3">
        <f t="shared" ref="CS754" si="7863">(CF754*CN751+CG754*CM751+CH754*CN754+CI754*CM754)</f>
        <v>0</v>
      </c>
      <c r="CU754" s="39">
        <f t="shared" ref="CU754" si="7864">(180/PI())*ATAN(-1*(CQ751/CP751))</f>
        <v>43.904474166434305</v>
      </c>
      <c r="CW754" s="56">
        <f t="shared" ref="CW754" si="7865">20*LOG(((1-(10^(CU751/20)^2)*(1-((1-CW751)/(1+CW751))^2))^0.5))</f>
        <v>-2.8049511329674213E-6</v>
      </c>
      <c r="CY754" s="35"/>
      <c r="CZ754" s="35"/>
    </row>
    <row r="755" spans="1:104" ht="18" customHeight="1"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  <c r="AA755" s="20"/>
      <c r="AB755" s="30"/>
      <c r="AC755" s="20"/>
      <c r="AD755" s="20"/>
      <c r="AE755" s="20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Y755" s="35"/>
      <c r="CZ755" s="35"/>
    </row>
    <row r="756" spans="1:104" ht="18" customHeight="1">
      <c r="CY756" s="35"/>
      <c r="CZ756" s="35"/>
    </row>
    <row r="757" spans="1:104" ht="18" customHeight="1" thickBot="1">
      <c r="A757" s="23"/>
      <c r="B757" s="23"/>
      <c r="C757" s="23"/>
      <c r="D757" s="20" t="s">
        <v>6</v>
      </c>
      <c r="E757" s="20"/>
      <c r="F757" s="20"/>
      <c r="G757" s="20"/>
      <c r="H757" s="20"/>
      <c r="I757" s="20" t="s">
        <v>7</v>
      </c>
      <c r="J757" s="20"/>
      <c r="K757" s="20"/>
      <c r="L757" s="20"/>
      <c r="M757" s="23"/>
      <c r="N757" s="23"/>
      <c r="O757" s="24" t="s">
        <v>8</v>
      </c>
      <c r="P757" s="23"/>
      <c r="Q757" s="23"/>
      <c r="R757" s="23"/>
      <c r="S757" s="20"/>
      <c r="T757" s="20" t="s">
        <v>9</v>
      </c>
      <c r="U757" s="23"/>
      <c r="V757" s="23"/>
      <c r="W757" s="23"/>
      <c r="X757" s="23"/>
      <c r="Y757" s="24" t="s">
        <v>10</v>
      </c>
      <c r="Z757" s="23"/>
      <c r="AA757" s="23"/>
      <c r="AB757" s="23"/>
      <c r="AC757" s="24" t="s">
        <v>11</v>
      </c>
      <c r="AD757" s="20"/>
      <c r="AE757" s="20"/>
      <c r="AF757" s="20"/>
      <c r="AG757" s="20"/>
      <c r="AH757" s="23"/>
      <c r="AI757" s="24" t="s">
        <v>12</v>
      </c>
      <c r="AJ757" s="23"/>
      <c r="AK757" s="23"/>
      <c r="AL757" s="20"/>
      <c r="AM757" s="24" t="s">
        <v>21</v>
      </c>
      <c r="AN757" s="20"/>
      <c r="AO757" s="23"/>
      <c r="AP757" s="23"/>
      <c r="AQ757" s="23"/>
      <c r="AR757" s="23"/>
      <c r="AS757" s="24" t="s">
        <v>87</v>
      </c>
      <c r="AT757" s="23"/>
      <c r="AU757" s="23"/>
      <c r="AV757" s="23"/>
      <c r="AW757" s="24" t="s">
        <v>22</v>
      </c>
      <c r="AX757" s="20"/>
      <c r="AY757" s="20"/>
      <c r="AZ757" s="20"/>
      <c r="BA757" s="20"/>
      <c r="BB757" s="23"/>
      <c r="BC757" s="24" t="s">
        <v>13</v>
      </c>
      <c r="BD757" s="23"/>
      <c r="BE757" s="23"/>
      <c r="BF757" s="23"/>
      <c r="BG757" s="24" t="s">
        <v>23</v>
      </c>
      <c r="BH757" s="20"/>
      <c r="BI757" s="23"/>
      <c r="BJ757" s="23"/>
      <c r="BK757" s="23"/>
      <c r="BL757" s="23"/>
      <c r="BM757" s="24" t="s">
        <v>24</v>
      </c>
      <c r="BN757" s="23"/>
      <c r="BO757" s="23"/>
      <c r="BP757" s="23"/>
      <c r="BQ757" s="24" t="s">
        <v>22</v>
      </c>
      <c r="BR757" s="20"/>
      <c r="BS757" s="20"/>
      <c r="BT757" s="20"/>
      <c r="BU757" s="20"/>
      <c r="BV757" s="23"/>
      <c r="BW757" s="24" t="s">
        <v>25</v>
      </c>
      <c r="BX757" s="23"/>
      <c r="BY757" s="23"/>
      <c r="BZ757" s="23"/>
      <c r="CA757" s="24" t="s">
        <v>23</v>
      </c>
      <c r="CB757" s="20"/>
      <c r="CC757" s="23"/>
      <c r="CD757" s="23"/>
      <c r="CE757" s="23"/>
      <c r="CF757" s="23"/>
      <c r="CG757" s="24" t="s">
        <v>88</v>
      </c>
      <c r="CH757" s="23"/>
      <c r="CI757" s="23"/>
      <c r="CJ757" s="23"/>
      <c r="CK757" s="24" t="s">
        <v>155</v>
      </c>
      <c r="CL757" s="24"/>
      <c r="CM757" s="23"/>
      <c r="CN757" s="23"/>
      <c r="CO757" s="23"/>
      <c r="CP757" s="23"/>
      <c r="CQ757" s="24" t="s">
        <v>89</v>
      </c>
      <c r="CR757" s="23"/>
      <c r="CS757" s="23"/>
      <c r="CY757" s="35"/>
      <c r="CZ757" s="35"/>
    </row>
    <row r="758" spans="1:104" ht="18" customHeight="1" thickBot="1">
      <c r="A758" s="23"/>
      <c r="B758" s="33"/>
      <c r="C758" s="23"/>
      <c r="D758" s="7" t="s">
        <v>99</v>
      </c>
      <c r="E758" s="8"/>
      <c r="F758" s="8" t="s">
        <v>100</v>
      </c>
      <c r="G758" s="9"/>
      <c r="H758" s="10"/>
      <c r="I758" s="7" t="s">
        <v>103</v>
      </c>
      <c r="J758" s="8"/>
      <c r="K758" s="8" t="s">
        <v>104</v>
      </c>
      <c r="L758" s="9"/>
      <c r="M758" s="23"/>
      <c r="N758" s="194" t="s">
        <v>74</v>
      </c>
      <c r="O758" s="195"/>
      <c r="P758" s="196" t="s">
        <v>75</v>
      </c>
      <c r="Q758" s="197"/>
      <c r="R758" s="23"/>
      <c r="S758" s="7" t="s">
        <v>2</v>
      </c>
      <c r="T758" s="8"/>
      <c r="U758" s="8" t="s">
        <v>3</v>
      </c>
      <c r="V758" s="9"/>
      <c r="W758" s="20"/>
      <c r="X758" s="194" t="s">
        <v>108</v>
      </c>
      <c r="Y758" s="195"/>
      <c r="Z758" s="196" t="s">
        <v>109</v>
      </c>
      <c r="AA758" s="197"/>
      <c r="AB758" s="20"/>
      <c r="AC758" s="7" t="s">
        <v>107</v>
      </c>
      <c r="AD758" s="8"/>
      <c r="AE758" s="8" t="s">
        <v>14</v>
      </c>
      <c r="AF758" s="9"/>
      <c r="AG758" s="20"/>
      <c r="AH758" s="194" t="s">
        <v>112</v>
      </c>
      <c r="AI758" s="195"/>
      <c r="AJ758" s="196" t="s">
        <v>113</v>
      </c>
      <c r="AK758" s="197"/>
      <c r="AL758" s="20"/>
      <c r="AM758" s="106" t="s">
        <v>135</v>
      </c>
      <c r="AN758" s="107"/>
      <c r="AO758" s="107" t="s">
        <v>136</v>
      </c>
      <c r="AP758" s="108"/>
      <c r="AQ758" s="23"/>
      <c r="AR758" s="194" t="s">
        <v>116</v>
      </c>
      <c r="AS758" s="195"/>
      <c r="AT758" s="196" t="s">
        <v>0</v>
      </c>
      <c r="AU758" s="197"/>
      <c r="AV758" s="36"/>
      <c r="AW758" s="7" t="s">
        <v>139</v>
      </c>
      <c r="AX758" s="8"/>
      <c r="AY758" s="8" t="s">
        <v>140</v>
      </c>
      <c r="AZ758" s="9"/>
      <c r="BA758" s="20"/>
      <c r="BB758" s="194" t="s">
        <v>119</v>
      </c>
      <c r="BC758" s="195"/>
      <c r="BD758" s="196" t="s">
        <v>120</v>
      </c>
      <c r="BE758" s="197"/>
      <c r="BF758" s="36"/>
      <c r="BG758" s="190" t="s">
        <v>143</v>
      </c>
      <c r="BH758" s="191"/>
      <c r="BI758" s="192" t="s">
        <v>144</v>
      </c>
      <c r="BJ758" s="193"/>
      <c r="BK758" s="36"/>
      <c r="BL758" s="194" t="s">
        <v>123</v>
      </c>
      <c r="BM758" s="195"/>
      <c r="BN758" s="196" t="s">
        <v>124</v>
      </c>
      <c r="BO758" s="197"/>
      <c r="BP758" s="36"/>
      <c r="BQ758" s="7" t="s">
        <v>147</v>
      </c>
      <c r="BR758" s="8"/>
      <c r="BS758" s="8" t="s">
        <v>148</v>
      </c>
      <c r="BT758" s="9"/>
      <c r="BU758" s="20"/>
      <c r="BV758" s="194" t="s">
        <v>127</v>
      </c>
      <c r="BW758" s="195"/>
      <c r="BX758" s="196" t="s">
        <v>128</v>
      </c>
      <c r="BY758" s="197"/>
      <c r="BZ758" s="36"/>
      <c r="CA758" s="7" t="s">
        <v>151</v>
      </c>
      <c r="CB758" s="8"/>
      <c r="CC758" s="8" t="s">
        <v>152</v>
      </c>
      <c r="CD758" s="9"/>
      <c r="CE758" s="36"/>
      <c r="CF758" s="194" t="s">
        <v>131</v>
      </c>
      <c r="CG758" s="195"/>
      <c r="CH758" s="196" t="s">
        <v>132</v>
      </c>
      <c r="CI758" s="197"/>
      <c r="CJ758" s="23"/>
      <c r="CK758" s="7" t="s">
        <v>156</v>
      </c>
      <c r="CL758" s="8"/>
      <c r="CM758" s="8" t="s">
        <v>157</v>
      </c>
      <c r="CN758" s="9"/>
      <c r="CO758" s="23"/>
      <c r="CP758" s="194" t="s">
        <v>160</v>
      </c>
      <c r="CQ758" s="195"/>
      <c r="CR758" s="196" t="s">
        <v>132</v>
      </c>
      <c r="CS758" s="197"/>
      <c r="CU758" s="26" t="s">
        <v>15</v>
      </c>
      <c r="CW758" s="52" t="s">
        <v>46</v>
      </c>
      <c r="CY758" s="35"/>
      <c r="CZ758" s="35"/>
    </row>
    <row r="759" spans="1:104" ht="18" customHeight="1" thickTop="1" thickBot="1">
      <c r="B759" s="34">
        <v>1.84</v>
      </c>
      <c r="D759" s="11">
        <v>1</v>
      </c>
      <c r="E759" s="12">
        <v>0</v>
      </c>
      <c r="F759" s="13">
        <v>0</v>
      </c>
      <c r="G759" s="14">
        <v>0</v>
      </c>
      <c r="H759" s="10"/>
      <c r="I759" s="11">
        <v>1</v>
      </c>
      <c r="J759" s="12">
        <v>0</v>
      </c>
      <c r="K759" s="13">
        <v>0</v>
      </c>
      <c r="L759" s="40">
        <f t="shared" ref="L759" si="7866">$B759*$J$4</f>
        <v>2.6257536000000004</v>
      </c>
      <c r="N759" s="1">
        <f t="shared" ref="N759" si="7867">D759*I759+F759*I762-E759*J759-G759*J762</f>
        <v>1</v>
      </c>
      <c r="O759" s="4">
        <f t="shared" ref="O759" si="7868">(D759*J759+E759*I759+F759*J762+G759*I762)</f>
        <v>0</v>
      </c>
      <c r="P759" s="2">
        <f t="shared" ref="P759" si="7869">D759*K759+F759*K762-E759*L759-G759*L762</f>
        <v>0</v>
      </c>
      <c r="Q759" s="3">
        <f t="shared" ref="Q759" si="7870">(D759*L759+E759*K759+F759*L762+G759*K762)</f>
        <v>2.6257536000000004</v>
      </c>
      <c r="S759" s="11">
        <v>1</v>
      </c>
      <c r="T759" s="12">
        <v>0</v>
      </c>
      <c r="U759" s="13">
        <v>0</v>
      </c>
      <c r="V759" s="13">
        <v>0</v>
      </c>
      <c r="W759" s="20"/>
      <c r="X759" s="1">
        <f t="shared" ref="X759" si="7871">N759*S759+P759*S762-O759*T759-Q759*T762</f>
        <v>-7.7181405352755217</v>
      </c>
      <c r="Y759" s="4">
        <f t="shared" ref="Y759" si="7872">(N759*T759+O759*S759+P759*T762+Q759*S762)</f>
        <v>0</v>
      </c>
      <c r="Z759" s="2">
        <f t="shared" ref="Z759" si="7873">N759*U759+P759*U762-O759*V759-Q759*V762</f>
        <v>0</v>
      </c>
      <c r="AA759" s="3">
        <f t="shared" ref="AA759" si="7874">(N759*V759+O759*U759+P759*V762+Q759*U762)</f>
        <v>2.6257536000000004</v>
      </c>
      <c r="AB759" s="20"/>
      <c r="AC759" s="11">
        <v>1</v>
      </c>
      <c r="AD759" s="12">
        <v>0</v>
      </c>
      <c r="AE759" s="13">
        <v>0</v>
      </c>
      <c r="AF759" s="40">
        <f t="shared" ref="AF759" si="7875">$B759*$AD$4</f>
        <v>3.1509816000000002</v>
      </c>
      <c r="AG759" s="20"/>
      <c r="AH759" s="1">
        <f t="shared" ref="AH759" si="7876">X759*AC759+Z759*AC762-Y759*AD759-AA759*AD762</f>
        <v>-7.7181405352755217</v>
      </c>
      <c r="AI759" s="4">
        <f t="shared" ref="AI759" si="7877">(X759*AD759+Y759*AC759+Z759*AD762+AA759*AC762)</f>
        <v>0</v>
      </c>
      <c r="AJ759" s="2">
        <f t="shared" ref="AJ759" si="7878">X759*AE759+Z759*AE762-Y759*AF759-AA759*AF762</f>
        <v>0</v>
      </c>
      <c r="AK759" s="3">
        <f t="shared" ref="AK759" si="7879">(X759*AF759+Y759*AE759+Z759*AF762+AA759*AE762)</f>
        <v>-21.693965212867322</v>
      </c>
      <c r="AL759" s="20"/>
      <c r="AM759" s="11">
        <v>1</v>
      </c>
      <c r="AN759" s="12">
        <v>0</v>
      </c>
      <c r="AO759" s="13">
        <v>0</v>
      </c>
      <c r="AP759" s="14">
        <v>0</v>
      </c>
      <c r="AR759" s="1">
        <f t="shared" ref="AR759" si="7880">AH759*AM759+AJ759*AM762-AI759*AN759-AK759*AN762</f>
        <v>68.353883169820691</v>
      </c>
      <c r="AS759" s="4">
        <f t="shared" ref="AS759" si="7881">(AH759*AN759+AI759*AM759+AJ759*AN762+AK759*AM762)</f>
        <v>0</v>
      </c>
      <c r="AT759" s="2">
        <f t="shared" ref="AT759" si="7882">AH759*AO759+AJ759*AO762-AI759*AP759-AK759*AP762</f>
        <v>0</v>
      </c>
      <c r="AU759" s="3">
        <f t="shared" ref="AU759" si="7883">(AH759*AP759+AI759*AO759+AJ759*AP762+AK759*AO762)</f>
        <v>-21.693965212867322</v>
      </c>
      <c r="AV759" s="20"/>
      <c r="AW759" s="11">
        <v>1</v>
      </c>
      <c r="AX759" s="12">
        <v>0</v>
      </c>
      <c r="AY759" s="13">
        <v>0</v>
      </c>
      <c r="AZ759" s="40">
        <f t="shared" ref="AZ759" si="7884">$B759*$AX$4</f>
        <v>3.1509816000000002</v>
      </c>
      <c r="BA759" s="20"/>
      <c r="BB759" s="1">
        <f t="shared" ref="BB759" si="7885">AR759*AW759+AT759*AW762-AS759*AX759-AU759*AX762</f>
        <v>68.353883169820691</v>
      </c>
      <c r="BC759" s="4">
        <f t="shared" ref="BC759" si="7886">(AR759*AX759+AS759*AW759+AT759*AX762+AU759*AW762)</f>
        <v>0</v>
      </c>
      <c r="BD759" s="2">
        <f t="shared" ref="BD759" si="7887">AR759*AY759+AT759*AY762-AS759*AZ759-AU759*AZ762</f>
        <v>0</v>
      </c>
      <c r="BE759" s="3">
        <f t="shared" ref="BE759" si="7888">(AR759*AZ759+AS759*AY759+AT759*AZ762+AU759*AY762)</f>
        <v>193.68786294378737</v>
      </c>
      <c r="BF759" s="20"/>
      <c r="BG759" s="11">
        <v>1</v>
      </c>
      <c r="BH759" s="12">
        <v>0</v>
      </c>
      <c r="BI759" s="13">
        <v>0</v>
      </c>
      <c r="BJ759" s="14">
        <v>0</v>
      </c>
      <c r="BK759" s="20"/>
      <c r="BL759" s="1">
        <f t="shared" ref="BL759" si="7889">BB759*BG759+BD759*BG762-BC759*BH759-BE759*BH762</f>
        <v>-574.73692669182128</v>
      </c>
      <c r="BM759" s="4">
        <f t="shared" ref="BM759" si="7890">(BB759*BH759+BC759*BG759+BD759*BH762+BE759*BG762)</f>
        <v>0</v>
      </c>
      <c r="BN759" s="2">
        <f t="shared" ref="BN759" si="7891">BB759*BI759+BD759*BI762-BC759*BJ759-BE759*BJ762</f>
        <v>0</v>
      </c>
      <c r="BO759" s="3">
        <f t="shared" ref="BO759" si="7892">(BB759*BJ759+BC759*BI759+BD759*BJ762+BE759*BI762)</f>
        <v>193.68786294378737</v>
      </c>
      <c r="BP759" s="20"/>
      <c r="BQ759" s="11">
        <v>1</v>
      </c>
      <c r="BR759" s="12">
        <v>0</v>
      </c>
      <c r="BS759" s="13">
        <v>0</v>
      </c>
      <c r="BT759" s="40">
        <f t="shared" ref="BT759" si="7893">$B759*BR$4</f>
        <v>2.6257536000000004</v>
      </c>
      <c r="BU759" s="20"/>
      <c r="BV759" s="1">
        <f t="shared" ref="BV759" si="7894">BL759*BQ759+BN759*BQ762-BM759*BR759-BO759*BR762</f>
        <v>-574.73692669182128</v>
      </c>
      <c r="BW759" s="4">
        <f t="shared" ref="BW759" si="7895">(BL759*BR759+BM759*BQ759+BN759*BR762+BO759*BQ762)</f>
        <v>0</v>
      </c>
      <c r="BX759" s="2">
        <f t="shared" ref="BX759" si="7896">BL759*BS759+BN759*BS762-BM759*BT759-BO759*BT762</f>
        <v>0</v>
      </c>
      <c r="BY759" s="3">
        <f t="shared" ref="BY759" si="7897">(BL759*BT759+BM759*BS759+BN759*BT762+BO759*BS762)</f>
        <v>-1315.4296913701985</v>
      </c>
      <c r="BZ759" s="20"/>
      <c r="CA759" s="11">
        <v>1</v>
      </c>
      <c r="CB759" s="12">
        <v>0</v>
      </c>
      <c r="CC759" s="13">
        <v>0</v>
      </c>
      <c r="CD759" s="14">
        <v>0</v>
      </c>
      <c r="CE759" s="20"/>
      <c r="CF759" s="1">
        <f t="shared" ref="CF759" si="7898">BV759*CA759+BX759*CA762-BW759*CB759-BY759*CB762</f>
        <v>1396.6228353582255</v>
      </c>
      <c r="CG759" s="4">
        <f t="shared" ref="CG759" si="7899">(BV759*CB759+BW759*CA759+BX759*CB762+BY759*CA762)</f>
        <v>0</v>
      </c>
      <c r="CH759" s="2">
        <f t="shared" ref="CH759" si="7900">BV759*CC759+BX759*CC762-BW759*CD759-BY759*CD762</f>
        <v>0</v>
      </c>
      <c r="CI759" s="3">
        <f t="shared" ref="CI759" si="7901">(BV759*CD759+BW759*CC759+BX759*CD762+BY759*CC762)</f>
        <v>-1315.4296913701985</v>
      </c>
      <c r="CJ759" s="28"/>
      <c r="CK759" s="11">
        <v>1</v>
      </c>
      <c r="CL759" s="12">
        <v>0</v>
      </c>
      <c r="CM759" s="13">
        <v>0</v>
      </c>
      <c r="CN759" s="14">
        <v>0</v>
      </c>
      <c r="CP759" s="1">
        <f t="shared" ref="CP759" si="7902">CF759*CK759+CH759*CK762-CG759*CL759-CI759*CL762</f>
        <v>1396.6228353582255</v>
      </c>
      <c r="CQ759" s="4">
        <f t="shared" ref="CQ759" si="7903">(CF759*CL759+CG759*CK759+CH759*CL762+CI759*CK762)</f>
        <v>-1315.4296913701985</v>
      </c>
      <c r="CR759" s="2">
        <f t="shared" ref="CR759" si="7904">CF759*CM759+CH759*CM762-CG759*CN759-CI759*CN762</f>
        <v>0</v>
      </c>
      <c r="CS759" s="3">
        <f t="shared" ref="CS759" si="7905">(CF759*CN759+CG759*CM759+CH759*CN762+CI759*CM762)</f>
        <v>-1315.4296913701985</v>
      </c>
      <c r="CU759" s="29">
        <f t="shared" ref="CU759" si="7906">20*LOG(((1+$CL$4)/$CL$4)/((CP759+CP762)^2+(CQ759+CQ762)^2)^0.5)</f>
        <v>-62.917152572108989</v>
      </c>
      <c r="CW759" s="53">
        <f t="shared" ref="CW759" si="7907">((CP759^2+CQ759^2)^0.5)/((CP762^2+CQ762^2)^0.5)</f>
        <v>0.94186491544665496</v>
      </c>
      <c r="CY759" s="35"/>
      <c r="CZ759" s="35"/>
    </row>
    <row r="760" spans="1:104" ht="18" customHeight="1" thickBot="1">
      <c r="D760" s="11"/>
      <c r="E760" s="13"/>
      <c r="F760" s="13"/>
      <c r="G760" s="15"/>
      <c r="H760" s="10"/>
      <c r="I760" s="11"/>
      <c r="J760" s="13"/>
      <c r="K760" s="13"/>
      <c r="L760" s="15"/>
      <c r="N760" s="5"/>
      <c r="Q760" s="6"/>
      <c r="S760" s="11"/>
      <c r="T760" s="13"/>
      <c r="U760" s="13"/>
      <c r="V760" s="15"/>
      <c r="W760" s="20"/>
      <c r="X760" s="5"/>
      <c r="AA760" s="6"/>
      <c r="AB760" s="20"/>
      <c r="AC760" s="11"/>
      <c r="AD760" s="13"/>
      <c r="AE760" s="13"/>
      <c r="AF760" s="15"/>
      <c r="AG760" s="20"/>
      <c r="AH760" s="5"/>
      <c r="AK760" s="6"/>
      <c r="AL760" s="20"/>
      <c r="AM760" s="11"/>
      <c r="AN760" s="13"/>
      <c r="AO760" s="13"/>
      <c r="AP760" s="15"/>
      <c r="AR760" s="5"/>
      <c r="AU760" s="6"/>
      <c r="AW760" s="11"/>
      <c r="AX760" s="13"/>
      <c r="AY760" s="13"/>
      <c r="AZ760" s="15"/>
      <c r="BA760" s="20"/>
      <c r="BB760" s="5"/>
      <c r="BE760" s="6"/>
      <c r="BG760" s="11"/>
      <c r="BH760" s="13"/>
      <c r="BI760" s="13"/>
      <c r="BJ760" s="15"/>
      <c r="BL760" s="5"/>
      <c r="BO760" s="6"/>
      <c r="BQ760" s="11"/>
      <c r="BR760" s="13"/>
      <c r="BS760" s="13"/>
      <c r="BT760" s="15"/>
      <c r="BU760" s="20"/>
      <c r="BV760" s="5"/>
      <c r="BY760" s="6"/>
      <c r="CA760" s="11"/>
      <c r="CB760" s="13"/>
      <c r="CC760" s="13"/>
      <c r="CD760" s="15"/>
      <c r="CF760" s="5"/>
      <c r="CI760" s="6"/>
      <c r="CK760" s="11"/>
      <c r="CL760" s="13"/>
      <c r="CM760" s="13"/>
      <c r="CN760" s="15"/>
      <c r="CP760" s="5"/>
      <c r="CS760" s="6"/>
      <c r="CW760" s="54"/>
      <c r="CY760" s="35"/>
      <c r="CZ760" s="35"/>
    </row>
    <row r="761" spans="1:104" ht="18" customHeight="1" thickBot="1">
      <c r="D761" s="11" t="s">
        <v>101</v>
      </c>
      <c r="E761" s="13"/>
      <c r="F761" s="13" t="s">
        <v>102</v>
      </c>
      <c r="G761" s="15"/>
      <c r="H761" s="10"/>
      <c r="I761" s="11" t="s">
        <v>106</v>
      </c>
      <c r="J761" s="13"/>
      <c r="K761" s="13" t="s">
        <v>105</v>
      </c>
      <c r="L761" s="15"/>
      <c r="N761" s="194" t="s">
        <v>16</v>
      </c>
      <c r="O761" s="195"/>
      <c r="P761" s="196" t="s">
        <v>17</v>
      </c>
      <c r="Q761" s="197"/>
      <c r="S761" s="11" t="s">
        <v>4</v>
      </c>
      <c r="T761" s="13"/>
      <c r="U761" s="13" t="s">
        <v>5</v>
      </c>
      <c r="V761" s="15"/>
      <c r="W761" s="20"/>
      <c r="X761" s="194" t="s">
        <v>111</v>
      </c>
      <c r="Y761" s="195"/>
      <c r="Z761" s="196" t="s">
        <v>110</v>
      </c>
      <c r="AA761" s="197"/>
      <c r="AB761" s="20"/>
      <c r="AC761" s="11" t="s">
        <v>18</v>
      </c>
      <c r="AD761" s="13"/>
      <c r="AE761" s="13" t="s">
        <v>19</v>
      </c>
      <c r="AF761" s="15"/>
      <c r="AG761" s="20"/>
      <c r="AH761" s="194" t="s">
        <v>114</v>
      </c>
      <c r="AI761" s="195"/>
      <c r="AJ761" s="196" t="s">
        <v>115</v>
      </c>
      <c r="AK761" s="197"/>
      <c r="AL761" s="20"/>
      <c r="AM761" s="11" t="s">
        <v>138</v>
      </c>
      <c r="AN761" s="13"/>
      <c r="AO761" s="13" t="s">
        <v>137</v>
      </c>
      <c r="AP761" s="15"/>
      <c r="AR761" s="194" t="s">
        <v>117</v>
      </c>
      <c r="AS761" s="195"/>
      <c r="AT761" s="196" t="s">
        <v>118</v>
      </c>
      <c r="AU761" s="197"/>
      <c r="AV761" s="36"/>
      <c r="AW761" s="11" t="s">
        <v>142</v>
      </c>
      <c r="AX761" s="13"/>
      <c r="AY761" s="13" t="s">
        <v>141</v>
      </c>
      <c r="AZ761" s="15"/>
      <c r="BA761" s="20"/>
      <c r="BB761" s="194" t="s">
        <v>122</v>
      </c>
      <c r="BC761" s="195"/>
      <c r="BD761" s="196" t="s">
        <v>121</v>
      </c>
      <c r="BE761" s="197"/>
      <c r="BF761" s="36"/>
      <c r="BG761" s="11" t="s">
        <v>145</v>
      </c>
      <c r="BH761" s="13"/>
      <c r="BI761" s="13" t="s">
        <v>146</v>
      </c>
      <c r="BJ761" s="15"/>
      <c r="BK761" s="36"/>
      <c r="BL761" s="194" t="s">
        <v>125</v>
      </c>
      <c r="BM761" s="195"/>
      <c r="BN761" s="196" t="s">
        <v>126</v>
      </c>
      <c r="BO761" s="197"/>
      <c r="BP761" s="36"/>
      <c r="BQ761" s="11" t="s">
        <v>150</v>
      </c>
      <c r="BR761" s="13"/>
      <c r="BS761" s="13" t="s">
        <v>149</v>
      </c>
      <c r="BT761" s="15"/>
      <c r="BU761" s="20"/>
      <c r="BV761" s="194" t="s">
        <v>129</v>
      </c>
      <c r="BW761" s="195"/>
      <c r="BX761" s="196" t="s">
        <v>130</v>
      </c>
      <c r="BY761" s="197"/>
      <c r="BZ761" s="36"/>
      <c r="CA761" s="11" t="s">
        <v>154</v>
      </c>
      <c r="CB761" s="13"/>
      <c r="CC761" s="13" t="s">
        <v>153</v>
      </c>
      <c r="CD761" s="15"/>
      <c r="CE761" s="36"/>
      <c r="CF761" s="194" t="s">
        <v>134</v>
      </c>
      <c r="CG761" s="195"/>
      <c r="CH761" s="196" t="s">
        <v>133</v>
      </c>
      <c r="CI761" s="197"/>
      <c r="CK761" s="11" t="s">
        <v>159</v>
      </c>
      <c r="CL761" s="13"/>
      <c r="CM761" s="13" t="s">
        <v>158</v>
      </c>
      <c r="CN761" s="15"/>
      <c r="CP761" s="109" t="s">
        <v>161</v>
      </c>
      <c r="CQ761" s="110"/>
      <c r="CR761" s="111" t="s">
        <v>162</v>
      </c>
      <c r="CS761" s="112"/>
      <c r="CU761" s="38" t="s">
        <v>29</v>
      </c>
      <c r="CW761" s="55" t="s">
        <v>47</v>
      </c>
      <c r="CY761" s="35"/>
      <c r="CZ761" s="35"/>
    </row>
    <row r="762" spans="1:104" ht="18" customHeight="1" thickTop="1" thickBot="1">
      <c r="D762" s="16">
        <v>0</v>
      </c>
      <c r="E762" s="17">
        <f t="shared" ref="E762" si="7908">$B759*$E$4</f>
        <v>1.4986432000000001</v>
      </c>
      <c r="F762" s="18">
        <v>1</v>
      </c>
      <c r="G762" s="19">
        <v>0</v>
      </c>
      <c r="H762" s="10"/>
      <c r="I762" s="16">
        <v>0</v>
      </c>
      <c r="J762" s="17">
        <v>0</v>
      </c>
      <c r="K762" s="18">
        <v>1</v>
      </c>
      <c r="L762" s="19">
        <v>0</v>
      </c>
      <c r="N762" s="1">
        <f t="shared" ref="N762" si="7909">D762*I759+F762*I762-E762*J759-G762*J762</f>
        <v>0</v>
      </c>
      <c r="O762" s="4">
        <f t="shared" ref="O762" si="7910">(D762*J759+E762*I759+F762*J762+G762*I762)</f>
        <v>1.4986432000000001</v>
      </c>
      <c r="P762" s="2">
        <f t="shared" ref="P762" si="7911">D762*K759+F762*K762-E762*L759-G762*L762</f>
        <v>-2.9350677775155205</v>
      </c>
      <c r="Q762" s="3">
        <f t="shared" ref="Q762" si="7912">(D762*L759+E762*K759+F762*L762+G762*K762)</f>
        <v>0</v>
      </c>
      <c r="S762" s="16">
        <v>0</v>
      </c>
      <c r="T762" s="17">
        <f t="shared" ref="T762" si="7913">$B759*$T$4</f>
        <v>3.3202432000000002</v>
      </c>
      <c r="U762" s="18">
        <v>1</v>
      </c>
      <c r="V762" s="19">
        <v>0</v>
      </c>
      <c r="W762" s="20"/>
      <c r="X762" s="1">
        <f t="shared" ref="X762" si="7914">N762*S759+P762*S762-O762*T759-Q762*T762</f>
        <v>0</v>
      </c>
      <c r="Y762" s="4">
        <f t="shared" ref="Y762" si="7915">(N762*T759+O762*S759+P762*T762+Q762*S762)</f>
        <v>-8.2464956298350209</v>
      </c>
      <c r="Z762" s="2">
        <f t="shared" ref="Z762" si="7916">N762*U759+P762*U762-O762*V759-Q762*V762</f>
        <v>-2.9350677775155205</v>
      </c>
      <c r="AA762" s="3">
        <f t="shared" ref="AA762" si="7917">(N762*V759+O762*U759+P762*V762+Q762*U762)</f>
        <v>0</v>
      </c>
      <c r="AB762" s="20"/>
      <c r="AC762" s="16">
        <v>0</v>
      </c>
      <c r="AD762" s="17">
        <v>0</v>
      </c>
      <c r="AE762" s="18">
        <v>1</v>
      </c>
      <c r="AF762" s="19">
        <v>0</v>
      </c>
      <c r="AG762" s="20"/>
      <c r="AH762" s="1">
        <f t="shared" ref="AH762" si="7918">X762*AC759+Z762*AC762-Y762*AD759-AA762*AD762</f>
        <v>0</v>
      </c>
      <c r="AI762" s="4">
        <f t="shared" ref="AI762" si="7919">(X762*AD759+Y762*AC759+Z762*AD762+AA762*AC762)</f>
        <v>-8.2464956298350209</v>
      </c>
      <c r="AJ762" s="2">
        <f t="shared" ref="AJ762" si="7920">X762*AE759+Z762*AE762-Y762*AF759-AA762*AF762</f>
        <v>23.049488216575043</v>
      </c>
      <c r="AK762" s="3">
        <f t="shared" ref="AK762" si="7921">(X762*AF759+Y762*AE759+Z762*AF762+AA762*AE762)</f>
        <v>0</v>
      </c>
      <c r="AL762" s="20"/>
      <c r="AM762" s="16">
        <v>0</v>
      </c>
      <c r="AN762" s="17">
        <f t="shared" ref="AN762" si="7922">$B759*$AN$4</f>
        <v>3.5065984000000001</v>
      </c>
      <c r="AO762" s="18">
        <v>1</v>
      </c>
      <c r="AP762" s="19">
        <v>0</v>
      </c>
      <c r="AR762" s="1">
        <f t="shared" ref="AR762" si="7923">AH762*AM759+AJ762*AM762-AI762*AN759-AK762*AN762</f>
        <v>0</v>
      </c>
      <c r="AS762" s="4">
        <f t="shared" ref="AS762" si="7924">(AH762*AN759+AI762*AM759+AJ762*AN762+AK762*AM762)</f>
        <v>72.578802871225875</v>
      </c>
      <c r="AT762" s="2">
        <f t="shared" ref="AT762" si="7925">AH762*AO759+AJ762*AO762-AI762*AP759-AK762*AP762</f>
        <v>23.049488216575043</v>
      </c>
      <c r="AU762" s="3">
        <f t="shared" ref="AU762" si="7926">(AH762*AP759+AI762*AO759+AJ762*AP762+AK762*AO762)</f>
        <v>0</v>
      </c>
      <c r="AV762" s="20"/>
      <c r="AW762" s="16">
        <v>0</v>
      </c>
      <c r="AX762" s="17">
        <v>0</v>
      </c>
      <c r="AY762" s="18">
        <v>1</v>
      </c>
      <c r="AZ762" s="19">
        <v>0</v>
      </c>
      <c r="BA762" s="20"/>
      <c r="BB762" s="1">
        <f t="shared" ref="BB762" si="7927">AR762*AW759+AT762*AW762-AS762*AX759-AU762*AX762</f>
        <v>0</v>
      </c>
      <c r="BC762" s="4">
        <f t="shared" ref="BC762" si="7928">(AR762*AX759+AS762*AW759+AT762*AX762+AU762*AW762)</f>
        <v>72.578802871225875</v>
      </c>
      <c r="BD762" s="2">
        <f t="shared" ref="BD762" si="7929">AR762*AY759+AT762*AY762-AS762*AZ759-AU762*AZ762</f>
        <v>-205.64498418068487</v>
      </c>
      <c r="BE762" s="3">
        <f t="shared" ref="BE762" si="7930">(AR762*AZ759+AS762*AY759+AT762*AZ762+AU762*AY762)</f>
        <v>0</v>
      </c>
      <c r="BF762" s="20"/>
      <c r="BG762" s="16">
        <v>0</v>
      </c>
      <c r="BH762" s="17">
        <f t="shared" ref="BH762" si="7931">$B759*$BH$4</f>
        <v>3.3202432000000002</v>
      </c>
      <c r="BI762" s="18">
        <v>1</v>
      </c>
      <c r="BJ762" s="19">
        <v>0</v>
      </c>
      <c r="BK762" s="20"/>
      <c r="BL762" s="1">
        <f t="shared" ref="BL762" si="7932">BB762*BG759+BD762*BG762-BC762*BH759-BE762*BH762</f>
        <v>0</v>
      </c>
      <c r="BM762" s="4">
        <f t="shared" ref="BM762" si="7933">(BB762*BH759+BC762*BG759+BD762*BH762+BE762*BG762)</f>
        <v>-610.2125574688007</v>
      </c>
      <c r="BN762" s="2">
        <f t="shared" ref="BN762" si="7934">BB762*BI759+BD762*BI762-BC762*BJ759-BE762*BJ762</f>
        <v>-205.64498418068487</v>
      </c>
      <c r="BO762" s="3">
        <f t="shared" ref="BO762" si="7935">(BB762*BJ759+BC762*BI759+BD762*BJ762+BE762*BI762)</f>
        <v>0</v>
      </c>
      <c r="BP762" s="20"/>
      <c r="BQ762" s="16">
        <v>0</v>
      </c>
      <c r="BR762" s="17">
        <v>0</v>
      </c>
      <c r="BS762" s="18">
        <v>1</v>
      </c>
      <c r="BT762" s="19">
        <v>0</v>
      </c>
      <c r="BU762" s="20"/>
      <c r="BV762" s="1">
        <f t="shared" ref="BV762" si="7936">BL762*BQ759+BN762*BQ762-BM762*BR759-BO762*BR762</f>
        <v>0</v>
      </c>
      <c r="BW762" s="4">
        <f t="shared" ref="BW762" si="7937">(BL762*BR759+BM762*BQ759+BN762*BR762+BO762*BQ762)</f>
        <v>-610.2125574688007</v>
      </c>
      <c r="BX762" s="2">
        <f t="shared" ref="BX762" si="7938">BL762*BS759+BN762*BS762-BM762*BT759-BO762*BT762</f>
        <v>1396.6228353582258</v>
      </c>
      <c r="BY762" s="3">
        <f t="shared" ref="BY762" si="7939">(BL762*BT759+BM762*BS759+BN762*BT762+BO762*BS762)</f>
        <v>0</v>
      </c>
      <c r="BZ762" s="20"/>
      <c r="CA762" s="16">
        <v>0</v>
      </c>
      <c r="CB762" s="17">
        <f t="shared" ref="CB762" si="7940">$B759*$CB$4</f>
        <v>1.4986432000000001</v>
      </c>
      <c r="CC762" s="18">
        <v>1</v>
      </c>
      <c r="CD762" s="19">
        <v>0</v>
      </c>
      <c r="CE762" s="20"/>
      <c r="CF762" s="1">
        <f t="shared" ref="CF762" si="7941">BV762*CA759+BX762*CA762-BW762*CB759-BY762*CB762</f>
        <v>0</v>
      </c>
      <c r="CG762" s="4">
        <f t="shared" ref="CG762" si="7942">(BV762*CB759+BW762*CA759+BX762*CB762+BY762*CA762)</f>
        <v>1482.826757705524</v>
      </c>
      <c r="CH762" s="2">
        <f t="shared" ref="CH762" si="7943">BV762*CC759+BX762*CC762-BW762*CD759-BY762*CD762</f>
        <v>1396.6228353582258</v>
      </c>
      <c r="CI762" s="3">
        <f t="shared" ref="CI762" si="7944">(BV762*CD759+BW762*CC759+BX762*CD762+BY762*CC762)</f>
        <v>0</v>
      </c>
      <c r="CK762" s="16">
        <f t="shared" ref="CK762" si="7945">1/$CL$4</f>
        <v>1</v>
      </c>
      <c r="CL762" s="17">
        <v>0</v>
      </c>
      <c r="CM762" s="18">
        <v>1</v>
      </c>
      <c r="CN762" s="19">
        <v>0</v>
      </c>
      <c r="CP762" s="1">
        <f t="shared" ref="CP762" si="7946">CF762*CK759+CH762*CK762-CG762*CL759-CI762*CL762</f>
        <v>1396.6228353582258</v>
      </c>
      <c r="CQ762" s="4">
        <f t="shared" ref="CQ762" si="7947">(CF762*CL759+CG762*CK759+CH762*CL762+CI762*CK762)</f>
        <v>1482.826757705524</v>
      </c>
      <c r="CR762" s="2">
        <f t="shared" ref="CR762" si="7948">CF762*CM759+CH762*CM762-CG762*CN759-CI762*CN762</f>
        <v>1396.6228353582258</v>
      </c>
      <c r="CS762" s="3">
        <f t="shared" ref="CS762" si="7949">(CF762*CN759+CG762*CM759+CH762*CN762+CI762*CM762)</f>
        <v>0</v>
      </c>
      <c r="CU762" s="39">
        <f t="shared" ref="CU762" si="7950">(180/PI())*ATAN(-1*(CQ759/CP759))</f>
        <v>43.28519715530755</v>
      </c>
      <c r="CW762" s="56">
        <f t="shared" ref="CW762" si="7951">20*LOG(((1-(10^(CU759/20)^2)*(1-((1-CW759)/(1+CW759))^2))^0.5))</f>
        <v>-2.2165612949054736E-6</v>
      </c>
      <c r="CY762" s="35"/>
      <c r="CZ762" s="35"/>
    </row>
    <row r="763" spans="1:104" ht="18" customHeight="1"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  <c r="AA763" s="20"/>
      <c r="AB763" s="3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Y763" s="35"/>
      <c r="CZ763" s="35"/>
    </row>
    <row r="764" spans="1:104" ht="18" customHeight="1">
      <c r="CY764" s="35"/>
      <c r="CZ764" s="35"/>
    </row>
    <row r="765" spans="1:104" ht="18" customHeight="1" thickBot="1">
      <c r="A765" s="23"/>
      <c r="B765" s="23"/>
      <c r="C765" s="23"/>
      <c r="D765" s="20" t="s">
        <v>6</v>
      </c>
      <c r="E765" s="20"/>
      <c r="F765" s="20"/>
      <c r="G765" s="20"/>
      <c r="H765" s="20"/>
      <c r="I765" s="20" t="s">
        <v>7</v>
      </c>
      <c r="J765" s="20"/>
      <c r="K765" s="20"/>
      <c r="L765" s="20"/>
      <c r="M765" s="23"/>
      <c r="N765" s="23"/>
      <c r="O765" s="24" t="s">
        <v>8</v>
      </c>
      <c r="P765" s="23"/>
      <c r="Q765" s="23"/>
      <c r="R765" s="23"/>
      <c r="S765" s="20"/>
      <c r="T765" s="20" t="s">
        <v>9</v>
      </c>
      <c r="U765" s="23"/>
      <c r="V765" s="23"/>
      <c r="W765" s="23"/>
      <c r="X765" s="23"/>
      <c r="Y765" s="24" t="s">
        <v>10</v>
      </c>
      <c r="Z765" s="23"/>
      <c r="AA765" s="23"/>
      <c r="AB765" s="23"/>
      <c r="AC765" s="24" t="s">
        <v>11</v>
      </c>
      <c r="AD765" s="20"/>
      <c r="AE765" s="20"/>
      <c r="AF765" s="20"/>
      <c r="AG765" s="20"/>
      <c r="AH765" s="23"/>
      <c r="AI765" s="24" t="s">
        <v>12</v>
      </c>
      <c r="AJ765" s="23"/>
      <c r="AK765" s="23"/>
      <c r="AL765" s="20"/>
      <c r="AM765" s="24" t="s">
        <v>21</v>
      </c>
      <c r="AN765" s="20"/>
      <c r="AO765" s="23"/>
      <c r="AP765" s="23"/>
      <c r="AQ765" s="23"/>
      <c r="AR765" s="23"/>
      <c r="AS765" s="24" t="s">
        <v>87</v>
      </c>
      <c r="AT765" s="23"/>
      <c r="AU765" s="23"/>
      <c r="AV765" s="23"/>
      <c r="AW765" s="24" t="s">
        <v>22</v>
      </c>
      <c r="AX765" s="20"/>
      <c r="AY765" s="20"/>
      <c r="AZ765" s="20"/>
      <c r="BA765" s="20"/>
      <c r="BB765" s="23"/>
      <c r="BC765" s="24" t="s">
        <v>13</v>
      </c>
      <c r="BD765" s="23"/>
      <c r="BE765" s="23"/>
      <c r="BF765" s="23"/>
      <c r="BG765" s="24" t="s">
        <v>23</v>
      </c>
      <c r="BH765" s="20"/>
      <c r="BI765" s="23"/>
      <c r="BJ765" s="23"/>
      <c r="BK765" s="23"/>
      <c r="BL765" s="23"/>
      <c r="BM765" s="24" t="s">
        <v>24</v>
      </c>
      <c r="BN765" s="23"/>
      <c r="BO765" s="23"/>
      <c r="BP765" s="23"/>
      <c r="BQ765" s="24" t="s">
        <v>22</v>
      </c>
      <c r="BR765" s="20"/>
      <c r="BS765" s="20"/>
      <c r="BT765" s="20"/>
      <c r="BU765" s="20"/>
      <c r="BV765" s="23"/>
      <c r="BW765" s="24" t="s">
        <v>25</v>
      </c>
      <c r="BX765" s="23"/>
      <c r="BY765" s="23"/>
      <c r="BZ765" s="23"/>
      <c r="CA765" s="24" t="s">
        <v>23</v>
      </c>
      <c r="CB765" s="20"/>
      <c r="CC765" s="23"/>
      <c r="CD765" s="23"/>
      <c r="CE765" s="23"/>
      <c r="CF765" s="23"/>
      <c r="CG765" s="24" t="s">
        <v>88</v>
      </c>
      <c r="CH765" s="23"/>
      <c r="CI765" s="23"/>
      <c r="CJ765" s="23"/>
      <c r="CK765" s="24" t="s">
        <v>155</v>
      </c>
      <c r="CL765" s="24"/>
      <c r="CM765" s="23"/>
      <c r="CN765" s="23"/>
      <c r="CO765" s="23"/>
      <c r="CP765" s="23"/>
      <c r="CQ765" s="24" t="s">
        <v>89</v>
      </c>
      <c r="CR765" s="23"/>
      <c r="CS765" s="23"/>
      <c r="CY765" s="35"/>
      <c r="CZ765" s="35"/>
    </row>
    <row r="766" spans="1:104" ht="18" customHeight="1" thickBot="1">
      <c r="A766" s="23"/>
      <c r="B766" s="33"/>
      <c r="C766" s="23"/>
      <c r="D766" s="7" t="s">
        <v>99</v>
      </c>
      <c r="E766" s="8"/>
      <c r="F766" s="8" t="s">
        <v>100</v>
      </c>
      <c r="G766" s="9"/>
      <c r="H766" s="10"/>
      <c r="I766" s="7" t="s">
        <v>103</v>
      </c>
      <c r="J766" s="8"/>
      <c r="K766" s="8" t="s">
        <v>104</v>
      </c>
      <c r="L766" s="9"/>
      <c r="M766" s="23"/>
      <c r="N766" s="194" t="s">
        <v>74</v>
      </c>
      <c r="O766" s="195"/>
      <c r="P766" s="196" t="s">
        <v>75</v>
      </c>
      <c r="Q766" s="197"/>
      <c r="R766" s="23"/>
      <c r="S766" s="7" t="s">
        <v>2</v>
      </c>
      <c r="T766" s="8"/>
      <c r="U766" s="8" t="s">
        <v>3</v>
      </c>
      <c r="V766" s="9"/>
      <c r="W766" s="20"/>
      <c r="X766" s="194" t="s">
        <v>108</v>
      </c>
      <c r="Y766" s="195"/>
      <c r="Z766" s="196" t="s">
        <v>109</v>
      </c>
      <c r="AA766" s="197"/>
      <c r="AB766" s="20"/>
      <c r="AC766" s="7" t="s">
        <v>107</v>
      </c>
      <c r="AD766" s="8"/>
      <c r="AE766" s="8" t="s">
        <v>14</v>
      </c>
      <c r="AF766" s="9"/>
      <c r="AG766" s="20"/>
      <c r="AH766" s="194" t="s">
        <v>112</v>
      </c>
      <c r="AI766" s="195"/>
      <c r="AJ766" s="196" t="s">
        <v>113</v>
      </c>
      <c r="AK766" s="197"/>
      <c r="AL766" s="20"/>
      <c r="AM766" s="106" t="s">
        <v>135</v>
      </c>
      <c r="AN766" s="107"/>
      <c r="AO766" s="107" t="s">
        <v>136</v>
      </c>
      <c r="AP766" s="108"/>
      <c r="AQ766" s="23"/>
      <c r="AR766" s="194" t="s">
        <v>116</v>
      </c>
      <c r="AS766" s="195"/>
      <c r="AT766" s="196" t="s">
        <v>0</v>
      </c>
      <c r="AU766" s="197"/>
      <c r="AV766" s="36"/>
      <c r="AW766" s="7" t="s">
        <v>139</v>
      </c>
      <c r="AX766" s="8"/>
      <c r="AY766" s="8" t="s">
        <v>140</v>
      </c>
      <c r="AZ766" s="9"/>
      <c r="BA766" s="20"/>
      <c r="BB766" s="194" t="s">
        <v>119</v>
      </c>
      <c r="BC766" s="195"/>
      <c r="BD766" s="196" t="s">
        <v>120</v>
      </c>
      <c r="BE766" s="197"/>
      <c r="BF766" s="36"/>
      <c r="BG766" s="190" t="s">
        <v>143</v>
      </c>
      <c r="BH766" s="191"/>
      <c r="BI766" s="192" t="s">
        <v>144</v>
      </c>
      <c r="BJ766" s="193"/>
      <c r="BK766" s="36"/>
      <c r="BL766" s="194" t="s">
        <v>123</v>
      </c>
      <c r="BM766" s="195"/>
      <c r="BN766" s="196" t="s">
        <v>124</v>
      </c>
      <c r="BO766" s="197"/>
      <c r="BP766" s="36"/>
      <c r="BQ766" s="7" t="s">
        <v>147</v>
      </c>
      <c r="BR766" s="8"/>
      <c r="BS766" s="8" t="s">
        <v>148</v>
      </c>
      <c r="BT766" s="9"/>
      <c r="BU766" s="20"/>
      <c r="BV766" s="194" t="s">
        <v>127</v>
      </c>
      <c r="BW766" s="195"/>
      <c r="BX766" s="196" t="s">
        <v>128</v>
      </c>
      <c r="BY766" s="197"/>
      <c r="BZ766" s="36"/>
      <c r="CA766" s="7" t="s">
        <v>151</v>
      </c>
      <c r="CB766" s="8"/>
      <c r="CC766" s="8" t="s">
        <v>152</v>
      </c>
      <c r="CD766" s="9"/>
      <c r="CE766" s="36"/>
      <c r="CF766" s="194" t="s">
        <v>131</v>
      </c>
      <c r="CG766" s="195"/>
      <c r="CH766" s="196" t="s">
        <v>132</v>
      </c>
      <c r="CI766" s="197"/>
      <c r="CJ766" s="23"/>
      <c r="CK766" s="7" t="s">
        <v>156</v>
      </c>
      <c r="CL766" s="8"/>
      <c r="CM766" s="8" t="s">
        <v>157</v>
      </c>
      <c r="CN766" s="9"/>
      <c r="CO766" s="23"/>
      <c r="CP766" s="194" t="s">
        <v>160</v>
      </c>
      <c r="CQ766" s="195"/>
      <c r="CR766" s="196" t="s">
        <v>132</v>
      </c>
      <c r="CS766" s="197"/>
      <c r="CU766" s="26" t="s">
        <v>15</v>
      </c>
      <c r="CW766" s="52" t="s">
        <v>46</v>
      </c>
      <c r="CY766" s="35"/>
      <c r="CZ766" s="35"/>
    </row>
    <row r="767" spans="1:104" ht="18" customHeight="1" thickTop="1" thickBot="1">
      <c r="B767" s="34">
        <v>1.86</v>
      </c>
      <c r="D767" s="11">
        <v>1</v>
      </c>
      <c r="E767" s="12">
        <v>0</v>
      </c>
      <c r="F767" s="13">
        <v>0</v>
      </c>
      <c r="G767" s="14">
        <v>0</v>
      </c>
      <c r="H767" s="10"/>
      <c r="I767" s="11">
        <v>1</v>
      </c>
      <c r="J767" s="12">
        <v>0</v>
      </c>
      <c r="K767" s="13">
        <v>0</v>
      </c>
      <c r="L767" s="40">
        <f t="shared" ref="L767" si="7952">$B767*$J$4</f>
        <v>2.6542944000000004</v>
      </c>
      <c r="N767" s="1">
        <f t="shared" ref="N767" si="7953">D767*I767+F767*I770-E767*J767-G767*J770</f>
        <v>1</v>
      </c>
      <c r="O767" s="4">
        <f t="shared" ref="O767" si="7954">(D767*J767+E767*I767+F767*J770+G767*I770)</f>
        <v>0</v>
      </c>
      <c r="P767" s="2">
        <f t="shared" ref="P767" si="7955">D767*K767+F767*K770-E767*L767-G767*L770</f>
        <v>0</v>
      </c>
      <c r="Q767" s="3">
        <f t="shared" ref="Q767" si="7956">(D767*L767+E767*K767+F767*L770+G767*K770)</f>
        <v>2.6542944000000004</v>
      </c>
      <c r="S767" s="11">
        <v>1</v>
      </c>
      <c r="T767" s="12">
        <v>0</v>
      </c>
      <c r="U767" s="13">
        <v>0</v>
      </c>
      <c r="V767" s="13">
        <v>0</v>
      </c>
      <c r="W767" s="20"/>
      <c r="X767" s="1">
        <f t="shared" ref="X767" si="7957">N767*S767+P767*S770-O767*T767-Q767*T770</f>
        <v>-7.908695355576322</v>
      </c>
      <c r="Y767" s="4">
        <f t="shared" ref="Y767" si="7958">(N767*T767+O767*S767+P767*T770+Q767*S770)</f>
        <v>0</v>
      </c>
      <c r="Z767" s="2">
        <f t="shared" ref="Z767" si="7959">N767*U767+P767*U770-O767*V767-Q767*V770</f>
        <v>0</v>
      </c>
      <c r="AA767" s="3">
        <f t="shared" ref="AA767" si="7960">(N767*V767+O767*U767+P767*V770+Q767*U770)</f>
        <v>2.6542944000000004</v>
      </c>
      <c r="AB767" s="20"/>
      <c r="AC767" s="11">
        <v>1</v>
      </c>
      <c r="AD767" s="12">
        <v>0</v>
      </c>
      <c r="AE767" s="13">
        <v>0</v>
      </c>
      <c r="AF767" s="40">
        <f t="shared" ref="AF767" si="7961">$B767*$AD$4</f>
        <v>3.1852314000000002</v>
      </c>
      <c r="AG767" s="20"/>
      <c r="AH767" s="1">
        <f t="shared" ref="AH767" si="7962">X767*AC767+Z767*AC770-Y767*AD767-AA767*AD770</f>
        <v>-7.908695355576322</v>
      </c>
      <c r="AI767" s="4">
        <f t="shared" ref="AI767" si="7963">(X767*AD767+Y767*AC767+Z767*AD770+AA767*AC770)</f>
        <v>0</v>
      </c>
      <c r="AJ767" s="2">
        <f t="shared" ref="AJ767" si="7964">X767*AE767+Z767*AE770-Y767*AF767-AA767*AF770</f>
        <v>0</v>
      </c>
      <c r="AK767" s="3">
        <f t="shared" ref="AK767" si="7965">(X767*AF767+Y767*AE767+Z767*AF770+AA767*AE770)</f>
        <v>-22.536730379615864</v>
      </c>
      <c r="AL767" s="20"/>
      <c r="AM767" s="11">
        <v>1</v>
      </c>
      <c r="AN767" s="12">
        <v>0</v>
      </c>
      <c r="AO767" s="13">
        <v>0</v>
      </c>
      <c r="AP767" s="14">
        <v>0</v>
      </c>
      <c r="AR767" s="1">
        <f t="shared" ref="AR767" si="7966">AH767*AM767+AJ767*AM770-AI767*AN767-AK767*AN770</f>
        <v>71.977559320581193</v>
      </c>
      <c r="AS767" s="4">
        <f t="shared" ref="AS767" si="7967">(AH767*AN767+AI767*AM767+AJ767*AN770+AK767*AM770)</f>
        <v>0</v>
      </c>
      <c r="AT767" s="2">
        <f t="shared" ref="AT767" si="7968">AH767*AO767+AJ767*AO770-AI767*AP767-AK767*AP770</f>
        <v>0</v>
      </c>
      <c r="AU767" s="3">
        <f t="shared" ref="AU767" si="7969">(AH767*AP767+AI767*AO767+AJ767*AP770+AK767*AO770)</f>
        <v>-22.536730379615864</v>
      </c>
      <c r="AV767" s="20"/>
      <c r="AW767" s="11">
        <v>1</v>
      </c>
      <c r="AX767" s="12">
        <v>0</v>
      </c>
      <c r="AY767" s="13">
        <v>0</v>
      </c>
      <c r="AZ767" s="40">
        <f t="shared" ref="AZ767" si="7970">$B767*$AX$4</f>
        <v>3.1852314000000002</v>
      </c>
      <c r="BA767" s="20"/>
      <c r="BB767" s="1">
        <f t="shared" ref="BB767" si="7971">AR767*AW767+AT767*AW770-AS767*AX767-AU767*AX770</f>
        <v>71.977559320581193</v>
      </c>
      <c r="BC767" s="4">
        <f t="shared" ref="BC767" si="7972">(AR767*AX767+AS767*AW767+AT767*AX770+AU767*AW770)</f>
        <v>0</v>
      </c>
      <c r="BD767" s="2">
        <f t="shared" ref="BD767" si="7973">AR767*AY767+AT767*AY770-AS767*AZ767-AU767*AZ770</f>
        <v>0</v>
      </c>
      <c r="BE767" s="3">
        <f t="shared" ref="BE767" si="7974">(AR767*AZ767+AS767*AY767+AT767*AZ770+AU767*AY770)</f>
        <v>206.72845166366201</v>
      </c>
      <c r="BF767" s="20"/>
      <c r="BG767" s="11">
        <v>1</v>
      </c>
      <c r="BH767" s="12">
        <v>0</v>
      </c>
      <c r="BI767" s="13">
        <v>0</v>
      </c>
      <c r="BJ767" s="14">
        <v>0</v>
      </c>
      <c r="BK767" s="20"/>
      <c r="BL767" s="1">
        <f t="shared" ref="BL767" si="7975">BB767*BG767+BD767*BG770-BC767*BH767-BE767*BH770</f>
        <v>-621.87192369138222</v>
      </c>
      <c r="BM767" s="4">
        <f t="shared" ref="BM767" si="7976">(BB767*BH767+BC767*BG767+BD767*BH770+BE767*BG770)</f>
        <v>0</v>
      </c>
      <c r="BN767" s="2">
        <f t="shared" ref="BN767" si="7977">BB767*BI767+BD767*BI770-BC767*BJ767-BE767*BJ770</f>
        <v>0</v>
      </c>
      <c r="BO767" s="3">
        <f t="shared" ref="BO767" si="7978">(BB767*BJ767+BC767*BI767+BD767*BJ770+BE767*BI770)</f>
        <v>206.72845166366201</v>
      </c>
      <c r="BP767" s="20"/>
      <c r="BQ767" s="11">
        <v>1</v>
      </c>
      <c r="BR767" s="12">
        <v>0</v>
      </c>
      <c r="BS767" s="13">
        <v>0</v>
      </c>
      <c r="BT767" s="40">
        <f t="shared" ref="BT767" si="7979">$B767*BR$4</f>
        <v>2.6542944000000004</v>
      </c>
      <c r="BU767" s="20"/>
      <c r="BV767" s="1">
        <f t="shared" ref="BV767" si="7980">BL767*BQ767+BN767*BQ770-BM767*BR767-BO767*BR770</f>
        <v>-621.87192369138222</v>
      </c>
      <c r="BW767" s="4">
        <f t="shared" ref="BW767" si="7981">(BL767*BR767+BM767*BQ767+BN767*BR770+BO767*BQ770)</f>
        <v>0</v>
      </c>
      <c r="BX767" s="2">
        <f t="shared" ref="BX767" si="7982">BL767*BS767+BN767*BS770-BM767*BT767-BO767*BT770</f>
        <v>0</v>
      </c>
      <c r="BY767" s="3">
        <f t="shared" ref="BY767" si="7983">(BL767*BT767+BM767*BS767+BN767*BT770+BO767*BS770)</f>
        <v>-1443.9027129076012</v>
      </c>
      <c r="BZ767" s="20"/>
      <c r="CA767" s="11">
        <v>1</v>
      </c>
      <c r="CB767" s="12">
        <v>0</v>
      </c>
      <c r="CC767" s="13">
        <v>0</v>
      </c>
      <c r="CD767" s="14">
        <v>0</v>
      </c>
      <c r="CE767" s="20"/>
      <c r="CF767" s="1">
        <f t="shared" ref="CF767" si="7984">BV767*CA767+BX767*CA770-BW767*CB767-BY767*CB770</f>
        <v>1565.5436561013262</v>
      </c>
      <c r="CG767" s="4">
        <f t="shared" ref="CG767" si="7985">(BV767*CB767+BW767*CA767+BX767*CB770+BY767*CA770)</f>
        <v>0</v>
      </c>
      <c r="CH767" s="2">
        <f t="shared" ref="CH767" si="7986">BV767*CC767+BX767*CC770-BW767*CD767-BY767*CD770</f>
        <v>0</v>
      </c>
      <c r="CI767" s="3">
        <f t="shared" ref="CI767" si="7987">(BV767*CD767+BW767*CC767+BX767*CD770+BY767*CC770)</f>
        <v>-1443.9027129076012</v>
      </c>
      <c r="CJ767" s="28"/>
      <c r="CK767" s="11">
        <v>1</v>
      </c>
      <c r="CL767" s="12">
        <v>0</v>
      </c>
      <c r="CM767" s="13">
        <v>0</v>
      </c>
      <c r="CN767" s="14">
        <v>0</v>
      </c>
      <c r="CP767" s="1">
        <f t="shared" ref="CP767" si="7988">CF767*CK767+CH767*CK770-CG767*CL767-CI767*CL770</f>
        <v>1565.5436561013262</v>
      </c>
      <c r="CQ767" s="4">
        <f t="shared" ref="CQ767" si="7989">(CF767*CL767+CG767*CK767+CH767*CL770+CI767*CK770)</f>
        <v>-1443.9027129076012</v>
      </c>
      <c r="CR767" s="2">
        <f t="shared" ref="CR767" si="7990">CF767*CM767+CH767*CM770-CG767*CN767-CI767*CN770</f>
        <v>0</v>
      </c>
      <c r="CS767" s="3">
        <f t="shared" ref="CS767" si="7991">(CF767*CN767+CG767*CM767+CH767*CN770+CI767*CM770)</f>
        <v>-1443.9027129076012</v>
      </c>
      <c r="CU767" s="29">
        <f t="shared" ref="CU767" si="7992">20*LOG(((1+$CL$4)/$CL$4)/((CP767+CP770)^2+(CQ767+CQ770)^2)^0.5)</f>
        <v>-63.921684717062924</v>
      </c>
      <c r="CW767" s="53">
        <f t="shared" ref="CW767" si="7993">((CP767^2+CQ767^2)^0.5)/((CP770^2+CQ770^2)^0.5)</f>
        <v>0.9223013523873218</v>
      </c>
      <c r="CY767" s="35"/>
      <c r="CZ767" s="35"/>
    </row>
    <row r="768" spans="1:104" ht="18" customHeight="1" thickBot="1">
      <c r="D768" s="11"/>
      <c r="E768" s="13"/>
      <c r="F768" s="13"/>
      <c r="G768" s="15"/>
      <c r="H768" s="10"/>
      <c r="I768" s="11"/>
      <c r="J768" s="13"/>
      <c r="K768" s="13"/>
      <c r="L768" s="15"/>
      <c r="N768" s="5"/>
      <c r="Q768" s="6"/>
      <c r="S768" s="11"/>
      <c r="T768" s="13"/>
      <c r="U768" s="13"/>
      <c r="V768" s="15"/>
      <c r="W768" s="20"/>
      <c r="X768" s="5"/>
      <c r="AA768" s="6"/>
      <c r="AB768" s="20"/>
      <c r="AC768" s="11"/>
      <c r="AD768" s="13"/>
      <c r="AE768" s="13"/>
      <c r="AF768" s="15"/>
      <c r="AG768" s="20"/>
      <c r="AH768" s="5"/>
      <c r="AK768" s="6"/>
      <c r="AL768" s="20"/>
      <c r="AM768" s="11"/>
      <c r="AN768" s="13"/>
      <c r="AO768" s="13"/>
      <c r="AP768" s="15"/>
      <c r="AR768" s="5"/>
      <c r="AU768" s="6"/>
      <c r="AW768" s="11"/>
      <c r="AX768" s="13"/>
      <c r="AY768" s="13"/>
      <c r="AZ768" s="15"/>
      <c r="BA768" s="20"/>
      <c r="BB768" s="5"/>
      <c r="BE768" s="6"/>
      <c r="BG768" s="11"/>
      <c r="BH768" s="13"/>
      <c r="BI768" s="13"/>
      <c r="BJ768" s="15"/>
      <c r="BL768" s="5"/>
      <c r="BO768" s="6"/>
      <c r="BQ768" s="11"/>
      <c r="BR768" s="13"/>
      <c r="BS768" s="13"/>
      <c r="BT768" s="15"/>
      <c r="BU768" s="20"/>
      <c r="BV768" s="5"/>
      <c r="BY768" s="6"/>
      <c r="CA768" s="11"/>
      <c r="CB768" s="13"/>
      <c r="CC768" s="13"/>
      <c r="CD768" s="15"/>
      <c r="CF768" s="5"/>
      <c r="CI768" s="6"/>
      <c r="CK768" s="11"/>
      <c r="CL768" s="13"/>
      <c r="CM768" s="13"/>
      <c r="CN768" s="15"/>
      <c r="CP768" s="5"/>
      <c r="CS768" s="6"/>
      <c r="CW768" s="54"/>
      <c r="CY768" s="35"/>
      <c r="CZ768" s="35"/>
    </row>
    <row r="769" spans="1:104" ht="18" customHeight="1" thickBot="1">
      <c r="D769" s="11" t="s">
        <v>101</v>
      </c>
      <c r="E769" s="13"/>
      <c r="F769" s="13" t="s">
        <v>102</v>
      </c>
      <c r="G769" s="15"/>
      <c r="H769" s="10"/>
      <c r="I769" s="11" t="s">
        <v>106</v>
      </c>
      <c r="J769" s="13"/>
      <c r="K769" s="13" t="s">
        <v>105</v>
      </c>
      <c r="L769" s="15"/>
      <c r="N769" s="194" t="s">
        <v>16</v>
      </c>
      <c r="O769" s="195"/>
      <c r="P769" s="196" t="s">
        <v>17</v>
      </c>
      <c r="Q769" s="197"/>
      <c r="S769" s="11" t="s">
        <v>4</v>
      </c>
      <c r="T769" s="13"/>
      <c r="U769" s="13" t="s">
        <v>5</v>
      </c>
      <c r="V769" s="15"/>
      <c r="W769" s="20"/>
      <c r="X769" s="194" t="s">
        <v>111</v>
      </c>
      <c r="Y769" s="195"/>
      <c r="Z769" s="196" t="s">
        <v>110</v>
      </c>
      <c r="AA769" s="197"/>
      <c r="AB769" s="20"/>
      <c r="AC769" s="11" t="s">
        <v>18</v>
      </c>
      <c r="AD769" s="13"/>
      <c r="AE769" s="13" t="s">
        <v>19</v>
      </c>
      <c r="AF769" s="15"/>
      <c r="AG769" s="20"/>
      <c r="AH769" s="194" t="s">
        <v>114</v>
      </c>
      <c r="AI769" s="195"/>
      <c r="AJ769" s="196" t="s">
        <v>115</v>
      </c>
      <c r="AK769" s="197"/>
      <c r="AL769" s="20"/>
      <c r="AM769" s="11" t="s">
        <v>138</v>
      </c>
      <c r="AN769" s="13"/>
      <c r="AO769" s="13" t="s">
        <v>137</v>
      </c>
      <c r="AP769" s="15"/>
      <c r="AR769" s="194" t="s">
        <v>117</v>
      </c>
      <c r="AS769" s="195"/>
      <c r="AT769" s="196" t="s">
        <v>118</v>
      </c>
      <c r="AU769" s="197"/>
      <c r="AV769" s="36"/>
      <c r="AW769" s="11" t="s">
        <v>142</v>
      </c>
      <c r="AX769" s="13"/>
      <c r="AY769" s="13" t="s">
        <v>141</v>
      </c>
      <c r="AZ769" s="15"/>
      <c r="BA769" s="20"/>
      <c r="BB769" s="194" t="s">
        <v>122</v>
      </c>
      <c r="BC769" s="195"/>
      <c r="BD769" s="196" t="s">
        <v>121</v>
      </c>
      <c r="BE769" s="197"/>
      <c r="BF769" s="36"/>
      <c r="BG769" s="11" t="s">
        <v>145</v>
      </c>
      <c r="BH769" s="13"/>
      <c r="BI769" s="13" t="s">
        <v>146</v>
      </c>
      <c r="BJ769" s="15"/>
      <c r="BK769" s="36"/>
      <c r="BL769" s="194" t="s">
        <v>125</v>
      </c>
      <c r="BM769" s="195"/>
      <c r="BN769" s="196" t="s">
        <v>126</v>
      </c>
      <c r="BO769" s="197"/>
      <c r="BP769" s="36"/>
      <c r="BQ769" s="11" t="s">
        <v>150</v>
      </c>
      <c r="BR769" s="13"/>
      <c r="BS769" s="13" t="s">
        <v>149</v>
      </c>
      <c r="BT769" s="15"/>
      <c r="BU769" s="20"/>
      <c r="BV769" s="194" t="s">
        <v>129</v>
      </c>
      <c r="BW769" s="195"/>
      <c r="BX769" s="196" t="s">
        <v>130</v>
      </c>
      <c r="BY769" s="197"/>
      <c r="BZ769" s="36"/>
      <c r="CA769" s="11" t="s">
        <v>154</v>
      </c>
      <c r="CB769" s="13"/>
      <c r="CC769" s="13" t="s">
        <v>153</v>
      </c>
      <c r="CD769" s="15"/>
      <c r="CE769" s="36"/>
      <c r="CF769" s="194" t="s">
        <v>134</v>
      </c>
      <c r="CG769" s="195"/>
      <c r="CH769" s="196" t="s">
        <v>133</v>
      </c>
      <c r="CI769" s="197"/>
      <c r="CK769" s="11" t="s">
        <v>159</v>
      </c>
      <c r="CL769" s="13"/>
      <c r="CM769" s="13" t="s">
        <v>158</v>
      </c>
      <c r="CN769" s="15"/>
      <c r="CP769" s="109" t="s">
        <v>161</v>
      </c>
      <c r="CQ769" s="110"/>
      <c r="CR769" s="111" t="s">
        <v>162</v>
      </c>
      <c r="CS769" s="112"/>
      <c r="CU769" s="38" t="s">
        <v>29</v>
      </c>
      <c r="CW769" s="55" t="s">
        <v>47</v>
      </c>
      <c r="CY769" s="35"/>
      <c r="CZ769" s="35"/>
    </row>
    <row r="770" spans="1:104" ht="18" customHeight="1" thickTop="1" thickBot="1">
      <c r="D770" s="16">
        <v>0</v>
      </c>
      <c r="E770" s="17">
        <f t="shared" ref="E770" si="7994">$B767*$E$4</f>
        <v>1.5149328</v>
      </c>
      <c r="F770" s="18">
        <v>1</v>
      </c>
      <c r="G770" s="19">
        <v>0</v>
      </c>
      <c r="H770" s="10"/>
      <c r="I770" s="16">
        <v>0</v>
      </c>
      <c r="J770" s="17">
        <v>0</v>
      </c>
      <c r="K770" s="18">
        <v>1</v>
      </c>
      <c r="L770" s="19">
        <v>0</v>
      </c>
      <c r="N770" s="1">
        <f t="shared" ref="N770" si="7995">D770*I767+F770*I770-E770*J767-G770*J770</f>
        <v>0</v>
      </c>
      <c r="O770" s="4">
        <f t="shared" ref="O770" si="7996">(D770*J767+E770*I767+F770*J770+G770*I770)</f>
        <v>1.5149328</v>
      </c>
      <c r="P770" s="2">
        <f t="shared" ref="P770" si="7997">D770*K767+F770*K770-E770*L767-G770*L770</f>
        <v>-3.0210776474163206</v>
      </c>
      <c r="Q770" s="3">
        <f t="shared" ref="Q770" si="7998">(D770*L767+E770*K767+F770*L770+G770*K770)</f>
        <v>0</v>
      </c>
      <c r="S770" s="16">
        <v>0</v>
      </c>
      <c r="T770" s="17">
        <f t="shared" ref="T770" si="7999">$B767*$T$4</f>
        <v>3.3563328000000001</v>
      </c>
      <c r="U770" s="18">
        <v>1</v>
      </c>
      <c r="V770" s="19">
        <v>0</v>
      </c>
      <c r="W770" s="20"/>
      <c r="X770" s="1">
        <f t="shared" ref="X770" si="8000">N770*S767+P770*S770-O770*T767-Q770*T770</f>
        <v>0</v>
      </c>
      <c r="Y770" s="4">
        <f t="shared" ref="Y770" si="8001">(N770*T767+O770*S767+P770*T770+Q770*S770)</f>
        <v>-8.6248091993702314</v>
      </c>
      <c r="Z770" s="2">
        <f t="shared" ref="Z770" si="8002">N770*U767+P770*U770-O770*V767-Q770*V770</f>
        <v>-3.0210776474163206</v>
      </c>
      <c r="AA770" s="3">
        <f t="shared" ref="AA770" si="8003">(N770*V767+O770*U767+P770*V770+Q770*U770)</f>
        <v>0</v>
      </c>
      <c r="AB770" s="20"/>
      <c r="AC770" s="16">
        <v>0</v>
      </c>
      <c r="AD770" s="17">
        <v>0</v>
      </c>
      <c r="AE770" s="18">
        <v>1</v>
      </c>
      <c r="AF770" s="19">
        <v>0</v>
      </c>
      <c r="AG770" s="20"/>
      <c r="AH770" s="1">
        <f t="shared" ref="AH770" si="8004">X770*AC767+Z770*AC770-Y770*AD767-AA770*AD770</f>
        <v>0</v>
      </c>
      <c r="AI770" s="4">
        <f t="shared" ref="AI770" si="8005">(X770*AD767+Y770*AC767+Z770*AD770+AA770*AC770)</f>
        <v>-8.6248091993702314</v>
      </c>
      <c r="AJ770" s="2">
        <f t="shared" ref="AJ770" si="8006">X770*AE767+Z770*AE770-Y770*AF767-AA770*AF770</f>
        <v>24.450935433426604</v>
      </c>
      <c r="AK770" s="3">
        <f t="shared" ref="AK770" si="8007">(X770*AF767+Y770*AE767+Z770*AF770+AA770*AE770)</f>
        <v>0</v>
      </c>
      <c r="AL770" s="20"/>
      <c r="AM770" s="16">
        <v>0</v>
      </c>
      <c r="AN770" s="17">
        <f t="shared" ref="AN770" si="8008">$B767*$AN$4</f>
        <v>3.5447136000000001</v>
      </c>
      <c r="AO770" s="18">
        <v>1</v>
      </c>
      <c r="AP770" s="19">
        <v>0</v>
      </c>
      <c r="AR770" s="1">
        <f t="shared" ref="AR770" si="8009">AH770*AM767+AJ770*AM770-AI770*AN767-AK770*AN770</f>
        <v>0</v>
      </c>
      <c r="AS770" s="4">
        <f t="shared" ref="AS770" si="8010">(AH770*AN767+AI770*AM767+AJ770*AN770+AK770*AM770)</f>
        <v>78.046754164218953</v>
      </c>
      <c r="AT770" s="2">
        <f t="shared" ref="AT770" si="8011">AH770*AO767+AJ770*AO770-AI770*AP767-AK770*AP770</f>
        <v>24.450935433426604</v>
      </c>
      <c r="AU770" s="3">
        <f t="shared" ref="AU770" si="8012">(AH770*AP767+AI770*AO767+AJ770*AP770+AK770*AO770)</f>
        <v>0</v>
      </c>
      <c r="AV770" s="20"/>
      <c r="AW770" s="16">
        <v>0</v>
      </c>
      <c r="AX770" s="17">
        <v>0</v>
      </c>
      <c r="AY770" s="18">
        <v>1</v>
      </c>
      <c r="AZ770" s="19">
        <v>0</v>
      </c>
      <c r="BA770" s="20"/>
      <c r="BB770" s="1">
        <f t="shared" ref="BB770" si="8013">AR770*AW767+AT770*AW770-AS770*AX767-AU770*AX770</f>
        <v>0</v>
      </c>
      <c r="BC770" s="4">
        <f t="shared" ref="BC770" si="8014">(AR770*AX767+AS770*AW767+AT770*AX770+AU770*AW770)</f>
        <v>78.046754164218953</v>
      </c>
      <c r="BD770" s="2">
        <f t="shared" ref="BD770" si="8015">AR770*AY767+AT770*AY770-AS770*AZ767-AU770*AZ770</f>
        <v>-224.14603659852438</v>
      </c>
      <c r="BE770" s="3">
        <f t="shared" ref="BE770" si="8016">(AR770*AZ767+AS770*AY767+AT770*AZ770+AU770*AY770)</f>
        <v>0</v>
      </c>
      <c r="BF770" s="20"/>
      <c r="BG770" s="16">
        <v>0</v>
      </c>
      <c r="BH770" s="17">
        <f t="shared" ref="BH770" si="8017">$B767*$BH$4</f>
        <v>3.3563328000000001</v>
      </c>
      <c r="BI770" s="18">
        <v>1</v>
      </c>
      <c r="BJ770" s="19">
        <v>0</v>
      </c>
      <c r="BK770" s="20"/>
      <c r="BL770" s="1">
        <f t="shared" ref="BL770" si="8018">BB770*BG767+BD770*BG770-BC770*BH767-BE770*BH770</f>
        <v>0</v>
      </c>
      <c r="BM770" s="4">
        <f t="shared" ref="BM770" si="8019">(BB770*BH767+BC770*BG767+BD770*BH770+BE770*BG770)</f>
        <v>-674.26194046140881</v>
      </c>
      <c r="BN770" s="2">
        <f t="shared" ref="BN770" si="8020">BB770*BI767+BD770*BI770-BC770*BJ767-BE770*BJ770</f>
        <v>-224.14603659852438</v>
      </c>
      <c r="BO770" s="3">
        <f t="shared" ref="BO770" si="8021">(BB770*BJ767+BC770*BI767+BD770*BJ770+BE770*BI770)</f>
        <v>0</v>
      </c>
      <c r="BP770" s="20"/>
      <c r="BQ770" s="16">
        <v>0</v>
      </c>
      <c r="BR770" s="17">
        <v>0</v>
      </c>
      <c r="BS770" s="18">
        <v>1</v>
      </c>
      <c r="BT770" s="19">
        <v>0</v>
      </c>
      <c r="BU770" s="20"/>
      <c r="BV770" s="1">
        <f t="shared" ref="BV770" si="8022">BL770*BQ767+BN770*BQ770-BM770*BR767-BO770*BR770</f>
        <v>0</v>
      </c>
      <c r="BW770" s="4">
        <f t="shared" ref="BW770" si="8023">(BL770*BR767+BM770*BQ767+BN770*BR770+BO770*BQ770)</f>
        <v>-674.26194046140881</v>
      </c>
      <c r="BX770" s="2">
        <f t="shared" ref="BX770" si="8024">BL770*BS767+BN770*BS770-BM770*BT767-BO770*BT770</f>
        <v>1565.5436561013266</v>
      </c>
      <c r="BY770" s="3">
        <f t="shared" ref="BY770" si="8025">(BL770*BT767+BM770*BS767+BN770*BT770+BO770*BS770)</f>
        <v>0</v>
      </c>
      <c r="BZ770" s="20"/>
      <c r="CA770" s="16">
        <v>0</v>
      </c>
      <c r="CB770" s="17">
        <f t="shared" ref="CB770" si="8026">$B767*$CB$4</f>
        <v>1.5149328</v>
      </c>
      <c r="CC770" s="18">
        <v>1</v>
      </c>
      <c r="CD770" s="19">
        <v>0</v>
      </c>
      <c r="CE770" s="20"/>
      <c r="CF770" s="1">
        <f t="shared" ref="CF770" si="8027">BV770*CA767+BX770*CA770-BW770*CB767-BY770*CB770</f>
        <v>0</v>
      </c>
      <c r="CG770" s="4">
        <f t="shared" ref="CG770" si="8028">(BV770*CB767+BW770*CA767+BX770*CB770+BY770*CA770)</f>
        <v>1697.431493998411</v>
      </c>
      <c r="CH770" s="2">
        <f t="shared" ref="CH770" si="8029">BV770*CC767+BX770*CC770-BW770*CD767-BY770*CD770</f>
        <v>1565.5436561013266</v>
      </c>
      <c r="CI770" s="3">
        <f t="shared" ref="CI770" si="8030">(BV770*CD767+BW770*CC767+BX770*CD770+BY770*CC770)</f>
        <v>0</v>
      </c>
      <c r="CK770" s="16">
        <f t="shared" ref="CK770" si="8031">1/$CL$4</f>
        <v>1</v>
      </c>
      <c r="CL770" s="17">
        <v>0</v>
      </c>
      <c r="CM770" s="18">
        <v>1</v>
      </c>
      <c r="CN770" s="19">
        <v>0</v>
      </c>
      <c r="CP770" s="1">
        <f t="shared" ref="CP770" si="8032">CF770*CK767+CH770*CK770-CG770*CL767-CI770*CL770</f>
        <v>1565.5436561013266</v>
      </c>
      <c r="CQ770" s="4">
        <f t="shared" ref="CQ770" si="8033">(CF770*CL767+CG770*CK767+CH770*CL770+CI770*CK770)</f>
        <v>1697.431493998411</v>
      </c>
      <c r="CR770" s="2">
        <f t="shared" ref="CR770" si="8034">CF770*CM767+CH770*CM770-CG770*CN767-CI770*CN770</f>
        <v>1565.5436561013266</v>
      </c>
      <c r="CS770" s="3">
        <f t="shared" ref="CS770" si="8035">(CF770*CN767+CG770*CM767+CH770*CN770+CI770*CM770)</f>
        <v>0</v>
      </c>
      <c r="CU770" s="39">
        <f t="shared" ref="CU770" si="8036">(180/PI())*ATAN(-1*(CQ767/CP767))</f>
        <v>42.685381284076712</v>
      </c>
      <c r="CW770" s="56">
        <f t="shared" ref="CW770" si="8037">20*LOG(((1-(10^(CU767/20)^2)*(1-((1-CW767)/(1+CW767))^2))^0.5))</f>
        <v>-1.7575424411875412E-6</v>
      </c>
      <c r="CY770" s="35"/>
      <c r="CZ770" s="35"/>
    </row>
    <row r="771" spans="1:104" ht="18" customHeight="1"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AB771" s="30"/>
      <c r="AC771" s="20"/>
      <c r="AD771" s="20"/>
      <c r="AE771" s="20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Y771" s="35"/>
      <c r="CZ771" s="35"/>
    </row>
    <row r="772" spans="1:104" ht="18" customHeight="1">
      <c r="CY772" s="35"/>
      <c r="CZ772" s="35"/>
    </row>
    <row r="773" spans="1:104" ht="18" customHeight="1" thickBot="1">
      <c r="A773" s="23"/>
      <c r="B773" s="23"/>
      <c r="C773" s="23"/>
      <c r="D773" s="20" t="s">
        <v>6</v>
      </c>
      <c r="E773" s="20"/>
      <c r="F773" s="20"/>
      <c r="G773" s="20"/>
      <c r="H773" s="20"/>
      <c r="I773" s="20" t="s">
        <v>7</v>
      </c>
      <c r="J773" s="20"/>
      <c r="K773" s="20"/>
      <c r="L773" s="20"/>
      <c r="M773" s="23"/>
      <c r="N773" s="23"/>
      <c r="O773" s="24" t="s">
        <v>8</v>
      </c>
      <c r="P773" s="23"/>
      <c r="Q773" s="23"/>
      <c r="R773" s="23"/>
      <c r="S773" s="20"/>
      <c r="T773" s="20" t="s">
        <v>9</v>
      </c>
      <c r="U773" s="23"/>
      <c r="V773" s="23"/>
      <c r="W773" s="23"/>
      <c r="X773" s="23"/>
      <c r="Y773" s="24" t="s">
        <v>10</v>
      </c>
      <c r="Z773" s="23"/>
      <c r="AA773" s="23"/>
      <c r="AB773" s="23"/>
      <c r="AC773" s="24" t="s">
        <v>11</v>
      </c>
      <c r="AD773" s="20"/>
      <c r="AE773" s="20"/>
      <c r="AF773" s="20"/>
      <c r="AG773" s="20"/>
      <c r="AH773" s="23"/>
      <c r="AI773" s="24" t="s">
        <v>12</v>
      </c>
      <c r="AJ773" s="23"/>
      <c r="AK773" s="23"/>
      <c r="AL773" s="20"/>
      <c r="AM773" s="24" t="s">
        <v>21</v>
      </c>
      <c r="AN773" s="20"/>
      <c r="AO773" s="23"/>
      <c r="AP773" s="23"/>
      <c r="AQ773" s="23"/>
      <c r="AR773" s="23"/>
      <c r="AS773" s="24" t="s">
        <v>87</v>
      </c>
      <c r="AT773" s="23"/>
      <c r="AU773" s="23"/>
      <c r="AV773" s="23"/>
      <c r="AW773" s="24" t="s">
        <v>22</v>
      </c>
      <c r="AX773" s="20"/>
      <c r="AY773" s="20"/>
      <c r="AZ773" s="20"/>
      <c r="BA773" s="20"/>
      <c r="BB773" s="23"/>
      <c r="BC773" s="24" t="s">
        <v>13</v>
      </c>
      <c r="BD773" s="23"/>
      <c r="BE773" s="23"/>
      <c r="BF773" s="23"/>
      <c r="BG773" s="24" t="s">
        <v>23</v>
      </c>
      <c r="BH773" s="20"/>
      <c r="BI773" s="23"/>
      <c r="BJ773" s="23"/>
      <c r="BK773" s="23"/>
      <c r="BL773" s="23"/>
      <c r="BM773" s="24" t="s">
        <v>24</v>
      </c>
      <c r="BN773" s="23"/>
      <c r="BO773" s="23"/>
      <c r="BP773" s="23"/>
      <c r="BQ773" s="24" t="s">
        <v>22</v>
      </c>
      <c r="BR773" s="20"/>
      <c r="BS773" s="20"/>
      <c r="BT773" s="20"/>
      <c r="BU773" s="20"/>
      <c r="BV773" s="23"/>
      <c r="BW773" s="24" t="s">
        <v>25</v>
      </c>
      <c r="BX773" s="23"/>
      <c r="BY773" s="23"/>
      <c r="BZ773" s="23"/>
      <c r="CA773" s="24" t="s">
        <v>23</v>
      </c>
      <c r="CB773" s="20"/>
      <c r="CC773" s="23"/>
      <c r="CD773" s="23"/>
      <c r="CE773" s="23"/>
      <c r="CF773" s="23"/>
      <c r="CG773" s="24" t="s">
        <v>88</v>
      </c>
      <c r="CH773" s="23"/>
      <c r="CI773" s="23"/>
      <c r="CJ773" s="23"/>
      <c r="CK773" s="24" t="s">
        <v>155</v>
      </c>
      <c r="CL773" s="24"/>
      <c r="CM773" s="23"/>
      <c r="CN773" s="23"/>
      <c r="CO773" s="23"/>
      <c r="CP773" s="23"/>
      <c r="CQ773" s="24" t="s">
        <v>89</v>
      </c>
      <c r="CR773" s="23"/>
      <c r="CS773" s="23"/>
      <c r="CY773" s="35"/>
      <c r="CZ773" s="35"/>
    </row>
    <row r="774" spans="1:104" ht="18" customHeight="1" thickBot="1">
      <c r="A774" s="23"/>
      <c r="B774" s="33"/>
      <c r="C774" s="23"/>
      <c r="D774" s="7" t="s">
        <v>99</v>
      </c>
      <c r="E774" s="8"/>
      <c r="F774" s="8" t="s">
        <v>100</v>
      </c>
      <c r="G774" s="9"/>
      <c r="H774" s="10"/>
      <c r="I774" s="7" t="s">
        <v>103</v>
      </c>
      <c r="J774" s="8"/>
      <c r="K774" s="8" t="s">
        <v>104</v>
      </c>
      <c r="L774" s="9"/>
      <c r="M774" s="23"/>
      <c r="N774" s="194" t="s">
        <v>74</v>
      </c>
      <c r="O774" s="195"/>
      <c r="P774" s="196" t="s">
        <v>75</v>
      </c>
      <c r="Q774" s="197"/>
      <c r="R774" s="23"/>
      <c r="S774" s="7" t="s">
        <v>2</v>
      </c>
      <c r="T774" s="8"/>
      <c r="U774" s="8" t="s">
        <v>3</v>
      </c>
      <c r="V774" s="9"/>
      <c r="W774" s="20"/>
      <c r="X774" s="194" t="s">
        <v>108</v>
      </c>
      <c r="Y774" s="195"/>
      <c r="Z774" s="196" t="s">
        <v>109</v>
      </c>
      <c r="AA774" s="197"/>
      <c r="AB774" s="20"/>
      <c r="AC774" s="7" t="s">
        <v>107</v>
      </c>
      <c r="AD774" s="8"/>
      <c r="AE774" s="8" t="s">
        <v>14</v>
      </c>
      <c r="AF774" s="9"/>
      <c r="AG774" s="20"/>
      <c r="AH774" s="194" t="s">
        <v>112</v>
      </c>
      <c r="AI774" s="195"/>
      <c r="AJ774" s="196" t="s">
        <v>113</v>
      </c>
      <c r="AK774" s="197"/>
      <c r="AL774" s="20"/>
      <c r="AM774" s="106" t="s">
        <v>135</v>
      </c>
      <c r="AN774" s="107"/>
      <c r="AO774" s="107" t="s">
        <v>136</v>
      </c>
      <c r="AP774" s="108"/>
      <c r="AQ774" s="23"/>
      <c r="AR774" s="194" t="s">
        <v>116</v>
      </c>
      <c r="AS774" s="195"/>
      <c r="AT774" s="196" t="s">
        <v>0</v>
      </c>
      <c r="AU774" s="197"/>
      <c r="AV774" s="36"/>
      <c r="AW774" s="7" t="s">
        <v>139</v>
      </c>
      <c r="AX774" s="8"/>
      <c r="AY774" s="8" t="s">
        <v>140</v>
      </c>
      <c r="AZ774" s="9"/>
      <c r="BA774" s="20"/>
      <c r="BB774" s="194" t="s">
        <v>119</v>
      </c>
      <c r="BC774" s="195"/>
      <c r="BD774" s="196" t="s">
        <v>120</v>
      </c>
      <c r="BE774" s="197"/>
      <c r="BF774" s="36"/>
      <c r="BG774" s="190" t="s">
        <v>143</v>
      </c>
      <c r="BH774" s="191"/>
      <c r="BI774" s="192" t="s">
        <v>144</v>
      </c>
      <c r="BJ774" s="193"/>
      <c r="BK774" s="36"/>
      <c r="BL774" s="194" t="s">
        <v>123</v>
      </c>
      <c r="BM774" s="195"/>
      <c r="BN774" s="196" t="s">
        <v>124</v>
      </c>
      <c r="BO774" s="197"/>
      <c r="BP774" s="36"/>
      <c r="BQ774" s="7" t="s">
        <v>147</v>
      </c>
      <c r="BR774" s="8"/>
      <c r="BS774" s="8" t="s">
        <v>148</v>
      </c>
      <c r="BT774" s="9"/>
      <c r="BU774" s="20"/>
      <c r="BV774" s="194" t="s">
        <v>127</v>
      </c>
      <c r="BW774" s="195"/>
      <c r="BX774" s="196" t="s">
        <v>128</v>
      </c>
      <c r="BY774" s="197"/>
      <c r="BZ774" s="36"/>
      <c r="CA774" s="7" t="s">
        <v>151</v>
      </c>
      <c r="CB774" s="8"/>
      <c r="CC774" s="8" t="s">
        <v>152</v>
      </c>
      <c r="CD774" s="9"/>
      <c r="CE774" s="36"/>
      <c r="CF774" s="194" t="s">
        <v>131</v>
      </c>
      <c r="CG774" s="195"/>
      <c r="CH774" s="196" t="s">
        <v>132</v>
      </c>
      <c r="CI774" s="197"/>
      <c r="CJ774" s="23"/>
      <c r="CK774" s="7" t="s">
        <v>156</v>
      </c>
      <c r="CL774" s="8"/>
      <c r="CM774" s="8" t="s">
        <v>157</v>
      </c>
      <c r="CN774" s="9"/>
      <c r="CO774" s="23"/>
      <c r="CP774" s="194" t="s">
        <v>160</v>
      </c>
      <c r="CQ774" s="195"/>
      <c r="CR774" s="196" t="s">
        <v>132</v>
      </c>
      <c r="CS774" s="197"/>
      <c r="CU774" s="26" t="s">
        <v>15</v>
      </c>
      <c r="CW774" s="52" t="s">
        <v>46</v>
      </c>
      <c r="CY774" s="35"/>
      <c r="CZ774" s="35"/>
    </row>
    <row r="775" spans="1:104" ht="18" customHeight="1" thickTop="1" thickBot="1">
      <c r="B775" s="34">
        <v>1.88</v>
      </c>
      <c r="D775" s="11">
        <v>1</v>
      </c>
      <c r="E775" s="12">
        <v>0</v>
      </c>
      <c r="F775" s="13">
        <v>0</v>
      </c>
      <c r="G775" s="14">
        <v>0</v>
      </c>
      <c r="H775" s="10"/>
      <c r="I775" s="11">
        <v>1</v>
      </c>
      <c r="J775" s="12">
        <v>0</v>
      </c>
      <c r="K775" s="13">
        <v>0</v>
      </c>
      <c r="L775" s="40">
        <f t="shared" ref="L775" si="8038">$B775*$J$4</f>
        <v>2.6828352</v>
      </c>
      <c r="N775" s="1">
        <f t="shared" ref="N775" si="8039">D775*I775+F775*I778-E775*J775-G775*J778</f>
        <v>1</v>
      </c>
      <c r="O775" s="4">
        <f t="shared" ref="O775" si="8040">(D775*J775+E775*I775+F775*J778+G775*I778)</f>
        <v>0</v>
      </c>
      <c r="P775" s="2">
        <f t="shared" ref="P775" si="8041">D775*K775+F775*K778-E775*L775-G775*L778</f>
        <v>0</v>
      </c>
      <c r="Q775" s="3">
        <f t="shared" ref="Q775" si="8042">(D775*L775+E775*K775+F775*L778+G775*K778)</f>
        <v>2.6828352</v>
      </c>
      <c r="S775" s="11">
        <v>1</v>
      </c>
      <c r="T775" s="12">
        <v>0</v>
      </c>
      <c r="U775" s="13">
        <v>0</v>
      </c>
      <c r="V775" s="13">
        <v>0</v>
      </c>
      <c r="W775" s="20"/>
      <c r="X775" s="1">
        <f t="shared" ref="X775" si="8043">N775*S775+P775*S778-O775*T775-Q775*T778</f>
        <v>-8.1013102279884794</v>
      </c>
      <c r="Y775" s="4">
        <f t="shared" ref="Y775" si="8044">(N775*T775+O775*S775+P775*T778+Q775*S778)</f>
        <v>0</v>
      </c>
      <c r="Z775" s="2">
        <f t="shared" ref="Z775" si="8045">N775*U775+P775*U778-O775*V775-Q775*V778</f>
        <v>0</v>
      </c>
      <c r="AA775" s="3">
        <f t="shared" ref="AA775" si="8046">(N775*V775+O775*U775+P775*V778+Q775*U778)</f>
        <v>2.6828352</v>
      </c>
      <c r="AB775" s="20"/>
      <c r="AC775" s="11">
        <v>1</v>
      </c>
      <c r="AD775" s="12">
        <v>0</v>
      </c>
      <c r="AE775" s="13">
        <v>0</v>
      </c>
      <c r="AF775" s="40">
        <f t="shared" ref="AF775" si="8047">$B775*$AD$4</f>
        <v>3.2194812000000002</v>
      </c>
      <c r="AG775" s="20"/>
      <c r="AH775" s="1">
        <f t="shared" ref="AH775" si="8048">X775*AC775+Z775*AC778-Y775*AD775-AA775*AD778</f>
        <v>-8.1013102279884794</v>
      </c>
      <c r="AI775" s="4">
        <f t="shared" ref="AI775" si="8049">(X775*AD775+Y775*AC775+Z775*AD778+AA775*AC778)</f>
        <v>0</v>
      </c>
      <c r="AJ775" s="2">
        <f t="shared" ref="AJ775" si="8050">X775*AE775+Z775*AE778-Y775*AF775-AA775*AF778</f>
        <v>0</v>
      </c>
      <c r="AK775" s="3">
        <f t="shared" ref="AK775" si="8051">(X775*AF775+Y775*AE775+Z775*AF778+AA775*AE778)</f>
        <v>-23.399180774376624</v>
      </c>
      <c r="AL775" s="20"/>
      <c r="AM775" s="11">
        <v>1</v>
      </c>
      <c r="AN775" s="12">
        <v>0</v>
      </c>
      <c r="AO775" s="13">
        <v>0</v>
      </c>
      <c r="AP775" s="14">
        <v>0</v>
      </c>
      <c r="AR775" s="1">
        <f t="shared" ref="AR775" si="8052">AH775*AM775+AJ775*AM778-AI775*AN775-AK775*AN778</f>
        <v>75.733948546854393</v>
      </c>
      <c r="AS775" s="4">
        <f t="shared" ref="AS775" si="8053">(AH775*AN775+AI775*AM775+AJ775*AN778+AK775*AM778)</f>
        <v>0</v>
      </c>
      <c r="AT775" s="2">
        <f t="shared" ref="AT775" si="8054">AH775*AO775+AJ775*AO778-AI775*AP775-AK775*AP778</f>
        <v>0</v>
      </c>
      <c r="AU775" s="3">
        <f t="shared" ref="AU775" si="8055">(AH775*AP775+AI775*AO775+AJ775*AP778+AK775*AO778)</f>
        <v>-23.399180774376624</v>
      </c>
      <c r="AV775" s="20"/>
      <c r="AW775" s="11">
        <v>1</v>
      </c>
      <c r="AX775" s="12">
        <v>0</v>
      </c>
      <c r="AY775" s="13">
        <v>0</v>
      </c>
      <c r="AZ775" s="40">
        <f t="shared" ref="AZ775" si="8056">$B775*$AX$4</f>
        <v>3.2194812000000002</v>
      </c>
      <c r="BA775" s="20"/>
      <c r="BB775" s="1">
        <f t="shared" ref="BB775" si="8057">AR775*AW775+AT775*AW778-AS775*AX775-AU775*AX778</f>
        <v>75.733948546854393</v>
      </c>
      <c r="BC775" s="4">
        <f t="shared" ref="BC775" si="8058">(AR775*AX775+AS775*AW775+AT775*AX778+AU775*AW778)</f>
        <v>0</v>
      </c>
      <c r="BD775" s="2">
        <f t="shared" ref="BD775" si="8059">AR775*AY775+AT775*AY778-AS775*AZ775-AU775*AZ778</f>
        <v>0</v>
      </c>
      <c r="BE775" s="3">
        <f t="shared" ref="BE775" si="8060">(AR775*AZ775+AS775*AY775+AT775*AZ778+AU775*AY778)</f>
        <v>220.42484277398844</v>
      </c>
      <c r="BF775" s="20"/>
      <c r="BG775" s="11">
        <v>1</v>
      </c>
      <c r="BH775" s="12">
        <v>0</v>
      </c>
      <c r="BI775" s="13">
        <v>0</v>
      </c>
      <c r="BJ775" s="14">
        <v>0</v>
      </c>
      <c r="BK775" s="20"/>
      <c r="BL775" s="1">
        <f t="shared" ref="BL775" si="8061">BB775*BG775+BD775*BG778-BC775*BH775-BE775*BH778</f>
        <v>-672.04022559610212</v>
      </c>
      <c r="BM775" s="4">
        <f t="shared" ref="BM775" si="8062">(BB775*BH775+BC775*BG775+BD775*BH778+BE775*BG778)</f>
        <v>0</v>
      </c>
      <c r="BN775" s="2">
        <f t="shared" ref="BN775" si="8063">BB775*BI775+BD775*BI778-BC775*BJ775-BE775*BJ778</f>
        <v>0</v>
      </c>
      <c r="BO775" s="3">
        <f t="shared" ref="BO775" si="8064">(BB775*BJ775+BC775*BI775+BD775*BJ778+BE775*BI778)</f>
        <v>220.42484277398844</v>
      </c>
      <c r="BP775" s="20"/>
      <c r="BQ775" s="11">
        <v>1</v>
      </c>
      <c r="BR775" s="12">
        <v>0</v>
      </c>
      <c r="BS775" s="13">
        <v>0</v>
      </c>
      <c r="BT775" s="40">
        <f t="shared" ref="BT775" si="8065">$B775*BR$4</f>
        <v>2.6828352</v>
      </c>
      <c r="BU775" s="20"/>
      <c r="BV775" s="1">
        <f t="shared" ref="BV775" si="8066">BL775*BQ775+BN775*BQ778-BM775*BR775-BO775*BR778</f>
        <v>-672.04022559610212</v>
      </c>
      <c r="BW775" s="4">
        <f t="shared" ref="BW775" si="8067">(BL775*BR775+BM775*BQ775+BN775*BR778+BO775*BQ778)</f>
        <v>0</v>
      </c>
      <c r="BX775" s="2">
        <f t="shared" ref="BX775" si="8068">BL775*BS775+BN775*BS778-BM775*BT775-BO775*BT778</f>
        <v>0</v>
      </c>
      <c r="BY775" s="3">
        <f t="shared" ref="BY775" si="8069">(BL775*BT775+BM775*BS775+BN775*BT778+BO775*BS778)</f>
        <v>-1582.5483302711752</v>
      </c>
      <c r="BZ775" s="20"/>
      <c r="CA775" s="11">
        <v>1</v>
      </c>
      <c r="CB775" s="12">
        <v>0</v>
      </c>
      <c r="CC775" s="13">
        <v>0</v>
      </c>
      <c r="CD775" s="14">
        <v>0</v>
      </c>
      <c r="CE775" s="20"/>
      <c r="CF775" s="1">
        <f t="shared" ref="CF775" si="8070">BV775*CA775+BX775*CA778-BW775*CB775-BY775*CB778</f>
        <v>1751.1932267977195</v>
      </c>
      <c r="CG775" s="4">
        <f t="shared" ref="CG775" si="8071">(BV775*CB775+BW775*CA775+BX775*CB778+BY775*CA778)</f>
        <v>0</v>
      </c>
      <c r="CH775" s="2">
        <f t="shared" ref="CH775" si="8072">BV775*CC775+BX775*CC778-BW775*CD775-BY775*CD778</f>
        <v>0</v>
      </c>
      <c r="CI775" s="3">
        <f t="shared" ref="CI775" si="8073">(BV775*CD775+BW775*CC775+BX775*CD778+BY775*CC778)</f>
        <v>-1582.5483302711752</v>
      </c>
      <c r="CJ775" s="28"/>
      <c r="CK775" s="11">
        <v>1</v>
      </c>
      <c r="CL775" s="12">
        <v>0</v>
      </c>
      <c r="CM775" s="13">
        <v>0</v>
      </c>
      <c r="CN775" s="14">
        <v>0</v>
      </c>
      <c r="CP775" s="1">
        <f t="shared" ref="CP775" si="8074">CF775*CK775+CH775*CK778-CG775*CL775-CI775*CL778</f>
        <v>1751.1932267977195</v>
      </c>
      <c r="CQ775" s="4">
        <f t="shared" ref="CQ775" si="8075">(CF775*CL775+CG775*CK775+CH775*CL778+CI775*CK778)</f>
        <v>-1582.5483302711752</v>
      </c>
      <c r="CR775" s="2">
        <f t="shared" ref="CR775" si="8076">CF775*CM775+CH775*CM778-CG775*CN775-CI775*CN778</f>
        <v>0</v>
      </c>
      <c r="CS775" s="3">
        <f t="shared" ref="CS775" si="8077">(CF775*CN775+CG775*CM775+CH775*CN778+CI775*CM778)</f>
        <v>-1582.5483302711752</v>
      </c>
      <c r="CU775" s="29">
        <f t="shared" ref="CU775" si="8078">20*LOG(((1+$CL$4)/$CL$4)/((CP775+CP778)^2+(CQ775+CQ778)^2)^0.5)</f>
        <v>-64.911136954422602</v>
      </c>
      <c r="CW775" s="53">
        <f t="shared" ref="CW775" si="8079">((CP775^2+CQ775^2)^0.5)/((CP778^2+CQ778^2)^0.5)</f>
        <v>0.90369731341817883</v>
      </c>
      <c r="CY775" s="35"/>
      <c r="CZ775" s="35"/>
    </row>
    <row r="776" spans="1:104" ht="18" customHeight="1" thickBot="1">
      <c r="D776" s="11"/>
      <c r="E776" s="13"/>
      <c r="F776" s="13"/>
      <c r="G776" s="15"/>
      <c r="H776" s="10"/>
      <c r="I776" s="11"/>
      <c r="J776" s="13"/>
      <c r="K776" s="13"/>
      <c r="L776" s="15"/>
      <c r="N776" s="5"/>
      <c r="Q776" s="6"/>
      <c r="S776" s="11"/>
      <c r="T776" s="13"/>
      <c r="U776" s="13"/>
      <c r="V776" s="15"/>
      <c r="W776" s="20"/>
      <c r="X776" s="5"/>
      <c r="AA776" s="6"/>
      <c r="AB776" s="20"/>
      <c r="AC776" s="11"/>
      <c r="AD776" s="13"/>
      <c r="AE776" s="13"/>
      <c r="AF776" s="15"/>
      <c r="AG776" s="20"/>
      <c r="AH776" s="5"/>
      <c r="AK776" s="6"/>
      <c r="AL776" s="20"/>
      <c r="AM776" s="11"/>
      <c r="AN776" s="13"/>
      <c r="AO776" s="13"/>
      <c r="AP776" s="15"/>
      <c r="AR776" s="5"/>
      <c r="AU776" s="6"/>
      <c r="AW776" s="11"/>
      <c r="AX776" s="13"/>
      <c r="AY776" s="13"/>
      <c r="AZ776" s="15"/>
      <c r="BA776" s="20"/>
      <c r="BB776" s="5"/>
      <c r="BE776" s="6"/>
      <c r="BG776" s="11"/>
      <c r="BH776" s="13"/>
      <c r="BI776" s="13"/>
      <c r="BJ776" s="15"/>
      <c r="BL776" s="5"/>
      <c r="BO776" s="6"/>
      <c r="BQ776" s="11"/>
      <c r="BR776" s="13"/>
      <c r="BS776" s="13"/>
      <c r="BT776" s="15"/>
      <c r="BU776" s="20"/>
      <c r="BV776" s="5"/>
      <c r="BY776" s="6"/>
      <c r="CA776" s="11"/>
      <c r="CB776" s="13"/>
      <c r="CC776" s="13"/>
      <c r="CD776" s="15"/>
      <c r="CF776" s="5"/>
      <c r="CI776" s="6"/>
      <c r="CK776" s="11"/>
      <c r="CL776" s="13"/>
      <c r="CM776" s="13"/>
      <c r="CN776" s="15"/>
      <c r="CP776" s="5"/>
      <c r="CS776" s="6"/>
      <c r="CW776" s="54"/>
      <c r="CY776" s="35"/>
      <c r="CZ776" s="35"/>
    </row>
    <row r="777" spans="1:104" ht="18" customHeight="1" thickBot="1">
      <c r="D777" s="11" t="s">
        <v>101</v>
      </c>
      <c r="E777" s="13"/>
      <c r="F777" s="13" t="s">
        <v>102</v>
      </c>
      <c r="G777" s="15"/>
      <c r="H777" s="10"/>
      <c r="I777" s="11" t="s">
        <v>106</v>
      </c>
      <c r="J777" s="13"/>
      <c r="K777" s="13" t="s">
        <v>105</v>
      </c>
      <c r="L777" s="15"/>
      <c r="N777" s="194" t="s">
        <v>16</v>
      </c>
      <c r="O777" s="195"/>
      <c r="P777" s="196" t="s">
        <v>17</v>
      </c>
      <c r="Q777" s="197"/>
      <c r="S777" s="11" t="s">
        <v>4</v>
      </c>
      <c r="T777" s="13"/>
      <c r="U777" s="13" t="s">
        <v>5</v>
      </c>
      <c r="V777" s="15"/>
      <c r="W777" s="20"/>
      <c r="X777" s="194" t="s">
        <v>111</v>
      </c>
      <c r="Y777" s="195"/>
      <c r="Z777" s="196" t="s">
        <v>110</v>
      </c>
      <c r="AA777" s="197"/>
      <c r="AB777" s="20"/>
      <c r="AC777" s="11" t="s">
        <v>18</v>
      </c>
      <c r="AD777" s="13"/>
      <c r="AE777" s="13" t="s">
        <v>19</v>
      </c>
      <c r="AF777" s="15"/>
      <c r="AG777" s="20"/>
      <c r="AH777" s="194" t="s">
        <v>114</v>
      </c>
      <c r="AI777" s="195"/>
      <c r="AJ777" s="196" t="s">
        <v>115</v>
      </c>
      <c r="AK777" s="197"/>
      <c r="AL777" s="20"/>
      <c r="AM777" s="11" t="s">
        <v>138</v>
      </c>
      <c r="AN777" s="13"/>
      <c r="AO777" s="13" t="s">
        <v>137</v>
      </c>
      <c r="AP777" s="15"/>
      <c r="AR777" s="194" t="s">
        <v>117</v>
      </c>
      <c r="AS777" s="195"/>
      <c r="AT777" s="196" t="s">
        <v>118</v>
      </c>
      <c r="AU777" s="197"/>
      <c r="AV777" s="36"/>
      <c r="AW777" s="11" t="s">
        <v>142</v>
      </c>
      <c r="AX777" s="13"/>
      <c r="AY777" s="13" t="s">
        <v>141</v>
      </c>
      <c r="AZ777" s="15"/>
      <c r="BA777" s="20"/>
      <c r="BB777" s="194" t="s">
        <v>122</v>
      </c>
      <c r="BC777" s="195"/>
      <c r="BD777" s="196" t="s">
        <v>121</v>
      </c>
      <c r="BE777" s="197"/>
      <c r="BF777" s="36"/>
      <c r="BG777" s="11" t="s">
        <v>145</v>
      </c>
      <c r="BH777" s="13"/>
      <c r="BI777" s="13" t="s">
        <v>146</v>
      </c>
      <c r="BJ777" s="15"/>
      <c r="BK777" s="36"/>
      <c r="BL777" s="194" t="s">
        <v>125</v>
      </c>
      <c r="BM777" s="195"/>
      <c r="BN777" s="196" t="s">
        <v>126</v>
      </c>
      <c r="BO777" s="197"/>
      <c r="BP777" s="36"/>
      <c r="BQ777" s="11" t="s">
        <v>150</v>
      </c>
      <c r="BR777" s="13"/>
      <c r="BS777" s="13" t="s">
        <v>149</v>
      </c>
      <c r="BT777" s="15"/>
      <c r="BU777" s="20"/>
      <c r="BV777" s="194" t="s">
        <v>129</v>
      </c>
      <c r="BW777" s="195"/>
      <c r="BX777" s="196" t="s">
        <v>130</v>
      </c>
      <c r="BY777" s="197"/>
      <c r="BZ777" s="36"/>
      <c r="CA777" s="11" t="s">
        <v>154</v>
      </c>
      <c r="CB777" s="13"/>
      <c r="CC777" s="13" t="s">
        <v>153</v>
      </c>
      <c r="CD777" s="15"/>
      <c r="CE777" s="36"/>
      <c r="CF777" s="194" t="s">
        <v>134</v>
      </c>
      <c r="CG777" s="195"/>
      <c r="CH777" s="196" t="s">
        <v>133</v>
      </c>
      <c r="CI777" s="197"/>
      <c r="CK777" s="11" t="s">
        <v>159</v>
      </c>
      <c r="CL777" s="13"/>
      <c r="CM777" s="13" t="s">
        <v>158</v>
      </c>
      <c r="CN777" s="15"/>
      <c r="CP777" s="109" t="s">
        <v>161</v>
      </c>
      <c r="CQ777" s="110"/>
      <c r="CR777" s="111" t="s">
        <v>162</v>
      </c>
      <c r="CS777" s="112"/>
      <c r="CU777" s="38" t="s">
        <v>29</v>
      </c>
      <c r="CW777" s="55" t="s">
        <v>47</v>
      </c>
      <c r="CY777" s="35"/>
      <c r="CZ777" s="35"/>
    </row>
    <row r="778" spans="1:104" ht="18" customHeight="1" thickTop="1" thickBot="1">
      <c r="D778" s="16">
        <v>0</v>
      </c>
      <c r="E778" s="17">
        <f t="shared" ref="E778" si="8080">$B775*$E$4</f>
        <v>1.5312223999999999</v>
      </c>
      <c r="F778" s="18">
        <v>1</v>
      </c>
      <c r="G778" s="19">
        <v>0</v>
      </c>
      <c r="H778" s="10"/>
      <c r="I778" s="16">
        <v>0</v>
      </c>
      <c r="J778" s="17">
        <v>0</v>
      </c>
      <c r="K778" s="18">
        <v>1</v>
      </c>
      <c r="L778" s="19">
        <v>0</v>
      </c>
      <c r="N778" s="1">
        <f t="shared" ref="N778" si="8081">D778*I775+F778*I778-E778*J775-G778*J778</f>
        <v>0</v>
      </c>
      <c r="O778" s="4">
        <f t="shared" ref="O778" si="8082">(D778*J775+E778*I775+F778*J778+G778*I778)</f>
        <v>1.5312223999999999</v>
      </c>
      <c r="P778" s="2">
        <f t="shared" ref="P778" si="8083">D778*K775+F778*K778-E778*L775-G778*L778</f>
        <v>-3.1080173537484796</v>
      </c>
      <c r="Q778" s="3">
        <f t="shared" ref="Q778" si="8084">(D778*L775+E778*K775+F778*L778+G778*K778)</f>
        <v>0</v>
      </c>
      <c r="S778" s="16">
        <v>0</v>
      </c>
      <c r="T778" s="17">
        <f t="shared" ref="T778" si="8085">$B775*$T$4</f>
        <v>3.3924224000000001</v>
      </c>
      <c r="U778" s="18">
        <v>1</v>
      </c>
      <c r="V778" s="19">
        <v>0</v>
      </c>
      <c r="W778" s="20"/>
      <c r="X778" s="1">
        <f t="shared" ref="X778" si="8086">N778*S775+P778*S778-O778*T775-Q778*T778</f>
        <v>0</v>
      </c>
      <c r="Y778" s="4">
        <f t="shared" ref="Y778" si="8087">(N778*T775+O778*S775+P778*T778+Q778*S778)</f>
        <v>-9.012485290445067</v>
      </c>
      <c r="Z778" s="2">
        <f t="shared" ref="Z778" si="8088">N778*U775+P778*U778-O778*V775-Q778*V778</f>
        <v>-3.1080173537484796</v>
      </c>
      <c r="AA778" s="3">
        <f t="shared" ref="AA778" si="8089">(N778*V775+O778*U775+P778*V778+Q778*U778)</f>
        <v>0</v>
      </c>
      <c r="AB778" s="20"/>
      <c r="AC778" s="16">
        <v>0</v>
      </c>
      <c r="AD778" s="17">
        <v>0</v>
      </c>
      <c r="AE778" s="18">
        <v>1</v>
      </c>
      <c r="AF778" s="19">
        <v>0</v>
      </c>
      <c r="AG778" s="20"/>
      <c r="AH778" s="1">
        <f t="shared" ref="AH778" si="8090">X778*AC775+Z778*AC778-Y778*AD775-AA778*AD778</f>
        <v>0</v>
      </c>
      <c r="AI778" s="4">
        <f t="shared" ref="AI778" si="8091">(X778*AD775+Y778*AC775+Z778*AD778+AA778*AC778)</f>
        <v>-9.012485290445067</v>
      </c>
      <c r="AJ778" s="2">
        <f t="shared" ref="AJ778" si="8092">X778*AE775+Z778*AE778-Y778*AF775-AA778*AF778</f>
        <v>25.907509604115955</v>
      </c>
      <c r="AK778" s="3">
        <f t="shared" ref="AK778" si="8093">(X778*AF775+Y778*AE775+Z778*AF778+AA778*AE778)</f>
        <v>0</v>
      </c>
      <c r="AL778" s="20"/>
      <c r="AM778" s="16">
        <v>0</v>
      </c>
      <c r="AN778" s="17">
        <f t="shared" ref="AN778" si="8094">$B775*$AN$4</f>
        <v>3.5828287999999997</v>
      </c>
      <c r="AO778" s="18">
        <v>1</v>
      </c>
      <c r="AP778" s="19">
        <v>0</v>
      </c>
      <c r="AR778" s="1">
        <f t="shared" ref="AR778" si="8095">AH778*AM775+AJ778*AM778-AI778*AN775-AK778*AN778</f>
        <v>0</v>
      </c>
      <c r="AS778" s="4">
        <f t="shared" ref="AS778" si="8096">(AH778*AN775+AI778*AM775+AJ778*AN778+AK778*AM778)</f>
        <v>83.809686255458161</v>
      </c>
      <c r="AT778" s="2">
        <f t="shared" ref="AT778" si="8097">AH778*AO775+AJ778*AO778-AI778*AP775-AK778*AP778</f>
        <v>25.907509604115955</v>
      </c>
      <c r="AU778" s="3">
        <f t="shared" ref="AU778" si="8098">(AH778*AP775+AI778*AO775+AJ778*AP778+AK778*AO778)</f>
        <v>0</v>
      </c>
      <c r="AV778" s="20"/>
      <c r="AW778" s="16">
        <v>0</v>
      </c>
      <c r="AX778" s="17">
        <v>0</v>
      </c>
      <c r="AY778" s="18">
        <v>1</v>
      </c>
      <c r="AZ778" s="19">
        <v>0</v>
      </c>
      <c r="BA778" s="20"/>
      <c r="BB778" s="1">
        <f t="shared" ref="BB778" si="8099">AR778*AW775+AT778*AW778-AS778*AX775-AU778*AX778</f>
        <v>0</v>
      </c>
      <c r="BC778" s="4">
        <f t="shared" ref="BC778" si="8100">(AR778*AX775+AS778*AW775+AT778*AX778+AU778*AW778)</f>
        <v>83.809686255458161</v>
      </c>
      <c r="BD778" s="2">
        <f t="shared" ref="BD778" si="8101">AR778*AY775+AT778*AY778-AS778*AZ775-AU778*AZ778</f>
        <v>-243.91619967323004</v>
      </c>
      <c r="BE778" s="3">
        <f t="shared" ref="BE778" si="8102">(AR778*AZ775+AS778*AY775+AT778*AZ778+AU778*AY778)</f>
        <v>0</v>
      </c>
      <c r="BF778" s="20"/>
      <c r="BG778" s="16">
        <v>0</v>
      </c>
      <c r="BH778" s="17">
        <f t="shared" ref="BH778" si="8103">$B775*$BH$4</f>
        <v>3.3924224000000001</v>
      </c>
      <c r="BI778" s="18">
        <v>1</v>
      </c>
      <c r="BJ778" s="19">
        <v>0</v>
      </c>
      <c r="BK778" s="20"/>
      <c r="BL778" s="1">
        <f t="shared" ref="BL778" si="8104">BB778*BG775+BD778*BG778-BC778*BH775-BE778*BH778</f>
        <v>0</v>
      </c>
      <c r="BM778" s="4">
        <f t="shared" ref="BM778" si="8105">(BB778*BH775+BC778*BG775+BD778*BH778+BE778*BG778)</f>
        <v>-743.65709323888018</v>
      </c>
      <c r="BN778" s="2">
        <f t="shared" ref="BN778" si="8106">BB778*BI775+BD778*BI778-BC778*BJ775-BE778*BJ778</f>
        <v>-243.91619967323004</v>
      </c>
      <c r="BO778" s="3">
        <f t="shared" ref="BO778" si="8107">(BB778*BJ775+BC778*BI775+BD778*BJ778+BE778*BI778)</f>
        <v>0</v>
      </c>
      <c r="BP778" s="20"/>
      <c r="BQ778" s="16">
        <v>0</v>
      </c>
      <c r="BR778" s="17">
        <v>0</v>
      </c>
      <c r="BS778" s="18">
        <v>1</v>
      </c>
      <c r="BT778" s="19">
        <v>0</v>
      </c>
      <c r="BU778" s="20"/>
      <c r="BV778" s="1">
        <f t="shared" ref="BV778" si="8108">BL778*BQ775+BN778*BQ778-BM778*BR775-BO778*BR778</f>
        <v>0</v>
      </c>
      <c r="BW778" s="4">
        <f t="shared" ref="BW778" si="8109">(BL778*BR775+BM778*BQ775+BN778*BR778+BO778*BQ778)</f>
        <v>-743.65709323888018</v>
      </c>
      <c r="BX778" s="2">
        <f t="shared" ref="BX778" si="8110">BL778*BS775+BN778*BS778-BM778*BT775-BO778*BT778</f>
        <v>1751.1932267977197</v>
      </c>
      <c r="BY778" s="3">
        <f t="shared" ref="BY778" si="8111">(BL778*BT775+BM778*BS775+BN778*BT778+BO778*BS778)</f>
        <v>0</v>
      </c>
      <c r="BZ778" s="20"/>
      <c r="CA778" s="16">
        <v>0</v>
      </c>
      <c r="CB778" s="17">
        <f t="shared" ref="CB778" si="8112">$B775*$CB$4</f>
        <v>1.5312223999999999</v>
      </c>
      <c r="CC778" s="18">
        <v>1</v>
      </c>
      <c r="CD778" s="19">
        <v>0</v>
      </c>
      <c r="CE778" s="20"/>
      <c r="CF778" s="1">
        <f t="shared" ref="CF778" si="8113">BV778*CA775+BX778*CA778-BW778*CB775-BY778*CB778</f>
        <v>0</v>
      </c>
      <c r="CG778" s="4">
        <f t="shared" ref="CG778" si="8114">(BV778*CB775+BW778*CA775+BX778*CB778+BY778*CA778)</f>
        <v>1937.8092023620682</v>
      </c>
      <c r="CH778" s="2">
        <f t="shared" ref="CH778" si="8115">BV778*CC775+BX778*CC778-BW778*CD775-BY778*CD778</f>
        <v>1751.1932267977197</v>
      </c>
      <c r="CI778" s="3">
        <f t="shared" ref="CI778" si="8116">(BV778*CD775+BW778*CC775+BX778*CD778+BY778*CC778)</f>
        <v>0</v>
      </c>
      <c r="CK778" s="16">
        <f t="shared" ref="CK778" si="8117">1/$CL$4</f>
        <v>1</v>
      </c>
      <c r="CL778" s="17">
        <v>0</v>
      </c>
      <c r="CM778" s="18">
        <v>1</v>
      </c>
      <c r="CN778" s="19">
        <v>0</v>
      </c>
      <c r="CP778" s="1">
        <f t="shared" ref="CP778" si="8118">CF778*CK775+CH778*CK778-CG778*CL775-CI778*CL778</f>
        <v>1751.1932267977197</v>
      </c>
      <c r="CQ778" s="4">
        <f t="shared" ref="CQ778" si="8119">(CF778*CL775+CG778*CK775+CH778*CL778+CI778*CK778)</f>
        <v>1937.8092023620682</v>
      </c>
      <c r="CR778" s="2">
        <f t="shared" ref="CR778" si="8120">CF778*CM775+CH778*CM778-CG778*CN775-CI778*CN778</f>
        <v>1751.1932267977197</v>
      </c>
      <c r="CS778" s="3">
        <f t="shared" ref="CS778" si="8121">(CF778*CN775+CG778*CM775+CH778*CN778+CI778*CM778)</f>
        <v>0</v>
      </c>
      <c r="CU778" s="39">
        <f t="shared" ref="CU778" si="8122">(180/PI())*ATAN(-1*(CQ775/CP775))</f>
        <v>42.104031368500451</v>
      </c>
      <c r="CW778" s="56">
        <f t="shared" ref="CW778" si="8123">20*LOG(((1-(10^(CU775/20)^2)*(1-((1-CW775)/(1+CW775))^2))^0.5))</f>
        <v>-1.3981632226603977E-6</v>
      </c>
      <c r="CY778" s="35"/>
      <c r="CZ778" s="35"/>
    </row>
    <row r="779" spans="1:104" ht="18" customHeight="1"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  <c r="AA779" s="20"/>
      <c r="AB779" s="30"/>
      <c r="AC779" s="20"/>
      <c r="AD779" s="20"/>
      <c r="AE779" s="20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Y779" s="35"/>
      <c r="CZ779" s="35"/>
    </row>
    <row r="780" spans="1:104" ht="18" customHeight="1">
      <c r="CY780" s="35"/>
      <c r="CZ780" s="35"/>
    </row>
    <row r="781" spans="1:104" ht="18" customHeight="1" thickBot="1">
      <c r="A781" s="23"/>
      <c r="B781" s="23"/>
      <c r="C781" s="23"/>
      <c r="D781" s="20" t="s">
        <v>6</v>
      </c>
      <c r="E781" s="20"/>
      <c r="F781" s="20"/>
      <c r="G781" s="20"/>
      <c r="H781" s="20"/>
      <c r="I781" s="20" t="s">
        <v>7</v>
      </c>
      <c r="J781" s="20"/>
      <c r="K781" s="20"/>
      <c r="L781" s="20"/>
      <c r="M781" s="23"/>
      <c r="N781" s="23"/>
      <c r="O781" s="24" t="s">
        <v>8</v>
      </c>
      <c r="P781" s="23"/>
      <c r="Q781" s="23"/>
      <c r="R781" s="23"/>
      <c r="S781" s="20"/>
      <c r="T781" s="20" t="s">
        <v>9</v>
      </c>
      <c r="U781" s="23"/>
      <c r="V781" s="23"/>
      <c r="W781" s="23"/>
      <c r="X781" s="23"/>
      <c r="Y781" s="24" t="s">
        <v>10</v>
      </c>
      <c r="Z781" s="23"/>
      <c r="AA781" s="23"/>
      <c r="AB781" s="23"/>
      <c r="AC781" s="24" t="s">
        <v>11</v>
      </c>
      <c r="AD781" s="20"/>
      <c r="AE781" s="20"/>
      <c r="AF781" s="20"/>
      <c r="AG781" s="20"/>
      <c r="AH781" s="23"/>
      <c r="AI781" s="24" t="s">
        <v>12</v>
      </c>
      <c r="AJ781" s="23"/>
      <c r="AK781" s="23"/>
      <c r="AL781" s="20"/>
      <c r="AM781" s="24" t="s">
        <v>21</v>
      </c>
      <c r="AN781" s="20"/>
      <c r="AO781" s="23"/>
      <c r="AP781" s="23"/>
      <c r="AQ781" s="23"/>
      <c r="AR781" s="23"/>
      <c r="AS781" s="24" t="s">
        <v>87</v>
      </c>
      <c r="AT781" s="23"/>
      <c r="AU781" s="23"/>
      <c r="AV781" s="23"/>
      <c r="AW781" s="24" t="s">
        <v>22</v>
      </c>
      <c r="AX781" s="20"/>
      <c r="AY781" s="20"/>
      <c r="AZ781" s="20"/>
      <c r="BA781" s="20"/>
      <c r="BB781" s="23"/>
      <c r="BC781" s="24" t="s">
        <v>13</v>
      </c>
      <c r="BD781" s="23"/>
      <c r="BE781" s="23"/>
      <c r="BF781" s="23"/>
      <c r="BG781" s="24" t="s">
        <v>23</v>
      </c>
      <c r="BH781" s="20"/>
      <c r="BI781" s="23"/>
      <c r="BJ781" s="23"/>
      <c r="BK781" s="23"/>
      <c r="BL781" s="23"/>
      <c r="BM781" s="24" t="s">
        <v>24</v>
      </c>
      <c r="BN781" s="23"/>
      <c r="BO781" s="23"/>
      <c r="BP781" s="23"/>
      <c r="BQ781" s="24" t="s">
        <v>22</v>
      </c>
      <c r="BR781" s="20"/>
      <c r="BS781" s="20"/>
      <c r="BT781" s="20"/>
      <c r="BU781" s="20"/>
      <c r="BV781" s="23"/>
      <c r="BW781" s="24" t="s">
        <v>25</v>
      </c>
      <c r="BX781" s="23"/>
      <c r="BY781" s="23"/>
      <c r="BZ781" s="23"/>
      <c r="CA781" s="24" t="s">
        <v>23</v>
      </c>
      <c r="CB781" s="20"/>
      <c r="CC781" s="23"/>
      <c r="CD781" s="23"/>
      <c r="CE781" s="23"/>
      <c r="CF781" s="23"/>
      <c r="CG781" s="24" t="s">
        <v>88</v>
      </c>
      <c r="CH781" s="23"/>
      <c r="CI781" s="23"/>
      <c r="CJ781" s="23"/>
      <c r="CK781" s="24" t="s">
        <v>155</v>
      </c>
      <c r="CL781" s="24"/>
      <c r="CM781" s="23"/>
      <c r="CN781" s="23"/>
      <c r="CO781" s="23"/>
      <c r="CP781" s="23"/>
      <c r="CQ781" s="24" t="s">
        <v>89</v>
      </c>
      <c r="CR781" s="23"/>
      <c r="CS781" s="23"/>
      <c r="CY781" s="35"/>
      <c r="CZ781" s="35"/>
    </row>
    <row r="782" spans="1:104" ht="18" customHeight="1" thickBot="1">
      <c r="A782" s="23"/>
      <c r="B782" s="33"/>
      <c r="C782" s="23"/>
      <c r="D782" s="7" t="s">
        <v>99</v>
      </c>
      <c r="E782" s="8"/>
      <c r="F782" s="8" t="s">
        <v>100</v>
      </c>
      <c r="G782" s="9"/>
      <c r="H782" s="10"/>
      <c r="I782" s="7" t="s">
        <v>103</v>
      </c>
      <c r="J782" s="8"/>
      <c r="K782" s="8" t="s">
        <v>104</v>
      </c>
      <c r="L782" s="9"/>
      <c r="M782" s="23"/>
      <c r="N782" s="194" t="s">
        <v>74</v>
      </c>
      <c r="O782" s="195"/>
      <c r="P782" s="196" t="s">
        <v>75</v>
      </c>
      <c r="Q782" s="197"/>
      <c r="R782" s="23"/>
      <c r="S782" s="7" t="s">
        <v>2</v>
      </c>
      <c r="T782" s="8"/>
      <c r="U782" s="8" t="s">
        <v>3</v>
      </c>
      <c r="V782" s="9"/>
      <c r="W782" s="20"/>
      <c r="X782" s="194" t="s">
        <v>108</v>
      </c>
      <c r="Y782" s="195"/>
      <c r="Z782" s="196" t="s">
        <v>109</v>
      </c>
      <c r="AA782" s="197"/>
      <c r="AB782" s="20"/>
      <c r="AC782" s="7" t="s">
        <v>107</v>
      </c>
      <c r="AD782" s="8"/>
      <c r="AE782" s="8" t="s">
        <v>14</v>
      </c>
      <c r="AF782" s="9"/>
      <c r="AG782" s="20"/>
      <c r="AH782" s="194" t="s">
        <v>112</v>
      </c>
      <c r="AI782" s="195"/>
      <c r="AJ782" s="196" t="s">
        <v>113</v>
      </c>
      <c r="AK782" s="197"/>
      <c r="AL782" s="20"/>
      <c r="AM782" s="106" t="s">
        <v>135</v>
      </c>
      <c r="AN782" s="107"/>
      <c r="AO782" s="107" t="s">
        <v>136</v>
      </c>
      <c r="AP782" s="108"/>
      <c r="AQ782" s="23"/>
      <c r="AR782" s="194" t="s">
        <v>116</v>
      </c>
      <c r="AS782" s="195"/>
      <c r="AT782" s="196" t="s">
        <v>0</v>
      </c>
      <c r="AU782" s="197"/>
      <c r="AV782" s="36"/>
      <c r="AW782" s="7" t="s">
        <v>139</v>
      </c>
      <c r="AX782" s="8"/>
      <c r="AY782" s="8" t="s">
        <v>140</v>
      </c>
      <c r="AZ782" s="9"/>
      <c r="BA782" s="20"/>
      <c r="BB782" s="194" t="s">
        <v>119</v>
      </c>
      <c r="BC782" s="195"/>
      <c r="BD782" s="196" t="s">
        <v>120</v>
      </c>
      <c r="BE782" s="197"/>
      <c r="BF782" s="36"/>
      <c r="BG782" s="190" t="s">
        <v>143</v>
      </c>
      <c r="BH782" s="191"/>
      <c r="BI782" s="192" t="s">
        <v>144</v>
      </c>
      <c r="BJ782" s="193"/>
      <c r="BK782" s="36"/>
      <c r="BL782" s="194" t="s">
        <v>123</v>
      </c>
      <c r="BM782" s="195"/>
      <c r="BN782" s="196" t="s">
        <v>124</v>
      </c>
      <c r="BO782" s="197"/>
      <c r="BP782" s="36"/>
      <c r="BQ782" s="7" t="s">
        <v>147</v>
      </c>
      <c r="BR782" s="8"/>
      <c r="BS782" s="8" t="s">
        <v>148</v>
      </c>
      <c r="BT782" s="9"/>
      <c r="BU782" s="20"/>
      <c r="BV782" s="194" t="s">
        <v>127</v>
      </c>
      <c r="BW782" s="195"/>
      <c r="BX782" s="196" t="s">
        <v>128</v>
      </c>
      <c r="BY782" s="197"/>
      <c r="BZ782" s="36"/>
      <c r="CA782" s="7" t="s">
        <v>151</v>
      </c>
      <c r="CB782" s="8"/>
      <c r="CC782" s="8" t="s">
        <v>152</v>
      </c>
      <c r="CD782" s="9"/>
      <c r="CE782" s="36"/>
      <c r="CF782" s="194" t="s">
        <v>131</v>
      </c>
      <c r="CG782" s="195"/>
      <c r="CH782" s="196" t="s">
        <v>132</v>
      </c>
      <c r="CI782" s="197"/>
      <c r="CJ782" s="23"/>
      <c r="CK782" s="7" t="s">
        <v>156</v>
      </c>
      <c r="CL782" s="8"/>
      <c r="CM782" s="8" t="s">
        <v>157</v>
      </c>
      <c r="CN782" s="9"/>
      <c r="CO782" s="23"/>
      <c r="CP782" s="194" t="s">
        <v>160</v>
      </c>
      <c r="CQ782" s="195"/>
      <c r="CR782" s="196" t="s">
        <v>132</v>
      </c>
      <c r="CS782" s="197"/>
      <c r="CU782" s="26" t="s">
        <v>15</v>
      </c>
      <c r="CW782" s="52" t="s">
        <v>46</v>
      </c>
      <c r="CY782" s="35"/>
      <c r="CZ782" s="35"/>
    </row>
    <row r="783" spans="1:104" ht="18" customHeight="1" thickTop="1" thickBot="1">
      <c r="B783" s="34">
        <v>1.9</v>
      </c>
      <c r="D783" s="11">
        <v>1</v>
      </c>
      <c r="E783" s="12">
        <v>0</v>
      </c>
      <c r="F783" s="13">
        <v>0</v>
      </c>
      <c r="G783" s="14">
        <v>0</v>
      </c>
      <c r="H783" s="10"/>
      <c r="I783" s="11">
        <v>1</v>
      </c>
      <c r="J783" s="12">
        <v>0</v>
      </c>
      <c r="K783" s="13">
        <v>0</v>
      </c>
      <c r="L783" s="40">
        <f t="shared" ref="L783" si="8124">$B783*$J$4</f>
        <v>2.711376</v>
      </c>
      <c r="N783" s="1">
        <f t="shared" ref="N783" si="8125">D783*I783+F783*I786-E783*J783-G783*J786</f>
        <v>1</v>
      </c>
      <c r="O783" s="4">
        <f t="shared" ref="O783" si="8126">(D783*J783+E783*I783+F783*J786+G783*I786)</f>
        <v>0</v>
      </c>
      <c r="P783" s="2">
        <f t="shared" ref="P783" si="8127">D783*K783+F783*K786-E783*L783-G783*L786</f>
        <v>0</v>
      </c>
      <c r="Q783" s="3">
        <f t="shared" ref="Q783" si="8128">(D783*L783+E783*K783+F783*L786+G783*K786)</f>
        <v>2.711376</v>
      </c>
      <c r="S783" s="11">
        <v>1</v>
      </c>
      <c r="T783" s="12">
        <v>0</v>
      </c>
      <c r="U783" s="13">
        <v>0</v>
      </c>
      <c r="V783" s="13">
        <v>0</v>
      </c>
      <c r="W783" s="20"/>
      <c r="X783" s="1">
        <f t="shared" ref="X783" si="8129">N783*S783+P783*S786-O783*T783-Q783*T786</f>
        <v>-8.2959851525119994</v>
      </c>
      <c r="Y783" s="4">
        <f t="shared" ref="Y783" si="8130">(N783*T783+O783*S783+P783*T786+Q783*S786)</f>
        <v>0</v>
      </c>
      <c r="Z783" s="2">
        <f t="shared" ref="Z783" si="8131">N783*U783+P783*U786-O783*V783-Q783*V786</f>
        <v>0</v>
      </c>
      <c r="AA783" s="3">
        <f t="shared" ref="AA783" si="8132">(N783*V783+O783*U783+P783*V786+Q783*U786)</f>
        <v>2.711376</v>
      </c>
      <c r="AB783" s="20"/>
      <c r="AC783" s="11">
        <v>1</v>
      </c>
      <c r="AD783" s="12">
        <v>0</v>
      </c>
      <c r="AE783" s="13">
        <v>0</v>
      </c>
      <c r="AF783" s="40">
        <f t="shared" ref="AF783" si="8133">$B783*$AD$4</f>
        <v>3.2537310000000002</v>
      </c>
      <c r="AG783" s="20"/>
      <c r="AH783" s="1">
        <f t="shared" ref="AH783" si="8134">X783*AC783+Z783*AC786-Y783*AD783-AA783*AD786</f>
        <v>-8.2959851525119994</v>
      </c>
      <c r="AI783" s="4">
        <f t="shared" ref="AI783" si="8135">(X783*AD783+Y783*AC783+Z783*AD786+AA783*AC786)</f>
        <v>0</v>
      </c>
      <c r="AJ783" s="2">
        <f t="shared" ref="AJ783" si="8136">X783*AE783+Z783*AE786-Y783*AF783-AA783*AF786</f>
        <v>0</v>
      </c>
      <c r="AK783" s="3">
        <f t="shared" ref="AK783" si="8137">(X783*AF783+Y783*AE783+Z783*AF786+AA783*AE786)</f>
        <v>-24.28152806626802</v>
      </c>
      <c r="AL783" s="20"/>
      <c r="AM783" s="11">
        <v>1</v>
      </c>
      <c r="AN783" s="12">
        <v>0</v>
      </c>
      <c r="AO783" s="13">
        <v>0</v>
      </c>
      <c r="AP783" s="14">
        <v>0</v>
      </c>
      <c r="AR783" s="1">
        <f t="shared" ref="AR783" si="8138">AH783*AM783+AJ783*AM786-AI783*AN783-AK783*AN786</f>
        <v>79.626068209872784</v>
      </c>
      <c r="AS783" s="4">
        <f t="shared" ref="AS783" si="8139">(AH783*AN783+AI783*AM783+AJ783*AN786+AK783*AM786)</f>
        <v>0</v>
      </c>
      <c r="AT783" s="2">
        <f t="shared" ref="AT783" si="8140">AH783*AO783+AJ783*AO786-AI783*AP783-AK783*AP786</f>
        <v>0</v>
      </c>
      <c r="AU783" s="3">
        <f t="shared" ref="AU783" si="8141">(AH783*AP783+AI783*AO783+AJ783*AP786+AK783*AO786)</f>
        <v>-24.28152806626802</v>
      </c>
      <c r="AV783" s="20"/>
      <c r="AW783" s="11">
        <v>1</v>
      </c>
      <c r="AX783" s="12">
        <v>0</v>
      </c>
      <c r="AY783" s="13">
        <v>0</v>
      </c>
      <c r="AZ783" s="40">
        <f t="shared" ref="AZ783" si="8142">$B783*$AX$4</f>
        <v>3.2537310000000002</v>
      </c>
      <c r="BA783" s="20"/>
      <c r="BB783" s="1">
        <f t="shared" ref="BB783" si="8143">AR783*AW783+AT783*AW786-AS783*AX783-AU783*AX786</f>
        <v>79.626068209872784</v>
      </c>
      <c r="BC783" s="4">
        <f t="shared" ref="BC783" si="8144">(AR783*AX783+AS783*AW783+AT783*AX786+AU783*AW786)</f>
        <v>0</v>
      </c>
      <c r="BD783" s="2">
        <f t="shared" ref="BD783" si="8145">AR783*AY783+AT783*AY786-AS783*AZ783-AU783*AZ786</f>
        <v>0</v>
      </c>
      <c r="BE783" s="3">
        <f t="shared" ref="BE783" si="8146">(AR783*AZ783+AS783*AY783+AT783*AZ786+AU783*AY786)</f>
        <v>234.80027847630961</v>
      </c>
      <c r="BF783" s="20"/>
      <c r="BG783" s="11">
        <v>1</v>
      </c>
      <c r="BH783" s="12">
        <v>0</v>
      </c>
      <c r="BI783" s="13">
        <v>0</v>
      </c>
      <c r="BJ783" s="14">
        <v>0</v>
      </c>
      <c r="BK783" s="20"/>
      <c r="BL783" s="1">
        <f t="shared" ref="BL783" si="8147">BB783*BG783+BD783*BG786-BC783*BH783-BE783*BH786</f>
        <v>-725.38950414949647</v>
      </c>
      <c r="BM783" s="4">
        <f t="shared" ref="BM783" si="8148">(BB783*BH783+BC783*BG783+BD783*BH786+BE783*BG786)</f>
        <v>0</v>
      </c>
      <c r="BN783" s="2">
        <f t="shared" ref="BN783" si="8149">BB783*BI783+BD783*BI786-BC783*BJ783-BE783*BJ786</f>
        <v>0</v>
      </c>
      <c r="BO783" s="3">
        <f t="shared" ref="BO783" si="8150">(BB783*BJ783+BC783*BI783+BD783*BJ786+BE783*BI786)</f>
        <v>234.80027847630961</v>
      </c>
      <c r="BP783" s="20"/>
      <c r="BQ783" s="11">
        <v>1</v>
      </c>
      <c r="BR783" s="12">
        <v>0</v>
      </c>
      <c r="BS783" s="13">
        <v>0</v>
      </c>
      <c r="BT783" s="40">
        <f t="shared" ref="BT783" si="8151">$B783*BR$4</f>
        <v>2.711376</v>
      </c>
      <c r="BU783" s="20"/>
      <c r="BV783" s="1">
        <f t="shared" ref="BV783" si="8152">BL783*BQ783+BN783*BQ786-BM783*BR783-BO783*BR786</f>
        <v>-725.38950414949647</v>
      </c>
      <c r="BW783" s="4">
        <f t="shared" ref="BW783" si="8153">(BL783*BR783+BM783*BQ783+BN783*BR786+BO783*BQ786)</f>
        <v>0</v>
      </c>
      <c r="BX783" s="2">
        <f t="shared" ref="BX783" si="8154">BL783*BS783+BN783*BS786-BM783*BT783-BO783*BT786</f>
        <v>0</v>
      </c>
      <c r="BY783" s="3">
        <f t="shared" ref="BY783" si="8155">(BL783*BT783+BM783*BS783+BN783*BT786+BO783*BS786)</f>
        <v>-1732.0034137265357</v>
      </c>
      <c r="BZ783" s="20"/>
      <c r="CA783" s="11">
        <v>1</v>
      </c>
      <c r="CB783" s="12">
        <v>0</v>
      </c>
      <c r="CC783" s="13">
        <v>0</v>
      </c>
      <c r="CD783" s="14">
        <v>0</v>
      </c>
      <c r="CE783" s="20"/>
      <c r="CF783" s="1">
        <f t="shared" ref="CF783" si="8156">BV783*CA783+BX783*CA786-BW783*CB783-BY783*CB786</f>
        <v>1954.9065626332822</v>
      </c>
      <c r="CG783" s="4">
        <f t="shared" ref="CG783" si="8157">(BV783*CB783+BW783*CA783+BX783*CB786+BY783*CA786)</f>
        <v>0</v>
      </c>
      <c r="CH783" s="2">
        <f t="shared" ref="CH783" si="8158">BV783*CC783+BX783*CC786-BW783*CD783-BY783*CD786</f>
        <v>0</v>
      </c>
      <c r="CI783" s="3">
        <f t="shared" ref="CI783" si="8159">(BV783*CD783+BW783*CC783+BX783*CD786+BY783*CC786)</f>
        <v>-1732.0034137265357</v>
      </c>
      <c r="CJ783" s="28"/>
      <c r="CK783" s="11">
        <v>1</v>
      </c>
      <c r="CL783" s="12">
        <v>0</v>
      </c>
      <c r="CM783" s="13">
        <v>0</v>
      </c>
      <c r="CN783" s="14">
        <v>0</v>
      </c>
      <c r="CP783" s="1">
        <f t="shared" ref="CP783" si="8160">CF783*CK783+CH783*CK786-CG783*CL783-CI783*CL786</f>
        <v>1954.9065626332822</v>
      </c>
      <c r="CQ783" s="4">
        <f t="shared" ref="CQ783" si="8161">(CF783*CL783+CG783*CK783+CH783*CL786+CI783*CK786)</f>
        <v>-1732.0034137265357</v>
      </c>
      <c r="CR783" s="2">
        <f t="shared" ref="CR783" si="8162">CF783*CM783+CH783*CM786-CG783*CN783-CI783*CN786</f>
        <v>0</v>
      </c>
      <c r="CS783" s="3">
        <f t="shared" ref="CS783" si="8163">(CF783*CN783+CG783*CM783+CH783*CN786+CI783*CM786)</f>
        <v>-1732.0034137265357</v>
      </c>
      <c r="CU783" s="29">
        <f t="shared" ref="CU783" si="8164">20*LOG(((1+$CL$4)/$CL$4)/((CP783+CP786)^2+(CQ783+CQ786)^2)^0.5)</f>
        <v>-65.886016991593721</v>
      </c>
      <c r="CW783" s="53">
        <f t="shared" ref="CW783" si="8165">((CP783^2+CQ783^2)^0.5)/((CP786^2+CQ786^2)^0.5)</f>
        <v>0.88597772432524735</v>
      </c>
      <c r="CY783" s="35"/>
      <c r="CZ783" s="35"/>
    </row>
    <row r="784" spans="1:104" ht="18" customHeight="1" thickBot="1">
      <c r="D784" s="11"/>
      <c r="E784" s="13"/>
      <c r="F784" s="13"/>
      <c r="G784" s="15"/>
      <c r="H784" s="10"/>
      <c r="I784" s="11"/>
      <c r="J784" s="13"/>
      <c r="K784" s="13"/>
      <c r="L784" s="15"/>
      <c r="N784" s="5"/>
      <c r="Q784" s="6"/>
      <c r="S784" s="11"/>
      <c r="T784" s="13"/>
      <c r="U784" s="13"/>
      <c r="V784" s="15"/>
      <c r="W784" s="20"/>
      <c r="X784" s="5"/>
      <c r="AA784" s="6"/>
      <c r="AB784" s="20"/>
      <c r="AC784" s="11"/>
      <c r="AD784" s="13"/>
      <c r="AE784" s="13"/>
      <c r="AF784" s="15"/>
      <c r="AG784" s="20"/>
      <c r="AH784" s="5"/>
      <c r="AK784" s="6"/>
      <c r="AL784" s="20"/>
      <c r="AM784" s="11"/>
      <c r="AN784" s="13"/>
      <c r="AO784" s="13"/>
      <c r="AP784" s="15"/>
      <c r="AR784" s="5"/>
      <c r="AU784" s="6"/>
      <c r="AW784" s="11"/>
      <c r="AX784" s="13"/>
      <c r="AY784" s="13"/>
      <c r="AZ784" s="15"/>
      <c r="BA784" s="20"/>
      <c r="BB784" s="5"/>
      <c r="BE784" s="6"/>
      <c r="BG784" s="11"/>
      <c r="BH784" s="13"/>
      <c r="BI784" s="13"/>
      <c r="BJ784" s="15"/>
      <c r="BL784" s="5"/>
      <c r="BO784" s="6"/>
      <c r="BQ784" s="11"/>
      <c r="BR784" s="13"/>
      <c r="BS784" s="13"/>
      <c r="BT784" s="15"/>
      <c r="BU784" s="20"/>
      <c r="BV784" s="5"/>
      <c r="BY784" s="6"/>
      <c r="CA784" s="11"/>
      <c r="CB784" s="13"/>
      <c r="CC784" s="13"/>
      <c r="CD784" s="15"/>
      <c r="CF784" s="5"/>
      <c r="CI784" s="6"/>
      <c r="CK784" s="11"/>
      <c r="CL784" s="13"/>
      <c r="CM784" s="13"/>
      <c r="CN784" s="15"/>
      <c r="CP784" s="5"/>
      <c r="CS784" s="6"/>
      <c r="CW784" s="54"/>
      <c r="CY784" s="35"/>
      <c r="CZ784" s="35"/>
    </row>
    <row r="785" spans="1:104" ht="18" customHeight="1" thickBot="1">
      <c r="D785" s="11" t="s">
        <v>101</v>
      </c>
      <c r="E785" s="13"/>
      <c r="F785" s="13" t="s">
        <v>102</v>
      </c>
      <c r="G785" s="15"/>
      <c r="H785" s="10"/>
      <c r="I785" s="11" t="s">
        <v>106</v>
      </c>
      <c r="J785" s="13"/>
      <c r="K785" s="13" t="s">
        <v>105</v>
      </c>
      <c r="L785" s="15"/>
      <c r="N785" s="194" t="s">
        <v>16</v>
      </c>
      <c r="O785" s="195"/>
      <c r="P785" s="196" t="s">
        <v>17</v>
      </c>
      <c r="Q785" s="197"/>
      <c r="S785" s="11" t="s">
        <v>4</v>
      </c>
      <c r="T785" s="13"/>
      <c r="U785" s="13" t="s">
        <v>5</v>
      </c>
      <c r="V785" s="15"/>
      <c r="W785" s="20"/>
      <c r="X785" s="194" t="s">
        <v>111</v>
      </c>
      <c r="Y785" s="195"/>
      <c r="Z785" s="196" t="s">
        <v>110</v>
      </c>
      <c r="AA785" s="197"/>
      <c r="AB785" s="20"/>
      <c r="AC785" s="11" t="s">
        <v>18</v>
      </c>
      <c r="AD785" s="13"/>
      <c r="AE785" s="13" t="s">
        <v>19</v>
      </c>
      <c r="AF785" s="15"/>
      <c r="AG785" s="20"/>
      <c r="AH785" s="194" t="s">
        <v>114</v>
      </c>
      <c r="AI785" s="195"/>
      <c r="AJ785" s="196" t="s">
        <v>115</v>
      </c>
      <c r="AK785" s="197"/>
      <c r="AL785" s="20"/>
      <c r="AM785" s="11" t="s">
        <v>138</v>
      </c>
      <c r="AN785" s="13"/>
      <c r="AO785" s="13" t="s">
        <v>137</v>
      </c>
      <c r="AP785" s="15"/>
      <c r="AR785" s="194" t="s">
        <v>117</v>
      </c>
      <c r="AS785" s="195"/>
      <c r="AT785" s="196" t="s">
        <v>118</v>
      </c>
      <c r="AU785" s="197"/>
      <c r="AV785" s="36"/>
      <c r="AW785" s="11" t="s">
        <v>142</v>
      </c>
      <c r="AX785" s="13"/>
      <c r="AY785" s="13" t="s">
        <v>141</v>
      </c>
      <c r="AZ785" s="15"/>
      <c r="BA785" s="20"/>
      <c r="BB785" s="194" t="s">
        <v>122</v>
      </c>
      <c r="BC785" s="195"/>
      <c r="BD785" s="196" t="s">
        <v>121</v>
      </c>
      <c r="BE785" s="197"/>
      <c r="BF785" s="36"/>
      <c r="BG785" s="11" t="s">
        <v>145</v>
      </c>
      <c r="BH785" s="13"/>
      <c r="BI785" s="13" t="s">
        <v>146</v>
      </c>
      <c r="BJ785" s="15"/>
      <c r="BK785" s="36"/>
      <c r="BL785" s="194" t="s">
        <v>125</v>
      </c>
      <c r="BM785" s="195"/>
      <c r="BN785" s="196" t="s">
        <v>126</v>
      </c>
      <c r="BO785" s="197"/>
      <c r="BP785" s="36"/>
      <c r="BQ785" s="11" t="s">
        <v>150</v>
      </c>
      <c r="BR785" s="13"/>
      <c r="BS785" s="13" t="s">
        <v>149</v>
      </c>
      <c r="BT785" s="15"/>
      <c r="BU785" s="20"/>
      <c r="BV785" s="194" t="s">
        <v>129</v>
      </c>
      <c r="BW785" s="195"/>
      <c r="BX785" s="196" t="s">
        <v>130</v>
      </c>
      <c r="BY785" s="197"/>
      <c r="BZ785" s="36"/>
      <c r="CA785" s="11" t="s">
        <v>154</v>
      </c>
      <c r="CB785" s="13"/>
      <c r="CC785" s="13" t="s">
        <v>153</v>
      </c>
      <c r="CD785" s="15"/>
      <c r="CE785" s="36"/>
      <c r="CF785" s="194" t="s">
        <v>134</v>
      </c>
      <c r="CG785" s="195"/>
      <c r="CH785" s="196" t="s">
        <v>133</v>
      </c>
      <c r="CI785" s="197"/>
      <c r="CK785" s="11" t="s">
        <v>159</v>
      </c>
      <c r="CL785" s="13"/>
      <c r="CM785" s="13" t="s">
        <v>158</v>
      </c>
      <c r="CN785" s="15"/>
      <c r="CP785" s="109" t="s">
        <v>161</v>
      </c>
      <c r="CQ785" s="110"/>
      <c r="CR785" s="111" t="s">
        <v>162</v>
      </c>
      <c r="CS785" s="112"/>
      <c r="CU785" s="38" t="s">
        <v>29</v>
      </c>
      <c r="CW785" s="55" t="s">
        <v>47</v>
      </c>
      <c r="CY785" s="35"/>
      <c r="CZ785" s="35"/>
    </row>
    <row r="786" spans="1:104" ht="18" customHeight="1" thickTop="1" thickBot="1">
      <c r="D786" s="16">
        <v>0</v>
      </c>
      <c r="E786" s="17">
        <f t="shared" ref="E786" si="8166">$B783*$E$4</f>
        <v>1.547512</v>
      </c>
      <c r="F786" s="18">
        <v>1</v>
      </c>
      <c r="G786" s="19">
        <v>0</v>
      </c>
      <c r="H786" s="10"/>
      <c r="I786" s="16">
        <v>0</v>
      </c>
      <c r="J786" s="17">
        <v>0</v>
      </c>
      <c r="K786" s="18">
        <v>1</v>
      </c>
      <c r="L786" s="19">
        <v>0</v>
      </c>
      <c r="N786" s="1">
        <f t="shared" ref="N786" si="8167">D786*I783+F786*I786-E786*J783-G786*J786</f>
        <v>0</v>
      </c>
      <c r="O786" s="4">
        <f t="shared" ref="O786" si="8168">(D786*J783+E786*I783+F786*J786+G786*I786)</f>
        <v>1.547512</v>
      </c>
      <c r="P786" s="2">
        <f t="shared" ref="P786" si="8169">D786*K783+F786*K786-E786*L783-G786*L786</f>
        <v>-3.1958868965120004</v>
      </c>
      <c r="Q786" s="3">
        <f t="shared" ref="Q786" si="8170">(D786*L783+E786*K783+F786*L786+G786*K786)</f>
        <v>0</v>
      </c>
      <c r="S786" s="16">
        <v>0</v>
      </c>
      <c r="T786" s="17">
        <f t="shared" ref="T786" si="8171">$B783*$T$4</f>
        <v>3.428512</v>
      </c>
      <c r="U786" s="18">
        <v>1</v>
      </c>
      <c r="V786" s="19">
        <v>0</v>
      </c>
      <c r="W786" s="20"/>
      <c r="X786" s="1">
        <f t="shared" ref="X786" si="8172">N786*S783+P786*S786-O786*T783-Q786*T786</f>
        <v>0</v>
      </c>
      <c r="Y786" s="4">
        <f t="shared" ref="Y786" si="8173">(N786*T783+O786*S783+P786*T786+Q786*S786)</f>
        <v>-9.4096245753341528</v>
      </c>
      <c r="Z786" s="2">
        <f t="shared" ref="Z786" si="8174">N786*U783+P786*U786-O786*V783-Q786*V786</f>
        <v>-3.1958868965120004</v>
      </c>
      <c r="AA786" s="3">
        <f t="shared" ref="AA786" si="8175">(N786*V783+O786*U783+P786*V786+Q786*U786)</f>
        <v>0</v>
      </c>
      <c r="AB786" s="20"/>
      <c r="AC786" s="16">
        <v>0</v>
      </c>
      <c r="AD786" s="17">
        <v>0</v>
      </c>
      <c r="AE786" s="18">
        <v>1</v>
      </c>
      <c r="AF786" s="19">
        <v>0</v>
      </c>
      <c r="AG786" s="20"/>
      <c r="AH786" s="1">
        <f t="shared" ref="AH786" si="8176">X786*AC783+Z786*AC786-Y786*AD783-AA786*AD786</f>
        <v>0</v>
      </c>
      <c r="AI786" s="4">
        <f t="shared" ref="AI786" si="8177">(X786*AD783+Y786*AC783+Z786*AD786+AA786*AC786)</f>
        <v>-9.4096245753341528</v>
      </c>
      <c r="AJ786" s="2">
        <f t="shared" ref="AJ786" si="8178">X786*AE783+Z786*AE786-Y786*AF783-AA786*AF786</f>
        <v>27.420500282614569</v>
      </c>
      <c r="AK786" s="3">
        <f t="shared" ref="AK786" si="8179">(X786*AF783+Y786*AE783+Z786*AF786+AA786*AE786)</f>
        <v>0</v>
      </c>
      <c r="AL786" s="20"/>
      <c r="AM786" s="16">
        <v>0</v>
      </c>
      <c r="AN786" s="17">
        <f t="shared" ref="AN786" si="8180">$B783*$AN$4</f>
        <v>3.6209439999999997</v>
      </c>
      <c r="AO786" s="18">
        <v>1</v>
      </c>
      <c r="AP786" s="19">
        <v>0</v>
      </c>
      <c r="AR786" s="1">
        <f t="shared" ref="AR786" si="8181">AH786*AM783+AJ786*AM786-AI786*AN783-AK786*AN786</f>
        <v>0</v>
      </c>
      <c r="AS786" s="4">
        <f t="shared" ref="AS786" si="8182">(AH786*AN783+AI786*AM783+AJ786*AN786+AK786*AM786)</f>
        <v>89.878471399997366</v>
      </c>
      <c r="AT786" s="2">
        <f t="shared" ref="AT786" si="8183">AH786*AO783+AJ786*AO786-AI786*AP783-AK786*AP786</f>
        <v>27.420500282614569</v>
      </c>
      <c r="AU786" s="3">
        <f t="shared" ref="AU786" si="8184">(AH786*AP783+AI786*AO783+AJ786*AP786+AK786*AO786)</f>
        <v>0</v>
      </c>
      <c r="AV786" s="20"/>
      <c r="AW786" s="16">
        <v>0</v>
      </c>
      <c r="AX786" s="17">
        <v>0</v>
      </c>
      <c r="AY786" s="18">
        <v>1</v>
      </c>
      <c r="AZ786" s="19">
        <v>0</v>
      </c>
      <c r="BA786" s="20"/>
      <c r="BB786" s="1">
        <f t="shared" ref="BB786" si="8185">AR786*AW783+AT786*AW786-AS786*AX783-AU786*AX786</f>
        <v>0</v>
      </c>
      <c r="BC786" s="4">
        <f t="shared" ref="BC786" si="8186">(AR786*AX783+AS786*AW783+AT786*AX786+AU786*AW786)</f>
        <v>89.878471399997366</v>
      </c>
      <c r="BD786" s="2">
        <f t="shared" ref="BD786" si="8187">AR786*AY783+AT786*AY786-AS786*AZ783-AU786*AZ786</f>
        <v>-265.01986834417028</v>
      </c>
      <c r="BE786" s="3">
        <f t="shared" ref="BE786" si="8188">(AR786*AZ783+AS786*AY783+AT786*AZ786+AU786*AY786)</f>
        <v>0</v>
      </c>
      <c r="BF786" s="20"/>
      <c r="BG786" s="16">
        <v>0</v>
      </c>
      <c r="BH786" s="17">
        <f t="shared" ref="BH786" si="8189">$B783*$BH$4</f>
        <v>3.428512</v>
      </c>
      <c r="BI786" s="18">
        <v>1</v>
      </c>
      <c r="BJ786" s="19">
        <v>0</v>
      </c>
      <c r="BK786" s="20"/>
      <c r="BL786" s="1">
        <f t="shared" ref="BL786" si="8190">BB786*BG783+BD786*BG786-BC786*BH783-BE786*BH786</f>
        <v>0</v>
      </c>
      <c r="BM786" s="4">
        <f t="shared" ref="BM786" si="8191">(BB786*BH783+BC786*BG783+BD786*BH786+BE786*BG786)</f>
        <v>-818.74532745641056</v>
      </c>
      <c r="BN786" s="2">
        <f t="shared" ref="BN786" si="8192">BB786*BI783+BD786*BI786-BC786*BJ783-BE786*BJ786</f>
        <v>-265.01986834417028</v>
      </c>
      <c r="BO786" s="3">
        <f t="shared" ref="BO786" si="8193">(BB786*BJ783+BC786*BI783+BD786*BJ786+BE786*BI786)</f>
        <v>0</v>
      </c>
      <c r="BP786" s="20"/>
      <c r="BQ786" s="16">
        <v>0</v>
      </c>
      <c r="BR786" s="17">
        <v>0</v>
      </c>
      <c r="BS786" s="18">
        <v>1</v>
      </c>
      <c r="BT786" s="19">
        <v>0</v>
      </c>
      <c r="BU786" s="20"/>
      <c r="BV786" s="1">
        <f t="shared" ref="BV786" si="8194">BL786*BQ783+BN786*BQ786-BM786*BR783-BO786*BR786</f>
        <v>0</v>
      </c>
      <c r="BW786" s="4">
        <f t="shared" ref="BW786" si="8195">(BL786*BR783+BM786*BQ783+BN786*BR786+BO786*BQ786)</f>
        <v>-818.74532745641056</v>
      </c>
      <c r="BX786" s="2">
        <f t="shared" ref="BX786" si="8196">BL786*BS783+BN786*BS786-BM786*BT783-BO786*BT786</f>
        <v>1954.9065626332822</v>
      </c>
      <c r="BY786" s="3">
        <f t="shared" ref="BY786" si="8197">(BL786*BT783+BM786*BS783+BN786*BT786+BO786*BS786)</f>
        <v>0</v>
      </c>
      <c r="BZ786" s="20"/>
      <c r="CA786" s="16">
        <v>0</v>
      </c>
      <c r="CB786" s="17">
        <f t="shared" ref="CB786" si="8198">$B783*$CB$4</f>
        <v>1.547512</v>
      </c>
      <c r="CC786" s="18">
        <v>1</v>
      </c>
      <c r="CD786" s="19">
        <v>0</v>
      </c>
      <c r="CE786" s="20"/>
      <c r="CF786" s="1">
        <f t="shared" ref="CF786" si="8199">BV786*CA783+BX786*CA786-BW786*CB783-BY786*CB786</f>
        <v>0</v>
      </c>
      <c r="CG786" s="4">
        <f t="shared" ref="CG786" si="8200">(BV786*CB783+BW786*CA783+BX786*CB786+BY786*CA786)</f>
        <v>2206.4960370973454</v>
      </c>
      <c r="CH786" s="2">
        <f t="shared" ref="CH786" si="8201">BV786*CC783+BX786*CC786-BW786*CD783-BY786*CD786</f>
        <v>1954.9065626332822</v>
      </c>
      <c r="CI786" s="3">
        <f t="shared" ref="CI786" si="8202">(BV786*CD783+BW786*CC783+BX786*CD786+BY786*CC786)</f>
        <v>0</v>
      </c>
      <c r="CK786" s="16">
        <f t="shared" ref="CK786" si="8203">1/$CL$4</f>
        <v>1</v>
      </c>
      <c r="CL786" s="17">
        <v>0</v>
      </c>
      <c r="CM786" s="18">
        <v>1</v>
      </c>
      <c r="CN786" s="19">
        <v>0</v>
      </c>
      <c r="CP786" s="1">
        <f t="shared" ref="CP786" si="8204">CF786*CK783+CH786*CK786-CG786*CL783-CI786*CL786</f>
        <v>1954.9065626332822</v>
      </c>
      <c r="CQ786" s="4">
        <f t="shared" ref="CQ786" si="8205">(CF786*CL783+CG786*CK783+CH786*CL786+CI786*CK786)</f>
        <v>2206.4960370973454</v>
      </c>
      <c r="CR786" s="2">
        <f t="shared" ref="CR786" si="8206">CF786*CM783+CH786*CM786-CG786*CN783-CI786*CN786</f>
        <v>1954.9065626332822</v>
      </c>
      <c r="CS786" s="3">
        <f t="shared" ref="CS786" si="8207">(CF786*CN783+CG786*CM783+CH786*CN786+CI786*CM786)</f>
        <v>0</v>
      </c>
      <c r="CU786" s="39">
        <f t="shared" ref="CU786" si="8208">(180/PI())*ATAN(-1*(CQ783/CP783))</f>
        <v>41.540223861687466</v>
      </c>
      <c r="CW786" s="56">
        <f t="shared" ref="CW786" si="8209">20*LOG(((1-(10^(CU783/20)^2)*(1-((1-CW783)/(1+CW783))^2))^0.5))</f>
        <v>-1.1158153821943075E-6</v>
      </c>
      <c r="CY786" s="35"/>
      <c r="CZ786" s="35"/>
    </row>
    <row r="787" spans="1:104" ht="18" customHeight="1">
      <c r="E787" s="20"/>
      <c r="F787" s="20"/>
      <c r="G787" s="20"/>
      <c r="H787" s="20"/>
      <c r="I787" s="20"/>
      <c r="J787" s="20"/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  <c r="AA787" s="20"/>
      <c r="AB787" s="30"/>
      <c r="AC787" s="20"/>
      <c r="AD787" s="20"/>
      <c r="AE787" s="20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Y787" s="35"/>
      <c r="CZ787" s="35"/>
    </row>
    <row r="788" spans="1:104" ht="18" customHeight="1">
      <c r="CY788" s="35"/>
      <c r="CZ788" s="35"/>
    </row>
    <row r="789" spans="1:104" ht="18" customHeight="1" thickBot="1">
      <c r="A789" s="23"/>
      <c r="B789" s="23"/>
      <c r="C789" s="23"/>
      <c r="D789" s="20" t="s">
        <v>6</v>
      </c>
      <c r="E789" s="20"/>
      <c r="F789" s="20"/>
      <c r="G789" s="20"/>
      <c r="H789" s="20"/>
      <c r="I789" s="20" t="s">
        <v>7</v>
      </c>
      <c r="J789" s="20"/>
      <c r="K789" s="20"/>
      <c r="L789" s="20"/>
      <c r="M789" s="23"/>
      <c r="N789" s="23"/>
      <c r="O789" s="24" t="s">
        <v>8</v>
      </c>
      <c r="P789" s="23"/>
      <c r="Q789" s="23"/>
      <c r="R789" s="23"/>
      <c r="S789" s="20"/>
      <c r="T789" s="20" t="s">
        <v>9</v>
      </c>
      <c r="U789" s="23"/>
      <c r="V789" s="23"/>
      <c r="W789" s="23"/>
      <c r="X789" s="23"/>
      <c r="Y789" s="24" t="s">
        <v>10</v>
      </c>
      <c r="Z789" s="23"/>
      <c r="AA789" s="23"/>
      <c r="AB789" s="23"/>
      <c r="AC789" s="24" t="s">
        <v>11</v>
      </c>
      <c r="AD789" s="20"/>
      <c r="AE789" s="20"/>
      <c r="AF789" s="20"/>
      <c r="AG789" s="20"/>
      <c r="AH789" s="23"/>
      <c r="AI789" s="24" t="s">
        <v>12</v>
      </c>
      <c r="AJ789" s="23"/>
      <c r="AK789" s="23"/>
      <c r="AL789" s="20"/>
      <c r="AM789" s="24" t="s">
        <v>21</v>
      </c>
      <c r="AN789" s="20"/>
      <c r="AO789" s="23"/>
      <c r="AP789" s="23"/>
      <c r="AQ789" s="23"/>
      <c r="AR789" s="23"/>
      <c r="AS789" s="24" t="s">
        <v>87</v>
      </c>
      <c r="AT789" s="23"/>
      <c r="AU789" s="23"/>
      <c r="AV789" s="23"/>
      <c r="AW789" s="24" t="s">
        <v>22</v>
      </c>
      <c r="AX789" s="20"/>
      <c r="AY789" s="20"/>
      <c r="AZ789" s="20"/>
      <c r="BA789" s="20"/>
      <c r="BB789" s="23"/>
      <c r="BC789" s="24" t="s">
        <v>13</v>
      </c>
      <c r="BD789" s="23"/>
      <c r="BE789" s="23"/>
      <c r="BF789" s="23"/>
      <c r="BG789" s="24" t="s">
        <v>23</v>
      </c>
      <c r="BH789" s="20"/>
      <c r="BI789" s="23"/>
      <c r="BJ789" s="23"/>
      <c r="BK789" s="23"/>
      <c r="BL789" s="23"/>
      <c r="BM789" s="24" t="s">
        <v>24</v>
      </c>
      <c r="BN789" s="23"/>
      <c r="BO789" s="23"/>
      <c r="BP789" s="23"/>
      <c r="BQ789" s="24" t="s">
        <v>22</v>
      </c>
      <c r="BR789" s="20"/>
      <c r="BS789" s="20"/>
      <c r="BT789" s="20"/>
      <c r="BU789" s="20"/>
      <c r="BV789" s="23"/>
      <c r="BW789" s="24" t="s">
        <v>25</v>
      </c>
      <c r="BX789" s="23"/>
      <c r="BY789" s="23"/>
      <c r="BZ789" s="23"/>
      <c r="CA789" s="24" t="s">
        <v>23</v>
      </c>
      <c r="CB789" s="20"/>
      <c r="CC789" s="23"/>
      <c r="CD789" s="23"/>
      <c r="CE789" s="23"/>
      <c r="CF789" s="23"/>
      <c r="CG789" s="24" t="s">
        <v>88</v>
      </c>
      <c r="CH789" s="23"/>
      <c r="CI789" s="23"/>
      <c r="CJ789" s="23"/>
      <c r="CK789" s="24" t="s">
        <v>155</v>
      </c>
      <c r="CL789" s="24"/>
      <c r="CM789" s="23"/>
      <c r="CN789" s="23"/>
      <c r="CO789" s="23"/>
      <c r="CP789" s="23"/>
      <c r="CQ789" s="24" t="s">
        <v>89</v>
      </c>
      <c r="CR789" s="23"/>
      <c r="CS789" s="23"/>
      <c r="CY789" s="35"/>
      <c r="CZ789" s="35"/>
    </row>
    <row r="790" spans="1:104" ht="18" customHeight="1" thickBot="1">
      <c r="A790" s="23"/>
      <c r="B790" s="33"/>
      <c r="C790" s="23"/>
      <c r="D790" s="7" t="s">
        <v>99</v>
      </c>
      <c r="E790" s="8"/>
      <c r="F790" s="8" t="s">
        <v>100</v>
      </c>
      <c r="G790" s="9"/>
      <c r="H790" s="10"/>
      <c r="I790" s="7" t="s">
        <v>103</v>
      </c>
      <c r="J790" s="8"/>
      <c r="K790" s="8" t="s">
        <v>104</v>
      </c>
      <c r="L790" s="9"/>
      <c r="M790" s="23"/>
      <c r="N790" s="194" t="s">
        <v>74</v>
      </c>
      <c r="O790" s="195"/>
      <c r="P790" s="196" t="s">
        <v>75</v>
      </c>
      <c r="Q790" s="197"/>
      <c r="R790" s="23"/>
      <c r="S790" s="7" t="s">
        <v>2</v>
      </c>
      <c r="T790" s="8"/>
      <c r="U790" s="8" t="s">
        <v>3</v>
      </c>
      <c r="V790" s="9"/>
      <c r="W790" s="20"/>
      <c r="X790" s="194" t="s">
        <v>108</v>
      </c>
      <c r="Y790" s="195"/>
      <c r="Z790" s="196" t="s">
        <v>109</v>
      </c>
      <c r="AA790" s="197"/>
      <c r="AB790" s="20"/>
      <c r="AC790" s="7" t="s">
        <v>107</v>
      </c>
      <c r="AD790" s="8"/>
      <c r="AE790" s="8" t="s">
        <v>14</v>
      </c>
      <c r="AF790" s="9"/>
      <c r="AG790" s="20"/>
      <c r="AH790" s="194" t="s">
        <v>112</v>
      </c>
      <c r="AI790" s="195"/>
      <c r="AJ790" s="196" t="s">
        <v>113</v>
      </c>
      <c r="AK790" s="197"/>
      <c r="AL790" s="20"/>
      <c r="AM790" s="106" t="s">
        <v>135</v>
      </c>
      <c r="AN790" s="107"/>
      <c r="AO790" s="107" t="s">
        <v>136</v>
      </c>
      <c r="AP790" s="108"/>
      <c r="AQ790" s="23"/>
      <c r="AR790" s="194" t="s">
        <v>116</v>
      </c>
      <c r="AS790" s="195"/>
      <c r="AT790" s="196" t="s">
        <v>0</v>
      </c>
      <c r="AU790" s="197"/>
      <c r="AV790" s="36"/>
      <c r="AW790" s="7" t="s">
        <v>139</v>
      </c>
      <c r="AX790" s="8"/>
      <c r="AY790" s="8" t="s">
        <v>140</v>
      </c>
      <c r="AZ790" s="9"/>
      <c r="BA790" s="20"/>
      <c r="BB790" s="194" t="s">
        <v>119</v>
      </c>
      <c r="BC790" s="195"/>
      <c r="BD790" s="196" t="s">
        <v>120</v>
      </c>
      <c r="BE790" s="197"/>
      <c r="BF790" s="36"/>
      <c r="BG790" s="190" t="s">
        <v>143</v>
      </c>
      <c r="BH790" s="191"/>
      <c r="BI790" s="192" t="s">
        <v>144</v>
      </c>
      <c r="BJ790" s="193"/>
      <c r="BK790" s="36"/>
      <c r="BL790" s="194" t="s">
        <v>123</v>
      </c>
      <c r="BM790" s="195"/>
      <c r="BN790" s="196" t="s">
        <v>124</v>
      </c>
      <c r="BO790" s="197"/>
      <c r="BP790" s="36"/>
      <c r="BQ790" s="7" t="s">
        <v>147</v>
      </c>
      <c r="BR790" s="8"/>
      <c r="BS790" s="8" t="s">
        <v>148</v>
      </c>
      <c r="BT790" s="9"/>
      <c r="BU790" s="20"/>
      <c r="BV790" s="194" t="s">
        <v>127</v>
      </c>
      <c r="BW790" s="195"/>
      <c r="BX790" s="196" t="s">
        <v>128</v>
      </c>
      <c r="BY790" s="197"/>
      <c r="BZ790" s="36"/>
      <c r="CA790" s="7" t="s">
        <v>151</v>
      </c>
      <c r="CB790" s="8"/>
      <c r="CC790" s="8" t="s">
        <v>152</v>
      </c>
      <c r="CD790" s="9"/>
      <c r="CE790" s="36"/>
      <c r="CF790" s="194" t="s">
        <v>131</v>
      </c>
      <c r="CG790" s="195"/>
      <c r="CH790" s="196" t="s">
        <v>132</v>
      </c>
      <c r="CI790" s="197"/>
      <c r="CJ790" s="23"/>
      <c r="CK790" s="7" t="s">
        <v>156</v>
      </c>
      <c r="CL790" s="8"/>
      <c r="CM790" s="8" t="s">
        <v>157</v>
      </c>
      <c r="CN790" s="9"/>
      <c r="CO790" s="23"/>
      <c r="CP790" s="194" t="s">
        <v>160</v>
      </c>
      <c r="CQ790" s="195"/>
      <c r="CR790" s="196" t="s">
        <v>132</v>
      </c>
      <c r="CS790" s="197"/>
      <c r="CU790" s="26" t="s">
        <v>15</v>
      </c>
      <c r="CW790" s="52" t="s">
        <v>46</v>
      </c>
      <c r="CY790" s="35"/>
      <c r="CZ790" s="35"/>
    </row>
    <row r="791" spans="1:104" ht="18" customHeight="1" thickTop="1" thickBot="1">
      <c r="B791" s="34">
        <v>1.92</v>
      </c>
      <c r="D791" s="11">
        <v>1</v>
      </c>
      <c r="E791" s="12">
        <v>0</v>
      </c>
      <c r="F791" s="13">
        <v>0</v>
      </c>
      <c r="G791" s="14">
        <v>0</v>
      </c>
      <c r="H791" s="10"/>
      <c r="I791" s="11">
        <v>1</v>
      </c>
      <c r="J791" s="12">
        <v>0</v>
      </c>
      <c r="K791" s="13">
        <v>0</v>
      </c>
      <c r="L791" s="40">
        <f t="shared" ref="L791" si="8210">$B791*$J$4</f>
        <v>2.7399168</v>
      </c>
      <c r="N791" s="1">
        <f t="shared" ref="N791" si="8211">D791*I791+F791*I794-E791*J791-G791*J794</f>
        <v>1</v>
      </c>
      <c r="O791" s="4">
        <f t="shared" ref="O791" si="8212">(D791*J791+E791*I791+F791*J794+G791*I794)</f>
        <v>0</v>
      </c>
      <c r="P791" s="2">
        <f t="shared" ref="P791" si="8213">D791*K791+F791*K794-E791*L791-G791*L794</f>
        <v>0</v>
      </c>
      <c r="Q791" s="3">
        <f t="shared" ref="Q791" si="8214">(D791*L791+E791*K791+F791*L794+G791*K794)</f>
        <v>2.7399168</v>
      </c>
      <c r="S791" s="11">
        <v>1</v>
      </c>
      <c r="T791" s="12">
        <v>0</v>
      </c>
      <c r="U791" s="13">
        <v>0</v>
      </c>
      <c r="V791" s="13">
        <v>0</v>
      </c>
      <c r="W791" s="20"/>
      <c r="X791" s="1">
        <f t="shared" ref="X791" si="8215">N791*S791+P791*S794-O791*T791-Q791*T794</f>
        <v>-8.4927201291468801</v>
      </c>
      <c r="Y791" s="4">
        <f t="shared" ref="Y791" si="8216">(N791*T791+O791*S791+P791*T794+Q791*S794)</f>
        <v>0</v>
      </c>
      <c r="Z791" s="2">
        <f t="shared" ref="Z791" si="8217">N791*U791+P791*U794-O791*V791-Q791*V794</f>
        <v>0</v>
      </c>
      <c r="AA791" s="3">
        <f t="shared" ref="AA791" si="8218">(N791*V791+O791*U791+P791*V794+Q791*U794)</f>
        <v>2.7399168</v>
      </c>
      <c r="AB791" s="20"/>
      <c r="AC791" s="11">
        <v>1</v>
      </c>
      <c r="AD791" s="12">
        <v>0</v>
      </c>
      <c r="AE791" s="13">
        <v>0</v>
      </c>
      <c r="AF791" s="40">
        <f t="shared" ref="AF791" si="8219">$B791*$AD$4</f>
        <v>3.2879808000000001</v>
      </c>
      <c r="AG791" s="20"/>
      <c r="AH791" s="1">
        <f t="shared" ref="AH791" si="8220">X791*AC791+Z791*AC794-Y791*AD791-AA791*AD794</f>
        <v>-8.4927201291468801</v>
      </c>
      <c r="AI791" s="4">
        <f t="shared" ref="AI791" si="8221">(X791*AD791+Y791*AC791+Z791*AD794+AA791*AC794)</f>
        <v>0</v>
      </c>
      <c r="AJ791" s="2">
        <f t="shared" ref="AJ791" si="8222">X791*AE791+Z791*AE794-Y791*AF791-AA791*AF794</f>
        <v>0</v>
      </c>
      <c r="AK791" s="3">
        <f t="shared" ref="AK791" si="8223">(X791*AF791+Y791*AE791+Z791*AF794+AA791*AE794)</f>
        <v>-25.183983924408462</v>
      </c>
      <c r="AL791" s="20"/>
      <c r="AM791" s="11">
        <v>1</v>
      </c>
      <c r="AN791" s="12">
        <v>0</v>
      </c>
      <c r="AO791" s="13">
        <v>0</v>
      </c>
      <c r="AP791" s="14">
        <v>0</v>
      </c>
      <c r="AR791" s="1">
        <f t="shared" ref="AR791" si="8224">AH791*AM791+AJ791*AM794-AI791*AN791-AK791*AN794</f>
        <v>83.656967942112004</v>
      </c>
      <c r="AS791" s="4">
        <f t="shared" ref="AS791" si="8225">(AH791*AN791+AI791*AM791+AJ791*AN794+AK791*AM794)</f>
        <v>0</v>
      </c>
      <c r="AT791" s="2">
        <f t="shared" ref="AT791" si="8226">AH791*AO791+AJ791*AO794-AI791*AP791-AK791*AP794</f>
        <v>0</v>
      </c>
      <c r="AU791" s="3">
        <f t="shared" ref="AU791" si="8227">(AH791*AP791+AI791*AO791+AJ791*AP794+AK791*AO794)</f>
        <v>-25.183983924408462</v>
      </c>
      <c r="AV791" s="20"/>
      <c r="AW791" s="11">
        <v>1</v>
      </c>
      <c r="AX791" s="12">
        <v>0</v>
      </c>
      <c r="AY791" s="13">
        <v>0</v>
      </c>
      <c r="AZ791" s="40">
        <f t="shared" ref="AZ791" si="8228">$B791*$AX$4</f>
        <v>3.2879808000000001</v>
      </c>
      <c r="BA791" s="20"/>
      <c r="BB791" s="1">
        <f t="shared" ref="BB791" si="8229">AR791*AW791+AT791*AW794-AS791*AX791-AU791*AX794</f>
        <v>83.656967942112004</v>
      </c>
      <c r="BC791" s="4">
        <f t="shared" ref="BC791" si="8230">(AR791*AX791+AS791*AW791+AT791*AX794+AU791*AW794)</f>
        <v>0</v>
      </c>
      <c r="BD791" s="2">
        <f t="shared" ref="BD791" si="8231">AR791*AY791+AT791*AY794-AS791*AZ791-AU791*AZ794</f>
        <v>0</v>
      </c>
      <c r="BE791" s="3">
        <f t="shared" ref="BE791" si="8232">(AR791*AZ791+AS791*AY791+AT791*AZ794+AU791*AY794)</f>
        <v>249.87852045547132</v>
      </c>
      <c r="BF791" s="20"/>
      <c r="BG791" s="11">
        <v>1</v>
      </c>
      <c r="BH791" s="12">
        <v>0</v>
      </c>
      <c r="BI791" s="13">
        <v>0</v>
      </c>
      <c r="BJ791" s="14">
        <v>0</v>
      </c>
      <c r="BK791" s="20"/>
      <c r="BL791" s="1">
        <f t="shared" ref="BL791" si="8233">BB791*BG791+BD791*BG794-BC791*BH791-BE791*BH794</f>
        <v>-782.07255383354664</v>
      </c>
      <c r="BM791" s="4">
        <f t="shared" ref="BM791" si="8234">(BB791*BH791+BC791*BG791+BD791*BH794+BE791*BG794)</f>
        <v>0</v>
      </c>
      <c r="BN791" s="2">
        <f t="shared" ref="BN791" si="8235">BB791*BI791+BD791*BI794-BC791*BJ791-BE791*BJ794</f>
        <v>0</v>
      </c>
      <c r="BO791" s="3">
        <f t="shared" ref="BO791" si="8236">(BB791*BJ791+BC791*BI791+BD791*BJ794+BE791*BI794)</f>
        <v>249.87852045547132</v>
      </c>
      <c r="BP791" s="20"/>
      <c r="BQ791" s="11">
        <v>1</v>
      </c>
      <c r="BR791" s="12">
        <v>0</v>
      </c>
      <c r="BS791" s="13">
        <v>0</v>
      </c>
      <c r="BT791" s="40">
        <f t="shared" ref="BT791" si="8237">$B791*BR$4</f>
        <v>2.7399168</v>
      </c>
      <c r="BU791" s="20"/>
      <c r="BV791" s="1">
        <f t="shared" ref="BV791" si="8238">BL791*BQ791+BN791*BQ794-BM791*BR791-BO791*BR794</f>
        <v>-782.07255383354664</v>
      </c>
      <c r="BW791" s="4">
        <f t="shared" ref="BW791" si="8239">(BL791*BR791+BM791*BQ791+BN791*BR794+BO791*BQ794)</f>
        <v>0</v>
      </c>
      <c r="BX791" s="2">
        <f t="shared" ref="BX791" si="8240">BL791*BS791+BN791*BS794-BM791*BT791-BO791*BT794</f>
        <v>0</v>
      </c>
      <c r="BY791" s="3">
        <f t="shared" ref="BY791" si="8241">(BL791*BT791+BM791*BS791+BN791*BT794+BO791*BS794)</f>
        <v>-1892.9352086119677</v>
      </c>
      <c r="BZ791" s="20"/>
      <c r="CA791" s="11">
        <v>1</v>
      </c>
      <c r="CB791" s="12">
        <v>0</v>
      </c>
      <c r="CC791" s="13">
        <v>0</v>
      </c>
      <c r="CD791" s="14">
        <v>0</v>
      </c>
      <c r="CE791" s="20"/>
      <c r="CF791" s="1">
        <f t="shared" ref="CF791" si="8242">BV791*CA791+BX791*CA794-BW791*CB791-BY791*CB794</f>
        <v>2178.1025540901819</v>
      </c>
      <c r="CG791" s="4">
        <f t="shared" ref="CG791" si="8243">(BV791*CB791+BW791*CA791+BX791*CB794+BY791*CA794)</f>
        <v>0</v>
      </c>
      <c r="CH791" s="2">
        <f t="shared" ref="CH791" si="8244">BV791*CC791+BX791*CC794-BW791*CD791-BY791*CD794</f>
        <v>0</v>
      </c>
      <c r="CI791" s="3">
        <f t="shared" ref="CI791" si="8245">(BV791*CD791+BW791*CC791+BX791*CD794+BY791*CC794)</f>
        <v>-1892.9352086119677</v>
      </c>
      <c r="CJ791" s="28"/>
      <c r="CK791" s="11">
        <v>1</v>
      </c>
      <c r="CL791" s="12">
        <v>0</v>
      </c>
      <c r="CM791" s="13">
        <v>0</v>
      </c>
      <c r="CN791" s="14">
        <v>0</v>
      </c>
      <c r="CP791" s="1">
        <f t="shared" ref="CP791" si="8246">CF791*CK791+CH791*CK794-CG791*CL791-CI791*CL794</f>
        <v>2178.1025540901819</v>
      </c>
      <c r="CQ791" s="4">
        <f t="shared" ref="CQ791" si="8247">(CF791*CL791+CG791*CK791+CH791*CL794+CI791*CK794)</f>
        <v>-1892.9352086119677</v>
      </c>
      <c r="CR791" s="2">
        <f t="shared" ref="CR791" si="8248">CF791*CM791+CH791*CM794-CG791*CN791-CI791*CN794</f>
        <v>0</v>
      </c>
      <c r="CS791" s="3">
        <f t="shared" ref="CS791" si="8249">(CF791*CN791+CG791*CM791+CH791*CN794+CI791*CM794)</f>
        <v>-1892.9352086119677</v>
      </c>
      <c r="CU791" s="29">
        <f t="shared" ref="CU791" si="8250">20*LOG(((1+$CL$4)/$CL$4)/((CP791+CP794)^2+(CQ791+CQ794)^2)^0.5)</f>
        <v>-66.846805098084999</v>
      </c>
      <c r="CW791" s="53">
        <f t="shared" ref="CW791" si="8251">((CP791^2+CQ791^2)^0.5)/((CP794^2+CQ794^2)^0.5)</f>
        <v>0.86907544016840288</v>
      </c>
      <c r="CY791" s="35"/>
      <c r="CZ791" s="35"/>
    </row>
    <row r="792" spans="1:104" ht="18" customHeight="1" thickBot="1">
      <c r="D792" s="11"/>
      <c r="E792" s="13"/>
      <c r="F792" s="13"/>
      <c r="G792" s="15"/>
      <c r="H792" s="10"/>
      <c r="I792" s="11"/>
      <c r="J792" s="13"/>
      <c r="K792" s="13"/>
      <c r="L792" s="15"/>
      <c r="N792" s="5"/>
      <c r="Q792" s="6"/>
      <c r="S792" s="11"/>
      <c r="T792" s="13"/>
      <c r="U792" s="13"/>
      <c r="V792" s="15"/>
      <c r="W792" s="20"/>
      <c r="X792" s="5"/>
      <c r="AA792" s="6"/>
      <c r="AB792" s="20"/>
      <c r="AC792" s="11"/>
      <c r="AD792" s="13"/>
      <c r="AE792" s="13"/>
      <c r="AF792" s="15"/>
      <c r="AG792" s="20"/>
      <c r="AH792" s="5"/>
      <c r="AK792" s="6"/>
      <c r="AL792" s="20"/>
      <c r="AM792" s="11"/>
      <c r="AN792" s="13"/>
      <c r="AO792" s="13"/>
      <c r="AP792" s="15"/>
      <c r="AR792" s="5"/>
      <c r="AU792" s="6"/>
      <c r="AW792" s="11"/>
      <c r="AX792" s="13"/>
      <c r="AY792" s="13"/>
      <c r="AZ792" s="15"/>
      <c r="BA792" s="20"/>
      <c r="BB792" s="5"/>
      <c r="BE792" s="6"/>
      <c r="BG792" s="11"/>
      <c r="BH792" s="13"/>
      <c r="BI792" s="13"/>
      <c r="BJ792" s="15"/>
      <c r="BL792" s="5"/>
      <c r="BO792" s="6"/>
      <c r="BQ792" s="11"/>
      <c r="BR792" s="13"/>
      <c r="BS792" s="13"/>
      <c r="BT792" s="15"/>
      <c r="BU792" s="20"/>
      <c r="BV792" s="5"/>
      <c r="BY792" s="6"/>
      <c r="CA792" s="11"/>
      <c r="CB792" s="13"/>
      <c r="CC792" s="13"/>
      <c r="CD792" s="15"/>
      <c r="CF792" s="5"/>
      <c r="CI792" s="6"/>
      <c r="CK792" s="11"/>
      <c r="CL792" s="13"/>
      <c r="CM792" s="13"/>
      <c r="CN792" s="15"/>
      <c r="CP792" s="5"/>
      <c r="CS792" s="6"/>
      <c r="CW792" s="54"/>
      <c r="CY792" s="35"/>
      <c r="CZ792" s="35"/>
    </row>
    <row r="793" spans="1:104" ht="18" customHeight="1" thickBot="1">
      <c r="D793" s="11" t="s">
        <v>101</v>
      </c>
      <c r="E793" s="13"/>
      <c r="F793" s="13" t="s">
        <v>102</v>
      </c>
      <c r="G793" s="15"/>
      <c r="H793" s="10"/>
      <c r="I793" s="11" t="s">
        <v>106</v>
      </c>
      <c r="J793" s="13"/>
      <c r="K793" s="13" t="s">
        <v>105</v>
      </c>
      <c r="L793" s="15"/>
      <c r="N793" s="194" t="s">
        <v>16</v>
      </c>
      <c r="O793" s="195"/>
      <c r="P793" s="196" t="s">
        <v>17</v>
      </c>
      <c r="Q793" s="197"/>
      <c r="S793" s="11" t="s">
        <v>4</v>
      </c>
      <c r="T793" s="13"/>
      <c r="U793" s="13" t="s">
        <v>5</v>
      </c>
      <c r="V793" s="15"/>
      <c r="W793" s="20"/>
      <c r="X793" s="194" t="s">
        <v>111</v>
      </c>
      <c r="Y793" s="195"/>
      <c r="Z793" s="196" t="s">
        <v>110</v>
      </c>
      <c r="AA793" s="197"/>
      <c r="AB793" s="20"/>
      <c r="AC793" s="11" t="s">
        <v>18</v>
      </c>
      <c r="AD793" s="13"/>
      <c r="AE793" s="13" t="s">
        <v>19</v>
      </c>
      <c r="AF793" s="15"/>
      <c r="AG793" s="20"/>
      <c r="AH793" s="194" t="s">
        <v>114</v>
      </c>
      <c r="AI793" s="195"/>
      <c r="AJ793" s="196" t="s">
        <v>115</v>
      </c>
      <c r="AK793" s="197"/>
      <c r="AL793" s="20"/>
      <c r="AM793" s="11" t="s">
        <v>138</v>
      </c>
      <c r="AN793" s="13"/>
      <c r="AO793" s="13" t="s">
        <v>137</v>
      </c>
      <c r="AP793" s="15"/>
      <c r="AR793" s="194" t="s">
        <v>117</v>
      </c>
      <c r="AS793" s="195"/>
      <c r="AT793" s="196" t="s">
        <v>118</v>
      </c>
      <c r="AU793" s="197"/>
      <c r="AV793" s="36"/>
      <c r="AW793" s="11" t="s">
        <v>142</v>
      </c>
      <c r="AX793" s="13"/>
      <c r="AY793" s="13" t="s">
        <v>141</v>
      </c>
      <c r="AZ793" s="15"/>
      <c r="BA793" s="20"/>
      <c r="BB793" s="194" t="s">
        <v>122</v>
      </c>
      <c r="BC793" s="195"/>
      <c r="BD793" s="196" t="s">
        <v>121</v>
      </c>
      <c r="BE793" s="197"/>
      <c r="BF793" s="36"/>
      <c r="BG793" s="11" t="s">
        <v>145</v>
      </c>
      <c r="BH793" s="13"/>
      <c r="BI793" s="13" t="s">
        <v>146</v>
      </c>
      <c r="BJ793" s="15"/>
      <c r="BK793" s="36"/>
      <c r="BL793" s="194" t="s">
        <v>125</v>
      </c>
      <c r="BM793" s="195"/>
      <c r="BN793" s="196" t="s">
        <v>126</v>
      </c>
      <c r="BO793" s="197"/>
      <c r="BP793" s="36"/>
      <c r="BQ793" s="11" t="s">
        <v>150</v>
      </c>
      <c r="BR793" s="13"/>
      <c r="BS793" s="13" t="s">
        <v>149</v>
      </c>
      <c r="BT793" s="15"/>
      <c r="BU793" s="20"/>
      <c r="BV793" s="194" t="s">
        <v>129</v>
      </c>
      <c r="BW793" s="195"/>
      <c r="BX793" s="196" t="s">
        <v>130</v>
      </c>
      <c r="BY793" s="197"/>
      <c r="BZ793" s="36"/>
      <c r="CA793" s="11" t="s">
        <v>154</v>
      </c>
      <c r="CB793" s="13"/>
      <c r="CC793" s="13" t="s">
        <v>153</v>
      </c>
      <c r="CD793" s="15"/>
      <c r="CE793" s="36"/>
      <c r="CF793" s="194" t="s">
        <v>134</v>
      </c>
      <c r="CG793" s="195"/>
      <c r="CH793" s="196" t="s">
        <v>133</v>
      </c>
      <c r="CI793" s="197"/>
      <c r="CK793" s="11" t="s">
        <v>159</v>
      </c>
      <c r="CL793" s="13"/>
      <c r="CM793" s="13" t="s">
        <v>158</v>
      </c>
      <c r="CN793" s="15"/>
      <c r="CP793" s="109" t="s">
        <v>161</v>
      </c>
      <c r="CQ793" s="110"/>
      <c r="CR793" s="111" t="s">
        <v>162</v>
      </c>
      <c r="CS793" s="112"/>
      <c r="CU793" s="38" t="s">
        <v>29</v>
      </c>
      <c r="CW793" s="55" t="s">
        <v>47</v>
      </c>
      <c r="CY793" s="35"/>
      <c r="CZ793" s="35"/>
    </row>
    <row r="794" spans="1:104" ht="18" customHeight="1" thickTop="1" thickBot="1">
      <c r="D794" s="16">
        <v>0</v>
      </c>
      <c r="E794" s="17">
        <f t="shared" ref="E794" si="8252">$B791*$E$4</f>
        <v>1.5638015999999999</v>
      </c>
      <c r="F794" s="18">
        <v>1</v>
      </c>
      <c r="G794" s="19">
        <v>0</v>
      </c>
      <c r="H794" s="10"/>
      <c r="I794" s="16">
        <v>0</v>
      </c>
      <c r="J794" s="17">
        <v>0</v>
      </c>
      <c r="K794" s="18">
        <v>1</v>
      </c>
      <c r="L794" s="19">
        <v>0</v>
      </c>
      <c r="N794" s="1">
        <f t="shared" ref="N794" si="8253">D794*I791+F794*I794-E794*J791-G794*J794</f>
        <v>0</v>
      </c>
      <c r="O794" s="4">
        <f t="shared" ref="O794" si="8254">(D794*J791+E794*I791+F794*J794+G794*I794)</f>
        <v>1.5638015999999999</v>
      </c>
      <c r="P794" s="2">
        <f t="shared" ref="P794" si="8255">D794*K791+F794*K794-E794*L791-G794*L794</f>
        <v>-3.2846862757068802</v>
      </c>
      <c r="Q794" s="3">
        <f t="shared" ref="Q794" si="8256">(D794*L791+E794*K791+F794*L794+G794*K794)</f>
        <v>0</v>
      </c>
      <c r="S794" s="16">
        <v>0</v>
      </c>
      <c r="T794" s="17">
        <f t="shared" ref="T794" si="8257">$B791*$T$4</f>
        <v>3.4646015999999999</v>
      </c>
      <c r="U794" s="18">
        <v>1</v>
      </c>
      <c r="V794" s="19">
        <v>0</v>
      </c>
      <c r="W794" s="20"/>
      <c r="X794" s="1">
        <f t="shared" ref="X794" si="8258">N794*S791+P794*S794-O794*T791-Q794*T794</f>
        <v>0</v>
      </c>
      <c r="Y794" s="4">
        <f t="shared" ref="Y794" si="8259">(N794*T791+O794*S791+P794*T794+Q794*S794)</f>
        <v>-9.8163277263120978</v>
      </c>
      <c r="Z794" s="2">
        <f t="shared" ref="Z794" si="8260">N794*U791+P794*U794-O794*V791-Q794*V794</f>
        <v>-3.2846862757068802</v>
      </c>
      <c r="AA794" s="3">
        <f t="shared" ref="AA794" si="8261">(N794*V791+O794*U791+P794*V794+Q794*U794)</f>
        <v>0</v>
      </c>
      <c r="AB794" s="20"/>
      <c r="AC794" s="16">
        <v>0</v>
      </c>
      <c r="AD794" s="17">
        <v>0</v>
      </c>
      <c r="AE794" s="18">
        <v>1</v>
      </c>
      <c r="AF794" s="19">
        <v>0</v>
      </c>
      <c r="AG794" s="20"/>
      <c r="AH794" s="1">
        <f t="shared" ref="AH794" si="8262">X794*AC791+Z794*AC794-Y794*AD791-AA794*AD794</f>
        <v>0</v>
      </c>
      <c r="AI794" s="4">
        <f t="shared" ref="AI794" si="8263">(X794*AD791+Y794*AC791+Z794*AD794+AA794*AC794)</f>
        <v>-9.8163277263120978</v>
      </c>
      <c r="AJ794" s="2">
        <f t="shared" ref="AJ794" si="8264">X794*AE791+Z794*AE794-Y794*AF791-AA794*AF794</f>
        <v>28.99121081491495</v>
      </c>
      <c r="AK794" s="3">
        <f t="shared" ref="AK794" si="8265">(X794*AF791+Y794*AE791+Z794*AF794+AA794*AE794)</f>
        <v>0</v>
      </c>
      <c r="AL794" s="20"/>
      <c r="AM794" s="16">
        <v>0</v>
      </c>
      <c r="AN794" s="17">
        <f t="shared" ref="AN794" si="8266">$B791*$AN$4</f>
        <v>3.6590591999999997</v>
      </c>
      <c r="AO794" s="18">
        <v>1</v>
      </c>
      <c r="AP794" s="19">
        <v>0</v>
      </c>
      <c r="AR794" s="1">
        <f t="shared" ref="AR794" si="8267">AH794*AM791+AJ794*AM794-AI794*AN791-AK794*AN794</f>
        <v>0</v>
      </c>
      <c r="AS794" s="4">
        <f t="shared" ref="AS794" si="8268">(AH794*AN791+AI794*AM791+AJ794*AN794+AK794*AM794)</f>
        <v>96.264228925141936</v>
      </c>
      <c r="AT794" s="2">
        <f t="shared" ref="AT794" si="8269">AH794*AO791+AJ794*AO794-AI794*AP791-AK794*AP794</f>
        <v>28.99121081491495</v>
      </c>
      <c r="AU794" s="3">
        <f t="shared" ref="AU794" si="8270">(AH794*AP791+AI794*AO791+AJ794*AP794+AK794*AO794)</f>
        <v>0</v>
      </c>
      <c r="AV794" s="20"/>
      <c r="AW794" s="16">
        <v>0</v>
      </c>
      <c r="AX794" s="17">
        <v>0</v>
      </c>
      <c r="AY794" s="18">
        <v>1</v>
      </c>
      <c r="AZ794" s="19">
        <v>0</v>
      </c>
      <c r="BA794" s="20"/>
      <c r="BB794" s="1">
        <f t="shared" ref="BB794" si="8271">AR794*AW791+AT794*AW794-AS794*AX791-AU794*AX794</f>
        <v>0</v>
      </c>
      <c r="BC794" s="4">
        <f t="shared" ref="BC794" si="8272">(AR794*AX791+AS794*AW791+AT794*AX794+AU794*AW794)</f>
        <v>96.264228925141936</v>
      </c>
      <c r="BD794" s="2">
        <f t="shared" ref="BD794" si="8273">AR794*AY791+AT794*AY794-AS794*AZ791-AU794*AZ794</f>
        <v>-287.52372561775638</v>
      </c>
      <c r="BE794" s="3">
        <f t="shared" ref="BE794" si="8274">(AR794*AZ791+AS794*AY791+AT794*AZ794+AU794*AY794)</f>
        <v>0</v>
      </c>
      <c r="BF794" s="20"/>
      <c r="BG794" s="16">
        <v>0</v>
      </c>
      <c r="BH794" s="17">
        <f t="shared" ref="BH794" si="8275">$B791*$BH$4</f>
        <v>3.4646015999999999</v>
      </c>
      <c r="BI794" s="18">
        <v>1</v>
      </c>
      <c r="BJ794" s="19">
        <v>0</v>
      </c>
      <c r="BK794" s="20"/>
      <c r="BL794" s="1">
        <f t="shared" ref="BL794" si="8276">BB794*BG791+BD794*BG794-BC794*BH791-BE794*BH794</f>
        <v>0</v>
      </c>
      <c r="BM794" s="4">
        <f t="shared" ref="BM794" si="8277">(BB794*BH791+BC794*BG791+BD794*BH794+BE794*BG794)</f>
        <v>-899.89093088809773</v>
      </c>
      <c r="BN794" s="2">
        <f t="shared" ref="BN794" si="8278">BB794*BI791+BD794*BI794-BC794*BJ791-BE794*BJ794</f>
        <v>-287.52372561775638</v>
      </c>
      <c r="BO794" s="3">
        <f t="shared" ref="BO794" si="8279">(BB794*BJ791+BC794*BI791+BD794*BJ794+BE794*BI794)</f>
        <v>0</v>
      </c>
      <c r="BP794" s="20"/>
      <c r="BQ794" s="16">
        <v>0</v>
      </c>
      <c r="BR794" s="17">
        <v>0</v>
      </c>
      <c r="BS794" s="18">
        <v>1</v>
      </c>
      <c r="BT794" s="19">
        <v>0</v>
      </c>
      <c r="BU794" s="20"/>
      <c r="BV794" s="1">
        <f t="shared" ref="BV794" si="8280">BL794*BQ791+BN794*BQ794-BM794*BR791-BO794*BR794</f>
        <v>0</v>
      </c>
      <c r="BW794" s="4">
        <f t="shared" ref="BW794" si="8281">(BL794*BR791+BM794*BQ791+BN794*BR794+BO794*BQ794)</f>
        <v>-899.89093088809773</v>
      </c>
      <c r="BX794" s="2">
        <f t="shared" ref="BX794" si="8282">BL794*BS791+BN794*BS794-BM794*BT791-BO794*BT794</f>
        <v>2178.1025540901815</v>
      </c>
      <c r="BY794" s="3">
        <f t="shared" ref="BY794" si="8283">(BL794*BT791+BM794*BS791+BN794*BT794+BO794*BS794)</f>
        <v>0</v>
      </c>
      <c r="BZ794" s="20"/>
      <c r="CA794" s="16">
        <v>0</v>
      </c>
      <c r="CB794" s="17">
        <f t="shared" ref="CB794" si="8284">$B791*$CB$4</f>
        <v>1.5638015999999999</v>
      </c>
      <c r="CC794" s="18">
        <v>1</v>
      </c>
      <c r="CD794" s="19">
        <v>0</v>
      </c>
      <c r="CE794" s="20"/>
      <c r="CF794" s="1">
        <f t="shared" ref="CF794" si="8285">BV794*CA791+BX794*CA794-BW794*CB791-BY794*CB794</f>
        <v>0</v>
      </c>
      <c r="CG794" s="4">
        <f t="shared" ref="CG794" si="8286">(BV794*CB791+BW794*CA791+BX794*CB794+BY794*CA794)</f>
        <v>2506.2293281622142</v>
      </c>
      <c r="CH794" s="2">
        <f t="shared" ref="CH794" si="8287">BV794*CC791+BX794*CC794-BW794*CD791-BY794*CD794</f>
        <v>2178.1025540901815</v>
      </c>
      <c r="CI794" s="3">
        <f t="shared" ref="CI794" si="8288">(BV794*CD791+BW794*CC791+BX794*CD794+BY794*CC794)</f>
        <v>0</v>
      </c>
      <c r="CK794" s="16">
        <f t="shared" ref="CK794" si="8289">1/$CL$4</f>
        <v>1</v>
      </c>
      <c r="CL794" s="17">
        <v>0</v>
      </c>
      <c r="CM794" s="18">
        <v>1</v>
      </c>
      <c r="CN794" s="19">
        <v>0</v>
      </c>
      <c r="CP794" s="1">
        <f t="shared" ref="CP794" si="8290">CF794*CK791+CH794*CK794-CG794*CL791-CI794*CL794</f>
        <v>2178.1025540901815</v>
      </c>
      <c r="CQ794" s="4">
        <f t="shared" ref="CQ794" si="8291">(CF794*CL791+CG794*CK791+CH794*CL794+CI794*CK794)</f>
        <v>2506.2293281622142</v>
      </c>
      <c r="CR794" s="2">
        <f t="shared" ref="CR794" si="8292">CF794*CM791+CH794*CM794-CG794*CN791-CI794*CN794</f>
        <v>2178.1025540901815</v>
      </c>
      <c r="CS794" s="3">
        <f t="shared" ref="CS794" si="8293">(CF794*CN791+CG794*CM791+CH794*CN794+CI794*CM794)</f>
        <v>0</v>
      </c>
      <c r="CU794" s="39">
        <f t="shared" ref="CU794" si="8294">(180/PI())*ATAN(-1*(CQ791/CP791))</f>
        <v>40.993100193149388</v>
      </c>
      <c r="CW794" s="56">
        <f t="shared" ref="CW794" si="8295">20*LOG(((1-(10^(CU791/20)^2)*(1-((1-CW791)/(1+CW791))^2))^0.5))</f>
        <v>-8.9323895125597159E-7</v>
      </c>
      <c r="CY794" s="35"/>
      <c r="CZ794" s="35"/>
    </row>
    <row r="795" spans="1:104" ht="18" customHeight="1">
      <c r="E795" s="20"/>
      <c r="F795" s="20"/>
      <c r="G795" s="20"/>
      <c r="H795" s="20"/>
      <c r="I795" s="20"/>
      <c r="J795" s="20"/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  <c r="AA795" s="20"/>
      <c r="AB795" s="30"/>
      <c r="AC795" s="20"/>
      <c r="AD795" s="20"/>
      <c r="AE795" s="20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Y795" s="35"/>
      <c r="CZ795" s="35"/>
    </row>
    <row r="796" spans="1:104" ht="18" customHeight="1">
      <c r="CY796" s="35"/>
      <c r="CZ796" s="35"/>
    </row>
    <row r="797" spans="1:104" ht="18" customHeight="1" thickBot="1">
      <c r="A797" s="23"/>
      <c r="B797" s="23"/>
      <c r="C797" s="23"/>
      <c r="D797" s="20" t="s">
        <v>6</v>
      </c>
      <c r="E797" s="20"/>
      <c r="F797" s="20"/>
      <c r="G797" s="20"/>
      <c r="H797" s="20"/>
      <c r="I797" s="20" t="s">
        <v>7</v>
      </c>
      <c r="J797" s="20"/>
      <c r="K797" s="20"/>
      <c r="L797" s="20"/>
      <c r="M797" s="23"/>
      <c r="N797" s="23"/>
      <c r="O797" s="24" t="s">
        <v>8</v>
      </c>
      <c r="P797" s="23"/>
      <c r="Q797" s="23"/>
      <c r="R797" s="23"/>
      <c r="S797" s="20"/>
      <c r="T797" s="20" t="s">
        <v>9</v>
      </c>
      <c r="U797" s="23"/>
      <c r="V797" s="23"/>
      <c r="W797" s="23"/>
      <c r="X797" s="23"/>
      <c r="Y797" s="24" t="s">
        <v>10</v>
      </c>
      <c r="Z797" s="23"/>
      <c r="AA797" s="23"/>
      <c r="AB797" s="23"/>
      <c r="AC797" s="24" t="s">
        <v>11</v>
      </c>
      <c r="AD797" s="20"/>
      <c r="AE797" s="20"/>
      <c r="AF797" s="20"/>
      <c r="AG797" s="20"/>
      <c r="AH797" s="23"/>
      <c r="AI797" s="24" t="s">
        <v>12</v>
      </c>
      <c r="AJ797" s="23"/>
      <c r="AK797" s="23"/>
      <c r="AL797" s="20"/>
      <c r="AM797" s="24" t="s">
        <v>21</v>
      </c>
      <c r="AN797" s="20"/>
      <c r="AO797" s="23"/>
      <c r="AP797" s="23"/>
      <c r="AQ797" s="23"/>
      <c r="AR797" s="23"/>
      <c r="AS797" s="24" t="s">
        <v>87</v>
      </c>
      <c r="AT797" s="23"/>
      <c r="AU797" s="23"/>
      <c r="AV797" s="23"/>
      <c r="AW797" s="24" t="s">
        <v>22</v>
      </c>
      <c r="AX797" s="20"/>
      <c r="AY797" s="20"/>
      <c r="AZ797" s="20"/>
      <c r="BA797" s="20"/>
      <c r="BB797" s="23"/>
      <c r="BC797" s="24" t="s">
        <v>13</v>
      </c>
      <c r="BD797" s="23"/>
      <c r="BE797" s="23"/>
      <c r="BF797" s="23"/>
      <c r="BG797" s="24" t="s">
        <v>23</v>
      </c>
      <c r="BH797" s="20"/>
      <c r="BI797" s="23"/>
      <c r="BJ797" s="23"/>
      <c r="BK797" s="23"/>
      <c r="BL797" s="23"/>
      <c r="BM797" s="24" t="s">
        <v>24</v>
      </c>
      <c r="BN797" s="23"/>
      <c r="BO797" s="23"/>
      <c r="BP797" s="23"/>
      <c r="BQ797" s="24" t="s">
        <v>22</v>
      </c>
      <c r="BR797" s="20"/>
      <c r="BS797" s="20"/>
      <c r="BT797" s="20"/>
      <c r="BU797" s="20"/>
      <c r="BV797" s="23"/>
      <c r="BW797" s="24" t="s">
        <v>25</v>
      </c>
      <c r="BX797" s="23"/>
      <c r="BY797" s="23"/>
      <c r="BZ797" s="23"/>
      <c r="CA797" s="24" t="s">
        <v>23</v>
      </c>
      <c r="CB797" s="20"/>
      <c r="CC797" s="23"/>
      <c r="CD797" s="23"/>
      <c r="CE797" s="23"/>
      <c r="CF797" s="23"/>
      <c r="CG797" s="24" t="s">
        <v>88</v>
      </c>
      <c r="CH797" s="23"/>
      <c r="CI797" s="23"/>
      <c r="CJ797" s="23"/>
      <c r="CK797" s="24" t="s">
        <v>155</v>
      </c>
      <c r="CL797" s="24"/>
      <c r="CM797" s="23"/>
      <c r="CN797" s="23"/>
      <c r="CO797" s="23"/>
      <c r="CP797" s="23"/>
      <c r="CQ797" s="24" t="s">
        <v>89</v>
      </c>
      <c r="CR797" s="23"/>
      <c r="CS797" s="23"/>
      <c r="CY797" s="35"/>
      <c r="CZ797" s="35"/>
    </row>
    <row r="798" spans="1:104" ht="18" customHeight="1" thickBot="1">
      <c r="A798" s="23"/>
      <c r="B798" s="33"/>
      <c r="C798" s="23"/>
      <c r="D798" s="7" t="s">
        <v>99</v>
      </c>
      <c r="E798" s="8"/>
      <c r="F798" s="8" t="s">
        <v>100</v>
      </c>
      <c r="G798" s="9"/>
      <c r="H798" s="10"/>
      <c r="I798" s="7" t="s">
        <v>103</v>
      </c>
      <c r="J798" s="8"/>
      <c r="K798" s="8" t="s">
        <v>104</v>
      </c>
      <c r="L798" s="9"/>
      <c r="M798" s="23"/>
      <c r="N798" s="194" t="s">
        <v>74</v>
      </c>
      <c r="O798" s="195"/>
      <c r="P798" s="196" t="s">
        <v>75</v>
      </c>
      <c r="Q798" s="197"/>
      <c r="R798" s="23"/>
      <c r="S798" s="7" t="s">
        <v>2</v>
      </c>
      <c r="T798" s="8"/>
      <c r="U798" s="8" t="s">
        <v>3</v>
      </c>
      <c r="V798" s="9"/>
      <c r="W798" s="20"/>
      <c r="X798" s="194" t="s">
        <v>108</v>
      </c>
      <c r="Y798" s="195"/>
      <c r="Z798" s="196" t="s">
        <v>109</v>
      </c>
      <c r="AA798" s="197"/>
      <c r="AB798" s="20"/>
      <c r="AC798" s="7" t="s">
        <v>107</v>
      </c>
      <c r="AD798" s="8"/>
      <c r="AE798" s="8" t="s">
        <v>14</v>
      </c>
      <c r="AF798" s="9"/>
      <c r="AG798" s="20"/>
      <c r="AH798" s="194" t="s">
        <v>112</v>
      </c>
      <c r="AI798" s="195"/>
      <c r="AJ798" s="196" t="s">
        <v>113</v>
      </c>
      <c r="AK798" s="197"/>
      <c r="AL798" s="20"/>
      <c r="AM798" s="106" t="s">
        <v>135</v>
      </c>
      <c r="AN798" s="107"/>
      <c r="AO798" s="107" t="s">
        <v>136</v>
      </c>
      <c r="AP798" s="108"/>
      <c r="AQ798" s="23"/>
      <c r="AR798" s="194" t="s">
        <v>116</v>
      </c>
      <c r="AS798" s="195"/>
      <c r="AT798" s="196" t="s">
        <v>0</v>
      </c>
      <c r="AU798" s="197"/>
      <c r="AV798" s="36"/>
      <c r="AW798" s="7" t="s">
        <v>139</v>
      </c>
      <c r="AX798" s="8"/>
      <c r="AY798" s="8" t="s">
        <v>140</v>
      </c>
      <c r="AZ798" s="9"/>
      <c r="BA798" s="20"/>
      <c r="BB798" s="194" t="s">
        <v>119</v>
      </c>
      <c r="BC798" s="195"/>
      <c r="BD798" s="196" t="s">
        <v>120</v>
      </c>
      <c r="BE798" s="197"/>
      <c r="BF798" s="36"/>
      <c r="BG798" s="190" t="s">
        <v>143</v>
      </c>
      <c r="BH798" s="191"/>
      <c r="BI798" s="192" t="s">
        <v>144</v>
      </c>
      <c r="BJ798" s="193"/>
      <c r="BK798" s="36"/>
      <c r="BL798" s="194" t="s">
        <v>123</v>
      </c>
      <c r="BM798" s="195"/>
      <c r="BN798" s="196" t="s">
        <v>124</v>
      </c>
      <c r="BO798" s="197"/>
      <c r="BP798" s="36"/>
      <c r="BQ798" s="7" t="s">
        <v>147</v>
      </c>
      <c r="BR798" s="8"/>
      <c r="BS798" s="8" t="s">
        <v>148</v>
      </c>
      <c r="BT798" s="9"/>
      <c r="BU798" s="20"/>
      <c r="BV798" s="194" t="s">
        <v>127</v>
      </c>
      <c r="BW798" s="195"/>
      <c r="BX798" s="196" t="s">
        <v>128</v>
      </c>
      <c r="BY798" s="197"/>
      <c r="BZ798" s="36"/>
      <c r="CA798" s="7" t="s">
        <v>151</v>
      </c>
      <c r="CB798" s="8"/>
      <c r="CC798" s="8" t="s">
        <v>152</v>
      </c>
      <c r="CD798" s="9"/>
      <c r="CE798" s="36"/>
      <c r="CF798" s="194" t="s">
        <v>131</v>
      </c>
      <c r="CG798" s="195"/>
      <c r="CH798" s="196" t="s">
        <v>132</v>
      </c>
      <c r="CI798" s="197"/>
      <c r="CJ798" s="23"/>
      <c r="CK798" s="7" t="s">
        <v>156</v>
      </c>
      <c r="CL798" s="8"/>
      <c r="CM798" s="8" t="s">
        <v>157</v>
      </c>
      <c r="CN798" s="9"/>
      <c r="CO798" s="23"/>
      <c r="CP798" s="194" t="s">
        <v>160</v>
      </c>
      <c r="CQ798" s="195"/>
      <c r="CR798" s="196" t="s">
        <v>132</v>
      </c>
      <c r="CS798" s="197"/>
      <c r="CU798" s="26" t="s">
        <v>15</v>
      </c>
      <c r="CW798" s="52" t="s">
        <v>46</v>
      </c>
      <c r="CY798" s="35"/>
      <c r="CZ798" s="35"/>
    </row>
    <row r="799" spans="1:104" ht="18" customHeight="1" thickTop="1" thickBot="1">
      <c r="B799" s="34">
        <v>1.94</v>
      </c>
      <c r="D799" s="11">
        <v>1</v>
      </c>
      <c r="E799" s="12">
        <v>0</v>
      </c>
      <c r="F799" s="13">
        <v>0</v>
      </c>
      <c r="G799" s="14">
        <v>0</v>
      </c>
      <c r="H799" s="10"/>
      <c r="I799" s="11">
        <v>1</v>
      </c>
      <c r="J799" s="12">
        <v>0</v>
      </c>
      <c r="K799" s="13">
        <v>0</v>
      </c>
      <c r="L799" s="40">
        <f t="shared" ref="L799" si="8296">$B799*$J$4</f>
        <v>2.7684576000000001</v>
      </c>
      <c r="N799" s="1">
        <f t="shared" ref="N799" si="8297">D799*I799+F799*I802-E799*J799-G799*J802</f>
        <v>1</v>
      </c>
      <c r="O799" s="4">
        <f t="shared" ref="O799" si="8298">(D799*J799+E799*I799+F799*J802+G799*I802)</f>
        <v>0</v>
      </c>
      <c r="P799" s="2">
        <f t="shared" ref="P799" si="8299">D799*K799+F799*K802-E799*L799-G799*L802</f>
        <v>0</v>
      </c>
      <c r="Q799" s="3">
        <f t="shared" ref="Q799" si="8300">(D799*L799+E799*K799+F799*L802+G799*K802)</f>
        <v>2.7684576000000001</v>
      </c>
      <c r="S799" s="11">
        <v>1</v>
      </c>
      <c r="T799" s="12">
        <v>0</v>
      </c>
      <c r="U799" s="13">
        <v>0</v>
      </c>
      <c r="V799" s="13">
        <v>0</v>
      </c>
      <c r="W799" s="20"/>
      <c r="X799" s="1">
        <f t="shared" ref="X799" si="8301">N799*S799+P799*S802-O799*T799-Q799*T802</f>
        <v>-8.6915151578931198</v>
      </c>
      <c r="Y799" s="4">
        <f t="shared" ref="Y799" si="8302">(N799*T799+O799*S799+P799*T802+Q799*S802)</f>
        <v>0</v>
      </c>
      <c r="Z799" s="2">
        <f t="shared" ref="Z799" si="8303">N799*U799+P799*U802-O799*V799-Q799*V802</f>
        <v>0</v>
      </c>
      <c r="AA799" s="3">
        <f t="shared" ref="AA799" si="8304">(N799*V799+O799*U799+P799*V802+Q799*U802)</f>
        <v>2.7684576000000001</v>
      </c>
      <c r="AB799" s="20"/>
      <c r="AC799" s="11">
        <v>1</v>
      </c>
      <c r="AD799" s="12">
        <v>0</v>
      </c>
      <c r="AE799" s="13">
        <v>0</v>
      </c>
      <c r="AF799" s="40">
        <f t="shared" ref="AF799" si="8305">$B799*$AD$4</f>
        <v>3.3222306000000001</v>
      </c>
      <c r="AG799" s="20"/>
      <c r="AH799" s="1">
        <f t="shared" ref="AH799" si="8306">X799*AC799+Z799*AC802-Y799*AD799-AA799*AD802</f>
        <v>-8.6915151578931198</v>
      </c>
      <c r="AI799" s="4">
        <f t="shared" ref="AI799" si="8307">(X799*AD799+Y799*AC799+Z799*AD802+AA799*AC802)</f>
        <v>0</v>
      </c>
      <c r="AJ799" s="2">
        <f t="shared" ref="AJ799" si="8308">X799*AE799+Z799*AE802-Y799*AF799-AA799*AF802</f>
        <v>0</v>
      </c>
      <c r="AK799" s="3">
        <f t="shared" ref="AK799" si="8309">(X799*AF799+Y799*AE799+Z799*AF802+AA799*AE802)</f>
        <v>-26.106760017916354</v>
      </c>
      <c r="AL799" s="20"/>
      <c r="AM799" s="11">
        <v>1</v>
      </c>
      <c r="AN799" s="12">
        <v>0</v>
      </c>
      <c r="AO799" s="13">
        <v>0</v>
      </c>
      <c r="AP799" s="14">
        <v>0</v>
      </c>
      <c r="AR799" s="1">
        <f t="shared" ref="AR799" si="8310">AH799*AM799+AJ799*AM802-AI799*AN799-AK799*AN802</f>
        <v>87.829729647290762</v>
      </c>
      <c r="AS799" s="4">
        <f t="shared" ref="AS799" si="8311">(AH799*AN799+AI799*AM799+AJ799*AN802+AK799*AM802)</f>
        <v>0</v>
      </c>
      <c r="AT799" s="2">
        <f t="shared" ref="AT799" si="8312">AH799*AO799+AJ799*AO802-AI799*AP799-AK799*AP802</f>
        <v>0</v>
      </c>
      <c r="AU799" s="3">
        <f t="shared" ref="AU799" si="8313">(AH799*AP799+AI799*AO799+AJ799*AP802+AK799*AO802)</f>
        <v>-26.106760017916354</v>
      </c>
      <c r="AV799" s="20"/>
      <c r="AW799" s="11">
        <v>1</v>
      </c>
      <c r="AX799" s="12">
        <v>0</v>
      </c>
      <c r="AY799" s="13">
        <v>0</v>
      </c>
      <c r="AZ799" s="40">
        <f t="shared" ref="AZ799" si="8314">$B799*$AX$4</f>
        <v>3.3222306000000001</v>
      </c>
      <c r="BA799" s="20"/>
      <c r="BB799" s="1">
        <f t="shared" ref="BB799" si="8315">AR799*AW799+AT799*AW802-AS799*AX799-AU799*AX802</f>
        <v>87.829729647290762</v>
      </c>
      <c r="BC799" s="4">
        <f t="shared" ref="BC799" si="8316">(AR799*AX799+AS799*AW799+AT799*AX802+AU799*AW802)</f>
        <v>0</v>
      </c>
      <c r="BD799" s="2">
        <f t="shared" ref="BD799" si="8317">AR799*AY799+AT799*AY802-AS799*AZ799-AU799*AZ802</f>
        <v>0</v>
      </c>
      <c r="BE799" s="3">
        <f t="shared" ref="BE799" si="8318">(AR799*AZ799+AS799*AY799+AT799*AZ802+AU799*AY802)</f>
        <v>265.68385540604021</v>
      </c>
      <c r="BF799" s="20"/>
      <c r="BG799" s="11">
        <v>1</v>
      </c>
      <c r="BH799" s="12">
        <v>0</v>
      </c>
      <c r="BI799" s="13">
        <v>0</v>
      </c>
      <c r="BJ799" s="14">
        <v>0</v>
      </c>
      <c r="BK799" s="20"/>
      <c r="BL799" s="1">
        <f t="shared" ref="BL799" si="8319">BB799*BG799+BD799*BG802-BC799*BH799-BE799*BH802</f>
        <v>-842.24740495470667</v>
      </c>
      <c r="BM799" s="4">
        <f t="shared" ref="BM799" si="8320">(BB799*BH799+BC799*BG799+BD799*BH802+BE799*BG802)</f>
        <v>0</v>
      </c>
      <c r="BN799" s="2">
        <f t="shared" ref="BN799" si="8321">BB799*BI799+BD799*BI802-BC799*BJ799-BE799*BJ802</f>
        <v>0</v>
      </c>
      <c r="BO799" s="3">
        <f t="shared" ref="BO799" si="8322">(BB799*BJ799+BC799*BI799+BD799*BJ802+BE799*BI802)</f>
        <v>265.68385540604021</v>
      </c>
      <c r="BP799" s="20"/>
      <c r="BQ799" s="11">
        <v>1</v>
      </c>
      <c r="BR799" s="12">
        <v>0</v>
      </c>
      <c r="BS799" s="13">
        <v>0</v>
      </c>
      <c r="BT799" s="40">
        <f t="shared" ref="BT799" si="8323">$B799*BR$4</f>
        <v>2.7684576000000001</v>
      </c>
      <c r="BU799" s="20"/>
      <c r="BV799" s="1">
        <f t="shared" ref="BV799" si="8324">BL799*BQ799+BN799*BQ802-BM799*BR799-BO799*BR802</f>
        <v>-842.24740495470667</v>
      </c>
      <c r="BW799" s="4">
        <f t="shared" ref="BW799" si="8325">(BL799*BR799+BM799*BQ799+BN799*BR802+BO799*BQ802)</f>
        <v>0</v>
      </c>
      <c r="BX799" s="2">
        <f t="shared" ref="BX799" si="8326">BL799*BS799+BN799*BS802-BM799*BT799-BO799*BT802</f>
        <v>0</v>
      </c>
      <c r="BY799" s="3">
        <f t="shared" ref="BY799" si="8327">(BL799*BT799+BM799*BS799+BN799*BT802+BO799*BS802)</f>
        <v>-2066.0423739210955</v>
      </c>
      <c r="BZ799" s="20"/>
      <c r="CA799" s="11">
        <v>1</v>
      </c>
      <c r="CB799" s="12">
        <v>0</v>
      </c>
      <c r="CC799" s="13">
        <v>0</v>
      </c>
      <c r="CD799" s="14">
        <v>0</v>
      </c>
      <c r="CE799" s="20"/>
      <c r="CF799" s="1">
        <f t="shared" ref="CF799" si="8328">BV799*CA799+BX799*CA802-BW799*CB799-BY799*CB802</f>
        <v>2422.287968905126</v>
      </c>
      <c r="CG799" s="4">
        <f t="shared" ref="CG799" si="8329">(BV799*CB799+BW799*CA799+BX799*CB802+BY799*CA802)</f>
        <v>0</v>
      </c>
      <c r="CH799" s="2">
        <f t="shared" ref="CH799" si="8330">BV799*CC799+BX799*CC802-BW799*CD799-BY799*CD802</f>
        <v>0</v>
      </c>
      <c r="CI799" s="3">
        <f t="shared" ref="CI799" si="8331">(BV799*CD799+BW799*CC799+BX799*CD802+BY799*CC802)</f>
        <v>-2066.0423739210955</v>
      </c>
      <c r="CJ799" s="28"/>
      <c r="CK799" s="11">
        <v>1</v>
      </c>
      <c r="CL799" s="12">
        <v>0</v>
      </c>
      <c r="CM799" s="13">
        <v>0</v>
      </c>
      <c r="CN799" s="14">
        <v>0</v>
      </c>
      <c r="CP799" s="1">
        <f t="shared" ref="CP799" si="8332">CF799*CK799+CH799*CK802-CG799*CL799-CI799*CL802</f>
        <v>2422.287968905126</v>
      </c>
      <c r="CQ799" s="4">
        <f t="shared" ref="CQ799" si="8333">(CF799*CL799+CG799*CK799+CH799*CL802+CI799*CK802)</f>
        <v>-2066.0423739210955</v>
      </c>
      <c r="CR799" s="2">
        <f t="shared" ref="CR799" si="8334">CF799*CM799+CH799*CM802-CG799*CN799-CI799*CN802</f>
        <v>0</v>
      </c>
      <c r="CS799" s="3">
        <f t="shared" ref="CS799" si="8335">(CF799*CN799+CG799*CM799+CH799*CN802+CI799*CM802)</f>
        <v>-2066.0423739210955</v>
      </c>
      <c r="CU799" s="29">
        <f t="shared" ref="CU799" si="8336">20*LOG(((1+$CL$4)/$CL$4)/((CP799+CP802)^2+(CQ799+CQ802)^2)^0.5)</f>
        <v>-67.793956149379156</v>
      </c>
      <c r="CW799" s="53">
        <f t="shared" ref="CW799" si="8337">((CP799^2+CQ799^2)^0.5)/((CP802^2+CQ802^2)^0.5)</f>
        <v>0.8529302065959059</v>
      </c>
      <c r="CY799" s="35"/>
      <c r="CZ799" s="35"/>
    </row>
    <row r="800" spans="1:104" ht="18" customHeight="1" thickBot="1">
      <c r="D800" s="11"/>
      <c r="E800" s="13"/>
      <c r="F800" s="13"/>
      <c r="G800" s="15"/>
      <c r="H800" s="10"/>
      <c r="I800" s="11"/>
      <c r="J800" s="13"/>
      <c r="K800" s="13"/>
      <c r="L800" s="15"/>
      <c r="N800" s="5"/>
      <c r="Q800" s="6"/>
      <c r="S800" s="11"/>
      <c r="T800" s="13"/>
      <c r="U800" s="13"/>
      <c r="V800" s="15"/>
      <c r="W800" s="20"/>
      <c r="X800" s="5"/>
      <c r="AA800" s="6"/>
      <c r="AB800" s="20"/>
      <c r="AC800" s="11"/>
      <c r="AD800" s="13"/>
      <c r="AE800" s="13"/>
      <c r="AF800" s="15"/>
      <c r="AG800" s="20"/>
      <c r="AH800" s="5"/>
      <c r="AK800" s="6"/>
      <c r="AL800" s="20"/>
      <c r="AM800" s="11"/>
      <c r="AN800" s="13"/>
      <c r="AO800" s="13"/>
      <c r="AP800" s="15"/>
      <c r="AR800" s="5"/>
      <c r="AU800" s="6"/>
      <c r="AW800" s="11"/>
      <c r="AX800" s="13"/>
      <c r="AY800" s="13"/>
      <c r="AZ800" s="15"/>
      <c r="BA800" s="20"/>
      <c r="BB800" s="5"/>
      <c r="BE800" s="6"/>
      <c r="BG800" s="11"/>
      <c r="BH800" s="13"/>
      <c r="BI800" s="13"/>
      <c r="BJ800" s="15"/>
      <c r="BL800" s="5"/>
      <c r="BO800" s="6"/>
      <c r="BQ800" s="11"/>
      <c r="BR800" s="13"/>
      <c r="BS800" s="13"/>
      <c r="BT800" s="15"/>
      <c r="BU800" s="20"/>
      <c r="BV800" s="5"/>
      <c r="BY800" s="6"/>
      <c r="CA800" s="11"/>
      <c r="CB800" s="13"/>
      <c r="CC800" s="13"/>
      <c r="CD800" s="15"/>
      <c r="CF800" s="5"/>
      <c r="CI800" s="6"/>
      <c r="CK800" s="11"/>
      <c r="CL800" s="13"/>
      <c r="CM800" s="13"/>
      <c r="CN800" s="15"/>
      <c r="CP800" s="5"/>
      <c r="CS800" s="6"/>
      <c r="CW800" s="54"/>
      <c r="CY800" s="35"/>
      <c r="CZ800" s="35"/>
    </row>
    <row r="801" spans="1:104" ht="18" customHeight="1" thickBot="1">
      <c r="D801" s="11" t="s">
        <v>101</v>
      </c>
      <c r="E801" s="13"/>
      <c r="F801" s="13" t="s">
        <v>102</v>
      </c>
      <c r="G801" s="15"/>
      <c r="H801" s="10"/>
      <c r="I801" s="11" t="s">
        <v>106</v>
      </c>
      <c r="J801" s="13"/>
      <c r="K801" s="13" t="s">
        <v>105</v>
      </c>
      <c r="L801" s="15"/>
      <c r="N801" s="194" t="s">
        <v>16</v>
      </c>
      <c r="O801" s="195"/>
      <c r="P801" s="196" t="s">
        <v>17</v>
      </c>
      <c r="Q801" s="197"/>
      <c r="S801" s="11" t="s">
        <v>4</v>
      </c>
      <c r="T801" s="13"/>
      <c r="U801" s="13" t="s">
        <v>5</v>
      </c>
      <c r="V801" s="15"/>
      <c r="W801" s="20"/>
      <c r="X801" s="194" t="s">
        <v>111</v>
      </c>
      <c r="Y801" s="195"/>
      <c r="Z801" s="196" t="s">
        <v>110</v>
      </c>
      <c r="AA801" s="197"/>
      <c r="AB801" s="20"/>
      <c r="AC801" s="11" t="s">
        <v>18</v>
      </c>
      <c r="AD801" s="13"/>
      <c r="AE801" s="13" t="s">
        <v>19</v>
      </c>
      <c r="AF801" s="15"/>
      <c r="AG801" s="20"/>
      <c r="AH801" s="194" t="s">
        <v>114</v>
      </c>
      <c r="AI801" s="195"/>
      <c r="AJ801" s="196" t="s">
        <v>115</v>
      </c>
      <c r="AK801" s="197"/>
      <c r="AL801" s="20"/>
      <c r="AM801" s="11" t="s">
        <v>138</v>
      </c>
      <c r="AN801" s="13"/>
      <c r="AO801" s="13" t="s">
        <v>137</v>
      </c>
      <c r="AP801" s="15"/>
      <c r="AR801" s="194" t="s">
        <v>117</v>
      </c>
      <c r="AS801" s="195"/>
      <c r="AT801" s="196" t="s">
        <v>118</v>
      </c>
      <c r="AU801" s="197"/>
      <c r="AV801" s="36"/>
      <c r="AW801" s="11" t="s">
        <v>142</v>
      </c>
      <c r="AX801" s="13"/>
      <c r="AY801" s="13" t="s">
        <v>141</v>
      </c>
      <c r="AZ801" s="15"/>
      <c r="BA801" s="20"/>
      <c r="BB801" s="194" t="s">
        <v>122</v>
      </c>
      <c r="BC801" s="195"/>
      <c r="BD801" s="196" t="s">
        <v>121</v>
      </c>
      <c r="BE801" s="197"/>
      <c r="BF801" s="36"/>
      <c r="BG801" s="11" t="s">
        <v>145</v>
      </c>
      <c r="BH801" s="13"/>
      <c r="BI801" s="13" t="s">
        <v>146</v>
      </c>
      <c r="BJ801" s="15"/>
      <c r="BK801" s="36"/>
      <c r="BL801" s="194" t="s">
        <v>125</v>
      </c>
      <c r="BM801" s="195"/>
      <c r="BN801" s="196" t="s">
        <v>126</v>
      </c>
      <c r="BO801" s="197"/>
      <c r="BP801" s="36"/>
      <c r="BQ801" s="11" t="s">
        <v>150</v>
      </c>
      <c r="BR801" s="13"/>
      <c r="BS801" s="13" t="s">
        <v>149</v>
      </c>
      <c r="BT801" s="15"/>
      <c r="BU801" s="20"/>
      <c r="BV801" s="194" t="s">
        <v>129</v>
      </c>
      <c r="BW801" s="195"/>
      <c r="BX801" s="196" t="s">
        <v>130</v>
      </c>
      <c r="BY801" s="197"/>
      <c r="BZ801" s="36"/>
      <c r="CA801" s="11" t="s">
        <v>154</v>
      </c>
      <c r="CB801" s="13"/>
      <c r="CC801" s="13" t="s">
        <v>153</v>
      </c>
      <c r="CD801" s="15"/>
      <c r="CE801" s="36"/>
      <c r="CF801" s="194" t="s">
        <v>134</v>
      </c>
      <c r="CG801" s="195"/>
      <c r="CH801" s="196" t="s">
        <v>133</v>
      </c>
      <c r="CI801" s="197"/>
      <c r="CK801" s="11" t="s">
        <v>159</v>
      </c>
      <c r="CL801" s="13"/>
      <c r="CM801" s="13" t="s">
        <v>158</v>
      </c>
      <c r="CN801" s="15"/>
      <c r="CP801" s="109" t="s">
        <v>161</v>
      </c>
      <c r="CQ801" s="110"/>
      <c r="CR801" s="111" t="s">
        <v>162</v>
      </c>
      <c r="CS801" s="112"/>
      <c r="CU801" s="38" t="s">
        <v>29</v>
      </c>
      <c r="CW801" s="55" t="s">
        <v>47</v>
      </c>
      <c r="CY801" s="35"/>
      <c r="CZ801" s="35"/>
    </row>
    <row r="802" spans="1:104" ht="18" customHeight="1" thickTop="1" thickBot="1">
      <c r="D802" s="16">
        <v>0</v>
      </c>
      <c r="E802" s="17">
        <f t="shared" ref="E802" si="8338">$B799*$E$4</f>
        <v>1.5800912</v>
      </c>
      <c r="F802" s="18">
        <v>1</v>
      </c>
      <c r="G802" s="19">
        <v>0</v>
      </c>
      <c r="H802" s="10"/>
      <c r="I802" s="16">
        <v>0</v>
      </c>
      <c r="J802" s="17">
        <v>0</v>
      </c>
      <c r="K802" s="18">
        <v>1</v>
      </c>
      <c r="L802" s="19">
        <v>0</v>
      </c>
      <c r="N802" s="1">
        <f t="shared" ref="N802" si="8339">D802*I799+F802*I802-E802*J799-G802*J802</f>
        <v>0</v>
      </c>
      <c r="O802" s="4">
        <f t="shared" ref="O802" si="8340">(D802*J799+E802*I799+F802*J802+G802*I802)</f>
        <v>1.5800912</v>
      </c>
      <c r="P802" s="2">
        <f t="shared" ref="P802" si="8341">D802*K799+F802*K802-E802*L799-G802*L802</f>
        <v>-3.3744154913331199</v>
      </c>
      <c r="Q802" s="3">
        <f t="shared" ref="Q802" si="8342">(D802*L799+E802*K799+F802*L802+G802*K802)</f>
        <v>0</v>
      </c>
      <c r="S802" s="16">
        <v>0</v>
      </c>
      <c r="T802" s="17">
        <f t="shared" ref="T802" si="8343">$B799*$T$4</f>
        <v>3.5006911999999999</v>
      </c>
      <c r="U802" s="18">
        <v>1</v>
      </c>
      <c r="V802" s="19">
        <v>0</v>
      </c>
      <c r="W802" s="20"/>
      <c r="X802" s="1">
        <f t="shared" ref="X802" si="8344">N802*S799+P802*S802-O802*T799-Q802*T802</f>
        <v>0</v>
      </c>
      <c r="Y802" s="4">
        <f t="shared" ref="Y802" si="8345">(N802*T799+O802*S799+P802*T802+Q802*S802)</f>
        <v>-10.232695415653529</v>
      </c>
      <c r="Z802" s="2">
        <f t="shared" ref="Z802" si="8346">N802*U799+P802*U802-O802*V799-Q802*V802</f>
        <v>-3.3744154913331199</v>
      </c>
      <c r="AA802" s="3">
        <f t="shared" ref="AA802" si="8347">(N802*V799+O802*U799+P802*V802+Q802*U802)</f>
        <v>0</v>
      </c>
      <c r="AB802" s="20"/>
      <c r="AC802" s="16">
        <v>0</v>
      </c>
      <c r="AD802" s="17">
        <v>0</v>
      </c>
      <c r="AE802" s="18">
        <v>1</v>
      </c>
      <c r="AF802" s="19">
        <v>0</v>
      </c>
      <c r="AG802" s="20"/>
      <c r="AH802" s="1">
        <f t="shared" ref="AH802" si="8348">X802*AC799+Z802*AC802-Y802*AD799-AA802*AD802</f>
        <v>0</v>
      </c>
      <c r="AI802" s="4">
        <f t="shared" ref="AI802" si="8349">(X802*AD799+Y802*AC799+Z802*AD802+AA802*AC802)</f>
        <v>-10.232695415653529</v>
      </c>
      <c r="AJ802" s="2">
        <f t="shared" ref="AJ802" si="8350">X802*AE799+Z802*AE802-Y802*AF799-AA802*AF802</f>
        <v>30.620958339030754</v>
      </c>
      <c r="AK802" s="3">
        <f t="shared" ref="AK802" si="8351">(X802*AF799+Y802*AE799+Z802*AF802+AA802*AE802)</f>
        <v>0</v>
      </c>
      <c r="AL802" s="20"/>
      <c r="AM802" s="16">
        <v>0</v>
      </c>
      <c r="AN802" s="17">
        <f t="shared" ref="AN802" si="8352">$B799*$AN$4</f>
        <v>3.6971743999999997</v>
      </c>
      <c r="AO802" s="18">
        <v>1</v>
      </c>
      <c r="AP802" s="19">
        <v>0</v>
      </c>
      <c r="AR802" s="1">
        <f t="shared" ref="AR802" si="8353">AH802*AM799+AJ802*AM802-AI802*AN799-AK802*AN802</f>
        <v>0</v>
      </c>
      <c r="AS802" s="4">
        <f t="shared" ref="AS802" si="8354">(AH802*AN799+AI802*AM799+AJ802*AN802+AK802*AM802)</f>
        <v>102.97832785887749</v>
      </c>
      <c r="AT802" s="2">
        <f t="shared" ref="AT802" si="8355">AH802*AO799+AJ802*AO802-AI802*AP799-AK802*AP802</f>
        <v>30.620958339030754</v>
      </c>
      <c r="AU802" s="3">
        <f t="shared" ref="AU802" si="8356">(AH802*AP799+AI802*AO799+AJ802*AP802+AK802*AO802)</f>
        <v>0</v>
      </c>
      <c r="AV802" s="20"/>
      <c r="AW802" s="16">
        <v>0</v>
      </c>
      <c r="AX802" s="17">
        <v>0</v>
      </c>
      <c r="AY802" s="18">
        <v>1</v>
      </c>
      <c r="AZ802" s="19">
        <v>0</v>
      </c>
      <c r="BA802" s="20"/>
      <c r="BB802" s="1">
        <f t="shared" ref="BB802" si="8357">AR802*AW799+AT802*AW802-AS802*AX799-AU802*AX802</f>
        <v>0</v>
      </c>
      <c r="BC802" s="4">
        <f t="shared" ref="BC802" si="8358">(AR802*AX799+AS802*AW799+AT802*AX802+AU802*AW802)</f>
        <v>102.97832785887749</v>
      </c>
      <c r="BD802" s="2">
        <f t="shared" ref="BD802" si="8359">AR802*AY799+AT802*AY802-AS802*AZ799-AU802*AZ802</f>
        <v>-311.49679361056451</v>
      </c>
      <c r="BE802" s="3">
        <f t="shared" ref="BE802" si="8360">(AR802*AZ799+AS802*AY799+AT802*AZ802+AU802*AY802)</f>
        <v>0</v>
      </c>
      <c r="BF802" s="20"/>
      <c r="BG802" s="16">
        <v>0</v>
      </c>
      <c r="BH802" s="17">
        <f t="shared" ref="BH802" si="8361">$B799*$BH$4</f>
        <v>3.5006911999999999</v>
      </c>
      <c r="BI802" s="18">
        <v>1</v>
      </c>
      <c r="BJ802" s="19">
        <v>0</v>
      </c>
      <c r="BK802" s="20"/>
      <c r="BL802" s="1">
        <f t="shared" ref="BL802" si="8362">BB802*BG799+BD802*BG802-BC802*BH799-BE802*BH802</f>
        <v>0</v>
      </c>
      <c r="BM802" s="4">
        <f t="shared" ref="BM802" si="8363">(BB802*BH799+BC802*BG799+BD802*BH802+BE802*BG802)</f>
        <v>-987.47575636184183</v>
      </c>
      <c r="BN802" s="2">
        <f t="shared" ref="BN802" si="8364">BB802*BI799+BD802*BI802-BC802*BJ799-BE802*BJ802</f>
        <v>-311.49679361056451</v>
      </c>
      <c r="BO802" s="3">
        <f t="shared" ref="BO802" si="8365">(BB802*BJ799+BC802*BI799+BD802*BJ802+BE802*BI802)</f>
        <v>0</v>
      </c>
      <c r="BP802" s="20"/>
      <c r="BQ802" s="16">
        <v>0</v>
      </c>
      <c r="BR802" s="17">
        <v>0</v>
      </c>
      <c r="BS802" s="18">
        <v>1</v>
      </c>
      <c r="BT802" s="19">
        <v>0</v>
      </c>
      <c r="BU802" s="20"/>
      <c r="BV802" s="1">
        <f t="shared" ref="BV802" si="8366">BL802*BQ799+BN802*BQ802-BM802*BR799-BO802*BR802</f>
        <v>0</v>
      </c>
      <c r="BW802" s="4">
        <f t="shared" ref="BW802" si="8367">(BL802*BR799+BM802*BQ799+BN802*BR802+BO802*BQ802)</f>
        <v>-987.47575636184183</v>
      </c>
      <c r="BX802" s="2">
        <f t="shared" ref="BX802" si="8368">BL802*BS799+BN802*BS802-BM802*BT799-BO802*BT802</f>
        <v>2422.2879689051251</v>
      </c>
      <c r="BY802" s="3">
        <f t="shared" ref="BY802" si="8369">(BL802*BT799+BM802*BS799+BN802*BT802+BO802*BS802)</f>
        <v>0</v>
      </c>
      <c r="BZ802" s="20"/>
      <c r="CA802" s="16">
        <v>0</v>
      </c>
      <c r="CB802" s="17">
        <f t="shared" ref="CB802" si="8370">$B799*$CB$4</f>
        <v>1.5800912</v>
      </c>
      <c r="CC802" s="18">
        <v>1</v>
      </c>
      <c r="CD802" s="19">
        <v>0</v>
      </c>
      <c r="CE802" s="20"/>
      <c r="CF802" s="1">
        <f t="shared" ref="CF802" si="8371">BV802*CA799+BX802*CA802-BW802*CB799-BY802*CB802</f>
        <v>0</v>
      </c>
      <c r="CG802" s="4">
        <f t="shared" ref="CG802" si="8372">(BV802*CB799+BW802*CA799+BX802*CB802+BY802*CA802)</f>
        <v>2839.9601471710203</v>
      </c>
      <c r="CH802" s="2">
        <f t="shared" ref="CH802" si="8373">BV802*CC799+BX802*CC802-BW802*CD799-BY802*CD802</f>
        <v>2422.2879689051251</v>
      </c>
      <c r="CI802" s="3">
        <f t="shared" ref="CI802" si="8374">(BV802*CD799+BW802*CC799+BX802*CD802+BY802*CC802)</f>
        <v>0</v>
      </c>
      <c r="CK802" s="16">
        <f t="shared" ref="CK802" si="8375">1/$CL$4</f>
        <v>1</v>
      </c>
      <c r="CL802" s="17">
        <v>0</v>
      </c>
      <c r="CM802" s="18">
        <v>1</v>
      </c>
      <c r="CN802" s="19">
        <v>0</v>
      </c>
      <c r="CP802" s="1">
        <f t="shared" ref="CP802" si="8376">CF802*CK799+CH802*CK802-CG802*CL799-CI802*CL802</f>
        <v>2422.2879689051251</v>
      </c>
      <c r="CQ802" s="4">
        <f t="shared" ref="CQ802" si="8377">(CF802*CL799+CG802*CK799+CH802*CL802+CI802*CK802)</f>
        <v>2839.9601471710203</v>
      </c>
      <c r="CR802" s="2">
        <f t="shared" ref="CR802" si="8378">CF802*CM799+CH802*CM802-CG802*CN799-CI802*CN802</f>
        <v>2422.2879689051251</v>
      </c>
      <c r="CS802" s="3">
        <f t="shared" ref="CS802" si="8379">(CF802*CN799+CG802*CM799+CH802*CN802+CI802*CM802)</f>
        <v>0</v>
      </c>
      <c r="CU802" s="39">
        <f t="shared" ref="CU802" si="8380">(180/PI())*ATAN(-1*(CQ799/CP799))</f>
        <v>40.461860864503805</v>
      </c>
      <c r="CW802" s="56">
        <f t="shared" ref="CW802" si="8381">20*LOG(((1-(10^(CU799/20)^2)*(1-((1-CW799)/(1+CW799))^2))^0.5))</f>
        <v>-7.1720630118476634E-7</v>
      </c>
      <c r="CY802" s="35"/>
      <c r="CZ802" s="35"/>
    </row>
    <row r="803" spans="1:104" ht="18" customHeight="1">
      <c r="E803" s="20"/>
      <c r="F803" s="20"/>
      <c r="G803" s="20"/>
      <c r="H803" s="20"/>
      <c r="I803" s="20"/>
      <c r="J803" s="20"/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  <c r="AA803" s="20"/>
      <c r="AB803" s="30"/>
      <c r="AC803" s="20"/>
      <c r="AD803" s="20"/>
      <c r="AE803" s="20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Y803" s="35"/>
      <c r="CZ803" s="35"/>
    </row>
    <row r="804" spans="1:104" ht="18" customHeight="1">
      <c r="CY804" s="35"/>
      <c r="CZ804" s="35"/>
    </row>
    <row r="805" spans="1:104" ht="18" customHeight="1" thickBot="1">
      <c r="A805" s="23"/>
      <c r="B805" s="23"/>
      <c r="C805" s="23"/>
      <c r="D805" s="20" t="s">
        <v>6</v>
      </c>
      <c r="E805" s="20"/>
      <c r="F805" s="20"/>
      <c r="G805" s="20"/>
      <c r="H805" s="20"/>
      <c r="I805" s="20" t="s">
        <v>7</v>
      </c>
      <c r="J805" s="20"/>
      <c r="K805" s="20"/>
      <c r="L805" s="20"/>
      <c r="M805" s="23"/>
      <c r="N805" s="23"/>
      <c r="O805" s="24" t="s">
        <v>8</v>
      </c>
      <c r="P805" s="23"/>
      <c r="Q805" s="23"/>
      <c r="R805" s="23"/>
      <c r="S805" s="20"/>
      <c r="T805" s="20" t="s">
        <v>9</v>
      </c>
      <c r="U805" s="23"/>
      <c r="V805" s="23"/>
      <c r="W805" s="23"/>
      <c r="X805" s="23"/>
      <c r="Y805" s="24" t="s">
        <v>10</v>
      </c>
      <c r="Z805" s="23"/>
      <c r="AA805" s="23"/>
      <c r="AB805" s="23"/>
      <c r="AC805" s="24" t="s">
        <v>11</v>
      </c>
      <c r="AD805" s="20"/>
      <c r="AE805" s="20"/>
      <c r="AF805" s="20"/>
      <c r="AG805" s="20"/>
      <c r="AH805" s="23"/>
      <c r="AI805" s="24" t="s">
        <v>12</v>
      </c>
      <c r="AJ805" s="23"/>
      <c r="AK805" s="23"/>
      <c r="AL805" s="20"/>
      <c r="AM805" s="24" t="s">
        <v>21</v>
      </c>
      <c r="AN805" s="20"/>
      <c r="AO805" s="23"/>
      <c r="AP805" s="23"/>
      <c r="AQ805" s="23"/>
      <c r="AR805" s="23"/>
      <c r="AS805" s="24" t="s">
        <v>87</v>
      </c>
      <c r="AT805" s="23"/>
      <c r="AU805" s="23"/>
      <c r="AV805" s="23"/>
      <c r="AW805" s="24" t="s">
        <v>22</v>
      </c>
      <c r="AX805" s="20"/>
      <c r="AY805" s="20"/>
      <c r="AZ805" s="20"/>
      <c r="BA805" s="20"/>
      <c r="BB805" s="23"/>
      <c r="BC805" s="24" t="s">
        <v>13</v>
      </c>
      <c r="BD805" s="23"/>
      <c r="BE805" s="23"/>
      <c r="BF805" s="23"/>
      <c r="BG805" s="24" t="s">
        <v>23</v>
      </c>
      <c r="BH805" s="20"/>
      <c r="BI805" s="23"/>
      <c r="BJ805" s="23"/>
      <c r="BK805" s="23"/>
      <c r="BL805" s="23"/>
      <c r="BM805" s="24" t="s">
        <v>24</v>
      </c>
      <c r="BN805" s="23"/>
      <c r="BO805" s="23"/>
      <c r="BP805" s="23"/>
      <c r="BQ805" s="24" t="s">
        <v>22</v>
      </c>
      <c r="BR805" s="20"/>
      <c r="BS805" s="20"/>
      <c r="BT805" s="20"/>
      <c r="BU805" s="20"/>
      <c r="BV805" s="23"/>
      <c r="BW805" s="24" t="s">
        <v>25</v>
      </c>
      <c r="BX805" s="23"/>
      <c r="BY805" s="23"/>
      <c r="BZ805" s="23"/>
      <c r="CA805" s="24" t="s">
        <v>23</v>
      </c>
      <c r="CB805" s="20"/>
      <c r="CC805" s="23"/>
      <c r="CD805" s="23"/>
      <c r="CE805" s="23"/>
      <c r="CF805" s="23"/>
      <c r="CG805" s="24" t="s">
        <v>88</v>
      </c>
      <c r="CH805" s="23"/>
      <c r="CI805" s="23"/>
      <c r="CJ805" s="23"/>
      <c r="CK805" s="24" t="s">
        <v>155</v>
      </c>
      <c r="CL805" s="24"/>
      <c r="CM805" s="23"/>
      <c r="CN805" s="23"/>
      <c r="CO805" s="23"/>
      <c r="CP805" s="23"/>
      <c r="CQ805" s="24" t="s">
        <v>89</v>
      </c>
      <c r="CR805" s="23"/>
      <c r="CS805" s="23"/>
      <c r="CY805" s="35"/>
      <c r="CZ805" s="35"/>
    </row>
    <row r="806" spans="1:104" ht="18" customHeight="1" thickBot="1">
      <c r="A806" s="23"/>
      <c r="B806" s="33"/>
      <c r="C806" s="23"/>
      <c r="D806" s="7" t="s">
        <v>99</v>
      </c>
      <c r="E806" s="8"/>
      <c r="F806" s="8" t="s">
        <v>100</v>
      </c>
      <c r="G806" s="9"/>
      <c r="H806" s="10"/>
      <c r="I806" s="7" t="s">
        <v>103</v>
      </c>
      <c r="J806" s="8"/>
      <c r="K806" s="8" t="s">
        <v>104</v>
      </c>
      <c r="L806" s="9"/>
      <c r="M806" s="23"/>
      <c r="N806" s="194" t="s">
        <v>74</v>
      </c>
      <c r="O806" s="195"/>
      <c r="P806" s="196" t="s">
        <v>75</v>
      </c>
      <c r="Q806" s="197"/>
      <c r="R806" s="23"/>
      <c r="S806" s="7" t="s">
        <v>2</v>
      </c>
      <c r="T806" s="8"/>
      <c r="U806" s="8" t="s">
        <v>3</v>
      </c>
      <c r="V806" s="9"/>
      <c r="W806" s="20"/>
      <c r="X806" s="194" t="s">
        <v>108</v>
      </c>
      <c r="Y806" s="195"/>
      <c r="Z806" s="196" t="s">
        <v>109</v>
      </c>
      <c r="AA806" s="197"/>
      <c r="AB806" s="20"/>
      <c r="AC806" s="7" t="s">
        <v>107</v>
      </c>
      <c r="AD806" s="8"/>
      <c r="AE806" s="8" t="s">
        <v>14</v>
      </c>
      <c r="AF806" s="9"/>
      <c r="AG806" s="20"/>
      <c r="AH806" s="194" t="s">
        <v>112</v>
      </c>
      <c r="AI806" s="195"/>
      <c r="AJ806" s="196" t="s">
        <v>113</v>
      </c>
      <c r="AK806" s="197"/>
      <c r="AL806" s="20"/>
      <c r="AM806" s="106" t="s">
        <v>135</v>
      </c>
      <c r="AN806" s="107"/>
      <c r="AO806" s="107" t="s">
        <v>136</v>
      </c>
      <c r="AP806" s="108"/>
      <c r="AQ806" s="23"/>
      <c r="AR806" s="194" t="s">
        <v>116</v>
      </c>
      <c r="AS806" s="195"/>
      <c r="AT806" s="196" t="s">
        <v>0</v>
      </c>
      <c r="AU806" s="197"/>
      <c r="AV806" s="36"/>
      <c r="AW806" s="7" t="s">
        <v>139</v>
      </c>
      <c r="AX806" s="8"/>
      <c r="AY806" s="8" t="s">
        <v>140</v>
      </c>
      <c r="AZ806" s="9"/>
      <c r="BA806" s="20"/>
      <c r="BB806" s="194" t="s">
        <v>119</v>
      </c>
      <c r="BC806" s="195"/>
      <c r="BD806" s="196" t="s">
        <v>120</v>
      </c>
      <c r="BE806" s="197"/>
      <c r="BF806" s="36"/>
      <c r="BG806" s="190" t="s">
        <v>143</v>
      </c>
      <c r="BH806" s="191"/>
      <c r="BI806" s="192" t="s">
        <v>144</v>
      </c>
      <c r="BJ806" s="193"/>
      <c r="BK806" s="36"/>
      <c r="BL806" s="194" t="s">
        <v>123</v>
      </c>
      <c r="BM806" s="195"/>
      <c r="BN806" s="196" t="s">
        <v>124</v>
      </c>
      <c r="BO806" s="197"/>
      <c r="BP806" s="36"/>
      <c r="BQ806" s="7" t="s">
        <v>147</v>
      </c>
      <c r="BR806" s="8"/>
      <c r="BS806" s="8" t="s">
        <v>148</v>
      </c>
      <c r="BT806" s="9"/>
      <c r="BU806" s="20"/>
      <c r="BV806" s="194" t="s">
        <v>127</v>
      </c>
      <c r="BW806" s="195"/>
      <c r="BX806" s="196" t="s">
        <v>128</v>
      </c>
      <c r="BY806" s="197"/>
      <c r="BZ806" s="36"/>
      <c r="CA806" s="7" t="s">
        <v>151</v>
      </c>
      <c r="CB806" s="8"/>
      <c r="CC806" s="8" t="s">
        <v>152</v>
      </c>
      <c r="CD806" s="9"/>
      <c r="CE806" s="36"/>
      <c r="CF806" s="194" t="s">
        <v>131</v>
      </c>
      <c r="CG806" s="195"/>
      <c r="CH806" s="196" t="s">
        <v>132</v>
      </c>
      <c r="CI806" s="197"/>
      <c r="CJ806" s="23"/>
      <c r="CK806" s="7" t="s">
        <v>156</v>
      </c>
      <c r="CL806" s="8"/>
      <c r="CM806" s="8" t="s">
        <v>157</v>
      </c>
      <c r="CN806" s="9"/>
      <c r="CO806" s="23"/>
      <c r="CP806" s="194" t="s">
        <v>160</v>
      </c>
      <c r="CQ806" s="195"/>
      <c r="CR806" s="196" t="s">
        <v>132</v>
      </c>
      <c r="CS806" s="197"/>
      <c r="CU806" s="26" t="s">
        <v>15</v>
      </c>
      <c r="CW806" s="52" t="s">
        <v>46</v>
      </c>
      <c r="CY806" s="35"/>
      <c r="CZ806" s="35"/>
    </row>
    <row r="807" spans="1:104" ht="18" customHeight="1" thickTop="1" thickBot="1">
      <c r="B807" s="34">
        <v>1.96</v>
      </c>
      <c r="D807" s="11">
        <v>1</v>
      </c>
      <c r="E807" s="12">
        <v>0</v>
      </c>
      <c r="F807" s="13">
        <v>0</v>
      </c>
      <c r="G807" s="14">
        <v>0</v>
      </c>
      <c r="H807" s="10"/>
      <c r="I807" s="11">
        <v>1</v>
      </c>
      <c r="J807" s="12">
        <v>0</v>
      </c>
      <c r="K807" s="13">
        <v>0</v>
      </c>
      <c r="L807" s="40">
        <f t="shared" ref="L807" si="8382">$B807*$J$4</f>
        <v>2.7969984000000001</v>
      </c>
      <c r="N807" s="1">
        <f t="shared" ref="N807" si="8383">D807*I807+F807*I810-E807*J807-G807*J810</f>
        <v>1</v>
      </c>
      <c r="O807" s="4">
        <f t="shared" ref="O807" si="8384">(D807*J807+E807*I807+F807*J810+G807*I810)</f>
        <v>0</v>
      </c>
      <c r="P807" s="2">
        <f t="shared" ref="P807" si="8385">D807*K807+F807*K810-E807*L807-G807*L810</f>
        <v>0</v>
      </c>
      <c r="Q807" s="3">
        <f t="shared" ref="Q807" si="8386">(D807*L807+E807*K807+F807*L810+G807*K810)</f>
        <v>2.7969984000000001</v>
      </c>
      <c r="S807" s="11">
        <v>1</v>
      </c>
      <c r="T807" s="12">
        <v>0</v>
      </c>
      <c r="U807" s="13">
        <v>0</v>
      </c>
      <c r="V807" s="13">
        <v>0</v>
      </c>
      <c r="W807" s="20"/>
      <c r="X807" s="1">
        <f t="shared" ref="X807" si="8387">N807*S807+P807*S810-O807*T807-Q807*T810</f>
        <v>-8.892370238750722</v>
      </c>
      <c r="Y807" s="4">
        <f t="shared" ref="Y807" si="8388">(N807*T807+O807*S807+P807*T810+Q807*S810)</f>
        <v>0</v>
      </c>
      <c r="Z807" s="2">
        <f t="shared" ref="Z807" si="8389">N807*U807+P807*U810-O807*V807-Q807*V810</f>
        <v>0</v>
      </c>
      <c r="AA807" s="3">
        <f t="shared" ref="AA807" si="8390">(N807*V807+O807*U807+P807*V810+Q807*U810)</f>
        <v>2.7969984000000001</v>
      </c>
      <c r="AB807" s="20"/>
      <c r="AC807" s="11">
        <v>1</v>
      </c>
      <c r="AD807" s="12">
        <v>0</v>
      </c>
      <c r="AE807" s="13">
        <v>0</v>
      </c>
      <c r="AF807" s="40">
        <f t="shared" ref="AF807" si="8391">$B807*$AD$4</f>
        <v>3.3564804000000001</v>
      </c>
      <c r="AG807" s="20"/>
      <c r="AH807" s="1">
        <f t="shared" ref="AH807" si="8392">X807*AC807+Z807*AC810-Y807*AD807-AA807*AD810</f>
        <v>-8.892370238750722</v>
      </c>
      <c r="AI807" s="4">
        <f t="shared" ref="AI807" si="8393">(X807*AD807+Y807*AC807+Z807*AD810+AA807*AC810)</f>
        <v>0</v>
      </c>
      <c r="AJ807" s="2">
        <f t="shared" ref="AJ807" si="8394">X807*AE807+Z807*AE810-Y807*AF807-AA807*AF810</f>
        <v>0</v>
      </c>
      <c r="AK807" s="3">
        <f t="shared" ref="AK807" si="8395">(X807*AF807+Y807*AE807+Z807*AF810+AA807*AE810)</f>
        <v>-27.050068015910121</v>
      </c>
      <c r="AL807" s="20"/>
      <c r="AM807" s="11">
        <v>1</v>
      </c>
      <c r="AN807" s="12">
        <v>0</v>
      </c>
      <c r="AO807" s="13">
        <v>0</v>
      </c>
      <c r="AP807" s="14">
        <v>0</v>
      </c>
      <c r="AR807" s="1">
        <f t="shared" ref="AR807" si="8396">AH807*AM807+AJ807*AM810-AI807*AN807-AK807*AN810</f>
        <v>92.147467500370993</v>
      </c>
      <c r="AS807" s="4">
        <f t="shared" ref="AS807" si="8397">(AH807*AN807+AI807*AM807+AJ807*AN810+AK807*AM810)</f>
        <v>0</v>
      </c>
      <c r="AT807" s="2">
        <f t="shared" ref="AT807" si="8398">AH807*AO807+AJ807*AO810-AI807*AP807-AK807*AP810</f>
        <v>0</v>
      </c>
      <c r="AU807" s="3">
        <f t="shared" ref="AU807" si="8399">(AH807*AP807+AI807*AO807+AJ807*AP810+AK807*AO810)</f>
        <v>-27.050068015910121</v>
      </c>
      <c r="AV807" s="20"/>
      <c r="AW807" s="11">
        <v>1</v>
      </c>
      <c r="AX807" s="12">
        <v>0</v>
      </c>
      <c r="AY807" s="13">
        <v>0</v>
      </c>
      <c r="AZ807" s="40">
        <f t="shared" ref="AZ807" si="8400">$B807*$AX$4</f>
        <v>3.3564804000000001</v>
      </c>
      <c r="BA807" s="20"/>
      <c r="BB807" s="1">
        <f t="shared" ref="BB807" si="8401">AR807*AW807+AT807*AW810-AS807*AX807-AU807*AX810</f>
        <v>92.147467500370993</v>
      </c>
      <c r="BC807" s="4">
        <f t="shared" ref="BC807" si="8402">(AR807*AX807+AS807*AW807+AT807*AX810+AU807*AW810)</f>
        <v>0</v>
      </c>
      <c r="BD807" s="2">
        <f t="shared" ref="BD807" si="8403">AR807*AY807+AT807*AY810-AS807*AZ807-AU807*AZ810</f>
        <v>0</v>
      </c>
      <c r="BE807" s="3">
        <f t="shared" ref="BE807" si="8404">(AR807*AZ807+AS807*AY807+AT807*AZ810+AU807*AY810)</f>
        <v>282.24110055872211</v>
      </c>
      <c r="BF807" s="20"/>
      <c r="BG807" s="11">
        <v>1</v>
      </c>
      <c r="BH807" s="12">
        <v>0</v>
      </c>
      <c r="BI807" s="13">
        <v>0</v>
      </c>
      <c r="BJ807" s="14">
        <v>0</v>
      </c>
      <c r="BK807" s="20"/>
      <c r="BL807" s="1">
        <f t="shared" ref="BL807" si="8405">BB807*BG807+BD807*BG810-BC807*BH807-BE807*BH810</f>
        <v>-906.07743792658664</v>
      </c>
      <c r="BM807" s="4">
        <f t="shared" ref="BM807" si="8406">(BB807*BH807+BC807*BG807+BD807*BH810+BE807*BG810)</f>
        <v>0</v>
      </c>
      <c r="BN807" s="2">
        <f t="shared" ref="BN807" si="8407">BB807*BI807+BD807*BI810-BC807*BJ807-BE807*BJ810</f>
        <v>0</v>
      </c>
      <c r="BO807" s="3">
        <f t="shared" ref="BO807" si="8408">(BB807*BJ807+BC807*BI807+BD807*BJ810+BE807*BI810)</f>
        <v>282.24110055872211</v>
      </c>
      <c r="BP807" s="20"/>
      <c r="BQ807" s="11">
        <v>1</v>
      </c>
      <c r="BR807" s="12">
        <v>0</v>
      </c>
      <c r="BS807" s="13">
        <v>0</v>
      </c>
      <c r="BT807" s="40">
        <f t="shared" ref="BT807" si="8409">$B807*BR$4</f>
        <v>2.7969984000000001</v>
      </c>
      <c r="BU807" s="20"/>
      <c r="BV807" s="1">
        <f t="shared" ref="BV807" si="8410">BL807*BQ807+BN807*BQ810-BM807*BR807-BO807*BR810</f>
        <v>-906.07743792658664</v>
      </c>
      <c r="BW807" s="4">
        <f t="shared" ref="BW807" si="8411">(BL807*BR807+BM807*BQ807+BN807*BR810+BO807*BQ810)</f>
        <v>0</v>
      </c>
      <c r="BX807" s="2">
        <f t="shared" ref="BX807" si="8412">BL807*BS807+BN807*BS810-BM807*BT807-BO807*BT810</f>
        <v>0</v>
      </c>
      <c r="BY807" s="3">
        <f t="shared" ref="BY807" si="8413">(BL807*BT807+BM807*BS807+BN807*BT810+BO807*BS810)</f>
        <v>-2252.0560435980406</v>
      </c>
      <c r="BZ807" s="20"/>
      <c r="CA807" s="11">
        <v>1</v>
      </c>
      <c r="CB807" s="12">
        <v>0</v>
      </c>
      <c r="CC807" s="13">
        <v>0</v>
      </c>
      <c r="CD807" s="14">
        <v>0</v>
      </c>
      <c r="CE807" s="20"/>
      <c r="CF807" s="1">
        <f t="shared" ref="CF807" si="8414">BV807*CA807+BX807*CA810-BW807*CB807-BY807*CB810</f>
        <v>2689.0615905972882</v>
      </c>
      <c r="CG807" s="4">
        <f t="shared" ref="CG807" si="8415">(BV807*CB807+BW807*CA807+BX807*CB810+BY807*CA810)</f>
        <v>0</v>
      </c>
      <c r="CH807" s="2">
        <f t="shared" ref="CH807" si="8416">BV807*CC807+BX807*CC810-BW807*CD807-BY807*CD810</f>
        <v>0</v>
      </c>
      <c r="CI807" s="3">
        <f t="shared" ref="CI807" si="8417">(BV807*CD807+BW807*CC807+BX807*CD810+BY807*CC810)</f>
        <v>-2252.0560435980406</v>
      </c>
      <c r="CJ807" s="28"/>
      <c r="CK807" s="11">
        <v>1</v>
      </c>
      <c r="CL807" s="12">
        <v>0</v>
      </c>
      <c r="CM807" s="13">
        <v>0</v>
      </c>
      <c r="CN807" s="14">
        <v>0</v>
      </c>
      <c r="CP807" s="1">
        <f t="shared" ref="CP807" si="8418">CF807*CK807+CH807*CK810-CG807*CL807-CI807*CL810</f>
        <v>2689.0615905972882</v>
      </c>
      <c r="CQ807" s="4">
        <f t="shared" ref="CQ807" si="8419">(CF807*CL807+CG807*CK807+CH807*CL810+CI807*CK810)</f>
        <v>-2252.0560435980406</v>
      </c>
      <c r="CR807" s="2">
        <f t="shared" ref="CR807" si="8420">CF807*CM807+CH807*CM810-CG807*CN807-CI807*CN810</f>
        <v>0</v>
      </c>
      <c r="CS807" s="3">
        <f t="shared" ref="CS807" si="8421">(CF807*CN807+CG807*CM807+CH807*CN810+CI807*CM810)</f>
        <v>-2252.0560435980406</v>
      </c>
      <c r="CU807" s="29">
        <f t="shared" ref="CU807" si="8422">20*LOG(((1+$CL$4)/$CL$4)/((CP807+CP810)^2+(CQ807+CQ810)^2)^0.5)</f>
        <v>-68.727901478178751</v>
      </c>
      <c r="CW807" s="53">
        <f t="shared" ref="CW807" si="8423">((CP807^2+CQ807^2)^0.5)/((CP810^2+CQ810^2)^0.5)</f>
        <v>0.83748778180644701</v>
      </c>
      <c r="CY807" s="35"/>
      <c r="CZ807" s="35"/>
    </row>
    <row r="808" spans="1:104" ht="18" customHeight="1" thickBot="1">
      <c r="D808" s="11"/>
      <c r="E808" s="13"/>
      <c r="F808" s="13"/>
      <c r="G808" s="15"/>
      <c r="H808" s="10"/>
      <c r="I808" s="11"/>
      <c r="J808" s="13"/>
      <c r="K808" s="13"/>
      <c r="L808" s="15"/>
      <c r="N808" s="5"/>
      <c r="Q808" s="6"/>
      <c r="S808" s="11"/>
      <c r="T808" s="13"/>
      <c r="U808" s="13"/>
      <c r="V808" s="15"/>
      <c r="W808" s="20"/>
      <c r="X808" s="5"/>
      <c r="AA808" s="6"/>
      <c r="AB808" s="20"/>
      <c r="AC808" s="11"/>
      <c r="AD808" s="13"/>
      <c r="AE808" s="13"/>
      <c r="AF808" s="15"/>
      <c r="AG808" s="20"/>
      <c r="AH808" s="5"/>
      <c r="AK808" s="6"/>
      <c r="AL808" s="20"/>
      <c r="AM808" s="11"/>
      <c r="AN808" s="13"/>
      <c r="AO808" s="13"/>
      <c r="AP808" s="15"/>
      <c r="AR808" s="5"/>
      <c r="AU808" s="6"/>
      <c r="AW808" s="11"/>
      <c r="AX808" s="13"/>
      <c r="AY808" s="13"/>
      <c r="AZ808" s="15"/>
      <c r="BA808" s="20"/>
      <c r="BB808" s="5"/>
      <c r="BE808" s="6"/>
      <c r="BG808" s="11"/>
      <c r="BH808" s="13"/>
      <c r="BI808" s="13"/>
      <c r="BJ808" s="15"/>
      <c r="BL808" s="5"/>
      <c r="BO808" s="6"/>
      <c r="BQ808" s="11"/>
      <c r="BR808" s="13"/>
      <c r="BS808" s="13"/>
      <c r="BT808" s="15"/>
      <c r="BU808" s="20"/>
      <c r="BV808" s="5"/>
      <c r="BY808" s="6"/>
      <c r="CA808" s="11"/>
      <c r="CB808" s="13"/>
      <c r="CC808" s="13"/>
      <c r="CD808" s="15"/>
      <c r="CF808" s="5"/>
      <c r="CI808" s="6"/>
      <c r="CK808" s="11"/>
      <c r="CL808" s="13"/>
      <c r="CM808" s="13"/>
      <c r="CN808" s="15"/>
      <c r="CP808" s="5"/>
      <c r="CS808" s="6"/>
      <c r="CW808" s="54"/>
      <c r="CY808" s="35"/>
      <c r="CZ808" s="35"/>
    </row>
    <row r="809" spans="1:104" ht="18" customHeight="1" thickBot="1">
      <c r="D809" s="11" t="s">
        <v>101</v>
      </c>
      <c r="E809" s="13"/>
      <c r="F809" s="13" t="s">
        <v>102</v>
      </c>
      <c r="G809" s="15"/>
      <c r="H809" s="10"/>
      <c r="I809" s="11" t="s">
        <v>106</v>
      </c>
      <c r="J809" s="13"/>
      <c r="K809" s="13" t="s">
        <v>105</v>
      </c>
      <c r="L809" s="15"/>
      <c r="N809" s="194" t="s">
        <v>16</v>
      </c>
      <c r="O809" s="195"/>
      <c r="P809" s="196" t="s">
        <v>17</v>
      </c>
      <c r="Q809" s="197"/>
      <c r="S809" s="11" t="s">
        <v>4</v>
      </c>
      <c r="T809" s="13"/>
      <c r="U809" s="13" t="s">
        <v>5</v>
      </c>
      <c r="V809" s="15"/>
      <c r="W809" s="20"/>
      <c r="X809" s="194" t="s">
        <v>111</v>
      </c>
      <c r="Y809" s="195"/>
      <c r="Z809" s="196" t="s">
        <v>110</v>
      </c>
      <c r="AA809" s="197"/>
      <c r="AB809" s="20"/>
      <c r="AC809" s="11" t="s">
        <v>18</v>
      </c>
      <c r="AD809" s="13"/>
      <c r="AE809" s="13" t="s">
        <v>19</v>
      </c>
      <c r="AF809" s="15"/>
      <c r="AG809" s="20"/>
      <c r="AH809" s="194" t="s">
        <v>114</v>
      </c>
      <c r="AI809" s="195"/>
      <c r="AJ809" s="196" t="s">
        <v>115</v>
      </c>
      <c r="AK809" s="197"/>
      <c r="AL809" s="20"/>
      <c r="AM809" s="11" t="s">
        <v>138</v>
      </c>
      <c r="AN809" s="13"/>
      <c r="AO809" s="13" t="s">
        <v>137</v>
      </c>
      <c r="AP809" s="15"/>
      <c r="AR809" s="194" t="s">
        <v>117</v>
      </c>
      <c r="AS809" s="195"/>
      <c r="AT809" s="196" t="s">
        <v>118</v>
      </c>
      <c r="AU809" s="197"/>
      <c r="AV809" s="36"/>
      <c r="AW809" s="11" t="s">
        <v>142</v>
      </c>
      <c r="AX809" s="13"/>
      <c r="AY809" s="13" t="s">
        <v>141</v>
      </c>
      <c r="AZ809" s="15"/>
      <c r="BA809" s="20"/>
      <c r="BB809" s="194" t="s">
        <v>122</v>
      </c>
      <c r="BC809" s="195"/>
      <c r="BD809" s="196" t="s">
        <v>121</v>
      </c>
      <c r="BE809" s="197"/>
      <c r="BF809" s="36"/>
      <c r="BG809" s="11" t="s">
        <v>145</v>
      </c>
      <c r="BH809" s="13"/>
      <c r="BI809" s="13" t="s">
        <v>146</v>
      </c>
      <c r="BJ809" s="15"/>
      <c r="BK809" s="36"/>
      <c r="BL809" s="194" t="s">
        <v>125</v>
      </c>
      <c r="BM809" s="195"/>
      <c r="BN809" s="196" t="s">
        <v>126</v>
      </c>
      <c r="BO809" s="197"/>
      <c r="BP809" s="36"/>
      <c r="BQ809" s="11" t="s">
        <v>150</v>
      </c>
      <c r="BR809" s="13"/>
      <c r="BS809" s="13" t="s">
        <v>149</v>
      </c>
      <c r="BT809" s="15"/>
      <c r="BU809" s="20"/>
      <c r="BV809" s="194" t="s">
        <v>129</v>
      </c>
      <c r="BW809" s="195"/>
      <c r="BX809" s="196" t="s">
        <v>130</v>
      </c>
      <c r="BY809" s="197"/>
      <c r="BZ809" s="36"/>
      <c r="CA809" s="11" t="s">
        <v>154</v>
      </c>
      <c r="CB809" s="13"/>
      <c r="CC809" s="13" t="s">
        <v>153</v>
      </c>
      <c r="CD809" s="15"/>
      <c r="CE809" s="36"/>
      <c r="CF809" s="194" t="s">
        <v>134</v>
      </c>
      <c r="CG809" s="195"/>
      <c r="CH809" s="196" t="s">
        <v>133</v>
      </c>
      <c r="CI809" s="197"/>
      <c r="CK809" s="11" t="s">
        <v>159</v>
      </c>
      <c r="CL809" s="13"/>
      <c r="CM809" s="13" t="s">
        <v>158</v>
      </c>
      <c r="CN809" s="15"/>
      <c r="CP809" s="109" t="s">
        <v>161</v>
      </c>
      <c r="CQ809" s="110"/>
      <c r="CR809" s="111" t="s">
        <v>162</v>
      </c>
      <c r="CS809" s="112"/>
      <c r="CU809" s="38" t="s">
        <v>29</v>
      </c>
      <c r="CW809" s="55" t="s">
        <v>47</v>
      </c>
      <c r="CY809" s="35"/>
      <c r="CZ809" s="35"/>
    </row>
    <row r="810" spans="1:104" ht="18" customHeight="1" thickTop="1" thickBot="1">
      <c r="D810" s="16">
        <v>0</v>
      </c>
      <c r="E810" s="17">
        <f t="shared" ref="E810" si="8424">$B807*$E$4</f>
        <v>1.5963807999999999</v>
      </c>
      <c r="F810" s="18">
        <v>1</v>
      </c>
      <c r="G810" s="19">
        <v>0</v>
      </c>
      <c r="H810" s="10"/>
      <c r="I810" s="16">
        <v>0</v>
      </c>
      <c r="J810" s="17">
        <v>0</v>
      </c>
      <c r="K810" s="18">
        <v>1</v>
      </c>
      <c r="L810" s="19">
        <v>0</v>
      </c>
      <c r="N810" s="1">
        <f t="shared" ref="N810" si="8425">D810*I807+F810*I810-E810*J807-G810*J810</f>
        <v>0</v>
      </c>
      <c r="O810" s="4">
        <f t="shared" ref="O810" si="8426">(D810*J807+E810*I807+F810*J810+G810*I810)</f>
        <v>1.5963807999999999</v>
      </c>
      <c r="P810" s="2">
        <f t="shared" ref="P810" si="8427">D810*K807+F810*K810-E810*L807-G810*L810</f>
        <v>-3.4650745433907204</v>
      </c>
      <c r="Q810" s="3">
        <f t="shared" ref="Q810" si="8428">(D810*L807+E810*K807+F810*L810+G810*K810)</f>
        <v>0</v>
      </c>
      <c r="S810" s="16">
        <v>0</v>
      </c>
      <c r="T810" s="17">
        <f t="shared" ref="T810" si="8429">$B807*$T$4</f>
        <v>3.5367808000000003</v>
      </c>
      <c r="U810" s="18">
        <v>1</v>
      </c>
      <c r="V810" s="19">
        <v>0</v>
      </c>
      <c r="W810" s="20"/>
      <c r="X810" s="1">
        <f t="shared" ref="X810" si="8430">N810*S807+P810*S810-O810*T807-Q810*T810</f>
        <v>0</v>
      </c>
      <c r="Y810" s="4">
        <f t="shared" ref="Y810" si="8431">(N810*T807+O810*S807+P810*T810+Q810*S810)</f>
        <v>-10.658828315633068</v>
      </c>
      <c r="Z810" s="2">
        <f t="shared" ref="Z810" si="8432">N810*U807+P810*U810-O810*V807-Q810*V810</f>
        <v>-3.4650745433907204</v>
      </c>
      <c r="AA810" s="3">
        <f t="shared" ref="AA810" si="8433">(N810*V807+O810*U807+P810*V810+Q810*U810)</f>
        <v>0</v>
      </c>
      <c r="AB810" s="20"/>
      <c r="AC810" s="16">
        <v>0</v>
      </c>
      <c r="AD810" s="17">
        <v>0</v>
      </c>
      <c r="AE810" s="18">
        <v>1</v>
      </c>
      <c r="AF810" s="19">
        <v>0</v>
      </c>
      <c r="AG810" s="20"/>
      <c r="AH810" s="1">
        <f t="shared" ref="AH810" si="8434">X810*AC807+Z810*AC810-Y810*AD807-AA810*AD810</f>
        <v>0</v>
      </c>
      <c r="AI810" s="4">
        <f t="shared" ref="AI810" si="8435">(X810*AD807+Y810*AC807+Z810*AD810+AA810*AC810)</f>
        <v>-10.658828315633068</v>
      </c>
      <c r="AJ810" s="2">
        <f t="shared" ref="AJ810" si="8436">X810*AE807+Z810*AE810-Y810*AF807-AA810*AF810</f>
        <v>32.311073784996687</v>
      </c>
      <c r="AK810" s="3">
        <f t="shared" ref="AK810" si="8437">(X810*AF807+Y810*AE807+Z810*AF810+AA810*AE810)</f>
        <v>0</v>
      </c>
      <c r="AL810" s="20"/>
      <c r="AM810" s="16">
        <v>0</v>
      </c>
      <c r="AN810" s="17">
        <f t="shared" ref="AN810" si="8438">$B807*$AN$4</f>
        <v>3.7352895999999998</v>
      </c>
      <c r="AO810" s="18">
        <v>1</v>
      </c>
      <c r="AP810" s="19">
        <v>0</v>
      </c>
      <c r="AR810" s="1">
        <f t="shared" ref="AR810" si="8439">AH810*AM807+AJ810*AM810-AI810*AN807-AK810*AN810</f>
        <v>0</v>
      </c>
      <c r="AS810" s="4">
        <f t="shared" ref="AS810" si="8440">(AH810*AN807+AI810*AM807+AJ810*AN810+AK810*AM810)</f>
        <v>110.03238955829768</v>
      </c>
      <c r="AT810" s="2">
        <f t="shared" ref="AT810" si="8441">AH810*AO807+AJ810*AO810-AI810*AP807-AK810*AP810</f>
        <v>32.311073784996687</v>
      </c>
      <c r="AU810" s="3">
        <f t="shared" ref="AU810" si="8442">(AH810*AP807+AI810*AO807+AJ810*AP810+AK810*AO810)</f>
        <v>0</v>
      </c>
      <c r="AV810" s="20"/>
      <c r="AW810" s="16">
        <v>0</v>
      </c>
      <c r="AX810" s="17">
        <v>0</v>
      </c>
      <c r="AY810" s="18">
        <v>1</v>
      </c>
      <c r="AZ810" s="19">
        <v>0</v>
      </c>
      <c r="BA810" s="20"/>
      <c r="BB810" s="1">
        <f t="shared" ref="BB810" si="8443">AR810*AW807+AT810*AW810-AS810*AX807-AU810*AX810</f>
        <v>0</v>
      </c>
      <c r="BC810" s="4">
        <f t="shared" ref="BC810" si="8444">(AR810*AX807+AS810*AW807+AT810*AX810+AU810*AW810)</f>
        <v>110.03238955829768</v>
      </c>
      <c r="BD810" s="2">
        <f t="shared" ref="BD810" si="8445">AR810*AY807+AT810*AY810-AS810*AZ807-AU810*AZ810</f>
        <v>-337.01048513259417</v>
      </c>
      <c r="BE810" s="3">
        <f t="shared" ref="BE810" si="8446">(AR810*AZ807+AS810*AY807+AT810*AZ810+AU810*AY810)</f>
        <v>0</v>
      </c>
      <c r="BF810" s="20"/>
      <c r="BG810" s="16">
        <v>0</v>
      </c>
      <c r="BH810" s="17">
        <f t="shared" ref="BH810" si="8447">$B807*$BH$4</f>
        <v>3.5367808000000003</v>
      </c>
      <c r="BI810" s="18">
        <v>1</v>
      </c>
      <c r="BJ810" s="19">
        <v>0</v>
      </c>
      <c r="BK810" s="20"/>
      <c r="BL810" s="1">
        <f t="shared" ref="BL810" si="8448">BB810*BG807+BD810*BG810-BC810*BH807-BE810*BH810</f>
        <v>0</v>
      </c>
      <c r="BM810" s="4">
        <f t="shared" ref="BM810" si="8449">(BB810*BH807+BC810*BG807+BD810*BH810+BE810*BG810)</f>
        <v>-1081.899823657347</v>
      </c>
      <c r="BN810" s="2">
        <f t="shared" ref="BN810" si="8450">BB810*BI807+BD810*BI810-BC810*BJ807-BE810*BJ810</f>
        <v>-337.01048513259417</v>
      </c>
      <c r="BO810" s="3">
        <f t="shared" ref="BO810" si="8451">(BB810*BJ807+BC810*BI807+BD810*BJ810+BE810*BI810)</f>
        <v>0</v>
      </c>
      <c r="BP810" s="20"/>
      <c r="BQ810" s="16">
        <v>0</v>
      </c>
      <c r="BR810" s="17">
        <v>0</v>
      </c>
      <c r="BS810" s="18">
        <v>1</v>
      </c>
      <c r="BT810" s="19">
        <v>0</v>
      </c>
      <c r="BU810" s="20"/>
      <c r="BV810" s="1">
        <f t="shared" ref="BV810" si="8452">BL810*BQ807+BN810*BQ810-BM810*BR807-BO810*BR810</f>
        <v>0</v>
      </c>
      <c r="BW810" s="4">
        <f t="shared" ref="BW810" si="8453">(BL810*BR807+BM810*BQ807+BN810*BR810+BO810*BQ810)</f>
        <v>-1081.899823657347</v>
      </c>
      <c r="BX810" s="2">
        <f t="shared" ref="BX810" si="8454">BL810*BS807+BN810*BS810-BM810*BT807-BO810*BT810</f>
        <v>2689.0615905972877</v>
      </c>
      <c r="BY810" s="3">
        <f t="shared" ref="BY810" si="8455">(BL810*BT807+BM810*BS807+BN810*BT810+BO810*BS810)</f>
        <v>0</v>
      </c>
      <c r="BZ810" s="20"/>
      <c r="CA810" s="16">
        <v>0</v>
      </c>
      <c r="CB810" s="17">
        <f t="shared" ref="CB810" si="8456">$B807*$CB$4</f>
        <v>1.5963807999999999</v>
      </c>
      <c r="CC810" s="18">
        <v>1</v>
      </c>
      <c r="CD810" s="19">
        <v>0</v>
      </c>
      <c r="CE810" s="20"/>
      <c r="CF810" s="1">
        <f t="shared" ref="CF810" si="8457">BV810*CA807+BX810*CA810-BW810*CB807-BY810*CB810</f>
        <v>0</v>
      </c>
      <c r="CG810" s="4">
        <f t="shared" ref="CG810" si="8458">(BV810*CB807+BW810*CA807+BX810*CB810+BY810*CA810)</f>
        <v>3210.8664695896232</v>
      </c>
      <c r="CH810" s="2">
        <f t="shared" ref="CH810" si="8459">BV810*CC807+BX810*CC810-BW810*CD807-BY810*CD810</f>
        <v>2689.0615905972877</v>
      </c>
      <c r="CI810" s="3">
        <f t="shared" ref="CI810" si="8460">(BV810*CD807+BW810*CC807+BX810*CD810+BY810*CC810)</f>
        <v>0</v>
      </c>
      <c r="CK810" s="16">
        <f t="shared" ref="CK810" si="8461">1/$CL$4</f>
        <v>1</v>
      </c>
      <c r="CL810" s="17">
        <v>0</v>
      </c>
      <c r="CM810" s="18">
        <v>1</v>
      </c>
      <c r="CN810" s="19">
        <v>0</v>
      </c>
      <c r="CP810" s="1">
        <f t="shared" ref="CP810" si="8462">CF810*CK807+CH810*CK810-CG810*CL807-CI810*CL810</f>
        <v>2689.0615905972877</v>
      </c>
      <c r="CQ810" s="4">
        <f t="shared" ref="CQ810" si="8463">(CF810*CL807+CG810*CK807+CH810*CL810+CI810*CK810)</f>
        <v>3210.8664695896232</v>
      </c>
      <c r="CR810" s="2">
        <f t="shared" ref="CR810" si="8464">CF810*CM807+CH810*CM810-CG810*CN807-CI810*CN810</f>
        <v>2689.0615905972877</v>
      </c>
      <c r="CS810" s="3">
        <f t="shared" ref="CS810" si="8465">(CF810*CN807+CG810*CM807+CH810*CN810+CI810*CM810)</f>
        <v>0</v>
      </c>
      <c r="CU810" s="39">
        <f t="shared" ref="CU810" si="8466">(180/PI())*ATAN(-1*(CQ807/CP807))</f>
        <v>39.945760200738107</v>
      </c>
      <c r="CW810" s="56">
        <f t="shared" ref="CW810" si="8467">20*LOG(((1-(10^(CU807/20)^2)*(1-((1-CW807)/(1+CW807))^2))^0.5))</f>
        <v>-5.7754222691492883E-7</v>
      </c>
      <c r="CY810" s="35"/>
      <c r="CZ810" s="35"/>
    </row>
    <row r="811" spans="1:104" ht="18" customHeight="1">
      <c r="E811" s="20"/>
      <c r="F811" s="20"/>
      <c r="G811" s="20"/>
      <c r="H811" s="20"/>
      <c r="I811" s="20"/>
      <c r="J811" s="20"/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  <c r="AA811" s="20"/>
      <c r="AB811" s="30"/>
      <c r="AC811" s="20"/>
      <c r="AD811" s="20"/>
      <c r="AE811" s="20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Y811" s="35"/>
      <c r="CZ811" s="35"/>
    </row>
    <row r="812" spans="1:104" ht="18" customHeight="1">
      <c r="CY812" s="35"/>
      <c r="CZ812" s="35"/>
    </row>
    <row r="813" spans="1:104" ht="18" customHeight="1" thickBot="1">
      <c r="A813" s="23"/>
      <c r="B813" s="23"/>
      <c r="C813" s="23"/>
      <c r="D813" s="20" t="s">
        <v>6</v>
      </c>
      <c r="E813" s="20"/>
      <c r="F813" s="20"/>
      <c r="G813" s="20"/>
      <c r="H813" s="20"/>
      <c r="I813" s="20" t="s">
        <v>7</v>
      </c>
      <c r="J813" s="20"/>
      <c r="K813" s="20"/>
      <c r="L813" s="20"/>
      <c r="M813" s="23"/>
      <c r="N813" s="23"/>
      <c r="O813" s="24" t="s">
        <v>8</v>
      </c>
      <c r="P813" s="23"/>
      <c r="Q813" s="23"/>
      <c r="R813" s="23"/>
      <c r="S813" s="20"/>
      <c r="T813" s="20" t="s">
        <v>9</v>
      </c>
      <c r="U813" s="23"/>
      <c r="V813" s="23"/>
      <c r="W813" s="23"/>
      <c r="X813" s="23"/>
      <c r="Y813" s="24" t="s">
        <v>10</v>
      </c>
      <c r="Z813" s="23"/>
      <c r="AA813" s="23"/>
      <c r="AB813" s="23"/>
      <c r="AC813" s="24" t="s">
        <v>11</v>
      </c>
      <c r="AD813" s="20"/>
      <c r="AE813" s="20"/>
      <c r="AF813" s="20"/>
      <c r="AG813" s="20"/>
      <c r="AH813" s="23"/>
      <c r="AI813" s="24" t="s">
        <v>12</v>
      </c>
      <c r="AJ813" s="23"/>
      <c r="AK813" s="23"/>
      <c r="AL813" s="20"/>
      <c r="AM813" s="24" t="s">
        <v>21</v>
      </c>
      <c r="AN813" s="20"/>
      <c r="AO813" s="23"/>
      <c r="AP813" s="23"/>
      <c r="AQ813" s="23"/>
      <c r="AR813" s="23"/>
      <c r="AS813" s="24" t="s">
        <v>87</v>
      </c>
      <c r="AT813" s="23"/>
      <c r="AU813" s="23"/>
      <c r="AV813" s="23"/>
      <c r="AW813" s="24" t="s">
        <v>22</v>
      </c>
      <c r="AX813" s="20"/>
      <c r="AY813" s="20"/>
      <c r="AZ813" s="20"/>
      <c r="BA813" s="20"/>
      <c r="BB813" s="23"/>
      <c r="BC813" s="24" t="s">
        <v>13</v>
      </c>
      <c r="BD813" s="23"/>
      <c r="BE813" s="23"/>
      <c r="BF813" s="23"/>
      <c r="BG813" s="24" t="s">
        <v>23</v>
      </c>
      <c r="BH813" s="20"/>
      <c r="BI813" s="23"/>
      <c r="BJ813" s="23"/>
      <c r="BK813" s="23"/>
      <c r="BL813" s="23"/>
      <c r="BM813" s="24" t="s">
        <v>24</v>
      </c>
      <c r="BN813" s="23"/>
      <c r="BO813" s="23"/>
      <c r="BP813" s="23"/>
      <c r="BQ813" s="24" t="s">
        <v>22</v>
      </c>
      <c r="BR813" s="20"/>
      <c r="BS813" s="20"/>
      <c r="BT813" s="20"/>
      <c r="BU813" s="20"/>
      <c r="BV813" s="23"/>
      <c r="BW813" s="24" t="s">
        <v>25</v>
      </c>
      <c r="BX813" s="23"/>
      <c r="BY813" s="23"/>
      <c r="BZ813" s="23"/>
      <c r="CA813" s="24" t="s">
        <v>23</v>
      </c>
      <c r="CB813" s="20"/>
      <c r="CC813" s="23"/>
      <c r="CD813" s="23"/>
      <c r="CE813" s="23"/>
      <c r="CF813" s="23"/>
      <c r="CG813" s="24" t="s">
        <v>88</v>
      </c>
      <c r="CH813" s="23"/>
      <c r="CI813" s="23"/>
      <c r="CJ813" s="23"/>
      <c r="CK813" s="24" t="s">
        <v>155</v>
      </c>
      <c r="CL813" s="24"/>
      <c r="CM813" s="23"/>
      <c r="CN813" s="23"/>
      <c r="CO813" s="23"/>
      <c r="CP813" s="23"/>
      <c r="CQ813" s="24" t="s">
        <v>89</v>
      </c>
      <c r="CR813" s="23"/>
      <c r="CS813" s="23"/>
      <c r="CY813" s="35"/>
      <c r="CZ813" s="35"/>
    </row>
    <row r="814" spans="1:104" ht="18" customHeight="1" thickBot="1">
      <c r="A814" s="23"/>
      <c r="B814" s="33"/>
      <c r="C814" s="23"/>
      <c r="D814" s="7" t="s">
        <v>99</v>
      </c>
      <c r="E814" s="8"/>
      <c r="F814" s="8" t="s">
        <v>100</v>
      </c>
      <c r="G814" s="9"/>
      <c r="H814" s="10"/>
      <c r="I814" s="7" t="s">
        <v>103</v>
      </c>
      <c r="J814" s="8"/>
      <c r="K814" s="8" t="s">
        <v>104</v>
      </c>
      <c r="L814" s="9"/>
      <c r="M814" s="23"/>
      <c r="N814" s="194" t="s">
        <v>74</v>
      </c>
      <c r="O814" s="195"/>
      <c r="P814" s="196" t="s">
        <v>75</v>
      </c>
      <c r="Q814" s="197"/>
      <c r="R814" s="23"/>
      <c r="S814" s="7" t="s">
        <v>2</v>
      </c>
      <c r="T814" s="8"/>
      <c r="U814" s="8" t="s">
        <v>3</v>
      </c>
      <c r="V814" s="9"/>
      <c r="W814" s="20"/>
      <c r="X814" s="194" t="s">
        <v>108</v>
      </c>
      <c r="Y814" s="195"/>
      <c r="Z814" s="196" t="s">
        <v>109</v>
      </c>
      <c r="AA814" s="197"/>
      <c r="AB814" s="20"/>
      <c r="AC814" s="7" t="s">
        <v>107</v>
      </c>
      <c r="AD814" s="8"/>
      <c r="AE814" s="8" t="s">
        <v>14</v>
      </c>
      <c r="AF814" s="9"/>
      <c r="AG814" s="20"/>
      <c r="AH814" s="194" t="s">
        <v>112</v>
      </c>
      <c r="AI814" s="195"/>
      <c r="AJ814" s="196" t="s">
        <v>113</v>
      </c>
      <c r="AK814" s="197"/>
      <c r="AL814" s="20"/>
      <c r="AM814" s="106" t="s">
        <v>135</v>
      </c>
      <c r="AN814" s="107"/>
      <c r="AO814" s="107" t="s">
        <v>136</v>
      </c>
      <c r="AP814" s="108"/>
      <c r="AQ814" s="23"/>
      <c r="AR814" s="194" t="s">
        <v>116</v>
      </c>
      <c r="AS814" s="195"/>
      <c r="AT814" s="196" t="s">
        <v>0</v>
      </c>
      <c r="AU814" s="197"/>
      <c r="AV814" s="36"/>
      <c r="AW814" s="7" t="s">
        <v>139</v>
      </c>
      <c r="AX814" s="8"/>
      <c r="AY814" s="8" t="s">
        <v>140</v>
      </c>
      <c r="AZ814" s="9"/>
      <c r="BA814" s="20"/>
      <c r="BB814" s="194" t="s">
        <v>119</v>
      </c>
      <c r="BC814" s="195"/>
      <c r="BD814" s="196" t="s">
        <v>120</v>
      </c>
      <c r="BE814" s="197"/>
      <c r="BF814" s="36"/>
      <c r="BG814" s="190" t="s">
        <v>143</v>
      </c>
      <c r="BH814" s="191"/>
      <c r="BI814" s="192" t="s">
        <v>144</v>
      </c>
      <c r="BJ814" s="193"/>
      <c r="BK814" s="36"/>
      <c r="BL814" s="194" t="s">
        <v>123</v>
      </c>
      <c r="BM814" s="195"/>
      <c r="BN814" s="196" t="s">
        <v>124</v>
      </c>
      <c r="BO814" s="197"/>
      <c r="BP814" s="36"/>
      <c r="BQ814" s="7" t="s">
        <v>147</v>
      </c>
      <c r="BR814" s="8"/>
      <c r="BS814" s="8" t="s">
        <v>148</v>
      </c>
      <c r="BT814" s="9"/>
      <c r="BU814" s="20"/>
      <c r="BV814" s="194" t="s">
        <v>127</v>
      </c>
      <c r="BW814" s="195"/>
      <c r="BX814" s="196" t="s">
        <v>128</v>
      </c>
      <c r="BY814" s="197"/>
      <c r="BZ814" s="36"/>
      <c r="CA814" s="7" t="s">
        <v>151</v>
      </c>
      <c r="CB814" s="8"/>
      <c r="CC814" s="8" t="s">
        <v>152</v>
      </c>
      <c r="CD814" s="9"/>
      <c r="CE814" s="36"/>
      <c r="CF814" s="194" t="s">
        <v>131</v>
      </c>
      <c r="CG814" s="195"/>
      <c r="CH814" s="196" t="s">
        <v>132</v>
      </c>
      <c r="CI814" s="197"/>
      <c r="CJ814" s="23"/>
      <c r="CK814" s="7" t="s">
        <v>156</v>
      </c>
      <c r="CL814" s="8"/>
      <c r="CM814" s="8" t="s">
        <v>157</v>
      </c>
      <c r="CN814" s="9"/>
      <c r="CO814" s="23"/>
      <c r="CP814" s="194" t="s">
        <v>160</v>
      </c>
      <c r="CQ814" s="195"/>
      <c r="CR814" s="196" t="s">
        <v>132</v>
      </c>
      <c r="CS814" s="197"/>
      <c r="CU814" s="26" t="s">
        <v>15</v>
      </c>
      <c r="CW814" s="52" t="s">
        <v>46</v>
      </c>
      <c r="CY814" s="35"/>
      <c r="CZ814" s="35"/>
    </row>
    <row r="815" spans="1:104" ht="18" customHeight="1" thickTop="1" thickBot="1">
      <c r="B815" s="34">
        <v>1.98</v>
      </c>
      <c r="D815" s="11">
        <v>1</v>
      </c>
      <c r="E815" s="12">
        <v>0</v>
      </c>
      <c r="F815" s="13">
        <v>0</v>
      </c>
      <c r="G815" s="14">
        <v>0</v>
      </c>
      <c r="H815" s="10"/>
      <c r="I815" s="11">
        <v>1</v>
      </c>
      <c r="J815" s="12">
        <v>0</v>
      </c>
      <c r="K815" s="13">
        <v>0</v>
      </c>
      <c r="L815" s="40">
        <f t="shared" ref="L815" si="8468">$B815*$J$4</f>
        <v>2.8255392000000001</v>
      </c>
      <c r="N815" s="1">
        <f t="shared" ref="N815" si="8469">D815*I815+F815*I818-E815*J815-G815*J818</f>
        <v>1</v>
      </c>
      <c r="O815" s="4">
        <f t="shared" ref="O815" si="8470">(D815*J815+E815*I815+F815*J818+G815*I818)</f>
        <v>0</v>
      </c>
      <c r="P815" s="2">
        <f t="shared" ref="P815" si="8471">D815*K815+F815*K818-E815*L815-G815*L818</f>
        <v>0</v>
      </c>
      <c r="Q815" s="3">
        <f t="shared" ref="Q815" si="8472">(D815*L815+E815*K815+F815*L818+G815*K818)</f>
        <v>2.8255392000000001</v>
      </c>
      <c r="S815" s="11">
        <v>1</v>
      </c>
      <c r="T815" s="12">
        <v>0</v>
      </c>
      <c r="U815" s="13">
        <v>0</v>
      </c>
      <c r="V815" s="13">
        <v>0</v>
      </c>
      <c r="W815" s="20"/>
      <c r="X815" s="1">
        <f t="shared" ref="X815" si="8473">N815*S815+P815*S818-O815*T815-Q815*T818</f>
        <v>-9.0952853717196813</v>
      </c>
      <c r="Y815" s="4">
        <f t="shared" ref="Y815" si="8474">(N815*T815+O815*S815+P815*T818+Q815*S818)</f>
        <v>0</v>
      </c>
      <c r="Z815" s="2">
        <f t="shared" ref="Z815" si="8475">N815*U815+P815*U818-O815*V815-Q815*V818</f>
        <v>0</v>
      </c>
      <c r="AA815" s="3">
        <f t="shared" ref="AA815" si="8476">(N815*V815+O815*U815+P815*V818+Q815*U818)</f>
        <v>2.8255392000000001</v>
      </c>
      <c r="AB815" s="20"/>
      <c r="AC815" s="11">
        <v>1</v>
      </c>
      <c r="AD815" s="12">
        <v>0</v>
      </c>
      <c r="AE815" s="13">
        <v>0</v>
      </c>
      <c r="AF815" s="40">
        <f t="shared" ref="AF815" si="8477">$B815*$AD$4</f>
        <v>3.3907302000000001</v>
      </c>
      <c r="AG815" s="20"/>
      <c r="AH815" s="1">
        <f t="shared" ref="AH815" si="8478">X815*AC815+Z815*AC818-Y815*AD815-AA815*AD818</f>
        <v>-9.0952853717196813</v>
      </c>
      <c r="AI815" s="4">
        <f t="shared" ref="AI815" si="8479">(X815*AD815+Y815*AC815+Z815*AD818+AA815*AC818)</f>
        <v>0</v>
      </c>
      <c r="AJ815" s="2">
        <f t="shared" ref="AJ815" si="8480">X815*AE815+Z815*AE818-Y815*AF815-AA815*AF818</f>
        <v>0</v>
      </c>
      <c r="AK815" s="3">
        <f t="shared" ref="AK815" si="8481">(X815*AF815+Y815*AE815+Z815*AF818+AA815*AE818)</f>
        <v>-28.014119587508148</v>
      </c>
      <c r="AL815" s="20"/>
      <c r="AM815" s="11">
        <v>1</v>
      </c>
      <c r="AN815" s="12">
        <v>0</v>
      </c>
      <c r="AO815" s="13">
        <v>0</v>
      </c>
      <c r="AP815" s="14">
        <v>0</v>
      </c>
      <c r="AR815" s="1">
        <f t="shared" ref="AR815" si="8482">AH815*AM815+AJ815*AM818-AI815*AN815-AK815*AN818</f>
        <v>96.613327947557579</v>
      </c>
      <c r="AS815" s="4">
        <f t="shared" ref="AS815" si="8483">(AH815*AN815+AI815*AM815+AJ815*AN818+AK815*AM818)</f>
        <v>0</v>
      </c>
      <c r="AT815" s="2">
        <f t="shared" ref="AT815" si="8484">AH815*AO815+AJ815*AO818-AI815*AP815-AK815*AP818</f>
        <v>0</v>
      </c>
      <c r="AU815" s="3">
        <f t="shared" ref="AU815" si="8485">(AH815*AP815+AI815*AO815+AJ815*AP818+AK815*AO818)</f>
        <v>-28.014119587508148</v>
      </c>
      <c r="AV815" s="20"/>
      <c r="AW815" s="11">
        <v>1</v>
      </c>
      <c r="AX815" s="12">
        <v>0</v>
      </c>
      <c r="AY815" s="13">
        <v>0</v>
      </c>
      <c r="AZ815" s="40">
        <f t="shared" ref="AZ815" si="8486">$B815*$AX$4</f>
        <v>3.3907302000000001</v>
      </c>
      <c r="BA815" s="20"/>
      <c r="BB815" s="1">
        <f t="shared" ref="BB815" si="8487">AR815*AW815+AT815*AW818-AS815*AX815-AU815*AX818</f>
        <v>96.613327947557579</v>
      </c>
      <c r="BC815" s="4">
        <f t="shared" ref="BC815" si="8488">(AR815*AX815+AS815*AW815+AT815*AX818+AU815*AW818)</f>
        <v>0</v>
      </c>
      <c r="BD815" s="2">
        <f t="shared" ref="BD815" si="8489">AR815*AY815+AT815*AY818-AS815*AZ815-AU815*AZ818</f>
        <v>0</v>
      </c>
      <c r="BE815" s="3">
        <f t="shared" ref="BE815" si="8490">(AR815*AZ815+AS815*AY815+AT815*AZ818+AU815*AY818)</f>
        <v>299.57560920677935</v>
      </c>
      <c r="BF815" s="20"/>
      <c r="BG815" s="11">
        <v>1</v>
      </c>
      <c r="BH815" s="12">
        <v>0</v>
      </c>
      <c r="BI815" s="13">
        <v>0</v>
      </c>
      <c r="BJ815" s="14">
        <v>0</v>
      </c>
      <c r="BK815" s="20"/>
      <c r="BL815" s="1">
        <f t="shared" ref="BL815" si="8491">BB815*BG815+BD815*BG818-BC815*BH815-BE815*BH818</f>
        <v>-973.73149874931187</v>
      </c>
      <c r="BM815" s="4">
        <f t="shared" ref="BM815" si="8492">(BB815*BH815+BC815*BG815+BD815*BH818+BE815*BG818)</f>
        <v>0</v>
      </c>
      <c r="BN815" s="2">
        <f t="shared" ref="BN815" si="8493">BB815*BI815+BD815*BI818-BC815*BJ815-BE815*BJ818</f>
        <v>0</v>
      </c>
      <c r="BO815" s="3">
        <f t="shared" ref="BO815" si="8494">(BB815*BJ815+BC815*BI815+BD815*BJ818+BE815*BI818)</f>
        <v>299.57560920677935</v>
      </c>
      <c r="BP815" s="20"/>
      <c r="BQ815" s="11">
        <v>1</v>
      </c>
      <c r="BR815" s="12">
        <v>0</v>
      </c>
      <c r="BS815" s="13">
        <v>0</v>
      </c>
      <c r="BT815" s="40">
        <f t="shared" ref="BT815" si="8495">$B815*BR$4</f>
        <v>2.8255392000000001</v>
      </c>
      <c r="BU815" s="20"/>
      <c r="BV815" s="1">
        <f t="shared" ref="BV815" si="8496">BL815*BQ815+BN815*BQ818-BM815*BR815-BO815*BR818</f>
        <v>-973.73149874931187</v>
      </c>
      <c r="BW815" s="4">
        <f t="shared" ref="BW815" si="8497">(BL815*BR815+BM815*BQ815+BN815*BR818+BO815*BQ818)</f>
        <v>0</v>
      </c>
      <c r="BX815" s="2">
        <f t="shared" ref="BX815" si="8498">BL815*BS815+BN815*BS818-BM815*BT815-BO815*BT818</f>
        <v>0</v>
      </c>
      <c r="BY815" s="3">
        <f t="shared" ref="BY815" si="8499">(BL815*BT815+BM815*BS815+BN815*BT818+BO815*BS818)</f>
        <v>-2451.7409107841522</v>
      </c>
      <c r="BZ815" s="20"/>
      <c r="CA815" s="11">
        <v>1</v>
      </c>
      <c r="CB815" s="12">
        <v>0</v>
      </c>
      <c r="CC815" s="13">
        <v>0</v>
      </c>
      <c r="CD815" s="14">
        <v>0</v>
      </c>
      <c r="CE815" s="20"/>
      <c r="CF815" s="1">
        <f t="shared" ref="CF815" si="8500">BV815*CA815+BX815*CA818-BW815*CB815-BY815*CB818</f>
        <v>2980.1184965413313</v>
      </c>
      <c r="CG815" s="4">
        <f t="shared" ref="CG815" si="8501">(BV815*CB815+BW815*CA815+BX815*CB818+BY815*CA818)</f>
        <v>0</v>
      </c>
      <c r="CH815" s="2">
        <f t="shared" ref="CH815" si="8502">BV815*CC815+BX815*CC818-BW815*CD815-BY815*CD818</f>
        <v>0</v>
      </c>
      <c r="CI815" s="3">
        <f t="shared" ref="CI815" si="8503">(BV815*CD815+BW815*CC815+BX815*CD818+BY815*CC818)</f>
        <v>-2451.7409107841522</v>
      </c>
      <c r="CJ815" s="28"/>
      <c r="CK815" s="11">
        <v>1</v>
      </c>
      <c r="CL815" s="12">
        <v>0</v>
      </c>
      <c r="CM815" s="13">
        <v>0</v>
      </c>
      <c r="CN815" s="14">
        <v>0</v>
      </c>
      <c r="CP815" s="1">
        <f t="shared" ref="CP815" si="8504">CF815*CK815+CH815*CK818-CG815*CL815-CI815*CL818</f>
        <v>2980.1184965413313</v>
      </c>
      <c r="CQ815" s="4">
        <f t="shared" ref="CQ815" si="8505">(CF815*CL815+CG815*CK815+CH815*CL818+CI815*CK818)</f>
        <v>-2451.7409107841522</v>
      </c>
      <c r="CR815" s="2">
        <f t="shared" ref="CR815" si="8506">CF815*CM815+CH815*CM818-CG815*CN815-CI815*CN818</f>
        <v>0</v>
      </c>
      <c r="CS815" s="3">
        <f t="shared" ref="CS815" si="8507">(CF815*CN815+CG815*CM815+CH815*CN818+CI815*CM818)</f>
        <v>-2451.7409107841522</v>
      </c>
      <c r="CU815" s="29">
        <f t="shared" ref="CU815" si="8508">20*LOG(((1+$CL$4)/$CL$4)/((CP815+CP818)^2+(CQ815+CQ818)^2)^0.5)</f>
        <v>-69.649050554806422</v>
      </c>
      <c r="CW815" s="53">
        <f t="shared" ref="CW815" si="8509">((CP815^2+CQ815^2)^0.5)/((CP818^2+CQ818^2)^0.5)</f>
        <v>0.82269919074118103</v>
      </c>
      <c r="CY815" s="35"/>
      <c r="CZ815" s="35"/>
    </row>
    <row r="816" spans="1:104" ht="18" customHeight="1" thickBot="1">
      <c r="D816" s="11"/>
      <c r="E816" s="13"/>
      <c r="F816" s="13"/>
      <c r="G816" s="15"/>
      <c r="H816" s="10"/>
      <c r="I816" s="11"/>
      <c r="J816" s="13"/>
      <c r="K816" s="13"/>
      <c r="L816" s="15"/>
      <c r="N816" s="5"/>
      <c r="Q816" s="6"/>
      <c r="S816" s="11"/>
      <c r="T816" s="13"/>
      <c r="U816" s="13"/>
      <c r="V816" s="15"/>
      <c r="W816" s="20"/>
      <c r="X816" s="5"/>
      <c r="AA816" s="6"/>
      <c r="AB816" s="20"/>
      <c r="AC816" s="11"/>
      <c r="AD816" s="13"/>
      <c r="AE816" s="13"/>
      <c r="AF816" s="15"/>
      <c r="AG816" s="20"/>
      <c r="AH816" s="5"/>
      <c r="AK816" s="6"/>
      <c r="AL816" s="20"/>
      <c r="AM816" s="11"/>
      <c r="AN816" s="13"/>
      <c r="AO816" s="13"/>
      <c r="AP816" s="15"/>
      <c r="AR816" s="5"/>
      <c r="AU816" s="6"/>
      <c r="AW816" s="11"/>
      <c r="AX816" s="13"/>
      <c r="AY816" s="13"/>
      <c r="AZ816" s="15"/>
      <c r="BA816" s="20"/>
      <c r="BB816" s="5"/>
      <c r="BE816" s="6"/>
      <c r="BG816" s="11"/>
      <c r="BH816" s="13"/>
      <c r="BI816" s="13"/>
      <c r="BJ816" s="15"/>
      <c r="BL816" s="5"/>
      <c r="BO816" s="6"/>
      <c r="BQ816" s="11"/>
      <c r="BR816" s="13"/>
      <c r="BS816" s="13"/>
      <c r="BT816" s="15"/>
      <c r="BU816" s="20"/>
      <c r="BV816" s="5"/>
      <c r="BY816" s="6"/>
      <c r="CA816" s="11"/>
      <c r="CB816" s="13"/>
      <c r="CC816" s="13"/>
      <c r="CD816" s="15"/>
      <c r="CF816" s="5"/>
      <c r="CI816" s="6"/>
      <c r="CK816" s="11"/>
      <c r="CL816" s="13"/>
      <c r="CM816" s="13"/>
      <c r="CN816" s="15"/>
      <c r="CP816" s="5"/>
      <c r="CS816" s="6"/>
      <c r="CW816" s="54"/>
      <c r="CY816" s="35"/>
      <c r="CZ816" s="35"/>
    </row>
    <row r="817" spans="1:104" ht="18" customHeight="1" thickBot="1">
      <c r="D817" s="11" t="s">
        <v>101</v>
      </c>
      <c r="E817" s="13"/>
      <c r="F817" s="13" t="s">
        <v>102</v>
      </c>
      <c r="G817" s="15"/>
      <c r="H817" s="10"/>
      <c r="I817" s="11" t="s">
        <v>106</v>
      </c>
      <c r="J817" s="13"/>
      <c r="K817" s="13" t="s">
        <v>105</v>
      </c>
      <c r="L817" s="15"/>
      <c r="N817" s="194" t="s">
        <v>16</v>
      </c>
      <c r="O817" s="195"/>
      <c r="P817" s="196" t="s">
        <v>17</v>
      </c>
      <c r="Q817" s="197"/>
      <c r="S817" s="11" t="s">
        <v>4</v>
      </c>
      <c r="T817" s="13"/>
      <c r="U817" s="13" t="s">
        <v>5</v>
      </c>
      <c r="V817" s="15"/>
      <c r="W817" s="20"/>
      <c r="X817" s="194" t="s">
        <v>111</v>
      </c>
      <c r="Y817" s="195"/>
      <c r="Z817" s="196" t="s">
        <v>110</v>
      </c>
      <c r="AA817" s="197"/>
      <c r="AB817" s="20"/>
      <c r="AC817" s="11" t="s">
        <v>18</v>
      </c>
      <c r="AD817" s="13"/>
      <c r="AE817" s="13" t="s">
        <v>19</v>
      </c>
      <c r="AF817" s="15"/>
      <c r="AG817" s="20"/>
      <c r="AH817" s="194" t="s">
        <v>114</v>
      </c>
      <c r="AI817" s="195"/>
      <c r="AJ817" s="196" t="s">
        <v>115</v>
      </c>
      <c r="AK817" s="197"/>
      <c r="AL817" s="20"/>
      <c r="AM817" s="11" t="s">
        <v>138</v>
      </c>
      <c r="AN817" s="13"/>
      <c r="AO817" s="13" t="s">
        <v>137</v>
      </c>
      <c r="AP817" s="15"/>
      <c r="AR817" s="194" t="s">
        <v>117</v>
      </c>
      <c r="AS817" s="195"/>
      <c r="AT817" s="196" t="s">
        <v>118</v>
      </c>
      <c r="AU817" s="197"/>
      <c r="AV817" s="36"/>
      <c r="AW817" s="11" t="s">
        <v>142</v>
      </c>
      <c r="AX817" s="13"/>
      <c r="AY817" s="13" t="s">
        <v>141</v>
      </c>
      <c r="AZ817" s="15"/>
      <c r="BA817" s="20"/>
      <c r="BB817" s="194" t="s">
        <v>122</v>
      </c>
      <c r="BC817" s="195"/>
      <c r="BD817" s="196" t="s">
        <v>121</v>
      </c>
      <c r="BE817" s="197"/>
      <c r="BF817" s="36"/>
      <c r="BG817" s="11" t="s">
        <v>145</v>
      </c>
      <c r="BH817" s="13"/>
      <c r="BI817" s="13" t="s">
        <v>146</v>
      </c>
      <c r="BJ817" s="15"/>
      <c r="BK817" s="36"/>
      <c r="BL817" s="194" t="s">
        <v>125</v>
      </c>
      <c r="BM817" s="195"/>
      <c r="BN817" s="196" t="s">
        <v>126</v>
      </c>
      <c r="BO817" s="197"/>
      <c r="BP817" s="36"/>
      <c r="BQ817" s="11" t="s">
        <v>150</v>
      </c>
      <c r="BR817" s="13"/>
      <c r="BS817" s="13" t="s">
        <v>149</v>
      </c>
      <c r="BT817" s="15"/>
      <c r="BU817" s="20"/>
      <c r="BV817" s="194" t="s">
        <v>129</v>
      </c>
      <c r="BW817" s="195"/>
      <c r="BX817" s="196" t="s">
        <v>130</v>
      </c>
      <c r="BY817" s="197"/>
      <c r="BZ817" s="36"/>
      <c r="CA817" s="11" t="s">
        <v>154</v>
      </c>
      <c r="CB817" s="13"/>
      <c r="CC817" s="13" t="s">
        <v>153</v>
      </c>
      <c r="CD817" s="15"/>
      <c r="CE817" s="36"/>
      <c r="CF817" s="194" t="s">
        <v>134</v>
      </c>
      <c r="CG817" s="195"/>
      <c r="CH817" s="196" t="s">
        <v>133</v>
      </c>
      <c r="CI817" s="197"/>
      <c r="CK817" s="11" t="s">
        <v>159</v>
      </c>
      <c r="CL817" s="13"/>
      <c r="CM817" s="13" t="s">
        <v>158</v>
      </c>
      <c r="CN817" s="15"/>
      <c r="CP817" s="109" t="s">
        <v>161</v>
      </c>
      <c r="CQ817" s="110"/>
      <c r="CR817" s="111" t="s">
        <v>162</v>
      </c>
      <c r="CS817" s="112"/>
      <c r="CU817" s="38" t="s">
        <v>29</v>
      </c>
      <c r="CW817" s="55" t="s">
        <v>47</v>
      </c>
      <c r="CY817" s="35"/>
      <c r="CZ817" s="35"/>
    </row>
    <row r="818" spans="1:104" ht="18" customHeight="1" thickTop="1" thickBot="1">
      <c r="D818" s="16">
        <v>0</v>
      </c>
      <c r="E818" s="17">
        <f t="shared" ref="E818" si="8510">$B815*$E$4</f>
        <v>1.6126704000000001</v>
      </c>
      <c r="F818" s="18">
        <v>1</v>
      </c>
      <c r="G818" s="19">
        <v>0</v>
      </c>
      <c r="H818" s="10"/>
      <c r="I818" s="16">
        <v>0</v>
      </c>
      <c r="J818" s="17">
        <v>0</v>
      </c>
      <c r="K818" s="18">
        <v>1</v>
      </c>
      <c r="L818" s="19">
        <v>0</v>
      </c>
      <c r="N818" s="1">
        <f t="shared" ref="N818" si="8511">D818*I815+F818*I818-E818*J815-G818*J818</f>
        <v>0</v>
      </c>
      <c r="O818" s="4">
        <f t="shared" ref="O818" si="8512">(D818*J815+E818*I815+F818*J818+G818*I818)</f>
        <v>1.6126704000000001</v>
      </c>
      <c r="P818" s="2">
        <f t="shared" ref="P818" si="8513">D818*K815+F818*K818-E818*L815-G818*L818</f>
        <v>-3.5566634318796808</v>
      </c>
      <c r="Q818" s="3">
        <f t="shared" ref="Q818" si="8514">(D818*L815+E818*K815+F818*L818+G818*K818)</f>
        <v>0</v>
      </c>
      <c r="S818" s="16">
        <v>0</v>
      </c>
      <c r="T818" s="17">
        <f t="shared" ref="T818" si="8515">$B815*$T$4</f>
        <v>3.5728704000000002</v>
      </c>
      <c r="U818" s="18">
        <v>1</v>
      </c>
      <c r="V818" s="19">
        <v>0</v>
      </c>
      <c r="W818" s="20"/>
      <c r="X818" s="1">
        <f t="shared" ref="X818" si="8516">N818*S815+P818*S818-O818*T815-Q818*T818</f>
        <v>0</v>
      </c>
      <c r="Y818" s="4">
        <f t="shared" ref="Y818" si="8517">(N818*T815+O818*S815+P818*T818+Q818*S818)</f>
        <v>-11.094827098525329</v>
      </c>
      <c r="Z818" s="2">
        <f t="shared" ref="Z818" si="8518">N818*U815+P818*U818-O818*V815-Q818*V818</f>
        <v>-3.5566634318796808</v>
      </c>
      <c r="AA818" s="3">
        <f t="shared" ref="AA818" si="8519">(N818*V815+O818*U815+P818*V818+Q818*U818)</f>
        <v>0</v>
      </c>
      <c r="AB818" s="20"/>
      <c r="AC818" s="16">
        <v>0</v>
      </c>
      <c r="AD818" s="17">
        <v>0</v>
      </c>
      <c r="AE818" s="18">
        <v>1</v>
      </c>
      <c r="AF818" s="19">
        <v>0</v>
      </c>
      <c r="AG818" s="20"/>
      <c r="AH818" s="1">
        <f t="shared" ref="AH818" si="8520">X818*AC815+Z818*AC818-Y818*AD815-AA818*AD818</f>
        <v>0</v>
      </c>
      <c r="AI818" s="4">
        <f t="shared" ref="AI818" si="8521">(X818*AD815+Y818*AC815+Z818*AD818+AA818*AC818)</f>
        <v>-11.094827098525329</v>
      </c>
      <c r="AJ818" s="2">
        <f t="shared" ref="AJ818" si="8522">X818*AE815+Z818*AE818-Y818*AF815-AA818*AF818</f>
        <v>34.06290187486853</v>
      </c>
      <c r="AK818" s="3">
        <f t="shared" ref="AK818" si="8523">(X818*AF815+Y818*AE815+Z818*AF818+AA818*AE818)</f>
        <v>0</v>
      </c>
      <c r="AL818" s="20"/>
      <c r="AM818" s="16">
        <v>0</v>
      </c>
      <c r="AN818" s="17">
        <f t="shared" ref="AN818" si="8524">$B815*$AN$4</f>
        <v>3.7734047999999998</v>
      </c>
      <c r="AO818" s="18">
        <v>1</v>
      </c>
      <c r="AP818" s="19">
        <v>0</v>
      </c>
      <c r="AR818" s="1">
        <f t="shared" ref="AR818" si="8525">AH818*AM815+AJ818*AM818-AI818*AN815-AK818*AN818</f>
        <v>0</v>
      </c>
      <c r="AS818" s="4">
        <f t="shared" ref="AS818" si="8526">(AH818*AN815+AI818*AM815+AJ818*AN818+AK818*AM818)</f>
        <v>117.43829033803259</v>
      </c>
      <c r="AT818" s="2">
        <f t="shared" ref="AT818" si="8527">AH818*AO815+AJ818*AO818-AI818*AP815-AK818*AP818</f>
        <v>34.06290187486853</v>
      </c>
      <c r="AU818" s="3">
        <f t="shared" ref="AU818" si="8528">(AH818*AP815+AI818*AO815+AJ818*AP818+AK818*AO818)</f>
        <v>0</v>
      </c>
      <c r="AV818" s="20"/>
      <c r="AW818" s="16">
        <v>0</v>
      </c>
      <c r="AX818" s="17">
        <v>0</v>
      </c>
      <c r="AY818" s="18">
        <v>1</v>
      </c>
      <c r="AZ818" s="19">
        <v>0</v>
      </c>
      <c r="BA818" s="20"/>
      <c r="BB818" s="1">
        <f t="shared" ref="BB818" si="8529">AR818*AW815+AT818*AW818-AS818*AX815-AU818*AX818</f>
        <v>0</v>
      </c>
      <c r="BC818" s="4">
        <f t="shared" ref="BC818" si="8530">(AR818*AX815+AS818*AW815+AT818*AX818+AU818*AW818)</f>
        <v>117.43829033803259</v>
      </c>
      <c r="BD818" s="2">
        <f t="shared" ref="BD818" si="8531">AR818*AY815+AT818*AY818-AS818*AZ815-AU818*AZ818</f>
        <v>-364.13865581066676</v>
      </c>
      <c r="BE818" s="3">
        <f t="shared" ref="BE818" si="8532">(AR818*AZ815+AS818*AY815+AT818*AZ818+AU818*AY818)</f>
        <v>0</v>
      </c>
      <c r="BF818" s="20"/>
      <c r="BG818" s="16">
        <v>0</v>
      </c>
      <c r="BH818" s="17">
        <f t="shared" ref="BH818" si="8533">$B815*$BH$4</f>
        <v>3.5728704000000002</v>
      </c>
      <c r="BI818" s="18">
        <v>1</v>
      </c>
      <c r="BJ818" s="19">
        <v>0</v>
      </c>
      <c r="BK818" s="20"/>
      <c r="BL818" s="1">
        <f t="shared" ref="BL818" si="8534">BB818*BG815+BD818*BG818-BC818*BH815-BE818*BH818</f>
        <v>0</v>
      </c>
      <c r="BM818" s="4">
        <f t="shared" ref="BM818" si="8535">(BB818*BH815+BC818*BG815+BD818*BH818+BE818*BG818)</f>
        <v>-1183.5819345036866</v>
      </c>
      <c r="BN818" s="2">
        <f t="shared" ref="BN818" si="8536">BB818*BI815+BD818*BI818-BC818*BJ815-BE818*BJ818</f>
        <v>-364.13865581066676</v>
      </c>
      <c r="BO818" s="3">
        <f t="shared" ref="BO818" si="8537">(BB818*BJ815+BC818*BI815+BD818*BJ818+BE818*BI818)</f>
        <v>0</v>
      </c>
      <c r="BP818" s="20"/>
      <c r="BQ818" s="16">
        <v>0</v>
      </c>
      <c r="BR818" s="17">
        <v>0</v>
      </c>
      <c r="BS818" s="18">
        <v>1</v>
      </c>
      <c r="BT818" s="19">
        <v>0</v>
      </c>
      <c r="BU818" s="20"/>
      <c r="BV818" s="1">
        <f t="shared" ref="BV818" si="8538">BL818*BQ815+BN818*BQ818-BM818*BR815-BO818*BR818</f>
        <v>0</v>
      </c>
      <c r="BW818" s="4">
        <f t="shared" ref="BW818" si="8539">(BL818*BR815+BM818*BQ815+BN818*BR818+BO818*BQ818)</f>
        <v>-1183.5819345036866</v>
      </c>
      <c r="BX818" s="2">
        <f t="shared" ref="BX818" si="8540">BL818*BS815+BN818*BS818-BM818*BT815-BO818*BT818</f>
        <v>2980.1184965413322</v>
      </c>
      <c r="BY818" s="3">
        <f t="shared" ref="BY818" si="8541">(BL818*BT815+BM818*BS815+BN818*BT818+BO818*BS818)</f>
        <v>0</v>
      </c>
      <c r="BZ818" s="20"/>
      <c r="CA818" s="16">
        <v>0</v>
      </c>
      <c r="CB818" s="17">
        <f t="shared" ref="CB818" si="8542">$B815*$CB$4</f>
        <v>1.6126704000000001</v>
      </c>
      <c r="CC818" s="18">
        <v>1</v>
      </c>
      <c r="CD818" s="19">
        <v>0</v>
      </c>
      <c r="CE818" s="20"/>
      <c r="CF818" s="1">
        <f t="shared" ref="CF818" si="8543">BV818*CA815+BX818*CA818-BW818*CB815-BY818*CB818</f>
        <v>0</v>
      </c>
      <c r="CG818" s="4">
        <f t="shared" ref="CG818" si="8544">(BV818*CB815+BW818*CA815+BX818*CB818+BY818*CA818)</f>
        <v>3622.3669533610223</v>
      </c>
      <c r="CH818" s="2">
        <f t="shared" ref="CH818" si="8545">BV818*CC815+BX818*CC818-BW818*CD815-BY818*CD818</f>
        <v>2980.1184965413322</v>
      </c>
      <c r="CI818" s="3">
        <f t="shared" ref="CI818" si="8546">(BV818*CD815+BW818*CC815+BX818*CD818+BY818*CC818)</f>
        <v>0</v>
      </c>
      <c r="CK818" s="16">
        <f t="shared" ref="CK818" si="8547">1/$CL$4</f>
        <v>1</v>
      </c>
      <c r="CL818" s="17">
        <v>0</v>
      </c>
      <c r="CM818" s="18">
        <v>1</v>
      </c>
      <c r="CN818" s="19">
        <v>0</v>
      </c>
      <c r="CP818" s="1">
        <f t="shared" ref="CP818" si="8548">CF818*CK815+CH818*CK818-CG818*CL815-CI818*CL818</f>
        <v>2980.1184965413322</v>
      </c>
      <c r="CQ818" s="4">
        <f t="shared" ref="CQ818" si="8549">(CF818*CL815+CG818*CK815+CH818*CL818+CI818*CK818)</f>
        <v>3622.3669533610223</v>
      </c>
      <c r="CR818" s="2">
        <f t="shared" ref="CR818" si="8550">CF818*CM815+CH818*CM818-CG818*CN815-CI818*CN818</f>
        <v>2980.1184965413322</v>
      </c>
      <c r="CS818" s="3">
        <f t="shared" ref="CS818" si="8551">(CF818*CN815+CG818*CM815+CH818*CN818+CI818*CM818)</f>
        <v>0</v>
      </c>
      <c r="CU818" s="39">
        <f t="shared" ref="CU818" si="8552">(180/PI())*ATAN(-1*(CQ815/CP815))</f>
        <v>39.444101671403693</v>
      </c>
      <c r="CW818" s="56">
        <f t="shared" ref="CW818" si="8553">20*LOG(((1-(10^(CU815/20)^2)*(1-((1-CW815)/(1+CW815))^2))^0.5))</f>
        <v>-4.6639119032595878E-7</v>
      </c>
      <c r="CY818" s="35"/>
      <c r="CZ818" s="35"/>
    </row>
    <row r="819" spans="1:104" ht="18" customHeight="1">
      <c r="E819" s="20"/>
      <c r="F819" s="20"/>
      <c r="G819" s="20"/>
      <c r="H819" s="20"/>
      <c r="I819" s="20"/>
      <c r="J819" s="20"/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  <c r="AA819" s="20"/>
      <c r="AB819" s="30"/>
      <c r="AC819" s="20"/>
      <c r="AD819" s="20"/>
      <c r="AE819" s="20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Y819" s="35"/>
      <c r="CZ819" s="35"/>
    </row>
    <row r="820" spans="1:104" ht="18" customHeight="1">
      <c r="CY820" s="35"/>
      <c r="CZ820" s="35"/>
    </row>
    <row r="821" spans="1:104" ht="18" customHeight="1" thickBot="1">
      <c r="A821" s="23"/>
      <c r="B821" s="23"/>
      <c r="C821" s="23"/>
      <c r="D821" s="20" t="s">
        <v>6</v>
      </c>
      <c r="E821" s="20"/>
      <c r="F821" s="20"/>
      <c r="G821" s="20"/>
      <c r="H821" s="20"/>
      <c r="I821" s="20" t="s">
        <v>7</v>
      </c>
      <c r="J821" s="20"/>
      <c r="K821" s="20"/>
      <c r="L821" s="20"/>
      <c r="M821" s="23"/>
      <c r="N821" s="23"/>
      <c r="O821" s="24" t="s">
        <v>8</v>
      </c>
      <c r="P821" s="23"/>
      <c r="Q821" s="23"/>
      <c r="R821" s="23"/>
      <c r="S821" s="20"/>
      <c r="T821" s="20" t="s">
        <v>9</v>
      </c>
      <c r="U821" s="23"/>
      <c r="V821" s="23"/>
      <c r="W821" s="23"/>
      <c r="X821" s="23"/>
      <c r="Y821" s="24" t="s">
        <v>10</v>
      </c>
      <c r="Z821" s="23"/>
      <c r="AA821" s="23"/>
      <c r="AB821" s="23"/>
      <c r="AC821" s="24" t="s">
        <v>11</v>
      </c>
      <c r="AD821" s="20"/>
      <c r="AE821" s="20"/>
      <c r="AF821" s="20"/>
      <c r="AG821" s="20"/>
      <c r="AH821" s="23"/>
      <c r="AI821" s="24" t="s">
        <v>12</v>
      </c>
      <c r="AJ821" s="23"/>
      <c r="AK821" s="23"/>
      <c r="AL821" s="20"/>
      <c r="AM821" s="24" t="s">
        <v>21</v>
      </c>
      <c r="AN821" s="20"/>
      <c r="AO821" s="23"/>
      <c r="AP821" s="23"/>
      <c r="AQ821" s="23"/>
      <c r="AR821" s="23"/>
      <c r="AS821" s="24" t="s">
        <v>87</v>
      </c>
      <c r="AT821" s="23"/>
      <c r="AU821" s="23"/>
      <c r="AV821" s="23"/>
      <c r="AW821" s="24" t="s">
        <v>22</v>
      </c>
      <c r="AX821" s="20"/>
      <c r="AY821" s="20"/>
      <c r="AZ821" s="20"/>
      <c r="BA821" s="20"/>
      <c r="BB821" s="23"/>
      <c r="BC821" s="24" t="s">
        <v>13</v>
      </c>
      <c r="BD821" s="23"/>
      <c r="BE821" s="23"/>
      <c r="BF821" s="23"/>
      <c r="BG821" s="24" t="s">
        <v>23</v>
      </c>
      <c r="BH821" s="20"/>
      <c r="BI821" s="23"/>
      <c r="BJ821" s="23"/>
      <c r="BK821" s="23"/>
      <c r="BL821" s="23"/>
      <c r="BM821" s="24" t="s">
        <v>24</v>
      </c>
      <c r="BN821" s="23"/>
      <c r="BO821" s="23"/>
      <c r="BP821" s="23"/>
      <c r="BQ821" s="24" t="s">
        <v>22</v>
      </c>
      <c r="BR821" s="20"/>
      <c r="BS821" s="20"/>
      <c r="BT821" s="20"/>
      <c r="BU821" s="20"/>
      <c r="BV821" s="23"/>
      <c r="BW821" s="24" t="s">
        <v>25</v>
      </c>
      <c r="BX821" s="23"/>
      <c r="BY821" s="23"/>
      <c r="BZ821" s="23"/>
      <c r="CA821" s="24" t="s">
        <v>23</v>
      </c>
      <c r="CB821" s="20"/>
      <c r="CC821" s="23"/>
      <c r="CD821" s="23"/>
      <c r="CE821" s="23"/>
      <c r="CF821" s="23"/>
      <c r="CG821" s="24" t="s">
        <v>88</v>
      </c>
      <c r="CH821" s="23"/>
      <c r="CI821" s="23"/>
      <c r="CJ821" s="23"/>
      <c r="CK821" s="24" t="s">
        <v>155</v>
      </c>
      <c r="CL821" s="24"/>
      <c r="CM821" s="23"/>
      <c r="CN821" s="23"/>
      <c r="CO821" s="23"/>
      <c r="CP821" s="23"/>
      <c r="CQ821" s="24" t="s">
        <v>89</v>
      </c>
      <c r="CR821" s="23"/>
      <c r="CS821" s="23"/>
      <c r="CY821" s="35"/>
      <c r="CZ821" s="35"/>
    </row>
    <row r="822" spans="1:104" ht="18" customHeight="1" thickBot="1">
      <c r="A822" s="23"/>
      <c r="B822" s="33"/>
      <c r="C822" s="23"/>
      <c r="D822" s="7" t="s">
        <v>99</v>
      </c>
      <c r="E822" s="8"/>
      <c r="F822" s="8" t="s">
        <v>100</v>
      </c>
      <c r="G822" s="9"/>
      <c r="H822" s="10"/>
      <c r="I822" s="7" t="s">
        <v>103</v>
      </c>
      <c r="J822" s="8"/>
      <c r="K822" s="8" t="s">
        <v>104</v>
      </c>
      <c r="L822" s="9"/>
      <c r="M822" s="23"/>
      <c r="N822" s="194" t="s">
        <v>74</v>
      </c>
      <c r="O822" s="195"/>
      <c r="P822" s="196" t="s">
        <v>75</v>
      </c>
      <c r="Q822" s="197"/>
      <c r="R822" s="23"/>
      <c r="S822" s="7" t="s">
        <v>2</v>
      </c>
      <c r="T822" s="8"/>
      <c r="U822" s="8" t="s">
        <v>3</v>
      </c>
      <c r="V822" s="9"/>
      <c r="W822" s="20"/>
      <c r="X822" s="194" t="s">
        <v>108</v>
      </c>
      <c r="Y822" s="195"/>
      <c r="Z822" s="196" t="s">
        <v>109</v>
      </c>
      <c r="AA822" s="197"/>
      <c r="AB822" s="20"/>
      <c r="AC822" s="7" t="s">
        <v>107</v>
      </c>
      <c r="AD822" s="8"/>
      <c r="AE822" s="8" t="s">
        <v>14</v>
      </c>
      <c r="AF822" s="9"/>
      <c r="AG822" s="20"/>
      <c r="AH822" s="194" t="s">
        <v>112</v>
      </c>
      <c r="AI822" s="195"/>
      <c r="AJ822" s="196" t="s">
        <v>113</v>
      </c>
      <c r="AK822" s="197"/>
      <c r="AL822" s="20"/>
      <c r="AM822" s="106" t="s">
        <v>135</v>
      </c>
      <c r="AN822" s="107"/>
      <c r="AO822" s="107" t="s">
        <v>136</v>
      </c>
      <c r="AP822" s="108"/>
      <c r="AQ822" s="23"/>
      <c r="AR822" s="194" t="s">
        <v>116</v>
      </c>
      <c r="AS822" s="195"/>
      <c r="AT822" s="196" t="s">
        <v>0</v>
      </c>
      <c r="AU822" s="197"/>
      <c r="AV822" s="36"/>
      <c r="AW822" s="7" t="s">
        <v>139</v>
      </c>
      <c r="AX822" s="8"/>
      <c r="AY822" s="8" t="s">
        <v>140</v>
      </c>
      <c r="AZ822" s="9"/>
      <c r="BA822" s="20"/>
      <c r="BB822" s="194" t="s">
        <v>119</v>
      </c>
      <c r="BC822" s="195"/>
      <c r="BD822" s="196" t="s">
        <v>120</v>
      </c>
      <c r="BE822" s="197"/>
      <c r="BF822" s="36"/>
      <c r="BG822" s="190" t="s">
        <v>143</v>
      </c>
      <c r="BH822" s="191"/>
      <c r="BI822" s="192" t="s">
        <v>144</v>
      </c>
      <c r="BJ822" s="193"/>
      <c r="BK822" s="36"/>
      <c r="BL822" s="194" t="s">
        <v>123</v>
      </c>
      <c r="BM822" s="195"/>
      <c r="BN822" s="196" t="s">
        <v>124</v>
      </c>
      <c r="BO822" s="197"/>
      <c r="BP822" s="36"/>
      <c r="BQ822" s="7" t="s">
        <v>147</v>
      </c>
      <c r="BR822" s="8"/>
      <c r="BS822" s="8" t="s">
        <v>148</v>
      </c>
      <c r="BT822" s="9"/>
      <c r="BU822" s="20"/>
      <c r="BV822" s="194" t="s">
        <v>127</v>
      </c>
      <c r="BW822" s="195"/>
      <c r="BX822" s="196" t="s">
        <v>128</v>
      </c>
      <c r="BY822" s="197"/>
      <c r="BZ822" s="36"/>
      <c r="CA822" s="7" t="s">
        <v>151</v>
      </c>
      <c r="CB822" s="8"/>
      <c r="CC822" s="8" t="s">
        <v>152</v>
      </c>
      <c r="CD822" s="9"/>
      <c r="CE822" s="36"/>
      <c r="CF822" s="194" t="s">
        <v>131</v>
      </c>
      <c r="CG822" s="195"/>
      <c r="CH822" s="196" t="s">
        <v>132</v>
      </c>
      <c r="CI822" s="197"/>
      <c r="CJ822" s="23"/>
      <c r="CK822" s="7" t="s">
        <v>156</v>
      </c>
      <c r="CL822" s="8"/>
      <c r="CM822" s="8" t="s">
        <v>157</v>
      </c>
      <c r="CN822" s="9"/>
      <c r="CO822" s="23"/>
      <c r="CP822" s="194" t="s">
        <v>160</v>
      </c>
      <c r="CQ822" s="195"/>
      <c r="CR822" s="196" t="s">
        <v>132</v>
      </c>
      <c r="CS822" s="197"/>
      <c r="CU822" s="26" t="s">
        <v>15</v>
      </c>
      <c r="CW822" s="52" t="s">
        <v>46</v>
      </c>
      <c r="CY822" s="35"/>
      <c r="CZ822" s="35"/>
    </row>
    <row r="823" spans="1:104" ht="18" customHeight="1" thickTop="1" thickBot="1">
      <c r="B823" s="34">
        <v>2</v>
      </c>
      <c r="D823" s="11">
        <v>1</v>
      </c>
      <c r="E823" s="12">
        <v>0</v>
      </c>
      <c r="F823" s="13">
        <v>0</v>
      </c>
      <c r="G823" s="14">
        <v>0</v>
      </c>
      <c r="H823" s="10"/>
      <c r="I823" s="11">
        <v>1</v>
      </c>
      <c r="J823" s="12">
        <v>0</v>
      </c>
      <c r="K823" s="13">
        <v>0</v>
      </c>
      <c r="L823" s="40">
        <f t="shared" ref="L823" si="8554">$B823*$J$4</f>
        <v>2.8540800000000002</v>
      </c>
      <c r="N823" s="1">
        <f t="shared" ref="N823" si="8555">D823*I823+F823*I826-E823*J823-G823*J826</f>
        <v>1</v>
      </c>
      <c r="O823" s="4">
        <f t="shared" ref="O823" si="8556">(D823*J823+E823*I823+F823*J826+G823*I826)</f>
        <v>0</v>
      </c>
      <c r="P823" s="2">
        <f t="shared" ref="P823" si="8557">D823*K823+F823*K826-E823*L823-G823*L826</f>
        <v>0</v>
      </c>
      <c r="Q823" s="3">
        <f t="shared" ref="Q823" si="8558">(D823*L823+E823*K823+F823*L826+G823*K826)</f>
        <v>2.8540800000000002</v>
      </c>
      <c r="S823" s="11">
        <v>1</v>
      </c>
      <c r="T823" s="12">
        <v>0</v>
      </c>
      <c r="U823" s="13">
        <v>0</v>
      </c>
      <c r="V823" s="13">
        <v>0</v>
      </c>
      <c r="W823" s="20"/>
      <c r="X823" s="1">
        <f t="shared" ref="X823" si="8559">N823*S823+P823*S826-O823*T823-Q823*T826</f>
        <v>-9.3002605568000014</v>
      </c>
      <c r="Y823" s="4">
        <f t="shared" ref="Y823" si="8560">(N823*T823+O823*S823+P823*T826+Q823*S826)</f>
        <v>0</v>
      </c>
      <c r="Z823" s="2">
        <f t="shared" ref="Z823" si="8561">N823*U823+P823*U826-O823*V823-Q823*V826</f>
        <v>0</v>
      </c>
      <c r="AA823" s="3">
        <f t="shared" ref="AA823" si="8562">(N823*V823+O823*U823+P823*V826+Q823*U826)</f>
        <v>2.8540800000000002</v>
      </c>
      <c r="AB823" s="20"/>
      <c r="AC823" s="11">
        <v>1</v>
      </c>
      <c r="AD823" s="12">
        <v>0</v>
      </c>
      <c r="AE823" s="13">
        <v>0</v>
      </c>
      <c r="AF823" s="40">
        <f t="shared" ref="AF823" si="8563">$B823*$AD$4</f>
        <v>3.4249800000000001</v>
      </c>
      <c r="AG823" s="20"/>
      <c r="AH823" s="1">
        <f t="shared" ref="AH823" si="8564">X823*AC823+Z823*AC826-Y823*AD823-AA823*AD826</f>
        <v>-9.3002605568000014</v>
      </c>
      <c r="AI823" s="4">
        <f t="shared" ref="AI823" si="8565">(X823*AD823+Y823*AC823+Z823*AD826+AA823*AC826)</f>
        <v>0</v>
      </c>
      <c r="AJ823" s="2">
        <f t="shared" ref="AJ823" si="8566">X823*AE823+Z823*AE826-Y823*AF823-AA823*AF826</f>
        <v>0</v>
      </c>
      <c r="AK823" s="3">
        <f t="shared" ref="AK823" si="8567">(X823*AF823+Y823*AE823+Z823*AF826+AA823*AE826)</f>
        <v>-28.999126401828871</v>
      </c>
      <c r="AL823" s="20"/>
      <c r="AM823" s="11">
        <v>1</v>
      </c>
      <c r="AN823" s="12">
        <v>0</v>
      </c>
      <c r="AO823" s="13">
        <v>0</v>
      </c>
      <c r="AP823" s="14">
        <v>0</v>
      </c>
      <c r="AR823" s="1">
        <f t="shared" ref="AR823" si="8568">AH823*AM823+AJ823*AM826-AI823*AN823-AK823*AN826</f>
        <v>101.23048970629877</v>
      </c>
      <c r="AS823" s="4">
        <f t="shared" ref="AS823" si="8569">(AH823*AN823+AI823*AM823+AJ823*AN826+AK823*AM826)</f>
        <v>0</v>
      </c>
      <c r="AT823" s="2">
        <f t="shared" ref="AT823" si="8570">AH823*AO823+AJ823*AO826-AI823*AP823-AK823*AP826</f>
        <v>0</v>
      </c>
      <c r="AU823" s="3">
        <f t="shared" ref="AU823" si="8571">(AH823*AP823+AI823*AO823+AJ823*AP826+AK823*AO826)</f>
        <v>-28.999126401828871</v>
      </c>
      <c r="AV823" s="20"/>
      <c r="AW823" s="11">
        <v>1</v>
      </c>
      <c r="AX823" s="12">
        <v>0</v>
      </c>
      <c r="AY823" s="13">
        <v>0</v>
      </c>
      <c r="AZ823" s="40">
        <f t="shared" ref="AZ823" si="8572">$B823*$AX$4</f>
        <v>3.4249800000000001</v>
      </c>
      <c r="BA823" s="20"/>
      <c r="BB823" s="1">
        <f t="shared" ref="BB823" si="8573">AR823*AW823+AT823*AW826-AS823*AX823-AU823*AX826</f>
        <v>101.23048970629877</v>
      </c>
      <c r="BC823" s="4">
        <f t="shared" ref="BC823" si="8574">(AR823*AX823+AS823*AW823+AT823*AX826+AU823*AW826)</f>
        <v>0</v>
      </c>
      <c r="BD823" s="2">
        <f t="shared" ref="BD823" si="8575">AR823*AY823+AT823*AY826-AS823*AZ823-AU823*AZ826</f>
        <v>0</v>
      </c>
      <c r="BE823" s="3">
        <f t="shared" ref="BE823" si="8576">(AR823*AZ823+AS823*AY823+AT823*AZ826+AU823*AY826)</f>
        <v>317.71327623245031</v>
      </c>
      <c r="BF823" s="20"/>
      <c r="BG823" s="11">
        <v>1</v>
      </c>
      <c r="BH823" s="12">
        <v>0</v>
      </c>
      <c r="BI823" s="13">
        <v>0</v>
      </c>
      <c r="BJ823" s="14">
        <v>0</v>
      </c>
      <c r="BK823" s="20"/>
      <c r="BL823" s="1">
        <f t="shared" ref="BL823" si="8577">BB823*BG823+BD823*BG826-BC823*BH823-BE823*BH826</f>
        <v>-1045.3840156855651</v>
      </c>
      <c r="BM823" s="4">
        <f t="shared" ref="BM823" si="8578">(BB823*BH823+BC823*BG823+BD823*BH826+BE823*BG826)</f>
        <v>0</v>
      </c>
      <c r="BN823" s="2">
        <f t="shared" ref="BN823" si="8579">BB823*BI823+BD823*BI826-BC823*BJ823-BE823*BJ826</f>
        <v>0</v>
      </c>
      <c r="BO823" s="3">
        <f t="shared" ref="BO823" si="8580">(BB823*BJ823+BC823*BI823+BD823*BJ826+BE823*BI826)</f>
        <v>317.71327623245031</v>
      </c>
      <c r="BP823" s="20"/>
      <c r="BQ823" s="11">
        <v>1</v>
      </c>
      <c r="BR823" s="12">
        <v>0</v>
      </c>
      <c r="BS823" s="13">
        <v>0</v>
      </c>
      <c r="BT823" s="40">
        <f t="shared" ref="BT823" si="8581">$B823*BR$4</f>
        <v>2.8540800000000002</v>
      </c>
      <c r="BU823" s="20"/>
      <c r="BV823" s="1">
        <f t="shared" ref="BV823" si="8582">BL823*BQ823+BN823*BQ826-BM823*BR823-BO823*BR826</f>
        <v>-1045.3840156855651</v>
      </c>
      <c r="BW823" s="4">
        <f t="shared" ref="BW823" si="8583">(BL823*BR823+BM823*BQ823+BN823*BR826+BO823*BQ826)</f>
        <v>0</v>
      </c>
      <c r="BX823" s="2">
        <f t="shared" ref="BX823" si="8584">BL823*BS823+BN823*BS826-BM823*BT823-BO823*BT826</f>
        <v>0</v>
      </c>
      <c r="BY823" s="3">
        <f t="shared" ref="BY823" si="8585">(BL823*BT823+BM823*BS823+BN823*BT826+BO823*BS826)</f>
        <v>-2665.8963352554074</v>
      </c>
      <c r="BZ823" s="20"/>
      <c r="CA823" s="11">
        <v>1</v>
      </c>
      <c r="CB823" s="12">
        <v>0</v>
      </c>
      <c r="CC823" s="13">
        <v>0</v>
      </c>
      <c r="CD823" s="14">
        <v>0</v>
      </c>
      <c r="CE823" s="20"/>
      <c r="CF823" s="1">
        <f t="shared" ref="CF823" si="8586">BV823*CA823+BX823*CA826-BW823*CB823-BY823*CB826</f>
        <v>3297.2544785920836</v>
      </c>
      <c r="CG823" s="4">
        <f t="shared" ref="CG823" si="8587">(BV823*CB823+BW823*CA823+BX823*CB826+BY823*CA826)</f>
        <v>0</v>
      </c>
      <c r="CH823" s="2">
        <f t="shared" ref="CH823" si="8588">BV823*CC823+BX823*CC826-BW823*CD823-BY823*CD826</f>
        <v>0</v>
      </c>
      <c r="CI823" s="3">
        <f t="shared" ref="CI823" si="8589">(BV823*CD823+BW823*CC823+BX823*CD826+BY823*CC826)</f>
        <v>-2665.8963352554074</v>
      </c>
      <c r="CJ823" s="28"/>
      <c r="CK823" s="11">
        <v>1</v>
      </c>
      <c r="CL823" s="12">
        <v>0</v>
      </c>
      <c r="CM823" s="13">
        <v>0</v>
      </c>
      <c r="CN823" s="14">
        <v>0</v>
      </c>
      <c r="CP823" s="1">
        <f t="shared" ref="CP823" si="8590">CF823*CK823+CH823*CK826-CG823*CL823-CI823*CL826</f>
        <v>3297.2544785920836</v>
      </c>
      <c r="CQ823" s="4">
        <f t="shared" ref="CQ823" si="8591">(CF823*CL823+CG823*CK823+CH823*CL826+CI823*CK826)</f>
        <v>-2665.8963352554074</v>
      </c>
      <c r="CR823" s="2">
        <f t="shared" ref="CR823" si="8592">CF823*CM823+CH823*CM826-CG823*CN823-CI823*CN826</f>
        <v>0</v>
      </c>
      <c r="CS823" s="3">
        <f t="shared" ref="CS823" si="8593">(CF823*CN823+CG823*CM823+CH823*CN826+CI823*CM826)</f>
        <v>-2665.8963352554074</v>
      </c>
      <c r="CU823" s="29">
        <f t="shared" ref="CU823" si="8594">20*LOG(((1+$CL$4)/$CL$4)/((CP823+CP826)^2+(CQ823+CQ826)^2)^0.5)</f>
        <v>-70.557792515688391</v>
      </c>
      <c r="CW823" s="53">
        <f t="shared" ref="CW823" si="8595">((CP823^2+CQ823^2)^0.5)/((CP826^2+CQ826^2)^0.5)</f>
        <v>0.80852008871119652</v>
      </c>
      <c r="CY823" s="35"/>
      <c r="CZ823" s="35"/>
    </row>
    <row r="824" spans="1:104" ht="18" customHeight="1" thickBot="1">
      <c r="D824" s="11"/>
      <c r="E824" s="13"/>
      <c r="F824" s="13"/>
      <c r="G824" s="15"/>
      <c r="H824" s="10"/>
      <c r="I824" s="11"/>
      <c r="J824" s="13"/>
      <c r="K824" s="13"/>
      <c r="L824" s="15"/>
      <c r="N824" s="5"/>
      <c r="Q824" s="6"/>
      <c r="S824" s="11"/>
      <c r="T824" s="13"/>
      <c r="U824" s="13"/>
      <c r="V824" s="15"/>
      <c r="W824" s="20"/>
      <c r="X824" s="5"/>
      <c r="AA824" s="6"/>
      <c r="AB824" s="20"/>
      <c r="AC824" s="11"/>
      <c r="AD824" s="13"/>
      <c r="AE824" s="13"/>
      <c r="AF824" s="15"/>
      <c r="AG824" s="20"/>
      <c r="AH824" s="5"/>
      <c r="AK824" s="6"/>
      <c r="AL824" s="20"/>
      <c r="AM824" s="11"/>
      <c r="AN824" s="13"/>
      <c r="AO824" s="13"/>
      <c r="AP824" s="15"/>
      <c r="AR824" s="5"/>
      <c r="AU824" s="6"/>
      <c r="AW824" s="11"/>
      <c r="AX824" s="13"/>
      <c r="AY824" s="13"/>
      <c r="AZ824" s="15"/>
      <c r="BA824" s="20"/>
      <c r="BB824" s="5"/>
      <c r="BE824" s="6"/>
      <c r="BG824" s="11"/>
      <c r="BH824" s="13"/>
      <c r="BI824" s="13"/>
      <c r="BJ824" s="15"/>
      <c r="BL824" s="5"/>
      <c r="BO824" s="6"/>
      <c r="BQ824" s="11"/>
      <c r="BR824" s="13"/>
      <c r="BS824" s="13"/>
      <c r="BT824" s="15"/>
      <c r="BU824" s="20"/>
      <c r="BV824" s="5"/>
      <c r="BY824" s="6"/>
      <c r="CA824" s="11"/>
      <c r="CB824" s="13"/>
      <c r="CC824" s="13"/>
      <c r="CD824" s="15"/>
      <c r="CF824" s="5"/>
      <c r="CI824" s="6"/>
      <c r="CK824" s="11"/>
      <c r="CL824" s="13"/>
      <c r="CM824" s="13"/>
      <c r="CN824" s="15"/>
      <c r="CP824" s="5"/>
      <c r="CS824" s="6"/>
      <c r="CW824" s="54"/>
      <c r="CY824" s="35"/>
      <c r="CZ824" s="35"/>
    </row>
    <row r="825" spans="1:104" ht="18" customHeight="1" thickBot="1">
      <c r="D825" s="11" t="s">
        <v>101</v>
      </c>
      <c r="E825" s="13"/>
      <c r="F825" s="13" t="s">
        <v>102</v>
      </c>
      <c r="G825" s="15"/>
      <c r="H825" s="10"/>
      <c r="I825" s="11" t="s">
        <v>106</v>
      </c>
      <c r="J825" s="13"/>
      <c r="K825" s="13" t="s">
        <v>105</v>
      </c>
      <c r="L825" s="15"/>
      <c r="N825" s="194" t="s">
        <v>16</v>
      </c>
      <c r="O825" s="195"/>
      <c r="P825" s="196" t="s">
        <v>17</v>
      </c>
      <c r="Q825" s="197"/>
      <c r="S825" s="11" t="s">
        <v>4</v>
      </c>
      <c r="T825" s="13"/>
      <c r="U825" s="13" t="s">
        <v>5</v>
      </c>
      <c r="V825" s="15"/>
      <c r="W825" s="20"/>
      <c r="X825" s="194" t="s">
        <v>111</v>
      </c>
      <c r="Y825" s="195"/>
      <c r="Z825" s="196" t="s">
        <v>110</v>
      </c>
      <c r="AA825" s="197"/>
      <c r="AB825" s="20"/>
      <c r="AC825" s="11" t="s">
        <v>18</v>
      </c>
      <c r="AD825" s="13"/>
      <c r="AE825" s="13" t="s">
        <v>19</v>
      </c>
      <c r="AF825" s="15"/>
      <c r="AG825" s="20"/>
      <c r="AH825" s="194" t="s">
        <v>114</v>
      </c>
      <c r="AI825" s="195"/>
      <c r="AJ825" s="196" t="s">
        <v>115</v>
      </c>
      <c r="AK825" s="197"/>
      <c r="AL825" s="20"/>
      <c r="AM825" s="11" t="s">
        <v>138</v>
      </c>
      <c r="AN825" s="13"/>
      <c r="AO825" s="13" t="s">
        <v>137</v>
      </c>
      <c r="AP825" s="15"/>
      <c r="AR825" s="194" t="s">
        <v>117</v>
      </c>
      <c r="AS825" s="195"/>
      <c r="AT825" s="196" t="s">
        <v>118</v>
      </c>
      <c r="AU825" s="197"/>
      <c r="AV825" s="36"/>
      <c r="AW825" s="11" t="s">
        <v>142</v>
      </c>
      <c r="AX825" s="13"/>
      <c r="AY825" s="13" t="s">
        <v>141</v>
      </c>
      <c r="AZ825" s="15"/>
      <c r="BA825" s="20"/>
      <c r="BB825" s="194" t="s">
        <v>122</v>
      </c>
      <c r="BC825" s="195"/>
      <c r="BD825" s="196" t="s">
        <v>121</v>
      </c>
      <c r="BE825" s="197"/>
      <c r="BF825" s="36"/>
      <c r="BG825" s="11" t="s">
        <v>145</v>
      </c>
      <c r="BH825" s="13"/>
      <c r="BI825" s="13" t="s">
        <v>146</v>
      </c>
      <c r="BJ825" s="15"/>
      <c r="BK825" s="36"/>
      <c r="BL825" s="194" t="s">
        <v>125</v>
      </c>
      <c r="BM825" s="195"/>
      <c r="BN825" s="196" t="s">
        <v>126</v>
      </c>
      <c r="BO825" s="197"/>
      <c r="BP825" s="36"/>
      <c r="BQ825" s="11" t="s">
        <v>150</v>
      </c>
      <c r="BR825" s="13"/>
      <c r="BS825" s="13" t="s">
        <v>149</v>
      </c>
      <c r="BT825" s="15"/>
      <c r="BU825" s="20"/>
      <c r="BV825" s="194" t="s">
        <v>129</v>
      </c>
      <c r="BW825" s="195"/>
      <c r="BX825" s="196" t="s">
        <v>130</v>
      </c>
      <c r="BY825" s="197"/>
      <c r="BZ825" s="36"/>
      <c r="CA825" s="11" t="s">
        <v>154</v>
      </c>
      <c r="CB825" s="13"/>
      <c r="CC825" s="13" t="s">
        <v>153</v>
      </c>
      <c r="CD825" s="15"/>
      <c r="CE825" s="36"/>
      <c r="CF825" s="194" t="s">
        <v>134</v>
      </c>
      <c r="CG825" s="195"/>
      <c r="CH825" s="196" t="s">
        <v>133</v>
      </c>
      <c r="CI825" s="197"/>
      <c r="CK825" s="11" t="s">
        <v>159</v>
      </c>
      <c r="CL825" s="13"/>
      <c r="CM825" s="13" t="s">
        <v>158</v>
      </c>
      <c r="CN825" s="15"/>
      <c r="CP825" s="109" t="s">
        <v>161</v>
      </c>
      <c r="CQ825" s="110"/>
      <c r="CR825" s="111" t="s">
        <v>162</v>
      </c>
      <c r="CS825" s="112"/>
      <c r="CU825" s="38" t="s">
        <v>29</v>
      </c>
      <c r="CW825" s="55" t="s">
        <v>47</v>
      </c>
      <c r="CY825" s="35"/>
      <c r="CZ825" s="35"/>
    </row>
    <row r="826" spans="1:104" ht="18" customHeight="1" thickTop="1" thickBot="1">
      <c r="D826" s="16">
        <v>0</v>
      </c>
      <c r="E826" s="17">
        <f t="shared" ref="E826" si="8596">$B823*$E$4</f>
        <v>1.62896</v>
      </c>
      <c r="F826" s="18">
        <v>1</v>
      </c>
      <c r="G826" s="19">
        <v>0</v>
      </c>
      <c r="H826" s="10"/>
      <c r="I826" s="16">
        <v>0</v>
      </c>
      <c r="J826" s="17">
        <v>0</v>
      </c>
      <c r="K826" s="18">
        <v>1</v>
      </c>
      <c r="L826" s="19">
        <v>0</v>
      </c>
      <c r="N826" s="1">
        <f t="shared" ref="N826" si="8597">D826*I823+F826*I826-E826*J823-G826*J826</f>
        <v>0</v>
      </c>
      <c r="O826" s="4">
        <f t="shared" ref="O826" si="8598">(D826*J823+E826*I823+F826*J826+G826*I826)</f>
        <v>1.62896</v>
      </c>
      <c r="P826" s="2">
        <f t="shared" ref="P826" si="8599">D826*K823+F826*K826-E826*L823-G826*L826</f>
        <v>-3.6491821568000002</v>
      </c>
      <c r="Q826" s="3">
        <f t="shared" ref="Q826" si="8600">(D826*L823+E826*K823+F826*L826+G826*K826)</f>
        <v>0</v>
      </c>
      <c r="S826" s="16">
        <v>0</v>
      </c>
      <c r="T826" s="17">
        <f t="shared" ref="T826" si="8601">$B823*$T$4</f>
        <v>3.6089600000000002</v>
      </c>
      <c r="U826" s="18">
        <v>1</v>
      </c>
      <c r="V826" s="19">
        <v>0</v>
      </c>
      <c r="W826" s="20"/>
      <c r="X826" s="1">
        <f t="shared" ref="X826" si="8602">N826*S823+P826*S826-O826*T823-Q826*T826</f>
        <v>0</v>
      </c>
      <c r="Y826" s="4">
        <f t="shared" ref="Y826" si="8603">(N826*T823+O826*S823+P826*T826+Q826*S826)</f>
        <v>-11.54079243660493</v>
      </c>
      <c r="Z826" s="2">
        <f t="shared" ref="Z826" si="8604">N826*U823+P826*U826-O826*V823-Q826*V826</f>
        <v>-3.6491821568000002</v>
      </c>
      <c r="AA826" s="3">
        <f t="shared" ref="AA826" si="8605">(N826*V823+O826*U823+P826*V826+Q826*U826)</f>
        <v>0</v>
      </c>
      <c r="AB826" s="20"/>
      <c r="AC826" s="16">
        <v>0</v>
      </c>
      <c r="AD826" s="17">
        <v>0</v>
      </c>
      <c r="AE826" s="18">
        <v>1</v>
      </c>
      <c r="AF826" s="19">
        <v>0</v>
      </c>
      <c r="AG826" s="20"/>
      <c r="AH826" s="1">
        <f t="shared" ref="AH826" si="8606">X826*AC823+Z826*AC826-Y826*AD823-AA826*AD826</f>
        <v>0</v>
      </c>
      <c r="AI826" s="4">
        <f t="shared" ref="AI826" si="8607">(X826*AD823+Y826*AC823+Z826*AD826+AA826*AC826)</f>
        <v>-11.54079243660493</v>
      </c>
      <c r="AJ826" s="2">
        <f t="shared" ref="AJ826" si="8608">X826*AE823+Z826*AE826-Y826*AF823-AA826*AF826</f>
        <v>35.877801122723149</v>
      </c>
      <c r="AK826" s="3">
        <f t="shared" ref="AK826" si="8609">(X826*AF823+Y826*AE823+Z826*AF826+AA826*AE826)</f>
        <v>0</v>
      </c>
      <c r="AL826" s="20"/>
      <c r="AM826" s="16">
        <v>0</v>
      </c>
      <c r="AN826" s="17">
        <f t="shared" ref="AN826" si="8610">$B823*$AN$4</f>
        <v>3.8115199999999998</v>
      </c>
      <c r="AO826" s="18">
        <v>1</v>
      </c>
      <c r="AP826" s="19">
        <v>0</v>
      </c>
      <c r="AR826" s="1">
        <f t="shared" ref="AR826" si="8611">AH826*AM823+AJ826*AM826-AI826*AN823-AK826*AN826</f>
        <v>0</v>
      </c>
      <c r="AS826" s="4">
        <f t="shared" ref="AS826" si="8612">(AH826*AN823+AI826*AM823+AJ826*AN826+AK826*AM826)</f>
        <v>125.2081640986768</v>
      </c>
      <c r="AT826" s="2">
        <f t="shared" ref="AT826" si="8613">AH826*AO823+AJ826*AO826-AI826*AP823-AK826*AP826</f>
        <v>35.877801122723149</v>
      </c>
      <c r="AU826" s="3">
        <f t="shared" ref="AU826" si="8614">(AH826*AP823+AI826*AO823+AJ826*AP826+AK826*AO826)</f>
        <v>0</v>
      </c>
      <c r="AV826" s="20"/>
      <c r="AW826" s="16">
        <v>0</v>
      </c>
      <c r="AX826" s="17">
        <v>0</v>
      </c>
      <c r="AY826" s="18">
        <v>1</v>
      </c>
      <c r="AZ826" s="19">
        <v>0</v>
      </c>
      <c r="BA826" s="20"/>
      <c r="BB826" s="1">
        <f t="shared" ref="BB826" si="8615">AR826*AW823+AT826*AW826-AS826*AX823-AU826*AX826</f>
        <v>0</v>
      </c>
      <c r="BC826" s="4">
        <f t="shared" ref="BC826" si="8616">(AR826*AX823+AS826*AW823+AT826*AX826+AU826*AW826)</f>
        <v>125.2081640986768</v>
      </c>
      <c r="BD826" s="2">
        <f t="shared" ref="BD826" si="8617">AR826*AY823+AT826*AY826-AS826*AZ823-AU826*AZ826</f>
        <v>-392.95765675196293</v>
      </c>
      <c r="BE826" s="3">
        <f t="shared" ref="BE826" si="8618">(AR826*AZ823+AS826*AY823+AT826*AZ826+AU826*AY826)</f>
        <v>0</v>
      </c>
      <c r="BF826" s="20"/>
      <c r="BG826" s="16">
        <v>0</v>
      </c>
      <c r="BH826" s="17">
        <f t="shared" ref="BH826" si="8619">$B823*$BH$4</f>
        <v>3.6089600000000002</v>
      </c>
      <c r="BI826" s="18">
        <v>1</v>
      </c>
      <c r="BJ826" s="19">
        <v>0</v>
      </c>
      <c r="BK826" s="20"/>
      <c r="BL826" s="1">
        <f t="shared" ref="BL826" si="8620">BB826*BG823+BD826*BG826-BC826*BH823-BE826*BH826</f>
        <v>0</v>
      </c>
      <c r="BM826" s="4">
        <f t="shared" ref="BM826" si="8621">(BB826*BH823+BC826*BG823+BD826*BH826+BE826*BG826)</f>
        <v>-1292.9603008128872</v>
      </c>
      <c r="BN826" s="2">
        <f t="shared" ref="BN826" si="8622">BB826*BI823+BD826*BI826-BC826*BJ823-BE826*BJ826</f>
        <v>-392.95765675196293</v>
      </c>
      <c r="BO826" s="3">
        <f t="shared" ref="BO826" si="8623">(BB826*BJ823+BC826*BI823+BD826*BJ826+BE826*BI826)</f>
        <v>0</v>
      </c>
      <c r="BP826" s="20"/>
      <c r="BQ826" s="16">
        <v>0</v>
      </c>
      <c r="BR826" s="17">
        <v>0</v>
      </c>
      <c r="BS826" s="18">
        <v>1</v>
      </c>
      <c r="BT826" s="19">
        <v>0</v>
      </c>
      <c r="BU826" s="20"/>
      <c r="BV826" s="1">
        <f t="shared" ref="BV826" si="8624">BL826*BQ823+BN826*BQ826-BM826*BR823-BO826*BR826</f>
        <v>0</v>
      </c>
      <c r="BW826" s="4">
        <f t="shared" ref="BW826" si="8625">(BL826*BR823+BM826*BQ823+BN826*BR826+BO826*BQ826)</f>
        <v>-1292.9603008128872</v>
      </c>
      <c r="BX826" s="2">
        <f t="shared" ref="BX826" si="8626">BL826*BS823+BN826*BS826-BM826*BT823-BO826*BT826</f>
        <v>3297.2544785920823</v>
      </c>
      <c r="BY826" s="3">
        <f t="shared" ref="BY826" si="8627">(BL826*BT823+BM826*BS823+BN826*BT826+BO826*BS826)</f>
        <v>0</v>
      </c>
      <c r="BZ826" s="20"/>
      <c r="CA826" s="16">
        <v>0</v>
      </c>
      <c r="CB826" s="17">
        <f t="shared" ref="CB826" si="8628">$B823*$CB$4</f>
        <v>1.62896</v>
      </c>
      <c r="CC826" s="18">
        <v>1</v>
      </c>
      <c r="CD826" s="19">
        <v>0</v>
      </c>
      <c r="CE826" s="20"/>
      <c r="CF826" s="1">
        <f t="shared" ref="CF826" si="8629">BV826*CA823+BX826*CA826-BW826*CB823-BY826*CB826</f>
        <v>0</v>
      </c>
      <c r="CG826" s="4">
        <f t="shared" ref="CG826" si="8630">(BV826*CB823+BW826*CA823+BX826*CB826+BY826*CA826)</f>
        <v>4078.1353546344708</v>
      </c>
      <c r="CH826" s="2">
        <f t="shared" ref="CH826" si="8631">BV826*CC823+BX826*CC826-BW826*CD823-BY826*CD826</f>
        <v>3297.2544785920823</v>
      </c>
      <c r="CI826" s="3">
        <f t="shared" ref="CI826" si="8632">(BV826*CD823+BW826*CC823+BX826*CD826+BY826*CC826)</f>
        <v>0</v>
      </c>
      <c r="CK826" s="16">
        <f t="shared" ref="CK826" si="8633">1/$CL$4</f>
        <v>1</v>
      </c>
      <c r="CL826" s="17">
        <v>0</v>
      </c>
      <c r="CM826" s="18">
        <v>1</v>
      </c>
      <c r="CN826" s="19">
        <v>0</v>
      </c>
      <c r="CP826" s="1">
        <f t="shared" ref="CP826" si="8634">CF826*CK823+CH826*CK826-CG826*CL823-CI826*CL826</f>
        <v>3297.2544785920823</v>
      </c>
      <c r="CQ826" s="4">
        <f t="shared" ref="CQ826" si="8635">(CF826*CL823+CG826*CK823+CH826*CL826+CI826*CK826)</f>
        <v>4078.1353546344708</v>
      </c>
      <c r="CR826" s="2">
        <f t="shared" ref="CR826" si="8636">CF826*CM823+CH826*CM826-CG826*CN823-CI826*CN826</f>
        <v>3297.2544785920823</v>
      </c>
      <c r="CS826" s="3">
        <f t="shared" ref="CS826" si="8637">(CF826*CN823+CG826*CM823+CH826*CN826+CI826*CM826)</f>
        <v>0</v>
      </c>
      <c r="CU826" s="39">
        <f t="shared" ref="CU826" si="8638">(180/PI())*ATAN(-1*(CQ823/CP823))</f>
        <v>38.956233708918219</v>
      </c>
      <c r="CW826" s="56">
        <f t="shared" ref="CW826" si="8639">20*LOG(((1-(10^(CU823/20)^2)*(1-((1-CW823)/(1+CW823))^2))^0.5))</f>
        <v>-3.7766714969342633E-7</v>
      </c>
      <c r="CY826" s="35"/>
      <c r="CZ826" s="35"/>
    </row>
    <row r="827" spans="1:104" ht="18" customHeight="1">
      <c r="E827" s="20"/>
      <c r="F827" s="20"/>
      <c r="G827" s="20"/>
      <c r="H827" s="20"/>
      <c r="I827" s="20"/>
      <c r="J827" s="20"/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  <c r="AA827" s="20"/>
      <c r="AB827" s="3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Y827" s="35"/>
      <c r="CZ827" s="35"/>
    </row>
    <row r="828" spans="1:104" ht="18" customHeight="1">
      <c r="CY828" s="35"/>
      <c r="CZ828" s="35"/>
    </row>
    <row r="829" spans="1:104" ht="18" customHeight="1" thickBot="1">
      <c r="A829" s="23"/>
      <c r="B829" s="23"/>
      <c r="C829" s="23"/>
      <c r="D829" s="20" t="s">
        <v>6</v>
      </c>
      <c r="E829" s="20"/>
      <c r="F829" s="20"/>
      <c r="G829" s="20"/>
      <c r="H829" s="20"/>
      <c r="I829" s="20" t="s">
        <v>7</v>
      </c>
      <c r="J829" s="20"/>
      <c r="K829" s="20"/>
      <c r="L829" s="20"/>
      <c r="M829" s="23"/>
      <c r="N829" s="23"/>
      <c r="O829" s="24" t="s">
        <v>8</v>
      </c>
      <c r="P829" s="23"/>
      <c r="Q829" s="23"/>
      <c r="R829" s="23"/>
      <c r="S829" s="20"/>
      <c r="T829" s="20" t="s">
        <v>9</v>
      </c>
      <c r="U829" s="23"/>
      <c r="V829" s="23"/>
      <c r="W829" s="23"/>
      <c r="X829" s="23"/>
      <c r="Y829" s="24" t="s">
        <v>10</v>
      </c>
      <c r="Z829" s="23"/>
      <c r="AA829" s="23"/>
      <c r="AB829" s="23"/>
      <c r="AC829" s="24" t="s">
        <v>11</v>
      </c>
      <c r="AD829" s="20"/>
      <c r="AE829" s="20"/>
      <c r="AF829" s="20"/>
      <c r="AG829" s="20"/>
      <c r="AH829" s="23"/>
      <c r="AI829" s="24" t="s">
        <v>12</v>
      </c>
      <c r="AJ829" s="23"/>
      <c r="AK829" s="23"/>
      <c r="AL829" s="20"/>
      <c r="AM829" s="24" t="s">
        <v>21</v>
      </c>
      <c r="AN829" s="20"/>
      <c r="AO829" s="23"/>
      <c r="AP829" s="23"/>
      <c r="AQ829" s="23"/>
      <c r="AR829" s="23"/>
      <c r="AS829" s="24" t="s">
        <v>87</v>
      </c>
      <c r="AT829" s="23"/>
      <c r="AU829" s="23"/>
      <c r="AV829" s="23"/>
      <c r="AW829" s="24" t="s">
        <v>22</v>
      </c>
      <c r="AX829" s="20"/>
      <c r="AY829" s="20"/>
      <c r="AZ829" s="20"/>
      <c r="BA829" s="20"/>
      <c r="BB829" s="23"/>
      <c r="BC829" s="24" t="s">
        <v>13</v>
      </c>
      <c r="BD829" s="23"/>
      <c r="BE829" s="23"/>
      <c r="BF829" s="23"/>
      <c r="BG829" s="24" t="s">
        <v>23</v>
      </c>
      <c r="BH829" s="20"/>
      <c r="BI829" s="23"/>
      <c r="BJ829" s="23"/>
      <c r="BK829" s="23"/>
      <c r="BL829" s="23"/>
      <c r="BM829" s="24" t="s">
        <v>24</v>
      </c>
      <c r="BN829" s="23"/>
      <c r="BO829" s="23"/>
      <c r="BP829" s="23"/>
      <c r="BQ829" s="24" t="s">
        <v>22</v>
      </c>
      <c r="BR829" s="20"/>
      <c r="BS829" s="20"/>
      <c r="BT829" s="20"/>
      <c r="BU829" s="20"/>
      <c r="BV829" s="23"/>
      <c r="BW829" s="24" t="s">
        <v>25</v>
      </c>
      <c r="BX829" s="23"/>
      <c r="BY829" s="23"/>
      <c r="BZ829" s="23"/>
      <c r="CA829" s="24" t="s">
        <v>23</v>
      </c>
      <c r="CB829" s="20"/>
      <c r="CC829" s="23"/>
      <c r="CD829" s="23"/>
      <c r="CE829" s="23"/>
      <c r="CF829" s="23"/>
      <c r="CG829" s="24" t="s">
        <v>88</v>
      </c>
      <c r="CH829" s="23"/>
      <c r="CI829" s="23"/>
      <c r="CJ829" s="23"/>
      <c r="CK829" s="24" t="s">
        <v>155</v>
      </c>
      <c r="CL829" s="24"/>
      <c r="CM829" s="23"/>
      <c r="CN829" s="23"/>
      <c r="CO829" s="23"/>
      <c r="CP829" s="23"/>
      <c r="CQ829" s="24" t="s">
        <v>89</v>
      </c>
      <c r="CR829" s="23"/>
      <c r="CS829" s="23"/>
      <c r="CY829" s="35"/>
      <c r="CZ829" s="35"/>
    </row>
    <row r="830" spans="1:104" ht="18" customHeight="1" thickBot="1">
      <c r="A830" s="23"/>
      <c r="B830" s="33"/>
      <c r="C830" s="23"/>
      <c r="D830" s="7" t="s">
        <v>99</v>
      </c>
      <c r="E830" s="8"/>
      <c r="F830" s="8" t="s">
        <v>100</v>
      </c>
      <c r="G830" s="9"/>
      <c r="H830" s="10"/>
      <c r="I830" s="7" t="s">
        <v>103</v>
      </c>
      <c r="J830" s="8"/>
      <c r="K830" s="8" t="s">
        <v>104</v>
      </c>
      <c r="L830" s="9"/>
      <c r="M830" s="23"/>
      <c r="N830" s="194" t="s">
        <v>74</v>
      </c>
      <c r="O830" s="195"/>
      <c r="P830" s="196" t="s">
        <v>75</v>
      </c>
      <c r="Q830" s="197"/>
      <c r="R830" s="23"/>
      <c r="S830" s="7" t="s">
        <v>2</v>
      </c>
      <c r="T830" s="8"/>
      <c r="U830" s="8" t="s">
        <v>3</v>
      </c>
      <c r="V830" s="9"/>
      <c r="W830" s="20"/>
      <c r="X830" s="194" t="s">
        <v>108</v>
      </c>
      <c r="Y830" s="195"/>
      <c r="Z830" s="196" t="s">
        <v>109</v>
      </c>
      <c r="AA830" s="197"/>
      <c r="AB830" s="20"/>
      <c r="AC830" s="7" t="s">
        <v>107</v>
      </c>
      <c r="AD830" s="8"/>
      <c r="AE830" s="8" t="s">
        <v>14</v>
      </c>
      <c r="AF830" s="9"/>
      <c r="AG830" s="20"/>
      <c r="AH830" s="194" t="s">
        <v>112</v>
      </c>
      <c r="AI830" s="195"/>
      <c r="AJ830" s="196" t="s">
        <v>113</v>
      </c>
      <c r="AK830" s="197"/>
      <c r="AL830" s="20"/>
      <c r="AM830" s="106" t="s">
        <v>135</v>
      </c>
      <c r="AN830" s="107"/>
      <c r="AO830" s="107" t="s">
        <v>136</v>
      </c>
      <c r="AP830" s="108"/>
      <c r="AQ830" s="23"/>
      <c r="AR830" s="194" t="s">
        <v>116</v>
      </c>
      <c r="AS830" s="195"/>
      <c r="AT830" s="196" t="s">
        <v>0</v>
      </c>
      <c r="AU830" s="197"/>
      <c r="AV830" s="36"/>
      <c r="AW830" s="7" t="s">
        <v>139</v>
      </c>
      <c r="AX830" s="8"/>
      <c r="AY830" s="8" t="s">
        <v>140</v>
      </c>
      <c r="AZ830" s="9"/>
      <c r="BA830" s="20"/>
      <c r="BB830" s="194" t="s">
        <v>119</v>
      </c>
      <c r="BC830" s="195"/>
      <c r="BD830" s="196" t="s">
        <v>120</v>
      </c>
      <c r="BE830" s="197"/>
      <c r="BF830" s="36"/>
      <c r="BG830" s="190" t="s">
        <v>143</v>
      </c>
      <c r="BH830" s="191"/>
      <c r="BI830" s="192" t="s">
        <v>144</v>
      </c>
      <c r="BJ830" s="193"/>
      <c r="BK830" s="36"/>
      <c r="BL830" s="194" t="s">
        <v>123</v>
      </c>
      <c r="BM830" s="195"/>
      <c r="BN830" s="196" t="s">
        <v>124</v>
      </c>
      <c r="BO830" s="197"/>
      <c r="BP830" s="36"/>
      <c r="BQ830" s="7" t="s">
        <v>147</v>
      </c>
      <c r="BR830" s="8"/>
      <c r="BS830" s="8" t="s">
        <v>148</v>
      </c>
      <c r="BT830" s="9"/>
      <c r="BU830" s="20"/>
      <c r="BV830" s="194" t="s">
        <v>127</v>
      </c>
      <c r="BW830" s="195"/>
      <c r="BX830" s="196" t="s">
        <v>128</v>
      </c>
      <c r="BY830" s="197"/>
      <c r="BZ830" s="36"/>
      <c r="CA830" s="7" t="s">
        <v>151</v>
      </c>
      <c r="CB830" s="8"/>
      <c r="CC830" s="8" t="s">
        <v>152</v>
      </c>
      <c r="CD830" s="9"/>
      <c r="CE830" s="36"/>
      <c r="CF830" s="194" t="s">
        <v>131</v>
      </c>
      <c r="CG830" s="195"/>
      <c r="CH830" s="196" t="s">
        <v>132</v>
      </c>
      <c r="CI830" s="197"/>
      <c r="CJ830" s="23"/>
      <c r="CK830" s="7" t="s">
        <v>156</v>
      </c>
      <c r="CL830" s="8"/>
      <c r="CM830" s="8" t="s">
        <v>157</v>
      </c>
      <c r="CN830" s="9"/>
      <c r="CO830" s="23"/>
      <c r="CP830" s="194" t="s">
        <v>160</v>
      </c>
      <c r="CQ830" s="195"/>
      <c r="CR830" s="196" t="s">
        <v>132</v>
      </c>
      <c r="CS830" s="197"/>
      <c r="CU830" s="26" t="s">
        <v>15</v>
      </c>
      <c r="CW830" s="52" t="s">
        <v>46</v>
      </c>
      <c r="CY830" s="35"/>
      <c r="CZ830" s="35"/>
    </row>
    <row r="831" spans="1:104" ht="18" customHeight="1" thickTop="1" thickBot="1">
      <c r="B831" s="34">
        <v>2.02</v>
      </c>
      <c r="D831" s="11">
        <v>1</v>
      </c>
      <c r="E831" s="12">
        <v>0</v>
      </c>
      <c r="F831" s="13">
        <v>0</v>
      </c>
      <c r="G831" s="14">
        <v>0</v>
      </c>
      <c r="H831" s="10"/>
      <c r="I831" s="11">
        <v>1</v>
      </c>
      <c r="J831" s="12">
        <v>0</v>
      </c>
      <c r="K831" s="13">
        <v>0</v>
      </c>
      <c r="L831" s="40">
        <f t="shared" ref="L831" si="8640">$B831*$J$4</f>
        <v>2.8826208000000002</v>
      </c>
      <c r="N831" s="1">
        <f t="shared" ref="N831" si="8641">D831*I831+F831*I834-E831*J831-G831*J834</f>
        <v>1</v>
      </c>
      <c r="O831" s="4">
        <f t="shared" ref="O831" si="8642">(D831*J831+E831*I831+F831*J834+G831*I834)</f>
        <v>0</v>
      </c>
      <c r="P831" s="2">
        <f t="shared" ref="P831" si="8643">D831*K831+F831*K834-E831*L831-G831*L834</f>
        <v>0</v>
      </c>
      <c r="Q831" s="3">
        <f t="shared" ref="Q831" si="8644">(D831*L831+E831*K831+F831*L834+G831*K834)</f>
        <v>2.8826208000000002</v>
      </c>
      <c r="S831" s="11">
        <v>1</v>
      </c>
      <c r="T831" s="12">
        <v>0</v>
      </c>
      <c r="U831" s="13">
        <v>0</v>
      </c>
      <c r="V831" s="13">
        <v>0</v>
      </c>
      <c r="W831" s="20"/>
      <c r="X831" s="1">
        <f t="shared" ref="X831" si="8645">N831*S831+P831*S834-O831*T831-Q831*T834</f>
        <v>-9.5072957939916805</v>
      </c>
      <c r="Y831" s="4">
        <f t="shared" ref="Y831" si="8646">(N831*T831+O831*S831+P831*T834+Q831*S834)</f>
        <v>0</v>
      </c>
      <c r="Z831" s="2">
        <f t="shared" ref="Z831" si="8647">N831*U831+P831*U834-O831*V831-Q831*V834</f>
        <v>0</v>
      </c>
      <c r="AA831" s="3">
        <f t="shared" ref="AA831" si="8648">(N831*V831+O831*U831+P831*V834+Q831*U834)</f>
        <v>2.8826208000000002</v>
      </c>
      <c r="AB831" s="20"/>
      <c r="AC831" s="11">
        <v>1</v>
      </c>
      <c r="AD831" s="12">
        <v>0</v>
      </c>
      <c r="AE831" s="13">
        <v>0</v>
      </c>
      <c r="AF831" s="40">
        <f t="shared" ref="AF831" si="8649">$B831*$AD$4</f>
        <v>3.4592298000000001</v>
      </c>
      <c r="AG831" s="20"/>
      <c r="AH831" s="1">
        <f t="shared" ref="AH831" si="8650">X831*AC831+Z831*AC834-Y831*AD831-AA831*AD834</f>
        <v>-9.5072957939916805</v>
      </c>
      <c r="AI831" s="4">
        <f t="shared" ref="AI831" si="8651">(X831*AD831+Y831*AC831+Z831*AD834+AA831*AC834)</f>
        <v>0</v>
      </c>
      <c r="AJ831" s="2">
        <f t="shared" ref="AJ831" si="8652">X831*AE831+Z831*AE834-Y831*AF831-AA831*AF834</f>
        <v>0</v>
      </c>
      <c r="AK831" s="3">
        <f t="shared" ref="AK831" si="8653">(X831*AF831+Y831*AE831+Z831*AF834+AA831*AE834)</f>
        <v>-30.005300127990683</v>
      </c>
      <c r="AL831" s="20"/>
      <c r="AM831" s="11">
        <v>1</v>
      </c>
      <c r="AN831" s="12">
        <v>0</v>
      </c>
      <c r="AO831" s="13">
        <v>0</v>
      </c>
      <c r="AP831" s="14">
        <v>0</v>
      </c>
      <c r="AR831" s="1">
        <f t="shared" ref="AR831" si="8654">AH831*AM831+AJ831*AM834-AI831*AN831-AK831*AN834</f>
        <v>106.00216376528576</v>
      </c>
      <c r="AS831" s="4">
        <f t="shared" ref="AS831" si="8655">(AH831*AN831+AI831*AM831+AJ831*AN834+AK831*AM834)</f>
        <v>0</v>
      </c>
      <c r="AT831" s="2">
        <f t="shared" ref="AT831" si="8656">AH831*AO831+AJ831*AO834-AI831*AP831-AK831*AP834</f>
        <v>0</v>
      </c>
      <c r="AU831" s="3">
        <f t="shared" ref="AU831" si="8657">(AH831*AP831+AI831*AO831+AJ831*AP834+AK831*AO834)</f>
        <v>-30.005300127990683</v>
      </c>
      <c r="AV831" s="20"/>
      <c r="AW831" s="11">
        <v>1</v>
      </c>
      <c r="AX831" s="12">
        <v>0</v>
      </c>
      <c r="AY831" s="13">
        <v>0</v>
      </c>
      <c r="AZ831" s="40">
        <f t="shared" ref="AZ831" si="8658">$B831*$AX$4</f>
        <v>3.4592298000000001</v>
      </c>
      <c r="BA831" s="20"/>
      <c r="BB831" s="1">
        <f t="shared" ref="BB831" si="8659">AR831*AW831+AT831*AW834-AS831*AX831-AU831*AX834</f>
        <v>106.00216376528576</v>
      </c>
      <c r="BC831" s="4">
        <f t="shared" ref="BC831" si="8660">(AR831*AX831+AS831*AW831+AT831*AX834+AU831*AW834)</f>
        <v>0</v>
      </c>
      <c r="BD831" s="2">
        <f t="shared" ref="BD831" si="8661">AR831*AY831+AT831*AY834-AS831*AZ831-AU831*AZ834</f>
        <v>0</v>
      </c>
      <c r="BE831" s="3">
        <f t="shared" ref="BE831" si="8662">(AR831*AZ831+AS831*AY831+AT831*AZ834+AU831*AY834)</f>
        <v>336.68054363336603</v>
      </c>
      <c r="BF831" s="20"/>
      <c r="BG831" s="11">
        <v>1</v>
      </c>
      <c r="BH831" s="12">
        <v>0</v>
      </c>
      <c r="BI831" s="13">
        <v>0</v>
      </c>
      <c r="BJ831" s="14">
        <v>0</v>
      </c>
      <c r="BK831" s="20"/>
      <c r="BL831" s="1">
        <f t="shared" ref="BL831" si="8663">BB831*BG831+BD831*BG834-BC831*BH831-BE831*BH834</f>
        <v>-1121.2151171332976</v>
      </c>
      <c r="BM831" s="4">
        <f t="shared" ref="BM831" si="8664">(BB831*BH831+BC831*BG831+BD831*BH834+BE831*BG834)</f>
        <v>0</v>
      </c>
      <c r="BN831" s="2">
        <f t="shared" ref="BN831" si="8665">BB831*BI831+BD831*BI834-BC831*BJ831-BE831*BJ834</f>
        <v>0</v>
      </c>
      <c r="BO831" s="3">
        <f t="shared" ref="BO831" si="8666">(BB831*BJ831+BC831*BI831+BD831*BJ834+BE831*BI834)</f>
        <v>336.68054363336603</v>
      </c>
      <c r="BP831" s="20"/>
      <c r="BQ831" s="11">
        <v>1</v>
      </c>
      <c r="BR831" s="12">
        <v>0</v>
      </c>
      <c r="BS831" s="13">
        <v>0</v>
      </c>
      <c r="BT831" s="40">
        <f t="shared" ref="BT831" si="8667">$B831*BR$4</f>
        <v>2.8826208000000002</v>
      </c>
      <c r="BU831" s="20"/>
      <c r="BV831" s="1">
        <f t="shared" ref="BV831" si="8668">BL831*BQ831+BN831*BQ834-BM831*BR831-BO831*BR834</f>
        <v>-1121.2151171332976</v>
      </c>
      <c r="BW831" s="4">
        <f t="shared" ref="BW831" si="8669">(BL831*BR831+BM831*BQ831+BN831*BR834+BO831*BQ834)</f>
        <v>0</v>
      </c>
      <c r="BX831" s="2">
        <f t="shared" ref="BX831" si="8670">BL831*BS831+BN831*BS834-BM831*BT831-BO831*BT834</f>
        <v>0</v>
      </c>
      <c r="BY831" s="3">
        <f t="shared" ref="BY831" si="8671">(BL831*BT831+BM831*BS831+BN831*BT834+BO831*BS834)</f>
        <v>-2895.3574742895139</v>
      </c>
      <c r="BZ831" s="20"/>
      <c r="CA831" s="11">
        <v>1</v>
      </c>
      <c r="CB831" s="12">
        <v>0</v>
      </c>
      <c r="CC831" s="13">
        <v>0</v>
      </c>
      <c r="CD831" s="14">
        <v>0</v>
      </c>
      <c r="CE831" s="20"/>
      <c r="CF831" s="1">
        <f t="shared" ref="CF831" si="8672">BV831*CA831+BX831*CA834-BW831*CB831-BY831*CB834</f>
        <v>3642.3706092985353</v>
      </c>
      <c r="CG831" s="4">
        <f t="shared" ref="CG831" si="8673">(BV831*CB831+BW831*CA831+BX831*CB834+BY831*CA834)</f>
        <v>0</v>
      </c>
      <c r="CH831" s="2">
        <f t="shared" ref="CH831" si="8674">BV831*CC831+BX831*CC834-BW831*CD831-BY831*CD834</f>
        <v>0</v>
      </c>
      <c r="CI831" s="3">
        <f t="shared" ref="CI831" si="8675">(BV831*CD831+BW831*CC831+BX831*CD834+BY831*CC834)</f>
        <v>-2895.3574742895139</v>
      </c>
      <c r="CJ831" s="28"/>
      <c r="CK831" s="11">
        <v>1</v>
      </c>
      <c r="CL831" s="12">
        <v>0</v>
      </c>
      <c r="CM831" s="13">
        <v>0</v>
      </c>
      <c r="CN831" s="14">
        <v>0</v>
      </c>
      <c r="CP831" s="1">
        <f t="shared" ref="CP831" si="8676">CF831*CK831+CH831*CK834-CG831*CL831-CI831*CL834</f>
        <v>3642.3706092985353</v>
      </c>
      <c r="CQ831" s="4">
        <f t="shared" ref="CQ831" si="8677">(CF831*CL831+CG831*CK831+CH831*CL834+CI831*CK834)</f>
        <v>-2895.3574742895139</v>
      </c>
      <c r="CR831" s="2">
        <f t="shared" ref="CR831" si="8678">CF831*CM831+CH831*CM834-CG831*CN831-CI831*CN834</f>
        <v>0</v>
      </c>
      <c r="CS831" s="3">
        <f t="shared" ref="CS831" si="8679">(CF831*CN831+CG831*CM831+CH831*CN834+CI831*CM834)</f>
        <v>-2895.3574742895139</v>
      </c>
      <c r="CU831" s="29">
        <f t="shared" ref="CU831" si="8680">20*LOG(((1+$CL$4)/$CL$4)/((CP831+CP834)^2+(CQ831+CQ834)^2)^0.5)</f>
        <v>-71.454497556419994</v>
      </c>
      <c r="CW831" s="53">
        <f t="shared" ref="CW831" si="8681">((CP831^2+CQ831^2)^0.5)/((CP834^2+CQ834^2)^0.5)</f>
        <v>0.79491021606451284</v>
      </c>
      <c r="CY831" s="35"/>
      <c r="CZ831" s="35"/>
    </row>
    <row r="832" spans="1:104" ht="18" customHeight="1" thickBot="1">
      <c r="D832" s="11"/>
      <c r="E832" s="13"/>
      <c r="F832" s="13"/>
      <c r="G832" s="15"/>
      <c r="H832" s="10"/>
      <c r="I832" s="11"/>
      <c r="J832" s="13"/>
      <c r="K832" s="13"/>
      <c r="L832" s="15"/>
      <c r="N832" s="5"/>
      <c r="Q832" s="6"/>
      <c r="S832" s="11"/>
      <c r="T832" s="13"/>
      <c r="U832" s="13"/>
      <c r="V832" s="15"/>
      <c r="W832" s="20"/>
      <c r="X832" s="5"/>
      <c r="AA832" s="6"/>
      <c r="AB832" s="20"/>
      <c r="AC832" s="11"/>
      <c r="AD832" s="13"/>
      <c r="AE832" s="13"/>
      <c r="AF832" s="15"/>
      <c r="AG832" s="20"/>
      <c r="AH832" s="5"/>
      <c r="AK832" s="6"/>
      <c r="AL832" s="20"/>
      <c r="AM832" s="11"/>
      <c r="AN832" s="13"/>
      <c r="AO832" s="13"/>
      <c r="AP832" s="15"/>
      <c r="AR832" s="5"/>
      <c r="AU832" s="6"/>
      <c r="AW832" s="11"/>
      <c r="AX832" s="13"/>
      <c r="AY832" s="13"/>
      <c r="AZ832" s="15"/>
      <c r="BA832" s="20"/>
      <c r="BB832" s="5"/>
      <c r="BE832" s="6"/>
      <c r="BG832" s="11"/>
      <c r="BH832" s="13"/>
      <c r="BI832" s="13"/>
      <c r="BJ832" s="15"/>
      <c r="BL832" s="5"/>
      <c r="BO832" s="6"/>
      <c r="BQ832" s="11"/>
      <c r="BR832" s="13"/>
      <c r="BS832" s="13"/>
      <c r="BT832" s="15"/>
      <c r="BU832" s="20"/>
      <c r="BV832" s="5"/>
      <c r="BY832" s="6"/>
      <c r="CA832" s="11"/>
      <c r="CB832" s="13"/>
      <c r="CC832" s="13"/>
      <c r="CD832" s="15"/>
      <c r="CF832" s="5"/>
      <c r="CI832" s="6"/>
      <c r="CK832" s="11"/>
      <c r="CL832" s="13"/>
      <c r="CM832" s="13"/>
      <c r="CN832" s="15"/>
      <c r="CP832" s="5"/>
      <c r="CS832" s="6"/>
      <c r="CW832" s="54"/>
      <c r="CY832" s="35"/>
      <c r="CZ832" s="35"/>
    </row>
    <row r="833" spans="1:104" ht="18" customHeight="1" thickBot="1">
      <c r="D833" s="11" t="s">
        <v>101</v>
      </c>
      <c r="E833" s="13"/>
      <c r="F833" s="13" t="s">
        <v>102</v>
      </c>
      <c r="G833" s="15"/>
      <c r="H833" s="10"/>
      <c r="I833" s="11" t="s">
        <v>106</v>
      </c>
      <c r="J833" s="13"/>
      <c r="K833" s="13" t="s">
        <v>105</v>
      </c>
      <c r="L833" s="15"/>
      <c r="N833" s="194" t="s">
        <v>16</v>
      </c>
      <c r="O833" s="195"/>
      <c r="P833" s="196" t="s">
        <v>17</v>
      </c>
      <c r="Q833" s="197"/>
      <c r="S833" s="11" t="s">
        <v>4</v>
      </c>
      <c r="T833" s="13"/>
      <c r="U833" s="13" t="s">
        <v>5</v>
      </c>
      <c r="V833" s="15"/>
      <c r="W833" s="20"/>
      <c r="X833" s="194" t="s">
        <v>111</v>
      </c>
      <c r="Y833" s="195"/>
      <c r="Z833" s="196" t="s">
        <v>110</v>
      </c>
      <c r="AA833" s="197"/>
      <c r="AB833" s="20"/>
      <c r="AC833" s="11" t="s">
        <v>18</v>
      </c>
      <c r="AD833" s="13"/>
      <c r="AE833" s="13" t="s">
        <v>19</v>
      </c>
      <c r="AF833" s="15"/>
      <c r="AG833" s="20"/>
      <c r="AH833" s="194" t="s">
        <v>114</v>
      </c>
      <c r="AI833" s="195"/>
      <c r="AJ833" s="196" t="s">
        <v>115</v>
      </c>
      <c r="AK833" s="197"/>
      <c r="AL833" s="20"/>
      <c r="AM833" s="11" t="s">
        <v>138</v>
      </c>
      <c r="AN833" s="13"/>
      <c r="AO833" s="13" t="s">
        <v>137</v>
      </c>
      <c r="AP833" s="15"/>
      <c r="AR833" s="194" t="s">
        <v>117</v>
      </c>
      <c r="AS833" s="195"/>
      <c r="AT833" s="196" t="s">
        <v>118</v>
      </c>
      <c r="AU833" s="197"/>
      <c r="AV833" s="36"/>
      <c r="AW833" s="11" t="s">
        <v>142</v>
      </c>
      <c r="AX833" s="13"/>
      <c r="AY833" s="13" t="s">
        <v>141</v>
      </c>
      <c r="AZ833" s="15"/>
      <c r="BA833" s="20"/>
      <c r="BB833" s="194" t="s">
        <v>122</v>
      </c>
      <c r="BC833" s="195"/>
      <c r="BD833" s="196" t="s">
        <v>121</v>
      </c>
      <c r="BE833" s="197"/>
      <c r="BF833" s="36"/>
      <c r="BG833" s="11" t="s">
        <v>145</v>
      </c>
      <c r="BH833" s="13"/>
      <c r="BI833" s="13" t="s">
        <v>146</v>
      </c>
      <c r="BJ833" s="15"/>
      <c r="BK833" s="36"/>
      <c r="BL833" s="194" t="s">
        <v>125</v>
      </c>
      <c r="BM833" s="195"/>
      <c r="BN833" s="196" t="s">
        <v>126</v>
      </c>
      <c r="BO833" s="197"/>
      <c r="BP833" s="36"/>
      <c r="BQ833" s="11" t="s">
        <v>150</v>
      </c>
      <c r="BR833" s="13"/>
      <c r="BS833" s="13" t="s">
        <v>149</v>
      </c>
      <c r="BT833" s="15"/>
      <c r="BU833" s="20"/>
      <c r="BV833" s="194" t="s">
        <v>129</v>
      </c>
      <c r="BW833" s="195"/>
      <c r="BX833" s="196" t="s">
        <v>130</v>
      </c>
      <c r="BY833" s="197"/>
      <c r="BZ833" s="36"/>
      <c r="CA833" s="11" t="s">
        <v>154</v>
      </c>
      <c r="CB833" s="13"/>
      <c r="CC833" s="13" t="s">
        <v>153</v>
      </c>
      <c r="CD833" s="15"/>
      <c r="CE833" s="36"/>
      <c r="CF833" s="194" t="s">
        <v>134</v>
      </c>
      <c r="CG833" s="195"/>
      <c r="CH833" s="196" t="s">
        <v>133</v>
      </c>
      <c r="CI833" s="197"/>
      <c r="CK833" s="11" t="s">
        <v>159</v>
      </c>
      <c r="CL833" s="13"/>
      <c r="CM833" s="13" t="s">
        <v>158</v>
      </c>
      <c r="CN833" s="15"/>
      <c r="CP833" s="109" t="s">
        <v>161</v>
      </c>
      <c r="CQ833" s="110"/>
      <c r="CR833" s="111" t="s">
        <v>162</v>
      </c>
      <c r="CS833" s="112"/>
      <c r="CU833" s="38" t="s">
        <v>29</v>
      </c>
      <c r="CW833" s="55" t="s">
        <v>47</v>
      </c>
      <c r="CY833" s="35"/>
      <c r="CZ833" s="35"/>
    </row>
    <row r="834" spans="1:104" ht="18" customHeight="1" thickTop="1" thickBot="1">
      <c r="D834" s="16">
        <v>0</v>
      </c>
      <c r="E834" s="17">
        <f t="shared" ref="E834" si="8682">$B831*$E$4</f>
        <v>1.6452495999999999</v>
      </c>
      <c r="F834" s="18">
        <v>1</v>
      </c>
      <c r="G834" s="19">
        <v>0</v>
      </c>
      <c r="H834" s="10"/>
      <c r="I834" s="16">
        <v>0</v>
      </c>
      <c r="J834" s="17">
        <v>0</v>
      </c>
      <c r="K834" s="18">
        <v>1</v>
      </c>
      <c r="L834" s="19">
        <v>0</v>
      </c>
      <c r="N834" s="1">
        <f t="shared" ref="N834" si="8683">D834*I831+F834*I834-E834*J831-G834*J834</f>
        <v>0</v>
      </c>
      <c r="O834" s="4">
        <f t="shared" ref="O834" si="8684">(D834*J831+E834*I831+F834*J834+G834*I834)</f>
        <v>1.6452495999999999</v>
      </c>
      <c r="P834" s="2">
        <f t="shared" ref="P834" si="8685">D834*K831+F834*K834-E834*L831-G834*L834</f>
        <v>-3.7426307181516796</v>
      </c>
      <c r="Q834" s="3">
        <f t="shared" ref="Q834" si="8686">(D834*L831+E834*K831+F834*L834+G834*K834)</f>
        <v>0</v>
      </c>
      <c r="S834" s="16">
        <v>0</v>
      </c>
      <c r="T834" s="17">
        <f t="shared" ref="T834" si="8687">$B831*$T$4</f>
        <v>3.6450496000000001</v>
      </c>
      <c r="U834" s="18">
        <v>1</v>
      </c>
      <c r="V834" s="19">
        <v>0</v>
      </c>
      <c r="W834" s="20"/>
      <c r="X834" s="1">
        <f t="shared" ref="X834" si="8688">N834*S831+P834*S834-O834*T831-Q834*T834</f>
        <v>0</v>
      </c>
      <c r="Y834" s="4">
        <f t="shared" ref="Y834" si="8689">(N834*T831+O834*S831+P834*T834+Q834*S834)</f>
        <v>-11.996825002146494</v>
      </c>
      <c r="Z834" s="2">
        <f t="shared" ref="Z834" si="8690">N834*U831+P834*U834-O834*V831-Q834*V834</f>
        <v>-3.7426307181516796</v>
      </c>
      <c r="AA834" s="3">
        <f t="shared" ref="AA834" si="8691">(N834*V831+O834*U831+P834*V834+Q834*U834)</f>
        <v>0</v>
      </c>
      <c r="AB834" s="20"/>
      <c r="AC834" s="16">
        <v>0</v>
      </c>
      <c r="AD834" s="17">
        <v>0</v>
      </c>
      <c r="AE834" s="18">
        <v>1</v>
      </c>
      <c r="AF834" s="19">
        <v>0</v>
      </c>
      <c r="AG834" s="20"/>
      <c r="AH834" s="1">
        <f t="shared" ref="AH834" si="8692">X834*AC831+Z834*AC834-Y834*AD831-AA834*AD834</f>
        <v>0</v>
      </c>
      <c r="AI834" s="4">
        <f t="shared" ref="AI834" si="8693">(X834*AD831+Y834*AC831+Z834*AD834+AA834*AC834)</f>
        <v>-11.996825002146494</v>
      </c>
      <c r="AJ834" s="2">
        <f t="shared" ref="AJ834" si="8694">X834*AE831+Z834*AE834-Y834*AF831-AA834*AF834</f>
        <v>37.757143834658535</v>
      </c>
      <c r="AK834" s="3">
        <f t="shared" ref="AK834" si="8695">(X834*AF831+Y834*AE831+Z834*AF834+AA834*AE834)</f>
        <v>0</v>
      </c>
      <c r="AL834" s="20"/>
      <c r="AM834" s="16">
        <v>0</v>
      </c>
      <c r="AN834" s="17">
        <f t="shared" ref="AN834" si="8696">$B831*$AN$4</f>
        <v>3.8496351999999998</v>
      </c>
      <c r="AO834" s="18">
        <v>1</v>
      </c>
      <c r="AP834" s="19">
        <v>0</v>
      </c>
      <c r="AR834" s="1">
        <f t="shared" ref="AR834" si="8697">AH834*AM831+AJ834*AM834-AI834*AN831-AK834*AN834</f>
        <v>0</v>
      </c>
      <c r="AS834" s="4">
        <f t="shared" ref="AS834" si="8698">(AH834*AN831+AI834*AM831+AJ834*AN834+AK834*AM834)</f>
        <v>133.35440495521797</v>
      </c>
      <c r="AT834" s="2">
        <f t="shared" ref="AT834" si="8699">AH834*AO831+AJ834*AO834-AI834*AP831-AK834*AP834</f>
        <v>37.757143834658535</v>
      </c>
      <c r="AU834" s="3">
        <f t="shared" ref="AU834" si="8700">(AH834*AP831+AI834*AO831+AJ834*AP834+AK834*AO834)</f>
        <v>0</v>
      </c>
      <c r="AV834" s="20"/>
      <c r="AW834" s="16">
        <v>0</v>
      </c>
      <c r="AX834" s="17">
        <v>0</v>
      </c>
      <c r="AY834" s="18">
        <v>1</v>
      </c>
      <c r="AZ834" s="19">
        <v>0</v>
      </c>
      <c r="BA834" s="20"/>
      <c r="BB834" s="1">
        <f t="shared" ref="BB834" si="8701">AR834*AW831+AT834*AW834-AS834*AX831-AU834*AX834</f>
        <v>0</v>
      </c>
      <c r="BC834" s="4">
        <f t="shared" ref="BC834" si="8702">(AR834*AX831+AS834*AW831+AT834*AX834+AU834*AW834)</f>
        <v>133.35440495521797</v>
      </c>
      <c r="BD834" s="2">
        <f t="shared" ref="BD834" si="8703">AR834*AY831+AT834*AY834-AS834*AZ831-AU834*AZ834</f>
        <v>-423.54638774769921</v>
      </c>
      <c r="BE834" s="3">
        <f t="shared" ref="BE834" si="8704">(AR834*AZ831+AS834*AY831+AT834*AZ834+AU834*AY834)</f>
        <v>0</v>
      </c>
      <c r="BF834" s="20"/>
      <c r="BG834" s="16">
        <v>0</v>
      </c>
      <c r="BH834" s="17">
        <f t="shared" ref="BH834" si="8705">$B831*$BH$4</f>
        <v>3.6450496000000001</v>
      </c>
      <c r="BI834" s="18">
        <v>1</v>
      </c>
      <c r="BJ834" s="19">
        <v>0</v>
      </c>
      <c r="BK834" s="20"/>
      <c r="BL834" s="1">
        <f t="shared" ref="BL834" si="8706">BB834*BG831+BD834*BG834-BC834*BH831-BE834*BH834</f>
        <v>0</v>
      </c>
      <c r="BM834" s="4">
        <f t="shared" ref="BM834" si="8707">(BB834*BH831+BC834*BG831+BD834*BH834+BE834*BG834)</f>
        <v>-1410.493186285978</v>
      </c>
      <c r="BN834" s="2">
        <f t="shared" ref="BN834" si="8708">BB834*BI831+BD834*BI834-BC834*BJ831-BE834*BJ834</f>
        <v>-423.54638774769921</v>
      </c>
      <c r="BO834" s="3">
        <f t="shared" ref="BO834" si="8709">(BB834*BJ831+BC834*BI831+BD834*BJ834+BE834*BI834)</f>
        <v>0</v>
      </c>
      <c r="BP834" s="20"/>
      <c r="BQ834" s="16">
        <v>0</v>
      </c>
      <c r="BR834" s="17">
        <v>0</v>
      </c>
      <c r="BS834" s="18">
        <v>1</v>
      </c>
      <c r="BT834" s="19">
        <v>0</v>
      </c>
      <c r="BU834" s="20"/>
      <c r="BV834" s="1">
        <f t="shared" ref="BV834" si="8710">BL834*BQ831+BN834*BQ834-BM834*BR831-BO834*BR834</f>
        <v>0</v>
      </c>
      <c r="BW834" s="4">
        <f t="shared" ref="BW834" si="8711">(BL834*BR831+BM834*BQ831+BN834*BR834+BO834*BQ834)</f>
        <v>-1410.493186285978</v>
      </c>
      <c r="BX834" s="2">
        <f t="shared" ref="BX834" si="8712">BL834*BS831+BN834*BS834-BM834*BT831-BO834*BT834</f>
        <v>3642.3706092985362</v>
      </c>
      <c r="BY834" s="3">
        <f t="shared" ref="BY834" si="8713">(BL834*BT831+BM834*BS831+BN834*BT834+BO834*BS834)</f>
        <v>0</v>
      </c>
      <c r="BZ834" s="20"/>
      <c r="CA834" s="16">
        <v>0</v>
      </c>
      <c r="CB834" s="17">
        <f t="shared" ref="CB834" si="8714">$B831*$CB$4</f>
        <v>1.6452495999999999</v>
      </c>
      <c r="CC834" s="18">
        <v>1</v>
      </c>
      <c r="CD834" s="19">
        <v>0</v>
      </c>
      <c r="CE834" s="20"/>
      <c r="CF834" s="1">
        <f t="shared" ref="CF834" si="8715">BV834*CA831+BX834*CA834-BW834*CB831-BY834*CB834</f>
        <v>0</v>
      </c>
      <c r="CG834" s="4">
        <f t="shared" ref="CG834" si="8716">(BV834*CB831+BW834*CA831+BX834*CB834+BY834*CA834)</f>
        <v>4582.1156017141948</v>
      </c>
      <c r="CH834" s="2">
        <f t="shared" ref="CH834" si="8717">BV834*CC831+BX834*CC834-BW834*CD831-BY834*CD834</f>
        <v>3642.3706092985362</v>
      </c>
      <c r="CI834" s="3">
        <f t="shared" ref="CI834" si="8718">(BV834*CD831+BW834*CC831+BX834*CD834+BY834*CC834)</f>
        <v>0</v>
      </c>
      <c r="CK834" s="16">
        <f t="shared" ref="CK834" si="8719">1/$CL$4</f>
        <v>1</v>
      </c>
      <c r="CL834" s="17">
        <v>0</v>
      </c>
      <c r="CM834" s="18">
        <v>1</v>
      </c>
      <c r="CN834" s="19">
        <v>0</v>
      </c>
      <c r="CP834" s="1">
        <f t="shared" ref="CP834" si="8720">CF834*CK831+CH834*CK834-CG834*CL831-CI834*CL834</f>
        <v>3642.3706092985362</v>
      </c>
      <c r="CQ834" s="4">
        <f t="shared" ref="CQ834" si="8721">(CF834*CL831+CG834*CK831+CH834*CL834+CI834*CK834)</f>
        <v>4582.1156017141948</v>
      </c>
      <c r="CR834" s="2">
        <f t="shared" ref="CR834" si="8722">CF834*CM831+CH834*CM834-CG834*CN831-CI834*CN834</f>
        <v>3642.3706092985362</v>
      </c>
      <c r="CS834" s="3">
        <f t="shared" ref="CS834" si="8723">(CF834*CN831+CG834*CM831+CH834*CN834+CI834*CM834)</f>
        <v>0</v>
      </c>
      <c r="CU834" s="39">
        <f t="shared" ref="CU834" si="8724">(180/PI())*ATAN(-1*(CQ831/CP831))</f>
        <v>38.481545961810248</v>
      </c>
      <c r="CW834" s="56">
        <f t="shared" ref="CW834" si="8725">20*LOG(((1-(10^(CU831/20)^2)*(1-((1-CW831)/(1+CW831))^2))^0.5))</f>
        <v>-3.0663885324243123E-7</v>
      </c>
      <c r="CY834" s="35"/>
      <c r="CZ834" s="35"/>
    </row>
    <row r="835" spans="1:104" ht="18" customHeight="1"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  <c r="AA835" s="20"/>
      <c r="AB835" s="30"/>
      <c r="AC835" s="20"/>
      <c r="AD835" s="20"/>
      <c r="AE835" s="20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Y835" s="35"/>
      <c r="CZ835" s="35"/>
    </row>
    <row r="836" spans="1:104" ht="18" customHeight="1">
      <c r="CY836" s="35"/>
      <c r="CZ836" s="35"/>
    </row>
    <row r="837" spans="1:104" ht="18" customHeight="1" thickBot="1">
      <c r="A837" s="23"/>
      <c r="B837" s="23"/>
      <c r="C837" s="23"/>
      <c r="D837" s="20" t="s">
        <v>6</v>
      </c>
      <c r="E837" s="20"/>
      <c r="F837" s="20"/>
      <c r="G837" s="20"/>
      <c r="H837" s="20"/>
      <c r="I837" s="20" t="s">
        <v>7</v>
      </c>
      <c r="J837" s="20"/>
      <c r="K837" s="20"/>
      <c r="L837" s="20"/>
      <c r="M837" s="23"/>
      <c r="N837" s="23"/>
      <c r="O837" s="24" t="s">
        <v>8</v>
      </c>
      <c r="P837" s="23"/>
      <c r="Q837" s="23"/>
      <c r="R837" s="23"/>
      <c r="S837" s="20"/>
      <c r="T837" s="20" t="s">
        <v>9</v>
      </c>
      <c r="U837" s="23"/>
      <c r="V837" s="23"/>
      <c r="W837" s="23"/>
      <c r="X837" s="23"/>
      <c r="Y837" s="24" t="s">
        <v>10</v>
      </c>
      <c r="Z837" s="23"/>
      <c r="AA837" s="23"/>
      <c r="AB837" s="23"/>
      <c r="AC837" s="24" t="s">
        <v>11</v>
      </c>
      <c r="AD837" s="20"/>
      <c r="AE837" s="20"/>
      <c r="AF837" s="20"/>
      <c r="AG837" s="20"/>
      <c r="AH837" s="23"/>
      <c r="AI837" s="24" t="s">
        <v>12</v>
      </c>
      <c r="AJ837" s="23"/>
      <c r="AK837" s="23"/>
      <c r="AL837" s="20"/>
      <c r="AM837" s="24" t="s">
        <v>21</v>
      </c>
      <c r="AN837" s="20"/>
      <c r="AO837" s="23"/>
      <c r="AP837" s="23"/>
      <c r="AQ837" s="23"/>
      <c r="AR837" s="23"/>
      <c r="AS837" s="24" t="s">
        <v>87</v>
      </c>
      <c r="AT837" s="23"/>
      <c r="AU837" s="23"/>
      <c r="AV837" s="23"/>
      <c r="AW837" s="24" t="s">
        <v>22</v>
      </c>
      <c r="AX837" s="20"/>
      <c r="AY837" s="20"/>
      <c r="AZ837" s="20"/>
      <c r="BA837" s="20"/>
      <c r="BB837" s="23"/>
      <c r="BC837" s="24" t="s">
        <v>13</v>
      </c>
      <c r="BD837" s="23"/>
      <c r="BE837" s="23"/>
      <c r="BF837" s="23"/>
      <c r="BG837" s="24" t="s">
        <v>23</v>
      </c>
      <c r="BH837" s="20"/>
      <c r="BI837" s="23"/>
      <c r="BJ837" s="23"/>
      <c r="BK837" s="23"/>
      <c r="BL837" s="23"/>
      <c r="BM837" s="24" t="s">
        <v>24</v>
      </c>
      <c r="BN837" s="23"/>
      <c r="BO837" s="23"/>
      <c r="BP837" s="23"/>
      <c r="BQ837" s="24" t="s">
        <v>22</v>
      </c>
      <c r="BR837" s="20"/>
      <c r="BS837" s="20"/>
      <c r="BT837" s="20"/>
      <c r="BU837" s="20"/>
      <c r="BV837" s="23"/>
      <c r="BW837" s="24" t="s">
        <v>25</v>
      </c>
      <c r="BX837" s="23"/>
      <c r="BY837" s="23"/>
      <c r="BZ837" s="23"/>
      <c r="CA837" s="24" t="s">
        <v>23</v>
      </c>
      <c r="CB837" s="20"/>
      <c r="CC837" s="23"/>
      <c r="CD837" s="23"/>
      <c r="CE837" s="23"/>
      <c r="CF837" s="23"/>
      <c r="CG837" s="24" t="s">
        <v>88</v>
      </c>
      <c r="CH837" s="23"/>
      <c r="CI837" s="23"/>
      <c r="CJ837" s="23"/>
      <c r="CK837" s="24" t="s">
        <v>155</v>
      </c>
      <c r="CL837" s="24"/>
      <c r="CM837" s="23"/>
      <c r="CN837" s="23"/>
      <c r="CO837" s="23"/>
      <c r="CP837" s="23"/>
      <c r="CQ837" s="24" t="s">
        <v>89</v>
      </c>
      <c r="CR837" s="23"/>
      <c r="CS837" s="23"/>
      <c r="CY837" s="35"/>
      <c r="CZ837" s="35"/>
    </row>
    <row r="838" spans="1:104" ht="18" customHeight="1" thickBot="1">
      <c r="A838" s="23"/>
      <c r="B838" s="33"/>
      <c r="C838" s="23"/>
      <c r="D838" s="7" t="s">
        <v>99</v>
      </c>
      <c r="E838" s="8"/>
      <c r="F838" s="8" t="s">
        <v>100</v>
      </c>
      <c r="G838" s="9"/>
      <c r="H838" s="10"/>
      <c r="I838" s="7" t="s">
        <v>103</v>
      </c>
      <c r="J838" s="8"/>
      <c r="K838" s="8" t="s">
        <v>104</v>
      </c>
      <c r="L838" s="9"/>
      <c r="M838" s="23"/>
      <c r="N838" s="194" t="s">
        <v>74</v>
      </c>
      <c r="O838" s="195"/>
      <c r="P838" s="196" t="s">
        <v>75</v>
      </c>
      <c r="Q838" s="197"/>
      <c r="R838" s="23"/>
      <c r="S838" s="7" t="s">
        <v>2</v>
      </c>
      <c r="T838" s="8"/>
      <c r="U838" s="8" t="s">
        <v>3</v>
      </c>
      <c r="V838" s="9"/>
      <c r="W838" s="20"/>
      <c r="X838" s="194" t="s">
        <v>108</v>
      </c>
      <c r="Y838" s="195"/>
      <c r="Z838" s="196" t="s">
        <v>109</v>
      </c>
      <c r="AA838" s="197"/>
      <c r="AB838" s="20"/>
      <c r="AC838" s="7" t="s">
        <v>107</v>
      </c>
      <c r="AD838" s="8"/>
      <c r="AE838" s="8" t="s">
        <v>14</v>
      </c>
      <c r="AF838" s="9"/>
      <c r="AG838" s="20"/>
      <c r="AH838" s="194" t="s">
        <v>112</v>
      </c>
      <c r="AI838" s="195"/>
      <c r="AJ838" s="196" t="s">
        <v>113</v>
      </c>
      <c r="AK838" s="197"/>
      <c r="AL838" s="20"/>
      <c r="AM838" s="106" t="s">
        <v>135</v>
      </c>
      <c r="AN838" s="107"/>
      <c r="AO838" s="107" t="s">
        <v>136</v>
      </c>
      <c r="AP838" s="108"/>
      <c r="AQ838" s="23"/>
      <c r="AR838" s="194" t="s">
        <v>116</v>
      </c>
      <c r="AS838" s="195"/>
      <c r="AT838" s="196" t="s">
        <v>0</v>
      </c>
      <c r="AU838" s="197"/>
      <c r="AV838" s="36"/>
      <c r="AW838" s="7" t="s">
        <v>139</v>
      </c>
      <c r="AX838" s="8"/>
      <c r="AY838" s="8" t="s">
        <v>140</v>
      </c>
      <c r="AZ838" s="9"/>
      <c r="BA838" s="20"/>
      <c r="BB838" s="194" t="s">
        <v>119</v>
      </c>
      <c r="BC838" s="195"/>
      <c r="BD838" s="196" t="s">
        <v>120</v>
      </c>
      <c r="BE838" s="197"/>
      <c r="BF838" s="36"/>
      <c r="BG838" s="190" t="s">
        <v>143</v>
      </c>
      <c r="BH838" s="191"/>
      <c r="BI838" s="192" t="s">
        <v>144</v>
      </c>
      <c r="BJ838" s="193"/>
      <c r="BK838" s="36"/>
      <c r="BL838" s="194" t="s">
        <v>123</v>
      </c>
      <c r="BM838" s="195"/>
      <c r="BN838" s="196" t="s">
        <v>124</v>
      </c>
      <c r="BO838" s="197"/>
      <c r="BP838" s="36"/>
      <c r="BQ838" s="7" t="s">
        <v>147</v>
      </c>
      <c r="BR838" s="8"/>
      <c r="BS838" s="8" t="s">
        <v>148</v>
      </c>
      <c r="BT838" s="9"/>
      <c r="BU838" s="20"/>
      <c r="BV838" s="194" t="s">
        <v>127</v>
      </c>
      <c r="BW838" s="195"/>
      <c r="BX838" s="196" t="s">
        <v>128</v>
      </c>
      <c r="BY838" s="197"/>
      <c r="BZ838" s="36"/>
      <c r="CA838" s="7" t="s">
        <v>151</v>
      </c>
      <c r="CB838" s="8"/>
      <c r="CC838" s="8" t="s">
        <v>152</v>
      </c>
      <c r="CD838" s="9"/>
      <c r="CE838" s="36"/>
      <c r="CF838" s="194" t="s">
        <v>131</v>
      </c>
      <c r="CG838" s="195"/>
      <c r="CH838" s="196" t="s">
        <v>132</v>
      </c>
      <c r="CI838" s="197"/>
      <c r="CJ838" s="23"/>
      <c r="CK838" s="7" t="s">
        <v>156</v>
      </c>
      <c r="CL838" s="8"/>
      <c r="CM838" s="8" t="s">
        <v>157</v>
      </c>
      <c r="CN838" s="9"/>
      <c r="CO838" s="23"/>
      <c r="CP838" s="194" t="s">
        <v>160</v>
      </c>
      <c r="CQ838" s="195"/>
      <c r="CR838" s="196" t="s">
        <v>132</v>
      </c>
      <c r="CS838" s="197"/>
      <c r="CU838" s="26" t="s">
        <v>15</v>
      </c>
      <c r="CW838" s="52" t="s">
        <v>46</v>
      </c>
      <c r="CY838" s="35"/>
      <c r="CZ838" s="35"/>
    </row>
    <row r="839" spans="1:104" ht="18" customHeight="1" thickTop="1" thickBot="1">
      <c r="B839" s="34">
        <v>2.04</v>
      </c>
      <c r="D839" s="11">
        <v>1</v>
      </c>
      <c r="E839" s="12">
        <v>0</v>
      </c>
      <c r="F839" s="13">
        <v>0</v>
      </c>
      <c r="G839" s="14">
        <v>0</v>
      </c>
      <c r="H839" s="10"/>
      <c r="I839" s="11">
        <v>1</v>
      </c>
      <c r="J839" s="12">
        <v>0</v>
      </c>
      <c r="K839" s="13">
        <v>0</v>
      </c>
      <c r="L839" s="40">
        <f t="shared" ref="L839" si="8726">$B839*$J$4</f>
        <v>2.9111616000000002</v>
      </c>
      <c r="N839" s="1">
        <f t="shared" ref="N839" si="8727">D839*I839+F839*I842-E839*J839-G839*J842</f>
        <v>1</v>
      </c>
      <c r="O839" s="4">
        <f t="shared" ref="O839" si="8728">(D839*J839+E839*I839+F839*J842+G839*I842)</f>
        <v>0</v>
      </c>
      <c r="P839" s="2">
        <f t="shared" ref="P839" si="8729">D839*K839+F839*K842-E839*L839-G839*L842</f>
        <v>0</v>
      </c>
      <c r="Q839" s="3">
        <f t="shared" ref="Q839" si="8730">(D839*L839+E839*K839+F839*L842+G839*K842)</f>
        <v>2.9111616000000002</v>
      </c>
      <c r="S839" s="11">
        <v>1</v>
      </c>
      <c r="T839" s="12">
        <v>0</v>
      </c>
      <c r="U839" s="13">
        <v>0</v>
      </c>
      <c r="V839" s="13">
        <v>0</v>
      </c>
      <c r="W839" s="20"/>
      <c r="X839" s="1">
        <f t="shared" ref="X839" si="8731">N839*S839+P839*S842-O839*T839-Q839*T842</f>
        <v>-9.7163910832947202</v>
      </c>
      <c r="Y839" s="4">
        <f t="shared" ref="Y839" si="8732">(N839*T839+O839*S839+P839*T842+Q839*S842)</f>
        <v>0</v>
      </c>
      <c r="Z839" s="2">
        <f t="shared" ref="Z839" si="8733">N839*U839+P839*U842-O839*V839-Q839*V842</f>
        <v>0</v>
      </c>
      <c r="AA839" s="3">
        <f t="shared" ref="AA839" si="8734">(N839*V839+O839*U839+P839*V842+Q839*U842)</f>
        <v>2.9111616000000002</v>
      </c>
      <c r="AB839" s="20"/>
      <c r="AC839" s="11">
        <v>1</v>
      </c>
      <c r="AD839" s="12">
        <v>0</v>
      </c>
      <c r="AE839" s="13">
        <v>0</v>
      </c>
      <c r="AF839" s="40">
        <f t="shared" ref="AF839" si="8735">$B839*$AD$4</f>
        <v>3.4934796000000001</v>
      </c>
      <c r="AG839" s="20"/>
      <c r="AH839" s="1">
        <f t="shared" ref="AH839" si="8736">X839*AC839+Z839*AC842-Y839*AD839-AA839*AD842</f>
        <v>-9.7163910832947202</v>
      </c>
      <c r="AI839" s="4">
        <f t="shared" ref="AI839" si="8737">(X839*AD839+Y839*AC839+Z839*AD842+AA839*AC842)</f>
        <v>0</v>
      </c>
      <c r="AJ839" s="2">
        <f t="shared" ref="AJ839" si="8738">X839*AE839+Z839*AE842-Y839*AF839-AA839*AF842</f>
        <v>0</v>
      </c>
      <c r="AK839" s="3">
        <f t="shared" ref="AK839" si="8739">(X839*AF839+Y839*AE839+Z839*AF842+AA839*AE842)</f>
        <v>-31.032852435112005</v>
      </c>
      <c r="AL839" s="20"/>
      <c r="AM839" s="11">
        <v>1</v>
      </c>
      <c r="AN839" s="12">
        <v>0</v>
      </c>
      <c r="AO839" s="13">
        <v>0</v>
      </c>
      <c r="AP839" s="14">
        <v>0</v>
      </c>
      <c r="AR839" s="1">
        <f t="shared" ref="AR839" si="8740">AH839*AM839+AJ839*AM842-AI839*AN839-AK839*AN842</f>
        <v>110.93159338445294</v>
      </c>
      <c r="AS839" s="4">
        <f t="shared" ref="AS839" si="8741">(AH839*AN839+AI839*AM839+AJ839*AN842+AK839*AM842)</f>
        <v>0</v>
      </c>
      <c r="AT839" s="2">
        <f t="shared" ref="AT839" si="8742">AH839*AO839+AJ839*AO842-AI839*AP839-AK839*AP842</f>
        <v>0</v>
      </c>
      <c r="AU839" s="3">
        <f t="shared" ref="AU839" si="8743">(AH839*AP839+AI839*AO839+AJ839*AP842+AK839*AO842)</f>
        <v>-31.032852435112005</v>
      </c>
      <c r="AV839" s="20"/>
      <c r="AW839" s="11">
        <v>1</v>
      </c>
      <c r="AX839" s="12">
        <v>0</v>
      </c>
      <c r="AY839" s="13">
        <v>0</v>
      </c>
      <c r="AZ839" s="40">
        <f t="shared" ref="AZ839" si="8744">$B839*$AX$4</f>
        <v>3.4934796000000001</v>
      </c>
      <c r="BA839" s="20"/>
      <c r="BB839" s="1">
        <f t="shared" ref="BB839" si="8745">AR839*AW839+AT839*AW842-AS839*AX839-AU839*AX842</f>
        <v>110.93159338445294</v>
      </c>
      <c r="BC839" s="4">
        <f t="shared" ref="BC839" si="8746">(AR839*AX839+AS839*AW839+AT839*AX842+AU839*AW842)</f>
        <v>0</v>
      </c>
      <c r="BD839" s="2">
        <f t="shared" ref="BD839" si="8747">AR839*AY839+AT839*AY842-AS839*AZ839-AU839*AZ842</f>
        <v>0</v>
      </c>
      <c r="BE839" s="3">
        <f t="shared" ref="BE839" si="8748">(AR839*AZ839+AS839*AY839+AT839*AZ842+AU839*AY842)</f>
        <v>356.50440604896926</v>
      </c>
      <c r="BF839" s="20"/>
      <c r="BG839" s="11">
        <v>1</v>
      </c>
      <c r="BH839" s="12">
        <v>0</v>
      </c>
      <c r="BI839" s="13">
        <v>0</v>
      </c>
      <c r="BJ839" s="14">
        <v>0</v>
      </c>
      <c r="BK839" s="20"/>
      <c r="BL839" s="1">
        <f t="shared" ref="BL839" si="8749">BB839*BG839+BD839*BG842-BC839*BH839-BE839*BH842</f>
        <v>-1201.410750695125</v>
      </c>
      <c r="BM839" s="4">
        <f t="shared" ref="BM839" si="8750">(BB839*BH839+BC839*BG839+BD839*BH842+BE839*BG842)</f>
        <v>0</v>
      </c>
      <c r="BN839" s="2">
        <f t="shared" ref="BN839" si="8751">BB839*BI839+BD839*BI842-BC839*BJ839-BE839*BJ842</f>
        <v>0</v>
      </c>
      <c r="BO839" s="3">
        <f t="shared" ref="BO839" si="8752">(BB839*BJ839+BC839*BI839+BD839*BJ842+BE839*BI842)</f>
        <v>356.50440604896926</v>
      </c>
      <c r="BP839" s="20"/>
      <c r="BQ839" s="11">
        <v>1</v>
      </c>
      <c r="BR839" s="12">
        <v>0</v>
      </c>
      <c r="BS839" s="13">
        <v>0</v>
      </c>
      <c r="BT839" s="40">
        <f t="shared" ref="BT839" si="8753">$B839*BR$4</f>
        <v>2.9111616000000002</v>
      </c>
      <c r="BU839" s="20"/>
      <c r="BV839" s="1">
        <f t="shared" ref="BV839" si="8754">BL839*BQ839+BN839*BQ842-BM839*BR839-BO839*BR842</f>
        <v>-1201.410750695125</v>
      </c>
      <c r="BW839" s="4">
        <f t="shared" ref="BW839" si="8755">(BL839*BR839+BM839*BQ839+BN839*BR842+BO839*BQ842)</f>
        <v>0</v>
      </c>
      <c r="BX839" s="2">
        <f t="shared" ref="BX839" si="8756">BL839*BS839+BN839*BS842-BM839*BT839-BO839*BT842</f>
        <v>0</v>
      </c>
      <c r="BY839" s="3">
        <f t="shared" ref="BY839" si="8757">(BL839*BT839+BM839*BS839+BN839*BT842+BO839*BS842)</f>
        <v>-3140.9964372018521</v>
      </c>
      <c r="BZ839" s="20"/>
      <c r="CA839" s="11">
        <v>1</v>
      </c>
      <c r="CB839" s="12">
        <v>0</v>
      </c>
      <c r="CC839" s="13">
        <v>0</v>
      </c>
      <c r="CD839" s="14">
        <v>0</v>
      </c>
      <c r="CE839" s="20"/>
      <c r="CF839" s="1">
        <f t="shared" ref="CF839" si="8758">BV839*CA839+BX839*CA842-BW839*CB839-BY839*CB842</f>
        <v>4017.4779567760907</v>
      </c>
      <c r="CG839" s="4">
        <f t="shared" ref="CG839" si="8759">(BV839*CB839+BW839*CA839+BX839*CB842+BY839*CA842)</f>
        <v>0</v>
      </c>
      <c r="CH839" s="2">
        <f t="shared" ref="CH839" si="8760">BV839*CC839+BX839*CC842-BW839*CD839-BY839*CD842</f>
        <v>0</v>
      </c>
      <c r="CI839" s="3">
        <f t="shared" ref="CI839" si="8761">(BV839*CD839+BW839*CC839+BX839*CD842+BY839*CC842)</f>
        <v>-3140.9964372018521</v>
      </c>
      <c r="CJ839" s="28"/>
      <c r="CK839" s="11">
        <v>1</v>
      </c>
      <c r="CL839" s="12">
        <v>0</v>
      </c>
      <c r="CM839" s="13">
        <v>0</v>
      </c>
      <c r="CN839" s="14">
        <v>0</v>
      </c>
      <c r="CP839" s="1">
        <f t="shared" ref="CP839" si="8762">CF839*CK839+CH839*CK842-CG839*CL839-CI839*CL842</f>
        <v>4017.4779567760907</v>
      </c>
      <c r="CQ839" s="4">
        <f t="shared" ref="CQ839" si="8763">(CF839*CL839+CG839*CK839+CH839*CL842+CI839*CK842)</f>
        <v>-3140.9964372018521</v>
      </c>
      <c r="CR839" s="2">
        <f t="shared" ref="CR839" si="8764">CF839*CM839+CH839*CM842-CG839*CN839-CI839*CN842</f>
        <v>0</v>
      </c>
      <c r="CS839" s="3">
        <f t="shared" ref="CS839" si="8765">(CF839*CN839+CG839*CM839+CH839*CN842+CI839*CM842)</f>
        <v>-3140.9964372018521</v>
      </c>
      <c r="CU839" s="29">
        <f t="shared" ref="CU839" si="8766">20*LOG(((1+$CL$4)/$CL$4)/((CP839+CP842)^2+(CQ839+CQ842)^2)^0.5)</f>
        <v>-72.339518203835041</v>
      </c>
      <c r="CW839" s="53">
        <f t="shared" ref="CW839" si="8767">((CP839^2+CQ839^2)^0.5)/((CP842^2+CQ842^2)^0.5)</f>
        <v>0.78183292896077305</v>
      </c>
      <c r="CY839" s="35"/>
      <c r="CZ839" s="35"/>
    </row>
    <row r="840" spans="1:104" ht="18" customHeight="1" thickBot="1">
      <c r="D840" s="11"/>
      <c r="E840" s="13"/>
      <c r="F840" s="13"/>
      <c r="G840" s="15"/>
      <c r="H840" s="10"/>
      <c r="I840" s="11"/>
      <c r="J840" s="13"/>
      <c r="K840" s="13"/>
      <c r="L840" s="15"/>
      <c r="N840" s="5"/>
      <c r="Q840" s="6"/>
      <c r="S840" s="11"/>
      <c r="T840" s="13"/>
      <c r="U840" s="13"/>
      <c r="V840" s="15"/>
      <c r="W840" s="20"/>
      <c r="X840" s="5"/>
      <c r="AA840" s="6"/>
      <c r="AB840" s="20"/>
      <c r="AC840" s="11"/>
      <c r="AD840" s="13"/>
      <c r="AE840" s="13"/>
      <c r="AF840" s="15"/>
      <c r="AG840" s="20"/>
      <c r="AH840" s="5"/>
      <c r="AK840" s="6"/>
      <c r="AL840" s="20"/>
      <c r="AM840" s="11"/>
      <c r="AN840" s="13"/>
      <c r="AO840" s="13"/>
      <c r="AP840" s="15"/>
      <c r="AR840" s="5"/>
      <c r="AU840" s="6"/>
      <c r="AW840" s="11"/>
      <c r="AX840" s="13"/>
      <c r="AY840" s="13"/>
      <c r="AZ840" s="15"/>
      <c r="BA840" s="20"/>
      <c r="BB840" s="5"/>
      <c r="BE840" s="6"/>
      <c r="BG840" s="11"/>
      <c r="BH840" s="13"/>
      <c r="BI840" s="13"/>
      <c r="BJ840" s="15"/>
      <c r="BL840" s="5"/>
      <c r="BO840" s="6"/>
      <c r="BQ840" s="11"/>
      <c r="BR840" s="13"/>
      <c r="BS840" s="13"/>
      <c r="BT840" s="15"/>
      <c r="BU840" s="20"/>
      <c r="BV840" s="5"/>
      <c r="BY840" s="6"/>
      <c r="CA840" s="11"/>
      <c r="CB840" s="13"/>
      <c r="CC840" s="13"/>
      <c r="CD840" s="15"/>
      <c r="CF840" s="5"/>
      <c r="CI840" s="6"/>
      <c r="CK840" s="11"/>
      <c r="CL840" s="13"/>
      <c r="CM840" s="13"/>
      <c r="CN840" s="15"/>
      <c r="CP840" s="5"/>
      <c r="CS840" s="6"/>
      <c r="CW840" s="54"/>
      <c r="CY840" s="35"/>
      <c r="CZ840" s="35"/>
    </row>
    <row r="841" spans="1:104" ht="18" customHeight="1" thickBot="1">
      <c r="D841" s="11" t="s">
        <v>101</v>
      </c>
      <c r="E841" s="13"/>
      <c r="F841" s="13" t="s">
        <v>102</v>
      </c>
      <c r="G841" s="15"/>
      <c r="H841" s="10"/>
      <c r="I841" s="11" t="s">
        <v>106</v>
      </c>
      <c r="J841" s="13"/>
      <c r="K841" s="13" t="s">
        <v>105</v>
      </c>
      <c r="L841" s="15"/>
      <c r="N841" s="194" t="s">
        <v>16</v>
      </c>
      <c r="O841" s="195"/>
      <c r="P841" s="196" t="s">
        <v>17</v>
      </c>
      <c r="Q841" s="197"/>
      <c r="S841" s="11" t="s">
        <v>4</v>
      </c>
      <c r="T841" s="13"/>
      <c r="U841" s="13" t="s">
        <v>5</v>
      </c>
      <c r="V841" s="15"/>
      <c r="W841" s="20"/>
      <c r="X841" s="194" t="s">
        <v>111</v>
      </c>
      <c r="Y841" s="195"/>
      <c r="Z841" s="196" t="s">
        <v>110</v>
      </c>
      <c r="AA841" s="197"/>
      <c r="AB841" s="20"/>
      <c r="AC841" s="11" t="s">
        <v>18</v>
      </c>
      <c r="AD841" s="13"/>
      <c r="AE841" s="13" t="s">
        <v>19</v>
      </c>
      <c r="AF841" s="15"/>
      <c r="AG841" s="20"/>
      <c r="AH841" s="194" t="s">
        <v>114</v>
      </c>
      <c r="AI841" s="195"/>
      <c r="AJ841" s="196" t="s">
        <v>115</v>
      </c>
      <c r="AK841" s="197"/>
      <c r="AL841" s="20"/>
      <c r="AM841" s="11" t="s">
        <v>138</v>
      </c>
      <c r="AN841" s="13"/>
      <c r="AO841" s="13" t="s">
        <v>137</v>
      </c>
      <c r="AP841" s="15"/>
      <c r="AR841" s="194" t="s">
        <v>117</v>
      </c>
      <c r="AS841" s="195"/>
      <c r="AT841" s="196" t="s">
        <v>118</v>
      </c>
      <c r="AU841" s="197"/>
      <c r="AV841" s="36"/>
      <c r="AW841" s="11" t="s">
        <v>142</v>
      </c>
      <c r="AX841" s="13"/>
      <c r="AY841" s="13" t="s">
        <v>141</v>
      </c>
      <c r="AZ841" s="15"/>
      <c r="BA841" s="20"/>
      <c r="BB841" s="194" t="s">
        <v>122</v>
      </c>
      <c r="BC841" s="195"/>
      <c r="BD841" s="196" t="s">
        <v>121</v>
      </c>
      <c r="BE841" s="197"/>
      <c r="BF841" s="36"/>
      <c r="BG841" s="11" t="s">
        <v>145</v>
      </c>
      <c r="BH841" s="13"/>
      <c r="BI841" s="13" t="s">
        <v>146</v>
      </c>
      <c r="BJ841" s="15"/>
      <c r="BK841" s="36"/>
      <c r="BL841" s="194" t="s">
        <v>125</v>
      </c>
      <c r="BM841" s="195"/>
      <c r="BN841" s="196" t="s">
        <v>126</v>
      </c>
      <c r="BO841" s="197"/>
      <c r="BP841" s="36"/>
      <c r="BQ841" s="11" t="s">
        <v>150</v>
      </c>
      <c r="BR841" s="13"/>
      <c r="BS841" s="13" t="s">
        <v>149</v>
      </c>
      <c r="BT841" s="15"/>
      <c r="BU841" s="20"/>
      <c r="BV841" s="194" t="s">
        <v>129</v>
      </c>
      <c r="BW841" s="195"/>
      <c r="BX841" s="196" t="s">
        <v>130</v>
      </c>
      <c r="BY841" s="197"/>
      <c r="BZ841" s="36"/>
      <c r="CA841" s="11" t="s">
        <v>154</v>
      </c>
      <c r="CB841" s="13"/>
      <c r="CC841" s="13" t="s">
        <v>153</v>
      </c>
      <c r="CD841" s="15"/>
      <c r="CE841" s="36"/>
      <c r="CF841" s="194" t="s">
        <v>134</v>
      </c>
      <c r="CG841" s="195"/>
      <c r="CH841" s="196" t="s">
        <v>133</v>
      </c>
      <c r="CI841" s="197"/>
      <c r="CK841" s="11" t="s">
        <v>159</v>
      </c>
      <c r="CL841" s="13"/>
      <c r="CM841" s="13" t="s">
        <v>158</v>
      </c>
      <c r="CN841" s="15"/>
      <c r="CP841" s="109" t="s">
        <v>161</v>
      </c>
      <c r="CQ841" s="110"/>
      <c r="CR841" s="111" t="s">
        <v>162</v>
      </c>
      <c r="CS841" s="112"/>
      <c r="CU841" s="38" t="s">
        <v>29</v>
      </c>
      <c r="CW841" s="55" t="s">
        <v>47</v>
      </c>
      <c r="CY841" s="35"/>
      <c r="CZ841" s="35"/>
    </row>
    <row r="842" spans="1:104" ht="18" customHeight="1" thickTop="1" thickBot="1">
      <c r="D842" s="16">
        <v>0</v>
      </c>
      <c r="E842" s="17">
        <f t="shared" ref="E842" si="8768">$B839*$E$4</f>
        <v>1.6615392</v>
      </c>
      <c r="F842" s="18">
        <v>1</v>
      </c>
      <c r="G842" s="19">
        <v>0</v>
      </c>
      <c r="H842" s="10"/>
      <c r="I842" s="16">
        <v>0</v>
      </c>
      <c r="J842" s="17">
        <v>0</v>
      </c>
      <c r="K842" s="18">
        <v>1</v>
      </c>
      <c r="L842" s="19">
        <v>0</v>
      </c>
      <c r="N842" s="1">
        <f t="shared" ref="N842" si="8769">D842*I839+F842*I842-E842*J839-G842*J842</f>
        <v>0</v>
      </c>
      <c r="O842" s="4">
        <f t="shared" ref="O842" si="8770">(D842*J839+E842*I839+F842*J842+G842*I842)</f>
        <v>1.6615392</v>
      </c>
      <c r="P842" s="2">
        <f t="shared" ref="P842" si="8771">D842*K839+F842*K842-E842*L839-G842*L842</f>
        <v>-3.8370091159347206</v>
      </c>
      <c r="Q842" s="3">
        <f t="shared" ref="Q842" si="8772">(D842*L839+E842*K839+F842*L842+G842*K842)</f>
        <v>0</v>
      </c>
      <c r="S842" s="16">
        <v>0</v>
      </c>
      <c r="T842" s="17">
        <f t="shared" ref="T842" si="8773">$B839*$T$4</f>
        <v>3.6811392000000001</v>
      </c>
      <c r="U842" s="18">
        <v>1</v>
      </c>
      <c r="V842" s="19">
        <v>0</v>
      </c>
      <c r="W842" s="20"/>
      <c r="X842" s="1">
        <f t="shared" ref="X842" si="8774">N842*S839+P842*S842-O842*T839-Q842*T842</f>
        <v>0</v>
      </c>
      <c r="Y842" s="4">
        <f t="shared" ref="Y842" si="8775">(N842*T839+O842*S839+P842*T842+Q842*S842)</f>
        <v>-12.463025467424645</v>
      </c>
      <c r="Z842" s="2">
        <f t="shared" ref="Z842" si="8776">N842*U839+P842*U842-O842*V839-Q842*V842</f>
        <v>-3.8370091159347206</v>
      </c>
      <c r="AA842" s="3">
        <f t="shared" ref="AA842" si="8777">(N842*V839+O842*U839+P842*V842+Q842*U842)</f>
        <v>0</v>
      </c>
      <c r="AB842" s="20"/>
      <c r="AC842" s="16">
        <v>0</v>
      </c>
      <c r="AD842" s="17">
        <v>0</v>
      </c>
      <c r="AE842" s="18">
        <v>1</v>
      </c>
      <c r="AF842" s="19">
        <v>0</v>
      </c>
      <c r="AG842" s="20"/>
      <c r="AH842" s="1">
        <f t="shared" ref="AH842" si="8778">X842*AC839+Z842*AC842-Y842*AD839-AA842*AD842</f>
        <v>0</v>
      </c>
      <c r="AI842" s="4">
        <f t="shared" ref="AI842" si="8779">(X842*AD839+Y842*AC839+Z842*AD842+AA842*AC842)</f>
        <v>-12.463025467424645</v>
      </c>
      <c r="AJ842" s="2">
        <f t="shared" ref="AJ842" si="8780">X842*AE839+Z842*AE842-Y842*AF839-AA842*AF842</f>
        <v>39.702316108793745</v>
      </c>
      <c r="AK842" s="3">
        <f t="shared" ref="AK842" si="8781">(X842*AF839+Y842*AE839+Z842*AF842+AA842*AE842)</f>
        <v>0</v>
      </c>
      <c r="AL842" s="20"/>
      <c r="AM842" s="16">
        <v>0</v>
      </c>
      <c r="AN842" s="17">
        <f t="shared" ref="AN842" si="8782">$B839*$AN$4</f>
        <v>3.8877503999999998</v>
      </c>
      <c r="AO842" s="18">
        <v>1</v>
      </c>
      <c r="AP842" s="19">
        <v>0</v>
      </c>
      <c r="AR842" s="1">
        <f t="shared" ref="AR842" si="8783">AH842*AM839+AJ842*AM842-AI842*AN839-AK842*AN842</f>
        <v>0</v>
      </c>
      <c r="AS842" s="4">
        <f t="shared" ref="AS842" si="8784">(AH842*AN839+AI842*AM839+AJ842*AN842+AK842*AM842)</f>
        <v>141.88966986546467</v>
      </c>
      <c r="AT842" s="2">
        <f t="shared" ref="AT842" si="8785">AH842*AO839+AJ842*AO842-AI842*AP839-AK842*AP842</f>
        <v>39.702316108793745</v>
      </c>
      <c r="AU842" s="3">
        <f t="shared" ref="AU842" si="8786">(AH842*AP839+AI842*AO839+AJ842*AP842+AK842*AO842)</f>
        <v>0</v>
      </c>
      <c r="AV842" s="20"/>
      <c r="AW842" s="16">
        <v>0</v>
      </c>
      <c r="AX842" s="17">
        <v>0</v>
      </c>
      <c r="AY842" s="18">
        <v>1</v>
      </c>
      <c r="AZ842" s="19">
        <v>0</v>
      </c>
      <c r="BA842" s="20"/>
      <c r="BB842" s="1">
        <f t="shared" ref="BB842" si="8787">AR842*AW839+AT842*AW842-AS842*AX839-AU842*AX842</f>
        <v>0</v>
      </c>
      <c r="BC842" s="4">
        <f t="shared" ref="BC842" si="8788">(AR842*AX839+AS842*AW839+AT842*AX842+AU842*AW842)</f>
        <v>141.88966986546467</v>
      </c>
      <c r="BD842" s="2">
        <f t="shared" ref="BD842" si="8789">AR842*AY839+AT842*AY842-AS842*AZ839-AU842*AZ842</f>
        <v>-455.98635101694185</v>
      </c>
      <c r="BE842" s="3">
        <f t="shared" ref="BE842" si="8790">(AR842*AZ839+AS842*AY839+AT842*AZ842+AU842*AY842)</f>
        <v>0</v>
      </c>
      <c r="BF842" s="20"/>
      <c r="BG842" s="16">
        <v>0</v>
      </c>
      <c r="BH842" s="17">
        <f t="shared" ref="BH842" si="8791">$B839*$BH$4</f>
        <v>3.6811392000000001</v>
      </c>
      <c r="BI842" s="18">
        <v>1</v>
      </c>
      <c r="BJ842" s="19">
        <v>0</v>
      </c>
      <c r="BK842" s="20"/>
      <c r="BL842" s="1">
        <f t="shared" ref="BL842" si="8792">BB842*BG839+BD842*BG842-BC842*BH839-BE842*BH842</f>
        <v>0</v>
      </c>
      <c r="BM842" s="4">
        <f t="shared" ref="BM842" si="8793">(BB842*BH839+BC842*BG839+BD842*BH842+BE842*BG842)</f>
        <v>-1536.65956152796</v>
      </c>
      <c r="BN842" s="2">
        <f t="shared" ref="BN842" si="8794">BB842*BI839+BD842*BI842-BC842*BJ839-BE842*BJ842</f>
        <v>-455.98635101694185</v>
      </c>
      <c r="BO842" s="3">
        <f t="shared" ref="BO842" si="8795">(BB842*BJ839+BC842*BI839+BD842*BJ842+BE842*BI842)</f>
        <v>0</v>
      </c>
      <c r="BP842" s="20"/>
      <c r="BQ842" s="16">
        <v>0</v>
      </c>
      <c r="BR842" s="17">
        <v>0</v>
      </c>
      <c r="BS842" s="18">
        <v>1</v>
      </c>
      <c r="BT842" s="19">
        <v>0</v>
      </c>
      <c r="BU842" s="20"/>
      <c r="BV842" s="1">
        <f t="shared" ref="BV842" si="8796">BL842*BQ839+BN842*BQ842-BM842*BR839-BO842*BR842</f>
        <v>0</v>
      </c>
      <c r="BW842" s="4">
        <f t="shared" ref="BW842" si="8797">(BL842*BR839+BM842*BQ839+BN842*BR842+BO842*BQ842)</f>
        <v>-1536.65956152796</v>
      </c>
      <c r="BX842" s="2">
        <f t="shared" ref="BX842" si="8798">BL842*BS839+BN842*BS842-BM842*BT839-BO842*BT842</f>
        <v>4017.4779567760934</v>
      </c>
      <c r="BY842" s="3">
        <f t="shared" ref="BY842" si="8799">(BL842*BT839+BM842*BS839+BN842*BT842+BO842*BS842)</f>
        <v>0</v>
      </c>
      <c r="BZ842" s="20"/>
      <c r="CA842" s="16">
        <v>0</v>
      </c>
      <c r="CB842" s="17">
        <f t="shared" ref="CB842" si="8800">$B839*$CB$4</f>
        <v>1.6615392</v>
      </c>
      <c r="CC842" s="18">
        <v>1</v>
      </c>
      <c r="CD842" s="19">
        <v>0</v>
      </c>
      <c r="CE842" s="20"/>
      <c r="CF842" s="1">
        <f t="shared" ref="CF842" si="8801">BV842*CA839+BX842*CA842-BW842*CB839-BY842*CB842</f>
        <v>0</v>
      </c>
      <c r="CG842" s="4">
        <f t="shared" ref="CG842" si="8802">(BV842*CB839+BW842*CA839+BX842*CB842+BY842*CA842)</f>
        <v>5138.5375487914243</v>
      </c>
      <c r="CH842" s="2">
        <f t="shared" ref="CH842" si="8803">BV842*CC839+BX842*CC842-BW842*CD839-BY842*CD842</f>
        <v>4017.4779567760934</v>
      </c>
      <c r="CI842" s="3">
        <f t="shared" ref="CI842" si="8804">(BV842*CD839+BW842*CC839+BX842*CD842+BY842*CC842)</f>
        <v>0</v>
      </c>
      <c r="CK842" s="16">
        <f t="shared" ref="CK842" si="8805">1/$CL$4</f>
        <v>1</v>
      </c>
      <c r="CL842" s="17">
        <v>0</v>
      </c>
      <c r="CM842" s="18">
        <v>1</v>
      </c>
      <c r="CN842" s="19">
        <v>0</v>
      </c>
      <c r="CP842" s="1">
        <f t="shared" ref="CP842" si="8806">CF842*CK839+CH842*CK842-CG842*CL839-CI842*CL842</f>
        <v>4017.4779567760934</v>
      </c>
      <c r="CQ842" s="4">
        <f t="shared" ref="CQ842" si="8807">(CF842*CL839+CG842*CK839+CH842*CL842+CI842*CK842)</f>
        <v>5138.5375487914243</v>
      </c>
      <c r="CR842" s="2">
        <f t="shared" ref="CR842" si="8808">CF842*CM839+CH842*CM842-CG842*CN839-CI842*CN842</f>
        <v>4017.4779567760934</v>
      </c>
      <c r="CS842" s="3">
        <f t="shared" ref="CS842" si="8809">(CF842*CN839+CG842*CM839+CH842*CN842+CI842*CM842)</f>
        <v>0</v>
      </c>
      <c r="CU842" s="39">
        <f t="shared" ref="CU842" si="8810">(180/PI())*ATAN(-1*(CQ839/CP839))</f>
        <v>38.019465929647673</v>
      </c>
      <c r="CW842" s="56">
        <f t="shared" ref="CW842" si="8811">20*LOG(((1-(10^(CU839/20)^2)*(1-((1-CW839)/(1+CW839))^2))^0.5))</f>
        <v>-2.4961604101283919E-7</v>
      </c>
      <c r="CY842" s="35"/>
      <c r="CZ842" s="35"/>
    </row>
    <row r="843" spans="1:104" ht="18" customHeight="1"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  <c r="AA843" s="20"/>
      <c r="AB843" s="30"/>
      <c r="AC843" s="20"/>
      <c r="AD843" s="20"/>
      <c r="AE843" s="20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Y843" s="35"/>
      <c r="CZ843" s="35"/>
    </row>
    <row r="844" spans="1:104" ht="18" customHeight="1">
      <c r="CY844" s="35"/>
      <c r="CZ844" s="35"/>
    </row>
    <row r="845" spans="1:104" ht="18" customHeight="1" thickBot="1">
      <c r="A845" s="23"/>
      <c r="B845" s="23"/>
      <c r="C845" s="23"/>
      <c r="D845" s="20" t="s">
        <v>6</v>
      </c>
      <c r="E845" s="20"/>
      <c r="F845" s="20"/>
      <c r="G845" s="20"/>
      <c r="H845" s="20"/>
      <c r="I845" s="20" t="s">
        <v>7</v>
      </c>
      <c r="J845" s="20"/>
      <c r="K845" s="20"/>
      <c r="L845" s="20"/>
      <c r="M845" s="23"/>
      <c r="N845" s="23"/>
      <c r="O845" s="24" t="s">
        <v>8</v>
      </c>
      <c r="P845" s="23"/>
      <c r="Q845" s="23"/>
      <c r="R845" s="23"/>
      <c r="S845" s="20"/>
      <c r="T845" s="20" t="s">
        <v>9</v>
      </c>
      <c r="U845" s="23"/>
      <c r="V845" s="23"/>
      <c r="W845" s="23"/>
      <c r="X845" s="23"/>
      <c r="Y845" s="24" t="s">
        <v>10</v>
      </c>
      <c r="Z845" s="23"/>
      <c r="AA845" s="23"/>
      <c r="AB845" s="23"/>
      <c r="AC845" s="24" t="s">
        <v>11</v>
      </c>
      <c r="AD845" s="20"/>
      <c r="AE845" s="20"/>
      <c r="AF845" s="20"/>
      <c r="AG845" s="20"/>
      <c r="AH845" s="23"/>
      <c r="AI845" s="24" t="s">
        <v>12</v>
      </c>
      <c r="AJ845" s="23"/>
      <c r="AK845" s="23"/>
      <c r="AL845" s="20"/>
      <c r="AM845" s="24" t="s">
        <v>21</v>
      </c>
      <c r="AN845" s="20"/>
      <c r="AO845" s="23"/>
      <c r="AP845" s="23"/>
      <c r="AQ845" s="23"/>
      <c r="AR845" s="23"/>
      <c r="AS845" s="24" t="s">
        <v>87</v>
      </c>
      <c r="AT845" s="23"/>
      <c r="AU845" s="23"/>
      <c r="AV845" s="23"/>
      <c r="AW845" s="24" t="s">
        <v>22</v>
      </c>
      <c r="AX845" s="20"/>
      <c r="AY845" s="20"/>
      <c r="AZ845" s="20"/>
      <c r="BA845" s="20"/>
      <c r="BB845" s="23"/>
      <c r="BC845" s="24" t="s">
        <v>13</v>
      </c>
      <c r="BD845" s="23"/>
      <c r="BE845" s="23"/>
      <c r="BF845" s="23"/>
      <c r="BG845" s="24" t="s">
        <v>23</v>
      </c>
      <c r="BH845" s="20"/>
      <c r="BI845" s="23"/>
      <c r="BJ845" s="23"/>
      <c r="BK845" s="23"/>
      <c r="BL845" s="23"/>
      <c r="BM845" s="24" t="s">
        <v>24</v>
      </c>
      <c r="BN845" s="23"/>
      <c r="BO845" s="23"/>
      <c r="BP845" s="23"/>
      <c r="BQ845" s="24" t="s">
        <v>22</v>
      </c>
      <c r="BR845" s="20"/>
      <c r="BS845" s="20"/>
      <c r="BT845" s="20"/>
      <c r="BU845" s="20"/>
      <c r="BV845" s="23"/>
      <c r="BW845" s="24" t="s">
        <v>25</v>
      </c>
      <c r="BX845" s="23"/>
      <c r="BY845" s="23"/>
      <c r="BZ845" s="23"/>
      <c r="CA845" s="24" t="s">
        <v>23</v>
      </c>
      <c r="CB845" s="20"/>
      <c r="CC845" s="23"/>
      <c r="CD845" s="23"/>
      <c r="CE845" s="23"/>
      <c r="CF845" s="23"/>
      <c r="CG845" s="24" t="s">
        <v>88</v>
      </c>
      <c r="CH845" s="23"/>
      <c r="CI845" s="23"/>
      <c r="CJ845" s="23"/>
      <c r="CK845" s="24" t="s">
        <v>155</v>
      </c>
      <c r="CL845" s="24"/>
      <c r="CM845" s="23"/>
      <c r="CN845" s="23"/>
      <c r="CO845" s="23"/>
      <c r="CP845" s="23"/>
      <c r="CQ845" s="24" t="s">
        <v>89</v>
      </c>
      <c r="CR845" s="23"/>
      <c r="CS845" s="23"/>
      <c r="CY845" s="35"/>
      <c r="CZ845" s="35"/>
    </row>
    <row r="846" spans="1:104" ht="18" customHeight="1" thickBot="1">
      <c r="A846" s="23"/>
      <c r="B846" s="33"/>
      <c r="C846" s="23"/>
      <c r="D846" s="7" t="s">
        <v>99</v>
      </c>
      <c r="E846" s="8"/>
      <c r="F846" s="8" t="s">
        <v>100</v>
      </c>
      <c r="G846" s="9"/>
      <c r="H846" s="10"/>
      <c r="I846" s="7" t="s">
        <v>103</v>
      </c>
      <c r="J846" s="8"/>
      <c r="K846" s="8" t="s">
        <v>104</v>
      </c>
      <c r="L846" s="9"/>
      <c r="M846" s="23"/>
      <c r="N846" s="194" t="s">
        <v>74</v>
      </c>
      <c r="O846" s="195"/>
      <c r="P846" s="196" t="s">
        <v>75</v>
      </c>
      <c r="Q846" s="197"/>
      <c r="R846" s="23"/>
      <c r="S846" s="7" t="s">
        <v>2</v>
      </c>
      <c r="T846" s="8"/>
      <c r="U846" s="8" t="s">
        <v>3</v>
      </c>
      <c r="V846" s="9"/>
      <c r="W846" s="20"/>
      <c r="X846" s="194" t="s">
        <v>108</v>
      </c>
      <c r="Y846" s="195"/>
      <c r="Z846" s="196" t="s">
        <v>109</v>
      </c>
      <c r="AA846" s="197"/>
      <c r="AB846" s="20"/>
      <c r="AC846" s="7" t="s">
        <v>107</v>
      </c>
      <c r="AD846" s="8"/>
      <c r="AE846" s="8" t="s">
        <v>14</v>
      </c>
      <c r="AF846" s="9"/>
      <c r="AG846" s="20"/>
      <c r="AH846" s="194" t="s">
        <v>112</v>
      </c>
      <c r="AI846" s="195"/>
      <c r="AJ846" s="196" t="s">
        <v>113</v>
      </c>
      <c r="AK846" s="197"/>
      <c r="AL846" s="20"/>
      <c r="AM846" s="106" t="s">
        <v>135</v>
      </c>
      <c r="AN846" s="107"/>
      <c r="AO846" s="107" t="s">
        <v>136</v>
      </c>
      <c r="AP846" s="108"/>
      <c r="AQ846" s="23"/>
      <c r="AR846" s="194" t="s">
        <v>116</v>
      </c>
      <c r="AS846" s="195"/>
      <c r="AT846" s="196" t="s">
        <v>0</v>
      </c>
      <c r="AU846" s="197"/>
      <c r="AV846" s="36"/>
      <c r="AW846" s="7" t="s">
        <v>139</v>
      </c>
      <c r="AX846" s="8"/>
      <c r="AY846" s="8" t="s">
        <v>140</v>
      </c>
      <c r="AZ846" s="9"/>
      <c r="BA846" s="20"/>
      <c r="BB846" s="194" t="s">
        <v>119</v>
      </c>
      <c r="BC846" s="195"/>
      <c r="BD846" s="196" t="s">
        <v>120</v>
      </c>
      <c r="BE846" s="197"/>
      <c r="BF846" s="36"/>
      <c r="BG846" s="190" t="s">
        <v>143</v>
      </c>
      <c r="BH846" s="191"/>
      <c r="BI846" s="192" t="s">
        <v>144</v>
      </c>
      <c r="BJ846" s="193"/>
      <c r="BK846" s="36"/>
      <c r="BL846" s="194" t="s">
        <v>123</v>
      </c>
      <c r="BM846" s="195"/>
      <c r="BN846" s="196" t="s">
        <v>124</v>
      </c>
      <c r="BO846" s="197"/>
      <c r="BP846" s="36"/>
      <c r="BQ846" s="7" t="s">
        <v>147</v>
      </c>
      <c r="BR846" s="8"/>
      <c r="BS846" s="8" t="s">
        <v>148</v>
      </c>
      <c r="BT846" s="9"/>
      <c r="BU846" s="20"/>
      <c r="BV846" s="194" t="s">
        <v>127</v>
      </c>
      <c r="BW846" s="195"/>
      <c r="BX846" s="196" t="s">
        <v>128</v>
      </c>
      <c r="BY846" s="197"/>
      <c r="BZ846" s="36"/>
      <c r="CA846" s="7" t="s">
        <v>151</v>
      </c>
      <c r="CB846" s="8"/>
      <c r="CC846" s="8" t="s">
        <v>152</v>
      </c>
      <c r="CD846" s="9"/>
      <c r="CE846" s="36"/>
      <c r="CF846" s="194" t="s">
        <v>131</v>
      </c>
      <c r="CG846" s="195"/>
      <c r="CH846" s="196" t="s">
        <v>132</v>
      </c>
      <c r="CI846" s="197"/>
      <c r="CJ846" s="23"/>
      <c r="CK846" s="7" t="s">
        <v>156</v>
      </c>
      <c r="CL846" s="8"/>
      <c r="CM846" s="8" t="s">
        <v>157</v>
      </c>
      <c r="CN846" s="9"/>
      <c r="CO846" s="23"/>
      <c r="CP846" s="194" t="s">
        <v>160</v>
      </c>
      <c r="CQ846" s="195"/>
      <c r="CR846" s="196" t="s">
        <v>132</v>
      </c>
      <c r="CS846" s="197"/>
      <c r="CU846" s="26" t="s">
        <v>15</v>
      </c>
      <c r="CW846" s="52" t="s">
        <v>46</v>
      </c>
      <c r="CY846" s="35"/>
      <c r="CZ846" s="35"/>
    </row>
    <row r="847" spans="1:104" ht="18" customHeight="1" thickTop="1" thickBot="1">
      <c r="B847" s="34">
        <v>2.06</v>
      </c>
      <c r="D847" s="11">
        <v>1</v>
      </c>
      <c r="E847" s="12">
        <v>0</v>
      </c>
      <c r="F847" s="13">
        <v>0</v>
      </c>
      <c r="G847" s="14">
        <v>0</v>
      </c>
      <c r="H847" s="10"/>
      <c r="I847" s="11">
        <v>1</v>
      </c>
      <c r="J847" s="12">
        <v>0</v>
      </c>
      <c r="K847" s="13">
        <v>0</v>
      </c>
      <c r="L847" s="40">
        <f t="shared" ref="L847" si="8812">$B847*$J$4</f>
        <v>2.9397024000000003</v>
      </c>
      <c r="N847" s="1">
        <f t="shared" ref="N847" si="8813">D847*I847+F847*I850-E847*J847-G847*J850</f>
        <v>1</v>
      </c>
      <c r="O847" s="4">
        <f t="shared" ref="O847" si="8814">(D847*J847+E847*I847+F847*J850+G847*I850)</f>
        <v>0</v>
      </c>
      <c r="P847" s="2">
        <f t="shared" ref="P847" si="8815">D847*K847+F847*K850-E847*L847-G847*L850</f>
        <v>0</v>
      </c>
      <c r="Q847" s="3">
        <f t="shared" ref="Q847" si="8816">(D847*L847+E847*K847+F847*L850+G847*K850)</f>
        <v>2.9397024000000003</v>
      </c>
      <c r="S847" s="11">
        <v>1</v>
      </c>
      <c r="T847" s="12">
        <v>0</v>
      </c>
      <c r="U847" s="13">
        <v>0</v>
      </c>
      <c r="V847" s="13">
        <v>0</v>
      </c>
      <c r="W847" s="20"/>
      <c r="X847" s="1">
        <f t="shared" ref="X847" si="8817">N847*S847+P847*S850-O847*T847-Q847*T850</f>
        <v>-9.9275464247091225</v>
      </c>
      <c r="Y847" s="4">
        <f t="shared" ref="Y847" si="8818">(N847*T847+O847*S847+P847*T850+Q847*S850)</f>
        <v>0</v>
      </c>
      <c r="Z847" s="2">
        <f t="shared" ref="Z847" si="8819">N847*U847+P847*U850-O847*V847-Q847*V850</f>
        <v>0</v>
      </c>
      <c r="AA847" s="3">
        <f t="shared" ref="AA847" si="8820">(N847*V847+O847*U847+P847*V850+Q847*U850)</f>
        <v>2.9397024000000003</v>
      </c>
      <c r="AB847" s="20"/>
      <c r="AC847" s="11">
        <v>1</v>
      </c>
      <c r="AD847" s="12">
        <v>0</v>
      </c>
      <c r="AE847" s="13">
        <v>0</v>
      </c>
      <c r="AF847" s="40">
        <f t="shared" ref="AF847" si="8821">$B847*$AD$4</f>
        <v>3.5277294000000001</v>
      </c>
      <c r="AG847" s="20"/>
      <c r="AH847" s="1">
        <f t="shared" ref="AH847" si="8822">X847*AC847+Z847*AC850-Y847*AD847-AA847*AD850</f>
        <v>-9.9275464247091225</v>
      </c>
      <c r="AI847" s="4">
        <f t="shared" ref="AI847" si="8823">(X847*AD847+Y847*AC847+Z847*AD850+AA847*AC850)</f>
        <v>0</v>
      </c>
      <c r="AJ847" s="2">
        <f t="shared" ref="AJ847" si="8824">X847*AE847+Z847*AE850-Y847*AF847-AA847*AF850</f>
        <v>0</v>
      </c>
      <c r="AK847" s="3">
        <f t="shared" ref="AK847" si="8825">(X847*AF847+Y847*AE847+Z847*AF850+AA847*AE850)</f>
        <v>-32.081994992311259</v>
      </c>
      <c r="AL847" s="20"/>
      <c r="AM847" s="11">
        <v>1</v>
      </c>
      <c r="AN847" s="12">
        <v>0</v>
      </c>
      <c r="AO847" s="13">
        <v>0</v>
      </c>
      <c r="AP847" s="14">
        <v>0</v>
      </c>
      <c r="AR847" s="1">
        <f t="shared" ref="AR847" si="8826">AH847*AM847+AJ847*AM850-AI847*AN847-AK847*AN850</f>
        <v>116.0220540949779</v>
      </c>
      <c r="AS847" s="4">
        <f t="shared" ref="AS847" si="8827">(AH847*AN847+AI847*AM847+AJ847*AN850+AK847*AM850)</f>
        <v>0</v>
      </c>
      <c r="AT847" s="2">
        <f t="shared" ref="AT847" si="8828">AH847*AO847+AJ847*AO850-AI847*AP847-AK847*AP850</f>
        <v>0</v>
      </c>
      <c r="AU847" s="3">
        <f t="shared" ref="AU847" si="8829">(AH847*AP847+AI847*AO847+AJ847*AP850+AK847*AO850)</f>
        <v>-32.081994992311259</v>
      </c>
      <c r="AV847" s="20"/>
      <c r="AW847" s="11">
        <v>1</v>
      </c>
      <c r="AX847" s="12">
        <v>0</v>
      </c>
      <c r="AY847" s="13">
        <v>0</v>
      </c>
      <c r="AZ847" s="40">
        <f t="shared" ref="AZ847" si="8830">$B847*$AX$4</f>
        <v>3.5277294000000001</v>
      </c>
      <c r="BA847" s="20"/>
      <c r="BB847" s="1">
        <f t="shared" ref="BB847" si="8831">AR847*AW847+AT847*AW850-AS847*AX847-AU847*AX850</f>
        <v>116.0220540949779</v>
      </c>
      <c r="BC847" s="4">
        <f t="shared" ref="BC847" si="8832">(AR847*AX847+AS847*AW847+AT847*AX850+AU847*AW850)</f>
        <v>0</v>
      </c>
      <c r="BD847" s="2">
        <f t="shared" ref="BD847" si="8833">AR847*AY847+AT847*AY850-AS847*AZ847-AU847*AZ850</f>
        <v>0</v>
      </c>
      <c r="BE847" s="3">
        <f t="shared" ref="BE847" si="8834">(AR847*AZ847+AS847*AY847+AT847*AZ850+AU847*AY850)</f>
        <v>377.21241628693269</v>
      </c>
      <c r="BF847" s="20"/>
      <c r="BG847" s="11">
        <v>1</v>
      </c>
      <c r="BH847" s="12">
        <v>0</v>
      </c>
      <c r="BI847" s="13">
        <v>0</v>
      </c>
      <c r="BJ847" s="14">
        <v>0</v>
      </c>
      <c r="BK847" s="20"/>
      <c r="BL847" s="1">
        <f t="shared" ref="BL847" si="8835">BB847*BG847+BD847*BG850-BC847*BH847-BE847*BH850</f>
        <v>-1286.1628034443975</v>
      </c>
      <c r="BM847" s="4">
        <f t="shared" ref="BM847" si="8836">(BB847*BH847+BC847*BG847+BD847*BH850+BE847*BG850)</f>
        <v>0</v>
      </c>
      <c r="BN847" s="2">
        <f t="shared" ref="BN847" si="8837">BB847*BI847+BD847*BI850-BC847*BJ847-BE847*BJ850</f>
        <v>0</v>
      </c>
      <c r="BO847" s="3">
        <f t="shared" ref="BO847" si="8838">(BB847*BJ847+BC847*BI847+BD847*BJ850+BE847*BI850)</f>
        <v>377.21241628693269</v>
      </c>
      <c r="BP847" s="20"/>
      <c r="BQ847" s="11">
        <v>1</v>
      </c>
      <c r="BR847" s="12">
        <v>0</v>
      </c>
      <c r="BS847" s="13">
        <v>0</v>
      </c>
      <c r="BT847" s="40">
        <f t="shared" ref="BT847" si="8839">$B847*BR$4</f>
        <v>2.9397024000000003</v>
      </c>
      <c r="BU847" s="20"/>
      <c r="BV847" s="1">
        <f t="shared" ref="BV847" si="8840">BL847*BQ847+BN847*BQ850-BM847*BR847-BO847*BR850</f>
        <v>-1286.1628034443975</v>
      </c>
      <c r="BW847" s="4">
        <f t="shared" ref="BW847" si="8841">(BL847*BR847+BM847*BQ847+BN847*BR850+BO847*BQ850)</f>
        <v>0</v>
      </c>
      <c r="BX847" s="2">
        <f t="shared" ref="BX847" si="8842">BL847*BS847+BN847*BS850-BM847*BT847-BO847*BT850</f>
        <v>0</v>
      </c>
      <c r="BY847" s="3">
        <f t="shared" ref="BY847" si="8843">(BL847*BT847+BM847*BS847+BN847*BT850+BO847*BS850)</f>
        <v>-3403.7234637892911</v>
      </c>
      <c r="BZ847" s="20"/>
      <c r="CA847" s="11">
        <v>1</v>
      </c>
      <c r="CB847" s="12">
        <v>0</v>
      </c>
      <c r="CC847" s="13">
        <v>0</v>
      </c>
      <c r="CD847" s="14">
        <v>0</v>
      </c>
      <c r="CE847" s="20"/>
      <c r="CF847" s="1">
        <f t="shared" ref="CF847" si="8844">BV847*CA847+BX847*CA850-BW847*CB847-BY847*CB850</f>
        <v>4424.7024513370316</v>
      </c>
      <c r="CG847" s="4">
        <f t="shared" ref="CG847" si="8845">(BV847*CB847+BW847*CA847+BX847*CB850+BY847*CA850)</f>
        <v>0</v>
      </c>
      <c r="CH847" s="2">
        <f t="shared" ref="CH847" si="8846">BV847*CC847+BX847*CC850-BW847*CD847-BY847*CD850</f>
        <v>0</v>
      </c>
      <c r="CI847" s="3">
        <f t="shared" ref="CI847" si="8847">(BV847*CD847+BW847*CC847+BX847*CD850+BY847*CC850)</f>
        <v>-3403.7234637892911</v>
      </c>
      <c r="CJ847" s="28"/>
      <c r="CK847" s="11">
        <v>1</v>
      </c>
      <c r="CL847" s="12">
        <v>0</v>
      </c>
      <c r="CM847" s="13">
        <v>0</v>
      </c>
      <c r="CN847" s="14">
        <v>0</v>
      </c>
      <c r="CP847" s="1">
        <f t="shared" ref="CP847" si="8848">CF847*CK847+CH847*CK850-CG847*CL847-CI847*CL850</f>
        <v>4424.7024513370316</v>
      </c>
      <c r="CQ847" s="4">
        <f t="shared" ref="CQ847" si="8849">(CF847*CL847+CG847*CK847+CH847*CL850+CI847*CK850)</f>
        <v>-3403.7234637892911</v>
      </c>
      <c r="CR847" s="2">
        <f t="shared" ref="CR847" si="8850">CF847*CM847+CH847*CM850-CG847*CN847-CI847*CN850</f>
        <v>0</v>
      </c>
      <c r="CS847" s="3">
        <f t="shared" ref="CS847" si="8851">(CF847*CN847+CG847*CM847+CH847*CN850+CI847*CM850)</f>
        <v>-3403.7234637892911</v>
      </c>
      <c r="CU847" s="29">
        <f t="shared" ref="CU847" si="8852">20*LOG(((1+$CL$4)/$CL$4)/((CP847+CP850)^2+(CQ847+CQ850)^2)^0.5)</f>
        <v>-73.213190479718378</v>
      </c>
      <c r="CW847" s="53">
        <f t="shared" ref="CW847" si="8853">((CP847^2+CQ847^2)^0.5)/((CP850^2+CQ850^2)^0.5)</f>
        <v>0.76925479406708219</v>
      </c>
      <c r="CY847" s="35"/>
      <c r="CZ847" s="35"/>
    </row>
    <row r="848" spans="1:104" ht="18" customHeight="1" thickBot="1">
      <c r="D848" s="11"/>
      <c r="E848" s="13"/>
      <c r="F848" s="13"/>
      <c r="G848" s="15"/>
      <c r="H848" s="10"/>
      <c r="I848" s="11"/>
      <c r="J848" s="13"/>
      <c r="K848" s="13"/>
      <c r="L848" s="15"/>
      <c r="N848" s="5"/>
      <c r="Q848" s="6"/>
      <c r="S848" s="11"/>
      <c r="T848" s="13"/>
      <c r="U848" s="13"/>
      <c r="V848" s="15"/>
      <c r="W848" s="20"/>
      <c r="X848" s="5"/>
      <c r="AA848" s="6"/>
      <c r="AB848" s="20"/>
      <c r="AC848" s="11"/>
      <c r="AD848" s="13"/>
      <c r="AE848" s="13"/>
      <c r="AF848" s="15"/>
      <c r="AG848" s="20"/>
      <c r="AH848" s="5"/>
      <c r="AK848" s="6"/>
      <c r="AL848" s="20"/>
      <c r="AM848" s="11"/>
      <c r="AN848" s="13"/>
      <c r="AO848" s="13"/>
      <c r="AP848" s="15"/>
      <c r="AR848" s="5"/>
      <c r="AU848" s="6"/>
      <c r="AW848" s="11"/>
      <c r="AX848" s="13"/>
      <c r="AY848" s="13"/>
      <c r="AZ848" s="15"/>
      <c r="BA848" s="20"/>
      <c r="BB848" s="5"/>
      <c r="BE848" s="6"/>
      <c r="BG848" s="11"/>
      <c r="BH848" s="13"/>
      <c r="BI848" s="13"/>
      <c r="BJ848" s="15"/>
      <c r="BL848" s="5"/>
      <c r="BO848" s="6"/>
      <c r="BQ848" s="11"/>
      <c r="BR848" s="13"/>
      <c r="BS848" s="13"/>
      <c r="BT848" s="15"/>
      <c r="BU848" s="20"/>
      <c r="BV848" s="5"/>
      <c r="BY848" s="6"/>
      <c r="CA848" s="11"/>
      <c r="CB848" s="13"/>
      <c r="CC848" s="13"/>
      <c r="CD848" s="15"/>
      <c r="CF848" s="5"/>
      <c r="CI848" s="6"/>
      <c r="CK848" s="11"/>
      <c r="CL848" s="13"/>
      <c r="CM848" s="13"/>
      <c r="CN848" s="15"/>
      <c r="CP848" s="5"/>
      <c r="CS848" s="6"/>
      <c r="CW848" s="54"/>
      <c r="CY848" s="35"/>
      <c r="CZ848" s="35"/>
    </row>
    <row r="849" spans="1:104" ht="18" customHeight="1" thickBot="1">
      <c r="D849" s="11" t="s">
        <v>101</v>
      </c>
      <c r="E849" s="13"/>
      <c r="F849" s="13" t="s">
        <v>102</v>
      </c>
      <c r="G849" s="15"/>
      <c r="H849" s="10"/>
      <c r="I849" s="11" t="s">
        <v>106</v>
      </c>
      <c r="J849" s="13"/>
      <c r="K849" s="13" t="s">
        <v>105</v>
      </c>
      <c r="L849" s="15"/>
      <c r="N849" s="194" t="s">
        <v>16</v>
      </c>
      <c r="O849" s="195"/>
      <c r="P849" s="196" t="s">
        <v>17</v>
      </c>
      <c r="Q849" s="197"/>
      <c r="S849" s="11" t="s">
        <v>4</v>
      </c>
      <c r="T849" s="13"/>
      <c r="U849" s="13" t="s">
        <v>5</v>
      </c>
      <c r="V849" s="15"/>
      <c r="W849" s="20"/>
      <c r="X849" s="194" t="s">
        <v>111</v>
      </c>
      <c r="Y849" s="195"/>
      <c r="Z849" s="196" t="s">
        <v>110</v>
      </c>
      <c r="AA849" s="197"/>
      <c r="AB849" s="20"/>
      <c r="AC849" s="11" t="s">
        <v>18</v>
      </c>
      <c r="AD849" s="13"/>
      <c r="AE849" s="13" t="s">
        <v>19</v>
      </c>
      <c r="AF849" s="15"/>
      <c r="AG849" s="20"/>
      <c r="AH849" s="194" t="s">
        <v>114</v>
      </c>
      <c r="AI849" s="195"/>
      <c r="AJ849" s="196" t="s">
        <v>115</v>
      </c>
      <c r="AK849" s="197"/>
      <c r="AL849" s="20"/>
      <c r="AM849" s="11" t="s">
        <v>138</v>
      </c>
      <c r="AN849" s="13"/>
      <c r="AO849" s="13" t="s">
        <v>137</v>
      </c>
      <c r="AP849" s="15"/>
      <c r="AR849" s="194" t="s">
        <v>117</v>
      </c>
      <c r="AS849" s="195"/>
      <c r="AT849" s="196" t="s">
        <v>118</v>
      </c>
      <c r="AU849" s="197"/>
      <c r="AV849" s="36"/>
      <c r="AW849" s="11" t="s">
        <v>142</v>
      </c>
      <c r="AX849" s="13"/>
      <c r="AY849" s="13" t="s">
        <v>141</v>
      </c>
      <c r="AZ849" s="15"/>
      <c r="BA849" s="20"/>
      <c r="BB849" s="194" t="s">
        <v>122</v>
      </c>
      <c r="BC849" s="195"/>
      <c r="BD849" s="196" t="s">
        <v>121</v>
      </c>
      <c r="BE849" s="197"/>
      <c r="BF849" s="36"/>
      <c r="BG849" s="11" t="s">
        <v>145</v>
      </c>
      <c r="BH849" s="13"/>
      <c r="BI849" s="13" t="s">
        <v>146</v>
      </c>
      <c r="BJ849" s="15"/>
      <c r="BK849" s="36"/>
      <c r="BL849" s="194" t="s">
        <v>125</v>
      </c>
      <c r="BM849" s="195"/>
      <c r="BN849" s="196" t="s">
        <v>126</v>
      </c>
      <c r="BO849" s="197"/>
      <c r="BP849" s="36"/>
      <c r="BQ849" s="11" t="s">
        <v>150</v>
      </c>
      <c r="BR849" s="13"/>
      <c r="BS849" s="13" t="s">
        <v>149</v>
      </c>
      <c r="BT849" s="15"/>
      <c r="BU849" s="20"/>
      <c r="BV849" s="194" t="s">
        <v>129</v>
      </c>
      <c r="BW849" s="195"/>
      <c r="BX849" s="196" t="s">
        <v>130</v>
      </c>
      <c r="BY849" s="197"/>
      <c r="BZ849" s="36"/>
      <c r="CA849" s="11" t="s">
        <v>154</v>
      </c>
      <c r="CB849" s="13"/>
      <c r="CC849" s="13" t="s">
        <v>153</v>
      </c>
      <c r="CD849" s="15"/>
      <c r="CE849" s="36"/>
      <c r="CF849" s="194" t="s">
        <v>134</v>
      </c>
      <c r="CG849" s="195"/>
      <c r="CH849" s="196" t="s">
        <v>133</v>
      </c>
      <c r="CI849" s="197"/>
      <c r="CK849" s="11" t="s">
        <v>159</v>
      </c>
      <c r="CL849" s="13"/>
      <c r="CM849" s="13" t="s">
        <v>158</v>
      </c>
      <c r="CN849" s="15"/>
      <c r="CP849" s="109" t="s">
        <v>161</v>
      </c>
      <c r="CQ849" s="110"/>
      <c r="CR849" s="111" t="s">
        <v>162</v>
      </c>
      <c r="CS849" s="112"/>
      <c r="CU849" s="38" t="s">
        <v>29</v>
      </c>
      <c r="CW849" s="55" t="s">
        <v>47</v>
      </c>
      <c r="CY849" s="35"/>
      <c r="CZ849" s="35"/>
    </row>
    <row r="850" spans="1:104" ht="18" customHeight="1" thickTop="1" thickBot="1">
      <c r="D850" s="16">
        <v>0</v>
      </c>
      <c r="E850" s="17">
        <f t="shared" ref="E850" si="8854">$B847*$E$4</f>
        <v>1.6778287999999999</v>
      </c>
      <c r="F850" s="18">
        <v>1</v>
      </c>
      <c r="G850" s="19">
        <v>0</v>
      </c>
      <c r="H850" s="10"/>
      <c r="I850" s="16">
        <v>0</v>
      </c>
      <c r="J850" s="17">
        <v>0</v>
      </c>
      <c r="K850" s="18">
        <v>1</v>
      </c>
      <c r="L850" s="19">
        <v>0</v>
      </c>
      <c r="N850" s="1">
        <f t="shared" ref="N850" si="8855">D850*I847+F850*I850-E850*J847-G850*J850</f>
        <v>0</v>
      </c>
      <c r="O850" s="4">
        <f t="shared" ref="O850" si="8856">(D850*J847+E850*I847+F850*J850+G850*I850)</f>
        <v>1.6778287999999999</v>
      </c>
      <c r="P850" s="2">
        <f t="shared" ref="P850" si="8857">D850*K847+F850*K850-E850*L847-G850*L850</f>
        <v>-3.9323173501491198</v>
      </c>
      <c r="Q850" s="3">
        <f t="shared" ref="Q850" si="8858">(D850*L847+E850*K847+F850*L850+G850*K850)</f>
        <v>0</v>
      </c>
      <c r="S850" s="16">
        <v>0</v>
      </c>
      <c r="T850" s="17">
        <f t="shared" ref="T850" si="8859">$B847*$T$4</f>
        <v>3.7172288000000004</v>
      </c>
      <c r="U850" s="18">
        <v>1</v>
      </c>
      <c r="V850" s="19">
        <v>0</v>
      </c>
      <c r="W850" s="20"/>
      <c r="X850" s="1">
        <f t="shared" ref="X850" si="8860">N850*S847+P850*S850-O850*T847-Q850*T850</f>
        <v>0</v>
      </c>
      <c r="Y850" s="4">
        <f t="shared" ref="Y850" si="8861">(N850*T847+O850*S847+P850*T850+Q850*S850)</f>
        <v>-12.939494504713993</v>
      </c>
      <c r="Z850" s="2">
        <f t="shared" ref="Z850" si="8862">N850*U847+P850*U850-O850*V847-Q850*V850</f>
        <v>-3.9323173501491198</v>
      </c>
      <c r="AA850" s="3">
        <f t="shared" ref="AA850" si="8863">(N850*V847+O850*U847+P850*V850+Q850*U850)</f>
        <v>0</v>
      </c>
      <c r="AB850" s="20"/>
      <c r="AC850" s="16">
        <v>0</v>
      </c>
      <c r="AD850" s="17">
        <v>0</v>
      </c>
      <c r="AE850" s="18">
        <v>1</v>
      </c>
      <c r="AF850" s="19">
        <v>0</v>
      </c>
      <c r="AG850" s="20"/>
      <c r="AH850" s="1">
        <f t="shared" ref="AH850" si="8864">X850*AC847+Z850*AC850-Y850*AD847-AA850*AD850</f>
        <v>0</v>
      </c>
      <c r="AI850" s="4">
        <f t="shared" ref="AI850" si="8865">(X850*AD847+Y850*AC847+Z850*AD850+AA850*AC850)</f>
        <v>-12.939494504713993</v>
      </c>
      <c r="AJ850" s="2">
        <f t="shared" ref="AJ850" si="8866">X850*AE847+Z850*AE850-Y850*AF847-AA850*AF850</f>
        <v>41.714717835268871</v>
      </c>
      <c r="AK850" s="3">
        <f t="shared" ref="AK850" si="8867">(X850*AF847+Y850*AE847+Z850*AF850+AA850*AE850)</f>
        <v>0</v>
      </c>
      <c r="AL850" s="20"/>
      <c r="AM850" s="16">
        <v>0</v>
      </c>
      <c r="AN850" s="17">
        <f t="shared" ref="AN850" si="8868">$B847*$AN$4</f>
        <v>3.9258655999999998</v>
      </c>
      <c r="AO850" s="18">
        <v>1</v>
      </c>
      <c r="AP850" s="19">
        <v>0</v>
      </c>
      <c r="AR850" s="1">
        <f t="shared" ref="AR850" si="8869">AH850*AM847+AJ850*AM850-AI850*AN847-AK850*AN850</f>
        <v>0</v>
      </c>
      <c r="AS850" s="4">
        <f t="shared" ref="AS850" si="8870">(AH850*AN847+AI850*AM847+AJ850*AN850+AK850*AM850)</f>
        <v>150.82688125847454</v>
      </c>
      <c r="AT850" s="2">
        <f t="shared" ref="AT850" si="8871">AH850*AO847+AJ850*AO850-AI850*AP847-AK850*AP850</f>
        <v>41.714717835268871</v>
      </c>
      <c r="AU850" s="3">
        <f t="shared" ref="AU850" si="8872">(AH850*AP847+AI850*AO847+AJ850*AP850+AK850*AO850)</f>
        <v>0</v>
      </c>
      <c r="AV850" s="20"/>
      <c r="AW850" s="16">
        <v>0</v>
      </c>
      <c r="AX850" s="17">
        <v>0</v>
      </c>
      <c r="AY850" s="18">
        <v>1</v>
      </c>
      <c r="AZ850" s="19">
        <v>0</v>
      </c>
      <c r="BA850" s="20"/>
      <c r="BB850" s="1">
        <f t="shared" ref="BB850" si="8873">AR850*AW847+AT850*AW850-AS850*AX847-AU850*AX850</f>
        <v>0</v>
      </c>
      <c r="BC850" s="4">
        <f t="shared" ref="BC850" si="8874">(AR850*AX847+AS850*AW847+AT850*AX850+AU850*AW850)</f>
        <v>150.82688125847454</v>
      </c>
      <c r="BD850" s="2">
        <f t="shared" ref="BD850" si="8875">AR850*AY847+AT850*AY850-AS850*AZ847-AU850*AZ850</f>
        <v>-490.36170549056078</v>
      </c>
      <c r="BE850" s="3">
        <f t="shared" ref="BE850" si="8876">(AR850*AZ847+AS850*AY847+AT850*AZ850+AU850*AY850)</f>
        <v>0</v>
      </c>
      <c r="BF850" s="20"/>
      <c r="BG850" s="16">
        <v>0</v>
      </c>
      <c r="BH850" s="17">
        <f t="shared" ref="BH850" si="8877">$B847*$BH$4</f>
        <v>3.7172288000000004</v>
      </c>
      <c r="BI850" s="18">
        <v>1</v>
      </c>
      <c r="BJ850" s="19">
        <v>0</v>
      </c>
      <c r="BK850" s="20"/>
      <c r="BL850" s="1">
        <f t="shared" ref="BL850" si="8878">BB850*BG847+BD850*BG850-BC850*BH847-BE850*BH850</f>
        <v>0</v>
      </c>
      <c r="BM850" s="4">
        <f t="shared" ref="BM850" si="8879">(BB850*BH847+BC850*BG847+BD850*BH850+BE850*BG850)</f>
        <v>-1671.9597728081565</v>
      </c>
      <c r="BN850" s="2">
        <f t="shared" ref="BN850" si="8880">BB850*BI847+BD850*BI850-BC850*BJ847-BE850*BJ850</f>
        <v>-490.36170549056078</v>
      </c>
      <c r="BO850" s="3">
        <f t="shared" ref="BO850" si="8881">(BB850*BJ847+BC850*BI847+BD850*BJ850+BE850*BI850)</f>
        <v>0</v>
      </c>
      <c r="BP850" s="20"/>
      <c r="BQ850" s="16">
        <v>0</v>
      </c>
      <c r="BR850" s="17">
        <v>0</v>
      </c>
      <c r="BS850" s="18">
        <v>1</v>
      </c>
      <c r="BT850" s="19">
        <v>0</v>
      </c>
      <c r="BU850" s="20"/>
      <c r="BV850" s="1">
        <f t="shared" ref="BV850" si="8882">BL850*BQ847+BN850*BQ850-BM850*BR847-BO850*BR850</f>
        <v>0</v>
      </c>
      <c r="BW850" s="4">
        <f t="shared" ref="BW850" si="8883">(BL850*BR847+BM850*BQ847+BN850*BR850+BO850*BQ850)</f>
        <v>-1671.9597728081565</v>
      </c>
      <c r="BX850" s="2">
        <f t="shared" ref="BX850" si="8884">BL850*BS847+BN850*BS850-BM850*BT847-BO850*BT850</f>
        <v>4424.7024513370316</v>
      </c>
      <c r="BY850" s="3">
        <f t="shared" ref="BY850" si="8885">(BL850*BT847+BM850*BS847+BN850*BT850+BO850*BS850)</f>
        <v>0</v>
      </c>
      <c r="BZ850" s="20"/>
      <c r="CA850" s="16">
        <v>0</v>
      </c>
      <c r="CB850" s="17">
        <f t="shared" ref="CB850" si="8886">$B847*$CB$4</f>
        <v>1.6778287999999999</v>
      </c>
      <c r="CC850" s="18">
        <v>1</v>
      </c>
      <c r="CD850" s="19">
        <v>0</v>
      </c>
      <c r="CE850" s="20"/>
      <c r="CF850" s="1">
        <f t="shared" ref="CF850" si="8887">BV850*CA847+BX850*CA850-BW850*CB847-BY850*CB850</f>
        <v>0</v>
      </c>
      <c r="CG850" s="4">
        <f t="shared" ref="CG850" si="8888">(BV850*CB847+BW850*CA847+BX850*CB850+BY850*CA850)</f>
        <v>5751.9334314757134</v>
      </c>
      <c r="CH850" s="2">
        <f t="shared" ref="CH850" si="8889">BV850*CC847+BX850*CC850-BW850*CD847-BY850*CD850</f>
        <v>4424.7024513370316</v>
      </c>
      <c r="CI850" s="3">
        <f t="shared" ref="CI850" si="8890">(BV850*CD847+BW850*CC847+BX850*CD850+BY850*CC850)</f>
        <v>0</v>
      </c>
      <c r="CK850" s="16">
        <f t="shared" ref="CK850" si="8891">1/$CL$4</f>
        <v>1</v>
      </c>
      <c r="CL850" s="17">
        <v>0</v>
      </c>
      <c r="CM850" s="18">
        <v>1</v>
      </c>
      <c r="CN850" s="19">
        <v>0</v>
      </c>
      <c r="CP850" s="1">
        <f t="shared" ref="CP850" si="8892">CF850*CK847+CH850*CK850-CG850*CL847-CI850*CL850</f>
        <v>4424.7024513370316</v>
      </c>
      <c r="CQ850" s="4">
        <f t="shared" ref="CQ850" si="8893">(CF850*CL847+CG850*CK847+CH850*CL850+CI850*CK850)</f>
        <v>5751.9334314757134</v>
      </c>
      <c r="CR850" s="2">
        <f t="shared" ref="CR850" si="8894">CF850*CM847+CH850*CM850-CG850*CN847-CI850*CN850</f>
        <v>4424.7024513370316</v>
      </c>
      <c r="CS850" s="3">
        <f t="shared" ref="CS850" si="8895">(CF850*CN847+CG850*CM847+CH850*CN850+CI850*CM850)</f>
        <v>0</v>
      </c>
      <c r="CU850" s="39">
        <f t="shared" ref="CU850" si="8896">(180/PI())*ATAN(-1*(CQ847/CP847))</f>
        <v>37.569455933865207</v>
      </c>
      <c r="CW850" s="56">
        <f t="shared" ref="CW850" si="8897">20*LOG(((1-(10^(CU847/20)^2)*(1-((1-CW847)/(1+CW847))^2))^0.5))</f>
        <v>-2.0371110927955771E-7</v>
      </c>
      <c r="CY850" s="35"/>
      <c r="CZ850" s="35"/>
    </row>
    <row r="851" spans="1:104" ht="18" customHeight="1"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S851" s="20"/>
      <c r="T851" s="20"/>
      <c r="U851" s="20"/>
      <c r="V851" s="20"/>
      <c r="W851" s="20"/>
      <c r="X851" s="20"/>
      <c r="Y851" s="20"/>
      <c r="Z851" s="20"/>
      <c r="AA851" s="20"/>
      <c r="AB851" s="30"/>
      <c r="AC851" s="20"/>
      <c r="AD851" s="20"/>
      <c r="AE851" s="20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Y851" s="35"/>
      <c r="CZ851" s="35"/>
    </row>
    <row r="852" spans="1:104" ht="18" customHeight="1">
      <c r="CY852" s="35"/>
      <c r="CZ852" s="35"/>
    </row>
    <row r="853" spans="1:104" ht="18" customHeight="1" thickBot="1">
      <c r="A853" s="23"/>
      <c r="B853" s="23"/>
      <c r="C853" s="23"/>
      <c r="D853" s="20" t="s">
        <v>6</v>
      </c>
      <c r="E853" s="20"/>
      <c r="F853" s="20"/>
      <c r="G853" s="20"/>
      <c r="H853" s="20"/>
      <c r="I853" s="20" t="s">
        <v>7</v>
      </c>
      <c r="J853" s="20"/>
      <c r="K853" s="20"/>
      <c r="L853" s="20"/>
      <c r="M853" s="23"/>
      <c r="N853" s="23"/>
      <c r="O853" s="24" t="s">
        <v>8</v>
      </c>
      <c r="P853" s="23"/>
      <c r="Q853" s="23"/>
      <c r="R853" s="23"/>
      <c r="S853" s="20"/>
      <c r="T853" s="20" t="s">
        <v>9</v>
      </c>
      <c r="U853" s="23"/>
      <c r="V853" s="23"/>
      <c r="W853" s="23"/>
      <c r="X853" s="23"/>
      <c r="Y853" s="24" t="s">
        <v>10</v>
      </c>
      <c r="Z853" s="23"/>
      <c r="AA853" s="23"/>
      <c r="AB853" s="23"/>
      <c r="AC853" s="24" t="s">
        <v>11</v>
      </c>
      <c r="AD853" s="20"/>
      <c r="AE853" s="20"/>
      <c r="AF853" s="20"/>
      <c r="AG853" s="20"/>
      <c r="AH853" s="23"/>
      <c r="AI853" s="24" t="s">
        <v>12</v>
      </c>
      <c r="AJ853" s="23"/>
      <c r="AK853" s="23"/>
      <c r="AL853" s="20"/>
      <c r="AM853" s="24" t="s">
        <v>21</v>
      </c>
      <c r="AN853" s="20"/>
      <c r="AO853" s="23"/>
      <c r="AP853" s="23"/>
      <c r="AQ853" s="23"/>
      <c r="AR853" s="23"/>
      <c r="AS853" s="24" t="s">
        <v>87</v>
      </c>
      <c r="AT853" s="23"/>
      <c r="AU853" s="23"/>
      <c r="AV853" s="23"/>
      <c r="AW853" s="24" t="s">
        <v>22</v>
      </c>
      <c r="AX853" s="20"/>
      <c r="AY853" s="20"/>
      <c r="AZ853" s="20"/>
      <c r="BA853" s="20"/>
      <c r="BB853" s="23"/>
      <c r="BC853" s="24" t="s">
        <v>13</v>
      </c>
      <c r="BD853" s="23"/>
      <c r="BE853" s="23"/>
      <c r="BF853" s="23"/>
      <c r="BG853" s="24" t="s">
        <v>23</v>
      </c>
      <c r="BH853" s="20"/>
      <c r="BI853" s="23"/>
      <c r="BJ853" s="23"/>
      <c r="BK853" s="23"/>
      <c r="BL853" s="23"/>
      <c r="BM853" s="24" t="s">
        <v>24</v>
      </c>
      <c r="BN853" s="23"/>
      <c r="BO853" s="23"/>
      <c r="BP853" s="23"/>
      <c r="BQ853" s="24" t="s">
        <v>22</v>
      </c>
      <c r="BR853" s="20"/>
      <c r="BS853" s="20"/>
      <c r="BT853" s="20"/>
      <c r="BU853" s="20"/>
      <c r="BV853" s="23"/>
      <c r="BW853" s="24" t="s">
        <v>25</v>
      </c>
      <c r="BX853" s="23"/>
      <c r="BY853" s="23"/>
      <c r="BZ853" s="23"/>
      <c r="CA853" s="24" t="s">
        <v>23</v>
      </c>
      <c r="CB853" s="20"/>
      <c r="CC853" s="23"/>
      <c r="CD853" s="23"/>
      <c r="CE853" s="23"/>
      <c r="CF853" s="23"/>
      <c r="CG853" s="24" t="s">
        <v>88</v>
      </c>
      <c r="CH853" s="23"/>
      <c r="CI853" s="23"/>
      <c r="CJ853" s="23"/>
      <c r="CK853" s="24" t="s">
        <v>155</v>
      </c>
      <c r="CL853" s="24"/>
      <c r="CM853" s="23"/>
      <c r="CN853" s="23"/>
      <c r="CO853" s="23"/>
      <c r="CP853" s="23"/>
      <c r="CQ853" s="24" t="s">
        <v>89</v>
      </c>
      <c r="CR853" s="23"/>
      <c r="CS853" s="23"/>
      <c r="CY853" s="35"/>
      <c r="CZ853" s="35"/>
    </row>
    <row r="854" spans="1:104" ht="18" customHeight="1" thickBot="1">
      <c r="A854" s="23"/>
      <c r="B854" s="33"/>
      <c r="C854" s="23"/>
      <c r="D854" s="7" t="s">
        <v>99</v>
      </c>
      <c r="E854" s="8"/>
      <c r="F854" s="8" t="s">
        <v>100</v>
      </c>
      <c r="G854" s="9"/>
      <c r="H854" s="10"/>
      <c r="I854" s="7" t="s">
        <v>103</v>
      </c>
      <c r="J854" s="8"/>
      <c r="K854" s="8" t="s">
        <v>104</v>
      </c>
      <c r="L854" s="9"/>
      <c r="M854" s="23"/>
      <c r="N854" s="194" t="s">
        <v>74</v>
      </c>
      <c r="O854" s="195"/>
      <c r="P854" s="196" t="s">
        <v>75</v>
      </c>
      <c r="Q854" s="197"/>
      <c r="R854" s="23"/>
      <c r="S854" s="7" t="s">
        <v>2</v>
      </c>
      <c r="T854" s="8"/>
      <c r="U854" s="8" t="s">
        <v>3</v>
      </c>
      <c r="V854" s="9"/>
      <c r="W854" s="20"/>
      <c r="X854" s="194" t="s">
        <v>108</v>
      </c>
      <c r="Y854" s="195"/>
      <c r="Z854" s="196" t="s">
        <v>109</v>
      </c>
      <c r="AA854" s="197"/>
      <c r="AB854" s="20"/>
      <c r="AC854" s="7" t="s">
        <v>107</v>
      </c>
      <c r="AD854" s="8"/>
      <c r="AE854" s="8" t="s">
        <v>14</v>
      </c>
      <c r="AF854" s="9"/>
      <c r="AG854" s="20"/>
      <c r="AH854" s="194" t="s">
        <v>112</v>
      </c>
      <c r="AI854" s="195"/>
      <c r="AJ854" s="196" t="s">
        <v>113</v>
      </c>
      <c r="AK854" s="197"/>
      <c r="AL854" s="20"/>
      <c r="AM854" s="106" t="s">
        <v>135</v>
      </c>
      <c r="AN854" s="107"/>
      <c r="AO854" s="107" t="s">
        <v>136</v>
      </c>
      <c r="AP854" s="108"/>
      <c r="AQ854" s="23"/>
      <c r="AR854" s="194" t="s">
        <v>116</v>
      </c>
      <c r="AS854" s="195"/>
      <c r="AT854" s="196" t="s">
        <v>0</v>
      </c>
      <c r="AU854" s="197"/>
      <c r="AV854" s="36"/>
      <c r="AW854" s="7" t="s">
        <v>139</v>
      </c>
      <c r="AX854" s="8"/>
      <c r="AY854" s="8" t="s">
        <v>140</v>
      </c>
      <c r="AZ854" s="9"/>
      <c r="BA854" s="20"/>
      <c r="BB854" s="194" t="s">
        <v>119</v>
      </c>
      <c r="BC854" s="195"/>
      <c r="BD854" s="196" t="s">
        <v>120</v>
      </c>
      <c r="BE854" s="197"/>
      <c r="BF854" s="36"/>
      <c r="BG854" s="190" t="s">
        <v>143</v>
      </c>
      <c r="BH854" s="191"/>
      <c r="BI854" s="192" t="s">
        <v>144</v>
      </c>
      <c r="BJ854" s="193"/>
      <c r="BK854" s="36"/>
      <c r="BL854" s="194" t="s">
        <v>123</v>
      </c>
      <c r="BM854" s="195"/>
      <c r="BN854" s="196" t="s">
        <v>124</v>
      </c>
      <c r="BO854" s="197"/>
      <c r="BP854" s="36"/>
      <c r="BQ854" s="7" t="s">
        <v>147</v>
      </c>
      <c r="BR854" s="8"/>
      <c r="BS854" s="8" t="s">
        <v>148</v>
      </c>
      <c r="BT854" s="9"/>
      <c r="BU854" s="20"/>
      <c r="BV854" s="194" t="s">
        <v>127</v>
      </c>
      <c r="BW854" s="195"/>
      <c r="BX854" s="196" t="s">
        <v>128</v>
      </c>
      <c r="BY854" s="197"/>
      <c r="BZ854" s="36"/>
      <c r="CA854" s="7" t="s">
        <v>151</v>
      </c>
      <c r="CB854" s="8"/>
      <c r="CC854" s="8" t="s">
        <v>152</v>
      </c>
      <c r="CD854" s="9"/>
      <c r="CE854" s="36"/>
      <c r="CF854" s="194" t="s">
        <v>131</v>
      </c>
      <c r="CG854" s="195"/>
      <c r="CH854" s="196" t="s">
        <v>132</v>
      </c>
      <c r="CI854" s="197"/>
      <c r="CJ854" s="23"/>
      <c r="CK854" s="7" t="s">
        <v>156</v>
      </c>
      <c r="CL854" s="8"/>
      <c r="CM854" s="8" t="s">
        <v>157</v>
      </c>
      <c r="CN854" s="9"/>
      <c r="CO854" s="23"/>
      <c r="CP854" s="194" t="s">
        <v>160</v>
      </c>
      <c r="CQ854" s="195"/>
      <c r="CR854" s="196" t="s">
        <v>132</v>
      </c>
      <c r="CS854" s="197"/>
      <c r="CU854" s="26" t="s">
        <v>15</v>
      </c>
      <c r="CW854" s="52" t="s">
        <v>46</v>
      </c>
      <c r="CY854" s="35"/>
      <c r="CZ854" s="35"/>
    </row>
    <row r="855" spans="1:104" ht="18" customHeight="1" thickTop="1" thickBot="1">
      <c r="B855" s="34">
        <v>2.08</v>
      </c>
      <c r="D855" s="11">
        <v>1</v>
      </c>
      <c r="E855" s="12">
        <v>0</v>
      </c>
      <c r="F855" s="13">
        <v>0</v>
      </c>
      <c r="G855" s="14">
        <v>0</v>
      </c>
      <c r="H855" s="10"/>
      <c r="I855" s="11">
        <v>1</v>
      </c>
      <c r="J855" s="12">
        <v>0</v>
      </c>
      <c r="K855" s="13">
        <v>0</v>
      </c>
      <c r="L855" s="40">
        <f t="shared" ref="L855" si="8898">$B855*$J$4</f>
        <v>2.9682432000000003</v>
      </c>
      <c r="N855" s="1">
        <f t="shared" ref="N855" si="8899">D855*I855+F855*I858-E855*J855-G855*J858</f>
        <v>1</v>
      </c>
      <c r="O855" s="4">
        <f t="shared" ref="O855" si="8900">(D855*J855+E855*I855+F855*J858+G855*I858)</f>
        <v>0</v>
      </c>
      <c r="P855" s="2">
        <f t="shared" ref="P855" si="8901">D855*K855+F855*K858-E855*L855-G855*L858</f>
        <v>0</v>
      </c>
      <c r="Q855" s="3">
        <f t="shared" ref="Q855" si="8902">(D855*L855+E855*K855+F855*L858+G855*K858)</f>
        <v>2.9682432000000003</v>
      </c>
      <c r="S855" s="11">
        <v>1</v>
      </c>
      <c r="T855" s="12">
        <v>0</v>
      </c>
      <c r="U855" s="13">
        <v>0</v>
      </c>
      <c r="V855" s="13">
        <v>0</v>
      </c>
      <c r="W855" s="20"/>
      <c r="X855" s="1">
        <f t="shared" ref="X855" si="8903">N855*S855+P855*S858-O855*T855-Q855*T858</f>
        <v>-10.140761818234882</v>
      </c>
      <c r="Y855" s="4">
        <f t="shared" ref="Y855" si="8904">(N855*T855+O855*S855+P855*T858+Q855*S858)</f>
        <v>0</v>
      </c>
      <c r="Z855" s="2">
        <f t="shared" ref="Z855" si="8905">N855*U855+P855*U858-O855*V855-Q855*V858</f>
        <v>0</v>
      </c>
      <c r="AA855" s="3">
        <f t="shared" ref="AA855" si="8906">(N855*V855+O855*U855+P855*V858+Q855*U858)</f>
        <v>2.9682432000000003</v>
      </c>
      <c r="AB855" s="20"/>
      <c r="AC855" s="11">
        <v>1</v>
      </c>
      <c r="AD855" s="12">
        <v>0</v>
      </c>
      <c r="AE855" s="13">
        <v>0</v>
      </c>
      <c r="AF855" s="40">
        <f t="shared" ref="AF855" si="8907">$B855*$AD$4</f>
        <v>3.5619792000000001</v>
      </c>
      <c r="AG855" s="20"/>
      <c r="AH855" s="1">
        <f t="shared" ref="AH855" si="8908">X855*AC855+Z855*AC858-Y855*AD855-AA855*AD858</f>
        <v>-10.140761818234882</v>
      </c>
      <c r="AI855" s="4">
        <f t="shared" ref="AI855" si="8909">(X855*AD855+Y855*AC855+Z855*AD858+AA855*AC858)</f>
        <v>0</v>
      </c>
      <c r="AJ855" s="2">
        <f t="shared" ref="AJ855" si="8910">X855*AE855+Z855*AE858-Y855*AF855-AA855*AF858</f>
        <v>0</v>
      </c>
      <c r="AK855" s="3">
        <f t="shared" ref="AK855" si="8911">(X855*AF855+Y855*AE855+Z855*AF858+AA855*AE858)</f>
        <v>-33.152939468706826</v>
      </c>
      <c r="AL855" s="20"/>
      <c r="AM855" s="11">
        <v>1</v>
      </c>
      <c r="AN855" s="12">
        <v>0</v>
      </c>
      <c r="AO855" s="13">
        <v>0</v>
      </c>
      <c r="AP855" s="14">
        <v>0</v>
      </c>
      <c r="AR855" s="1">
        <f t="shared" ref="AR855" si="8912">AH855*AM855+AJ855*AM858-AI855*AN855-AK855*AN858</f>
        <v>121.27685369928118</v>
      </c>
      <c r="AS855" s="4">
        <f t="shared" ref="AS855" si="8913">(AH855*AN855+AI855*AM855+AJ855*AN858+AK855*AM858)</f>
        <v>0</v>
      </c>
      <c r="AT855" s="2">
        <f t="shared" ref="AT855" si="8914">AH855*AO855+AJ855*AO858-AI855*AP855-AK855*AP858</f>
        <v>0</v>
      </c>
      <c r="AU855" s="3">
        <f t="shared" ref="AU855" si="8915">(AH855*AP855+AI855*AO855+AJ855*AP858+AK855*AO858)</f>
        <v>-33.152939468706826</v>
      </c>
      <c r="AV855" s="20"/>
      <c r="AW855" s="11">
        <v>1</v>
      </c>
      <c r="AX855" s="12">
        <v>0</v>
      </c>
      <c r="AY855" s="13">
        <v>0</v>
      </c>
      <c r="AZ855" s="40">
        <f t="shared" ref="AZ855" si="8916">$B855*$AX$4</f>
        <v>3.5619792000000001</v>
      </c>
      <c r="BA855" s="20"/>
      <c r="BB855" s="1">
        <f t="shared" ref="BB855" si="8917">AR855*AW855+AT855*AW858-AS855*AX855-AU855*AX858</f>
        <v>121.27685369928118</v>
      </c>
      <c r="BC855" s="4">
        <f t="shared" ref="BC855" si="8918">(AR855*AX855+AS855*AW855+AT855*AX858+AU855*AW858)</f>
        <v>0</v>
      </c>
      <c r="BD855" s="2">
        <f t="shared" ref="BD855" si="8919">AR855*AY855+AT855*AY858-AS855*AZ855-AU855*AZ858</f>
        <v>0</v>
      </c>
      <c r="BE855" s="3">
        <f t="shared" ref="BE855" si="8920">(AR855*AZ855+AS855*AY855+AT855*AZ858+AU855*AY858)</f>
        <v>398.83269084957578</v>
      </c>
      <c r="BF855" s="20"/>
      <c r="BG855" s="11">
        <v>1</v>
      </c>
      <c r="BH855" s="12">
        <v>0</v>
      </c>
      <c r="BI855" s="13">
        <v>0</v>
      </c>
      <c r="BJ855" s="14">
        <v>0</v>
      </c>
      <c r="BK855" s="20"/>
      <c r="BL855" s="1">
        <f t="shared" ref="BL855" si="8921">BB855*BG855+BD855*BG858-BC855*BH855-BE855*BH858</f>
        <v>-1375.6692233879432</v>
      </c>
      <c r="BM855" s="4">
        <f t="shared" ref="BM855" si="8922">(BB855*BH855+BC855*BG855+BD855*BH858+BE855*BG858)</f>
        <v>0</v>
      </c>
      <c r="BN855" s="2">
        <f t="shared" ref="BN855" si="8923">BB855*BI855+BD855*BI858-BC855*BJ855-BE855*BJ858</f>
        <v>0</v>
      </c>
      <c r="BO855" s="3">
        <f t="shared" ref="BO855" si="8924">(BB855*BJ855+BC855*BI855+BD855*BJ858+BE855*BI858)</f>
        <v>398.83269084957578</v>
      </c>
      <c r="BP855" s="20"/>
      <c r="BQ855" s="11">
        <v>1</v>
      </c>
      <c r="BR855" s="12">
        <v>0</v>
      </c>
      <c r="BS855" s="13">
        <v>0</v>
      </c>
      <c r="BT855" s="40">
        <f t="shared" ref="BT855" si="8925">$B855*BR$4</f>
        <v>2.9682432000000003</v>
      </c>
      <c r="BU855" s="20"/>
      <c r="BV855" s="1">
        <f t="shared" ref="BV855" si="8926">BL855*BQ855+BN855*BQ858-BM855*BR855-BO855*BR858</f>
        <v>-1375.6692233879432</v>
      </c>
      <c r="BW855" s="4">
        <f t="shared" ref="BW855" si="8927">(BL855*BR855+BM855*BQ855+BN855*BR858+BO855*BQ858)</f>
        <v>0</v>
      </c>
      <c r="BX855" s="2">
        <f t="shared" ref="BX855" si="8928">BL855*BS855+BN855*BS858-BM855*BT855-BO855*BT858</f>
        <v>0</v>
      </c>
      <c r="BY855" s="3">
        <f t="shared" ref="BY855" si="8929">(BL855*BT855+BM855*BS855+BN855*BT858+BO855*BS858)</f>
        <v>-3684.4881269209682</v>
      </c>
      <c r="BZ855" s="20"/>
      <c r="CA855" s="11">
        <v>1</v>
      </c>
      <c r="CB855" s="12">
        <v>0</v>
      </c>
      <c r="CC855" s="13">
        <v>0</v>
      </c>
      <c r="CD855" s="14">
        <v>0</v>
      </c>
      <c r="CE855" s="20"/>
      <c r="CF855" s="1">
        <f t="shared" ref="CF855" si="8930">BV855*CA855+BX855*CA858-BW855*CB855-BY855*CB858</f>
        <v>4866.2899070104049</v>
      </c>
      <c r="CG855" s="4">
        <f t="shared" ref="CG855" si="8931">(BV855*CB855+BW855*CA855+BX855*CB858+BY855*CA858)</f>
        <v>0</v>
      </c>
      <c r="CH855" s="2">
        <f t="shared" ref="CH855" si="8932">BV855*CC855+BX855*CC858-BW855*CD855-BY855*CD858</f>
        <v>0</v>
      </c>
      <c r="CI855" s="3">
        <f t="shared" ref="CI855" si="8933">(BV855*CD855+BW855*CC855+BX855*CD858+BY855*CC858)</f>
        <v>-3684.4881269209682</v>
      </c>
      <c r="CJ855" s="28"/>
      <c r="CK855" s="11">
        <v>1</v>
      </c>
      <c r="CL855" s="12">
        <v>0</v>
      </c>
      <c r="CM855" s="13">
        <v>0</v>
      </c>
      <c r="CN855" s="14">
        <v>0</v>
      </c>
      <c r="CP855" s="1">
        <f t="shared" ref="CP855" si="8934">CF855*CK855+CH855*CK858-CG855*CL855-CI855*CL858</f>
        <v>4866.2899070104049</v>
      </c>
      <c r="CQ855" s="4">
        <f t="shared" ref="CQ855" si="8935">(CF855*CL855+CG855*CK855+CH855*CL858+CI855*CK858)</f>
        <v>-3684.4881269209682</v>
      </c>
      <c r="CR855" s="2">
        <f t="shared" ref="CR855" si="8936">CF855*CM855+CH855*CM858-CG855*CN855-CI855*CN858</f>
        <v>0</v>
      </c>
      <c r="CS855" s="3">
        <f t="shared" ref="CS855" si="8937">(CF855*CN855+CG855*CM855+CH855*CN858+CI855*CM858)</f>
        <v>-3684.4881269209682</v>
      </c>
      <c r="CU855" s="29">
        <f t="shared" ref="CU855" si="8938">20*LOG(((1+$CL$4)/$CL$4)/((CP855+CP858)^2+(CQ855+CQ858)^2)^0.5)</f>
        <v>-74.075834967268662</v>
      </c>
      <c r="CW855" s="53">
        <f t="shared" ref="CW855" si="8939">((CP855^2+CQ855^2)^0.5)/((CP858^2+CQ858^2)^0.5)</f>
        <v>0.75714523717729365</v>
      </c>
      <c r="CY855" s="35"/>
      <c r="CZ855" s="35"/>
    </row>
    <row r="856" spans="1:104" ht="18" customHeight="1" thickBot="1">
      <c r="D856" s="11"/>
      <c r="E856" s="13"/>
      <c r="F856" s="13"/>
      <c r="G856" s="15"/>
      <c r="H856" s="10"/>
      <c r="I856" s="11"/>
      <c r="J856" s="13"/>
      <c r="K856" s="13"/>
      <c r="L856" s="15"/>
      <c r="N856" s="5"/>
      <c r="Q856" s="6"/>
      <c r="S856" s="11"/>
      <c r="T856" s="13"/>
      <c r="U856" s="13"/>
      <c r="V856" s="15"/>
      <c r="W856" s="20"/>
      <c r="X856" s="5"/>
      <c r="AA856" s="6"/>
      <c r="AB856" s="20"/>
      <c r="AC856" s="11"/>
      <c r="AD856" s="13"/>
      <c r="AE856" s="13"/>
      <c r="AF856" s="15"/>
      <c r="AG856" s="20"/>
      <c r="AH856" s="5"/>
      <c r="AK856" s="6"/>
      <c r="AL856" s="20"/>
      <c r="AM856" s="11"/>
      <c r="AN856" s="13"/>
      <c r="AO856" s="13"/>
      <c r="AP856" s="15"/>
      <c r="AR856" s="5"/>
      <c r="AU856" s="6"/>
      <c r="AW856" s="11"/>
      <c r="AX856" s="13"/>
      <c r="AY856" s="13"/>
      <c r="AZ856" s="15"/>
      <c r="BA856" s="20"/>
      <c r="BB856" s="5"/>
      <c r="BE856" s="6"/>
      <c r="BG856" s="11"/>
      <c r="BH856" s="13"/>
      <c r="BI856" s="13"/>
      <c r="BJ856" s="15"/>
      <c r="BL856" s="5"/>
      <c r="BO856" s="6"/>
      <c r="BQ856" s="11"/>
      <c r="BR856" s="13"/>
      <c r="BS856" s="13"/>
      <c r="BT856" s="15"/>
      <c r="BU856" s="20"/>
      <c r="BV856" s="5"/>
      <c r="BY856" s="6"/>
      <c r="CA856" s="11"/>
      <c r="CB856" s="13"/>
      <c r="CC856" s="13"/>
      <c r="CD856" s="15"/>
      <c r="CF856" s="5"/>
      <c r="CI856" s="6"/>
      <c r="CK856" s="11"/>
      <c r="CL856" s="13"/>
      <c r="CM856" s="13"/>
      <c r="CN856" s="15"/>
      <c r="CP856" s="5"/>
      <c r="CS856" s="6"/>
      <c r="CW856" s="54"/>
      <c r="CY856" s="35"/>
      <c r="CZ856" s="35"/>
    </row>
    <row r="857" spans="1:104" ht="18" customHeight="1" thickBot="1">
      <c r="D857" s="11" t="s">
        <v>101</v>
      </c>
      <c r="E857" s="13"/>
      <c r="F857" s="13" t="s">
        <v>102</v>
      </c>
      <c r="G857" s="15"/>
      <c r="H857" s="10"/>
      <c r="I857" s="11" t="s">
        <v>106</v>
      </c>
      <c r="J857" s="13"/>
      <c r="K857" s="13" t="s">
        <v>105</v>
      </c>
      <c r="L857" s="15"/>
      <c r="N857" s="194" t="s">
        <v>16</v>
      </c>
      <c r="O857" s="195"/>
      <c r="P857" s="196" t="s">
        <v>17</v>
      </c>
      <c r="Q857" s="197"/>
      <c r="S857" s="11" t="s">
        <v>4</v>
      </c>
      <c r="T857" s="13"/>
      <c r="U857" s="13" t="s">
        <v>5</v>
      </c>
      <c r="V857" s="15"/>
      <c r="W857" s="20"/>
      <c r="X857" s="194" t="s">
        <v>111</v>
      </c>
      <c r="Y857" s="195"/>
      <c r="Z857" s="196" t="s">
        <v>110</v>
      </c>
      <c r="AA857" s="197"/>
      <c r="AB857" s="20"/>
      <c r="AC857" s="11" t="s">
        <v>18</v>
      </c>
      <c r="AD857" s="13"/>
      <c r="AE857" s="13" t="s">
        <v>19</v>
      </c>
      <c r="AF857" s="15"/>
      <c r="AG857" s="20"/>
      <c r="AH857" s="194" t="s">
        <v>114</v>
      </c>
      <c r="AI857" s="195"/>
      <c r="AJ857" s="196" t="s">
        <v>115</v>
      </c>
      <c r="AK857" s="197"/>
      <c r="AL857" s="20"/>
      <c r="AM857" s="11" t="s">
        <v>138</v>
      </c>
      <c r="AN857" s="13"/>
      <c r="AO857" s="13" t="s">
        <v>137</v>
      </c>
      <c r="AP857" s="15"/>
      <c r="AR857" s="194" t="s">
        <v>117</v>
      </c>
      <c r="AS857" s="195"/>
      <c r="AT857" s="196" t="s">
        <v>118</v>
      </c>
      <c r="AU857" s="197"/>
      <c r="AV857" s="36"/>
      <c r="AW857" s="11" t="s">
        <v>142</v>
      </c>
      <c r="AX857" s="13"/>
      <c r="AY857" s="13" t="s">
        <v>141</v>
      </c>
      <c r="AZ857" s="15"/>
      <c r="BA857" s="20"/>
      <c r="BB857" s="194" t="s">
        <v>122</v>
      </c>
      <c r="BC857" s="195"/>
      <c r="BD857" s="196" t="s">
        <v>121</v>
      </c>
      <c r="BE857" s="197"/>
      <c r="BF857" s="36"/>
      <c r="BG857" s="11" t="s">
        <v>145</v>
      </c>
      <c r="BH857" s="13"/>
      <c r="BI857" s="13" t="s">
        <v>146</v>
      </c>
      <c r="BJ857" s="15"/>
      <c r="BK857" s="36"/>
      <c r="BL857" s="194" t="s">
        <v>125</v>
      </c>
      <c r="BM857" s="195"/>
      <c r="BN857" s="196" t="s">
        <v>126</v>
      </c>
      <c r="BO857" s="197"/>
      <c r="BP857" s="36"/>
      <c r="BQ857" s="11" t="s">
        <v>150</v>
      </c>
      <c r="BR857" s="13"/>
      <c r="BS857" s="13" t="s">
        <v>149</v>
      </c>
      <c r="BT857" s="15"/>
      <c r="BU857" s="20"/>
      <c r="BV857" s="194" t="s">
        <v>129</v>
      </c>
      <c r="BW857" s="195"/>
      <c r="BX857" s="196" t="s">
        <v>130</v>
      </c>
      <c r="BY857" s="197"/>
      <c r="BZ857" s="36"/>
      <c r="CA857" s="11" t="s">
        <v>154</v>
      </c>
      <c r="CB857" s="13"/>
      <c r="CC857" s="13" t="s">
        <v>153</v>
      </c>
      <c r="CD857" s="15"/>
      <c r="CE857" s="36"/>
      <c r="CF857" s="194" t="s">
        <v>134</v>
      </c>
      <c r="CG857" s="195"/>
      <c r="CH857" s="196" t="s">
        <v>133</v>
      </c>
      <c r="CI857" s="197"/>
      <c r="CK857" s="11" t="s">
        <v>159</v>
      </c>
      <c r="CL857" s="13"/>
      <c r="CM857" s="13" t="s">
        <v>158</v>
      </c>
      <c r="CN857" s="15"/>
      <c r="CP857" s="109" t="s">
        <v>161</v>
      </c>
      <c r="CQ857" s="110"/>
      <c r="CR857" s="111" t="s">
        <v>162</v>
      </c>
      <c r="CS857" s="112"/>
      <c r="CU857" s="38" t="s">
        <v>29</v>
      </c>
      <c r="CW857" s="55" t="s">
        <v>47</v>
      </c>
      <c r="CY857" s="35"/>
      <c r="CZ857" s="35"/>
    </row>
    <row r="858" spans="1:104" ht="18" customHeight="1" thickTop="1" thickBot="1">
      <c r="D858" s="16">
        <v>0</v>
      </c>
      <c r="E858" s="17">
        <f t="shared" ref="E858" si="8940">$B855*$E$4</f>
        <v>1.6941184</v>
      </c>
      <c r="F858" s="18">
        <v>1</v>
      </c>
      <c r="G858" s="19">
        <v>0</v>
      </c>
      <c r="H858" s="10"/>
      <c r="I858" s="16">
        <v>0</v>
      </c>
      <c r="J858" s="17">
        <v>0</v>
      </c>
      <c r="K858" s="18">
        <v>1</v>
      </c>
      <c r="L858" s="19">
        <v>0</v>
      </c>
      <c r="N858" s="1">
        <f t="shared" ref="N858" si="8941">D858*I855+F858*I858-E858*J855-G858*J858</f>
        <v>0</v>
      </c>
      <c r="O858" s="4">
        <f t="shared" ref="O858" si="8942">(D858*J855+E858*I855+F858*J858+G858*I858)</f>
        <v>1.6941184</v>
      </c>
      <c r="P858" s="2">
        <f t="shared" ref="P858" si="8943">D858*K855+F858*K858-E858*L855-G858*L858</f>
        <v>-4.0285554207948806</v>
      </c>
      <c r="Q858" s="3">
        <f t="shared" ref="Q858" si="8944">(D858*L855+E858*K855+F858*L858+G858*K858)</f>
        <v>0</v>
      </c>
      <c r="S858" s="16">
        <v>0</v>
      </c>
      <c r="T858" s="17">
        <f t="shared" ref="T858" si="8945">$B855*$T$4</f>
        <v>3.7533184000000004</v>
      </c>
      <c r="U858" s="18">
        <v>1</v>
      </c>
      <c r="V858" s="19">
        <v>0</v>
      </c>
      <c r="W858" s="20"/>
      <c r="X858" s="1">
        <f t="shared" ref="X858" si="8946">N858*S855+P858*S858-O858*T855-Q858*T858</f>
        <v>0</v>
      </c>
      <c r="Y858" s="4">
        <f t="shared" ref="Y858" si="8947">(N858*T855+O858*S855+P858*T858+Q858*S858)</f>
        <v>-13.426332786289169</v>
      </c>
      <c r="Z858" s="2">
        <f t="shared" ref="Z858" si="8948">N858*U855+P858*U858-O858*V855-Q858*V858</f>
        <v>-4.0285554207948806</v>
      </c>
      <c r="AA858" s="3">
        <f t="shared" ref="AA858" si="8949">(N858*V855+O858*U855+P858*V858+Q858*U858)</f>
        <v>0</v>
      </c>
      <c r="AB858" s="20"/>
      <c r="AC858" s="16">
        <v>0</v>
      </c>
      <c r="AD858" s="17">
        <v>0</v>
      </c>
      <c r="AE858" s="18">
        <v>1</v>
      </c>
      <c r="AF858" s="19">
        <v>0</v>
      </c>
      <c r="AG858" s="20"/>
      <c r="AH858" s="1">
        <f t="shared" ref="AH858" si="8950">X858*AC855+Z858*AC858-Y858*AD855-AA858*AD858</f>
        <v>0</v>
      </c>
      <c r="AI858" s="4">
        <f t="shared" ref="AI858" si="8951">(X858*AD855+Y858*AC855+Z858*AD858+AA858*AC858)</f>
        <v>-13.426332786289169</v>
      </c>
      <c r="AJ858" s="2">
        <f t="shared" ref="AJ858" si="8952">X858*AE855+Z858*AE858-Y858*AF855-AA858*AF858</f>
        <v>43.795762696245184</v>
      </c>
      <c r="AK858" s="3">
        <f t="shared" ref="AK858" si="8953">(X858*AF855+Y858*AE855+Z858*AF858+AA858*AE858)</f>
        <v>0</v>
      </c>
      <c r="AL858" s="20"/>
      <c r="AM858" s="16">
        <v>0</v>
      </c>
      <c r="AN858" s="17">
        <f t="shared" ref="AN858" si="8954">$B855*$AN$4</f>
        <v>3.9639807999999999</v>
      </c>
      <c r="AO858" s="18">
        <v>1</v>
      </c>
      <c r="AP858" s="19">
        <v>0</v>
      </c>
      <c r="AR858" s="1">
        <f t="shared" ref="AR858" si="8955">AH858*AM855+AJ858*AM858-AI858*AN855-AK858*AN858</f>
        <v>0</v>
      </c>
      <c r="AS858" s="4">
        <f t="shared" ref="AS858" si="8956">(AH858*AN855+AI858*AM855+AJ858*AN858+AK858*AM858)</f>
        <v>160.17922966298295</v>
      </c>
      <c r="AT858" s="2">
        <f t="shared" ref="AT858" si="8957">AH858*AO855+AJ858*AO858-AI858*AP855-AK858*AP858</f>
        <v>43.795762696245184</v>
      </c>
      <c r="AU858" s="3">
        <f t="shared" ref="AU858" si="8958">(AH858*AP855+AI858*AO855+AJ858*AP858+AK858*AO858)</f>
        <v>0</v>
      </c>
      <c r="AV858" s="20"/>
      <c r="AW858" s="16">
        <v>0</v>
      </c>
      <c r="AX858" s="17">
        <v>0</v>
      </c>
      <c r="AY858" s="18">
        <v>1</v>
      </c>
      <c r="AZ858" s="19">
        <v>0</v>
      </c>
      <c r="BA858" s="20"/>
      <c r="BB858" s="1">
        <f t="shared" ref="BB858" si="8959">AR858*AW855+AT858*AW858-AS858*AX855-AU858*AX858</f>
        <v>0</v>
      </c>
      <c r="BC858" s="4">
        <f t="shared" ref="BC858" si="8960">(AR858*AX855+AS858*AW855+AT858*AX858+AU858*AW858)</f>
        <v>160.17922966298295</v>
      </c>
      <c r="BD858" s="2">
        <f t="shared" ref="BD858" si="8961">AR858*AY855+AT858*AY858-AS858*AZ855-AU858*AZ858</f>
        <v>-526.75932163532309</v>
      </c>
      <c r="BE858" s="3">
        <f t="shared" ref="BE858" si="8962">(AR858*AZ855+AS858*AY855+AT858*AZ858+AU858*AY858)</f>
        <v>0</v>
      </c>
      <c r="BF858" s="20"/>
      <c r="BG858" s="16">
        <v>0</v>
      </c>
      <c r="BH858" s="17">
        <f t="shared" ref="BH858" si="8963">$B855*$BH$4</f>
        <v>3.7533184000000004</v>
      </c>
      <c r="BI858" s="18">
        <v>1</v>
      </c>
      <c r="BJ858" s="19">
        <v>0</v>
      </c>
      <c r="BK858" s="20"/>
      <c r="BL858" s="1">
        <f t="shared" ref="BL858" si="8964">BB858*BG855+BD858*BG858-BC858*BH855-BE858*BH858</f>
        <v>0</v>
      </c>
      <c r="BM858" s="4">
        <f t="shared" ref="BM858" si="8965">(BB858*BH855+BC858*BG855+BD858*BH858+BE858*BG858)</f>
        <v>-1816.9162246023934</v>
      </c>
      <c r="BN858" s="2">
        <f t="shared" ref="BN858" si="8966">BB858*BI855+BD858*BI858-BC858*BJ855-BE858*BJ858</f>
        <v>-526.75932163532309</v>
      </c>
      <c r="BO858" s="3">
        <f t="shared" ref="BO858" si="8967">(BB858*BJ855+BC858*BI855+BD858*BJ858+BE858*BI858)</f>
        <v>0</v>
      </c>
      <c r="BP858" s="20"/>
      <c r="BQ858" s="16">
        <v>0</v>
      </c>
      <c r="BR858" s="17">
        <v>0</v>
      </c>
      <c r="BS858" s="18">
        <v>1</v>
      </c>
      <c r="BT858" s="19">
        <v>0</v>
      </c>
      <c r="BU858" s="20"/>
      <c r="BV858" s="1">
        <f t="shared" ref="BV858" si="8968">BL858*BQ855+BN858*BQ858-BM858*BR855-BO858*BR858</f>
        <v>0</v>
      </c>
      <c r="BW858" s="4">
        <f t="shared" ref="BW858" si="8969">(BL858*BR855+BM858*BQ855+BN858*BR858+BO858*BQ858)</f>
        <v>-1816.9162246023934</v>
      </c>
      <c r="BX858" s="2">
        <f t="shared" ref="BX858" si="8970">BL858*BS855+BN858*BS858-BM858*BT855-BO858*BT858</f>
        <v>4866.289907010404</v>
      </c>
      <c r="BY858" s="3">
        <f t="shared" ref="BY858" si="8971">(BL858*BT855+BM858*BS855+BN858*BT858+BO858*BS858)</f>
        <v>0</v>
      </c>
      <c r="BZ858" s="20"/>
      <c r="CA858" s="16">
        <v>0</v>
      </c>
      <c r="CB858" s="17">
        <f t="shared" ref="CB858" si="8972">$B855*$CB$4</f>
        <v>1.6941184</v>
      </c>
      <c r="CC858" s="18">
        <v>1</v>
      </c>
      <c r="CD858" s="19">
        <v>0</v>
      </c>
      <c r="CE858" s="20"/>
      <c r="CF858" s="1">
        <f t="shared" ref="CF858" si="8973">BV858*CA855+BX858*CA858-BW858*CB855-BY858*CB858</f>
        <v>0</v>
      </c>
      <c r="CG858" s="4">
        <f t="shared" ref="CG858" si="8974">(BV858*CB855+BW858*CA855+BX858*CB858+BY858*CA858)</f>
        <v>6427.1550465982218</v>
      </c>
      <c r="CH858" s="2">
        <f t="shared" ref="CH858" si="8975">BV858*CC855+BX858*CC858-BW858*CD855-BY858*CD858</f>
        <v>4866.289907010404</v>
      </c>
      <c r="CI858" s="3">
        <f t="shared" ref="CI858" si="8976">(BV858*CD855+BW858*CC855+BX858*CD858+BY858*CC858)</f>
        <v>0</v>
      </c>
      <c r="CK858" s="16">
        <f t="shared" ref="CK858" si="8977">1/$CL$4</f>
        <v>1</v>
      </c>
      <c r="CL858" s="17">
        <v>0</v>
      </c>
      <c r="CM858" s="18">
        <v>1</v>
      </c>
      <c r="CN858" s="19">
        <v>0</v>
      </c>
      <c r="CP858" s="1">
        <f t="shared" ref="CP858" si="8978">CF858*CK855+CH858*CK858-CG858*CL855-CI858*CL858</f>
        <v>4866.289907010404</v>
      </c>
      <c r="CQ858" s="4">
        <f t="shared" ref="CQ858" si="8979">(CF858*CL855+CG858*CK855+CH858*CL858+CI858*CK858)</f>
        <v>6427.1550465982218</v>
      </c>
      <c r="CR858" s="2">
        <f t="shared" ref="CR858" si="8980">CF858*CM855+CH858*CM858-CG858*CN855-CI858*CN858</f>
        <v>4866.289907010404</v>
      </c>
      <c r="CS858" s="3">
        <f t="shared" ref="CS858" si="8981">(CF858*CN855+CG858*CM855+CH858*CN858+CI858*CM858)</f>
        <v>0</v>
      </c>
      <c r="CU858" s="39">
        <f t="shared" ref="CU858" si="8982">(180/PI())*ATAN(-1*(CQ855/CP855))</f>
        <v>37.131010385001147</v>
      </c>
      <c r="CW858" s="56">
        <f t="shared" ref="CW858" si="8983">20*LOG(((1-(10^(CU855/20)^2)*(1-((1-CW855)/(1+CW855))^2))^0.5))</f>
        <v>-1.6665743407788999E-7</v>
      </c>
      <c r="CY858" s="35"/>
      <c r="CZ858" s="35"/>
    </row>
    <row r="859" spans="1:104" ht="18" customHeight="1">
      <c r="E859" s="20"/>
      <c r="F859" s="20"/>
      <c r="G859" s="20"/>
      <c r="H859" s="20"/>
      <c r="I859" s="20"/>
      <c r="J859" s="20"/>
      <c r="K859" s="20"/>
      <c r="L859" s="20"/>
      <c r="M859" s="20"/>
      <c r="N859" s="20"/>
      <c r="O859" s="20"/>
      <c r="P859" s="20"/>
      <c r="Q859" s="20"/>
      <c r="R859" s="20"/>
      <c r="S859" s="20"/>
      <c r="T859" s="20"/>
      <c r="U859" s="20"/>
      <c r="V859" s="20"/>
      <c r="W859" s="20"/>
      <c r="X859" s="20"/>
      <c r="Y859" s="20"/>
      <c r="Z859" s="20"/>
      <c r="AA859" s="20"/>
      <c r="AB859" s="30"/>
      <c r="AC859" s="20"/>
      <c r="AD859" s="20"/>
      <c r="AE859" s="20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Y859" s="35"/>
      <c r="CZ859" s="35"/>
    </row>
    <row r="860" spans="1:104" ht="18" customHeight="1">
      <c r="CY860" s="35"/>
      <c r="CZ860" s="35"/>
    </row>
    <row r="861" spans="1:104" ht="18" customHeight="1" thickBot="1">
      <c r="A861" s="23"/>
      <c r="B861" s="23"/>
      <c r="C861" s="23"/>
      <c r="D861" s="20" t="s">
        <v>6</v>
      </c>
      <c r="E861" s="20"/>
      <c r="F861" s="20"/>
      <c r="G861" s="20"/>
      <c r="H861" s="20"/>
      <c r="I861" s="20" t="s">
        <v>7</v>
      </c>
      <c r="J861" s="20"/>
      <c r="K861" s="20"/>
      <c r="L861" s="20"/>
      <c r="M861" s="23"/>
      <c r="N861" s="23"/>
      <c r="O861" s="24" t="s">
        <v>8</v>
      </c>
      <c r="P861" s="23"/>
      <c r="Q861" s="23"/>
      <c r="R861" s="23"/>
      <c r="S861" s="20"/>
      <c r="T861" s="20" t="s">
        <v>9</v>
      </c>
      <c r="U861" s="23"/>
      <c r="V861" s="23"/>
      <c r="W861" s="23"/>
      <c r="X861" s="23"/>
      <c r="Y861" s="24" t="s">
        <v>10</v>
      </c>
      <c r="Z861" s="23"/>
      <c r="AA861" s="23"/>
      <c r="AB861" s="23"/>
      <c r="AC861" s="24" t="s">
        <v>11</v>
      </c>
      <c r="AD861" s="20"/>
      <c r="AE861" s="20"/>
      <c r="AF861" s="20"/>
      <c r="AG861" s="20"/>
      <c r="AH861" s="23"/>
      <c r="AI861" s="24" t="s">
        <v>12</v>
      </c>
      <c r="AJ861" s="23"/>
      <c r="AK861" s="23"/>
      <c r="AL861" s="20"/>
      <c r="AM861" s="24" t="s">
        <v>21</v>
      </c>
      <c r="AN861" s="20"/>
      <c r="AO861" s="23"/>
      <c r="AP861" s="23"/>
      <c r="AQ861" s="23"/>
      <c r="AR861" s="23"/>
      <c r="AS861" s="24" t="s">
        <v>87</v>
      </c>
      <c r="AT861" s="23"/>
      <c r="AU861" s="23"/>
      <c r="AV861" s="23"/>
      <c r="AW861" s="24" t="s">
        <v>22</v>
      </c>
      <c r="AX861" s="20"/>
      <c r="AY861" s="20"/>
      <c r="AZ861" s="20"/>
      <c r="BA861" s="20"/>
      <c r="BB861" s="23"/>
      <c r="BC861" s="24" t="s">
        <v>13</v>
      </c>
      <c r="BD861" s="23"/>
      <c r="BE861" s="23"/>
      <c r="BF861" s="23"/>
      <c r="BG861" s="24" t="s">
        <v>23</v>
      </c>
      <c r="BH861" s="20"/>
      <c r="BI861" s="23"/>
      <c r="BJ861" s="23"/>
      <c r="BK861" s="23"/>
      <c r="BL861" s="23"/>
      <c r="BM861" s="24" t="s">
        <v>24</v>
      </c>
      <c r="BN861" s="23"/>
      <c r="BO861" s="23"/>
      <c r="BP861" s="23"/>
      <c r="BQ861" s="24" t="s">
        <v>22</v>
      </c>
      <c r="BR861" s="20"/>
      <c r="BS861" s="20"/>
      <c r="BT861" s="20"/>
      <c r="BU861" s="20"/>
      <c r="BV861" s="23"/>
      <c r="BW861" s="24" t="s">
        <v>25</v>
      </c>
      <c r="BX861" s="23"/>
      <c r="BY861" s="23"/>
      <c r="BZ861" s="23"/>
      <c r="CA861" s="24" t="s">
        <v>23</v>
      </c>
      <c r="CB861" s="20"/>
      <c r="CC861" s="23"/>
      <c r="CD861" s="23"/>
      <c r="CE861" s="23"/>
      <c r="CF861" s="23"/>
      <c r="CG861" s="24" t="s">
        <v>88</v>
      </c>
      <c r="CH861" s="23"/>
      <c r="CI861" s="23"/>
      <c r="CJ861" s="23"/>
      <c r="CK861" s="24" t="s">
        <v>155</v>
      </c>
      <c r="CL861" s="24"/>
      <c r="CM861" s="23"/>
      <c r="CN861" s="23"/>
      <c r="CO861" s="23"/>
      <c r="CP861" s="23"/>
      <c r="CQ861" s="24" t="s">
        <v>89</v>
      </c>
      <c r="CR861" s="23"/>
      <c r="CS861" s="23"/>
      <c r="CY861" s="35"/>
      <c r="CZ861" s="35"/>
    </row>
    <row r="862" spans="1:104" ht="18" customHeight="1" thickBot="1">
      <c r="A862" s="23"/>
      <c r="B862" s="33"/>
      <c r="C862" s="23"/>
      <c r="D862" s="7" t="s">
        <v>99</v>
      </c>
      <c r="E862" s="8"/>
      <c r="F862" s="8" t="s">
        <v>100</v>
      </c>
      <c r="G862" s="9"/>
      <c r="H862" s="10"/>
      <c r="I862" s="7" t="s">
        <v>103</v>
      </c>
      <c r="J862" s="8"/>
      <c r="K862" s="8" t="s">
        <v>104</v>
      </c>
      <c r="L862" s="9"/>
      <c r="M862" s="23"/>
      <c r="N862" s="194" t="s">
        <v>74</v>
      </c>
      <c r="O862" s="195"/>
      <c r="P862" s="196" t="s">
        <v>75</v>
      </c>
      <c r="Q862" s="197"/>
      <c r="R862" s="23"/>
      <c r="S862" s="7" t="s">
        <v>2</v>
      </c>
      <c r="T862" s="8"/>
      <c r="U862" s="8" t="s">
        <v>3</v>
      </c>
      <c r="V862" s="9"/>
      <c r="W862" s="20"/>
      <c r="X862" s="194" t="s">
        <v>108</v>
      </c>
      <c r="Y862" s="195"/>
      <c r="Z862" s="196" t="s">
        <v>109</v>
      </c>
      <c r="AA862" s="197"/>
      <c r="AB862" s="20"/>
      <c r="AC862" s="7" t="s">
        <v>107</v>
      </c>
      <c r="AD862" s="8"/>
      <c r="AE862" s="8" t="s">
        <v>14</v>
      </c>
      <c r="AF862" s="9"/>
      <c r="AG862" s="20"/>
      <c r="AH862" s="194" t="s">
        <v>112</v>
      </c>
      <c r="AI862" s="195"/>
      <c r="AJ862" s="196" t="s">
        <v>113</v>
      </c>
      <c r="AK862" s="197"/>
      <c r="AL862" s="20"/>
      <c r="AM862" s="106" t="s">
        <v>135</v>
      </c>
      <c r="AN862" s="107"/>
      <c r="AO862" s="107" t="s">
        <v>136</v>
      </c>
      <c r="AP862" s="108"/>
      <c r="AQ862" s="23"/>
      <c r="AR862" s="194" t="s">
        <v>116</v>
      </c>
      <c r="AS862" s="195"/>
      <c r="AT862" s="196" t="s">
        <v>0</v>
      </c>
      <c r="AU862" s="197"/>
      <c r="AV862" s="36"/>
      <c r="AW862" s="7" t="s">
        <v>139</v>
      </c>
      <c r="AX862" s="8"/>
      <c r="AY862" s="8" t="s">
        <v>140</v>
      </c>
      <c r="AZ862" s="9"/>
      <c r="BA862" s="20"/>
      <c r="BB862" s="194" t="s">
        <v>119</v>
      </c>
      <c r="BC862" s="195"/>
      <c r="BD862" s="196" t="s">
        <v>120</v>
      </c>
      <c r="BE862" s="197"/>
      <c r="BF862" s="36"/>
      <c r="BG862" s="190" t="s">
        <v>143</v>
      </c>
      <c r="BH862" s="191"/>
      <c r="BI862" s="192" t="s">
        <v>144</v>
      </c>
      <c r="BJ862" s="193"/>
      <c r="BK862" s="36"/>
      <c r="BL862" s="194" t="s">
        <v>123</v>
      </c>
      <c r="BM862" s="195"/>
      <c r="BN862" s="196" t="s">
        <v>124</v>
      </c>
      <c r="BO862" s="197"/>
      <c r="BP862" s="36"/>
      <c r="BQ862" s="7" t="s">
        <v>147</v>
      </c>
      <c r="BR862" s="8"/>
      <c r="BS862" s="8" t="s">
        <v>148</v>
      </c>
      <c r="BT862" s="9"/>
      <c r="BU862" s="20"/>
      <c r="BV862" s="194" t="s">
        <v>127</v>
      </c>
      <c r="BW862" s="195"/>
      <c r="BX862" s="196" t="s">
        <v>128</v>
      </c>
      <c r="BY862" s="197"/>
      <c r="BZ862" s="36"/>
      <c r="CA862" s="7" t="s">
        <v>151</v>
      </c>
      <c r="CB862" s="8"/>
      <c r="CC862" s="8" t="s">
        <v>152</v>
      </c>
      <c r="CD862" s="9"/>
      <c r="CE862" s="36"/>
      <c r="CF862" s="194" t="s">
        <v>131</v>
      </c>
      <c r="CG862" s="195"/>
      <c r="CH862" s="196" t="s">
        <v>132</v>
      </c>
      <c r="CI862" s="197"/>
      <c r="CJ862" s="23"/>
      <c r="CK862" s="7" t="s">
        <v>156</v>
      </c>
      <c r="CL862" s="8"/>
      <c r="CM862" s="8" t="s">
        <v>157</v>
      </c>
      <c r="CN862" s="9"/>
      <c r="CO862" s="23"/>
      <c r="CP862" s="194" t="s">
        <v>160</v>
      </c>
      <c r="CQ862" s="195"/>
      <c r="CR862" s="196" t="s">
        <v>132</v>
      </c>
      <c r="CS862" s="197"/>
      <c r="CU862" s="26" t="s">
        <v>15</v>
      </c>
      <c r="CW862" s="52" t="s">
        <v>46</v>
      </c>
      <c r="CY862" s="35"/>
      <c r="CZ862" s="35"/>
    </row>
    <row r="863" spans="1:104" ht="18" customHeight="1" thickTop="1" thickBot="1">
      <c r="B863" s="34">
        <v>2.1</v>
      </c>
      <c r="D863" s="11">
        <v>1</v>
      </c>
      <c r="E863" s="12">
        <v>0</v>
      </c>
      <c r="F863" s="13">
        <v>0</v>
      </c>
      <c r="G863" s="14">
        <v>0</v>
      </c>
      <c r="H863" s="10"/>
      <c r="I863" s="11">
        <v>1</v>
      </c>
      <c r="J863" s="12">
        <v>0</v>
      </c>
      <c r="K863" s="13">
        <v>0</v>
      </c>
      <c r="L863" s="40">
        <f t="shared" ref="L863" si="8984">$B863*$J$4</f>
        <v>2.9967840000000003</v>
      </c>
      <c r="N863" s="1">
        <f t="shared" ref="N863" si="8985">D863*I863+F863*I866-E863*J863-G863*J866</f>
        <v>1</v>
      </c>
      <c r="O863" s="4">
        <f t="shared" ref="O863" si="8986">(D863*J863+E863*I863+F863*J866+G863*I866)</f>
        <v>0</v>
      </c>
      <c r="P863" s="2">
        <f t="shared" ref="P863" si="8987">D863*K863+F863*K866-E863*L863-G863*L866</f>
        <v>0</v>
      </c>
      <c r="Q863" s="3">
        <f t="shared" ref="Q863" si="8988">(D863*L863+E863*K863+F863*L866+G863*K866)</f>
        <v>2.9967840000000003</v>
      </c>
      <c r="S863" s="11">
        <v>1</v>
      </c>
      <c r="T863" s="12">
        <v>0</v>
      </c>
      <c r="U863" s="13">
        <v>0</v>
      </c>
      <c r="V863" s="13">
        <v>0</v>
      </c>
      <c r="W863" s="20"/>
      <c r="X863" s="1">
        <f t="shared" ref="X863" si="8989">N863*S863+P863*S866-O863*T863-Q863*T866</f>
        <v>-10.356037263872002</v>
      </c>
      <c r="Y863" s="4">
        <f t="shared" ref="Y863" si="8990">(N863*T863+O863*S863+P863*T866+Q863*S866)</f>
        <v>0</v>
      </c>
      <c r="Z863" s="2">
        <f t="shared" ref="Z863" si="8991">N863*U863+P863*U866-O863*V863-Q863*V866</f>
        <v>0</v>
      </c>
      <c r="AA863" s="3">
        <f t="shared" ref="AA863" si="8992">(N863*V863+O863*U863+P863*V866+Q863*U866)</f>
        <v>2.9967840000000003</v>
      </c>
      <c r="AB863" s="20"/>
      <c r="AC863" s="11">
        <v>1</v>
      </c>
      <c r="AD863" s="12">
        <v>0</v>
      </c>
      <c r="AE863" s="13">
        <v>0</v>
      </c>
      <c r="AF863" s="40">
        <f t="shared" ref="AF863" si="8993">$B863*$AD$4</f>
        <v>3.5962290000000001</v>
      </c>
      <c r="AG863" s="20"/>
      <c r="AH863" s="1">
        <f t="shared" ref="AH863" si="8994">X863*AC863+Z863*AC866-Y863*AD863-AA863*AD866</f>
        <v>-10.356037263872002</v>
      </c>
      <c r="AI863" s="4">
        <f t="shared" ref="AI863" si="8995">(X863*AD863+Y863*AC863+Z863*AD866+AA863*AC866)</f>
        <v>0</v>
      </c>
      <c r="AJ863" s="2">
        <f t="shared" ref="AJ863" si="8996">X863*AE863+Z863*AE866-Y863*AF863-AA863*AF866</f>
        <v>0</v>
      </c>
      <c r="AK863" s="3">
        <f t="shared" ref="AK863" si="8997">(X863*AF863+Y863*AE863+Z863*AF866+AA863*AE866)</f>
        <v>-34.24589753341715</v>
      </c>
      <c r="AL863" s="20"/>
      <c r="AM863" s="11">
        <v>1</v>
      </c>
      <c r="AN863" s="12">
        <v>0</v>
      </c>
      <c r="AO863" s="13">
        <v>0</v>
      </c>
      <c r="AP863" s="14">
        <v>0</v>
      </c>
      <c r="AR863" s="1">
        <f t="shared" ref="AR863" si="8998">AH863*AM863+AJ863*AM866-AI863*AN863-AK863*AN866</f>
        <v>126.69933227102663</v>
      </c>
      <c r="AS863" s="4">
        <f t="shared" ref="AS863" si="8999">(AH863*AN863+AI863*AM863+AJ863*AN866+AK863*AM866)</f>
        <v>0</v>
      </c>
      <c r="AT863" s="2">
        <f t="shared" ref="AT863" si="9000">AH863*AO863+AJ863*AO866-AI863*AP863-AK863*AP866</f>
        <v>0</v>
      </c>
      <c r="AU863" s="3">
        <f t="shared" ref="AU863" si="9001">(AH863*AP863+AI863*AO863+AJ863*AP866+AK863*AO866)</f>
        <v>-34.24589753341715</v>
      </c>
      <c r="AV863" s="20"/>
      <c r="AW863" s="11">
        <v>1</v>
      </c>
      <c r="AX863" s="12">
        <v>0</v>
      </c>
      <c r="AY863" s="13">
        <v>0</v>
      </c>
      <c r="AZ863" s="40">
        <f t="shared" ref="AZ863" si="9002">$B863*$AX$4</f>
        <v>3.5962290000000001</v>
      </c>
      <c r="BA863" s="20"/>
      <c r="BB863" s="1">
        <f t="shared" ref="BB863" si="9003">AR863*AW863+AT863*AW866-AS863*AX863-AU863*AX866</f>
        <v>126.69933227102663</v>
      </c>
      <c r="BC863" s="4">
        <f t="shared" ref="BC863" si="9004">(AR863*AX863+AS863*AW863+AT863*AX866+AU863*AW866)</f>
        <v>0</v>
      </c>
      <c r="BD863" s="2">
        <f t="shared" ref="BD863" si="9005">AR863*AY863+AT863*AY866-AS863*AZ863-AU863*AZ866</f>
        <v>0</v>
      </c>
      <c r="BE863" s="3">
        <f t="shared" ref="BE863" si="9006">(AR863*AZ863+AS863*AY863+AT863*AZ866+AU863*AY866)</f>
        <v>421.39391546028469</v>
      </c>
      <c r="BF863" s="20"/>
      <c r="BG863" s="11">
        <v>1</v>
      </c>
      <c r="BH863" s="12">
        <v>0</v>
      </c>
      <c r="BI863" s="13">
        <v>0</v>
      </c>
      <c r="BJ863" s="14">
        <v>0</v>
      </c>
      <c r="BK863" s="20"/>
      <c r="BL863" s="1">
        <f t="shared" ref="BL863" si="9007">BB863*BG863+BD863*BG866-BC863*BH863-BE863*BH866</f>
        <v>-1470.1341421254999</v>
      </c>
      <c r="BM863" s="4">
        <f t="shared" ref="BM863" si="9008">(BB863*BH863+BC863*BG863+BD863*BH866+BE863*BG866)</f>
        <v>0</v>
      </c>
      <c r="BN863" s="2">
        <f t="shared" ref="BN863" si="9009">BB863*BI863+BD863*BI866-BC863*BJ863-BE863*BJ866</f>
        <v>0</v>
      </c>
      <c r="BO863" s="3">
        <f t="shared" ref="BO863" si="9010">(BB863*BJ863+BC863*BI863+BD863*BJ866+BE863*BI866)</f>
        <v>421.39391546028469</v>
      </c>
      <c r="BP863" s="20"/>
      <c r="BQ863" s="11">
        <v>1</v>
      </c>
      <c r="BR863" s="12">
        <v>0</v>
      </c>
      <c r="BS863" s="13">
        <v>0</v>
      </c>
      <c r="BT863" s="40">
        <f t="shared" ref="BT863" si="9011">$B863*BR$4</f>
        <v>2.9967840000000003</v>
      </c>
      <c r="BU863" s="20"/>
      <c r="BV863" s="1">
        <f t="shared" ref="BV863" si="9012">BL863*BQ863+BN863*BQ866-BM863*BR863-BO863*BR866</f>
        <v>-1470.1341421254999</v>
      </c>
      <c r="BW863" s="4">
        <f t="shared" ref="BW863" si="9013">(BL863*BR863+BM863*BQ863+BN863*BR866+BO863*BQ866)</f>
        <v>0</v>
      </c>
      <c r="BX863" s="2">
        <f t="shared" ref="BX863" si="9014">BL863*BS863+BN863*BS866-BM863*BT863-BO863*BT866</f>
        <v>0</v>
      </c>
      <c r="BY863" s="3">
        <f t="shared" ref="BY863" si="9015">(BL863*BT863+BM863*BS863+BN863*BT866+BO863*BS866)</f>
        <v>-3984.2805595151394</v>
      </c>
      <c r="BZ863" s="20"/>
      <c r="CA863" s="11">
        <v>1</v>
      </c>
      <c r="CB863" s="12">
        <v>0</v>
      </c>
      <c r="CC863" s="13">
        <v>0</v>
      </c>
      <c r="CD863" s="14">
        <v>0</v>
      </c>
      <c r="CE863" s="20"/>
      <c r="CF863" s="1">
        <f t="shared" ref="CF863" si="9016">BV863*CA863+BX863*CA866-BW863*CB863-BY863*CB866</f>
        <v>5344.6112011136702</v>
      </c>
      <c r="CG863" s="4">
        <f t="shared" ref="CG863" si="9017">(BV863*CB863+BW863*CA863+BX863*CB866+BY863*CA866)</f>
        <v>0</v>
      </c>
      <c r="CH863" s="2">
        <f t="shared" ref="CH863" si="9018">BV863*CC863+BX863*CC866-BW863*CD863-BY863*CD866</f>
        <v>0</v>
      </c>
      <c r="CI863" s="3">
        <f t="shared" ref="CI863" si="9019">(BV863*CD863+BW863*CC863+BX863*CD866+BY863*CC866)</f>
        <v>-3984.2805595151394</v>
      </c>
      <c r="CJ863" s="28"/>
      <c r="CK863" s="11">
        <v>1</v>
      </c>
      <c r="CL863" s="12">
        <v>0</v>
      </c>
      <c r="CM863" s="13">
        <v>0</v>
      </c>
      <c r="CN863" s="14">
        <v>0</v>
      </c>
      <c r="CP863" s="1">
        <f t="shared" ref="CP863" si="9020">CF863*CK863+CH863*CK866-CG863*CL863-CI863*CL866</f>
        <v>5344.6112011136702</v>
      </c>
      <c r="CQ863" s="4">
        <f t="shared" ref="CQ863" si="9021">(CF863*CL863+CG863*CK863+CH863*CL866+CI863*CK866)</f>
        <v>-3984.2805595151394</v>
      </c>
      <c r="CR863" s="2">
        <f t="shared" ref="CR863" si="9022">CF863*CM863+CH863*CM866-CG863*CN863-CI863*CN866</f>
        <v>0</v>
      </c>
      <c r="CS863" s="3">
        <f t="shared" ref="CS863" si="9023">(CF863*CN863+CG863*CM863+CH863*CN866+CI863*CM866)</f>
        <v>-3984.2805595151394</v>
      </c>
      <c r="CU863" s="29">
        <f t="shared" ref="CU863" si="9024">20*LOG(((1+$CL$4)/$CL$4)/((CP863+CP866)^2+(CQ863+CQ866)^2)^0.5)</f>
        <v>-74.927757790095256</v>
      </c>
      <c r="CW863" s="53">
        <f t="shared" ref="CW863" si="9025">((CP863^2+CQ863^2)^0.5)/((CP866^2+CQ866^2)^0.5)</f>
        <v>0.74547623751218683</v>
      </c>
      <c r="CY863" s="35"/>
      <c r="CZ863" s="35"/>
    </row>
    <row r="864" spans="1:104" ht="18" customHeight="1" thickBot="1">
      <c r="D864" s="11"/>
      <c r="E864" s="13"/>
      <c r="F864" s="13"/>
      <c r="G864" s="15"/>
      <c r="H864" s="10"/>
      <c r="I864" s="11"/>
      <c r="J864" s="13"/>
      <c r="K864" s="13"/>
      <c r="L864" s="15"/>
      <c r="N864" s="5"/>
      <c r="Q864" s="6"/>
      <c r="S864" s="11"/>
      <c r="T864" s="13"/>
      <c r="U864" s="13"/>
      <c r="V864" s="15"/>
      <c r="W864" s="20"/>
      <c r="X864" s="5"/>
      <c r="AA864" s="6"/>
      <c r="AB864" s="20"/>
      <c r="AC864" s="11"/>
      <c r="AD864" s="13"/>
      <c r="AE864" s="13"/>
      <c r="AF864" s="15"/>
      <c r="AG864" s="20"/>
      <c r="AH864" s="5"/>
      <c r="AK864" s="6"/>
      <c r="AL864" s="20"/>
      <c r="AM864" s="11"/>
      <c r="AN864" s="13"/>
      <c r="AO864" s="13"/>
      <c r="AP864" s="15"/>
      <c r="AR864" s="5"/>
      <c r="AU864" s="6"/>
      <c r="AW864" s="11"/>
      <c r="AX864" s="13"/>
      <c r="AY864" s="13"/>
      <c r="AZ864" s="15"/>
      <c r="BA864" s="20"/>
      <c r="BB864" s="5"/>
      <c r="BE864" s="6"/>
      <c r="BG864" s="11"/>
      <c r="BH864" s="13"/>
      <c r="BI864" s="13"/>
      <c r="BJ864" s="15"/>
      <c r="BL864" s="5"/>
      <c r="BO864" s="6"/>
      <c r="BQ864" s="11"/>
      <c r="BR864" s="13"/>
      <c r="BS864" s="13"/>
      <c r="BT864" s="15"/>
      <c r="BU864" s="20"/>
      <c r="BV864" s="5"/>
      <c r="BY864" s="6"/>
      <c r="CA864" s="11"/>
      <c r="CB864" s="13"/>
      <c r="CC864" s="13"/>
      <c r="CD864" s="15"/>
      <c r="CF864" s="5"/>
      <c r="CI864" s="6"/>
      <c r="CK864" s="11"/>
      <c r="CL864" s="13"/>
      <c r="CM864" s="13"/>
      <c r="CN864" s="15"/>
      <c r="CP864" s="5"/>
      <c r="CS864" s="6"/>
      <c r="CW864" s="54"/>
      <c r="CY864" s="35"/>
      <c r="CZ864" s="35"/>
    </row>
    <row r="865" spans="1:104" ht="18" customHeight="1" thickBot="1">
      <c r="D865" s="11" t="s">
        <v>101</v>
      </c>
      <c r="E865" s="13"/>
      <c r="F865" s="13" t="s">
        <v>102</v>
      </c>
      <c r="G865" s="15"/>
      <c r="H865" s="10"/>
      <c r="I865" s="11" t="s">
        <v>106</v>
      </c>
      <c r="J865" s="13"/>
      <c r="K865" s="13" t="s">
        <v>105</v>
      </c>
      <c r="L865" s="15"/>
      <c r="N865" s="194" t="s">
        <v>16</v>
      </c>
      <c r="O865" s="195"/>
      <c r="P865" s="196" t="s">
        <v>17</v>
      </c>
      <c r="Q865" s="197"/>
      <c r="S865" s="11" t="s">
        <v>4</v>
      </c>
      <c r="T865" s="13"/>
      <c r="U865" s="13" t="s">
        <v>5</v>
      </c>
      <c r="V865" s="15"/>
      <c r="W865" s="20"/>
      <c r="X865" s="194" t="s">
        <v>111</v>
      </c>
      <c r="Y865" s="195"/>
      <c r="Z865" s="196" t="s">
        <v>110</v>
      </c>
      <c r="AA865" s="197"/>
      <c r="AB865" s="20"/>
      <c r="AC865" s="11" t="s">
        <v>18</v>
      </c>
      <c r="AD865" s="13"/>
      <c r="AE865" s="13" t="s">
        <v>19</v>
      </c>
      <c r="AF865" s="15"/>
      <c r="AG865" s="20"/>
      <c r="AH865" s="194" t="s">
        <v>114</v>
      </c>
      <c r="AI865" s="195"/>
      <c r="AJ865" s="196" t="s">
        <v>115</v>
      </c>
      <c r="AK865" s="197"/>
      <c r="AL865" s="20"/>
      <c r="AM865" s="11" t="s">
        <v>138</v>
      </c>
      <c r="AN865" s="13"/>
      <c r="AO865" s="13" t="s">
        <v>137</v>
      </c>
      <c r="AP865" s="15"/>
      <c r="AR865" s="194" t="s">
        <v>117</v>
      </c>
      <c r="AS865" s="195"/>
      <c r="AT865" s="196" t="s">
        <v>118</v>
      </c>
      <c r="AU865" s="197"/>
      <c r="AV865" s="36"/>
      <c r="AW865" s="11" t="s">
        <v>142</v>
      </c>
      <c r="AX865" s="13"/>
      <c r="AY865" s="13" t="s">
        <v>141</v>
      </c>
      <c r="AZ865" s="15"/>
      <c r="BA865" s="20"/>
      <c r="BB865" s="194" t="s">
        <v>122</v>
      </c>
      <c r="BC865" s="195"/>
      <c r="BD865" s="196" t="s">
        <v>121</v>
      </c>
      <c r="BE865" s="197"/>
      <c r="BF865" s="36"/>
      <c r="BG865" s="11" t="s">
        <v>145</v>
      </c>
      <c r="BH865" s="13"/>
      <c r="BI865" s="13" t="s">
        <v>146</v>
      </c>
      <c r="BJ865" s="15"/>
      <c r="BK865" s="36"/>
      <c r="BL865" s="194" t="s">
        <v>125</v>
      </c>
      <c r="BM865" s="195"/>
      <c r="BN865" s="196" t="s">
        <v>126</v>
      </c>
      <c r="BO865" s="197"/>
      <c r="BP865" s="36"/>
      <c r="BQ865" s="11" t="s">
        <v>150</v>
      </c>
      <c r="BR865" s="13"/>
      <c r="BS865" s="13" t="s">
        <v>149</v>
      </c>
      <c r="BT865" s="15"/>
      <c r="BU865" s="20"/>
      <c r="BV865" s="194" t="s">
        <v>129</v>
      </c>
      <c r="BW865" s="195"/>
      <c r="BX865" s="196" t="s">
        <v>130</v>
      </c>
      <c r="BY865" s="197"/>
      <c r="BZ865" s="36"/>
      <c r="CA865" s="11" t="s">
        <v>154</v>
      </c>
      <c r="CB865" s="13"/>
      <c r="CC865" s="13" t="s">
        <v>153</v>
      </c>
      <c r="CD865" s="15"/>
      <c r="CE865" s="36"/>
      <c r="CF865" s="194" t="s">
        <v>134</v>
      </c>
      <c r="CG865" s="195"/>
      <c r="CH865" s="196" t="s">
        <v>133</v>
      </c>
      <c r="CI865" s="197"/>
      <c r="CK865" s="11" t="s">
        <v>159</v>
      </c>
      <c r="CL865" s="13"/>
      <c r="CM865" s="13" t="s">
        <v>158</v>
      </c>
      <c r="CN865" s="15"/>
      <c r="CP865" s="109" t="s">
        <v>161</v>
      </c>
      <c r="CQ865" s="110"/>
      <c r="CR865" s="111" t="s">
        <v>162</v>
      </c>
      <c r="CS865" s="112"/>
      <c r="CU865" s="38" t="s">
        <v>29</v>
      </c>
      <c r="CW865" s="55" t="s">
        <v>47</v>
      </c>
      <c r="CY865" s="35"/>
      <c r="CZ865" s="35"/>
    </row>
    <row r="866" spans="1:104" ht="18" customHeight="1" thickTop="1" thickBot="1">
      <c r="D866" s="16">
        <v>0</v>
      </c>
      <c r="E866" s="17">
        <f t="shared" ref="E866" si="9026">$B863*$E$4</f>
        <v>1.7104079999999999</v>
      </c>
      <c r="F866" s="18">
        <v>1</v>
      </c>
      <c r="G866" s="19">
        <v>0</v>
      </c>
      <c r="H866" s="10"/>
      <c r="I866" s="16">
        <v>0</v>
      </c>
      <c r="J866" s="17">
        <v>0</v>
      </c>
      <c r="K866" s="18">
        <v>1</v>
      </c>
      <c r="L866" s="19">
        <v>0</v>
      </c>
      <c r="N866" s="1">
        <f t="shared" ref="N866" si="9027">D866*I863+F866*I866-E866*J863-G866*J866</f>
        <v>0</v>
      </c>
      <c r="O866" s="4">
        <f t="shared" ref="O866" si="9028">(D866*J863+E866*I863+F866*J866+G866*I866)</f>
        <v>1.7104079999999999</v>
      </c>
      <c r="P866" s="2">
        <f t="shared" ref="P866" si="9029">D866*K863+F866*K866-E866*L863-G866*L866</f>
        <v>-4.1257233278720005</v>
      </c>
      <c r="Q866" s="3">
        <f t="shared" ref="Q866" si="9030">(D866*L863+E866*K863+F866*L866+G866*K866)</f>
        <v>0</v>
      </c>
      <c r="S866" s="16">
        <v>0</v>
      </c>
      <c r="T866" s="17">
        <f t="shared" ref="T866" si="9031">$B863*$T$4</f>
        <v>3.7894080000000003</v>
      </c>
      <c r="U866" s="18">
        <v>1</v>
      </c>
      <c r="V866" s="19">
        <v>0</v>
      </c>
      <c r="W866" s="20"/>
      <c r="X866" s="1">
        <f t="shared" ref="X866" si="9032">N866*S863+P866*S866-O866*T863-Q866*T866</f>
        <v>0</v>
      </c>
      <c r="Y866" s="4">
        <f t="shared" ref="Y866" si="9033">(N866*T863+O866*S863+P866*T866+Q866*S866)</f>
        <v>-13.923640984424784</v>
      </c>
      <c r="Z866" s="2">
        <f t="shared" ref="Z866" si="9034">N866*U863+P866*U866-O866*V863-Q866*V866</f>
        <v>-4.1257233278720005</v>
      </c>
      <c r="AA866" s="3">
        <f t="shared" ref="AA866" si="9035">(N866*V863+O866*U863+P866*V866+Q866*U866)</f>
        <v>0</v>
      </c>
      <c r="AB866" s="20"/>
      <c r="AC866" s="16">
        <v>0</v>
      </c>
      <c r="AD866" s="17">
        <v>0</v>
      </c>
      <c r="AE866" s="18">
        <v>1</v>
      </c>
      <c r="AF866" s="19">
        <v>0</v>
      </c>
      <c r="AG866" s="20"/>
      <c r="AH866" s="1">
        <f t="shared" ref="AH866" si="9036">X866*AC863+Z866*AC866-Y866*AD863-AA866*AD866</f>
        <v>0</v>
      </c>
      <c r="AI866" s="4">
        <f t="shared" ref="AI866" si="9037">(X866*AD863+Y866*AC863+Z866*AD866+AA866*AC866)</f>
        <v>-13.923640984424784</v>
      </c>
      <c r="AJ866" s="2">
        <f t="shared" ref="AJ866" si="9038">X866*AE863+Z866*AE866-Y866*AF863-AA866*AF866</f>
        <v>45.946878165904955</v>
      </c>
      <c r="AK866" s="3">
        <f t="shared" ref="AK866" si="9039">(X866*AF863+Y866*AE863+Z866*AF866+AA866*AE866)</f>
        <v>0</v>
      </c>
      <c r="AL866" s="20"/>
      <c r="AM866" s="16">
        <v>0</v>
      </c>
      <c r="AN866" s="17">
        <f t="shared" ref="AN866" si="9040">$B863*$AN$4</f>
        <v>4.0020959999999999</v>
      </c>
      <c r="AO866" s="18">
        <v>1</v>
      </c>
      <c r="AP866" s="19">
        <v>0</v>
      </c>
      <c r="AR866" s="1">
        <f t="shared" ref="AR866" si="9041">AH866*AM863+AJ866*AM866-AI866*AN863-AK866*AN866</f>
        <v>0</v>
      </c>
      <c r="AS866" s="4">
        <f t="shared" ref="AS866" si="9042">(AH866*AN863+AI866*AM863+AJ866*AN866+AK866*AM866)</f>
        <v>169.96017633583077</v>
      </c>
      <c r="AT866" s="2">
        <f t="shared" ref="AT866" si="9043">AH866*AO863+AJ866*AO866-AI866*AP863-AK866*AP866</f>
        <v>45.946878165904955</v>
      </c>
      <c r="AU866" s="3">
        <f t="shared" ref="AU866" si="9044">(AH866*AP863+AI866*AO863+AJ866*AP866+AK866*AO866)</f>
        <v>0</v>
      </c>
      <c r="AV866" s="20"/>
      <c r="AW866" s="16">
        <v>0</v>
      </c>
      <c r="AX866" s="17">
        <v>0</v>
      </c>
      <c r="AY866" s="18">
        <v>1</v>
      </c>
      <c r="AZ866" s="19">
        <v>0</v>
      </c>
      <c r="BA866" s="20"/>
      <c r="BB866" s="1">
        <f t="shared" ref="BB866" si="9045">AR866*AW863+AT866*AW866-AS866*AX863-AU866*AX866</f>
        <v>0</v>
      </c>
      <c r="BC866" s="4">
        <f t="shared" ref="BC866" si="9046">(AR866*AX863+AS866*AW863+AT866*AX866+AU866*AW866)</f>
        <v>169.96017633583077</v>
      </c>
      <c r="BD866" s="2">
        <f t="shared" ref="BD866" si="9047">AR866*AY863+AT866*AY866-AS866*AZ863-AU866*AZ866</f>
        <v>-565.26883681812342</v>
      </c>
      <c r="BE866" s="3">
        <f t="shared" ref="BE866" si="9048">(AR866*AZ863+AS866*AY863+AT866*AZ866+AU866*AY866)</f>
        <v>0</v>
      </c>
      <c r="BF866" s="20"/>
      <c r="BG866" s="16">
        <v>0</v>
      </c>
      <c r="BH866" s="17">
        <f t="shared" ref="BH866" si="9049">$B863*$BH$4</f>
        <v>3.7894080000000003</v>
      </c>
      <c r="BI866" s="18">
        <v>1</v>
      </c>
      <c r="BJ866" s="19">
        <v>0</v>
      </c>
      <c r="BK866" s="20"/>
      <c r="BL866" s="1">
        <f t="shared" ref="BL866" si="9050">BB866*BG863+BD866*BG866-BC866*BH863-BE866*BH866</f>
        <v>0</v>
      </c>
      <c r="BM866" s="4">
        <f t="shared" ref="BM866" si="9051">(BB866*BH863+BC866*BG863+BD866*BH866+BE866*BG866)</f>
        <v>-1972.0740760534607</v>
      </c>
      <c r="BN866" s="2">
        <f t="shared" ref="BN866" si="9052">BB866*BI863+BD866*BI866-BC866*BJ863-BE866*BJ866</f>
        <v>-565.26883681812342</v>
      </c>
      <c r="BO866" s="3">
        <f t="shared" ref="BO866" si="9053">(BB866*BJ863+BC866*BI863+BD866*BJ866+BE866*BI866)</f>
        <v>0</v>
      </c>
      <c r="BP866" s="20"/>
      <c r="BQ866" s="16">
        <v>0</v>
      </c>
      <c r="BR866" s="17">
        <v>0</v>
      </c>
      <c r="BS866" s="18">
        <v>1</v>
      </c>
      <c r="BT866" s="19">
        <v>0</v>
      </c>
      <c r="BU866" s="20"/>
      <c r="BV866" s="1">
        <f t="shared" ref="BV866" si="9054">BL866*BQ863+BN866*BQ866-BM866*BR863-BO866*BR866</f>
        <v>0</v>
      </c>
      <c r="BW866" s="4">
        <f t="shared" ref="BW866" si="9055">(BL866*BR863+BM866*BQ863+BN866*BR866+BO866*BQ866)</f>
        <v>-1972.0740760534607</v>
      </c>
      <c r="BX866" s="2">
        <f t="shared" ref="BX866" si="9056">BL866*BS863+BN866*BS866-BM866*BT863-BO866*BT866</f>
        <v>5344.6112011136711</v>
      </c>
      <c r="BY866" s="3">
        <f t="shared" ref="BY866" si="9057">(BL866*BT863+BM866*BS863+BN866*BT866+BO866*BS866)</f>
        <v>0</v>
      </c>
      <c r="BZ866" s="20"/>
      <c r="CA866" s="16">
        <v>0</v>
      </c>
      <c r="CB866" s="17">
        <f t="shared" ref="CB866" si="9058">$B863*$CB$4</f>
        <v>1.7104079999999999</v>
      </c>
      <c r="CC866" s="18">
        <v>1</v>
      </c>
      <c r="CD866" s="19">
        <v>0</v>
      </c>
      <c r="CE866" s="20"/>
      <c r="CF866" s="1">
        <f t="shared" ref="CF866" si="9059">BV866*CA863+BX866*CA866-BW866*CB863-BY866*CB866</f>
        <v>0</v>
      </c>
      <c r="CG866" s="4">
        <f t="shared" ref="CG866" si="9060">(BV866*CB863+BW866*CA863+BX866*CB866+BY866*CA866)</f>
        <v>7169.3916792209711</v>
      </c>
      <c r="CH866" s="2">
        <f t="shared" ref="CH866" si="9061">BV866*CC863+BX866*CC866-BW866*CD863-BY866*CD866</f>
        <v>5344.6112011136711</v>
      </c>
      <c r="CI866" s="3">
        <f t="shared" ref="CI866" si="9062">(BV866*CD863+BW866*CC863+BX866*CD866+BY866*CC866)</f>
        <v>0</v>
      </c>
      <c r="CK866" s="16">
        <f t="shared" ref="CK866" si="9063">1/$CL$4</f>
        <v>1</v>
      </c>
      <c r="CL866" s="17">
        <v>0</v>
      </c>
      <c r="CM866" s="18">
        <v>1</v>
      </c>
      <c r="CN866" s="19">
        <v>0</v>
      </c>
      <c r="CP866" s="1">
        <f t="shared" ref="CP866" si="9064">CF866*CK863+CH866*CK866-CG866*CL863-CI866*CL866</f>
        <v>5344.6112011136711</v>
      </c>
      <c r="CQ866" s="4">
        <f t="shared" ref="CQ866" si="9065">(CF866*CL863+CG866*CK863+CH866*CL866+CI866*CK866)</f>
        <v>7169.3916792209711</v>
      </c>
      <c r="CR866" s="2">
        <f t="shared" ref="CR866" si="9066">CF866*CM863+CH866*CM866-CG866*CN863-CI866*CN866</f>
        <v>5344.6112011136711</v>
      </c>
      <c r="CS866" s="3">
        <f t="shared" ref="CS866" si="9067">(CF866*CN863+CG866*CM863+CH866*CN866+CI866*CM866)</f>
        <v>0</v>
      </c>
      <c r="CU866" s="39">
        <f t="shared" ref="CU866" si="9068">(180/PI())*ATAN(-1*(CQ863/CP863))</f>
        <v>36.703653312177359</v>
      </c>
      <c r="CW866" s="56">
        <f t="shared" ref="CW866" si="9069">20*LOG(((1-(10^(CU863/20)^2)*(1-((1-CW863)/(1+CW863))^2))^0.5))</f>
        <v>-1.3667039614090247E-7</v>
      </c>
    </row>
    <row r="867" spans="1:104" ht="18" customHeight="1"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  <c r="T867" s="20"/>
      <c r="U867" s="20"/>
      <c r="V867" s="20"/>
      <c r="W867" s="20"/>
      <c r="X867" s="20"/>
      <c r="Y867" s="20"/>
      <c r="Z867" s="20"/>
      <c r="AA867" s="20"/>
      <c r="AB867" s="30"/>
      <c r="AC867" s="20"/>
      <c r="AD867" s="20"/>
      <c r="AE867" s="20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</row>
    <row r="868" spans="1:104" ht="18" customHeight="1"/>
    <row r="869" spans="1:104" ht="18" customHeight="1" thickBot="1">
      <c r="A869" s="23"/>
      <c r="B869" s="23"/>
      <c r="C869" s="23"/>
      <c r="D869" s="20" t="s">
        <v>6</v>
      </c>
      <c r="E869" s="20"/>
      <c r="F869" s="20"/>
      <c r="G869" s="20"/>
      <c r="H869" s="20"/>
      <c r="I869" s="20" t="s">
        <v>7</v>
      </c>
      <c r="J869" s="20"/>
      <c r="K869" s="20"/>
      <c r="L869" s="20"/>
      <c r="M869" s="23"/>
      <c r="N869" s="23"/>
      <c r="O869" s="24" t="s">
        <v>8</v>
      </c>
      <c r="P869" s="23"/>
      <c r="Q869" s="23"/>
      <c r="R869" s="23"/>
      <c r="S869" s="20"/>
      <c r="T869" s="20" t="s">
        <v>9</v>
      </c>
      <c r="U869" s="23"/>
      <c r="V869" s="23"/>
      <c r="W869" s="23"/>
      <c r="X869" s="23"/>
      <c r="Y869" s="24" t="s">
        <v>10</v>
      </c>
      <c r="Z869" s="23"/>
      <c r="AA869" s="23"/>
      <c r="AB869" s="23"/>
      <c r="AC869" s="24" t="s">
        <v>11</v>
      </c>
      <c r="AD869" s="20"/>
      <c r="AE869" s="20"/>
      <c r="AF869" s="20"/>
      <c r="AG869" s="20"/>
      <c r="AH869" s="23"/>
      <c r="AI869" s="24" t="s">
        <v>12</v>
      </c>
      <c r="AJ869" s="23"/>
      <c r="AK869" s="23"/>
      <c r="AL869" s="20"/>
      <c r="AM869" s="24" t="s">
        <v>21</v>
      </c>
      <c r="AN869" s="20"/>
      <c r="AO869" s="23"/>
      <c r="AP869" s="23"/>
      <c r="AQ869" s="23"/>
      <c r="AR869" s="23"/>
      <c r="AS869" s="24" t="s">
        <v>87</v>
      </c>
      <c r="AT869" s="23"/>
      <c r="AU869" s="23"/>
      <c r="AV869" s="23"/>
      <c r="AW869" s="24" t="s">
        <v>22</v>
      </c>
      <c r="AX869" s="20"/>
      <c r="AY869" s="20"/>
      <c r="AZ869" s="20"/>
      <c r="BA869" s="20"/>
      <c r="BB869" s="23"/>
      <c r="BC869" s="24" t="s">
        <v>13</v>
      </c>
      <c r="BD869" s="23"/>
      <c r="BE869" s="23"/>
      <c r="BF869" s="23"/>
      <c r="BG869" s="24" t="s">
        <v>23</v>
      </c>
      <c r="BH869" s="20"/>
      <c r="BI869" s="23"/>
      <c r="BJ869" s="23"/>
      <c r="BK869" s="23"/>
      <c r="BL869" s="23"/>
      <c r="BM869" s="24" t="s">
        <v>24</v>
      </c>
      <c r="BN869" s="23"/>
      <c r="BO869" s="23"/>
      <c r="BP869" s="23"/>
      <c r="BQ869" s="24" t="s">
        <v>22</v>
      </c>
      <c r="BR869" s="20"/>
      <c r="BS869" s="20"/>
      <c r="BT869" s="20"/>
      <c r="BU869" s="20"/>
      <c r="BV869" s="23"/>
      <c r="BW869" s="24" t="s">
        <v>25</v>
      </c>
      <c r="BX869" s="23"/>
      <c r="BY869" s="23"/>
      <c r="BZ869" s="23"/>
      <c r="CA869" s="24" t="s">
        <v>23</v>
      </c>
      <c r="CB869" s="20"/>
      <c r="CC869" s="23"/>
      <c r="CD869" s="23"/>
      <c r="CE869" s="23"/>
      <c r="CF869" s="23"/>
      <c r="CG869" s="24" t="s">
        <v>88</v>
      </c>
      <c r="CH869" s="23"/>
      <c r="CI869" s="23"/>
      <c r="CJ869" s="23"/>
      <c r="CK869" s="24" t="s">
        <v>155</v>
      </c>
      <c r="CL869" s="24"/>
      <c r="CM869" s="23"/>
      <c r="CN869" s="23"/>
      <c r="CO869" s="23"/>
      <c r="CP869" s="23"/>
      <c r="CQ869" s="24" t="s">
        <v>89</v>
      </c>
      <c r="CR869" s="23"/>
      <c r="CS869" s="23"/>
    </row>
    <row r="870" spans="1:104" ht="18" customHeight="1" thickBot="1">
      <c r="A870" s="23"/>
      <c r="B870" s="33"/>
      <c r="C870" s="23"/>
      <c r="D870" s="7" t="s">
        <v>99</v>
      </c>
      <c r="E870" s="8"/>
      <c r="F870" s="8" t="s">
        <v>100</v>
      </c>
      <c r="G870" s="9"/>
      <c r="H870" s="10"/>
      <c r="I870" s="7" t="s">
        <v>103</v>
      </c>
      <c r="J870" s="8"/>
      <c r="K870" s="8" t="s">
        <v>104</v>
      </c>
      <c r="L870" s="9"/>
      <c r="M870" s="23"/>
      <c r="N870" s="194" t="s">
        <v>74</v>
      </c>
      <c r="O870" s="195"/>
      <c r="P870" s="196" t="s">
        <v>75</v>
      </c>
      <c r="Q870" s="197"/>
      <c r="R870" s="23"/>
      <c r="S870" s="7" t="s">
        <v>2</v>
      </c>
      <c r="T870" s="8"/>
      <c r="U870" s="8" t="s">
        <v>3</v>
      </c>
      <c r="V870" s="9"/>
      <c r="W870" s="20"/>
      <c r="X870" s="194" t="s">
        <v>108</v>
      </c>
      <c r="Y870" s="195"/>
      <c r="Z870" s="196" t="s">
        <v>109</v>
      </c>
      <c r="AA870" s="197"/>
      <c r="AB870" s="20"/>
      <c r="AC870" s="7" t="s">
        <v>107</v>
      </c>
      <c r="AD870" s="8"/>
      <c r="AE870" s="8" t="s">
        <v>14</v>
      </c>
      <c r="AF870" s="9"/>
      <c r="AG870" s="20"/>
      <c r="AH870" s="194" t="s">
        <v>112</v>
      </c>
      <c r="AI870" s="195"/>
      <c r="AJ870" s="196" t="s">
        <v>113</v>
      </c>
      <c r="AK870" s="197"/>
      <c r="AL870" s="20"/>
      <c r="AM870" s="106" t="s">
        <v>135</v>
      </c>
      <c r="AN870" s="107"/>
      <c r="AO870" s="107" t="s">
        <v>136</v>
      </c>
      <c r="AP870" s="108"/>
      <c r="AQ870" s="23"/>
      <c r="AR870" s="194" t="s">
        <v>116</v>
      </c>
      <c r="AS870" s="195"/>
      <c r="AT870" s="196" t="s">
        <v>0</v>
      </c>
      <c r="AU870" s="197"/>
      <c r="AV870" s="36"/>
      <c r="AW870" s="7" t="s">
        <v>139</v>
      </c>
      <c r="AX870" s="8"/>
      <c r="AY870" s="8" t="s">
        <v>140</v>
      </c>
      <c r="AZ870" s="9"/>
      <c r="BA870" s="20"/>
      <c r="BB870" s="194" t="s">
        <v>119</v>
      </c>
      <c r="BC870" s="195"/>
      <c r="BD870" s="196" t="s">
        <v>120</v>
      </c>
      <c r="BE870" s="197"/>
      <c r="BF870" s="36"/>
      <c r="BG870" s="190" t="s">
        <v>143</v>
      </c>
      <c r="BH870" s="191"/>
      <c r="BI870" s="192" t="s">
        <v>144</v>
      </c>
      <c r="BJ870" s="193"/>
      <c r="BK870" s="36"/>
      <c r="BL870" s="194" t="s">
        <v>123</v>
      </c>
      <c r="BM870" s="195"/>
      <c r="BN870" s="196" t="s">
        <v>124</v>
      </c>
      <c r="BO870" s="197"/>
      <c r="BP870" s="36"/>
      <c r="BQ870" s="7" t="s">
        <v>147</v>
      </c>
      <c r="BR870" s="8"/>
      <c r="BS870" s="8" t="s">
        <v>148</v>
      </c>
      <c r="BT870" s="9"/>
      <c r="BU870" s="20"/>
      <c r="BV870" s="194" t="s">
        <v>127</v>
      </c>
      <c r="BW870" s="195"/>
      <c r="BX870" s="196" t="s">
        <v>128</v>
      </c>
      <c r="BY870" s="197"/>
      <c r="BZ870" s="36"/>
      <c r="CA870" s="7" t="s">
        <v>151</v>
      </c>
      <c r="CB870" s="8"/>
      <c r="CC870" s="8" t="s">
        <v>152</v>
      </c>
      <c r="CD870" s="9"/>
      <c r="CE870" s="36"/>
      <c r="CF870" s="194" t="s">
        <v>131</v>
      </c>
      <c r="CG870" s="195"/>
      <c r="CH870" s="196" t="s">
        <v>132</v>
      </c>
      <c r="CI870" s="197"/>
      <c r="CJ870" s="23"/>
      <c r="CK870" s="7" t="s">
        <v>156</v>
      </c>
      <c r="CL870" s="8"/>
      <c r="CM870" s="8" t="s">
        <v>157</v>
      </c>
      <c r="CN870" s="9"/>
      <c r="CO870" s="23"/>
      <c r="CP870" s="194" t="s">
        <v>160</v>
      </c>
      <c r="CQ870" s="195"/>
      <c r="CR870" s="196" t="s">
        <v>132</v>
      </c>
      <c r="CS870" s="197"/>
      <c r="CU870" s="26" t="s">
        <v>15</v>
      </c>
      <c r="CW870" s="52" t="s">
        <v>46</v>
      </c>
    </row>
    <row r="871" spans="1:104" ht="18" customHeight="1" thickTop="1" thickBot="1">
      <c r="B871" s="34">
        <v>2.12</v>
      </c>
      <c r="D871" s="11">
        <v>1</v>
      </c>
      <c r="E871" s="12">
        <v>0</v>
      </c>
      <c r="F871" s="13">
        <v>0</v>
      </c>
      <c r="G871" s="14">
        <v>0</v>
      </c>
      <c r="H871" s="10"/>
      <c r="I871" s="11">
        <v>1</v>
      </c>
      <c r="J871" s="12">
        <v>0</v>
      </c>
      <c r="K871" s="13">
        <v>0</v>
      </c>
      <c r="L871" s="40">
        <f t="shared" ref="L871" si="9070">$B871*$J$4</f>
        <v>3.0253248000000004</v>
      </c>
      <c r="N871" s="1">
        <f t="shared" ref="N871" si="9071">D871*I871+F871*I874-E871*J871-G871*J874</f>
        <v>1</v>
      </c>
      <c r="O871" s="4">
        <f t="shared" ref="O871" si="9072">(D871*J871+E871*I871+F871*J874+G871*I874)</f>
        <v>0</v>
      </c>
      <c r="P871" s="2">
        <f t="shared" ref="P871" si="9073">D871*K871+F871*K874-E871*L871-G871*L874</f>
        <v>0</v>
      </c>
      <c r="Q871" s="3">
        <f t="shared" ref="Q871" si="9074">(D871*L871+E871*K871+F871*L874+G871*K874)</f>
        <v>3.0253248000000004</v>
      </c>
      <c r="S871" s="11">
        <v>1</v>
      </c>
      <c r="T871" s="12">
        <v>0</v>
      </c>
      <c r="U871" s="13">
        <v>0</v>
      </c>
      <c r="V871" s="13">
        <v>0</v>
      </c>
      <c r="W871" s="20"/>
      <c r="X871" s="1">
        <f t="shared" ref="X871" si="9075">N871*S871+P871*S874-O871*T871-Q871*T874</f>
        <v>-10.573372761620483</v>
      </c>
      <c r="Y871" s="4">
        <f t="shared" ref="Y871" si="9076">(N871*T871+O871*S871+P871*T874+Q871*S874)</f>
        <v>0</v>
      </c>
      <c r="Z871" s="2">
        <f t="shared" ref="Z871" si="9077">N871*U871+P871*U874-O871*V871-Q871*V874</f>
        <v>0</v>
      </c>
      <c r="AA871" s="3">
        <f t="shared" ref="AA871" si="9078">(N871*V871+O871*U871+P871*V874+Q871*U874)</f>
        <v>3.0253248000000004</v>
      </c>
      <c r="AB871" s="20"/>
      <c r="AC871" s="11">
        <v>1</v>
      </c>
      <c r="AD871" s="12">
        <v>0</v>
      </c>
      <c r="AE871" s="13">
        <v>0</v>
      </c>
      <c r="AF871" s="40">
        <f t="shared" ref="AF871" si="9079">$B871*$AD$4</f>
        <v>3.6304788000000001</v>
      </c>
      <c r="AG871" s="20"/>
      <c r="AH871" s="1">
        <f t="shared" ref="AH871" si="9080">X871*AC871+Z871*AC874-Y871*AD871-AA871*AD874</f>
        <v>-10.573372761620483</v>
      </c>
      <c r="AI871" s="4">
        <f t="shared" ref="AI871" si="9081">(X871*AD871+Y871*AC871+Z871*AD874+AA871*AC874)</f>
        <v>0</v>
      </c>
      <c r="AJ871" s="2">
        <f t="shared" ref="AJ871" si="9082">X871*AE871+Z871*AE874-Y871*AF871-AA871*AF874</f>
        <v>0</v>
      </c>
      <c r="AK871" s="3">
        <f t="shared" ref="AK871" si="9083">(X871*AF871+Y871*AE871+Z871*AF874+AA871*AE874)</f>
        <v>-35.361080855560616</v>
      </c>
      <c r="AL871" s="20"/>
      <c r="AM871" s="11">
        <v>1</v>
      </c>
      <c r="AN871" s="12">
        <v>0</v>
      </c>
      <c r="AO871" s="13">
        <v>0</v>
      </c>
      <c r="AP871" s="14">
        <v>0</v>
      </c>
      <c r="AR871" s="1">
        <f t="shared" ref="AR871" si="9084">AH871*AM871+AJ871*AM874-AI871*AN871-AK871*AN874</f>
        <v>132.2928621551211</v>
      </c>
      <c r="AS871" s="4">
        <f t="shared" ref="AS871" si="9085">(AH871*AN871+AI871*AM871+AJ871*AN874+AK871*AM874)</f>
        <v>0</v>
      </c>
      <c r="AT871" s="2">
        <f t="shared" ref="AT871" si="9086">AH871*AO871+AJ871*AO874-AI871*AP871-AK871*AP874</f>
        <v>0</v>
      </c>
      <c r="AU871" s="3">
        <f t="shared" ref="AU871" si="9087">(AH871*AP871+AI871*AO871+AJ871*AP874+AK871*AO874)</f>
        <v>-35.361080855560616</v>
      </c>
      <c r="AV871" s="20"/>
      <c r="AW871" s="11">
        <v>1</v>
      </c>
      <c r="AX871" s="12">
        <v>0</v>
      </c>
      <c r="AY871" s="13">
        <v>0</v>
      </c>
      <c r="AZ871" s="40">
        <f t="shared" ref="AZ871" si="9088">$B871*$AX$4</f>
        <v>3.6304788000000001</v>
      </c>
      <c r="BA871" s="20"/>
      <c r="BB871" s="1">
        <f t="shared" ref="BB871" si="9089">AR871*AW871+AT871*AW874-AS871*AX871-AU871*AX874</f>
        <v>132.2928621551211</v>
      </c>
      <c r="BC871" s="4">
        <f t="shared" ref="BC871" si="9090">(AR871*AX871+AS871*AW871+AT871*AX874+AU871*AW874)</f>
        <v>0</v>
      </c>
      <c r="BD871" s="2">
        <f t="shared" ref="BD871" si="9091">AR871*AY871+AT871*AY874-AS871*AZ871-AU871*AZ874</f>
        <v>0</v>
      </c>
      <c r="BE871" s="3">
        <f t="shared" ref="BE871" si="9092">(AR871*AZ871+AS871*AY871+AT871*AZ874+AU871*AY874)</f>
        <v>444.92535058992888</v>
      </c>
      <c r="BF871" s="20"/>
      <c r="BG871" s="11">
        <v>1</v>
      </c>
      <c r="BH871" s="12">
        <v>0</v>
      </c>
      <c r="BI871" s="13">
        <v>0</v>
      </c>
      <c r="BJ871" s="14">
        <v>0</v>
      </c>
      <c r="BK871" s="20"/>
      <c r="BL871" s="1">
        <f t="shared" ref="BL871" si="9093">BB871*BG871+BD871*BG874-BC871*BH871-BE871*BH874</f>
        <v>-1569.7679987058104</v>
      </c>
      <c r="BM871" s="4">
        <f t="shared" ref="BM871" si="9094">(BB871*BH871+BC871*BG871+BD871*BH874+BE871*BG874)</f>
        <v>0</v>
      </c>
      <c r="BN871" s="2">
        <f t="shared" ref="BN871" si="9095">BB871*BI871+BD871*BI874-BC871*BJ871-BE871*BJ874</f>
        <v>0</v>
      </c>
      <c r="BO871" s="3">
        <f t="shared" ref="BO871" si="9096">(BB871*BJ871+BC871*BI871+BD871*BJ874+BE871*BI874)</f>
        <v>444.92535058992888</v>
      </c>
      <c r="BP871" s="20"/>
      <c r="BQ871" s="11">
        <v>1</v>
      </c>
      <c r="BR871" s="12">
        <v>0</v>
      </c>
      <c r="BS871" s="13">
        <v>0</v>
      </c>
      <c r="BT871" s="40">
        <f t="shared" ref="BT871" si="9097">$B871*BR$4</f>
        <v>3.0253248000000004</v>
      </c>
      <c r="BU871" s="20"/>
      <c r="BV871" s="1">
        <f t="shared" ref="BV871" si="9098">BL871*BQ871+BN871*BQ874-BM871*BR871-BO871*BR874</f>
        <v>-1569.7679987058104</v>
      </c>
      <c r="BW871" s="4">
        <f t="shared" ref="BW871" si="9099">(BL871*BR871+BM871*BQ871+BN871*BR874+BO871*BQ874)</f>
        <v>0</v>
      </c>
      <c r="BX871" s="2">
        <f t="shared" ref="BX871" si="9100">BL871*BS871+BN871*BS874-BM871*BT871-BO871*BT874</f>
        <v>0</v>
      </c>
      <c r="BY871" s="3">
        <f t="shared" ref="BY871" si="9101">(BL871*BT871+BM871*BS871+BN871*BT874+BO871*BS874)</f>
        <v>-4304.1327061411284</v>
      </c>
      <c r="BZ871" s="20"/>
      <c r="CA871" s="11">
        <v>1</v>
      </c>
      <c r="CB871" s="12">
        <v>0</v>
      </c>
      <c r="CC871" s="13">
        <v>0</v>
      </c>
      <c r="CD871" s="14">
        <v>0</v>
      </c>
      <c r="CE871" s="20"/>
      <c r="CF871" s="1">
        <f t="shared" ref="CF871" si="9102">BV871*CA871+BX871*CA874-BW871*CB871-BY871*CB874</f>
        <v>5862.1676150695821</v>
      </c>
      <c r="CG871" s="4">
        <f t="shared" ref="CG871" si="9103">(BV871*CB871+BW871*CA871+BX871*CB874+BY871*CA874)</f>
        <v>0</v>
      </c>
      <c r="CH871" s="2">
        <f t="shared" ref="CH871" si="9104">BV871*CC871+BX871*CC874-BW871*CD871-BY871*CD874</f>
        <v>0</v>
      </c>
      <c r="CI871" s="3">
        <f t="shared" ref="CI871" si="9105">(BV871*CD871+BW871*CC871+BX871*CD874+BY871*CC874)</f>
        <v>-4304.1327061411284</v>
      </c>
      <c r="CJ871" s="28"/>
      <c r="CK871" s="11">
        <v>1</v>
      </c>
      <c r="CL871" s="12">
        <v>0</v>
      </c>
      <c r="CM871" s="13">
        <v>0</v>
      </c>
      <c r="CN871" s="14">
        <v>0</v>
      </c>
      <c r="CP871" s="1">
        <f t="shared" ref="CP871" si="9106">CF871*CK871+CH871*CK874-CG871*CL871-CI871*CL874</f>
        <v>5862.1676150695821</v>
      </c>
      <c r="CQ871" s="4">
        <f t="shared" ref="CQ871" si="9107">(CF871*CL871+CG871*CK871+CH871*CL874+CI871*CK874)</f>
        <v>-4304.1327061411284</v>
      </c>
      <c r="CR871" s="2">
        <f t="shared" ref="CR871" si="9108">CF871*CM871+CH871*CM874-CG871*CN871-CI871*CN874</f>
        <v>0</v>
      </c>
      <c r="CS871" s="3">
        <f t="shared" ref="CS871" si="9109">(CF871*CN871+CG871*CM871+CH871*CN874+CI871*CM874)</f>
        <v>-4304.1327061411284</v>
      </c>
      <c r="CU871" s="29">
        <f t="shared" ref="CU871" si="9110">20*LOG(((1+$CL$4)/$CL$4)/((CP871+CP874)^2+(CQ871+CQ874)^2)^0.5)</f>
        <v>-75.769251512389843</v>
      </c>
      <c r="CW871" s="53">
        <f t="shared" ref="CW871" si="9111">((CP871^2+CQ871^2)^0.5)/((CP874^2+CQ874^2)^0.5)</f>
        <v>0.73422206087297637</v>
      </c>
    </row>
    <row r="872" spans="1:104" ht="18" customHeight="1" thickBot="1">
      <c r="D872" s="11"/>
      <c r="E872" s="13"/>
      <c r="F872" s="13"/>
      <c r="G872" s="15"/>
      <c r="H872" s="10"/>
      <c r="I872" s="11"/>
      <c r="J872" s="13"/>
      <c r="K872" s="13"/>
      <c r="L872" s="15"/>
      <c r="N872" s="5"/>
      <c r="Q872" s="6"/>
      <c r="S872" s="11"/>
      <c r="T872" s="13"/>
      <c r="U872" s="13"/>
      <c r="V872" s="15"/>
      <c r="W872" s="20"/>
      <c r="X872" s="5"/>
      <c r="AA872" s="6"/>
      <c r="AB872" s="20"/>
      <c r="AC872" s="11"/>
      <c r="AD872" s="13"/>
      <c r="AE872" s="13"/>
      <c r="AF872" s="15"/>
      <c r="AG872" s="20"/>
      <c r="AH872" s="5"/>
      <c r="AK872" s="6"/>
      <c r="AL872" s="20"/>
      <c r="AM872" s="11"/>
      <c r="AN872" s="13"/>
      <c r="AO872" s="13"/>
      <c r="AP872" s="15"/>
      <c r="AR872" s="5"/>
      <c r="AU872" s="6"/>
      <c r="AW872" s="11"/>
      <c r="AX872" s="13"/>
      <c r="AY872" s="13"/>
      <c r="AZ872" s="15"/>
      <c r="BA872" s="20"/>
      <c r="BB872" s="5"/>
      <c r="BE872" s="6"/>
      <c r="BG872" s="11"/>
      <c r="BH872" s="13"/>
      <c r="BI872" s="13"/>
      <c r="BJ872" s="15"/>
      <c r="BL872" s="5"/>
      <c r="BO872" s="6"/>
      <c r="BQ872" s="11"/>
      <c r="BR872" s="13"/>
      <c r="BS872" s="13"/>
      <c r="BT872" s="15"/>
      <c r="BU872" s="20"/>
      <c r="BV872" s="5"/>
      <c r="BY872" s="6"/>
      <c r="CA872" s="11"/>
      <c r="CB872" s="13"/>
      <c r="CC872" s="13"/>
      <c r="CD872" s="15"/>
      <c r="CF872" s="5"/>
      <c r="CI872" s="6"/>
      <c r="CK872" s="11"/>
      <c r="CL872" s="13"/>
      <c r="CM872" s="13"/>
      <c r="CN872" s="15"/>
      <c r="CP872" s="5"/>
      <c r="CS872" s="6"/>
      <c r="CW872" s="54"/>
    </row>
    <row r="873" spans="1:104" ht="18" customHeight="1" thickBot="1">
      <c r="D873" s="11" t="s">
        <v>101</v>
      </c>
      <c r="E873" s="13"/>
      <c r="F873" s="13" t="s">
        <v>102</v>
      </c>
      <c r="G873" s="15"/>
      <c r="H873" s="10"/>
      <c r="I873" s="11" t="s">
        <v>106</v>
      </c>
      <c r="J873" s="13"/>
      <c r="K873" s="13" t="s">
        <v>105</v>
      </c>
      <c r="L873" s="15"/>
      <c r="N873" s="194" t="s">
        <v>16</v>
      </c>
      <c r="O873" s="195"/>
      <c r="P873" s="196" t="s">
        <v>17</v>
      </c>
      <c r="Q873" s="197"/>
      <c r="S873" s="11" t="s">
        <v>4</v>
      </c>
      <c r="T873" s="13"/>
      <c r="U873" s="13" t="s">
        <v>5</v>
      </c>
      <c r="V873" s="15"/>
      <c r="W873" s="20"/>
      <c r="X873" s="194" t="s">
        <v>111</v>
      </c>
      <c r="Y873" s="195"/>
      <c r="Z873" s="196" t="s">
        <v>110</v>
      </c>
      <c r="AA873" s="197"/>
      <c r="AB873" s="20"/>
      <c r="AC873" s="11" t="s">
        <v>18</v>
      </c>
      <c r="AD873" s="13"/>
      <c r="AE873" s="13" t="s">
        <v>19</v>
      </c>
      <c r="AF873" s="15"/>
      <c r="AG873" s="20"/>
      <c r="AH873" s="194" t="s">
        <v>114</v>
      </c>
      <c r="AI873" s="195"/>
      <c r="AJ873" s="196" t="s">
        <v>115</v>
      </c>
      <c r="AK873" s="197"/>
      <c r="AL873" s="20"/>
      <c r="AM873" s="11" t="s">
        <v>138</v>
      </c>
      <c r="AN873" s="13"/>
      <c r="AO873" s="13" t="s">
        <v>137</v>
      </c>
      <c r="AP873" s="15"/>
      <c r="AR873" s="194" t="s">
        <v>117</v>
      </c>
      <c r="AS873" s="195"/>
      <c r="AT873" s="196" t="s">
        <v>118</v>
      </c>
      <c r="AU873" s="197"/>
      <c r="AV873" s="36"/>
      <c r="AW873" s="11" t="s">
        <v>142</v>
      </c>
      <c r="AX873" s="13"/>
      <c r="AY873" s="13" t="s">
        <v>141</v>
      </c>
      <c r="AZ873" s="15"/>
      <c r="BA873" s="20"/>
      <c r="BB873" s="194" t="s">
        <v>122</v>
      </c>
      <c r="BC873" s="195"/>
      <c r="BD873" s="196" t="s">
        <v>121</v>
      </c>
      <c r="BE873" s="197"/>
      <c r="BF873" s="36"/>
      <c r="BG873" s="11" t="s">
        <v>145</v>
      </c>
      <c r="BH873" s="13"/>
      <c r="BI873" s="13" t="s">
        <v>146</v>
      </c>
      <c r="BJ873" s="15"/>
      <c r="BK873" s="36"/>
      <c r="BL873" s="194" t="s">
        <v>125</v>
      </c>
      <c r="BM873" s="195"/>
      <c r="BN873" s="196" t="s">
        <v>126</v>
      </c>
      <c r="BO873" s="197"/>
      <c r="BP873" s="36"/>
      <c r="BQ873" s="11" t="s">
        <v>150</v>
      </c>
      <c r="BR873" s="13"/>
      <c r="BS873" s="13" t="s">
        <v>149</v>
      </c>
      <c r="BT873" s="15"/>
      <c r="BU873" s="20"/>
      <c r="BV873" s="194" t="s">
        <v>129</v>
      </c>
      <c r="BW873" s="195"/>
      <c r="BX873" s="196" t="s">
        <v>130</v>
      </c>
      <c r="BY873" s="197"/>
      <c r="BZ873" s="36"/>
      <c r="CA873" s="11" t="s">
        <v>154</v>
      </c>
      <c r="CB873" s="13"/>
      <c r="CC873" s="13" t="s">
        <v>153</v>
      </c>
      <c r="CD873" s="15"/>
      <c r="CE873" s="36"/>
      <c r="CF873" s="194" t="s">
        <v>134</v>
      </c>
      <c r="CG873" s="195"/>
      <c r="CH873" s="196" t="s">
        <v>133</v>
      </c>
      <c r="CI873" s="197"/>
      <c r="CK873" s="11" t="s">
        <v>159</v>
      </c>
      <c r="CL873" s="13"/>
      <c r="CM873" s="13" t="s">
        <v>158</v>
      </c>
      <c r="CN873" s="15"/>
      <c r="CP873" s="109" t="s">
        <v>161</v>
      </c>
      <c r="CQ873" s="110"/>
      <c r="CR873" s="111" t="s">
        <v>162</v>
      </c>
      <c r="CS873" s="112"/>
      <c r="CU873" s="38" t="s">
        <v>29</v>
      </c>
      <c r="CW873" s="55" t="s">
        <v>47</v>
      </c>
    </row>
    <row r="874" spans="1:104" ht="18" customHeight="1" thickTop="1" thickBot="1">
      <c r="D874" s="16">
        <v>0</v>
      </c>
      <c r="E874" s="17">
        <f t="shared" ref="E874" si="9112">$B871*$E$4</f>
        <v>1.7266976000000001</v>
      </c>
      <c r="F874" s="18">
        <v>1</v>
      </c>
      <c r="G874" s="19">
        <v>0</v>
      </c>
      <c r="H874" s="10"/>
      <c r="I874" s="16">
        <v>0</v>
      </c>
      <c r="J874" s="17">
        <v>0</v>
      </c>
      <c r="K874" s="18">
        <v>1</v>
      </c>
      <c r="L874" s="19">
        <v>0</v>
      </c>
      <c r="N874" s="1">
        <f t="shared" ref="N874" si="9113">D874*I871+F874*I874-E874*J871-G874*J874</f>
        <v>0</v>
      </c>
      <c r="O874" s="4">
        <f t="shared" ref="O874" si="9114">(D874*J871+E874*I871+F874*J874+G874*I874)</f>
        <v>1.7266976000000001</v>
      </c>
      <c r="P874" s="2">
        <f t="shared" ref="P874" si="9115">D874*K871+F874*K874-E874*L871-G874*L874</f>
        <v>-4.2238210713804811</v>
      </c>
      <c r="Q874" s="3">
        <f t="shared" ref="Q874" si="9116">(D874*L871+E874*K871+F874*L874+G874*K874)</f>
        <v>0</v>
      </c>
      <c r="S874" s="16">
        <v>0</v>
      </c>
      <c r="T874" s="17">
        <f t="shared" ref="T874" si="9117">$B871*$T$4</f>
        <v>3.8254976000000003</v>
      </c>
      <c r="U874" s="18">
        <v>1</v>
      </c>
      <c r="V874" s="19">
        <v>0</v>
      </c>
      <c r="W874" s="20"/>
      <c r="X874" s="1">
        <f t="shared" ref="X874" si="9118">N874*S871+P874*S874-O874*T871-Q874*T874</f>
        <v>0</v>
      </c>
      <c r="Y874" s="4">
        <f t="shared" ref="Y874" si="9119">(N874*T871+O874*S871+P874*T874+Q874*S874)</f>
        <v>-14.431519771395459</v>
      </c>
      <c r="Z874" s="2">
        <f t="shared" ref="Z874" si="9120">N874*U871+P874*U874-O874*V871-Q874*V874</f>
        <v>-4.2238210713804811</v>
      </c>
      <c r="AA874" s="3">
        <f t="shared" ref="AA874" si="9121">(N874*V871+O874*U871+P874*V874+Q874*U874)</f>
        <v>0</v>
      </c>
      <c r="AB874" s="20"/>
      <c r="AC874" s="16">
        <v>0</v>
      </c>
      <c r="AD874" s="17">
        <v>0</v>
      </c>
      <c r="AE874" s="18">
        <v>1</v>
      </c>
      <c r="AF874" s="19">
        <v>0</v>
      </c>
      <c r="AG874" s="20"/>
      <c r="AH874" s="1">
        <f t="shared" ref="AH874" si="9122">X874*AC871+Z874*AC874-Y874*AD871-AA874*AD874</f>
        <v>0</v>
      </c>
      <c r="AI874" s="4">
        <f t="shared" ref="AI874" si="9123">(X874*AD871+Y874*AC871+Z874*AD874+AA874*AC874)</f>
        <v>-14.431519771395459</v>
      </c>
      <c r="AJ874" s="2">
        <f t="shared" ref="AJ874" si="9124">X874*AE871+Z874*AE874-Y874*AF871-AA874*AF874</f>
        <v>48.169505510451586</v>
      </c>
      <c r="AK874" s="3">
        <f t="shared" ref="AK874" si="9125">(X874*AF871+Y874*AE871+Z874*AF874+AA874*AE874)</f>
        <v>0</v>
      </c>
      <c r="AL874" s="20"/>
      <c r="AM874" s="16">
        <v>0</v>
      </c>
      <c r="AN874" s="17">
        <f t="shared" ref="AN874" si="9126">$B871*$AN$4</f>
        <v>4.0402111999999999</v>
      </c>
      <c r="AO874" s="18">
        <v>1</v>
      </c>
      <c r="AP874" s="19">
        <v>0</v>
      </c>
      <c r="AR874" s="1">
        <f t="shared" ref="AR874" si="9127">AH874*AM871+AJ874*AM874-AI874*AN871-AK874*AN874</f>
        <v>0</v>
      </c>
      <c r="AS874" s="4">
        <f t="shared" ref="AS874" si="9128">(AH874*AN871+AI874*AM871+AJ874*AN874+AK874*AM874)</f>
        <v>180.18345589039274</v>
      </c>
      <c r="AT874" s="2">
        <f t="shared" ref="AT874" si="9129">AH874*AO871+AJ874*AO874-AI874*AP871-AK874*AP874</f>
        <v>48.169505510451586</v>
      </c>
      <c r="AU874" s="3">
        <f t="shared" ref="AU874" si="9130">(AH874*AP871+AI874*AO871+AJ874*AP874+AK874*AO874)</f>
        <v>0</v>
      </c>
      <c r="AV874" s="20"/>
      <c r="AW874" s="16">
        <v>0</v>
      </c>
      <c r="AX874" s="17">
        <v>0</v>
      </c>
      <c r="AY874" s="18">
        <v>1</v>
      </c>
      <c r="AZ874" s="19">
        <v>0</v>
      </c>
      <c r="BA874" s="20"/>
      <c r="BB874" s="1">
        <f t="shared" ref="BB874" si="9131">AR874*AW871+AT874*AW874-AS874*AX871-AU874*AX874</f>
        <v>0</v>
      </c>
      <c r="BC874" s="4">
        <f t="shared" ref="BC874" si="9132">(AR874*AX871+AS874*AW871+AT874*AX874+AU874*AW874)</f>
        <v>180.18345589039274</v>
      </c>
      <c r="BD874" s="2">
        <f t="shared" ref="BD874" si="9133">AR874*AY871+AT874*AY874-AS874*AZ871-AU874*AZ874</f>
        <v>-605.98271121035441</v>
      </c>
      <c r="BE874" s="3">
        <f t="shared" ref="BE874" si="9134">(AR874*AZ871+AS874*AY871+AT874*AZ874+AU874*AY874)</f>
        <v>0</v>
      </c>
      <c r="BF874" s="20"/>
      <c r="BG874" s="16">
        <v>0</v>
      </c>
      <c r="BH874" s="17">
        <f t="shared" ref="BH874" si="9135">$B871*$BH$4</f>
        <v>3.8254976000000003</v>
      </c>
      <c r="BI874" s="18">
        <v>1</v>
      </c>
      <c r="BJ874" s="19">
        <v>0</v>
      </c>
      <c r="BK874" s="20"/>
      <c r="BL874" s="1">
        <f t="shared" ref="BL874" si="9136">BB874*BG871+BD874*BG874-BC874*BH871-BE874*BH874</f>
        <v>0</v>
      </c>
      <c r="BM874" s="4">
        <f t="shared" ref="BM874" si="9137">(BB874*BH871+BC874*BG871+BD874*BH874+BE874*BG874)</f>
        <v>-2138.0019514863111</v>
      </c>
      <c r="BN874" s="2">
        <f t="shared" ref="BN874" si="9138">BB874*BI871+BD874*BI874-BC874*BJ871-BE874*BJ874</f>
        <v>-605.98271121035441</v>
      </c>
      <c r="BO874" s="3">
        <f t="shared" ref="BO874" si="9139">(BB874*BJ871+BC874*BI871+BD874*BJ874+BE874*BI874)</f>
        <v>0</v>
      </c>
      <c r="BP874" s="20"/>
      <c r="BQ874" s="16">
        <v>0</v>
      </c>
      <c r="BR874" s="17">
        <v>0</v>
      </c>
      <c r="BS874" s="18">
        <v>1</v>
      </c>
      <c r="BT874" s="19">
        <v>0</v>
      </c>
      <c r="BU874" s="20"/>
      <c r="BV874" s="1">
        <f t="shared" ref="BV874" si="9140">BL874*BQ871+BN874*BQ874-BM874*BR871-BO874*BR874</f>
        <v>0</v>
      </c>
      <c r="BW874" s="4">
        <f t="shared" ref="BW874" si="9141">(BL874*BR871+BM874*BQ871+BN874*BR874+BO874*BQ874)</f>
        <v>-2138.0019514863111</v>
      </c>
      <c r="BX874" s="2">
        <f t="shared" ref="BX874" si="9142">BL874*BS871+BN874*BS874-BM874*BT871-BO874*BT874</f>
        <v>5862.1676150695803</v>
      </c>
      <c r="BY874" s="3">
        <f t="shared" ref="BY874" si="9143">(BL874*BT871+BM874*BS871+BN874*BT874+BO874*BS874)</f>
        <v>0</v>
      </c>
      <c r="BZ874" s="20"/>
      <c r="CA874" s="16">
        <v>0</v>
      </c>
      <c r="CB874" s="17">
        <f t="shared" ref="CB874" si="9144">$B871*$CB$4</f>
        <v>1.7266976000000001</v>
      </c>
      <c r="CC874" s="18">
        <v>1</v>
      </c>
      <c r="CD874" s="19">
        <v>0</v>
      </c>
      <c r="CE874" s="20"/>
      <c r="CF874" s="1">
        <f t="shared" ref="CF874" si="9145">BV874*CA871+BX874*CA874-BW874*CB871-BY874*CB874</f>
        <v>0</v>
      </c>
      <c r="CG874" s="4">
        <f t="shared" ref="CG874" si="9146">(BV874*CB871+BW874*CA871+BX874*CB874+BY874*CA874)</f>
        <v>7984.1888002520573</v>
      </c>
      <c r="CH874" s="2">
        <f t="shared" ref="CH874" si="9147">BV874*CC871+BX874*CC874-BW874*CD871-BY874*CD874</f>
        <v>5862.1676150695803</v>
      </c>
      <c r="CI874" s="3">
        <f t="shared" ref="CI874" si="9148">(BV874*CD871+BW874*CC871+BX874*CD874+BY874*CC874)</f>
        <v>0</v>
      </c>
      <c r="CK874" s="16">
        <f t="shared" ref="CK874" si="9149">1/$CL$4</f>
        <v>1</v>
      </c>
      <c r="CL874" s="17">
        <v>0</v>
      </c>
      <c r="CM874" s="18">
        <v>1</v>
      </c>
      <c r="CN874" s="19">
        <v>0</v>
      </c>
      <c r="CP874" s="1">
        <f t="shared" ref="CP874" si="9150">CF874*CK871+CH874*CK874-CG874*CL871-CI874*CL874</f>
        <v>5862.1676150695803</v>
      </c>
      <c r="CQ874" s="4">
        <f t="shared" ref="CQ874" si="9151">(CF874*CL871+CG874*CK871+CH874*CL874+CI874*CK874)</f>
        <v>7984.1888002520573</v>
      </c>
      <c r="CR874" s="2">
        <f t="shared" ref="CR874" si="9152">CF874*CM871+CH874*CM874-CG874*CN871-CI874*CN874</f>
        <v>5862.1676150695803</v>
      </c>
      <c r="CS874" s="3">
        <f t="shared" ref="CS874" si="9153">(CF874*CN871+CG874*CM871+CH874*CN874+CI874*CM874)</f>
        <v>0</v>
      </c>
      <c r="CU874" s="39">
        <f t="shared" ref="CU874" si="9154">(180/PI())*ATAN(-1*(CQ871/CP871))</f>
        <v>36.286936125172247</v>
      </c>
      <c r="CW874" s="56">
        <f t="shared" ref="CW874" si="9155">20*LOG(((1-(10^(CU871/20)^2)*(1-((1-CW871)/(1+CW871))^2))^0.5))</f>
        <v>-1.1234071275253037E-7</v>
      </c>
    </row>
    <row r="875" spans="1:104" ht="18" customHeight="1">
      <c r="E875" s="20"/>
      <c r="F875" s="20"/>
      <c r="G875" s="20"/>
      <c r="H875" s="20"/>
      <c r="I875" s="20"/>
      <c r="J875" s="20"/>
      <c r="K875" s="20"/>
      <c r="L875" s="20"/>
      <c r="M875" s="20"/>
      <c r="N875" s="20"/>
      <c r="O875" s="20"/>
      <c r="P875" s="20"/>
      <c r="Q875" s="20"/>
      <c r="R875" s="20"/>
      <c r="S875" s="20"/>
      <c r="T875" s="20"/>
      <c r="U875" s="20"/>
      <c r="V875" s="20"/>
      <c r="W875" s="20"/>
      <c r="X875" s="20"/>
      <c r="Y875" s="20"/>
      <c r="Z875" s="20"/>
      <c r="AA875" s="20"/>
      <c r="AB875" s="30"/>
      <c r="AC875" s="20"/>
      <c r="AD875" s="20"/>
      <c r="AE875" s="20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</row>
    <row r="876" spans="1:104" ht="18" customHeight="1"/>
    <row r="877" spans="1:104" ht="18" customHeight="1" thickBot="1">
      <c r="A877" s="23"/>
      <c r="B877" s="23"/>
      <c r="C877" s="23"/>
      <c r="D877" s="20" t="s">
        <v>6</v>
      </c>
      <c r="E877" s="20"/>
      <c r="F877" s="20"/>
      <c r="G877" s="20"/>
      <c r="H877" s="20"/>
      <c r="I877" s="20" t="s">
        <v>7</v>
      </c>
      <c r="J877" s="20"/>
      <c r="K877" s="20"/>
      <c r="L877" s="20"/>
      <c r="M877" s="23"/>
      <c r="N877" s="23"/>
      <c r="O877" s="24" t="s">
        <v>8</v>
      </c>
      <c r="P877" s="23"/>
      <c r="Q877" s="23"/>
      <c r="R877" s="23"/>
      <c r="S877" s="20"/>
      <c r="T877" s="20" t="s">
        <v>9</v>
      </c>
      <c r="U877" s="23"/>
      <c r="V877" s="23"/>
      <c r="W877" s="23"/>
      <c r="X877" s="23"/>
      <c r="Y877" s="24" t="s">
        <v>10</v>
      </c>
      <c r="Z877" s="23"/>
      <c r="AA877" s="23"/>
      <c r="AB877" s="23"/>
      <c r="AC877" s="24" t="s">
        <v>11</v>
      </c>
      <c r="AD877" s="20"/>
      <c r="AE877" s="20"/>
      <c r="AF877" s="20"/>
      <c r="AG877" s="20"/>
      <c r="AH877" s="23"/>
      <c r="AI877" s="24" t="s">
        <v>12</v>
      </c>
      <c r="AJ877" s="23"/>
      <c r="AK877" s="23"/>
      <c r="AL877" s="20"/>
      <c r="AM877" s="24" t="s">
        <v>21</v>
      </c>
      <c r="AN877" s="20"/>
      <c r="AO877" s="23"/>
      <c r="AP877" s="23"/>
      <c r="AQ877" s="23"/>
      <c r="AR877" s="23"/>
      <c r="AS877" s="24" t="s">
        <v>87</v>
      </c>
      <c r="AT877" s="23"/>
      <c r="AU877" s="23"/>
      <c r="AV877" s="23"/>
      <c r="AW877" s="24" t="s">
        <v>22</v>
      </c>
      <c r="AX877" s="20"/>
      <c r="AY877" s="20"/>
      <c r="AZ877" s="20"/>
      <c r="BA877" s="20"/>
      <c r="BB877" s="23"/>
      <c r="BC877" s="24" t="s">
        <v>13</v>
      </c>
      <c r="BD877" s="23"/>
      <c r="BE877" s="23"/>
      <c r="BF877" s="23"/>
      <c r="BG877" s="24" t="s">
        <v>23</v>
      </c>
      <c r="BH877" s="20"/>
      <c r="BI877" s="23"/>
      <c r="BJ877" s="23"/>
      <c r="BK877" s="23"/>
      <c r="BL877" s="23"/>
      <c r="BM877" s="24" t="s">
        <v>24</v>
      </c>
      <c r="BN877" s="23"/>
      <c r="BO877" s="23"/>
      <c r="BP877" s="23"/>
      <c r="BQ877" s="24" t="s">
        <v>22</v>
      </c>
      <c r="BR877" s="20"/>
      <c r="BS877" s="20"/>
      <c r="BT877" s="20"/>
      <c r="BU877" s="20"/>
      <c r="BV877" s="23"/>
      <c r="BW877" s="24" t="s">
        <v>25</v>
      </c>
      <c r="BX877" s="23"/>
      <c r="BY877" s="23"/>
      <c r="BZ877" s="23"/>
      <c r="CA877" s="24" t="s">
        <v>23</v>
      </c>
      <c r="CB877" s="20"/>
      <c r="CC877" s="23"/>
      <c r="CD877" s="23"/>
      <c r="CE877" s="23"/>
      <c r="CF877" s="23"/>
      <c r="CG877" s="24" t="s">
        <v>88</v>
      </c>
      <c r="CH877" s="23"/>
      <c r="CI877" s="23"/>
      <c r="CJ877" s="23"/>
      <c r="CK877" s="24" t="s">
        <v>155</v>
      </c>
      <c r="CL877" s="24"/>
      <c r="CM877" s="23"/>
      <c r="CN877" s="23"/>
      <c r="CO877" s="23"/>
      <c r="CP877" s="23"/>
      <c r="CQ877" s="24" t="s">
        <v>89</v>
      </c>
      <c r="CR877" s="23"/>
      <c r="CS877" s="23"/>
    </row>
    <row r="878" spans="1:104" ht="18" customHeight="1" thickBot="1">
      <c r="A878" s="23"/>
      <c r="B878" s="33"/>
      <c r="C878" s="23"/>
      <c r="D878" s="7" t="s">
        <v>99</v>
      </c>
      <c r="E878" s="8"/>
      <c r="F878" s="8" t="s">
        <v>100</v>
      </c>
      <c r="G878" s="9"/>
      <c r="H878" s="10"/>
      <c r="I878" s="7" t="s">
        <v>103</v>
      </c>
      <c r="J878" s="8"/>
      <c r="K878" s="8" t="s">
        <v>104</v>
      </c>
      <c r="L878" s="9"/>
      <c r="M878" s="23"/>
      <c r="N878" s="194" t="s">
        <v>74</v>
      </c>
      <c r="O878" s="195"/>
      <c r="P878" s="196" t="s">
        <v>75</v>
      </c>
      <c r="Q878" s="197"/>
      <c r="R878" s="23"/>
      <c r="S878" s="7" t="s">
        <v>2</v>
      </c>
      <c r="T878" s="8"/>
      <c r="U878" s="8" t="s">
        <v>3</v>
      </c>
      <c r="V878" s="9"/>
      <c r="W878" s="20"/>
      <c r="X878" s="194" t="s">
        <v>108</v>
      </c>
      <c r="Y878" s="195"/>
      <c r="Z878" s="196" t="s">
        <v>109</v>
      </c>
      <c r="AA878" s="197"/>
      <c r="AB878" s="20"/>
      <c r="AC878" s="7" t="s">
        <v>107</v>
      </c>
      <c r="AD878" s="8"/>
      <c r="AE878" s="8" t="s">
        <v>14</v>
      </c>
      <c r="AF878" s="9"/>
      <c r="AG878" s="20"/>
      <c r="AH878" s="194" t="s">
        <v>112</v>
      </c>
      <c r="AI878" s="195"/>
      <c r="AJ878" s="196" t="s">
        <v>113</v>
      </c>
      <c r="AK878" s="197"/>
      <c r="AL878" s="20"/>
      <c r="AM878" s="106" t="s">
        <v>135</v>
      </c>
      <c r="AN878" s="107"/>
      <c r="AO878" s="107" t="s">
        <v>136</v>
      </c>
      <c r="AP878" s="108"/>
      <c r="AQ878" s="23"/>
      <c r="AR878" s="194" t="s">
        <v>116</v>
      </c>
      <c r="AS878" s="195"/>
      <c r="AT878" s="196" t="s">
        <v>0</v>
      </c>
      <c r="AU878" s="197"/>
      <c r="AV878" s="36"/>
      <c r="AW878" s="7" t="s">
        <v>139</v>
      </c>
      <c r="AX878" s="8"/>
      <c r="AY878" s="8" t="s">
        <v>140</v>
      </c>
      <c r="AZ878" s="9"/>
      <c r="BA878" s="20"/>
      <c r="BB878" s="194" t="s">
        <v>119</v>
      </c>
      <c r="BC878" s="195"/>
      <c r="BD878" s="196" t="s">
        <v>120</v>
      </c>
      <c r="BE878" s="197"/>
      <c r="BF878" s="36"/>
      <c r="BG878" s="190" t="s">
        <v>143</v>
      </c>
      <c r="BH878" s="191"/>
      <c r="BI878" s="192" t="s">
        <v>144</v>
      </c>
      <c r="BJ878" s="193"/>
      <c r="BK878" s="36"/>
      <c r="BL878" s="194" t="s">
        <v>123</v>
      </c>
      <c r="BM878" s="195"/>
      <c r="BN878" s="196" t="s">
        <v>124</v>
      </c>
      <c r="BO878" s="197"/>
      <c r="BP878" s="36"/>
      <c r="BQ878" s="7" t="s">
        <v>147</v>
      </c>
      <c r="BR878" s="8"/>
      <c r="BS878" s="8" t="s">
        <v>148</v>
      </c>
      <c r="BT878" s="9"/>
      <c r="BU878" s="20"/>
      <c r="BV878" s="194" t="s">
        <v>127</v>
      </c>
      <c r="BW878" s="195"/>
      <c r="BX878" s="196" t="s">
        <v>128</v>
      </c>
      <c r="BY878" s="197"/>
      <c r="BZ878" s="36"/>
      <c r="CA878" s="7" t="s">
        <v>151</v>
      </c>
      <c r="CB878" s="8"/>
      <c r="CC878" s="8" t="s">
        <v>152</v>
      </c>
      <c r="CD878" s="9"/>
      <c r="CE878" s="36"/>
      <c r="CF878" s="194" t="s">
        <v>131</v>
      </c>
      <c r="CG878" s="195"/>
      <c r="CH878" s="196" t="s">
        <v>132</v>
      </c>
      <c r="CI878" s="197"/>
      <c r="CJ878" s="23"/>
      <c r="CK878" s="7" t="s">
        <v>156</v>
      </c>
      <c r="CL878" s="8"/>
      <c r="CM878" s="8" t="s">
        <v>157</v>
      </c>
      <c r="CN878" s="9"/>
      <c r="CO878" s="23"/>
      <c r="CP878" s="194" t="s">
        <v>160</v>
      </c>
      <c r="CQ878" s="195"/>
      <c r="CR878" s="196" t="s">
        <v>132</v>
      </c>
      <c r="CS878" s="197"/>
      <c r="CU878" s="26" t="s">
        <v>15</v>
      </c>
      <c r="CW878" s="52" t="s">
        <v>46</v>
      </c>
    </row>
    <row r="879" spans="1:104" ht="18" customHeight="1" thickTop="1" thickBot="1">
      <c r="B879" s="34">
        <v>2.14</v>
      </c>
      <c r="D879" s="11">
        <v>1</v>
      </c>
      <c r="E879" s="12">
        <v>0</v>
      </c>
      <c r="F879" s="13">
        <v>0</v>
      </c>
      <c r="G879" s="14">
        <v>0</v>
      </c>
      <c r="H879" s="10"/>
      <c r="I879" s="11">
        <v>1</v>
      </c>
      <c r="J879" s="12">
        <v>0</v>
      </c>
      <c r="K879" s="13">
        <v>0</v>
      </c>
      <c r="L879" s="40">
        <f t="shared" ref="L879" si="9156">$B879*$J$4</f>
        <v>3.0538656000000004</v>
      </c>
      <c r="N879" s="1">
        <f t="shared" ref="N879" si="9157">D879*I879+F879*I882-E879*J879-G879*J882</f>
        <v>1</v>
      </c>
      <c r="O879" s="4">
        <f t="shared" ref="O879" si="9158">(D879*J879+E879*I879+F879*J882+G879*I882)</f>
        <v>0</v>
      </c>
      <c r="P879" s="2">
        <f t="shared" ref="P879" si="9159">D879*K879+F879*K882-E879*L879-G879*L882</f>
        <v>0</v>
      </c>
      <c r="Q879" s="3">
        <f t="shared" ref="Q879" si="9160">(D879*L879+E879*K879+F879*L882+G879*K882)</f>
        <v>3.0538656000000004</v>
      </c>
      <c r="S879" s="11">
        <v>1</v>
      </c>
      <c r="T879" s="12">
        <v>0</v>
      </c>
      <c r="U879" s="13">
        <v>0</v>
      </c>
      <c r="V879" s="13">
        <v>0</v>
      </c>
      <c r="W879" s="20"/>
      <c r="X879" s="1">
        <f t="shared" ref="X879" si="9161">N879*S879+P879*S882-O879*T879-Q879*T882</f>
        <v>-10.792768311480323</v>
      </c>
      <c r="Y879" s="4">
        <f t="shared" ref="Y879" si="9162">(N879*T879+O879*S879+P879*T882+Q879*S882)</f>
        <v>0</v>
      </c>
      <c r="Z879" s="2">
        <f t="shared" ref="Z879" si="9163">N879*U879+P879*U882-O879*V879-Q879*V882</f>
        <v>0</v>
      </c>
      <c r="AA879" s="3">
        <f t="shared" ref="AA879" si="9164">(N879*V879+O879*U879+P879*V882+Q879*U882)</f>
        <v>3.0538656000000004</v>
      </c>
      <c r="AB879" s="20"/>
      <c r="AC879" s="11">
        <v>1</v>
      </c>
      <c r="AD879" s="12">
        <v>0</v>
      </c>
      <c r="AE879" s="13">
        <v>0</v>
      </c>
      <c r="AF879" s="40">
        <f t="shared" ref="AF879" si="9165">$B879*$AD$4</f>
        <v>3.6647286000000006</v>
      </c>
      <c r="AG879" s="20"/>
      <c r="AH879" s="1">
        <f t="shared" ref="AH879" si="9166">X879*AC879+Z879*AC882-Y879*AD879-AA879*AD882</f>
        <v>-10.792768311480323</v>
      </c>
      <c r="AI879" s="4">
        <f t="shared" ref="AI879" si="9167">(X879*AD879+Y879*AC879+Z879*AD882+AA879*AC882)</f>
        <v>0</v>
      </c>
      <c r="AJ879" s="2">
        <f t="shared" ref="AJ879" si="9168">X879*AE879+Z879*AE882-Y879*AF879-AA879*AF882</f>
        <v>0</v>
      </c>
      <c r="AK879" s="3">
        <f t="shared" ref="AK879" si="9169">(X879*AF879+Y879*AE879+Z879*AF882+AA879*AE882)</f>
        <v>-36.498701104255652</v>
      </c>
      <c r="AL879" s="20"/>
      <c r="AM879" s="11">
        <v>1</v>
      </c>
      <c r="AN879" s="12">
        <v>0</v>
      </c>
      <c r="AO879" s="13">
        <v>0</v>
      </c>
      <c r="AP879" s="14">
        <v>0</v>
      </c>
      <c r="AR879" s="1">
        <f t="shared" ref="AR879" si="9170">AH879*AM879+AJ879*AM882-AI879*AN879-AK879*AN882</f>
        <v>138.06084796771464</v>
      </c>
      <c r="AS879" s="4">
        <f t="shared" ref="AS879" si="9171">(AH879*AN879+AI879*AM879+AJ879*AN882+AK879*AM882)</f>
        <v>0</v>
      </c>
      <c r="AT879" s="2">
        <f t="shared" ref="AT879" si="9172">AH879*AO879+AJ879*AO882-AI879*AP879-AK879*AP882</f>
        <v>0</v>
      </c>
      <c r="AU879" s="3">
        <f t="shared" ref="AU879" si="9173">(AH879*AP879+AI879*AO879+AJ879*AP882+AK879*AO882)</f>
        <v>-36.498701104255652</v>
      </c>
      <c r="AV879" s="20"/>
      <c r="AW879" s="11">
        <v>1</v>
      </c>
      <c r="AX879" s="12">
        <v>0</v>
      </c>
      <c r="AY879" s="13">
        <v>0</v>
      </c>
      <c r="AZ879" s="40">
        <f t="shared" ref="AZ879" si="9174">$B879*$AX$4</f>
        <v>3.6647286000000006</v>
      </c>
      <c r="BA879" s="20"/>
      <c r="BB879" s="1">
        <f t="shared" ref="BB879" si="9175">AR879*AW879+AT879*AW882-AS879*AX879-AU879*AX882</f>
        <v>138.06084796771464</v>
      </c>
      <c r="BC879" s="4">
        <f t="shared" ref="BC879" si="9176">(AR879*AX879+AS879*AW879+AT879*AX882+AU879*AW882)</f>
        <v>0</v>
      </c>
      <c r="BD879" s="2">
        <f t="shared" ref="BD879" si="9177">AR879*AY879+AT879*AY882-AS879*AZ879-AU879*AZ882</f>
        <v>0</v>
      </c>
      <c r="BE879" s="3">
        <f t="shared" ref="BE879" si="9178">(AR879*AZ879+AS879*AY879+AT879*AZ882+AU879*AY882)</f>
        <v>469.45683698328014</v>
      </c>
      <c r="BF879" s="20"/>
      <c r="BG879" s="11">
        <v>1</v>
      </c>
      <c r="BH879" s="12">
        <v>0</v>
      </c>
      <c r="BI879" s="13">
        <v>0</v>
      </c>
      <c r="BJ879" s="14">
        <v>0</v>
      </c>
      <c r="BK879" s="20"/>
      <c r="BL879" s="1">
        <f t="shared" ref="BL879" si="9179">BB879*BG879+BD879*BG882-BC879*BH879-BE879*BH882</f>
        <v>-1674.7876646794066</v>
      </c>
      <c r="BM879" s="4">
        <f t="shared" ref="BM879" si="9180">(BB879*BH879+BC879*BG879+BD879*BH882+BE879*BG882)</f>
        <v>0</v>
      </c>
      <c r="BN879" s="2">
        <f t="shared" ref="BN879" si="9181">BB879*BI879+BD879*BI882-BC879*BJ879-BE879*BJ882</f>
        <v>0</v>
      </c>
      <c r="BO879" s="3">
        <f t="shared" ref="BO879" si="9182">(BB879*BJ879+BC879*BI879+BD879*BJ882+BE879*BI882)</f>
        <v>469.45683698328014</v>
      </c>
      <c r="BP879" s="20"/>
      <c r="BQ879" s="11">
        <v>1</v>
      </c>
      <c r="BR879" s="12">
        <v>0</v>
      </c>
      <c r="BS879" s="13">
        <v>0</v>
      </c>
      <c r="BT879" s="40">
        <f t="shared" ref="BT879" si="9183">$B879*BR$4</f>
        <v>3.0538656000000004</v>
      </c>
      <c r="BU879" s="20"/>
      <c r="BV879" s="1">
        <f t="shared" ref="BV879" si="9184">BL879*BQ879+BN879*BQ882-BM879*BR879-BO879*BR882</f>
        <v>-1674.7876646794066</v>
      </c>
      <c r="BW879" s="4">
        <f t="shared" ref="BW879" si="9185">(BL879*BR879+BM879*BQ879+BN879*BR882+BO879*BQ882)</f>
        <v>0</v>
      </c>
      <c r="BX879" s="2">
        <f t="shared" ref="BX879" si="9186">BL879*BS879+BN879*BS882-BM879*BT879-BO879*BT882</f>
        <v>0</v>
      </c>
      <c r="BY879" s="3">
        <f t="shared" ref="BY879" si="9187">(BL879*BT879+BM879*BS879+BN879*BT882+BO879*BS882)</f>
        <v>-4645.1195994854952</v>
      </c>
      <c r="BZ879" s="20"/>
      <c r="CA879" s="11">
        <v>1</v>
      </c>
      <c r="CB879" s="12">
        <v>0</v>
      </c>
      <c r="CC879" s="13">
        <v>0</v>
      </c>
      <c r="CD879" s="14">
        <v>0</v>
      </c>
      <c r="CE879" s="20"/>
      <c r="CF879" s="1">
        <f t="shared" ref="CF879" si="9188">BV879*CA879+BX879*CA882-BW879*CB879-BY879*CB882</f>
        <v>6421.5963396929383</v>
      </c>
      <c r="CG879" s="4">
        <f t="shared" ref="CG879" si="9189">(BV879*CB879+BW879*CA879+BX879*CB882+BY879*CA882)</f>
        <v>0</v>
      </c>
      <c r="CH879" s="2">
        <f t="shared" ref="CH879" si="9190">BV879*CC879+BX879*CC882-BW879*CD879-BY879*CD882</f>
        <v>0</v>
      </c>
      <c r="CI879" s="3">
        <f t="shared" ref="CI879" si="9191">(BV879*CD879+BW879*CC879+BX879*CD882+BY879*CC882)</f>
        <v>-4645.1195994854952</v>
      </c>
      <c r="CJ879" s="28"/>
      <c r="CK879" s="11">
        <v>1</v>
      </c>
      <c r="CL879" s="12">
        <v>0</v>
      </c>
      <c r="CM879" s="13">
        <v>0</v>
      </c>
      <c r="CN879" s="14">
        <v>0</v>
      </c>
      <c r="CP879" s="1">
        <f t="shared" ref="CP879" si="9192">CF879*CK879+CH879*CK882-CG879*CL879-CI879*CL882</f>
        <v>6421.5963396929383</v>
      </c>
      <c r="CQ879" s="4">
        <f t="shared" ref="CQ879" si="9193">(CF879*CL879+CG879*CK879+CH879*CL882+CI879*CK882)</f>
        <v>-4645.1195994854952</v>
      </c>
      <c r="CR879" s="2">
        <f t="shared" ref="CR879" si="9194">CF879*CM879+CH879*CM882-CG879*CN879-CI879*CN882</f>
        <v>0</v>
      </c>
      <c r="CS879" s="3">
        <f t="shared" ref="CS879" si="9195">(CF879*CN879+CG879*CM879+CH879*CN882+CI879*CM882)</f>
        <v>-4645.1195994854952</v>
      </c>
      <c r="CU879" s="29">
        <f t="shared" ref="CU879" si="9196">20*LOG(((1+$CL$4)/$CL$4)/((CP879+CP882)^2+(CQ879+CQ882)^2)^0.5)</f>
        <v>-76.600595967920299</v>
      </c>
      <c r="CW879" s="53">
        <f t="shared" ref="CW879" si="9197">((CP879^2+CQ879^2)^0.5)/((CP882^2+CQ882^2)^0.5)</f>
        <v>0.72335902596735879</v>
      </c>
    </row>
    <row r="880" spans="1:104" ht="18" customHeight="1" thickBot="1">
      <c r="D880" s="11"/>
      <c r="E880" s="13"/>
      <c r="F880" s="13"/>
      <c r="G880" s="15"/>
      <c r="H880" s="10"/>
      <c r="I880" s="11"/>
      <c r="J880" s="13"/>
      <c r="K880" s="13"/>
      <c r="L880" s="15"/>
      <c r="N880" s="5"/>
      <c r="Q880" s="6"/>
      <c r="S880" s="11"/>
      <c r="T880" s="13"/>
      <c r="U880" s="13"/>
      <c r="V880" s="15"/>
      <c r="W880" s="20"/>
      <c r="X880" s="5"/>
      <c r="AA880" s="6"/>
      <c r="AB880" s="20"/>
      <c r="AC880" s="11"/>
      <c r="AD880" s="13"/>
      <c r="AE880" s="13"/>
      <c r="AF880" s="15"/>
      <c r="AG880" s="20"/>
      <c r="AH880" s="5"/>
      <c r="AK880" s="6"/>
      <c r="AL880" s="20"/>
      <c r="AM880" s="11"/>
      <c r="AN880" s="13"/>
      <c r="AO880" s="13"/>
      <c r="AP880" s="15"/>
      <c r="AR880" s="5"/>
      <c r="AU880" s="6"/>
      <c r="AW880" s="11"/>
      <c r="AX880" s="13"/>
      <c r="AY880" s="13"/>
      <c r="AZ880" s="15"/>
      <c r="BA880" s="20"/>
      <c r="BB880" s="5"/>
      <c r="BE880" s="6"/>
      <c r="BG880" s="11"/>
      <c r="BH880" s="13"/>
      <c r="BI880" s="13"/>
      <c r="BJ880" s="15"/>
      <c r="BL880" s="5"/>
      <c r="BO880" s="6"/>
      <c r="BQ880" s="11"/>
      <c r="BR880" s="13"/>
      <c r="BS880" s="13"/>
      <c r="BT880" s="15"/>
      <c r="BU880" s="20"/>
      <c r="BV880" s="5"/>
      <c r="BY880" s="6"/>
      <c r="CA880" s="11"/>
      <c r="CB880" s="13"/>
      <c r="CC880" s="13"/>
      <c r="CD880" s="15"/>
      <c r="CF880" s="5"/>
      <c r="CI880" s="6"/>
      <c r="CK880" s="11"/>
      <c r="CL880" s="13"/>
      <c r="CM880" s="13"/>
      <c r="CN880" s="15"/>
      <c r="CP880" s="5"/>
      <c r="CS880" s="6"/>
      <c r="CW880" s="54"/>
    </row>
    <row r="881" spans="1:101" ht="18" customHeight="1" thickBot="1">
      <c r="D881" s="11" t="s">
        <v>101</v>
      </c>
      <c r="E881" s="13"/>
      <c r="F881" s="13" t="s">
        <v>102</v>
      </c>
      <c r="G881" s="15"/>
      <c r="H881" s="10"/>
      <c r="I881" s="11" t="s">
        <v>106</v>
      </c>
      <c r="J881" s="13"/>
      <c r="K881" s="13" t="s">
        <v>105</v>
      </c>
      <c r="L881" s="15"/>
      <c r="N881" s="194" t="s">
        <v>16</v>
      </c>
      <c r="O881" s="195"/>
      <c r="P881" s="196" t="s">
        <v>17</v>
      </c>
      <c r="Q881" s="197"/>
      <c r="S881" s="11" t="s">
        <v>4</v>
      </c>
      <c r="T881" s="13"/>
      <c r="U881" s="13" t="s">
        <v>5</v>
      </c>
      <c r="V881" s="15"/>
      <c r="W881" s="20"/>
      <c r="X881" s="194" t="s">
        <v>111</v>
      </c>
      <c r="Y881" s="195"/>
      <c r="Z881" s="196" t="s">
        <v>110</v>
      </c>
      <c r="AA881" s="197"/>
      <c r="AB881" s="20"/>
      <c r="AC881" s="11" t="s">
        <v>18</v>
      </c>
      <c r="AD881" s="13"/>
      <c r="AE881" s="13" t="s">
        <v>19</v>
      </c>
      <c r="AF881" s="15"/>
      <c r="AG881" s="20"/>
      <c r="AH881" s="194" t="s">
        <v>114</v>
      </c>
      <c r="AI881" s="195"/>
      <c r="AJ881" s="196" t="s">
        <v>115</v>
      </c>
      <c r="AK881" s="197"/>
      <c r="AL881" s="20"/>
      <c r="AM881" s="11" t="s">
        <v>138</v>
      </c>
      <c r="AN881" s="13"/>
      <c r="AO881" s="13" t="s">
        <v>137</v>
      </c>
      <c r="AP881" s="15"/>
      <c r="AR881" s="194" t="s">
        <v>117</v>
      </c>
      <c r="AS881" s="195"/>
      <c r="AT881" s="196" t="s">
        <v>118</v>
      </c>
      <c r="AU881" s="197"/>
      <c r="AV881" s="36"/>
      <c r="AW881" s="11" t="s">
        <v>142</v>
      </c>
      <c r="AX881" s="13"/>
      <c r="AY881" s="13" t="s">
        <v>141</v>
      </c>
      <c r="AZ881" s="15"/>
      <c r="BA881" s="20"/>
      <c r="BB881" s="194" t="s">
        <v>122</v>
      </c>
      <c r="BC881" s="195"/>
      <c r="BD881" s="196" t="s">
        <v>121</v>
      </c>
      <c r="BE881" s="197"/>
      <c r="BF881" s="36"/>
      <c r="BG881" s="11" t="s">
        <v>145</v>
      </c>
      <c r="BH881" s="13"/>
      <c r="BI881" s="13" t="s">
        <v>146</v>
      </c>
      <c r="BJ881" s="15"/>
      <c r="BK881" s="36"/>
      <c r="BL881" s="194" t="s">
        <v>125</v>
      </c>
      <c r="BM881" s="195"/>
      <c r="BN881" s="196" t="s">
        <v>126</v>
      </c>
      <c r="BO881" s="197"/>
      <c r="BP881" s="36"/>
      <c r="BQ881" s="11" t="s">
        <v>150</v>
      </c>
      <c r="BR881" s="13"/>
      <c r="BS881" s="13" t="s">
        <v>149</v>
      </c>
      <c r="BT881" s="15"/>
      <c r="BU881" s="20"/>
      <c r="BV881" s="194" t="s">
        <v>129</v>
      </c>
      <c r="BW881" s="195"/>
      <c r="BX881" s="196" t="s">
        <v>130</v>
      </c>
      <c r="BY881" s="197"/>
      <c r="BZ881" s="36"/>
      <c r="CA881" s="11" t="s">
        <v>154</v>
      </c>
      <c r="CB881" s="13"/>
      <c r="CC881" s="13" t="s">
        <v>153</v>
      </c>
      <c r="CD881" s="15"/>
      <c r="CE881" s="36"/>
      <c r="CF881" s="194" t="s">
        <v>134</v>
      </c>
      <c r="CG881" s="195"/>
      <c r="CH881" s="196" t="s">
        <v>133</v>
      </c>
      <c r="CI881" s="197"/>
      <c r="CK881" s="11" t="s">
        <v>159</v>
      </c>
      <c r="CL881" s="13"/>
      <c r="CM881" s="13" t="s">
        <v>158</v>
      </c>
      <c r="CN881" s="15"/>
      <c r="CP881" s="109" t="s">
        <v>161</v>
      </c>
      <c r="CQ881" s="110"/>
      <c r="CR881" s="111" t="s">
        <v>162</v>
      </c>
      <c r="CS881" s="112"/>
      <c r="CU881" s="38" t="s">
        <v>29</v>
      </c>
      <c r="CW881" s="55" t="s">
        <v>47</v>
      </c>
    </row>
    <row r="882" spans="1:101" ht="18" customHeight="1" thickTop="1" thickBot="1">
      <c r="D882" s="16">
        <v>0</v>
      </c>
      <c r="E882" s="17">
        <f t="shared" ref="E882" si="9198">$B879*$E$4</f>
        <v>1.7429872</v>
      </c>
      <c r="F882" s="18">
        <v>1</v>
      </c>
      <c r="G882" s="19">
        <v>0</v>
      </c>
      <c r="H882" s="10"/>
      <c r="I882" s="16">
        <v>0</v>
      </c>
      <c r="J882" s="17">
        <v>0</v>
      </c>
      <c r="K882" s="18">
        <v>1</v>
      </c>
      <c r="L882" s="19">
        <v>0</v>
      </c>
      <c r="N882" s="1">
        <f t="shared" ref="N882" si="9199">D882*I879+F882*I882-E882*J879-G882*J882</f>
        <v>0</v>
      </c>
      <c r="O882" s="4">
        <f t="shared" ref="O882" si="9200">(D882*J879+E882*I879+F882*J882+G882*I882)</f>
        <v>1.7429872</v>
      </c>
      <c r="P882" s="2">
        <f t="shared" ref="P882" si="9201">D882*K879+F882*K882-E882*L879-G882*L882</f>
        <v>-4.3228486513203208</v>
      </c>
      <c r="Q882" s="3">
        <f t="shared" ref="Q882" si="9202">(D882*L879+E882*K879+F882*L882+G882*K882)</f>
        <v>0</v>
      </c>
      <c r="S882" s="16">
        <v>0</v>
      </c>
      <c r="T882" s="17">
        <f t="shared" ref="T882" si="9203">$B879*$T$4</f>
        <v>3.8615872000000002</v>
      </c>
      <c r="U882" s="18">
        <v>1</v>
      </c>
      <c r="V882" s="19">
        <v>0</v>
      </c>
      <c r="W882" s="20"/>
      <c r="X882" s="1">
        <f t="shared" ref="X882" si="9204">N882*S879+P882*S882-O882*T879-Q882*T882</f>
        <v>0</v>
      </c>
      <c r="Y882" s="4">
        <f t="shared" ref="Y882" si="9205">(N882*T879+O882*S879+P882*T882+Q882*S882)</f>
        <v>-14.950069819475816</v>
      </c>
      <c r="Z882" s="2">
        <f t="shared" ref="Z882" si="9206">N882*U879+P882*U882-O882*V879-Q882*V882</f>
        <v>-4.3228486513203208</v>
      </c>
      <c r="AA882" s="3">
        <f t="shared" ref="AA882" si="9207">(N882*V879+O882*U879+P882*V882+Q882*U882)</f>
        <v>0</v>
      </c>
      <c r="AB882" s="20"/>
      <c r="AC882" s="16">
        <v>0</v>
      </c>
      <c r="AD882" s="17">
        <v>0</v>
      </c>
      <c r="AE882" s="18">
        <v>1</v>
      </c>
      <c r="AF882" s="19">
        <v>0</v>
      </c>
      <c r="AG882" s="20"/>
      <c r="AH882" s="1">
        <f t="shared" ref="AH882" si="9208">X882*AC879+Z882*AC882-Y882*AD879-AA882*AD882</f>
        <v>0</v>
      </c>
      <c r="AI882" s="4">
        <f t="shared" ref="AI882" si="9209">(X882*AD879+Y882*AC879+Z882*AD882+AA882*AC882)</f>
        <v>-14.950069819475816</v>
      </c>
      <c r="AJ882" s="2">
        <f t="shared" ref="AJ882" si="9210">X882*AE879+Z882*AE882-Y882*AF879-AA882*AF882</f>
        <v>50.465099788109548</v>
      </c>
      <c r="AK882" s="3">
        <f t="shared" ref="AK882" si="9211">(X882*AF879+Y882*AE879+Z882*AF882+AA882*AE882)</f>
        <v>0</v>
      </c>
      <c r="AL882" s="20"/>
      <c r="AM882" s="16">
        <v>0</v>
      </c>
      <c r="AN882" s="17">
        <f t="shared" ref="AN882" si="9212">$B879*$AN$4</f>
        <v>4.0783263999999999</v>
      </c>
      <c r="AO882" s="18">
        <v>1</v>
      </c>
      <c r="AP882" s="19">
        <v>0</v>
      </c>
      <c r="AR882" s="1">
        <f t="shared" ref="AR882" si="9213">AH882*AM879+AJ882*AM882-AI882*AN879-AK882*AN882</f>
        <v>0</v>
      </c>
      <c r="AS882" s="4">
        <f t="shared" ref="AS882" si="9214">(AH882*AN879+AI882*AM879+AJ882*AN882+AK882*AM882)</f>
        <v>190.86307892500574</v>
      </c>
      <c r="AT882" s="2">
        <f t="shared" ref="AT882" si="9215">AH882*AO879+AJ882*AO882-AI882*AP879-AK882*AP882</f>
        <v>50.465099788109548</v>
      </c>
      <c r="AU882" s="3">
        <f t="shared" ref="AU882" si="9216">(AH882*AP879+AI882*AO879+AJ882*AP882+AK882*AO882)</f>
        <v>0</v>
      </c>
      <c r="AV882" s="20"/>
      <c r="AW882" s="16">
        <v>0</v>
      </c>
      <c r="AX882" s="17">
        <v>0</v>
      </c>
      <c r="AY882" s="18">
        <v>1</v>
      </c>
      <c r="AZ882" s="19">
        <v>0</v>
      </c>
      <c r="BA882" s="20"/>
      <c r="BB882" s="1">
        <f t="shared" ref="BB882" si="9217">AR882*AW879+AT882*AW882-AS882*AX879-AU882*AX882</f>
        <v>0</v>
      </c>
      <c r="BC882" s="4">
        <f t="shared" ref="BC882" si="9218">(AR882*AX879+AS882*AW879+AT882*AX882+AU882*AW882)</f>
        <v>190.86307892500574</v>
      </c>
      <c r="BD882" s="2">
        <f t="shared" ref="BD882" si="9219">AR882*AY879+AT882*AY882-AS882*AZ879-AU882*AZ882</f>
        <v>-648.99628423241631</v>
      </c>
      <c r="BE882" s="3">
        <f t="shared" ref="BE882" si="9220">(AR882*AZ879+AS882*AY879+AT882*AZ882+AU882*AY882)</f>
        <v>0</v>
      </c>
      <c r="BF882" s="20"/>
      <c r="BG882" s="16">
        <v>0</v>
      </c>
      <c r="BH882" s="17">
        <f t="shared" ref="BH882" si="9221">$B879*$BH$4</f>
        <v>3.8615872000000002</v>
      </c>
      <c r="BI882" s="18">
        <v>1</v>
      </c>
      <c r="BJ882" s="19">
        <v>0</v>
      </c>
      <c r="BK882" s="20"/>
      <c r="BL882" s="1">
        <f t="shared" ref="BL882" si="9222">BB882*BG879+BD882*BG882-BC882*BH879-BE882*BH882</f>
        <v>0</v>
      </c>
      <c r="BM882" s="4">
        <f t="shared" ref="BM882" si="9223">(BB882*BH879+BC882*BG879+BD882*BH882+BE882*BG882)</f>
        <v>-2315.2926651144553</v>
      </c>
      <c r="BN882" s="2">
        <f t="shared" ref="BN882" si="9224">BB882*BI879+BD882*BI882-BC882*BJ879-BE882*BJ882</f>
        <v>-648.99628423241631</v>
      </c>
      <c r="BO882" s="3">
        <f t="shared" ref="BO882" si="9225">(BB882*BJ879+BC882*BI879+BD882*BJ882+BE882*BI882)</f>
        <v>0</v>
      </c>
      <c r="BP882" s="20"/>
      <c r="BQ882" s="16">
        <v>0</v>
      </c>
      <c r="BR882" s="17">
        <v>0</v>
      </c>
      <c r="BS882" s="18">
        <v>1</v>
      </c>
      <c r="BT882" s="19">
        <v>0</v>
      </c>
      <c r="BU882" s="20"/>
      <c r="BV882" s="1">
        <f t="shared" ref="BV882" si="9226">BL882*BQ879+BN882*BQ882-BM882*BR879-BO882*BR882</f>
        <v>0</v>
      </c>
      <c r="BW882" s="4">
        <f t="shared" ref="BW882" si="9227">(BL882*BR879+BM882*BQ879+BN882*BR882+BO882*BQ882)</f>
        <v>-2315.2926651144553</v>
      </c>
      <c r="BX882" s="2">
        <f t="shared" ref="BX882" si="9228">BL882*BS879+BN882*BS882-BM882*BT879-BO882*BT882</f>
        <v>6421.5963396929392</v>
      </c>
      <c r="BY882" s="3">
        <f t="shared" ref="BY882" si="9229">(BL882*BT879+BM882*BS879+BN882*BT882+BO882*BS882)</f>
        <v>0</v>
      </c>
      <c r="BZ882" s="20"/>
      <c r="CA882" s="16">
        <v>0</v>
      </c>
      <c r="CB882" s="17">
        <f t="shared" ref="CB882" si="9230">$B879*$CB$4</f>
        <v>1.7429872</v>
      </c>
      <c r="CC882" s="18">
        <v>1</v>
      </c>
      <c r="CD882" s="19">
        <v>0</v>
      </c>
      <c r="CE882" s="20"/>
      <c r="CF882" s="1">
        <f t="shared" ref="CF882" si="9231">BV882*CA879+BX882*CA882-BW882*CB879-BY882*CB882</f>
        <v>0</v>
      </c>
      <c r="CG882" s="4">
        <f t="shared" ref="CG882" si="9232">(BV882*CB879+BW882*CA879+BX882*CB882+BY882*CA882)</f>
        <v>8877.4675585371897</v>
      </c>
      <c r="CH882" s="2">
        <f t="shared" ref="CH882" si="9233">BV882*CC879+BX882*CC882-BW882*CD879-BY882*CD882</f>
        <v>6421.5963396929392</v>
      </c>
      <c r="CI882" s="3">
        <f t="shared" ref="CI882" si="9234">(BV882*CD879+BW882*CC879+BX882*CD882+BY882*CC882)</f>
        <v>0</v>
      </c>
      <c r="CK882" s="16">
        <f t="shared" ref="CK882" si="9235">1/$CL$4</f>
        <v>1</v>
      </c>
      <c r="CL882" s="17">
        <v>0</v>
      </c>
      <c r="CM882" s="18">
        <v>1</v>
      </c>
      <c r="CN882" s="19">
        <v>0</v>
      </c>
      <c r="CP882" s="1">
        <f t="shared" ref="CP882" si="9236">CF882*CK879+CH882*CK882-CG882*CL879-CI882*CL882</f>
        <v>6421.5963396929392</v>
      </c>
      <c r="CQ882" s="4">
        <f t="shared" ref="CQ882" si="9237">(CF882*CL879+CG882*CK879+CH882*CL882+CI882*CK882)</f>
        <v>8877.4675585371897</v>
      </c>
      <c r="CR882" s="2">
        <f t="shared" ref="CR882" si="9238">CF882*CM879+CH882*CM882-CG882*CN879-CI882*CN882</f>
        <v>6421.5963396929392</v>
      </c>
      <c r="CS882" s="3">
        <f t="shared" ref="CS882" si="9239">(CF882*CN879+CG882*CM879+CH882*CN882+CI882*CM882)</f>
        <v>0</v>
      </c>
      <c r="CU882" s="39">
        <f t="shared" ref="CU882" si="9240">(180/PI())*ATAN(-1*(CQ879/CP879))</f>
        <v>35.880435583282683</v>
      </c>
      <c r="CW882" s="56">
        <f t="shared" ref="CW882" si="9241">20*LOG(((1-(10^(CU879/20)^2)*(1-((1-CW879)/(1+CW879))^2))^0.5))</f>
        <v>-9.2552273172135655E-8</v>
      </c>
    </row>
    <row r="883" spans="1:101" ht="18" customHeight="1">
      <c r="E883" s="20"/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3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</row>
    <row r="884" spans="1:101" ht="18" customHeight="1"/>
    <row r="885" spans="1:101" ht="18" customHeight="1" thickBot="1">
      <c r="A885" s="23"/>
      <c r="B885" s="23"/>
      <c r="C885" s="23"/>
      <c r="D885" s="20" t="s">
        <v>6</v>
      </c>
      <c r="E885" s="20"/>
      <c r="F885" s="20"/>
      <c r="G885" s="20"/>
      <c r="H885" s="20"/>
      <c r="I885" s="20" t="s">
        <v>7</v>
      </c>
      <c r="J885" s="20"/>
      <c r="K885" s="20"/>
      <c r="L885" s="20"/>
      <c r="M885" s="23"/>
      <c r="N885" s="23"/>
      <c r="O885" s="24" t="s">
        <v>8</v>
      </c>
      <c r="P885" s="23"/>
      <c r="Q885" s="23"/>
      <c r="R885" s="23"/>
      <c r="S885" s="20"/>
      <c r="T885" s="20" t="s">
        <v>9</v>
      </c>
      <c r="U885" s="23"/>
      <c r="V885" s="23"/>
      <c r="W885" s="23"/>
      <c r="X885" s="23"/>
      <c r="Y885" s="24" t="s">
        <v>10</v>
      </c>
      <c r="Z885" s="23"/>
      <c r="AA885" s="23"/>
      <c r="AB885" s="23"/>
      <c r="AC885" s="24" t="s">
        <v>11</v>
      </c>
      <c r="AD885" s="20"/>
      <c r="AE885" s="20"/>
      <c r="AF885" s="20"/>
      <c r="AG885" s="20"/>
      <c r="AH885" s="23"/>
      <c r="AI885" s="24" t="s">
        <v>12</v>
      </c>
      <c r="AJ885" s="23"/>
      <c r="AK885" s="23"/>
      <c r="AL885" s="20"/>
      <c r="AM885" s="24" t="s">
        <v>21</v>
      </c>
      <c r="AN885" s="20"/>
      <c r="AO885" s="23"/>
      <c r="AP885" s="23"/>
      <c r="AQ885" s="23"/>
      <c r="AR885" s="23"/>
      <c r="AS885" s="24" t="s">
        <v>87</v>
      </c>
      <c r="AT885" s="23"/>
      <c r="AU885" s="23"/>
      <c r="AV885" s="23"/>
      <c r="AW885" s="24" t="s">
        <v>22</v>
      </c>
      <c r="AX885" s="20"/>
      <c r="AY885" s="20"/>
      <c r="AZ885" s="20"/>
      <c r="BA885" s="20"/>
      <c r="BB885" s="23"/>
      <c r="BC885" s="24" t="s">
        <v>13</v>
      </c>
      <c r="BD885" s="23"/>
      <c r="BE885" s="23"/>
      <c r="BF885" s="23"/>
      <c r="BG885" s="24" t="s">
        <v>23</v>
      </c>
      <c r="BH885" s="20"/>
      <c r="BI885" s="23"/>
      <c r="BJ885" s="23"/>
      <c r="BK885" s="23"/>
      <c r="BL885" s="23"/>
      <c r="BM885" s="24" t="s">
        <v>24</v>
      </c>
      <c r="BN885" s="23"/>
      <c r="BO885" s="23"/>
      <c r="BP885" s="23"/>
      <c r="BQ885" s="24" t="s">
        <v>22</v>
      </c>
      <c r="BR885" s="20"/>
      <c r="BS885" s="20"/>
      <c r="BT885" s="20"/>
      <c r="BU885" s="20"/>
      <c r="BV885" s="23"/>
      <c r="BW885" s="24" t="s">
        <v>25</v>
      </c>
      <c r="BX885" s="23"/>
      <c r="BY885" s="23"/>
      <c r="BZ885" s="23"/>
      <c r="CA885" s="24" t="s">
        <v>23</v>
      </c>
      <c r="CB885" s="20"/>
      <c r="CC885" s="23"/>
      <c r="CD885" s="23"/>
      <c r="CE885" s="23"/>
      <c r="CF885" s="23"/>
      <c r="CG885" s="24" t="s">
        <v>88</v>
      </c>
      <c r="CH885" s="23"/>
      <c r="CI885" s="23"/>
      <c r="CJ885" s="23"/>
      <c r="CK885" s="24" t="s">
        <v>155</v>
      </c>
      <c r="CL885" s="24"/>
      <c r="CM885" s="23"/>
      <c r="CN885" s="23"/>
      <c r="CO885" s="23"/>
      <c r="CP885" s="23"/>
      <c r="CQ885" s="24" t="s">
        <v>89</v>
      </c>
      <c r="CR885" s="23"/>
      <c r="CS885" s="23"/>
    </row>
    <row r="886" spans="1:101" ht="18" customHeight="1" thickBot="1">
      <c r="A886" s="23"/>
      <c r="B886" s="33"/>
      <c r="C886" s="23"/>
      <c r="D886" s="7" t="s">
        <v>99</v>
      </c>
      <c r="E886" s="8"/>
      <c r="F886" s="8" t="s">
        <v>100</v>
      </c>
      <c r="G886" s="9"/>
      <c r="H886" s="10"/>
      <c r="I886" s="7" t="s">
        <v>103</v>
      </c>
      <c r="J886" s="8"/>
      <c r="K886" s="8" t="s">
        <v>104</v>
      </c>
      <c r="L886" s="9"/>
      <c r="M886" s="23"/>
      <c r="N886" s="194" t="s">
        <v>74</v>
      </c>
      <c r="O886" s="195"/>
      <c r="P886" s="196" t="s">
        <v>75</v>
      </c>
      <c r="Q886" s="197"/>
      <c r="R886" s="23"/>
      <c r="S886" s="7" t="s">
        <v>2</v>
      </c>
      <c r="T886" s="8"/>
      <c r="U886" s="8" t="s">
        <v>3</v>
      </c>
      <c r="V886" s="9"/>
      <c r="W886" s="20"/>
      <c r="X886" s="194" t="s">
        <v>108</v>
      </c>
      <c r="Y886" s="195"/>
      <c r="Z886" s="196" t="s">
        <v>109</v>
      </c>
      <c r="AA886" s="197"/>
      <c r="AB886" s="20"/>
      <c r="AC886" s="7" t="s">
        <v>107</v>
      </c>
      <c r="AD886" s="8"/>
      <c r="AE886" s="8" t="s">
        <v>14</v>
      </c>
      <c r="AF886" s="9"/>
      <c r="AG886" s="20"/>
      <c r="AH886" s="194" t="s">
        <v>112</v>
      </c>
      <c r="AI886" s="195"/>
      <c r="AJ886" s="196" t="s">
        <v>113</v>
      </c>
      <c r="AK886" s="197"/>
      <c r="AL886" s="20"/>
      <c r="AM886" s="106" t="s">
        <v>135</v>
      </c>
      <c r="AN886" s="107"/>
      <c r="AO886" s="107" t="s">
        <v>136</v>
      </c>
      <c r="AP886" s="108"/>
      <c r="AQ886" s="23"/>
      <c r="AR886" s="194" t="s">
        <v>116</v>
      </c>
      <c r="AS886" s="195"/>
      <c r="AT886" s="196" t="s">
        <v>0</v>
      </c>
      <c r="AU886" s="197"/>
      <c r="AV886" s="36"/>
      <c r="AW886" s="7" t="s">
        <v>139</v>
      </c>
      <c r="AX886" s="8"/>
      <c r="AY886" s="8" t="s">
        <v>140</v>
      </c>
      <c r="AZ886" s="9"/>
      <c r="BA886" s="20"/>
      <c r="BB886" s="194" t="s">
        <v>119</v>
      </c>
      <c r="BC886" s="195"/>
      <c r="BD886" s="196" t="s">
        <v>120</v>
      </c>
      <c r="BE886" s="197"/>
      <c r="BF886" s="36"/>
      <c r="BG886" s="190" t="s">
        <v>143</v>
      </c>
      <c r="BH886" s="191"/>
      <c r="BI886" s="192" t="s">
        <v>144</v>
      </c>
      <c r="BJ886" s="193"/>
      <c r="BK886" s="36"/>
      <c r="BL886" s="194" t="s">
        <v>123</v>
      </c>
      <c r="BM886" s="195"/>
      <c r="BN886" s="196" t="s">
        <v>124</v>
      </c>
      <c r="BO886" s="197"/>
      <c r="BP886" s="36"/>
      <c r="BQ886" s="7" t="s">
        <v>147</v>
      </c>
      <c r="BR886" s="8"/>
      <c r="BS886" s="8" t="s">
        <v>148</v>
      </c>
      <c r="BT886" s="9"/>
      <c r="BU886" s="20"/>
      <c r="BV886" s="194" t="s">
        <v>127</v>
      </c>
      <c r="BW886" s="195"/>
      <c r="BX886" s="196" t="s">
        <v>128</v>
      </c>
      <c r="BY886" s="197"/>
      <c r="BZ886" s="36"/>
      <c r="CA886" s="7" t="s">
        <v>151</v>
      </c>
      <c r="CB886" s="8"/>
      <c r="CC886" s="8" t="s">
        <v>152</v>
      </c>
      <c r="CD886" s="9"/>
      <c r="CE886" s="36"/>
      <c r="CF886" s="194" t="s">
        <v>131</v>
      </c>
      <c r="CG886" s="195"/>
      <c r="CH886" s="196" t="s">
        <v>132</v>
      </c>
      <c r="CI886" s="197"/>
      <c r="CJ886" s="23"/>
      <c r="CK886" s="7" t="s">
        <v>156</v>
      </c>
      <c r="CL886" s="8"/>
      <c r="CM886" s="8" t="s">
        <v>157</v>
      </c>
      <c r="CN886" s="9"/>
      <c r="CO886" s="23"/>
      <c r="CP886" s="194" t="s">
        <v>160</v>
      </c>
      <c r="CQ886" s="195"/>
      <c r="CR886" s="196" t="s">
        <v>132</v>
      </c>
      <c r="CS886" s="197"/>
      <c r="CU886" s="26" t="s">
        <v>15</v>
      </c>
      <c r="CW886" s="52" t="s">
        <v>46</v>
      </c>
    </row>
    <row r="887" spans="1:101" ht="18" customHeight="1" thickTop="1" thickBot="1">
      <c r="B887" s="34">
        <v>2.16</v>
      </c>
      <c r="D887" s="11">
        <v>1</v>
      </c>
      <c r="E887" s="12">
        <v>0</v>
      </c>
      <c r="F887" s="13">
        <v>0</v>
      </c>
      <c r="G887" s="14">
        <v>0</v>
      </c>
      <c r="H887" s="10"/>
      <c r="I887" s="11">
        <v>1</v>
      </c>
      <c r="J887" s="12">
        <v>0</v>
      </c>
      <c r="K887" s="13">
        <v>0</v>
      </c>
      <c r="L887" s="40">
        <f t="shared" ref="L887" si="9242">$B887*$J$4</f>
        <v>3.0824064000000004</v>
      </c>
      <c r="N887" s="1">
        <f t="shared" ref="N887" si="9243">D887*I887+F887*I890-E887*J887-G887*J890</f>
        <v>1</v>
      </c>
      <c r="O887" s="4">
        <f t="shared" ref="O887" si="9244">(D887*J887+E887*I887+F887*J890+G887*I890)</f>
        <v>0</v>
      </c>
      <c r="P887" s="2">
        <f t="shared" ref="P887" si="9245">D887*K887+F887*K890-E887*L887-G887*L890</f>
        <v>0</v>
      </c>
      <c r="Q887" s="3">
        <f t="shared" ref="Q887" si="9246">(D887*L887+E887*K887+F887*L890+G887*K890)</f>
        <v>3.0824064000000004</v>
      </c>
      <c r="S887" s="11">
        <v>1</v>
      </c>
      <c r="T887" s="12">
        <v>0</v>
      </c>
      <c r="U887" s="13">
        <v>0</v>
      </c>
      <c r="V887" s="13">
        <v>0</v>
      </c>
      <c r="W887" s="20"/>
      <c r="X887" s="1">
        <f t="shared" ref="X887" si="9247">N887*S887+P887*S890-O887*T887-Q887*T890</f>
        <v>-11.014223913451524</v>
      </c>
      <c r="Y887" s="4">
        <f t="shared" ref="Y887" si="9248">(N887*T887+O887*S887+P887*T890+Q887*S890)</f>
        <v>0</v>
      </c>
      <c r="Z887" s="2">
        <f t="shared" ref="Z887" si="9249">N887*U887+P887*U890-O887*V887-Q887*V890</f>
        <v>0</v>
      </c>
      <c r="AA887" s="3">
        <f t="shared" ref="AA887" si="9250">(N887*V887+O887*U887+P887*V890+Q887*U890)</f>
        <v>3.0824064000000004</v>
      </c>
      <c r="AB887" s="20"/>
      <c r="AC887" s="11">
        <v>1</v>
      </c>
      <c r="AD887" s="12">
        <v>0</v>
      </c>
      <c r="AE887" s="13">
        <v>0</v>
      </c>
      <c r="AF887" s="40">
        <f t="shared" ref="AF887" si="9251">$B887*$AD$4</f>
        <v>3.6989784000000006</v>
      </c>
      <c r="AG887" s="20"/>
      <c r="AH887" s="1">
        <f t="shared" ref="AH887" si="9252">X887*AC887+Z887*AC890-Y887*AD887-AA887*AD890</f>
        <v>-11.014223913451524</v>
      </c>
      <c r="AI887" s="4">
        <f t="shared" ref="AI887" si="9253">(X887*AD887+Y887*AC887+Z887*AD890+AA887*AC890)</f>
        <v>0</v>
      </c>
      <c r="AJ887" s="2">
        <f t="shared" ref="AJ887" si="9254">X887*AE887+Z887*AE890-Y887*AF887-AA887*AF890</f>
        <v>0</v>
      </c>
      <c r="AK887" s="3">
        <f t="shared" ref="AK887" si="9255">(X887*AF887+Y887*AE887+Z887*AF890+AA887*AE890)</f>
        <v>-37.658969948620658</v>
      </c>
      <c r="AL887" s="20"/>
      <c r="AM887" s="11">
        <v>1</v>
      </c>
      <c r="AN887" s="12">
        <v>0</v>
      </c>
      <c r="AO887" s="13">
        <v>0</v>
      </c>
      <c r="AP887" s="14">
        <v>0</v>
      </c>
      <c r="AR887" s="1">
        <f t="shared" ref="AR887" si="9256">AH887*AM887+AJ887*AM890-AI887*AN887-AK887*AN890</f>
        <v>144.00672659620039</v>
      </c>
      <c r="AS887" s="4">
        <f t="shared" ref="AS887" si="9257">(AH887*AN887+AI887*AM887+AJ887*AN890+AK887*AM890)</f>
        <v>0</v>
      </c>
      <c r="AT887" s="2">
        <f t="shared" ref="AT887" si="9258">AH887*AO887+AJ887*AO890-AI887*AP887-AK887*AP890</f>
        <v>0</v>
      </c>
      <c r="AU887" s="3">
        <f t="shared" ref="AU887" si="9259">(AH887*AP887+AI887*AO887+AJ887*AP890+AK887*AO890)</f>
        <v>-37.658969948620658</v>
      </c>
      <c r="AV887" s="20"/>
      <c r="AW887" s="11">
        <v>1</v>
      </c>
      <c r="AX887" s="12">
        <v>0</v>
      </c>
      <c r="AY887" s="13">
        <v>0</v>
      </c>
      <c r="AZ887" s="40">
        <f t="shared" ref="AZ887" si="9260">$B887*$AX$4</f>
        <v>3.6989784000000006</v>
      </c>
      <c r="BA887" s="20"/>
      <c r="BB887" s="1">
        <f t="shared" ref="BB887" si="9261">AR887*AW887+AT887*AW890-AS887*AX887-AU887*AX890</f>
        <v>144.00672659620039</v>
      </c>
      <c r="BC887" s="4">
        <f t="shared" ref="BC887" si="9262">(AR887*AX887+AS887*AW887+AT887*AX890+AU887*AW890)</f>
        <v>0</v>
      </c>
      <c r="BD887" s="2">
        <f t="shared" ref="BD887" si="9263">AR887*AY887+AT887*AY890-AS887*AZ887-AU887*AZ890</f>
        <v>0</v>
      </c>
      <c r="BE887" s="3">
        <f t="shared" ref="BE887" si="9264">(AR887*AZ887+AS887*AY887+AT887*AZ890+AU887*AY890)</f>
        <v>495.01880118543022</v>
      </c>
      <c r="BF887" s="20"/>
      <c r="BG887" s="11">
        <v>1</v>
      </c>
      <c r="BH887" s="12">
        <v>0</v>
      </c>
      <c r="BI887" s="13">
        <v>0</v>
      </c>
      <c r="BJ887" s="14">
        <v>0</v>
      </c>
      <c r="BK887" s="20"/>
      <c r="BL887" s="1">
        <f t="shared" ref="BL887" si="9265">BB887*BG887+BD887*BG890-BC887*BH887-BE887*BH890</f>
        <v>-1785.4165703480637</v>
      </c>
      <c r="BM887" s="4">
        <f t="shared" ref="BM887" si="9266">(BB887*BH887+BC887*BG887+BD887*BH890+BE887*BG890)</f>
        <v>0</v>
      </c>
      <c r="BN887" s="2">
        <f t="shared" ref="BN887" si="9267">BB887*BI887+BD887*BI890-BC887*BJ887-BE887*BJ890</f>
        <v>0</v>
      </c>
      <c r="BO887" s="3">
        <f t="shared" ref="BO887" si="9268">(BB887*BJ887+BC887*BI887+BD887*BJ890+BE887*BI890)</f>
        <v>495.01880118543022</v>
      </c>
      <c r="BP887" s="20"/>
      <c r="BQ887" s="11">
        <v>1</v>
      </c>
      <c r="BR887" s="12">
        <v>0</v>
      </c>
      <c r="BS887" s="13">
        <v>0</v>
      </c>
      <c r="BT887" s="40">
        <f t="shared" ref="BT887" si="9269">$B887*BR$4</f>
        <v>3.0824064000000004</v>
      </c>
      <c r="BU887" s="20"/>
      <c r="BV887" s="1">
        <f t="shared" ref="BV887" si="9270">BL887*BQ887+BN887*BQ890-BM887*BR887-BO887*BR890</f>
        <v>-1785.4165703480637</v>
      </c>
      <c r="BW887" s="4">
        <f t="shared" ref="BW887" si="9271">(BL887*BR887+BM887*BQ887+BN887*BR890+BO887*BQ890)</f>
        <v>0</v>
      </c>
      <c r="BX887" s="2">
        <f t="shared" ref="BX887" si="9272">BL887*BS887+BN887*BS890-BM887*BT887-BO887*BT890</f>
        <v>0</v>
      </c>
      <c r="BY887" s="3">
        <f t="shared" ref="BY887" si="9273">(BL887*BT887+BM887*BS887+BN887*BT890+BO887*BS890)</f>
        <v>-5008.3606619214916</v>
      </c>
      <c r="BZ887" s="20"/>
      <c r="CA887" s="11">
        <v>1</v>
      </c>
      <c r="CB887" s="12">
        <v>0</v>
      </c>
      <c r="CC887" s="13">
        <v>0</v>
      </c>
      <c r="CD887" s="14">
        <v>0</v>
      </c>
      <c r="CE887" s="20"/>
      <c r="CF887" s="1">
        <f t="shared" ref="CF887" si="9274">BV887*CA887+BX887*CA890-BW887*CB887-BY887*CB890</f>
        <v>7025.6761482030606</v>
      </c>
      <c r="CG887" s="4">
        <f t="shared" ref="CG887" si="9275">(BV887*CB887+BW887*CA887+BX887*CB890+BY887*CA890)</f>
        <v>0</v>
      </c>
      <c r="CH887" s="2">
        <f t="shared" ref="CH887" si="9276">BV887*CC887+BX887*CC890-BW887*CD887-BY887*CD890</f>
        <v>0</v>
      </c>
      <c r="CI887" s="3">
        <f t="shared" ref="CI887" si="9277">(BV887*CD887+BW887*CC887+BX887*CD890+BY887*CC890)</f>
        <v>-5008.3606619214916</v>
      </c>
      <c r="CJ887" s="28"/>
      <c r="CK887" s="11">
        <v>1</v>
      </c>
      <c r="CL887" s="12">
        <v>0</v>
      </c>
      <c r="CM887" s="13">
        <v>0</v>
      </c>
      <c r="CN887" s="14">
        <v>0</v>
      </c>
      <c r="CP887" s="1">
        <f t="shared" ref="CP887" si="9278">CF887*CK887+CH887*CK890-CG887*CL887-CI887*CL890</f>
        <v>7025.6761482030606</v>
      </c>
      <c r="CQ887" s="4">
        <f t="shared" ref="CQ887" si="9279">(CF887*CL887+CG887*CK887+CH887*CL890+CI887*CK890)</f>
        <v>-5008.3606619214916</v>
      </c>
      <c r="CR887" s="2">
        <f t="shared" ref="CR887" si="9280">CF887*CM887+CH887*CM890-CG887*CN887-CI887*CN890</f>
        <v>0</v>
      </c>
      <c r="CS887" s="3">
        <f t="shared" ref="CS887" si="9281">(CF887*CN887+CG887*CM887+CH887*CN890+CI887*CM890)</f>
        <v>-5008.3606619214916</v>
      </c>
      <c r="CU887" s="29">
        <f t="shared" ref="CU887" si="9282">20*LOG(((1+$CL$4)/$CL$4)/((CP887+CP890)^2+(CQ887+CQ890)^2)^0.5)</f>
        <v>-77.422059024631395</v>
      </c>
      <c r="CW887" s="53">
        <f t="shared" ref="CW887" si="9283">((CP887^2+CQ887^2)^0.5)/((CP890^2+CQ890^2)^0.5)</f>
        <v>0.71286529916121077</v>
      </c>
    </row>
    <row r="888" spans="1:101" ht="18" customHeight="1" thickBot="1">
      <c r="D888" s="11"/>
      <c r="E888" s="13"/>
      <c r="F888" s="13"/>
      <c r="G888" s="15"/>
      <c r="H888" s="10"/>
      <c r="I888" s="11"/>
      <c r="J888" s="13"/>
      <c r="K888" s="13"/>
      <c r="L888" s="15"/>
      <c r="N888" s="5"/>
      <c r="Q888" s="6"/>
      <c r="S888" s="11"/>
      <c r="T888" s="13"/>
      <c r="U888" s="13"/>
      <c r="V888" s="15"/>
      <c r="W888" s="20"/>
      <c r="X888" s="5"/>
      <c r="AA888" s="6"/>
      <c r="AB888" s="20"/>
      <c r="AC888" s="11"/>
      <c r="AD888" s="13"/>
      <c r="AE888" s="13"/>
      <c r="AF888" s="15"/>
      <c r="AG888" s="20"/>
      <c r="AH888" s="5"/>
      <c r="AK888" s="6"/>
      <c r="AL888" s="20"/>
      <c r="AM888" s="11"/>
      <c r="AN888" s="13"/>
      <c r="AO888" s="13"/>
      <c r="AP888" s="15"/>
      <c r="AR888" s="5"/>
      <c r="AU888" s="6"/>
      <c r="AW888" s="11"/>
      <c r="AX888" s="13"/>
      <c r="AY888" s="13"/>
      <c r="AZ888" s="15"/>
      <c r="BA888" s="20"/>
      <c r="BB888" s="5"/>
      <c r="BE888" s="6"/>
      <c r="BG888" s="11"/>
      <c r="BH888" s="13"/>
      <c r="BI888" s="13"/>
      <c r="BJ888" s="15"/>
      <c r="BL888" s="5"/>
      <c r="BO888" s="6"/>
      <c r="BQ888" s="11"/>
      <c r="BR888" s="13"/>
      <c r="BS888" s="13"/>
      <c r="BT888" s="15"/>
      <c r="BU888" s="20"/>
      <c r="BV888" s="5"/>
      <c r="BY888" s="6"/>
      <c r="CA888" s="11"/>
      <c r="CB888" s="13"/>
      <c r="CC888" s="13"/>
      <c r="CD888" s="15"/>
      <c r="CF888" s="5"/>
      <c r="CI888" s="6"/>
      <c r="CK888" s="11"/>
      <c r="CL888" s="13"/>
      <c r="CM888" s="13"/>
      <c r="CN888" s="15"/>
      <c r="CP888" s="5"/>
      <c r="CS888" s="6"/>
      <c r="CW888" s="54"/>
    </row>
    <row r="889" spans="1:101" ht="18" customHeight="1" thickBot="1">
      <c r="D889" s="11" t="s">
        <v>101</v>
      </c>
      <c r="E889" s="13"/>
      <c r="F889" s="13" t="s">
        <v>102</v>
      </c>
      <c r="G889" s="15"/>
      <c r="H889" s="10"/>
      <c r="I889" s="11" t="s">
        <v>106</v>
      </c>
      <c r="J889" s="13"/>
      <c r="K889" s="13" t="s">
        <v>105</v>
      </c>
      <c r="L889" s="15"/>
      <c r="N889" s="194" t="s">
        <v>16</v>
      </c>
      <c r="O889" s="195"/>
      <c r="P889" s="196" t="s">
        <v>17</v>
      </c>
      <c r="Q889" s="197"/>
      <c r="S889" s="11" t="s">
        <v>4</v>
      </c>
      <c r="T889" s="13"/>
      <c r="U889" s="13" t="s">
        <v>5</v>
      </c>
      <c r="V889" s="15"/>
      <c r="W889" s="20"/>
      <c r="X889" s="194" t="s">
        <v>111</v>
      </c>
      <c r="Y889" s="195"/>
      <c r="Z889" s="196" t="s">
        <v>110</v>
      </c>
      <c r="AA889" s="197"/>
      <c r="AB889" s="20"/>
      <c r="AC889" s="11" t="s">
        <v>18</v>
      </c>
      <c r="AD889" s="13"/>
      <c r="AE889" s="13" t="s">
        <v>19</v>
      </c>
      <c r="AF889" s="15"/>
      <c r="AG889" s="20"/>
      <c r="AH889" s="194" t="s">
        <v>114</v>
      </c>
      <c r="AI889" s="195"/>
      <c r="AJ889" s="196" t="s">
        <v>115</v>
      </c>
      <c r="AK889" s="197"/>
      <c r="AL889" s="20"/>
      <c r="AM889" s="11" t="s">
        <v>138</v>
      </c>
      <c r="AN889" s="13"/>
      <c r="AO889" s="13" t="s">
        <v>137</v>
      </c>
      <c r="AP889" s="15"/>
      <c r="AR889" s="194" t="s">
        <v>117</v>
      </c>
      <c r="AS889" s="195"/>
      <c r="AT889" s="196" t="s">
        <v>118</v>
      </c>
      <c r="AU889" s="197"/>
      <c r="AV889" s="36"/>
      <c r="AW889" s="11" t="s">
        <v>142</v>
      </c>
      <c r="AX889" s="13"/>
      <c r="AY889" s="13" t="s">
        <v>141</v>
      </c>
      <c r="AZ889" s="15"/>
      <c r="BA889" s="20"/>
      <c r="BB889" s="194" t="s">
        <v>122</v>
      </c>
      <c r="BC889" s="195"/>
      <c r="BD889" s="196" t="s">
        <v>121</v>
      </c>
      <c r="BE889" s="197"/>
      <c r="BF889" s="36"/>
      <c r="BG889" s="11" t="s">
        <v>145</v>
      </c>
      <c r="BH889" s="13"/>
      <c r="BI889" s="13" t="s">
        <v>146</v>
      </c>
      <c r="BJ889" s="15"/>
      <c r="BK889" s="36"/>
      <c r="BL889" s="194" t="s">
        <v>125</v>
      </c>
      <c r="BM889" s="195"/>
      <c r="BN889" s="196" t="s">
        <v>126</v>
      </c>
      <c r="BO889" s="197"/>
      <c r="BP889" s="36"/>
      <c r="BQ889" s="11" t="s">
        <v>150</v>
      </c>
      <c r="BR889" s="13"/>
      <c r="BS889" s="13" t="s">
        <v>149</v>
      </c>
      <c r="BT889" s="15"/>
      <c r="BU889" s="20"/>
      <c r="BV889" s="194" t="s">
        <v>129</v>
      </c>
      <c r="BW889" s="195"/>
      <c r="BX889" s="196" t="s">
        <v>130</v>
      </c>
      <c r="BY889" s="197"/>
      <c r="BZ889" s="36"/>
      <c r="CA889" s="11" t="s">
        <v>154</v>
      </c>
      <c r="CB889" s="13"/>
      <c r="CC889" s="13" t="s">
        <v>153</v>
      </c>
      <c r="CD889" s="15"/>
      <c r="CE889" s="36"/>
      <c r="CF889" s="194" t="s">
        <v>134</v>
      </c>
      <c r="CG889" s="195"/>
      <c r="CH889" s="196" t="s">
        <v>133</v>
      </c>
      <c r="CI889" s="197"/>
      <c r="CK889" s="11" t="s">
        <v>159</v>
      </c>
      <c r="CL889" s="13"/>
      <c r="CM889" s="13" t="s">
        <v>158</v>
      </c>
      <c r="CN889" s="15"/>
      <c r="CP889" s="109" t="s">
        <v>161</v>
      </c>
      <c r="CQ889" s="110"/>
      <c r="CR889" s="111" t="s">
        <v>162</v>
      </c>
      <c r="CS889" s="112"/>
      <c r="CU889" s="38" t="s">
        <v>29</v>
      </c>
      <c r="CW889" s="55" t="s">
        <v>47</v>
      </c>
    </row>
    <row r="890" spans="1:101" ht="18" customHeight="1" thickTop="1" thickBot="1">
      <c r="D890" s="16">
        <v>0</v>
      </c>
      <c r="E890" s="17">
        <f t="shared" ref="E890" si="9284">$B887*$E$4</f>
        <v>1.7592768000000001</v>
      </c>
      <c r="F890" s="18">
        <v>1</v>
      </c>
      <c r="G890" s="19">
        <v>0</v>
      </c>
      <c r="H890" s="10"/>
      <c r="I890" s="16">
        <v>0</v>
      </c>
      <c r="J890" s="17">
        <v>0</v>
      </c>
      <c r="K890" s="18">
        <v>1</v>
      </c>
      <c r="L890" s="19">
        <v>0</v>
      </c>
      <c r="N890" s="1">
        <f t="shared" ref="N890" si="9285">D890*I887+F890*I890-E890*J887-G890*J890</f>
        <v>0</v>
      </c>
      <c r="O890" s="4">
        <f t="shared" ref="O890" si="9286">(D890*J887+E890*I887+F890*J890+G890*I890)</f>
        <v>1.7592768000000001</v>
      </c>
      <c r="P890" s="2">
        <f t="shared" ref="P890" si="9287">D890*K887+F890*K890-E890*L887-G890*L890</f>
        <v>-4.4228060676915213</v>
      </c>
      <c r="Q890" s="3">
        <f t="shared" ref="Q890" si="9288">(D890*L887+E890*K887+F890*L890+G890*K890)</f>
        <v>0</v>
      </c>
      <c r="S890" s="16">
        <v>0</v>
      </c>
      <c r="T890" s="17">
        <f t="shared" ref="T890" si="9289">$B887*$T$4</f>
        <v>3.8976768000000006</v>
      </c>
      <c r="U890" s="18">
        <v>1</v>
      </c>
      <c r="V890" s="19">
        <v>0</v>
      </c>
      <c r="W890" s="20"/>
      <c r="X890" s="1">
        <f t="shared" ref="X890" si="9290">N890*S887+P890*S890-O890*T887-Q890*T890</f>
        <v>0</v>
      </c>
      <c r="Y890" s="4">
        <f t="shared" ref="Y890" si="9291">(N890*T887+O890*S887+P890*T890+Q890*S890)</f>
        <v>-15.479391800940475</v>
      </c>
      <c r="Z890" s="2">
        <f t="shared" ref="Z890" si="9292">N890*U887+P890*U890-O890*V887-Q890*V890</f>
        <v>-4.4228060676915213</v>
      </c>
      <c r="AA890" s="3">
        <f t="shared" ref="AA890" si="9293">(N890*V887+O890*U887+P890*V890+Q890*U890)</f>
        <v>0</v>
      </c>
      <c r="AB890" s="20"/>
      <c r="AC890" s="16">
        <v>0</v>
      </c>
      <c r="AD890" s="17">
        <v>0</v>
      </c>
      <c r="AE890" s="18">
        <v>1</v>
      </c>
      <c r="AF890" s="19">
        <v>0</v>
      </c>
      <c r="AG890" s="20"/>
      <c r="AH890" s="1">
        <f t="shared" ref="AH890" si="9294">X890*AC887+Z890*AC890-Y890*AD887-AA890*AD890</f>
        <v>0</v>
      </c>
      <c r="AI890" s="4">
        <f t="shared" ref="AI890" si="9295">(X890*AD887+Y890*AC887+Z890*AD890+AA890*AC890)</f>
        <v>-15.479391800940475</v>
      </c>
      <c r="AJ890" s="2">
        <f t="shared" ref="AJ890" si="9296">X890*AE887+Z890*AE890-Y890*AF887-AA890*AF890</f>
        <v>52.835129849124399</v>
      </c>
      <c r="AK890" s="3">
        <f t="shared" ref="AK890" si="9297">(X890*AF887+Y890*AE887+Z890*AF890+AA890*AE890)</f>
        <v>0</v>
      </c>
      <c r="AL890" s="20"/>
      <c r="AM890" s="16">
        <v>0</v>
      </c>
      <c r="AN890" s="17">
        <f t="shared" ref="AN890" si="9298">$B887*$AN$4</f>
        <v>4.1164415999999999</v>
      </c>
      <c r="AO890" s="18">
        <v>1</v>
      </c>
      <c r="AP890" s="19">
        <v>0</v>
      </c>
      <c r="AR890" s="1">
        <f t="shared" ref="AR890" si="9299">AH890*AM887+AJ890*AM890-AI890*AN887-AK890*AN890</f>
        <v>0</v>
      </c>
      <c r="AS890" s="4">
        <f t="shared" ref="AS890" si="9300">(AH890*AN887+AI890*AM887+AJ890*AN890+AK890*AM890)</f>
        <v>202.01333465139692</v>
      </c>
      <c r="AT890" s="2">
        <f t="shared" ref="AT890" si="9301">AH890*AO887+AJ890*AO890-AI890*AP887-AK890*AP890</f>
        <v>52.835129849124399</v>
      </c>
      <c r="AU890" s="3">
        <f t="shared" ref="AU890" si="9302">(AH890*AP887+AI890*AO887+AJ890*AP890+AK890*AO890)</f>
        <v>0</v>
      </c>
      <c r="AV890" s="20"/>
      <c r="AW890" s="16">
        <v>0</v>
      </c>
      <c r="AX890" s="17">
        <v>0</v>
      </c>
      <c r="AY890" s="18">
        <v>1</v>
      </c>
      <c r="AZ890" s="19">
        <v>0</v>
      </c>
      <c r="BA890" s="20"/>
      <c r="BB890" s="1">
        <f t="shared" ref="BB890" si="9303">AR890*AW887+AT890*AW890-AS890*AX887-AU890*AX890</f>
        <v>0</v>
      </c>
      <c r="BC890" s="4">
        <f t="shared" ref="BC890" si="9304">(AR890*AX887+AS890*AW887+AT890*AX890+AU890*AW890)</f>
        <v>202.01333465139692</v>
      </c>
      <c r="BD890" s="2">
        <f t="shared" ref="BD890" si="9305">AR890*AY887+AT890*AY890-AS890*AZ887-AU890*AZ890</f>
        <v>-694.40783153836446</v>
      </c>
      <c r="BE890" s="3">
        <f t="shared" ref="BE890" si="9306">(AR890*AZ887+AS890*AY887+AT890*AZ890+AU890*AY890)</f>
        <v>0</v>
      </c>
      <c r="BF890" s="20"/>
      <c r="BG890" s="16">
        <v>0</v>
      </c>
      <c r="BH890" s="17">
        <f t="shared" ref="BH890" si="9307">$B887*$BH$4</f>
        <v>3.8976768000000006</v>
      </c>
      <c r="BI890" s="18">
        <v>1</v>
      </c>
      <c r="BJ890" s="19">
        <v>0</v>
      </c>
      <c r="BK890" s="20"/>
      <c r="BL890" s="1">
        <f t="shared" ref="BL890" si="9308">BB890*BG887+BD890*BG890-BC890*BH887-BE890*BH890</f>
        <v>0</v>
      </c>
      <c r="BM890" s="4">
        <f t="shared" ref="BM890" si="9309">(BB890*BH887+BC890*BG887+BD890*BH890+BE890*BG890)</f>
        <v>-2504.5639600739951</v>
      </c>
      <c r="BN890" s="2">
        <f t="shared" ref="BN890" si="9310">BB890*BI887+BD890*BI890-BC890*BJ887-BE890*BJ890</f>
        <v>-694.40783153836446</v>
      </c>
      <c r="BO890" s="3">
        <f t="shared" ref="BO890" si="9311">(BB890*BJ887+BC890*BI887+BD890*BJ890+BE890*BI890)</f>
        <v>0</v>
      </c>
      <c r="BP890" s="20"/>
      <c r="BQ890" s="16">
        <v>0</v>
      </c>
      <c r="BR890" s="17">
        <v>0</v>
      </c>
      <c r="BS890" s="18">
        <v>1</v>
      </c>
      <c r="BT890" s="19">
        <v>0</v>
      </c>
      <c r="BU890" s="20"/>
      <c r="BV890" s="1">
        <f t="shared" ref="BV890" si="9312">BL890*BQ887+BN890*BQ890-BM890*BR887-BO890*BR890</f>
        <v>0</v>
      </c>
      <c r="BW890" s="4">
        <f t="shared" ref="BW890" si="9313">(BL890*BR887+BM890*BQ887+BN890*BR890+BO890*BQ890)</f>
        <v>-2504.5639600739951</v>
      </c>
      <c r="BX890" s="2">
        <f t="shared" ref="BX890" si="9314">BL890*BS887+BN890*BS890-BM890*BT887-BO890*BT890</f>
        <v>7025.6761482030633</v>
      </c>
      <c r="BY890" s="3">
        <f t="shared" ref="BY890" si="9315">(BL890*BT887+BM890*BS887+BN890*BT890+BO890*BS890)</f>
        <v>0</v>
      </c>
      <c r="BZ890" s="20"/>
      <c r="CA890" s="16">
        <v>0</v>
      </c>
      <c r="CB890" s="17">
        <f t="shared" ref="CB890" si="9316">$B887*$CB$4</f>
        <v>1.7592768000000001</v>
      </c>
      <c r="CC890" s="18">
        <v>1</v>
      </c>
      <c r="CD890" s="19">
        <v>0</v>
      </c>
      <c r="CE890" s="20"/>
      <c r="CF890" s="1">
        <f t="shared" ref="CF890" si="9317">BV890*CA887+BX890*CA890-BW890*CB887-BY890*CB890</f>
        <v>0</v>
      </c>
      <c r="CG890" s="4">
        <f t="shared" ref="CG890" si="9318">(BV890*CB887+BW890*CA887+BX890*CB890+BY890*CA890)</f>
        <v>9855.5450917730159</v>
      </c>
      <c r="CH890" s="2">
        <f t="shared" ref="CH890" si="9319">BV890*CC887+BX890*CC890-BW890*CD887-BY890*CD890</f>
        <v>7025.6761482030633</v>
      </c>
      <c r="CI890" s="3">
        <f t="shared" ref="CI890" si="9320">(BV890*CD887+BW890*CC887+BX890*CD890+BY890*CC890)</f>
        <v>0</v>
      </c>
      <c r="CK890" s="16">
        <f t="shared" ref="CK890" si="9321">1/$CL$4</f>
        <v>1</v>
      </c>
      <c r="CL890" s="17">
        <v>0</v>
      </c>
      <c r="CM890" s="18">
        <v>1</v>
      </c>
      <c r="CN890" s="19">
        <v>0</v>
      </c>
      <c r="CP890" s="1">
        <f t="shared" ref="CP890" si="9322">CF890*CK887+CH890*CK890-CG890*CL887-CI890*CL890</f>
        <v>7025.6761482030633</v>
      </c>
      <c r="CQ890" s="4">
        <f t="shared" ref="CQ890" si="9323">(CF890*CL887+CG890*CK887+CH890*CL890+CI890*CK890)</f>
        <v>9855.5450917730159</v>
      </c>
      <c r="CR890" s="2">
        <f t="shared" ref="CR890" si="9324">CF890*CM887+CH890*CM890-CG890*CN887-CI890*CN890</f>
        <v>7025.6761482030633</v>
      </c>
      <c r="CS890" s="3">
        <f t="shared" ref="CS890" si="9325">(CF890*CN887+CG890*CM887+CH890*CN890+CI890*CM890)</f>
        <v>0</v>
      </c>
      <c r="CU890" s="39">
        <f t="shared" ref="CU890" si="9326">(180/PI())*ATAN(-1*(CQ887/CP887))</f>
        <v>35.483751948454568</v>
      </c>
      <c r="CW890" s="56">
        <f t="shared" ref="CW890" si="9327">20*LOG(((1-(10^(CU887/20)^2)*(1-((1-CW887)/(1+CW887))^2))^0.5))</f>
        <v>-7.6418666589253277E-8</v>
      </c>
    </row>
    <row r="891" spans="1:101" ht="18" customHeight="1">
      <c r="E891" s="20"/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3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</row>
    <row r="892" spans="1:101" ht="18" customHeight="1"/>
    <row r="893" spans="1:101" ht="18" customHeight="1" thickBot="1">
      <c r="A893" s="23"/>
      <c r="B893" s="23"/>
      <c r="C893" s="23"/>
      <c r="D893" s="20" t="s">
        <v>6</v>
      </c>
      <c r="E893" s="20"/>
      <c r="F893" s="20"/>
      <c r="G893" s="20"/>
      <c r="H893" s="20"/>
      <c r="I893" s="20" t="s">
        <v>7</v>
      </c>
      <c r="J893" s="20"/>
      <c r="K893" s="20"/>
      <c r="L893" s="20"/>
      <c r="M893" s="23"/>
      <c r="N893" s="23"/>
      <c r="O893" s="24" t="s">
        <v>8</v>
      </c>
      <c r="P893" s="23"/>
      <c r="Q893" s="23"/>
      <c r="R893" s="23"/>
      <c r="S893" s="20"/>
      <c r="T893" s="20" t="s">
        <v>9</v>
      </c>
      <c r="U893" s="23"/>
      <c r="V893" s="23"/>
      <c r="W893" s="23"/>
      <c r="X893" s="23"/>
      <c r="Y893" s="24" t="s">
        <v>10</v>
      </c>
      <c r="Z893" s="23"/>
      <c r="AA893" s="23"/>
      <c r="AB893" s="23"/>
      <c r="AC893" s="24" t="s">
        <v>11</v>
      </c>
      <c r="AD893" s="20"/>
      <c r="AE893" s="20"/>
      <c r="AF893" s="20"/>
      <c r="AG893" s="20"/>
      <c r="AH893" s="23"/>
      <c r="AI893" s="24" t="s">
        <v>12</v>
      </c>
      <c r="AJ893" s="23"/>
      <c r="AK893" s="23"/>
      <c r="AL893" s="20"/>
      <c r="AM893" s="24" t="s">
        <v>21</v>
      </c>
      <c r="AN893" s="20"/>
      <c r="AO893" s="23"/>
      <c r="AP893" s="23"/>
      <c r="AQ893" s="23"/>
      <c r="AR893" s="23"/>
      <c r="AS893" s="24" t="s">
        <v>87</v>
      </c>
      <c r="AT893" s="23"/>
      <c r="AU893" s="23"/>
      <c r="AV893" s="23"/>
      <c r="AW893" s="24" t="s">
        <v>22</v>
      </c>
      <c r="AX893" s="20"/>
      <c r="AY893" s="20"/>
      <c r="AZ893" s="20"/>
      <c r="BA893" s="20"/>
      <c r="BB893" s="23"/>
      <c r="BC893" s="24" t="s">
        <v>13</v>
      </c>
      <c r="BD893" s="23"/>
      <c r="BE893" s="23"/>
      <c r="BF893" s="23"/>
      <c r="BG893" s="24" t="s">
        <v>23</v>
      </c>
      <c r="BH893" s="20"/>
      <c r="BI893" s="23"/>
      <c r="BJ893" s="23"/>
      <c r="BK893" s="23"/>
      <c r="BL893" s="23"/>
      <c r="BM893" s="24" t="s">
        <v>24</v>
      </c>
      <c r="BN893" s="23"/>
      <c r="BO893" s="23"/>
      <c r="BP893" s="23"/>
      <c r="BQ893" s="24" t="s">
        <v>22</v>
      </c>
      <c r="BR893" s="20"/>
      <c r="BS893" s="20"/>
      <c r="BT893" s="20"/>
      <c r="BU893" s="20"/>
      <c r="BV893" s="23"/>
      <c r="BW893" s="24" t="s">
        <v>25</v>
      </c>
      <c r="BX893" s="23"/>
      <c r="BY893" s="23"/>
      <c r="BZ893" s="23"/>
      <c r="CA893" s="24" t="s">
        <v>23</v>
      </c>
      <c r="CB893" s="20"/>
      <c r="CC893" s="23"/>
      <c r="CD893" s="23"/>
      <c r="CE893" s="23"/>
      <c r="CF893" s="23"/>
      <c r="CG893" s="24" t="s">
        <v>88</v>
      </c>
      <c r="CH893" s="23"/>
      <c r="CI893" s="23"/>
      <c r="CJ893" s="23"/>
      <c r="CK893" s="24" t="s">
        <v>155</v>
      </c>
      <c r="CL893" s="24"/>
      <c r="CM893" s="23"/>
      <c r="CN893" s="23"/>
      <c r="CO893" s="23"/>
      <c r="CP893" s="23"/>
      <c r="CQ893" s="24" t="s">
        <v>89</v>
      </c>
      <c r="CR893" s="23"/>
      <c r="CS893" s="23"/>
    </row>
    <row r="894" spans="1:101" ht="18" customHeight="1" thickBot="1">
      <c r="A894" s="23"/>
      <c r="B894" s="33"/>
      <c r="C894" s="23"/>
      <c r="D894" s="7" t="s">
        <v>99</v>
      </c>
      <c r="E894" s="8"/>
      <c r="F894" s="8" t="s">
        <v>100</v>
      </c>
      <c r="G894" s="9"/>
      <c r="H894" s="10"/>
      <c r="I894" s="7" t="s">
        <v>103</v>
      </c>
      <c r="J894" s="8"/>
      <c r="K894" s="8" t="s">
        <v>104</v>
      </c>
      <c r="L894" s="9"/>
      <c r="M894" s="23"/>
      <c r="N894" s="194" t="s">
        <v>74</v>
      </c>
      <c r="O894" s="195"/>
      <c r="P894" s="196" t="s">
        <v>75</v>
      </c>
      <c r="Q894" s="197"/>
      <c r="R894" s="23"/>
      <c r="S894" s="7" t="s">
        <v>2</v>
      </c>
      <c r="T894" s="8"/>
      <c r="U894" s="8" t="s">
        <v>3</v>
      </c>
      <c r="V894" s="9"/>
      <c r="W894" s="20"/>
      <c r="X894" s="194" t="s">
        <v>108</v>
      </c>
      <c r="Y894" s="195"/>
      <c r="Z894" s="196" t="s">
        <v>109</v>
      </c>
      <c r="AA894" s="197"/>
      <c r="AB894" s="20"/>
      <c r="AC894" s="7" t="s">
        <v>107</v>
      </c>
      <c r="AD894" s="8"/>
      <c r="AE894" s="8" t="s">
        <v>14</v>
      </c>
      <c r="AF894" s="9"/>
      <c r="AG894" s="20"/>
      <c r="AH894" s="194" t="s">
        <v>112</v>
      </c>
      <c r="AI894" s="195"/>
      <c r="AJ894" s="196" t="s">
        <v>113</v>
      </c>
      <c r="AK894" s="197"/>
      <c r="AL894" s="20"/>
      <c r="AM894" s="106" t="s">
        <v>135</v>
      </c>
      <c r="AN894" s="107"/>
      <c r="AO894" s="107" t="s">
        <v>136</v>
      </c>
      <c r="AP894" s="108"/>
      <c r="AQ894" s="23"/>
      <c r="AR894" s="194" t="s">
        <v>116</v>
      </c>
      <c r="AS894" s="195"/>
      <c r="AT894" s="196" t="s">
        <v>0</v>
      </c>
      <c r="AU894" s="197"/>
      <c r="AV894" s="36"/>
      <c r="AW894" s="7" t="s">
        <v>139</v>
      </c>
      <c r="AX894" s="8"/>
      <c r="AY894" s="8" t="s">
        <v>140</v>
      </c>
      <c r="AZ894" s="9"/>
      <c r="BA894" s="20"/>
      <c r="BB894" s="194" t="s">
        <v>119</v>
      </c>
      <c r="BC894" s="195"/>
      <c r="BD894" s="196" t="s">
        <v>120</v>
      </c>
      <c r="BE894" s="197"/>
      <c r="BF894" s="36"/>
      <c r="BG894" s="190" t="s">
        <v>143</v>
      </c>
      <c r="BH894" s="191"/>
      <c r="BI894" s="192" t="s">
        <v>144</v>
      </c>
      <c r="BJ894" s="193"/>
      <c r="BK894" s="36"/>
      <c r="BL894" s="194" t="s">
        <v>123</v>
      </c>
      <c r="BM894" s="195"/>
      <c r="BN894" s="196" t="s">
        <v>124</v>
      </c>
      <c r="BO894" s="197"/>
      <c r="BP894" s="36"/>
      <c r="BQ894" s="7" t="s">
        <v>147</v>
      </c>
      <c r="BR894" s="8"/>
      <c r="BS894" s="8" t="s">
        <v>148</v>
      </c>
      <c r="BT894" s="9"/>
      <c r="BU894" s="20"/>
      <c r="BV894" s="194" t="s">
        <v>127</v>
      </c>
      <c r="BW894" s="195"/>
      <c r="BX894" s="196" t="s">
        <v>128</v>
      </c>
      <c r="BY894" s="197"/>
      <c r="BZ894" s="36"/>
      <c r="CA894" s="7" t="s">
        <v>151</v>
      </c>
      <c r="CB894" s="8"/>
      <c r="CC894" s="8" t="s">
        <v>152</v>
      </c>
      <c r="CD894" s="9"/>
      <c r="CE894" s="36"/>
      <c r="CF894" s="194" t="s">
        <v>131</v>
      </c>
      <c r="CG894" s="195"/>
      <c r="CH894" s="196" t="s">
        <v>132</v>
      </c>
      <c r="CI894" s="197"/>
      <c r="CJ894" s="23"/>
      <c r="CK894" s="7" t="s">
        <v>156</v>
      </c>
      <c r="CL894" s="8"/>
      <c r="CM894" s="8" t="s">
        <v>157</v>
      </c>
      <c r="CN894" s="9"/>
      <c r="CO894" s="23"/>
      <c r="CP894" s="194" t="s">
        <v>160</v>
      </c>
      <c r="CQ894" s="195"/>
      <c r="CR894" s="196" t="s">
        <v>132</v>
      </c>
      <c r="CS894" s="197"/>
      <c r="CU894" s="26" t="s">
        <v>15</v>
      </c>
      <c r="CW894" s="52" t="s">
        <v>46</v>
      </c>
    </row>
    <row r="895" spans="1:101" ht="18" customHeight="1" thickTop="1" thickBot="1">
      <c r="B895" s="34">
        <v>2.1800000000000002</v>
      </c>
      <c r="D895" s="11">
        <v>1</v>
      </c>
      <c r="E895" s="12">
        <v>0</v>
      </c>
      <c r="F895" s="13">
        <v>0</v>
      </c>
      <c r="G895" s="14">
        <v>0</v>
      </c>
      <c r="H895" s="10"/>
      <c r="I895" s="11">
        <v>1</v>
      </c>
      <c r="J895" s="12">
        <v>0</v>
      </c>
      <c r="K895" s="13">
        <v>0</v>
      </c>
      <c r="L895" s="40">
        <f t="shared" ref="L895" si="9328">$B895*$J$4</f>
        <v>3.1109472000000005</v>
      </c>
      <c r="N895" s="1">
        <f t="shared" ref="N895" si="9329">D895*I895+F895*I898-E895*J895-G895*J898</f>
        <v>1</v>
      </c>
      <c r="O895" s="4">
        <f t="shared" ref="O895" si="9330">(D895*J895+E895*I895+F895*J898+G895*I898)</f>
        <v>0</v>
      </c>
      <c r="P895" s="2">
        <f t="shared" ref="P895" si="9331">D895*K895+F895*K898-E895*L895-G895*L898</f>
        <v>0</v>
      </c>
      <c r="Q895" s="3">
        <f t="shared" ref="Q895" si="9332">(D895*L895+E895*K895+F895*L898+G895*K898)</f>
        <v>3.1109472000000005</v>
      </c>
      <c r="S895" s="11">
        <v>1</v>
      </c>
      <c r="T895" s="12">
        <v>0</v>
      </c>
      <c r="U895" s="13">
        <v>0</v>
      </c>
      <c r="V895" s="13">
        <v>0</v>
      </c>
      <c r="W895" s="20"/>
      <c r="X895" s="1">
        <f t="shared" ref="X895" si="9333">N895*S895+P895*S898-O895*T895-Q895*T898</f>
        <v>-11.237739567534083</v>
      </c>
      <c r="Y895" s="4">
        <f t="shared" ref="Y895" si="9334">(N895*T895+O895*S895+P895*T898+Q895*S898)</f>
        <v>0</v>
      </c>
      <c r="Z895" s="2">
        <f t="shared" ref="Z895" si="9335">N895*U895+P895*U898-O895*V895-Q895*V898</f>
        <v>0</v>
      </c>
      <c r="AA895" s="3">
        <f t="shared" ref="AA895" si="9336">(N895*V895+O895*U895+P895*V898+Q895*U898)</f>
        <v>3.1109472000000005</v>
      </c>
      <c r="AB895" s="20"/>
      <c r="AC895" s="11">
        <v>1</v>
      </c>
      <c r="AD895" s="12">
        <v>0</v>
      </c>
      <c r="AE895" s="13">
        <v>0</v>
      </c>
      <c r="AF895" s="40">
        <f t="shared" ref="AF895" si="9337">$B895*$AD$4</f>
        <v>3.7332282000000006</v>
      </c>
      <c r="AG895" s="20"/>
      <c r="AH895" s="1">
        <f t="shared" ref="AH895" si="9338">X895*AC895+Z895*AC898-Y895*AD895-AA895*AD898</f>
        <v>-11.237739567534083</v>
      </c>
      <c r="AI895" s="4">
        <f t="shared" ref="AI895" si="9339">(X895*AD895+Y895*AC895+Z895*AD898+AA895*AC898)</f>
        <v>0</v>
      </c>
      <c r="AJ895" s="2">
        <f t="shared" ref="AJ895" si="9340">X895*AE895+Z895*AE898-Y895*AF895-AA895*AF898</f>
        <v>0</v>
      </c>
      <c r="AK895" s="3">
        <f t="shared" ref="AK895" si="9341">(X895*AF895+Y895*AE895+Z895*AF898+AA895*AE898)</f>
        <v>-38.84209905777405</v>
      </c>
      <c r="AL895" s="20"/>
      <c r="AM895" s="11">
        <v>1</v>
      </c>
      <c r="AN895" s="12">
        <v>0</v>
      </c>
      <c r="AO895" s="13">
        <v>0</v>
      </c>
      <c r="AP895" s="14">
        <v>0</v>
      </c>
      <c r="AR895" s="1">
        <f t="shared" ref="AR895" si="9342">AH895*AM895+AJ895*AM898-AI895*AN895-AK895*AN898</f>
        <v>150.13396719921468</v>
      </c>
      <c r="AS895" s="4">
        <f t="shared" ref="AS895" si="9343">(AH895*AN895+AI895*AM895+AJ895*AN898+AK895*AM898)</f>
        <v>0</v>
      </c>
      <c r="AT895" s="2">
        <f t="shared" ref="AT895" si="9344">AH895*AO895+AJ895*AO898-AI895*AP895-AK895*AP898</f>
        <v>0</v>
      </c>
      <c r="AU895" s="3">
        <f t="shared" ref="AU895" si="9345">(AH895*AP895+AI895*AO895+AJ895*AP898+AK895*AO898)</f>
        <v>-38.84209905777405</v>
      </c>
      <c r="AV895" s="20"/>
      <c r="AW895" s="11">
        <v>1</v>
      </c>
      <c r="AX895" s="12">
        <v>0</v>
      </c>
      <c r="AY895" s="13">
        <v>0</v>
      </c>
      <c r="AZ895" s="40">
        <f t="shared" ref="AZ895" si="9346">$B895*$AX$4</f>
        <v>3.7332282000000006</v>
      </c>
      <c r="BA895" s="20"/>
      <c r="BB895" s="1">
        <f t="shared" ref="BB895" si="9347">AR895*AW895+AT895*AW898-AS895*AX895-AU895*AX898</f>
        <v>150.13396719921468</v>
      </c>
      <c r="BC895" s="4">
        <f t="shared" ref="BC895" si="9348">(AR895*AX895+AS895*AW895+AT895*AX898+AU895*AW898)</f>
        <v>0</v>
      </c>
      <c r="BD895" s="2">
        <f t="shared" ref="BD895" si="9349">AR895*AY895+AT895*AY898-AS895*AZ895-AU895*AZ898</f>
        <v>0</v>
      </c>
      <c r="BE895" s="3">
        <f t="shared" ref="BE895" si="9350">(AR895*AZ895+AS895*AY895+AT895*AZ898+AU895*AY898)</f>
        <v>521.64226106820934</v>
      </c>
      <c r="BF895" s="20"/>
      <c r="BG895" s="11">
        <v>1</v>
      </c>
      <c r="BH895" s="12">
        <v>0</v>
      </c>
      <c r="BI895" s="13">
        <v>0</v>
      </c>
      <c r="BJ895" s="14">
        <v>0</v>
      </c>
      <c r="BK895" s="20"/>
      <c r="BL895" s="1">
        <f t="shared" ref="BL895" si="9351">BB895*BG895+BD895*BG898-BC895*BH895-BE895*BH898</f>
        <v>-1901.8848322109357</v>
      </c>
      <c r="BM895" s="4">
        <f t="shared" ref="BM895" si="9352">(BB895*BH895+BC895*BG895+BD895*BH898+BE895*BG898)</f>
        <v>0</v>
      </c>
      <c r="BN895" s="2">
        <f t="shared" ref="BN895" si="9353">BB895*BI895+BD895*BI898-BC895*BJ895-BE895*BJ898</f>
        <v>0</v>
      </c>
      <c r="BO895" s="3">
        <f t="shared" ref="BO895" si="9354">(BB895*BJ895+BC895*BI895+BD895*BJ898+BE895*BI898)</f>
        <v>521.64226106820934</v>
      </c>
      <c r="BP895" s="20"/>
      <c r="BQ895" s="11">
        <v>1</v>
      </c>
      <c r="BR895" s="12">
        <v>0</v>
      </c>
      <c r="BS895" s="13">
        <v>0</v>
      </c>
      <c r="BT895" s="40">
        <f t="shared" ref="BT895" si="9355">$B895*BR$4</f>
        <v>3.1109472000000005</v>
      </c>
      <c r="BU895" s="20"/>
      <c r="BV895" s="1">
        <f t="shared" ref="BV895" si="9356">BL895*BQ895+BN895*BQ898-BM895*BR895-BO895*BR898</f>
        <v>-1901.8848322109357</v>
      </c>
      <c r="BW895" s="4">
        <f t="shared" ref="BW895" si="9357">(BL895*BR895+BM895*BQ895+BN895*BR898+BO895*BQ898)</f>
        <v>0</v>
      </c>
      <c r="BX895" s="2">
        <f t="shared" ref="BX895" si="9358">BL895*BS895+BN895*BS898-BM895*BT895-BO895*BT898</f>
        <v>0</v>
      </c>
      <c r="BY895" s="3">
        <f t="shared" ref="BY895" si="9359">(BL895*BT895+BM895*BS895+BN895*BT898+BO895*BS898)</f>
        <v>-5395.021032420872</v>
      </c>
      <c r="BZ895" s="20"/>
      <c r="CA895" s="11">
        <v>1</v>
      </c>
      <c r="CB895" s="12">
        <v>0</v>
      </c>
      <c r="CC895" s="13">
        <v>0</v>
      </c>
      <c r="CD895" s="14">
        <v>0</v>
      </c>
      <c r="CE895" s="20"/>
      <c r="CF895" s="1">
        <f t="shared" ref="CF895" si="9360">BV895*CA895+BX895*CA898-BW895*CB895-BY895*CB898</f>
        <v>7677.3332402488759</v>
      </c>
      <c r="CG895" s="4">
        <f t="shared" ref="CG895" si="9361">(BV895*CB895+BW895*CA895+BX895*CB898+BY895*CA898)</f>
        <v>0</v>
      </c>
      <c r="CH895" s="2">
        <f t="shared" ref="CH895" si="9362">BV895*CC895+BX895*CC898-BW895*CD895-BY895*CD898</f>
        <v>0</v>
      </c>
      <c r="CI895" s="3">
        <f t="shared" ref="CI895" si="9363">(BV895*CD895+BW895*CC895+BX895*CD898+BY895*CC898)</f>
        <v>-5395.021032420872</v>
      </c>
      <c r="CJ895" s="28"/>
      <c r="CK895" s="11">
        <v>1</v>
      </c>
      <c r="CL895" s="12">
        <v>0</v>
      </c>
      <c r="CM895" s="13">
        <v>0</v>
      </c>
      <c r="CN895" s="14">
        <v>0</v>
      </c>
      <c r="CP895" s="1">
        <f t="shared" ref="CP895" si="9364">CF895*CK895+CH895*CK898-CG895*CL895-CI895*CL898</f>
        <v>7677.3332402488759</v>
      </c>
      <c r="CQ895" s="4">
        <f t="shared" ref="CQ895" si="9365">(CF895*CL895+CG895*CK895+CH895*CL898+CI895*CK898)</f>
        <v>-5395.021032420872</v>
      </c>
      <c r="CR895" s="2">
        <f t="shared" ref="CR895" si="9366">CF895*CM895+CH895*CM898-CG895*CN895-CI895*CN898</f>
        <v>0</v>
      </c>
      <c r="CS895" s="3">
        <f t="shared" ref="CS895" si="9367">(CF895*CN895+CG895*CM895+CH895*CN898+CI895*CM898)</f>
        <v>-5395.021032420872</v>
      </c>
      <c r="CU895" s="29">
        <f t="shared" ref="CU895" si="9368">20*LOG(((1+$CL$4)/$CL$4)/((CP895+CP898)^2+(CQ895+CQ898)^2)^0.5)</f>
        <v>-78.233897290884201</v>
      </c>
      <c r="CW895" s="53">
        <f t="shared" ref="CW895" si="9369">((CP895^2+CQ895^2)^0.5)/((CP898^2+CQ898^2)^0.5)</f>
        <v>0.70272071367320654</v>
      </c>
    </row>
    <row r="896" spans="1:101" ht="18" customHeight="1" thickBot="1">
      <c r="D896" s="11"/>
      <c r="E896" s="13"/>
      <c r="F896" s="13"/>
      <c r="G896" s="15"/>
      <c r="H896" s="10"/>
      <c r="I896" s="11"/>
      <c r="J896" s="13"/>
      <c r="K896" s="13"/>
      <c r="L896" s="15"/>
      <c r="N896" s="5"/>
      <c r="Q896" s="6"/>
      <c r="S896" s="11"/>
      <c r="T896" s="13"/>
      <c r="U896" s="13"/>
      <c r="V896" s="15"/>
      <c r="W896" s="20"/>
      <c r="X896" s="5"/>
      <c r="AA896" s="6"/>
      <c r="AB896" s="20"/>
      <c r="AC896" s="11"/>
      <c r="AD896" s="13"/>
      <c r="AE896" s="13"/>
      <c r="AF896" s="15"/>
      <c r="AG896" s="20"/>
      <c r="AH896" s="5"/>
      <c r="AK896" s="6"/>
      <c r="AL896" s="20"/>
      <c r="AM896" s="11"/>
      <c r="AN896" s="13"/>
      <c r="AO896" s="13"/>
      <c r="AP896" s="15"/>
      <c r="AR896" s="5"/>
      <c r="AU896" s="6"/>
      <c r="AW896" s="11"/>
      <c r="AX896" s="13"/>
      <c r="AY896" s="13"/>
      <c r="AZ896" s="15"/>
      <c r="BA896" s="20"/>
      <c r="BB896" s="5"/>
      <c r="BE896" s="6"/>
      <c r="BG896" s="11"/>
      <c r="BH896" s="13"/>
      <c r="BI896" s="13"/>
      <c r="BJ896" s="15"/>
      <c r="BL896" s="5"/>
      <c r="BO896" s="6"/>
      <c r="BQ896" s="11"/>
      <c r="BR896" s="13"/>
      <c r="BS896" s="13"/>
      <c r="BT896" s="15"/>
      <c r="BU896" s="20"/>
      <c r="BV896" s="5"/>
      <c r="BY896" s="6"/>
      <c r="CA896" s="11"/>
      <c r="CB896" s="13"/>
      <c r="CC896" s="13"/>
      <c r="CD896" s="15"/>
      <c r="CF896" s="5"/>
      <c r="CI896" s="6"/>
      <c r="CK896" s="11"/>
      <c r="CL896" s="13"/>
      <c r="CM896" s="13"/>
      <c r="CN896" s="15"/>
      <c r="CP896" s="5"/>
      <c r="CS896" s="6"/>
      <c r="CW896" s="54"/>
    </row>
    <row r="897" spans="1:101" ht="18" customHeight="1" thickBot="1">
      <c r="D897" s="11" t="s">
        <v>101</v>
      </c>
      <c r="E897" s="13"/>
      <c r="F897" s="13" t="s">
        <v>102</v>
      </c>
      <c r="G897" s="15"/>
      <c r="H897" s="10"/>
      <c r="I897" s="11" t="s">
        <v>106</v>
      </c>
      <c r="J897" s="13"/>
      <c r="K897" s="13" t="s">
        <v>105</v>
      </c>
      <c r="L897" s="15"/>
      <c r="N897" s="194" t="s">
        <v>16</v>
      </c>
      <c r="O897" s="195"/>
      <c r="P897" s="196" t="s">
        <v>17</v>
      </c>
      <c r="Q897" s="197"/>
      <c r="S897" s="11" t="s">
        <v>4</v>
      </c>
      <c r="T897" s="13"/>
      <c r="U897" s="13" t="s">
        <v>5</v>
      </c>
      <c r="V897" s="15"/>
      <c r="W897" s="20"/>
      <c r="X897" s="194" t="s">
        <v>111</v>
      </c>
      <c r="Y897" s="195"/>
      <c r="Z897" s="196" t="s">
        <v>110</v>
      </c>
      <c r="AA897" s="197"/>
      <c r="AB897" s="20"/>
      <c r="AC897" s="11" t="s">
        <v>18</v>
      </c>
      <c r="AD897" s="13"/>
      <c r="AE897" s="13" t="s">
        <v>19</v>
      </c>
      <c r="AF897" s="15"/>
      <c r="AG897" s="20"/>
      <c r="AH897" s="194" t="s">
        <v>114</v>
      </c>
      <c r="AI897" s="195"/>
      <c r="AJ897" s="196" t="s">
        <v>115</v>
      </c>
      <c r="AK897" s="197"/>
      <c r="AL897" s="20"/>
      <c r="AM897" s="11" t="s">
        <v>138</v>
      </c>
      <c r="AN897" s="13"/>
      <c r="AO897" s="13" t="s">
        <v>137</v>
      </c>
      <c r="AP897" s="15"/>
      <c r="AR897" s="194" t="s">
        <v>117</v>
      </c>
      <c r="AS897" s="195"/>
      <c r="AT897" s="196" t="s">
        <v>118</v>
      </c>
      <c r="AU897" s="197"/>
      <c r="AV897" s="36"/>
      <c r="AW897" s="11" t="s">
        <v>142</v>
      </c>
      <c r="AX897" s="13"/>
      <c r="AY897" s="13" t="s">
        <v>141</v>
      </c>
      <c r="AZ897" s="15"/>
      <c r="BA897" s="20"/>
      <c r="BB897" s="194" t="s">
        <v>122</v>
      </c>
      <c r="BC897" s="195"/>
      <c r="BD897" s="196" t="s">
        <v>121</v>
      </c>
      <c r="BE897" s="197"/>
      <c r="BF897" s="36"/>
      <c r="BG897" s="11" t="s">
        <v>145</v>
      </c>
      <c r="BH897" s="13"/>
      <c r="BI897" s="13" t="s">
        <v>146</v>
      </c>
      <c r="BJ897" s="15"/>
      <c r="BK897" s="36"/>
      <c r="BL897" s="194" t="s">
        <v>125</v>
      </c>
      <c r="BM897" s="195"/>
      <c r="BN897" s="196" t="s">
        <v>126</v>
      </c>
      <c r="BO897" s="197"/>
      <c r="BP897" s="36"/>
      <c r="BQ897" s="11" t="s">
        <v>150</v>
      </c>
      <c r="BR897" s="13"/>
      <c r="BS897" s="13" t="s">
        <v>149</v>
      </c>
      <c r="BT897" s="15"/>
      <c r="BU897" s="20"/>
      <c r="BV897" s="194" t="s">
        <v>129</v>
      </c>
      <c r="BW897" s="195"/>
      <c r="BX897" s="196" t="s">
        <v>130</v>
      </c>
      <c r="BY897" s="197"/>
      <c r="BZ897" s="36"/>
      <c r="CA897" s="11" t="s">
        <v>154</v>
      </c>
      <c r="CB897" s="13"/>
      <c r="CC897" s="13" t="s">
        <v>153</v>
      </c>
      <c r="CD897" s="15"/>
      <c r="CE897" s="36"/>
      <c r="CF897" s="194" t="s">
        <v>134</v>
      </c>
      <c r="CG897" s="195"/>
      <c r="CH897" s="196" t="s">
        <v>133</v>
      </c>
      <c r="CI897" s="197"/>
      <c r="CK897" s="11" t="s">
        <v>159</v>
      </c>
      <c r="CL897" s="13"/>
      <c r="CM897" s="13" t="s">
        <v>158</v>
      </c>
      <c r="CN897" s="15"/>
      <c r="CP897" s="109" t="s">
        <v>161</v>
      </c>
      <c r="CQ897" s="110"/>
      <c r="CR897" s="111" t="s">
        <v>162</v>
      </c>
      <c r="CS897" s="112"/>
      <c r="CU897" s="38" t="s">
        <v>29</v>
      </c>
      <c r="CW897" s="55" t="s">
        <v>47</v>
      </c>
    </row>
    <row r="898" spans="1:101" ht="18" customHeight="1" thickTop="1" thickBot="1">
      <c r="D898" s="16">
        <v>0</v>
      </c>
      <c r="E898" s="17">
        <f t="shared" ref="E898" si="9370">$B895*$E$4</f>
        <v>1.7755664</v>
      </c>
      <c r="F898" s="18">
        <v>1</v>
      </c>
      <c r="G898" s="19">
        <v>0</v>
      </c>
      <c r="H898" s="10"/>
      <c r="I898" s="16">
        <v>0</v>
      </c>
      <c r="J898" s="17">
        <v>0</v>
      </c>
      <c r="K898" s="18">
        <v>1</v>
      </c>
      <c r="L898" s="19">
        <v>0</v>
      </c>
      <c r="N898" s="1">
        <f t="shared" ref="N898" si="9371">D898*I895+F898*I898-E898*J895-G898*J898</f>
        <v>0</v>
      </c>
      <c r="O898" s="4">
        <f t="shared" ref="O898" si="9372">(D898*J895+E898*I895+F898*J898+G898*I898)</f>
        <v>1.7755664</v>
      </c>
      <c r="P898" s="2">
        <f t="shared" ref="P898" si="9373">D898*K895+F898*K898-E898*L895-G898*L898</f>
        <v>-4.5236933204940808</v>
      </c>
      <c r="Q898" s="3">
        <f t="shared" ref="Q898" si="9374">(D898*L895+E898*K895+F898*L898+G898*K898)</f>
        <v>0</v>
      </c>
      <c r="S898" s="16">
        <v>0</v>
      </c>
      <c r="T898" s="17">
        <f t="shared" ref="T898" si="9375">$B895*$T$4</f>
        <v>3.9337664000000006</v>
      </c>
      <c r="U898" s="18">
        <v>1</v>
      </c>
      <c r="V898" s="19">
        <v>0</v>
      </c>
      <c r="W898" s="20"/>
      <c r="X898" s="1">
        <f t="shared" ref="X898" si="9376">N898*S895+P898*S898-O898*T895-Q898*T898</f>
        <v>0</v>
      </c>
      <c r="Y898" s="4">
        <f t="shared" ref="Y898" si="9377">(N898*T895+O898*S895+P898*T898+Q898*S898)</f>
        <v>-16.019586388064049</v>
      </c>
      <c r="Z898" s="2">
        <f t="shared" ref="Z898" si="9378">N898*U895+P898*U898-O898*V895-Q898*V898</f>
        <v>-4.5236933204940808</v>
      </c>
      <c r="AA898" s="3">
        <f t="shared" ref="AA898" si="9379">(N898*V895+O898*U895+P898*V898+Q898*U898)</f>
        <v>0</v>
      </c>
      <c r="AB898" s="20"/>
      <c r="AC898" s="16">
        <v>0</v>
      </c>
      <c r="AD898" s="17">
        <v>0</v>
      </c>
      <c r="AE898" s="18">
        <v>1</v>
      </c>
      <c r="AF898" s="19">
        <v>0</v>
      </c>
      <c r="AG898" s="20"/>
      <c r="AH898" s="1">
        <f t="shared" ref="AH898" si="9380">X898*AC895+Z898*AC898-Y898*AD895-AA898*AD898</f>
        <v>0</v>
      </c>
      <c r="AI898" s="4">
        <f t="shared" ref="AI898" si="9381">(X898*AD895+Y898*AC895+Z898*AD898+AA898*AC898)</f>
        <v>-16.019586388064049</v>
      </c>
      <c r="AJ898" s="2">
        <f t="shared" ref="AJ898" si="9382">X898*AE895+Z898*AE898-Y898*AF895-AA898*AF898</f>
        <v>55.281078335762778</v>
      </c>
      <c r="AK898" s="3">
        <f t="shared" ref="AK898" si="9383">(X898*AF895+Y898*AE895+Z898*AF898+AA898*AE898)</f>
        <v>0</v>
      </c>
      <c r="AL898" s="20"/>
      <c r="AM898" s="16">
        <v>0</v>
      </c>
      <c r="AN898" s="17">
        <f t="shared" ref="AN898" si="9384">$B895*$AN$4</f>
        <v>4.1545567999999999</v>
      </c>
      <c r="AO898" s="18">
        <v>1</v>
      </c>
      <c r="AP898" s="19">
        <v>0</v>
      </c>
      <c r="AR898" s="1">
        <f t="shared" ref="AR898" si="9385">AH898*AM895+AJ898*AM898-AI898*AN895-AK898*AN898</f>
        <v>0</v>
      </c>
      <c r="AS898" s="4">
        <f t="shared" ref="AS898" si="9386">(AH898*AN895+AI898*AM895+AJ898*AN898+AK898*AM898)</f>
        <v>213.64879352311186</v>
      </c>
      <c r="AT898" s="2">
        <f t="shared" ref="AT898" si="9387">AH898*AO895+AJ898*AO898-AI898*AP895-AK898*AP898</f>
        <v>55.281078335762778</v>
      </c>
      <c r="AU898" s="3">
        <f t="shared" ref="AU898" si="9388">(AH898*AP895+AI898*AO895+AJ898*AP898+AK898*AO898)</f>
        <v>0</v>
      </c>
      <c r="AV898" s="20"/>
      <c r="AW898" s="16">
        <v>0</v>
      </c>
      <c r="AX898" s="17">
        <v>0</v>
      </c>
      <c r="AY898" s="18">
        <v>1</v>
      </c>
      <c r="AZ898" s="19">
        <v>0</v>
      </c>
      <c r="BA898" s="20"/>
      <c r="BB898" s="1">
        <f t="shared" ref="BB898" si="9389">AR898*AW895+AT898*AW898-AS898*AX895-AU898*AX898</f>
        <v>0</v>
      </c>
      <c r="BC898" s="4">
        <f t="shared" ref="BC898" si="9390">(AR898*AX895+AS898*AW895+AT898*AX898+AU898*AW898)</f>
        <v>213.64879352311186</v>
      </c>
      <c r="BD898" s="2">
        <f t="shared" ref="BD898" si="9391">AR898*AY895+AT898*AY898-AS898*AZ895-AU898*AZ898</f>
        <v>-742.31862254069586</v>
      </c>
      <c r="BE898" s="3">
        <f t="shared" ref="BE898" si="9392">(AR898*AZ895+AS898*AY895+AT898*AZ898+AU898*AY898)</f>
        <v>0</v>
      </c>
      <c r="BF898" s="20"/>
      <c r="BG898" s="16">
        <v>0</v>
      </c>
      <c r="BH898" s="17">
        <f t="shared" ref="BH898" si="9393">$B895*$BH$4</f>
        <v>3.9337664000000006</v>
      </c>
      <c r="BI898" s="18">
        <v>1</v>
      </c>
      <c r="BJ898" s="19">
        <v>0</v>
      </c>
      <c r="BK898" s="20"/>
      <c r="BL898" s="1">
        <f t="shared" ref="BL898" si="9394">BB898*BG895+BD898*BG898-BC898*BH895-BE898*BH898</f>
        <v>0</v>
      </c>
      <c r="BM898" s="4">
        <f t="shared" ref="BM898" si="9395">(BB898*BH895+BC898*BG895+BD898*BH898+BE898*BG898)</f>
        <v>-2706.4592619217601</v>
      </c>
      <c r="BN898" s="2">
        <f t="shared" ref="BN898" si="9396">BB898*BI895+BD898*BI898-BC898*BJ895-BE898*BJ898</f>
        <v>-742.31862254069586</v>
      </c>
      <c r="BO898" s="3">
        <f t="shared" ref="BO898" si="9397">(BB898*BJ895+BC898*BI895+BD898*BJ898+BE898*BI898)</f>
        <v>0</v>
      </c>
      <c r="BP898" s="20"/>
      <c r="BQ898" s="16">
        <v>0</v>
      </c>
      <c r="BR898" s="17">
        <v>0</v>
      </c>
      <c r="BS898" s="18">
        <v>1</v>
      </c>
      <c r="BT898" s="19">
        <v>0</v>
      </c>
      <c r="BU898" s="20"/>
      <c r="BV898" s="1">
        <f t="shared" ref="BV898" si="9398">BL898*BQ895+BN898*BQ898-BM898*BR895-BO898*BR898</f>
        <v>0</v>
      </c>
      <c r="BW898" s="4">
        <f t="shared" ref="BW898" si="9399">(BL898*BR895+BM898*BQ895+BN898*BR898+BO898*BQ898)</f>
        <v>-2706.4592619217601</v>
      </c>
      <c r="BX898" s="2">
        <f t="shared" ref="BX898" si="9400">BL898*BS895+BN898*BS898-BM898*BT895-BO898*BT898</f>
        <v>7677.3332402488713</v>
      </c>
      <c r="BY898" s="3">
        <f t="shared" ref="BY898" si="9401">(BL898*BT895+BM898*BS895+BN898*BT898+BO898*BS898)</f>
        <v>0</v>
      </c>
      <c r="BZ898" s="20"/>
      <c r="CA898" s="16">
        <v>0</v>
      </c>
      <c r="CB898" s="17">
        <f t="shared" ref="CB898" si="9402">$B895*$CB$4</f>
        <v>1.7755664</v>
      </c>
      <c r="CC898" s="18">
        <v>1</v>
      </c>
      <c r="CD898" s="19">
        <v>0</v>
      </c>
      <c r="CE898" s="20"/>
      <c r="CF898" s="1">
        <f t="shared" ref="CF898" si="9403">BV898*CA895+BX898*CA898-BW898*CB895-BY898*CB898</f>
        <v>0</v>
      </c>
      <c r="CG898" s="4">
        <f t="shared" ref="CG898" si="9404">(BV898*CB895+BW898*CA895+BX898*CB898+BY898*CA898)</f>
        <v>10925.155681067263</v>
      </c>
      <c r="CH898" s="2">
        <f t="shared" ref="CH898" si="9405">BV898*CC895+BX898*CC898-BW898*CD895-BY898*CD898</f>
        <v>7677.3332402488713</v>
      </c>
      <c r="CI898" s="3">
        <f t="shared" ref="CI898" si="9406">(BV898*CD895+BW898*CC895+BX898*CD898+BY898*CC898)</f>
        <v>0</v>
      </c>
      <c r="CK898" s="16">
        <f t="shared" ref="CK898" si="9407">1/$CL$4</f>
        <v>1</v>
      </c>
      <c r="CL898" s="17">
        <v>0</v>
      </c>
      <c r="CM898" s="18">
        <v>1</v>
      </c>
      <c r="CN898" s="19">
        <v>0</v>
      </c>
      <c r="CP898" s="1">
        <f t="shared" ref="CP898" si="9408">CF898*CK895+CH898*CK898-CG898*CL895-CI898*CL898</f>
        <v>7677.3332402488713</v>
      </c>
      <c r="CQ898" s="4">
        <f t="shared" ref="CQ898" si="9409">(CF898*CL895+CG898*CK895+CH898*CL898+CI898*CK898)</f>
        <v>10925.155681067263</v>
      </c>
      <c r="CR898" s="2">
        <f t="shared" ref="CR898" si="9410">CF898*CM895+CH898*CM898-CG898*CN895-CI898*CN898</f>
        <v>7677.3332402488713</v>
      </c>
      <c r="CS898" s="3">
        <f t="shared" ref="CS898" si="9411">(CF898*CN895+CG898*CM895+CH898*CN898+CI898*CM898)</f>
        <v>0</v>
      </c>
      <c r="CU898" s="39">
        <f t="shared" ref="CU898" si="9412">(180/PI())*ATAN(-1*(CQ895/CP895))</f>
        <v>35.096507302976953</v>
      </c>
      <c r="CW898" s="56">
        <f t="shared" ref="CW898" si="9413">20*LOG(((1-(10^(CU895/20)^2)*(1-((1-CW895)/(1+CW895))^2))^0.5))</f>
        <v>-6.3233976343008362E-8</v>
      </c>
    </row>
    <row r="899" spans="1:101" ht="18" customHeight="1"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3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</row>
    <row r="900" spans="1:101" ht="18" customHeight="1"/>
    <row r="901" spans="1:101" ht="18" customHeight="1" thickBot="1">
      <c r="A901" s="23"/>
      <c r="B901" s="23"/>
      <c r="C901" s="23"/>
      <c r="D901" s="20" t="s">
        <v>6</v>
      </c>
      <c r="E901" s="20"/>
      <c r="F901" s="20"/>
      <c r="G901" s="20"/>
      <c r="H901" s="20"/>
      <c r="I901" s="20" t="s">
        <v>7</v>
      </c>
      <c r="J901" s="20"/>
      <c r="K901" s="20"/>
      <c r="L901" s="20"/>
      <c r="M901" s="23"/>
      <c r="N901" s="23"/>
      <c r="O901" s="24" t="s">
        <v>8</v>
      </c>
      <c r="P901" s="23"/>
      <c r="Q901" s="23"/>
      <c r="R901" s="23"/>
      <c r="S901" s="20"/>
      <c r="T901" s="20" t="s">
        <v>9</v>
      </c>
      <c r="U901" s="23"/>
      <c r="V901" s="23"/>
      <c r="W901" s="23"/>
      <c r="X901" s="23"/>
      <c r="Y901" s="24" t="s">
        <v>10</v>
      </c>
      <c r="Z901" s="23"/>
      <c r="AA901" s="23"/>
      <c r="AB901" s="23"/>
      <c r="AC901" s="24" t="s">
        <v>11</v>
      </c>
      <c r="AD901" s="20"/>
      <c r="AE901" s="20"/>
      <c r="AF901" s="20"/>
      <c r="AG901" s="20"/>
      <c r="AH901" s="23"/>
      <c r="AI901" s="24" t="s">
        <v>12</v>
      </c>
      <c r="AJ901" s="23"/>
      <c r="AK901" s="23"/>
      <c r="AL901" s="20"/>
      <c r="AM901" s="24" t="s">
        <v>21</v>
      </c>
      <c r="AN901" s="20"/>
      <c r="AO901" s="23"/>
      <c r="AP901" s="23"/>
      <c r="AQ901" s="23"/>
      <c r="AR901" s="23"/>
      <c r="AS901" s="24" t="s">
        <v>87</v>
      </c>
      <c r="AT901" s="23"/>
      <c r="AU901" s="23"/>
      <c r="AV901" s="23"/>
      <c r="AW901" s="24" t="s">
        <v>22</v>
      </c>
      <c r="AX901" s="20"/>
      <c r="AY901" s="20"/>
      <c r="AZ901" s="20"/>
      <c r="BA901" s="20"/>
      <c r="BB901" s="23"/>
      <c r="BC901" s="24" t="s">
        <v>13</v>
      </c>
      <c r="BD901" s="23"/>
      <c r="BE901" s="23"/>
      <c r="BF901" s="23"/>
      <c r="BG901" s="24" t="s">
        <v>23</v>
      </c>
      <c r="BH901" s="20"/>
      <c r="BI901" s="23"/>
      <c r="BJ901" s="23"/>
      <c r="BK901" s="23"/>
      <c r="BL901" s="23"/>
      <c r="BM901" s="24" t="s">
        <v>24</v>
      </c>
      <c r="BN901" s="23"/>
      <c r="BO901" s="23"/>
      <c r="BP901" s="23"/>
      <c r="BQ901" s="24" t="s">
        <v>22</v>
      </c>
      <c r="BR901" s="20"/>
      <c r="BS901" s="20"/>
      <c r="BT901" s="20"/>
      <c r="BU901" s="20"/>
      <c r="BV901" s="23"/>
      <c r="BW901" s="24" t="s">
        <v>25</v>
      </c>
      <c r="BX901" s="23"/>
      <c r="BY901" s="23"/>
      <c r="BZ901" s="23"/>
      <c r="CA901" s="24" t="s">
        <v>23</v>
      </c>
      <c r="CB901" s="20"/>
      <c r="CC901" s="23"/>
      <c r="CD901" s="23"/>
      <c r="CE901" s="23"/>
      <c r="CF901" s="23"/>
      <c r="CG901" s="24" t="s">
        <v>88</v>
      </c>
      <c r="CH901" s="23"/>
      <c r="CI901" s="23"/>
      <c r="CJ901" s="23"/>
      <c r="CK901" s="24" t="s">
        <v>155</v>
      </c>
      <c r="CL901" s="24"/>
      <c r="CM901" s="23"/>
      <c r="CN901" s="23"/>
      <c r="CO901" s="23"/>
      <c r="CP901" s="23"/>
      <c r="CQ901" s="24" t="s">
        <v>89</v>
      </c>
      <c r="CR901" s="23"/>
      <c r="CS901" s="23"/>
    </row>
    <row r="902" spans="1:101" ht="18" customHeight="1" thickBot="1">
      <c r="A902" s="23"/>
      <c r="B902" s="33"/>
      <c r="C902" s="23"/>
      <c r="D902" s="7" t="s">
        <v>99</v>
      </c>
      <c r="E902" s="8"/>
      <c r="F902" s="8" t="s">
        <v>100</v>
      </c>
      <c r="G902" s="9"/>
      <c r="H902" s="10"/>
      <c r="I902" s="7" t="s">
        <v>103</v>
      </c>
      <c r="J902" s="8"/>
      <c r="K902" s="8" t="s">
        <v>104</v>
      </c>
      <c r="L902" s="9"/>
      <c r="M902" s="23"/>
      <c r="N902" s="194" t="s">
        <v>74</v>
      </c>
      <c r="O902" s="195"/>
      <c r="P902" s="196" t="s">
        <v>75</v>
      </c>
      <c r="Q902" s="197"/>
      <c r="R902" s="23"/>
      <c r="S902" s="7" t="s">
        <v>2</v>
      </c>
      <c r="T902" s="8"/>
      <c r="U902" s="8" t="s">
        <v>3</v>
      </c>
      <c r="V902" s="9"/>
      <c r="W902" s="20"/>
      <c r="X902" s="194" t="s">
        <v>108</v>
      </c>
      <c r="Y902" s="195"/>
      <c r="Z902" s="196" t="s">
        <v>109</v>
      </c>
      <c r="AA902" s="197"/>
      <c r="AB902" s="20"/>
      <c r="AC902" s="7" t="s">
        <v>107</v>
      </c>
      <c r="AD902" s="8"/>
      <c r="AE902" s="8" t="s">
        <v>14</v>
      </c>
      <c r="AF902" s="9"/>
      <c r="AG902" s="20"/>
      <c r="AH902" s="194" t="s">
        <v>112</v>
      </c>
      <c r="AI902" s="195"/>
      <c r="AJ902" s="196" t="s">
        <v>113</v>
      </c>
      <c r="AK902" s="197"/>
      <c r="AL902" s="20"/>
      <c r="AM902" s="106" t="s">
        <v>135</v>
      </c>
      <c r="AN902" s="107"/>
      <c r="AO902" s="107" t="s">
        <v>136</v>
      </c>
      <c r="AP902" s="108"/>
      <c r="AQ902" s="23"/>
      <c r="AR902" s="194" t="s">
        <v>116</v>
      </c>
      <c r="AS902" s="195"/>
      <c r="AT902" s="196" t="s">
        <v>0</v>
      </c>
      <c r="AU902" s="197"/>
      <c r="AV902" s="36"/>
      <c r="AW902" s="7" t="s">
        <v>139</v>
      </c>
      <c r="AX902" s="8"/>
      <c r="AY902" s="8" t="s">
        <v>140</v>
      </c>
      <c r="AZ902" s="9"/>
      <c r="BA902" s="20"/>
      <c r="BB902" s="194" t="s">
        <v>119</v>
      </c>
      <c r="BC902" s="195"/>
      <c r="BD902" s="196" t="s">
        <v>120</v>
      </c>
      <c r="BE902" s="197"/>
      <c r="BF902" s="36"/>
      <c r="BG902" s="190" t="s">
        <v>143</v>
      </c>
      <c r="BH902" s="191"/>
      <c r="BI902" s="192" t="s">
        <v>144</v>
      </c>
      <c r="BJ902" s="193"/>
      <c r="BK902" s="36"/>
      <c r="BL902" s="194" t="s">
        <v>123</v>
      </c>
      <c r="BM902" s="195"/>
      <c r="BN902" s="196" t="s">
        <v>124</v>
      </c>
      <c r="BO902" s="197"/>
      <c r="BP902" s="36"/>
      <c r="BQ902" s="7" t="s">
        <v>147</v>
      </c>
      <c r="BR902" s="8"/>
      <c r="BS902" s="8" t="s">
        <v>148</v>
      </c>
      <c r="BT902" s="9"/>
      <c r="BU902" s="20"/>
      <c r="BV902" s="194" t="s">
        <v>127</v>
      </c>
      <c r="BW902" s="195"/>
      <c r="BX902" s="196" t="s">
        <v>128</v>
      </c>
      <c r="BY902" s="197"/>
      <c r="BZ902" s="36"/>
      <c r="CA902" s="7" t="s">
        <v>151</v>
      </c>
      <c r="CB902" s="8"/>
      <c r="CC902" s="8" t="s">
        <v>152</v>
      </c>
      <c r="CD902" s="9"/>
      <c r="CE902" s="36"/>
      <c r="CF902" s="194" t="s">
        <v>131</v>
      </c>
      <c r="CG902" s="195"/>
      <c r="CH902" s="196" t="s">
        <v>132</v>
      </c>
      <c r="CI902" s="197"/>
      <c r="CJ902" s="23"/>
      <c r="CK902" s="7" t="s">
        <v>156</v>
      </c>
      <c r="CL902" s="8"/>
      <c r="CM902" s="8" t="s">
        <v>157</v>
      </c>
      <c r="CN902" s="9"/>
      <c r="CO902" s="23"/>
      <c r="CP902" s="194" t="s">
        <v>160</v>
      </c>
      <c r="CQ902" s="195"/>
      <c r="CR902" s="196" t="s">
        <v>132</v>
      </c>
      <c r="CS902" s="197"/>
      <c r="CU902" s="26" t="s">
        <v>15</v>
      </c>
      <c r="CW902" s="52" t="s">
        <v>46</v>
      </c>
    </row>
    <row r="903" spans="1:101" ht="18" customHeight="1" thickTop="1" thickBot="1">
      <c r="B903" s="34">
        <v>2.2000000000000002</v>
      </c>
      <c r="D903" s="11">
        <v>1</v>
      </c>
      <c r="E903" s="12">
        <v>0</v>
      </c>
      <c r="F903" s="13">
        <v>0</v>
      </c>
      <c r="G903" s="14">
        <v>0</v>
      </c>
      <c r="H903" s="10"/>
      <c r="I903" s="11">
        <v>1</v>
      </c>
      <c r="J903" s="12">
        <v>0</v>
      </c>
      <c r="K903" s="13">
        <v>0</v>
      </c>
      <c r="L903" s="40">
        <f t="shared" ref="L903" si="9414">$B903*$J$4</f>
        <v>3.1394880000000005</v>
      </c>
      <c r="N903" s="1">
        <f t="shared" ref="N903" si="9415">D903*I903+F903*I906-E903*J903-G903*J906</f>
        <v>1</v>
      </c>
      <c r="O903" s="4">
        <f t="shared" ref="O903" si="9416">(D903*J903+E903*I903+F903*J906+G903*I906)</f>
        <v>0</v>
      </c>
      <c r="P903" s="2">
        <f t="shared" ref="P903" si="9417">D903*K903+F903*K906-E903*L903-G903*L906</f>
        <v>0</v>
      </c>
      <c r="Q903" s="3">
        <f t="shared" ref="Q903" si="9418">(D903*L903+E903*K903+F903*L906+G903*K906)</f>
        <v>3.1394880000000005</v>
      </c>
      <c r="S903" s="11">
        <v>1</v>
      </c>
      <c r="T903" s="12">
        <v>0</v>
      </c>
      <c r="U903" s="13">
        <v>0</v>
      </c>
      <c r="V903" s="13">
        <v>0</v>
      </c>
      <c r="W903" s="20"/>
      <c r="X903" s="1">
        <f t="shared" ref="X903" si="9419">N903*S903+P903*S906-O903*T903-Q903*T906</f>
        <v>-11.463315273728004</v>
      </c>
      <c r="Y903" s="4">
        <f t="shared" ref="Y903" si="9420">(N903*T903+O903*S903+P903*T906+Q903*S906)</f>
        <v>0</v>
      </c>
      <c r="Z903" s="2">
        <f t="shared" ref="Z903" si="9421">N903*U903+P903*U906-O903*V903-Q903*V906</f>
        <v>0</v>
      </c>
      <c r="AA903" s="3">
        <f t="shared" ref="AA903" si="9422">(N903*V903+O903*U903+P903*V906+Q903*U906)</f>
        <v>3.1394880000000005</v>
      </c>
      <c r="AB903" s="20"/>
      <c r="AC903" s="11">
        <v>1</v>
      </c>
      <c r="AD903" s="12">
        <v>0</v>
      </c>
      <c r="AE903" s="13">
        <v>0</v>
      </c>
      <c r="AF903" s="40">
        <f t="shared" ref="AF903" si="9423">$B903*$AD$4</f>
        <v>3.7674780000000005</v>
      </c>
      <c r="AG903" s="20"/>
      <c r="AH903" s="1">
        <f t="shared" ref="AH903" si="9424">X903*AC903+Z903*AC906-Y903*AD903-AA903*AD906</f>
        <v>-11.463315273728004</v>
      </c>
      <c r="AI903" s="4">
        <f t="shared" ref="AI903" si="9425">(X903*AD903+Y903*AC903+Z903*AD906+AA903*AC906)</f>
        <v>0</v>
      </c>
      <c r="AJ903" s="2">
        <f t="shared" ref="AJ903" si="9426">X903*AE903+Z903*AE906-Y903*AF903-AA903*AF906</f>
        <v>0</v>
      </c>
      <c r="AK903" s="3">
        <f t="shared" ref="AK903" si="9427">(X903*AF903+Y903*AE903+Z903*AF906+AA903*AE906)</f>
        <v>-40.04830010083424</v>
      </c>
      <c r="AL903" s="20"/>
      <c r="AM903" s="11">
        <v>1</v>
      </c>
      <c r="AN903" s="12">
        <v>0</v>
      </c>
      <c r="AO903" s="13">
        <v>0</v>
      </c>
      <c r="AP903" s="14">
        <v>0</v>
      </c>
      <c r="AR903" s="1">
        <f t="shared" ref="AR903" si="9428">AH903*AM903+AJ903*AM906-AI903*AN903-AK903*AN906</f>
        <v>156.4460712066369</v>
      </c>
      <c r="AS903" s="4">
        <f t="shared" ref="AS903" si="9429">(AH903*AN903+AI903*AM903+AJ903*AN906+AK903*AM906)</f>
        <v>0</v>
      </c>
      <c r="AT903" s="2">
        <f t="shared" ref="AT903" si="9430">AH903*AO903+AJ903*AO906-AI903*AP903-AK903*AP906</f>
        <v>0</v>
      </c>
      <c r="AU903" s="3">
        <f t="shared" ref="AU903" si="9431">(AH903*AP903+AI903*AO903+AJ903*AP906+AK903*AO906)</f>
        <v>-40.04830010083424</v>
      </c>
      <c r="AV903" s="20"/>
      <c r="AW903" s="11">
        <v>1</v>
      </c>
      <c r="AX903" s="12">
        <v>0</v>
      </c>
      <c r="AY903" s="13">
        <v>0</v>
      </c>
      <c r="AZ903" s="40">
        <f t="shared" ref="AZ903" si="9432">$B903*$AX$4</f>
        <v>3.7674780000000005</v>
      </c>
      <c r="BA903" s="20"/>
      <c r="BB903" s="1">
        <f t="shared" ref="BB903" si="9433">AR903*AW903+AT903*AW906-AS903*AX903-AU903*AX906</f>
        <v>156.4460712066369</v>
      </c>
      <c r="BC903" s="4">
        <f t="shared" ref="BC903" si="9434">(AR903*AX903+AS903*AW903+AT903*AX906+AU903*AW906)</f>
        <v>0</v>
      </c>
      <c r="BD903" s="2">
        <f t="shared" ref="BD903" si="9435">AR903*AY903+AT903*AY906-AS903*AZ903-AU903*AZ906</f>
        <v>0</v>
      </c>
      <c r="BE903" s="3">
        <f t="shared" ref="BE903" si="9436">(AR903*AZ903+AS903*AY903+AT903*AZ906+AU903*AY906)</f>
        <v>549.35883135660379</v>
      </c>
      <c r="BF903" s="20"/>
      <c r="BG903" s="11">
        <v>1</v>
      </c>
      <c r="BH903" s="12">
        <v>0</v>
      </c>
      <c r="BI903" s="13">
        <v>0</v>
      </c>
      <c r="BJ903" s="14">
        <v>0</v>
      </c>
      <c r="BK903" s="20"/>
      <c r="BL903" s="1">
        <f t="shared" ref="BL903" si="9437">BB903*BG903+BD903*BG906-BC903*BH903-BE903*BH906</f>
        <v>-2024.4293816073653</v>
      </c>
      <c r="BM903" s="4">
        <f t="shared" ref="BM903" si="9438">(BB903*BH903+BC903*BG903+BD903*BH906+BE903*BG906)</f>
        <v>0</v>
      </c>
      <c r="BN903" s="2">
        <f t="shared" ref="BN903" si="9439">BB903*BI903+BD903*BI906-BC903*BJ903-BE903*BJ906</f>
        <v>0</v>
      </c>
      <c r="BO903" s="3">
        <f t="shared" ref="BO903" si="9440">(BB903*BJ903+BC903*BI903+BD903*BJ906+BE903*BI906)</f>
        <v>549.35883135660379</v>
      </c>
      <c r="BP903" s="20"/>
      <c r="BQ903" s="11">
        <v>1</v>
      </c>
      <c r="BR903" s="12">
        <v>0</v>
      </c>
      <c r="BS903" s="13">
        <v>0</v>
      </c>
      <c r="BT903" s="40">
        <f t="shared" ref="BT903" si="9441">$B903*BR$4</f>
        <v>3.1394880000000005</v>
      </c>
      <c r="BU903" s="20"/>
      <c r="BV903" s="1">
        <f t="shared" ref="BV903" si="9442">BL903*BQ903+BN903*BQ906-BM903*BR903-BO903*BR906</f>
        <v>-2024.4293816073653</v>
      </c>
      <c r="BW903" s="4">
        <f t="shared" ref="BW903" si="9443">(BL903*BR903+BM903*BQ903+BN903*BR906+BO903*BQ906)</f>
        <v>0</v>
      </c>
      <c r="BX903" s="2">
        <f t="shared" ref="BX903" si="9444">BL903*BS903+BN903*BS906-BM903*BT903-BO903*BT906</f>
        <v>0</v>
      </c>
      <c r="BY903" s="3">
        <f t="shared" ref="BY903" si="9445">(BL903*BT903+BM903*BS903+BN903*BT906+BO903*BS906)</f>
        <v>-5806.3129190471409</v>
      </c>
      <c r="BZ903" s="20"/>
      <c r="CA903" s="11">
        <v>1</v>
      </c>
      <c r="CB903" s="12">
        <v>0</v>
      </c>
      <c r="CC903" s="13">
        <v>0</v>
      </c>
      <c r="CD903" s="14">
        <v>0</v>
      </c>
      <c r="CE903" s="20"/>
      <c r="CF903" s="1">
        <f t="shared" ref="CF903" si="9446">BV903*CA903+BX903*CA906-BW903*CB903-BY903*CB906</f>
        <v>8379.6472602647682</v>
      </c>
      <c r="CG903" s="4">
        <f t="shared" ref="CG903" si="9447">(BV903*CB903+BW903*CA903+BX903*CB906+BY903*CA906)</f>
        <v>0</v>
      </c>
      <c r="CH903" s="2">
        <f t="shared" ref="CH903" si="9448">BV903*CC903+BX903*CC906-BW903*CD903-BY903*CD906</f>
        <v>0</v>
      </c>
      <c r="CI903" s="3">
        <f t="shared" ref="CI903" si="9449">(BV903*CD903+BW903*CC903+BX903*CD906+BY903*CC906)</f>
        <v>-5806.3129190471409</v>
      </c>
      <c r="CJ903" s="28"/>
      <c r="CK903" s="11">
        <v>1</v>
      </c>
      <c r="CL903" s="12">
        <v>0</v>
      </c>
      <c r="CM903" s="13">
        <v>0</v>
      </c>
      <c r="CN903" s="14">
        <v>0</v>
      </c>
      <c r="CP903" s="1">
        <f t="shared" ref="CP903" si="9450">CF903*CK903+CH903*CK906-CG903*CL903-CI903*CL906</f>
        <v>8379.6472602647682</v>
      </c>
      <c r="CQ903" s="4">
        <f t="shared" ref="CQ903" si="9451">(CF903*CL903+CG903*CK903+CH903*CL906+CI903*CK906)</f>
        <v>-5806.3129190471409</v>
      </c>
      <c r="CR903" s="2">
        <f t="shared" ref="CR903" si="9452">CF903*CM903+CH903*CM906-CG903*CN903-CI903*CN906</f>
        <v>0</v>
      </c>
      <c r="CS903" s="3">
        <f t="shared" ref="CS903" si="9453">(CF903*CN903+CG903*CM903+CH903*CN906+CI903*CM906)</f>
        <v>-5806.3129190471409</v>
      </c>
      <c r="CU903" s="29">
        <f t="shared" ref="CU903" si="9454">20*LOG(((1+$CL$4)/$CL$4)/((CP903+CP906)^2+(CQ903+CQ906)^2)^0.5)</f>
        <v>-79.036356768708259</v>
      </c>
      <c r="CW903" s="53">
        <f t="shared" ref="CW903" si="9455">((CP903^2+CQ903^2)^0.5)/((CP906^2+CQ906^2)^0.5)</f>
        <v>0.69290660985773667</v>
      </c>
    </row>
    <row r="904" spans="1:101" ht="18" customHeight="1" thickBot="1">
      <c r="D904" s="11"/>
      <c r="E904" s="13"/>
      <c r="F904" s="13"/>
      <c r="G904" s="15"/>
      <c r="H904" s="10"/>
      <c r="I904" s="11"/>
      <c r="J904" s="13"/>
      <c r="K904" s="13"/>
      <c r="L904" s="15"/>
      <c r="N904" s="5"/>
      <c r="Q904" s="6"/>
      <c r="S904" s="11"/>
      <c r="T904" s="13"/>
      <c r="U904" s="13"/>
      <c r="V904" s="15"/>
      <c r="W904" s="20"/>
      <c r="X904" s="5"/>
      <c r="AA904" s="6"/>
      <c r="AB904" s="20"/>
      <c r="AC904" s="11"/>
      <c r="AD904" s="13"/>
      <c r="AE904" s="13"/>
      <c r="AF904" s="15"/>
      <c r="AG904" s="20"/>
      <c r="AH904" s="5"/>
      <c r="AK904" s="6"/>
      <c r="AL904" s="20"/>
      <c r="AM904" s="11"/>
      <c r="AN904" s="13"/>
      <c r="AO904" s="13"/>
      <c r="AP904" s="15"/>
      <c r="AR904" s="5"/>
      <c r="AU904" s="6"/>
      <c r="AW904" s="11"/>
      <c r="AX904" s="13"/>
      <c r="AY904" s="13"/>
      <c r="AZ904" s="15"/>
      <c r="BA904" s="20"/>
      <c r="BB904" s="5"/>
      <c r="BE904" s="6"/>
      <c r="BG904" s="11"/>
      <c r="BH904" s="13"/>
      <c r="BI904" s="13"/>
      <c r="BJ904" s="15"/>
      <c r="BL904" s="5"/>
      <c r="BO904" s="6"/>
      <c r="BQ904" s="11"/>
      <c r="BR904" s="13"/>
      <c r="BS904" s="13"/>
      <c r="BT904" s="15"/>
      <c r="BU904" s="20"/>
      <c r="BV904" s="5"/>
      <c r="BY904" s="6"/>
      <c r="CA904" s="11"/>
      <c r="CB904" s="13"/>
      <c r="CC904" s="13"/>
      <c r="CD904" s="15"/>
      <c r="CF904" s="5"/>
      <c r="CI904" s="6"/>
      <c r="CK904" s="11"/>
      <c r="CL904" s="13"/>
      <c r="CM904" s="13"/>
      <c r="CN904" s="15"/>
      <c r="CP904" s="5"/>
      <c r="CS904" s="6"/>
      <c r="CW904" s="54"/>
    </row>
    <row r="905" spans="1:101" ht="18" customHeight="1" thickBot="1">
      <c r="D905" s="11" t="s">
        <v>101</v>
      </c>
      <c r="E905" s="13"/>
      <c r="F905" s="13" t="s">
        <v>102</v>
      </c>
      <c r="G905" s="15"/>
      <c r="H905" s="10"/>
      <c r="I905" s="11" t="s">
        <v>106</v>
      </c>
      <c r="J905" s="13"/>
      <c r="K905" s="13" t="s">
        <v>105</v>
      </c>
      <c r="L905" s="15"/>
      <c r="N905" s="194" t="s">
        <v>16</v>
      </c>
      <c r="O905" s="195"/>
      <c r="P905" s="196" t="s">
        <v>17</v>
      </c>
      <c r="Q905" s="197"/>
      <c r="S905" s="11" t="s">
        <v>4</v>
      </c>
      <c r="T905" s="13"/>
      <c r="U905" s="13" t="s">
        <v>5</v>
      </c>
      <c r="V905" s="15"/>
      <c r="W905" s="20"/>
      <c r="X905" s="194" t="s">
        <v>111</v>
      </c>
      <c r="Y905" s="195"/>
      <c r="Z905" s="196" t="s">
        <v>110</v>
      </c>
      <c r="AA905" s="197"/>
      <c r="AB905" s="20"/>
      <c r="AC905" s="11" t="s">
        <v>18</v>
      </c>
      <c r="AD905" s="13"/>
      <c r="AE905" s="13" t="s">
        <v>19</v>
      </c>
      <c r="AF905" s="15"/>
      <c r="AG905" s="20"/>
      <c r="AH905" s="194" t="s">
        <v>114</v>
      </c>
      <c r="AI905" s="195"/>
      <c r="AJ905" s="196" t="s">
        <v>115</v>
      </c>
      <c r="AK905" s="197"/>
      <c r="AL905" s="20"/>
      <c r="AM905" s="11" t="s">
        <v>138</v>
      </c>
      <c r="AN905" s="13"/>
      <c r="AO905" s="13" t="s">
        <v>137</v>
      </c>
      <c r="AP905" s="15"/>
      <c r="AR905" s="194" t="s">
        <v>117</v>
      </c>
      <c r="AS905" s="195"/>
      <c r="AT905" s="196" t="s">
        <v>118</v>
      </c>
      <c r="AU905" s="197"/>
      <c r="AV905" s="36"/>
      <c r="AW905" s="11" t="s">
        <v>142</v>
      </c>
      <c r="AX905" s="13"/>
      <c r="AY905" s="13" t="s">
        <v>141</v>
      </c>
      <c r="AZ905" s="15"/>
      <c r="BA905" s="20"/>
      <c r="BB905" s="194" t="s">
        <v>122</v>
      </c>
      <c r="BC905" s="195"/>
      <c r="BD905" s="196" t="s">
        <v>121</v>
      </c>
      <c r="BE905" s="197"/>
      <c r="BF905" s="36"/>
      <c r="BG905" s="11" t="s">
        <v>145</v>
      </c>
      <c r="BH905" s="13"/>
      <c r="BI905" s="13" t="s">
        <v>146</v>
      </c>
      <c r="BJ905" s="15"/>
      <c r="BK905" s="36"/>
      <c r="BL905" s="194" t="s">
        <v>125</v>
      </c>
      <c r="BM905" s="195"/>
      <c r="BN905" s="196" t="s">
        <v>126</v>
      </c>
      <c r="BO905" s="197"/>
      <c r="BP905" s="36"/>
      <c r="BQ905" s="11" t="s">
        <v>150</v>
      </c>
      <c r="BR905" s="13"/>
      <c r="BS905" s="13" t="s">
        <v>149</v>
      </c>
      <c r="BT905" s="15"/>
      <c r="BU905" s="20"/>
      <c r="BV905" s="194" t="s">
        <v>129</v>
      </c>
      <c r="BW905" s="195"/>
      <c r="BX905" s="196" t="s">
        <v>130</v>
      </c>
      <c r="BY905" s="197"/>
      <c r="BZ905" s="36"/>
      <c r="CA905" s="11" t="s">
        <v>154</v>
      </c>
      <c r="CB905" s="13"/>
      <c r="CC905" s="13" t="s">
        <v>153</v>
      </c>
      <c r="CD905" s="15"/>
      <c r="CE905" s="36"/>
      <c r="CF905" s="194" t="s">
        <v>134</v>
      </c>
      <c r="CG905" s="195"/>
      <c r="CH905" s="196" t="s">
        <v>133</v>
      </c>
      <c r="CI905" s="197"/>
      <c r="CK905" s="11" t="s">
        <v>159</v>
      </c>
      <c r="CL905" s="13"/>
      <c r="CM905" s="13" t="s">
        <v>158</v>
      </c>
      <c r="CN905" s="15"/>
      <c r="CP905" s="109" t="s">
        <v>161</v>
      </c>
      <c r="CQ905" s="110"/>
      <c r="CR905" s="111" t="s">
        <v>162</v>
      </c>
      <c r="CS905" s="112"/>
      <c r="CU905" s="38" t="s">
        <v>29</v>
      </c>
      <c r="CW905" s="55" t="s">
        <v>47</v>
      </c>
    </row>
    <row r="906" spans="1:101" ht="18" customHeight="1" thickTop="1" thickBot="1">
      <c r="D906" s="16">
        <v>0</v>
      </c>
      <c r="E906" s="17">
        <f t="shared" ref="E906" si="9456">$B903*$E$4</f>
        <v>1.7918560000000001</v>
      </c>
      <c r="F906" s="18">
        <v>1</v>
      </c>
      <c r="G906" s="19">
        <v>0</v>
      </c>
      <c r="H906" s="10"/>
      <c r="I906" s="16">
        <v>0</v>
      </c>
      <c r="J906" s="17">
        <v>0</v>
      </c>
      <c r="K906" s="18">
        <v>1</v>
      </c>
      <c r="L906" s="19">
        <v>0</v>
      </c>
      <c r="N906" s="1">
        <f t="shared" ref="N906" si="9457">D906*I903+F906*I906-E906*J903-G906*J906</f>
        <v>0</v>
      </c>
      <c r="O906" s="4">
        <f t="shared" ref="O906" si="9458">(D906*J903+E906*I903+F906*J906+G906*I906)</f>
        <v>1.7918560000000001</v>
      </c>
      <c r="P906" s="2">
        <f t="shared" ref="P906" si="9459">D906*K903+F906*K906-E906*L903-G906*L906</f>
        <v>-4.6255104097280011</v>
      </c>
      <c r="Q906" s="3">
        <f t="shared" ref="Q906" si="9460">(D906*L903+E906*K903+F906*L906+G906*K906)</f>
        <v>0</v>
      </c>
      <c r="S906" s="16">
        <v>0</v>
      </c>
      <c r="T906" s="17">
        <f t="shared" ref="T906" si="9461">$B903*$T$4</f>
        <v>3.9698560000000005</v>
      </c>
      <c r="U906" s="18">
        <v>1</v>
      </c>
      <c r="V906" s="19">
        <v>0</v>
      </c>
      <c r="W906" s="20"/>
      <c r="X906" s="1">
        <f t="shared" ref="X906" si="9462">N906*S903+P906*S906-O906*T903-Q906*T906</f>
        <v>0</v>
      </c>
      <c r="Y906" s="4">
        <f t="shared" ref="Y906" si="9463">(N906*T903+O906*S903+P906*T906+Q906*S906)</f>
        <v>-16.570754253121166</v>
      </c>
      <c r="Z906" s="2">
        <f t="shared" ref="Z906" si="9464">N906*U903+P906*U906-O906*V903-Q906*V906</f>
        <v>-4.6255104097280011</v>
      </c>
      <c r="AA906" s="3">
        <f t="shared" ref="AA906" si="9465">(N906*V903+O906*U903+P906*V906+Q906*U906)</f>
        <v>0</v>
      </c>
      <c r="AB906" s="20"/>
      <c r="AC906" s="16">
        <v>0</v>
      </c>
      <c r="AD906" s="17">
        <v>0</v>
      </c>
      <c r="AE906" s="18">
        <v>1</v>
      </c>
      <c r="AF906" s="19">
        <v>0</v>
      </c>
      <c r="AG906" s="20"/>
      <c r="AH906" s="1">
        <f t="shared" ref="AH906" si="9466">X906*AC903+Z906*AC906-Y906*AD903-AA906*AD906</f>
        <v>0</v>
      </c>
      <c r="AI906" s="4">
        <f t="shared" ref="AI906" si="9467">(X906*AD903+Y906*AC903+Z906*AD906+AA906*AC906)</f>
        <v>-16.570754253121166</v>
      </c>
      <c r="AJ906" s="2">
        <f t="shared" ref="AJ906" si="9468">X906*AE903+Z906*AE906-Y906*AF903-AA906*AF906</f>
        <v>57.804441682312429</v>
      </c>
      <c r="AK906" s="3">
        <f t="shared" ref="AK906" si="9469">(X906*AF903+Y906*AE903+Z906*AF906+AA906*AE906)</f>
        <v>0</v>
      </c>
      <c r="AL906" s="20"/>
      <c r="AM906" s="16">
        <v>0</v>
      </c>
      <c r="AN906" s="17">
        <f t="shared" ref="AN906" si="9470">$B903*$AN$4</f>
        <v>4.192672</v>
      </c>
      <c r="AO906" s="18">
        <v>1</v>
      </c>
      <c r="AP906" s="19">
        <v>0</v>
      </c>
      <c r="AR906" s="1">
        <f t="shared" ref="AR906" si="9471">AH906*AM903+AJ906*AM906-AI906*AN903-AK906*AN906</f>
        <v>0</v>
      </c>
      <c r="AS906" s="4">
        <f t="shared" ref="AS906" si="9472">(AH906*AN903+AI906*AM903+AJ906*AN906+AK906*AM906)</f>
        <v>225.78430986394307</v>
      </c>
      <c r="AT906" s="2">
        <f t="shared" ref="AT906" si="9473">AH906*AO903+AJ906*AO906-AI906*AP903-AK906*AP906</f>
        <v>57.804441682312429</v>
      </c>
      <c r="AU906" s="3">
        <f t="shared" ref="AU906" si="9474">(AH906*AP903+AI906*AO903+AJ906*AP906+AK906*AO906)</f>
        <v>0</v>
      </c>
      <c r="AV906" s="20"/>
      <c r="AW906" s="16">
        <v>0</v>
      </c>
      <c r="AX906" s="17">
        <v>0</v>
      </c>
      <c r="AY906" s="18">
        <v>1</v>
      </c>
      <c r="AZ906" s="19">
        <v>0</v>
      </c>
      <c r="BA906" s="20"/>
      <c r="BB906" s="1">
        <f t="shared" ref="BB906" si="9475">AR906*AW903+AT906*AW906-AS906*AX903-AU906*AX906</f>
        <v>0</v>
      </c>
      <c r="BC906" s="4">
        <f t="shared" ref="BC906" si="9476">(AR906*AX903+AS906*AW903+AT906*AX906+AU906*AW906)</f>
        <v>225.78430986394307</v>
      </c>
      <c r="BD906" s="2">
        <f t="shared" ref="BD906" si="9477">AR906*AY903+AT906*AY906-AS906*AZ903-AU906*AZ906</f>
        <v>-792.83297847527615</v>
      </c>
      <c r="BE906" s="3">
        <f t="shared" ref="BE906" si="9478">(AR906*AZ903+AS906*AY903+AT906*AZ906+AU906*AY906)</f>
        <v>0</v>
      </c>
      <c r="BF906" s="20"/>
      <c r="BG906" s="16">
        <v>0</v>
      </c>
      <c r="BH906" s="17">
        <f t="shared" ref="BH906" si="9479">$B903*$BH$4</f>
        <v>3.9698560000000005</v>
      </c>
      <c r="BI906" s="18">
        <v>1</v>
      </c>
      <c r="BJ906" s="19">
        <v>0</v>
      </c>
      <c r="BK906" s="20"/>
      <c r="BL906" s="1">
        <f t="shared" ref="BL906" si="9480">BB906*BG903+BD906*BG906-BC906*BH903-BE906*BH906</f>
        <v>0</v>
      </c>
      <c r="BM906" s="4">
        <f t="shared" ref="BM906" si="9481">(BB906*BH903+BC906*BG903+BD906*BH906+BE906*BG906)</f>
        <v>-2921.6484467340028</v>
      </c>
      <c r="BN906" s="2">
        <f t="shared" ref="BN906" si="9482">BB906*BI903+BD906*BI906-BC906*BJ903-BE906*BJ906</f>
        <v>-792.83297847527615</v>
      </c>
      <c r="BO906" s="3">
        <f t="shared" ref="BO906" si="9483">(BB906*BJ903+BC906*BI903+BD906*BJ906+BE906*BI906)</f>
        <v>0</v>
      </c>
      <c r="BP906" s="20"/>
      <c r="BQ906" s="16">
        <v>0</v>
      </c>
      <c r="BR906" s="17">
        <v>0</v>
      </c>
      <c r="BS906" s="18">
        <v>1</v>
      </c>
      <c r="BT906" s="19">
        <v>0</v>
      </c>
      <c r="BU906" s="20"/>
      <c r="BV906" s="1">
        <f t="shared" ref="BV906" si="9484">BL906*BQ903+BN906*BQ906-BM906*BR903-BO906*BR906</f>
        <v>0</v>
      </c>
      <c r="BW906" s="4">
        <f t="shared" ref="BW906" si="9485">(BL906*BR903+BM906*BQ903+BN906*BR906+BO906*BQ906)</f>
        <v>-2921.6484467340028</v>
      </c>
      <c r="BX906" s="2">
        <f t="shared" ref="BX906" si="9486">BL906*BS903+BN906*BS906-BM906*BT903-BO906*BT906</f>
        <v>8379.6472602647664</v>
      </c>
      <c r="BY906" s="3">
        <f t="shared" ref="BY906" si="9487">(BL906*BT903+BM906*BS903+BN906*BT906+BO906*BS906)</f>
        <v>0</v>
      </c>
      <c r="BZ906" s="20"/>
      <c r="CA906" s="16">
        <v>0</v>
      </c>
      <c r="CB906" s="17">
        <f t="shared" ref="CB906" si="9488">$B903*$CB$4</f>
        <v>1.7918560000000001</v>
      </c>
      <c r="CC906" s="18">
        <v>1</v>
      </c>
      <c r="CD906" s="19">
        <v>0</v>
      </c>
      <c r="CE906" s="20"/>
      <c r="CF906" s="1">
        <f t="shared" ref="CF906" si="9489">BV906*CA903+BX906*CA906-BW906*CB903-BY906*CB906</f>
        <v>0</v>
      </c>
      <c r="CG906" s="4">
        <f t="shared" ref="CG906" si="9490">(BV906*CB903+BW906*CA903+BX906*CB906+BY906*CA906)</f>
        <v>12093.47277445498</v>
      </c>
      <c r="CH906" s="2">
        <f t="shared" ref="CH906" si="9491">BV906*CC903+BX906*CC906-BW906*CD903-BY906*CD906</f>
        <v>8379.6472602647664</v>
      </c>
      <c r="CI906" s="3">
        <f t="shared" ref="CI906" si="9492">(BV906*CD903+BW906*CC903+BX906*CD906+BY906*CC906)</f>
        <v>0</v>
      </c>
      <c r="CK906" s="16">
        <f t="shared" ref="CK906" si="9493">1/$CL$4</f>
        <v>1</v>
      </c>
      <c r="CL906" s="17">
        <v>0</v>
      </c>
      <c r="CM906" s="18">
        <v>1</v>
      </c>
      <c r="CN906" s="19">
        <v>0</v>
      </c>
      <c r="CP906" s="1">
        <f t="shared" ref="CP906" si="9494">CF906*CK903+CH906*CK906-CG906*CL903-CI906*CL906</f>
        <v>8379.6472602647664</v>
      </c>
      <c r="CQ906" s="4">
        <f t="shared" ref="CQ906" si="9495">(CF906*CL903+CG906*CK903+CH906*CL906+CI906*CK906)</f>
        <v>12093.47277445498</v>
      </c>
      <c r="CR906" s="2">
        <f t="shared" ref="CR906" si="9496">CF906*CM903+CH906*CM906-CG906*CN903-CI906*CN906</f>
        <v>8379.6472602647664</v>
      </c>
      <c r="CS906" s="3">
        <f t="shared" ref="CS906" si="9497">(CF906*CN903+CG906*CM903+CH906*CN906+CI906*CM906)</f>
        <v>0</v>
      </c>
      <c r="CU906" s="39">
        <f t="shared" ref="CU906" si="9498">(180/PI())*ATAN(-1*(CQ903/CP903))</f>
        <v>34.718344014452647</v>
      </c>
      <c r="CW906" s="56">
        <f t="shared" ref="CW906" si="9499">20*LOG(((1-(10^(CU903/20)^2)*(1-((1-CW903)/(1+CW903))^2))^0.5))</f>
        <v>-5.2434524082526605E-8</v>
      </c>
    </row>
    <row r="907" spans="1:101" ht="18" customHeight="1">
      <c r="E907" s="20"/>
      <c r="F907" s="20"/>
      <c r="G907" s="20"/>
      <c r="H907" s="20"/>
      <c r="I907" s="20"/>
      <c r="J907" s="20"/>
      <c r="K907" s="20"/>
      <c r="L907" s="20"/>
      <c r="M907" s="20"/>
      <c r="N907" s="20"/>
      <c r="O907" s="20"/>
      <c r="P907" s="20"/>
      <c r="Q907" s="20"/>
      <c r="R907" s="20"/>
      <c r="S907" s="20"/>
      <c r="T907" s="20"/>
      <c r="U907" s="20"/>
      <c r="V907" s="20"/>
      <c r="W907" s="20"/>
      <c r="X907" s="20"/>
      <c r="Y907" s="20"/>
      <c r="Z907" s="20"/>
      <c r="AA907" s="20"/>
      <c r="AB907" s="30"/>
      <c r="AC907" s="20"/>
      <c r="AD907" s="20"/>
      <c r="AE907" s="20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</row>
    <row r="908" spans="1:101" ht="18" customHeight="1"/>
    <row r="909" spans="1:101" ht="18" customHeight="1" thickBot="1">
      <c r="A909" s="23"/>
      <c r="B909" s="23"/>
      <c r="C909" s="23"/>
      <c r="D909" s="20" t="s">
        <v>6</v>
      </c>
      <c r="E909" s="20"/>
      <c r="F909" s="20"/>
      <c r="G909" s="20"/>
      <c r="H909" s="20"/>
      <c r="I909" s="20" t="s">
        <v>7</v>
      </c>
      <c r="J909" s="20"/>
      <c r="K909" s="20"/>
      <c r="L909" s="20"/>
      <c r="M909" s="23"/>
      <c r="N909" s="23"/>
      <c r="O909" s="24" t="s">
        <v>8</v>
      </c>
      <c r="P909" s="23"/>
      <c r="Q909" s="23"/>
      <c r="R909" s="23"/>
      <c r="S909" s="20"/>
      <c r="T909" s="20" t="s">
        <v>9</v>
      </c>
      <c r="U909" s="23"/>
      <c r="V909" s="23"/>
      <c r="W909" s="23"/>
      <c r="X909" s="23"/>
      <c r="Y909" s="24" t="s">
        <v>10</v>
      </c>
      <c r="Z909" s="23"/>
      <c r="AA909" s="23"/>
      <c r="AB909" s="23"/>
      <c r="AC909" s="24" t="s">
        <v>11</v>
      </c>
      <c r="AD909" s="20"/>
      <c r="AE909" s="20"/>
      <c r="AF909" s="20"/>
      <c r="AG909" s="20"/>
      <c r="AH909" s="23"/>
      <c r="AI909" s="24" t="s">
        <v>12</v>
      </c>
      <c r="AJ909" s="23"/>
      <c r="AK909" s="23"/>
      <c r="AL909" s="20"/>
      <c r="AM909" s="24" t="s">
        <v>21</v>
      </c>
      <c r="AN909" s="20"/>
      <c r="AO909" s="23"/>
      <c r="AP909" s="23"/>
      <c r="AQ909" s="23"/>
      <c r="AR909" s="23"/>
      <c r="AS909" s="24" t="s">
        <v>87</v>
      </c>
      <c r="AT909" s="23"/>
      <c r="AU909" s="23"/>
      <c r="AV909" s="23"/>
      <c r="AW909" s="24" t="s">
        <v>22</v>
      </c>
      <c r="AX909" s="20"/>
      <c r="AY909" s="20"/>
      <c r="AZ909" s="20"/>
      <c r="BA909" s="20"/>
      <c r="BB909" s="23"/>
      <c r="BC909" s="24" t="s">
        <v>13</v>
      </c>
      <c r="BD909" s="23"/>
      <c r="BE909" s="23"/>
      <c r="BF909" s="23"/>
      <c r="BG909" s="24" t="s">
        <v>23</v>
      </c>
      <c r="BH909" s="20"/>
      <c r="BI909" s="23"/>
      <c r="BJ909" s="23"/>
      <c r="BK909" s="23"/>
      <c r="BL909" s="23"/>
      <c r="BM909" s="24" t="s">
        <v>24</v>
      </c>
      <c r="BN909" s="23"/>
      <c r="BO909" s="23"/>
      <c r="BP909" s="23"/>
      <c r="BQ909" s="24" t="s">
        <v>22</v>
      </c>
      <c r="BR909" s="20"/>
      <c r="BS909" s="20"/>
      <c r="BT909" s="20"/>
      <c r="BU909" s="20"/>
      <c r="BV909" s="23"/>
      <c r="BW909" s="24" t="s">
        <v>25</v>
      </c>
      <c r="BX909" s="23"/>
      <c r="BY909" s="23"/>
      <c r="BZ909" s="23"/>
      <c r="CA909" s="24" t="s">
        <v>23</v>
      </c>
      <c r="CB909" s="20"/>
      <c r="CC909" s="23"/>
      <c r="CD909" s="23"/>
      <c r="CE909" s="23"/>
      <c r="CF909" s="23"/>
      <c r="CG909" s="24" t="s">
        <v>88</v>
      </c>
      <c r="CH909" s="23"/>
      <c r="CI909" s="23"/>
      <c r="CJ909" s="23"/>
      <c r="CK909" s="24" t="s">
        <v>155</v>
      </c>
      <c r="CL909" s="24"/>
      <c r="CM909" s="23"/>
      <c r="CN909" s="23"/>
      <c r="CO909" s="23"/>
      <c r="CP909" s="23"/>
      <c r="CQ909" s="24" t="s">
        <v>89</v>
      </c>
      <c r="CR909" s="23"/>
      <c r="CS909" s="23"/>
    </row>
    <row r="910" spans="1:101" ht="18" customHeight="1" thickBot="1">
      <c r="A910" s="23"/>
      <c r="B910" s="33"/>
      <c r="C910" s="23"/>
      <c r="D910" s="7" t="s">
        <v>99</v>
      </c>
      <c r="E910" s="8"/>
      <c r="F910" s="8" t="s">
        <v>100</v>
      </c>
      <c r="G910" s="9"/>
      <c r="H910" s="10"/>
      <c r="I910" s="7" t="s">
        <v>103</v>
      </c>
      <c r="J910" s="8"/>
      <c r="K910" s="8" t="s">
        <v>104</v>
      </c>
      <c r="L910" s="9"/>
      <c r="M910" s="23"/>
      <c r="N910" s="194" t="s">
        <v>74</v>
      </c>
      <c r="O910" s="195"/>
      <c r="P910" s="196" t="s">
        <v>75</v>
      </c>
      <c r="Q910" s="197"/>
      <c r="R910" s="23"/>
      <c r="S910" s="7" t="s">
        <v>2</v>
      </c>
      <c r="T910" s="8"/>
      <c r="U910" s="8" t="s">
        <v>3</v>
      </c>
      <c r="V910" s="9"/>
      <c r="W910" s="20"/>
      <c r="X910" s="194" t="s">
        <v>108</v>
      </c>
      <c r="Y910" s="195"/>
      <c r="Z910" s="196" t="s">
        <v>109</v>
      </c>
      <c r="AA910" s="197"/>
      <c r="AB910" s="20"/>
      <c r="AC910" s="7" t="s">
        <v>107</v>
      </c>
      <c r="AD910" s="8"/>
      <c r="AE910" s="8" t="s">
        <v>14</v>
      </c>
      <c r="AF910" s="9"/>
      <c r="AG910" s="20"/>
      <c r="AH910" s="194" t="s">
        <v>112</v>
      </c>
      <c r="AI910" s="195"/>
      <c r="AJ910" s="196" t="s">
        <v>113</v>
      </c>
      <c r="AK910" s="197"/>
      <c r="AL910" s="20"/>
      <c r="AM910" s="106" t="s">
        <v>135</v>
      </c>
      <c r="AN910" s="107"/>
      <c r="AO910" s="107" t="s">
        <v>136</v>
      </c>
      <c r="AP910" s="108"/>
      <c r="AQ910" s="23"/>
      <c r="AR910" s="194" t="s">
        <v>116</v>
      </c>
      <c r="AS910" s="195"/>
      <c r="AT910" s="196" t="s">
        <v>0</v>
      </c>
      <c r="AU910" s="197"/>
      <c r="AV910" s="36"/>
      <c r="AW910" s="7" t="s">
        <v>139</v>
      </c>
      <c r="AX910" s="8"/>
      <c r="AY910" s="8" t="s">
        <v>140</v>
      </c>
      <c r="AZ910" s="9"/>
      <c r="BA910" s="20"/>
      <c r="BB910" s="194" t="s">
        <v>119</v>
      </c>
      <c r="BC910" s="195"/>
      <c r="BD910" s="196" t="s">
        <v>120</v>
      </c>
      <c r="BE910" s="197"/>
      <c r="BF910" s="36"/>
      <c r="BG910" s="190" t="s">
        <v>143</v>
      </c>
      <c r="BH910" s="191"/>
      <c r="BI910" s="192" t="s">
        <v>144</v>
      </c>
      <c r="BJ910" s="193"/>
      <c r="BK910" s="36"/>
      <c r="BL910" s="194" t="s">
        <v>123</v>
      </c>
      <c r="BM910" s="195"/>
      <c r="BN910" s="196" t="s">
        <v>124</v>
      </c>
      <c r="BO910" s="197"/>
      <c r="BP910" s="36"/>
      <c r="BQ910" s="7" t="s">
        <v>147</v>
      </c>
      <c r="BR910" s="8"/>
      <c r="BS910" s="8" t="s">
        <v>148</v>
      </c>
      <c r="BT910" s="9"/>
      <c r="BU910" s="20"/>
      <c r="BV910" s="194" t="s">
        <v>127</v>
      </c>
      <c r="BW910" s="195"/>
      <c r="BX910" s="196" t="s">
        <v>128</v>
      </c>
      <c r="BY910" s="197"/>
      <c r="BZ910" s="36"/>
      <c r="CA910" s="7" t="s">
        <v>151</v>
      </c>
      <c r="CB910" s="8"/>
      <c r="CC910" s="8" t="s">
        <v>152</v>
      </c>
      <c r="CD910" s="9"/>
      <c r="CE910" s="36"/>
      <c r="CF910" s="194" t="s">
        <v>131</v>
      </c>
      <c r="CG910" s="195"/>
      <c r="CH910" s="196" t="s">
        <v>132</v>
      </c>
      <c r="CI910" s="197"/>
      <c r="CJ910" s="23"/>
      <c r="CK910" s="7" t="s">
        <v>156</v>
      </c>
      <c r="CL910" s="8"/>
      <c r="CM910" s="8" t="s">
        <v>157</v>
      </c>
      <c r="CN910" s="9"/>
      <c r="CO910" s="23"/>
      <c r="CP910" s="194" t="s">
        <v>160</v>
      </c>
      <c r="CQ910" s="195"/>
      <c r="CR910" s="196" t="s">
        <v>132</v>
      </c>
      <c r="CS910" s="197"/>
      <c r="CU910" s="26" t="s">
        <v>15</v>
      </c>
      <c r="CW910" s="52" t="s">
        <v>46</v>
      </c>
    </row>
    <row r="911" spans="1:101" ht="18" customHeight="1" thickTop="1" thickBot="1">
      <c r="B911" s="34">
        <v>2.2200000000000002</v>
      </c>
      <c r="D911" s="11">
        <v>1</v>
      </c>
      <c r="E911" s="12">
        <v>0</v>
      </c>
      <c r="F911" s="13">
        <v>0</v>
      </c>
      <c r="G911" s="14">
        <v>0</v>
      </c>
      <c r="H911" s="10"/>
      <c r="I911" s="11">
        <v>1</v>
      </c>
      <c r="J911" s="12">
        <v>0</v>
      </c>
      <c r="K911" s="13">
        <v>0</v>
      </c>
      <c r="L911" s="40">
        <f t="shared" ref="L911" si="9500">$B911*$J$4</f>
        <v>3.1680288000000005</v>
      </c>
      <c r="N911" s="1">
        <f t="shared" ref="N911" si="9501">D911*I911+F911*I914-E911*J911-G911*J914</f>
        <v>1</v>
      </c>
      <c r="O911" s="4">
        <f t="shared" ref="O911" si="9502">(D911*J911+E911*I911+F911*J914+G911*I914)</f>
        <v>0</v>
      </c>
      <c r="P911" s="2">
        <f t="shared" ref="P911" si="9503">D911*K911+F911*K914-E911*L911-G911*L914</f>
        <v>0</v>
      </c>
      <c r="Q911" s="3">
        <f t="shared" ref="Q911" si="9504">(D911*L911+E911*K911+F911*L914+G911*K914)</f>
        <v>3.1680288000000005</v>
      </c>
      <c r="S911" s="11">
        <v>1</v>
      </c>
      <c r="T911" s="12">
        <v>0</v>
      </c>
      <c r="U911" s="13">
        <v>0</v>
      </c>
      <c r="V911" s="13">
        <v>0</v>
      </c>
      <c r="W911" s="20"/>
      <c r="X911" s="1">
        <f t="shared" ref="X911" si="9505">N911*S911+P911*S914-O911*T911-Q911*T914</f>
        <v>-11.690951032033283</v>
      </c>
      <c r="Y911" s="4">
        <f t="shared" ref="Y911" si="9506">(N911*T911+O911*S911+P911*T914+Q911*S914)</f>
        <v>0</v>
      </c>
      <c r="Z911" s="2">
        <f t="shared" ref="Z911" si="9507">N911*U911+P911*U914-O911*V911-Q911*V914</f>
        <v>0</v>
      </c>
      <c r="AA911" s="3">
        <f t="shared" ref="AA911" si="9508">(N911*V911+O911*U911+P911*V914+Q911*U914)</f>
        <v>3.1680288000000005</v>
      </c>
      <c r="AB911" s="20"/>
      <c r="AC911" s="11">
        <v>1</v>
      </c>
      <c r="AD911" s="12">
        <v>0</v>
      </c>
      <c r="AE911" s="13">
        <v>0</v>
      </c>
      <c r="AF911" s="40">
        <f t="shared" ref="AF911" si="9509">$B911*$AD$4</f>
        <v>3.8017278000000005</v>
      </c>
      <c r="AG911" s="20"/>
      <c r="AH911" s="1">
        <f t="shared" ref="AH911" si="9510">X911*AC911+Z911*AC914-Y911*AD911-AA911*AD914</f>
        <v>-11.690951032033283</v>
      </c>
      <c r="AI911" s="4">
        <f t="shared" ref="AI911" si="9511">(X911*AD911+Y911*AC911+Z911*AD914+AA911*AC914)</f>
        <v>0</v>
      </c>
      <c r="AJ911" s="2">
        <f t="shared" ref="AJ911" si="9512">X911*AE911+Z911*AE914-Y911*AF911-AA911*AF914</f>
        <v>0</v>
      </c>
      <c r="AK911" s="3">
        <f t="shared" ref="AK911" si="9513">(X911*AF911+Y911*AE911+Z911*AF914+AA911*AE914)</f>
        <v>-41.277784746919629</v>
      </c>
      <c r="AL911" s="20"/>
      <c r="AM911" s="11">
        <v>1</v>
      </c>
      <c r="AN911" s="12">
        <v>0</v>
      </c>
      <c r="AO911" s="13">
        <v>0</v>
      </c>
      <c r="AP911" s="14">
        <v>0</v>
      </c>
      <c r="AR911" s="1">
        <f t="shared" ref="AR911" si="9514">AH911*AM911+AJ911*AM914-AI911*AN911-AK911*AN914</f>
        <v>162.94657231958951</v>
      </c>
      <c r="AS911" s="4">
        <f t="shared" ref="AS911" si="9515">(AH911*AN911+AI911*AM911+AJ911*AN914+AK911*AM914)</f>
        <v>0</v>
      </c>
      <c r="AT911" s="2">
        <f t="shared" ref="AT911" si="9516">AH911*AO911+AJ911*AO914-AI911*AP911-AK911*AP914</f>
        <v>0</v>
      </c>
      <c r="AU911" s="3">
        <f t="shared" ref="AU911" si="9517">(AH911*AP911+AI911*AO911+AJ911*AP914+AK911*AO914)</f>
        <v>-41.277784746919629</v>
      </c>
      <c r="AV911" s="20"/>
      <c r="AW911" s="11">
        <v>1</v>
      </c>
      <c r="AX911" s="12">
        <v>0</v>
      </c>
      <c r="AY911" s="13">
        <v>0</v>
      </c>
      <c r="AZ911" s="40">
        <f t="shared" ref="AZ911" si="9518">$B911*$AX$4</f>
        <v>3.8017278000000005</v>
      </c>
      <c r="BA911" s="20"/>
      <c r="BB911" s="1">
        <f t="shared" ref="BB911" si="9519">AR911*AW911+AT911*AW914-AS911*AX911-AU911*AX914</f>
        <v>162.94657231958951</v>
      </c>
      <c r="BC911" s="4">
        <f t="shared" ref="BC911" si="9520">(AR911*AX911+AS911*AW911+AT911*AX914+AU911*AW914)</f>
        <v>0</v>
      </c>
      <c r="BD911" s="2">
        <f t="shared" ref="BD911" si="9521">AR911*AY911+AT911*AY914-AS911*AZ911-AU911*AZ914</f>
        <v>0</v>
      </c>
      <c r="BE911" s="3">
        <f t="shared" ref="BE911" si="9522">(AR911*AZ911+AS911*AY911+AT911*AZ914+AU911*AY914)</f>
        <v>578.20072915517437</v>
      </c>
      <c r="BF911" s="20"/>
      <c r="BG911" s="11">
        <v>1</v>
      </c>
      <c r="BH911" s="12">
        <v>0</v>
      </c>
      <c r="BI911" s="13">
        <v>0</v>
      </c>
      <c r="BJ911" s="14">
        <v>0</v>
      </c>
      <c r="BK911" s="20"/>
      <c r="BL911" s="1">
        <f t="shared" ref="BL911" si="9523">BB911*BG911+BD911*BG914-BC911*BH911-BE911*BH914</f>
        <v>-2153.2940945563732</v>
      </c>
      <c r="BM911" s="4">
        <f t="shared" ref="BM911" si="9524">(BB911*BH911+BC911*BG911+BD911*BH914+BE911*BG914)</f>
        <v>0</v>
      </c>
      <c r="BN911" s="2">
        <f t="shared" ref="BN911" si="9525">BB911*BI911+BD911*BI914-BC911*BJ911-BE911*BJ914</f>
        <v>0</v>
      </c>
      <c r="BO911" s="3">
        <f t="shared" ref="BO911" si="9526">(BB911*BJ911+BC911*BI911+BD911*BJ914+BE911*BI914)</f>
        <v>578.20072915517437</v>
      </c>
      <c r="BP911" s="20"/>
      <c r="BQ911" s="11">
        <v>1</v>
      </c>
      <c r="BR911" s="12">
        <v>0</v>
      </c>
      <c r="BS911" s="13">
        <v>0</v>
      </c>
      <c r="BT911" s="40">
        <f t="shared" ref="BT911" si="9527">$B911*BR$4</f>
        <v>3.1680288000000005</v>
      </c>
      <c r="BU911" s="20"/>
      <c r="BV911" s="1">
        <f t="shared" ref="BV911" si="9528">BL911*BQ911+BN911*BQ914-BM911*BR911-BO911*BR914</f>
        <v>-2153.2940945563732</v>
      </c>
      <c r="BW911" s="4">
        <f t="shared" ref="BW911" si="9529">(BL911*BR911+BM911*BQ911+BN911*BR914+BO911*BQ914)</f>
        <v>0</v>
      </c>
      <c r="BX911" s="2">
        <f t="shared" ref="BX911" si="9530">BL911*BS911+BN911*BS914-BM911*BT911-BO911*BT914</f>
        <v>0</v>
      </c>
      <c r="BY911" s="3">
        <f t="shared" ref="BY911" si="9531">(BL911*BT911+BM911*BS911+BN911*BT914+BO911*BS914)</f>
        <v>-6243.4969772693403</v>
      </c>
      <c r="BZ911" s="20"/>
      <c r="CA911" s="11">
        <v>1</v>
      </c>
      <c r="CB911" s="12">
        <v>0</v>
      </c>
      <c r="CC911" s="13">
        <v>0</v>
      </c>
      <c r="CD911" s="14">
        <v>0</v>
      </c>
      <c r="CE911" s="20"/>
      <c r="CF911" s="1">
        <f t="shared" ref="CF911" si="9532">BV911*CA911+BX911*CA914-BW911*CB911-BY911*CB914</f>
        <v>9135.8574935064844</v>
      </c>
      <c r="CG911" s="4">
        <f t="shared" ref="CG911" si="9533">(BV911*CB911+BW911*CA911+BX911*CB914+BY911*CA914)</f>
        <v>0</v>
      </c>
      <c r="CH911" s="2">
        <f t="shared" ref="CH911" si="9534">BV911*CC911+BX911*CC914-BW911*CD911-BY911*CD914</f>
        <v>0</v>
      </c>
      <c r="CI911" s="3">
        <f t="shared" ref="CI911" si="9535">(BV911*CD911+BW911*CC911+BX911*CD914+BY911*CC914)</f>
        <v>-6243.4969772693403</v>
      </c>
      <c r="CJ911" s="28"/>
      <c r="CK911" s="11">
        <v>1</v>
      </c>
      <c r="CL911" s="12">
        <v>0</v>
      </c>
      <c r="CM911" s="13">
        <v>0</v>
      </c>
      <c r="CN911" s="14">
        <v>0</v>
      </c>
      <c r="CP911" s="1">
        <f t="shared" ref="CP911" si="9536">CF911*CK911+CH911*CK914-CG911*CL911-CI911*CL914</f>
        <v>9135.8574935064844</v>
      </c>
      <c r="CQ911" s="4">
        <f t="shared" ref="CQ911" si="9537">(CF911*CL911+CG911*CK911+CH911*CL914+CI911*CK914)</f>
        <v>-6243.4969772693403</v>
      </c>
      <c r="CR911" s="2">
        <f t="shared" ref="CR911" si="9538">CF911*CM911+CH911*CM914-CG911*CN911-CI911*CN914</f>
        <v>0</v>
      </c>
      <c r="CS911" s="3">
        <f t="shared" ref="CS911" si="9539">(CF911*CN911+CG911*CM911+CH911*CN914+CI911*CM914)</f>
        <v>-6243.4969772693403</v>
      </c>
      <c r="CU911" s="29">
        <f t="shared" ref="CU911" si="9540">20*LOG(((1+$CL$4)/$CL$4)/((CP911+CP914)^2+(CQ911+CQ914)^2)^0.5)</f>
        <v>-79.829673458864065</v>
      </c>
      <c r="CW911" s="53">
        <f t="shared" ref="CW911" si="9541">((CP911^2+CQ911^2)^0.5)/((CP914^2+CQ914^2)^0.5)</f>
        <v>0.68340569373999072</v>
      </c>
    </row>
    <row r="912" spans="1:101" ht="18" customHeight="1" thickBot="1">
      <c r="D912" s="11"/>
      <c r="E912" s="13"/>
      <c r="F912" s="13"/>
      <c r="G912" s="15"/>
      <c r="H912" s="10"/>
      <c r="I912" s="11"/>
      <c r="J912" s="13"/>
      <c r="K912" s="13"/>
      <c r="L912" s="15"/>
      <c r="N912" s="5"/>
      <c r="Q912" s="6"/>
      <c r="S912" s="11"/>
      <c r="T912" s="13"/>
      <c r="U912" s="13"/>
      <c r="V912" s="15"/>
      <c r="W912" s="20"/>
      <c r="X912" s="5"/>
      <c r="AA912" s="6"/>
      <c r="AB912" s="20"/>
      <c r="AC912" s="11"/>
      <c r="AD912" s="13"/>
      <c r="AE912" s="13"/>
      <c r="AF912" s="15"/>
      <c r="AG912" s="20"/>
      <c r="AH912" s="5"/>
      <c r="AK912" s="6"/>
      <c r="AL912" s="20"/>
      <c r="AM912" s="11"/>
      <c r="AN912" s="13"/>
      <c r="AO912" s="13"/>
      <c r="AP912" s="15"/>
      <c r="AR912" s="5"/>
      <c r="AU912" s="6"/>
      <c r="AW912" s="11"/>
      <c r="AX912" s="13"/>
      <c r="AY912" s="13"/>
      <c r="AZ912" s="15"/>
      <c r="BA912" s="20"/>
      <c r="BB912" s="5"/>
      <c r="BE912" s="6"/>
      <c r="BG912" s="11"/>
      <c r="BH912" s="13"/>
      <c r="BI912" s="13"/>
      <c r="BJ912" s="15"/>
      <c r="BL912" s="5"/>
      <c r="BO912" s="6"/>
      <c r="BQ912" s="11"/>
      <c r="BR912" s="13"/>
      <c r="BS912" s="13"/>
      <c r="BT912" s="15"/>
      <c r="BU912" s="20"/>
      <c r="BV912" s="5"/>
      <c r="BY912" s="6"/>
      <c r="CA912" s="11"/>
      <c r="CB912" s="13"/>
      <c r="CC912" s="13"/>
      <c r="CD912" s="15"/>
      <c r="CF912" s="5"/>
      <c r="CI912" s="6"/>
      <c r="CK912" s="11"/>
      <c r="CL912" s="13"/>
      <c r="CM912" s="13"/>
      <c r="CN912" s="15"/>
      <c r="CP912" s="5"/>
      <c r="CS912" s="6"/>
      <c r="CW912" s="54"/>
    </row>
    <row r="913" spans="1:101" ht="18" customHeight="1" thickBot="1">
      <c r="D913" s="11" t="s">
        <v>101</v>
      </c>
      <c r="E913" s="13"/>
      <c r="F913" s="13" t="s">
        <v>102</v>
      </c>
      <c r="G913" s="15"/>
      <c r="H913" s="10"/>
      <c r="I913" s="11" t="s">
        <v>106</v>
      </c>
      <c r="J913" s="13"/>
      <c r="K913" s="13" t="s">
        <v>105</v>
      </c>
      <c r="L913" s="15"/>
      <c r="N913" s="194" t="s">
        <v>16</v>
      </c>
      <c r="O913" s="195"/>
      <c r="P913" s="196" t="s">
        <v>17</v>
      </c>
      <c r="Q913" s="197"/>
      <c r="S913" s="11" t="s">
        <v>4</v>
      </c>
      <c r="T913" s="13"/>
      <c r="U913" s="13" t="s">
        <v>5</v>
      </c>
      <c r="V913" s="15"/>
      <c r="W913" s="20"/>
      <c r="X913" s="194" t="s">
        <v>111</v>
      </c>
      <c r="Y913" s="195"/>
      <c r="Z913" s="196" t="s">
        <v>110</v>
      </c>
      <c r="AA913" s="197"/>
      <c r="AB913" s="20"/>
      <c r="AC913" s="11" t="s">
        <v>18</v>
      </c>
      <c r="AD913" s="13"/>
      <c r="AE913" s="13" t="s">
        <v>19</v>
      </c>
      <c r="AF913" s="15"/>
      <c r="AG913" s="20"/>
      <c r="AH913" s="194" t="s">
        <v>114</v>
      </c>
      <c r="AI913" s="195"/>
      <c r="AJ913" s="196" t="s">
        <v>115</v>
      </c>
      <c r="AK913" s="197"/>
      <c r="AL913" s="20"/>
      <c r="AM913" s="11" t="s">
        <v>138</v>
      </c>
      <c r="AN913" s="13"/>
      <c r="AO913" s="13" t="s">
        <v>137</v>
      </c>
      <c r="AP913" s="15"/>
      <c r="AR913" s="194" t="s">
        <v>117</v>
      </c>
      <c r="AS913" s="195"/>
      <c r="AT913" s="196" t="s">
        <v>118</v>
      </c>
      <c r="AU913" s="197"/>
      <c r="AV913" s="36"/>
      <c r="AW913" s="11" t="s">
        <v>142</v>
      </c>
      <c r="AX913" s="13"/>
      <c r="AY913" s="13" t="s">
        <v>141</v>
      </c>
      <c r="AZ913" s="15"/>
      <c r="BA913" s="20"/>
      <c r="BB913" s="194" t="s">
        <v>122</v>
      </c>
      <c r="BC913" s="195"/>
      <c r="BD913" s="196" t="s">
        <v>121</v>
      </c>
      <c r="BE913" s="197"/>
      <c r="BF913" s="36"/>
      <c r="BG913" s="11" t="s">
        <v>145</v>
      </c>
      <c r="BH913" s="13"/>
      <c r="BI913" s="13" t="s">
        <v>146</v>
      </c>
      <c r="BJ913" s="15"/>
      <c r="BK913" s="36"/>
      <c r="BL913" s="194" t="s">
        <v>125</v>
      </c>
      <c r="BM913" s="195"/>
      <c r="BN913" s="196" t="s">
        <v>126</v>
      </c>
      <c r="BO913" s="197"/>
      <c r="BP913" s="36"/>
      <c r="BQ913" s="11" t="s">
        <v>150</v>
      </c>
      <c r="BR913" s="13"/>
      <c r="BS913" s="13" t="s">
        <v>149</v>
      </c>
      <c r="BT913" s="15"/>
      <c r="BU913" s="20"/>
      <c r="BV913" s="194" t="s">
        <v>129</v>
      </c>
      <c r="BW913" s="195"/>
      <c r="BX913" s="196" t="s">
        <v>130</v>
      </c>
      <c r="BY913" s="197"/>
      <c r="BZ913" s="36"/>
      <c r="CA913" s="11" t="s">
        <v>154</v>
      </c>
      <c r="CB913" s="13"/>
      <c r="CC913" s="13" t="s">
        <v>153</v>
      </c>
      <c r="CD913" s="15"/>
      <c r="CE913" s="36"/>
      <c r="CF913" s="194" t="s">
        <v>134</v>
      </c>
      <c r="CG913" s="195"/>
      <c r="CH913" s="196" t="s">
        <v>133</v>
      </c>
      <c r="CI913" s="197"/>
      <c r="CK913" s="11" t="s">
        <v>159</v>
      </c>
      <c r="CL913" s="13"/>
      <c r="CM913" s="13" t="s">
        <v>158</v>
      </c>
      <c r="CN913" s="15"/>
      <c r="CP913" s="109" t="s">
        <v>161</v>
      </c>
      <c r="CQ913" s="110"/>
      <c r="CR913" s="111" t="s">
        <v>162</v>
      </c>
      <c r="CS913" s="112"/>
      <c r="CU913" s="38" t="s">
        <v>29</v>
      </c>
      <c r="CW913" s="55" t="s">
        <v>47</v>
      </c>
    </row>
    <row r="914" spans="1:101" ht="18" customHeight="1" thickTop="1" thickBot="1">
      <c r="D914" s="16">
        <v>0</v>
      </c>
      <c r="E914" s="17">
        <f t="shared" ref="E914" si="9542">$B911*$E$4</f>
        <v>1.8081456</v>
      </c>
      <c r="F914" s="18">
        <v>1</v>
      </c>
      <c r="G914" s="19">
        <v>0</v>
      </c>
      <c r="H914" s="10"/>
      <c r="I914" s="16">
        <v>0</v>
      </c>
      <c r="J914" s="17">
        <v>0</v>
      </c>
      <c r="K914" s="18">
        <v>1</v>
      </c>
      <c r="L914" s="19">
        <v>0</v>
      </c>
      <c r="N914" s="1">
        <f t="shared" ref="N914" si="9543">D914*I911+F914*I914-E914*J911-G914*J914</f>
        <v>0</v>
      </c>
      <c r="O914" s="4">
        <f t="shared" ref="O914" si="9544">(D914*J911+E914*I911+F914*J914+G914*I914)</f>
        <v>1.8081456</v>
      </c>
      <c r="P914" s="2">
        <f t="shared" ref="P914" si="9545">D914*K911+F914*K914-E914*L911-G914*L914</f>
        <v>-4.7282573353932813</v>
      </c>
      <c r="Q914" s="3">
        <f t="shared" ref="Q914" si="9546">(D914*L911+E914*K911+F914*L914+G914*K914)</f>
        <v>0</v>
      </c>
      <c r="S914" s="16">
        <v>0</v>
      </c>
      <c r="T914" s="17">
        <f t="shared" ref="T914" si="9547">$B911*$T$4</f>
        <v>4.0059456000000004</v>
      </c>
      <c r="U914" s="18">
        <v>1</v>
      </c>
      <c r="V914" s="19">
        <v>0</v>
      </c>
      <c r="W914" s="20"/>
      <c r="X914" s="1">
        <f t="shared" ref="X914" si="9548">N914*S911+P914*S914-O914*T911-Q914*T914</f>
        <v>0</v>
      </c>
      <c r="Y914" s="4">
        <f t="shared" ref="Y914" si="9549">(N914*T911+O914*S911+P914*T914+Q914*S914)</f>
        <v>-17.132996068386444</v>
      </c>
      <c r="Z914" s="2">
        <f t="shared" ref="Z914" si="9550">N914*U911+P914*U914-O914*V911-Q914*V914</f>
        <v>-4.7282573353932813</v>
      </c>
      <c r="AA914" s="3">
        <f t="shared" ref="AA914" si="9551">(N914*V911+O914*U911+P914*V914+Q914*U914)</f>
        <v>0</v>
      </c>
      <c r="AB914" s="20"/>
      <c r="AC914" s="16">
        <v>0</v>
      </c>
      <c r="AD914" s="17">
        <v>0</v>
      </c>
      <c r="AE914" s="18">
        <v>1</v>
      </c>
      <c r="AF914" s="19">
        <v>0</v>
      </c>
      <c r="AG914" s="20"/>
      <c r="AH914" s="1">
        <f t="shared" ref="AH914" si="9552">X914*AC911+Z914*AC914-Y914*AD911-AA914*AD914</f>
        <v>0</v>
      </c>
      <c r="AI914" s="4">
        <f t="shared" ref="AI914" si="9553">(X914*AD911+Y914*AC911+Z914*AD914+AA914*AC914)</f>
        <v>-17.132996068386444</v>
      </c>
      <c r="AJ914" s="2">
        <f t="shared" ref="AJ914" si="9554">X914*AE911+Z914*AE914-Y914*AF911-AA914*AF914</f>
        <v>60.406730115082169</v>
      </c>
      <c r="AK914" s="3">
        <f t="shared" ref="AK914" si="9555">(X914*AF911+Y914*AE911+Z914*AF914+AA914*AE914)</f>
        <v>0</v>
      </c>
      <c r="AL914" s="20"/>
      <c r="AM914" s="16">
        <v>0</v>
      </c>
      <c r="AN914" s="17">
        <f t="shared" ref="AN914" si="9556">$B911*$AN$4</f>
        <v>4.2307872</v>
      </c>
      <c r="AO914" s="18">
        <v>1</v>
      </c>
      <c r="AP914" s="19">
        <v>0</v>
      </c>
      <c r="AR914" s="1">
        <f t="shared" ref="AR914" si="9557">AH914*AM911+AJ914*AM914-AI914*AN911-AK914*AN914</f>
        <v>0</v>
      </c>
      <c r="AS914" s="4">
        <f t="shared" ref="AS914" si="9558">(AH914*AN911+AI914*AM911+AJ914*AN914+AK914*AM914)</f>
        <v>238.43502449635773</v>
      </c>
      <c r="AT914" s="2">
        <f t="shared" ref="AT914" si="9559">AH914*AO911+AJ914*AO914-AI914*AP911-AK914*AP914</f>
        <v>60.406730115082169</v>
      </c>
      <c r="AU914" s="3">
        <f t="shared" ref="AU914" si="9560">(AH914*AP911+AI914*AO911+AJ914*AP914+AK914*AO914)</f>
        <v>0</v>
      </c>
      <c r="AV914" s="20"/>
      <c r="AW914" s="16">
        <v>0</v>
      </c>
      <c r="AX914" s="17">
        <v>0</v>
      </c>
      <c r="AY914" s="18">
        <v>1</v>
      </c>
      <c r="AZ914" s="19">
        <v>0</v>
      </c>
      <c r="BA914" s="20"/>
      <c r="BB914" s="1">
        <f t="shared" ref="BB914" si="9561">AR914*AW911+AT914*AW914-AS914*AX911-AU914*AX914</f>
        <v>0</v>
      </c>
      <c r="BC914" s="4">
        <f t="shared" ref="BC914" si="9562">(AR914*AX911+AS914*AW911+AT914*AX914+AU914*AW914)</f>
        <v>238.43502449635773</v>
      </c>
      <c r="BD914" s="2">
        <f t="shared" ref="BD914" si="9563">AR914*AY911+AT914*AY914-AS914*AZ911-AU914*AZ914</f>
        <v>-846.05833100640211</v>
      </c>
      <c r="BE914" s="3">
        <f t="shared" ref="BE914" si="9564">(AR914*AZ911+AS914*AY911+AT914*AZ914+AU914*AY914)</f>
        <v>0</v>
      </c>
      <c r="BF914" s="20"/>
      <c r="BG914" s="16">
        <v>0</v>
      </c>
      <c r="BH914" s="17">
        <f t="shared" ref="BH914" si="9565">$B911*$BH$4</f>
        <v>4.0059456000000004</v>
      </c>
      <c r="BI914" s="18">
        <v>1</v>
      </c>
      <c r="BJ914" s="19">
        <v>0</v>
      </c>
      <c r="BK914" s="20"/>
      <c r="BL914" s="1">
        <f t="shared" ref="BL914" si="9566">BB914*BG911+BD914*BG914-BC914*BH911-BE914*BH914</f>
        <v>0</v>
      </c>
      <c r="BM914" s="4">
        <f t="shared" ref="BM914" si="9567">(BB914*BH911+BC914*BG911+BD914*BH914+BE914*BG914)</f>
        <v>-3150.8286239420831</v>
      </c>
      <c r="BN914" s="2">
        <f t="shared" ref="BN914" si="9568">BB914*BI911+BD914*BI914-BC914*BJ911-BE914*BJ914</f>
        <v>-846.05833100640211</v>
      </c>
      <c r="BO914" s="3">
        <f t="shared" ref="BO914" si="9569">(BB914*BJ911+BC914*BI911+BD914*BJ914+BE914*BI914)</f>
        <v>0</v>
      </c>
      <c r="BP914" s="20"/>
      <c r="BQ914" s="16">
        <v>0</v>
      </c>
      <c r="BR914" s="17">
        <v>0</v>
      </c>
      <c r="BS914" s="18">
        <v>1</v>
      </c>
      <c r="BT914" s="19">
        <v>0</v>
      </c>
      <c r="BU914" s="20"/>
      <c r="BV914" s="1">
        <f t="shared" ref="BV914" si="9570">BL914*BQ911+BN914*BQ914-BM914*BR911-BO914*BR914</f>
        <v>0</v>
      </c>
      <c r="BW914" s="4">
        <f t="shared" ref="BW914" si="9571">(BL914*BR911+BM914*BQ911+BN914*BR914+BO914*BQ914)</f>
        <v>-3150.8286239420831</v>
      </c>
      <c r="BX914" s="2">
        <f t="shared" ref="BX914" si="9572">BL914*BS911+BN914*BS914-BM914*BT911-BO914*BT914</f>
        <v>9135.8574935064898</v>
      </c>
      <c r="BY914" s="3">
        <f t="shared" ref="BY914" si="9573">(BL914*BT911+BM914*BS911+BN914*BT914+BO914*BS914)</f>
        <v>0</v>
      </c>
      <c r="BZ914" s="20"/>
      <c r="CA914" s="16">
        <v>0</v>
      </c>
      <c r="CB914" s="17">
        <f t="shared" ref="CB914" si="9574">$B911*$CB$4</f>
        <v>1.8081456</v>
      </c>
      <c r="CC914" s="18">
        <v>1</v>
      </c>
      <c r="CD914" s="19">
        <v>0</v>
      </c>
      <c r="CE914" s="20"/>
      <c r="CF914" s="1">
        <f t="shared" ref="CF914" si="9575">BV914*CA911+BX914*CA914-BW914*CB911-BY914*CB914</f>
        <v>0</v>
      </c>
      <c r="CG914" s="4">
        <f t="shared" ref="CG914" si="9576">(BV914*CB911+BW914*CA911+BX914*CB914+BY914*CA914)</f>
        <v>13368.131905168704</v>
      </c>
      <c r="CH914" s="2">
        <f t="shared" ref="CH914" si="9577">BV914*CC911+BX914*CC914-BW914*CD911-BY914*CD914</f>
        <v>9135.8574935064898</v>
      </c>
      <c r="CI914" s="3">
        <f t="shared" ref="CI914" si="9578">(BV914*CD911+BW914*CC911+BX914*CD914+BY914*CC914)</f>
        <v>0</v>
      </c>
      <c r="CK914" s="16">
        <f t="shared" ref="CK914" si="9579">1/$CL$4</f>
        <v>1</v>
      </c>
      <c r="CL914" s="17">
        <v>0</v>
      </c>
      <c r="CM914" s="18">
        <v>1</v>
      </c>
      <c r="CN914" s="19">
        <v>0</v>
      </c>
      <c r="CP914" s="1">
        <f t="shared" ref="CP914" si="9580">CF914*CK911+CH914*CK914-CG914*CL911-CI914*CL914</f>
        <v>9135.8574935064898</v>
      </c>
      <c r="CQ914" s="4">
        <f t="shared" ref="CQ914" si="9581">(CF914*CL911+CG914*CK911+CH914*CL914+CI914*CK914)</f>
        <v>13368.131905168704</v>
      </c>
      <c r="CR914" s="2">
        <f t="shared" ref="CR914" si="9582">CF914*CM911+CH914*CM914-CG914*CN911-CI914*CN914</f>
        <v>9135.8574935064898</v>
      </c>
      <c r="CS914" s="3">
        <f t="shared" ref="CS914" si="9583">(CF914*CN911+CG914*CM911+CH914*CN914+CI914*CM914)</f>
        <v>0</v>
      </c>
      <c r="CU914" s="39">
        <f t="shared" ref="CU914" si="9584">(180/PI())*ATAN(-1*(CQ911/CP911))</f>
        <v>34.348923332843391</v>
      </c>
      <c r="CW914" s="56">
        <f t="shared" ref="CW914" si="9585">20*LOG(((1-(10^(CU911/20)^2)*(1-((1-CW911)/(1+CW911))^2))^0.5))</f>
        <v>-4.3569038293750123E-8</v>
      </c>
    </row>
    <row r="915" spans="1:101" ht="18" customHeight="1">
      <c r="E915" s="20"/>
      <c r="F915" s="20"/>
      <c r="G915" s="20"/>
      <c r="H915" s="20"/>
      <c r="I915" s="20"/>
      <c r="J915" s="20"/>
      <c r="K915" s="20"/>
      <c r="L915" s="20"/>
      <c r="M915" s="20"/>
      <c r="N915" s="20"/>
      <c r="O915" s="20"/>
      <c r="P915" s="20"/>
      <c r="Q915" s="20"/>
      <c r="R915" s="20"/>
      <c r="S915" s="20"/>
      <c r="T915" s="20"/>
      <c r="U915" s="20"/>
      <c r="V915" s="20"/>
      <c r="W915" s="20"/>
      <c r="X915" s="20"/>
      <c r="Y915" s="20"/>
      <c r="Z915" s="20"/>
      <c r="AA915" s="20"/>
      <c r="AB915" s="30"/>
      <c r="AC915" s="20"/>
      <c r="AD915" s="20"/>
      <c r="AE915" s="20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</row>
    <row r="916" spans="1:101" ht="18" customHeight="1"/>
    <row r="917" spans="1:101" ht="18" customHeight="1" thickBot="1">
      <c r="A917" s="23"/>
      <c r="B917" s="23"/>
      <c r="C917" s="23"/>
      <c r="D917" s="20" t="s">
        <v>6</v>
      </c>
      <c r="E917" s="20"/>
      <c r="F917" s="20"/>
      <c r="G917" s="20"/>
      <c r="H917" s="20"/>
      <c r="I917" s="20" t="s">
        <v>7</v>
      </c>
      <c r="J917" s="20"/>
      <c r="K917" s="20"/>
      <c r="L917" s="20"/>
      <c r="M917" s="23"/>
      <c r="N917" s="23"/>
      <c r="O917" s="24" t="s">
        <v>8</v>
      </c>
      <c r="P917" s="23"/>
      <c r="Q917" s="23"/>
      <c r="R917" s="23"/>
      <c r="S917" s="20"/>
      <c r="T917" s="20" t="s">
        <v>9</v>
      </c>
      <c r="U917" s="23"/>
      <c r="V917" s="23"/>
      <c r="W917" s="23"/>
      <c r="X917" s="23"/>
      <c r="Y917" s="24" t="s">
        <v>10</v>
      </c>
      <c r="Z917" s="23"/>
      <c r="AA917" s="23"/>
      <c r="AB917" s="23"/>
      <c r="AC917" s="24" t="s">
        <v>11</v>
      </c>
      <c r="AD917" s="20"/>
      <c r="AE917" s="20"/>
      <c r="AF917" s="20"/>
      <c r="AG917" s="20"/>
      <c r="AH917" s="23"/>
      <c r="AI917" s="24" t="s">
        <v>12</v>
      </c>
      <c r="AJ917" s="23"/>
      <c r="AK917" s="23"/>
      <c r="AL917" s="20"/>
      <c r="AM917" s="24" t="s">
        <v>21</v>
      </c>
      <c r="AN917" s="20"/>
      <c r="AO917" s="23"/>
      <c r="AP917" s="23"/>
      <c r="AQ917" s="23"/>
      <c r="AR917" s="23"/>
      <c r="AS917" s="24" t="s">
        <v>87</v>
      </c>
      <c r="AT917" s="23"/>
      <c r="AU917" s="23"/>
      <c r="AV917" s="23"/>
      <c r="AW917" s="24" t="s">
        <v>22</v>
      </c>
      <c r="AX917" s="20"/>
      <c r="AY917" s="20"/>
      <c r="AZ917" s="20"/>
      <c r="BA917" s="20"/>
      <c r="BB917" s="23"/>
      <c r="BC917" s="24" t="s">
        <v>13</v>
      </c>
      <c r="BD917" s="23"/>
      <c r="BE917" s="23"/>
      <c r="BF917" s="23"/>
      <c r="BG917" s="24" t="s">
        <v>23</v>
      </c>
      <c r="BH917" s="20"/>
      <c r="BI917" s="23"/>
      <c r="BJ917" s="23"/>
      <c r="BK917" s="23"/>
      <c r="BL917" s="23"/>
      <c r="BM917" s="24" t="s">
        <v>24</v>
      </c>
      <c r="BN917" s="23"/>
      <c r="BO917" s="23"/>
      <c r="BP917" s="23"/>
      <c r="BQ917" s="24" t="s">
        <v>22</v>
      </c>
      <c r="BR917" s="20"/>
      <c r="BS917" s="20"/>
      <c r="BT917" s="20"/>
      <c r="BU917" s="20"/>
      <c r="BV917" s="23"/>
      <c r="BW917" s="24" t="s">
        <v>25</v>
      </c>
      <c r="BX917" s="23"/>
      <c r="BY917" s="23"/>
      <c r="BZ917" s="23"/>
      <c r="CA917" s="24" t="s">
        <v>23</v>
      </c>
      <c r="CB917" s="20"/>
      <c r="CC917" s="23"/>
      <c r="CD917" s="23"/>
      <c r="CE917" s="23"/>
      <c r="CF917" s="23"/>
      <c r="CG917" s="24" t="s">
        <v>88</v>
      </c>
      <c r="CH917" s="23"/>
      <c r="CI917" s="23"/>
      <c r="CJ917" s="23"/>
      <c r="CK917" s="24" t="s">
        <v>155</v>
      </c>
      <c r="CL917" s="24"/>
      <c r="CM917" s="23"/>
      <c r="CN917" s="23"/>
      <c r="CO917" s="23"/>
      <c r="CP917" s="23"/>
      <c r="CQ917" s="24" t="s">
        <v>89</v>
      </c>
      <c r="CR917" s="23"/>
      <c r="CS917" s="23"/>
    </row>
    <row r="918" spans="1:101" ht="18" customHeight="1" thickBot="1">
      <c r="A918" s="23"/>
      <c r="B918" s="33"/>
      <c r="C918" s="23"/>
      <c r="D918" s="7" t="s">
        <v>99</v>
      </c>
      <c r="E918" s="8"/>
      <c r="F918" s="8" t="s">
        <v>100</v>
      </c>
      <c r="G918" s="9"/>
      <c r="H918" s="10"/>
      <c r="I918" s="7" t="s">
        <v>103</v>
      </c>
      <c r="J918" s="8"/>
      <c r="K918" s="8" t="s">
        <v>104</v>
      </c>
      <c r="L918" s="9"/>
      <c r="M918" s="23"/>
      <c r="N918" s="194" t="s">
        <v>74</v>
      </c>
      <c r="O918" s="195"/>
      <c r="P918" s="196" t="s">
        <v>75</v>
      </c>
      <c r="Q918" s="197"/>
      <c r="R918" s="23"/>
      <c r="S918" s="7" t="s">
        <v>2</v>
      </c>
      <c r="T918" s="8"/>
      <c r="U918" s="8" t="s">
        <v>3</v>
      </c>
      <c r="V918" s="9"/>
      <c r="W918" s="20"/>
      <c r="X918" s="194" t="s">
        <v>108</v>
      </c>
      <c r="Y918" s="195"/>
      <c r="Z918" s="196" t="s">
        <v>109</v>
      </c>
      <c r="AA918" s="197"/>
      <c r="AB918" s="20"/>
      <c r="AC918" s="7" t="s">
        <v>107</v>
      </c>
      <c r="AD918" s="8"/>
      <c r="AE918" s="8" t="s">
        <v>14</v>
      </c>
      <c r="AF918" s="9"/>
      <c r="AG918" s="20"/>
      <c r="AH918" s="194" t="s">
        <v>112</v>
      </c>
      <c r="AI918" s="195"/>
      <c r="AJ918" s="196" t="s">
        <v>113</v>
      </c>
      <c r="AK918" s="197"/>
      <c r="AL918" s="20"/>
      <c r="AM918" s="106" t="s">
        <v>135</v>
      </c>
      <c r="AN918" s="107"/>
      <c r="AO918" s="107" t="s">
        <v>136</v>
      </c>
      <c r="AP918" s="108"/>
      <c r="AQ918" s="23"/>
      <c r="AR918" s="194" t="s">
        <v>116</v>
      </c>
      <c r="AS918" s="195"/>
      <c r="AT918" s="196" t="s">
        <v>0</v>
      </c>
      <c r="AU918" s="197"/>
      <c r="AV918" s="36"/>
      <c r="AW918" s="7" t="s">
        <v>139</v>
      </c>
      <c r="AX918" s="8"/>
      <c r="AY918" s="8" t="s">
        <v>140</v>
      </c>
      <c r="AZ918" s="9"/>
      <c r="BA918" s="20"/>
      <c r="BB918" s="194" t="s">
        <v>119</v>
      </c>
      <c r="BC918" s="195"/>
      <c r="BD918" s="196" t="s">
        <v>120</v>
      </c>
      <c r="BE918" s="197"/>
      <c r="BF918" s="36"/>
      <c r="BG918" s="190" t="s">
        <v>143</v>
      </c>
      <c r="BH918" s="191"/>
      <c r="BI918" s="192" t="s">
        <v>144</v>
      </c>
      <c r="BJ918" s="193"/>
      <c r="BK918" s="36"/>
      <c r="BL918" s="194" t="s">
        <v>123</v>
      </c>
      <c r="BM918" s="195"/>
      <c r="BN918" s="196" t="s">
        <v>124</v>
      </c>
      <c r="BO918" s="197"/>
      <c r="BP918" s="36"/>
      <c r="BQ918" s="7" t="s">
        <v>147</v>
      </c>
      <c r="BR918" s="8"/>
      <c r="BS918" s="8" t="s">
        <v>148</v>
      </c>
      <c r="BT918" s="9"/>
      <c r="BU918" s="20"/>
      <c r="BV918" s="194" t="s">
        <v>127</v>
      </c>
      <c r="BW918" s="195"/>
      <c r="BX918" s="196" t="s">
        <v>128</v>
      </c>
      <c r="BY918" s="197"/>
      <c r="BZ918" s="36"/>
      <c r="CA918" s="7" t="s">
        <v>151</v>
      </c>
      <c r="CB918" s="8"/>
      <c r="CC918" s="8" t="s">
        <v>152</v>
      </c>
      <c r="CD918" s="9"/>
      <c r="CE918" s="36"/>
      <c r="CF918" s="194" t="s">
        <v>131</v>
      </c>
      <c r="CG918" s="195"/>
      <c r="CH918" s="196" t="s">
        <v>132</v>
      </c>
      <c r="CI918" s="197"/>
      <c r="CJ918" s="23"/>
      <c r="CK918" s="7" t="s">
        <v>156</v>
      </c>
      <c r="CL918" s="8"/>
      <c r="CM918" s="8" t="s">
        <v>157</v>
      </c>
      <c r="CN918" s="9"/>
      <c r="CO918" s="23"/>
      <c r="CP918" s="194" t="s">
        <v>160</v>
      </c>
      <c r="CQ918" s="195"/>
      <c r="CR918" s="196" t="s">
        <v>132</v>
      </c>
      <c r="CS918" s="197"/>
      <c r="CU918" s="26" t="s">
        <v>15</v>
      </c>
      <c r="CW918" s="52" t="s">
        <v>46</v>
      </c>
    </row>
    <row r="919" spans="1:101" ht="18" customHeight="1" thickTop="1" thickBot="1">
      <c r="B919" s="34">
        <v>2.2400000000000002</v>
      </c>
      <c r="D919" s="11">
        <v>1</v>
      </c>
      <c r="E919" s="12">
        <v>0</v>
      </c>
      <c r="F919" s="13">
        <v>0</v>
      </c>
      <c r="G919" s="14">
        <v>0</v>
      </c>
      <c r="H919" s="10"/>
      <c r="I919" s="11">
        <v>1</v>
      </c>
      <c r="J919" s="12">
        <v>0</v>
      </c>
      <c r="K919" s="13">
        <v>0</v>
      </c>
      <c r="L919" s="40">
        <f t="shared" ref="L919" si="9586">$B919*$J$4</f>
        <v>3.1965696000000006</v>
      </c>
      <c r="N919" s="1">
        <f t="shared" ref="N919" si="9587">D919*I919+F919*I922-E919*J919-G919*J922</f>
        <v>1</v>
      </c>
      <c r="O919" s="4">
        <f t="shared" ref="O919" si="9588">(D919*J919+E919*I919+F919*J922+G919*I922)</f>
        <v>0</v>
      </c>
      <c r="P919" s="2">
        <f t="shared" ref="P919" si="9589">D919*K919+F919*K922-E919*L919-G919*L922</f>
        <v>0</v>
      </c>
      <c r="Q919" s="3">
        <f t="shared" ref="Q919" si="9590">(D919*L919+E919*K919+F919*L922+G919*K922)</f>
        <v>3.1965696000000006</v>
      </c>
      <c r="S919" s="11">
        <v>1</v>
      </c>
      <c r="T919" s="12">
        <v>0</v>
      </c>
      <c r="U919" s="13">
        <v>0</v>
      </c>
      <c r="V919" s="13">
        <v>0</v>
      </c>
      <c r="W919" s="20"/>
      <c r="X919" s="1">
        <f t="shared" ref="X919" si="9591">N919*S919+P919*S922-O919*T919-Q919*T922</f>
        <v>-11.920646842449925</v>
      </c>
      <c r="Y919" s="4">
        <f t="shared" ref="Y919" si="9592">(N919*T919+O919*S919+P919*T922+Q919*S922)</f>
        <v>0</v>
      </c>
      <c r="Z919" s="2">
        <f t="shared" ref="Z919" si="9593">N919*U919+P919*U922-O919*V919-Q919*V922</f>
        <v>0</v>
      </c>
      <c r="AA919" s="3">
        <f t="shared" ref="AA919" si="9594">(N919*V919+O919*U919+P919*V922+Q919*U922)</f>
        <v>3.1965696000000006</v>
      </c>
      <c r="AB919" s="20"/>
      <c r="AC919" s="11">
        <v>1</v>
      </c>
      <c r="AD919" s="12">
        <v>0</v>
      </c>
      <c r="AE919" s="13">
        <v>0</v>
      </c>
      <c r="AF919" s="40">
        <f t="shared" ref="AF919" si="9595">$B919*$AD$4</f>
        <v>3.8359776000000005</v>
      </c>
      <c r="AG919" s="20"/>
      <c r="AH919" s="1">
        <f t="shared" ref="AH919" si="9596">X919*AC919+Z919*AC922-Y919*AD919-AA919*AD922</f>
        <v>-11.920646842449925</v>
      </c>
      <c r="AI919" s="4">
        <f t="shared" ref="AI919" si="9597">(X919*AD919+Y919*AC919+Z919*AD922+AA919*AC922)</f>
        <v>0</v>
      </c>
      <c r="AJ919" s="2">
        <f t="shared" ref="AJ919" si="9598">X919*AE919+Z919*AE922-Y919*AF919-AA919*AF922</f>
        <v>0</v>
      </c>
      <c r="AK919" s="3">
        <f t="shared" ref="AK919" si="9599">(X919*AF919+Y919*AE919+Z919*AF922+AA919*AE922)</f>
        <v>-42.530764665148645</v>
      </c>
      <c r="AL919" s="20"/>
      <c r="AM919" s="11">
        <v>1</v>
      </c>
      <c r="AN919" s="12">
        <v>0</v>
      </c>
      <c r="AO919" s="13">
        <v>0</v>
      </c>
      <c r="AP919" s="14">
        <v>0</v>
      </c>
      <c r="AR919" s="1">
        <f t="shared" ref="AR919" si="9600">AH919*AM919+AJ919*AM922-AI919*AN919-AK919*AN922</f>
        <v>169.63903651043833</v>
      </c>
      <c r="AS919" s="4">
        <f t="shared" ref="AS919" si="9601">(AH919*AN919+AI919*AM919+AJ919*AN922+AK919*AM922)</f>
        <v>0</v>
      </c>
      <c r="AT919" s="2">
        <f t="shared" ref="AT919" si="9602">AH919*AO919+AJ919*AO922-AI919*AP919-AK919*AP922</f>
        <v>0</v>
      </c>
      <c r="AU919" s="3">
        <f t="shared" ref="AU919" si="9603">(AH919*AP919+AI919*AO919+AJ919*AP922+AK919*AO922)</f>
        <v>-42.530764665148645</v>
      </c>
      <c r="AV919" s="20"/>
      <c r="AW919" s="11">
        <v>1</v>
      </c>
      <c r="AX919" s="12">
        <v>0</v>
      </c>
      <c r="AY919" s="13">
        <v>0</v>
      </c>
      <c r="AZ919" s="40">
        <f t="shared" ref="AZ919" si="9604">$B919*$AX$4</f>
        <v>3.8359776000000005</v>
      </c>
      <c r="BA919" s="20"/>
      <c r="BB919" s="1">
        <f t="shared" ref="BB919" si="9605">AR919*AW919+AT919*AW922-AS919*AX919-AU919*AX922</f>
        <v>169.63903651043833</v>
      </c>
      <c r="BC919" s="4">
        <f t="shared" ref="BC919" si="9606">(AR919*AX919+AS919*AW919+AT919*AX922+AU919*AW922)</f>
        <v>0</v>
      </c>
      <c r="BD919" s="2">
        <f t="shared" ref="BD919" si="9607">AR919*AY919+AT919*AY922-AS919*AZ919-AU919*AZ922</f>
        <v>0</v>
      </c>
      <c r="BE919" s="3">
        <f t="shared" ref="BE919" si="9608">(AR919*AZ919+AS919*AY919+AT919*AZ922+AU919*AY922)</f>
        <v>608.20077947447498</v>
      </c>
      <c r="BF919" s="20"/>
      <c r="BG919" s="11">
        <v>1</v>
      </c>
      <c r="BH919" s="12">
        <v>0</v>
      </c>
      <c r="BI919" s="13">
        <v>0</v>
      </c>
      <c r="BJ919" s="14">
        <v>0</v>
      </c>
      <c r="BK919" s="20"/>
      <c r="BL919" s="1">
        <f t="shared" ref="BL919" si="9609">BB919*BG919+BD919*BG922-BC919*BH919-BE919*BH922</f>
        <v>-2288.7299227928274</v>
      </c>
      <c r="BM919" s="4">
        <f t="shared" ref="BM919" si="9610">(BB919*BH919+BC919*BG919+BD919*BH922+BE919*BG922)</f>
        <v>0</v>
      </c>
      <c r="BN919" s="2">
        <f t="shared" ref="BN919" si="9611">BB919*BI919+BD919*BI922-BC919*BJ919-BE919*BJ922</f>
        <v>0</v>
      </c>
      <c r="BO919" s="3">
        <f t="shared" ref="BO919" si="9612">(BB919*BJ919+BC919*BI919+BD919*BJ922+BE919*BI922)</f>
        <v>608.20077947447498</v>
      </c>
      <c r="BP919" s="20"/>
      <c r="BQ919" s="11">
        <v>1</v>
      </c>
      <c r="BR919" s="12">
        <v>0</v>
      </c>
      <c r="BS919" s="13">
        <v>0</v>
      </c>
      <c r="BT919" s="40">
        <f t="shared" ref="BT919" si="9613">$B919*BR$4</f>
        <v>3.1965696000000006</v>
      </c>
      <c r="BU919" s="20"/>
      <c r="BV919" s="1">
        <f t="shared" ref="BV919" si="9614">BL919*BQ919+BN919*BQ922-BM919*BR919-BO919*BR922</f>
        <v>-2288.7299227928274</v>
      </c>
      <c r="BW919" s="4">
        <f t="shared" ref="BW919" si="9615">(BL919*BR919+BM919*BQ919+BN919*BR922+BO919*BQ922)</f>
        <v>0</v>
      </c>
      <c r="BX919" s="2">
        <f t="shared" ref="BX919" si="9616">BL919*BS919+BN919*BS922-BM919*BT919-BO919*BT922</f>
        <v>0</v>
      </c>
      <c r="BY919" s="3">
        <f t="shared" ref="BY919" si="9617">(BL919*BT919+BM919*BS919+BN919*BT922+BO919*BS922)</f>
        <v>-6707.8837143354258</v>
      </c>
      <c r="BZ919" s="20"/>
      <c r="CA919" s="11">
        <v>1</v>
      </c>
      <c r="CB919" s="12">
        <v>0</v>
      </c>
      <c r="CC919" s="13">
        <v>0</v>
      </c>
      <c r="CD919" s="14">
        <v>0</v>
      </c>
      <c r="CE919" s="20"/>
      <c r="CF919" s="1">
        <f t="shared" ref="CF919" si="9618">BV919*CA919+BX919*CA922-BW919*CB919-BY919*CB922</f>
        <v>9949.3692431474701</v>
      </c>
      <c r="CG919" s="4">
        <f t="shared" ref="CG919" si="9619">(BV919*CB919+BW919*CA919+BX919*CB922+BY919*CA922)</f>
        <v>0</v>
      </c>
      <c r="CH919" s="2">
        <f t="shared" ref="CH919" si="9620">BV919*CC919+BX919*CC922-BW919*CD919-BY919*CD922</f>
        <v>0</v>
      </c>
      <c r="CI919" s="3">
        <f t="shared" ref="CI919" si="9621">(BV919*CD919+BW919*CC919+BX919*CD922+BY919*CC922)</f>
        <v>-6707.8837143354258</v>
      </c>
      <c r="CJ919" s="28"/>
      <c r="CK919" s="11">
        <v>1</v>
      </c>
      <c r="CL919" s="12">
        <v>0</v>
      </c>
      <c r="CM919" s="13">
        <v>0</v>
      </c>
      <c r="CN919" s="14">
        <v>0</v>
      </c>
      <c r="CP919" s="1">
        <f t="shared" ref="CP919" si="9622">CF919*CK919+CH919*CK922-CG919*CL919-CI919*CL922</f>
        <v>9949.3692431474701</v>
      </c>
      <c r="CQ919" s="4">
        <f t="shared" ref="CQ919" si="9623">(CF919*CL919+CG919*CK919+CH919*CL922+CI919*CK922)</f>
        <v>-6707.8837143354258</v>
      </c>
      <c r="CR919" s="2">
        <f t="shared" ref="CR919" si="9624">CF919*CM919+CH919*CM922-CG919*CN919-CI919*CN922</f>
        <v>0</v>
      </c>
      <c r="CS919" s="3">
        <f t="shared" ref="CS919" si="9625">(CF919*CN919+CG919*CM919+CH919*CN922+CI919*CM922)</f>
        <v>-6707.8837143354258</v>
      </c>
      <c r="CU919" s="29">
        <f t="shared" ref="CU919" si="9626">20*LOG(((1+$CL$4)/$CL$4)/((CP919+CP922)^2+(CQ919+CQ922)^2)^0.5)</f>
        <v>-80.614073922007236</v>
      </c>
      <c r="CW919" s="53">
        <f t="shared" ref="CW919" si="9627">((CP919^2+CQ919^2)^0.5)/((CP922^2+CQ922^2)^0.5)</f>
        <v>0.67420191139680374</v>
      </c>
    </row>
    <row r="920" spans="1:101" ht="18" customHeight="1" thickBot="1">
      <c r="D920" s="11"/>
      <c r="E920" s="13"/>
      <c r="F920" s="13"/>
      <c r="G920" s="15"/>
      <c r="H920" s="10"/>
      <c r="I920" s="11"/>
      <c r="J920" s="13"/>
      <c r="K920" s="13"/>
      <c r="L920" s="15"/>
      <c r="N920" s="5"/>
      <c r="Q920" s="6"/>
      <c r="S920" s="11"/>
      <c r="T920" s="13"/>
      <c r="U920" s="13"/>
      <c r="V920" s="15"/>
      <c r="W920" s="20"/>
      <c r="X920" s="5"/>
      <c r="AA920" s="6"/>
      <c r="AB920" s="20"/>
      <c r="AC920" s="11"/>
      <c r="AD920" s="13"/>
      <c r="AE920" s="13"/>
      <c r="AF920" s="15"/>
      <c r="AG920" s="20"/>
      <c r="AH920" s="5"/>
      <c r="AK920" s="6"/>
      <c r="AL920" s="20"/>
      <c r="AM920" s="11"/>
      <c r="AN920" s="13"/>
      <c r="AO920" s="13"/>
      <c r="AP920" s="15"/>
      <c r="AR920" s="5"/>
      <c r="AU920" s="6"/>
      <c r="AW920" s="11"/>
      <c r="AX920" s="13"/>
      <c r="AY920" s="13"/>
      <c r="AZ920" s="15"/>
      <c r="BA920" s="20"/>
      <c r="BB920" s="5"/>
      <c r="BE920" s="6"/>
      <c r="BG920" s="11"/>
      <c r="BH920" s="13"/>
      <c r="BI920" s="13"/>
      <c r="BJ920" s="15"/>
      <c r="BL920" s="5"/>
      <c r="BO920" s="6"/>
      <c r="BQ920" s="11"/>
      <c r="BR920" s="13"/>
      <c r="BS920" s="13"/>
      <c r="BT920" s="15"/>
      <c r="BU920" s="20"/>
      <c r="BV920" s="5"/>
      <c r="BY920" s="6"/>
      <c r="CA920" s="11"/>
      <c r="CB920" s="13"/>
      <c r="CC920" s="13"/>
      <c r="CD920" s="15"/>
      <c r="CF920" s="5"/>
      <c r="CI920" s="6"/>
      <c r="CK920" s="11"/>
      <c r="CL920" s="13"/>
      <c r="CM920" s="13"/>
      <c r="CN920" s="15"/>
      <c r="CP920" s="5"/>
      <c r="CS920" s="6"/>
      <c r="CW920" s="54"/>
    </row>
    <row r="921" spans="1:101" ht="18" customHeight="1" thickBot="1">
      <c r="D921" s="11" t="s">
        <v>101</v>
      </c>
      <c r="E921" s="13"/>
      <c r="F921" s="13" t="s">
        <v>102</v>
      </c>
      <c r="G921" s="15"/>
      <c r="H921" s="10"/>
      <c r="I921" s="11" t="s">
        <v>106</v>
      </c>
      <c r="J921" s="13"/>
      <c r="K921" s="13" t="s">
        <v>105</v>
      </c>
      <c r="L921" s="15"/>
      <c r="N921" s="194" t="s">
        <v>16</v>
      </c>
      <c r="O921" s="195"/>
      <c r="P921" s="196" t="s">
        <v>17</v>
      </c>
      <c r="Q921" s="197"/>
      <c r="S921" s="11" t="s">
        <v>4</v>
      </c>
      <c r="T921" s="13"/>
      <c r="U921" s="13" t="s">
        <v>5</v>
      </c>
      <c r="V921" s="15"/>
      <c r="W921" s="20"/>
      <c r="X921" s="194" t="s">
        <v>111</v>
      </c>
      <c r="Y921" s="195"/>
      <c r="Z921" s="196" t="s">
        <v>110</v>
      </c>
      <c r="AA921" s="197"/>
      <c r="AB921" s="20"/>
      <c r="AC921" s="11" t="s">
        <v>18</v>
      </c>
      <c r="AD921" s="13"/>
      <c r="AE921" s="13" t="s">
        <v>19</v>
      </c>
      <c r="AF921" s="15"/>
      <c r="AG921" s="20"/>
      <c r="AH921" s="194" t="s">
        <v>114</v>
      </c>
      <c r="AI921" s="195"/>
      <c r="AJ921" s="196" t="s">
        <v>115</v>
      </c>
      <c r="AK921" s="197"/>
      <c r="AL921" s="20"/>
      <c r="AM921" s="11" t="s">
        <v>138</v>
      </c>
      <c r="AN921" s="13"/>
      <c r="AO921" s="13" t="s">
        <v>137</v>
      </c>
      <c r="AP921" s="15"/>
      <c r="AR921" s="194" t="s">
        <v>117</v>
      </c>
      <c r="AS921" s="195"/>
      <c r="AT921" s="196" t="s">
        <v>118</v>
      </c>
      <c r="AU921" s="197"/>
      <c r="AV921" s="36"/>
      <c r="AW921" s="11" t="s">
        <v>142</v>
      </c>
      <c r="AX921" s="13"/>
      <c r="AY921" s="13" t="s">
        <v>141</v>
      </c>
      <c r="AZ921" s="15"/>
      <c r="BA921" s="20"/>
      <c r="BB921" s="194" t="s">
        <v>122</v>
      </c>
      <c r="BC921" s="195"/>
      <c r="BD921" s="196" t="s">
        <v>121</v>
      </c>
      <c r="BE921" s="197"/>
      <c r="BF921" s="36"/>
      <c r="BG921" s="11" t="s">
        <v>145</v>
      </c>
      <c r="BH921" s="13"/>
      <c r="BI921" s="13" t="s">
        <v>146</v>
      </c>
      <c r="BJ921" s="15"/>
      <c r="BK921" s="36"/>
      <c r="BL921" s="194" t="s">
        <v>125</v>
      </c>
      <c r="BM921" s="195"/>
      <c r="BN921" s="196" t="s">
        <v>126</v>
      </c>
      <c r="BO921" s="197"/>
      <c r="BP921" s="36"/>
      <c r="BQ921" s="11" t="s">
        <v>150</v>
      </c>
      <c r="BR921" s="13"/>
      <c r="BS921" s="13" t="s">
        <v>149</v>
      </c>
      <c r="BT921" s="15"/>
      <c r="BU921" s="20"/>
      <c r="BV921" s="194" t="s">
        <v>129</v>
      </c>
      <c r="BW921" s="195"/>
      <c r="BX921" s="196" t="s">
        <v>130</v>
      </c>
      <c r="BY921" s="197"/>
      <c r="BZ921" s="36"/>
      <c r="CA921" s="11" t="s">
        <v>154</v>
      </c>
      <c r="CB921" s="13"/>
      <c r="CC921" s="13" t="s">
        <v>153</v>
      </c>
      <c r="CD921" s="15"/>
      <c r="CE921" s="36"/>
      <c r="CF921" s="194" t="s">
        <v>134</v>
      </c>
      <c r="CG921" s="195"/>
      <c r="CH921" s="196" t="s">
        <v>133</v>
      </c>
      <c r="CI921" s="197"/>
      <c r="CK921" s="11" t="s">
        <v>159</v>
      </c>
      <c r="CL921" s="13"/>
      <c r="CM921" s="13" t="s">
        <v>158</v>
      </c>
      <c r="CN921" s="15"/>
      <c r="CP921" s="109" t="s">
        <v>161</v>
      </c>
      <c r="CQ921" s="110"/>
      <c r="CR921" s="111" t="s">
        <v>162</v>
      </c>
      <c r="CS921" s="112"/>
      <c r="CU921" s="38" t="s">
        <v>29</v>
      </c>
      <c r="CW921" s="55" t="s">
        <v>47</v>
      </c>
    </row>
    <row r="922" spans="1:101" ht="18" customHeight="1" thickTop="1" thickBot="1">
      <c r="D922" s="16">
        <v>0</v>
      </c>
      <c r="E922" s="17">
        <f t="shared" ref="E922" si="9628">$B919*$E$4</f>
        <v>1.8244352000000001</v>
      </c>
      <c r="F922" s="18">
        <v>1</v>
      </c>
      <c r="G922" s="19">
        <v>0</v>
      </c>
      <c r="H922" s="10"/>
      <c r="I922" s="16">
        <v>0</v>
      </c>
      <c r="J922" s="17">
        <v>0</v>
      </c>
      <c r="K922" s="18">
        <v>1</v>
      </c>
      <c r="L922" s="19">
        <v>0</v>
      </c>
      <c r="N922" s="1">
        <f t="shared" ref="N922" si="9629">D922*I919+F922*I922-E922*J919-G922*J922</f>
        <v>0</v>
      </c>
      <c r="O922" s="4">
        <f t="shared" ref="O922" si="9630">(D922*J919+E922*I919+F922*J922+G922*I922)</f>
        <v>1.8244352000000001</v>
      </c>
      <c r="P922" s="2">
        <f t="shared" ref="P922" si="9631">D922*K919+F922*K922-E922*L919-G922*L922</f>
        <v>-4.8319340974899214</v>
      </c>
      <c r="Q922" s="3">
        <f t="shared" ref="Q922" si="9632">(D922*L919+E922*K919+F922*L922+G922*K922)</f>
        <v>0</v>
      </c>
      <c r="S922" s="16">
        <v>0</v>
      </c>
      <c r="T922" s="17">
        <f t="shared" ref="T922" si="9633">$B919*$T$4</f>
        <v>4.0420352000000008</v>
      </c>
      <c r="U922" s="18">
        <v>1</v>
      </c>
      <c r="V922" s="19">
        <v>0</v>
      </c>
      <c r="W922" s="20"/>
      <c r="X922" s="1">
        <f t="shared" ref="X922" si="9634">N922*S919+P922*S922-O922*T919-Q922*T922</f>
        <v>0</v>
      </c>
      <c r="Y922" s="4">
        <f t="shared" ref="Y922" si="9635">(N922*T919+O922*S919+P922*T922+Q922*S922)</f>
        <v>-17.706412506134498</v>
      </c>
      <c r="Z922" s="2">
        <f t="shared" ref="Z922" si="9636">N922*U919+P922*U922-O922*V919-Q922*V922</f>
        <v>-4.8319340974899214</v>
      </c>
      <c r="AA922" s="3">
        <f t="shared" ref="AA922" si="9637">(N922*V919+O922*U919+P922*V922+Q922*U922)</f>
        <v>0</v>
      </c>
      <c r="AB922" s="20"/>
      <c r="AC922" s="16">
        <v>0</v>
      </c>
      <c r="AD922" s="17">
        <v>0</v>
      </c>
      <c r="AE922" s="18">
        <v>1</v>
      </c>
      <c r="AF922" s="19">
        <v>0</v>
      </c>
      <c r="AG922" s="20"/>
      <c r="AH922" s="1">
        <f t="shared" ref="AH922" si="9638">X922*AC919+Z922*AC922-Y922*AD919-AA922*AD922</f>
        <v>0</v>
      </c>
      <c r="AI922" s="4">
        <f t="shared" ref="AI922" si="9639">(X922*AD919+Y922*AC919+Z922*AD922+AA922*AC922)</f>
        <v>-17.706412506134498</v>
      </c>
      <c r="AJ922" s="2">
        <f t="shared" ref="AJ922" si="9640">X922*AE919+Z922*AE922-Y922*AF919-AA922*AF922</f>
        <v>63.089467652401893</v>
      </c>
      <c r="AK922" s="3">
        <f t="shared" ref="AK922" si="9641">(X922*AF919+Y922*AE919+Z922*AF922+AA922*AE922)</f>
        <v>0</v>
      </c>
      <c r="AL922" s="20"/>
      <c r="AM922" s="16">
        <v>0</v>
      </c>
      <c r="AN922" s="17">
        <f t="shared" ref="AN922" si="9642">$B919*$AN$4</f>
        <v>4.2689024</v>
      </c>
      <c r="AO922" s="18">
        <v>1</v>
      </c>
      <c r="AP922" s="19">
        <v>0</v>
      </c>
      <c r="AR922" s="1">
        <f t="shared" ref="AR922" si="9643">AH922*AM919+AJ922*AM922-AI922*AN919-AK922*AN922</f>
        <v>0</v>
      </c>
      <c r="AS922" s="4">
        <f t="shared" ref="AS922" si="9644">(AH922*AN919+AI922*AM919+AJ922*AN922+AK922*AM922)</f>
        <v>251.61636736992631</v>
      </c>
      <c r="AT922" s="2">
        <f t="shared" ref="AT922" si="9645">AH922*AO919+AJ922*AO922-AI922*AP919-AK922*AP922</f>
        <v>63.089467652401893</v>
      </c>
      <c r="AU922" s="3">
        <f t="shared" ref="AU922" si="9646">(AH922*AP919+AI922*AO919+AJ922*AP922+AK922*AO922)</f>
        <v>0</v>
      </c>
      <c r="AV922" s="20"/>
      <c r="AW922" s="16">
        <v>0</v>
      </c>
      <c r="AX922" s="17">
        <v>0</v>
      </c>
      <c r="AY922" s="18">
        <v>1</v>
      </c>
      <c r="AZ922" s="19">
        <v>0</v>
      </c>
      <c r="BA922" s="20"/>
      <c r="BB922" s="1">
        <f t="shared" ref="BB922" si="9647">AR922*AW919+AT922*AW922-AS922*AX919-AU922*AX922</f>
        <v>0</v>
      </c>
      <c r="BC922" s="4">
        <f t="shared" ref="BC922" si="9648">(AR922*AX919+AS922*AW919+AT922*AX922+AU922*AW922)</f>
        <v>251.61636736992631</v>
      </c>
      <c r="BD922" s="2">
        <f t="shared" ref="BD922" si="9649">AR922*AY919+AT922*AY922-AS922*AZ919-AU922*AZ922</f>
        <v>-902.1052813720064</v>
      </c>
      <c r="BE922" s="3">
        <f t="shared" ref="BE922" si="9650">(AR922*AZ919+AS922*AY919+AT922*AZ922+AU922*AY922)</f>
        <v>0</v>
      </c>
      <c r="BF922" s="20"/>
      <c r="BG922" s="16">
        <v>0</v>
      </c>
      <c r="BH922" s="17">
        <f t="shared" ref="BH922" si="9651">$B919*$BH$4</f>
        <v>4.0420352000000008</v>
      </c>
      <c r="BI922" s="18">
        <v>1</v>
      </c>
      <c r="BJ922" s="19">
        <v>0</v>
      </c>
      <c r="BK922" s="20"/>
      <c r="BL922" s="1">
        <f t="shared" ref="BL922" si="9652">BB922*BG919+BD922*BG922-BC922*BH919-BE922*BH922</f>
        <v>0</v>
      </c>
      <c r="BM922" s="4">
        <f t="shared" ref="BM922" si="9653">(BB922*BH919+BC922*BG919+BD922*BH922+BE922*BG922)</f>
        <v>-3394.7249340416288</v>
      </c>
      <c r="BN922" s="2">
        <f t="shared" ref="BN922" si="9654">BB922*BI919+BD922*BI922-BC922*BJ919-BE922*BJ922</f>
        <v>-902.1052813720064</v>
      </c>
      <c r="BO922" s="3">
        <f t="shared" ref="BO922" si="9655">(BB922*BJ919+BC922*BI919+BD922*BJ922+BE922*BI922)</f>
        <v>0</v>
      </c>
      <c r="BP922" s="20"/>
      <c r="BQ922" s="16">
        <v>0</v>
      </c>
      <c r="BR922" s="17">
        <v>0</v>
      </c>
      <c r="BS922" s="18">
        <v>1</v>
      </c>
      <c r="BT922" s="19">
        <v>0</v>
      </c>
      <c r="BU922" s="20"/>
      <c r="BV922" s="1">
        <f t="shared" ref="BV922" si="9656">BL922*BQ919+BN922*BQ922-BM922*BR919-BO922*BR922</f>
        <v>0</v>
      </c>
      <c r="BW922" s="4">
        <f t="shared" ref="BW922" si="9657">(BL922*BR919+BM922*BQ919+BN922*BR922+BO922*BQ922)</f>
        <v>-3394.7249340416288</v>
      </c>
      <c r="BX922" s="2">
        <f t="shared" ref="BX922" si="9658">BL922*BS919+BN922*BS922-BM922*BT919-BO922*BT922</f>
        <v>9949.3692431474701</v>
      </c>
      <c r="BY922" s="3">
        <f t="shared" ref="BY922" si="9659">(BL922*BT919+BM922*BS919+BN922*BT922+BO922*BS922)</f>
        <v>0</v>
      </c>
      <c r="BZ922" s="20"/>
      <c r="CA922" s="16">
        <v>0</v>
      </c>
      <c r="CB922" s="17">
        <f t="shared" ref="CB922" si="9660">$B919*$CB$4</f>
        <v>1.8244352000000001</v>
      </c>
      <c r="CC922" s="18">
        <v>1</v>
      </c>
      <c r="CD922" s="19">
        <v>0</v>
      </c>
      <c r="CE922" s="20"/>
      <c r="CF922" s="1">
        <f t="shared" ref="CF922" si="9661">BV922*CA919+BX922*CA922-BW922*CB919-BY922*CB922</f>
        <v>0</v>
      </c>
      <c r="CG922" s="4">
        <f t="shared" ref="CG922" si="9662">(BV922*CB919+BW922*CA919+BX922*CB922+BY922*CA922)</f>
        <v>14757.254530953976</v>
      </c>
      <c r="CH922" s="2">
        <f t="shared" ref="CH922" si="9663">BV922*CC919+BX922*CC922-BW922*CD919-BY922*CD922</f>
        <v>9949.3692431474701</v>
      </c>
      <c r="CI922" s="3">
        <f t="shared" ref="CI922" si="9664">(BV922*CD919+BW922*CC919+BX922*CD922+BY922*CC922)</f>
        <v>0</v>
      </c>
      <c r="CK922" s="16">
        <f t="shared" ref="CK922" si="9665">1/$CL$4</f>
        <v>1</v>
      </c>
      <c r="CL922" s="17">
        <v>0</v>
      </c>
      <c r="CM922" s="18">
        <v>1</v>
      </c>
      <c r="CN922" s="19">
        <v>0</v>
      </c>
      <c r="CP922" s="1">
        <f t="shared" ref="CP922" si="9666">CF922*CK919+CH922*CK922-CG922*CL919-CI922*CL922</f>
        <v>9949.3692431474701</v>
      </c>
      <c r="CQ922" s="4">
        <f t="shared" ref="CQ922" si="9667">(CF922*CL919+CG922*CK919+CH922*CL922+CI922*CK922)</f>
        <v>14757.254530953976</v>
      </c>
      <c r="CR922" s="2">
        <f t="shared" ref="CR922" si="9668">CF922*CM919+CH922*CM922-CG922*CN919-CI922*CN922</f>
        <v>9949.3692431474701</v>
      </c>
      <c r="CS922" s="3">
        <f t="shared" ref="CS922" si="9669">(CF922*CN919+CG922*CM919+CH922*CN922+CI922*CM922)</f>
        <v>0</v>
      </c>
      <c r="CU922" s="39">
        <f t="shared" ref="CU922" si="9670">(180/PI())*ATAN(-1*(CQ919/CP919))</f>
        <v>33.987924106189297</v>
      </c>
      <c r="CW922" s="56">
        <f t="shared" ref="CW922" si="9671">20*LOG(((1-(10^(CU919/20)^2)*(1-((1-CW919)/(1+CW919))^2))^0.5))</f>
        <v>-3.6275317572799391E-8</v>
      </c>
    </row>
    <row r="923" spans="1:101" ht="18" customHeight="1"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S923" s="20"/>
      <c r="T923" s="20"/>
      <c r="U923" s="20"/>
      <c r="V923" s="20"/>
      <c r="W923" s="20"/>
      <c r="X923" s="20"/>
      <c r="Y923" s="20"/>
      <c r="Z923" s="20"/>
      <c r="AA923" s="20"/>
      <c r="AB923" s="30"/>
      <c r="AC923" s="20"/>
      <c r="AD923" s="20"/>
      <c r="AE923" s="20"/>
      <c r="AF923" s="20"/>
      <c r="AG923" s="20"/>
      <c r="AH923" s="20"/>
      <c r="AI923" s="20"/>
      <c r="AJ923" s="20"/>
      <c r="AK923" s="20"/>
      <c r="AL923" s="20"/>
      <c r="AM923" s="20"/>
      <c r="AN923" s="20"/>
      <c r="AO923" s="20"/>
      <c r="AP923" s="20"/>
      <c r="AQ923" s="20"/>
      <c r="AR923" s="20"/>
      <c r="AS923" s="20"/>
      <c r="AT923" s="20"/>
      <c r="AU923" s="20"/>
      <c r="AV923" s="20"/>
      <c r="AW923" s="20"/>
      <c r="AX923" s="20"/>
      <c r="AY923" s="20"/>
      <c r="AZ923" s="20"/>
      <c r="BA923" s="20"/>
      <c r="BB923" s="20"/>
      <c r="BC923" s="20"/>
      <c r="BD923" s="20"/>
      <c r="BE923" s="20"/>
      <c r="BF923" s="20"/>
      <c r="BG923" s="20"/>
      <c r="BH923" s="20"/>
      <c r="BI923" s="20"/>
      <c r="BJ923" s="20"/>
      <c r="BK923" s="20"/>
      <c r="BL923" s="20"/>
      <c r="BM923" s="20"/>
      <c r="BN923" s="20"/>
      <c r="BO923" s="20"/>
      <c r="BP923" s="20"/>
      <c r="BQ923" s="20"/>
      <c r="BR923" s="20"/>
      <c r="BS923" s="20"/>
      <c r="BT923" s="20"/>
      <c r="BU923" s="20"/>
      <c r="BV923" s="20"/>
      <c r="BW923" s="20"/>
      <c r="BX923" s="20"/>
      <c r="BY923" s="20"/>
      <c r="BZ923" s="20"/>
      <c r="CA923" s="20"/>
      <c r="CB923" s="20"/>
      <c r="CC923" s="20"/>
      <c r="CD923" s="20"/>
      <c r="CE923" s="20"/>
      <c r="CF923" s="20"/>
      <c r="CG923" s="20"/>
      <c r="CH923" s="20"/>
      <c r="CI923" s="20"/>
      <c r="CJ923" s="20"/>
      <c r="CK923" s="20"/>
      <c r="CL923" s="20"/>
    </row>
    <row r="924" spans="1:101" ht="18" customHeight="1"/>
    <row r="925" spans="1:101" ht="18" customHeight="1" thickBot="1">
      <c r="A925" s="23"/>
      <c r="B925" s="23"/>
      <c r="C925" s="23"/>
      <c r="D925" s="20" t="s">
        <v>6</v>
      </c>
      <c r="E925" s="20"/>
      <c r="F925" s="20"/>
      <c r="G925" s="20"/>
      <c r="H925" s="20"/>
      <c r="I925" s="20" t="s">
        <v>7</v>
      </c>
      <c r="J925" s="20"/>
      <c r="K925" s="20"/>
      <c r="L925" s="20"/>
      <c r="M925" s="23"/>
      <c r="N925" s="23"/>
      <c r="O925" s="24" t="s">
        <v>8</v>
      </c>
      <c r="P925" s="23"/>
      <c r="Q925" s="23"/>
      <c r="R925" s="23"/>
      <c r="S925" s="20"/>
      <c r="T925" s="20" t="s">
        <v>9</v>
      </c>
      <c r="U925" s="23"/>
      <c r="V925" s="23"/>
      <c r="W925" s="23"/>
      <c r="X925" s="23"/>
      <c r="Y925" s="24" t="s">
        <v>10</v>
      </c>
      <c r="Z925" s="23"/>
      <c r="AA925" s="23"/>
      <c r="AB925" s="23"/>
      <c r="AC925" s="24" t="s">
        <v>11</v>
      </c>
      <c r="AD925" s="20"/>
      <c r="AE925" s="20"/>
      <c r="AF925" s="20"/>
      <c r="AG925" s="20"/>
      <c r="AH925" s="23"/>
      <c r="AI925" s="24" t="s">
        <v>12</v>
      </c>
      <c r="AJ925" s="23"/>
      <c r="AK925" s="23"/>
      <c r="AL925" s="20"/>
      <c r="AM925" s="24" t="s">
        <v>21</v>
      </c>
      <c r="AN925" s="20"/>
      <c r="AO925" s="23"/>
      <c r="AP925" s="23"/>
      <c r="AQ925" s="23"/>
      <c r="AR925" s="23"/>
      <c r="AS925" s="24" t="s">
        <v>87</v>
      </c>
      <c r="AT925" s="23"/>
      <c r="AU925" s="23"/>
      <c r="AV925" s="23"/>
      <c r="AW925" s="24" t="s">
        <v>22</v>
      </c>
      <c r="AX925" s="20"/>
      <c r="AY925" s="20"/>
      <c r="AZ925" s="20"/>
      <c r="BA925" s="20"/>
      <c r="BB925" s="23"/>
      <c r="BC925" s="24" t="s">
        <v>13</v>
      </c>
      <c r="BD925" s="23"/>
      <c r="BE925" s="23"/>
      <c r="BF925" s="23"/>
      <c r="BG925" s="24" t="s">
        <v>23</v>
      </c>
      <c r="BH925" s="20"/>
      <c r="BI925" s="23"/>
      <c r="BJ925" s="23"/>
      <c r="BK925" s="23"/>
      <c r="BL925" s="23"/>
      <c r="BM925" s="24" t="s">
        <v>24</v>
      </c>
      <c r="BN925" s="23"/>
      <c r="BO925" s="23"/>
      <c r="BP925" s="23"/>
      <c r="BQ925" s="24" t="s">
        <v>22</v>
      </c>
      <c r="BR925" s="20"/>
      <c r="BS925" s="20"/>
      <c r="BT925" s="20"/>
      <c r="BU925" s="20"/>
      <c r="BV925" s="23"/>
      <c r="BW925" s="24" t="s">
        <v>25</v>
      </c>
      <c r="BX925" s="23"/>
      <c r="BY925" s="23"/>
      <c r="BZ925" s="23"/>
      <c r="CA925" s="24" t="s">
        <v>23</v>
      </c>
      <c r="CB925" s="20"/>
      <c r="CC925" s="23"/>
      <c r="CD925" s="23"/>
      <c r="CE925" s="23"/>
      <c r="CF925" s="23"/>
      <c r="CG925" s="24" t="s">
        <v>88</v>
      </c>
      <c r="CH925" s="23"/>
      <c r="CI925" s="23"/>
      <c r="CJ925" s="23"/>
      <c r="CK925" s="24" t="s">
        <v>155</v>
      </c>
      <c r="CL925" s="24"/>
      <c r="CM925" s="23"/>
      <c r="CN925" s="23"/>
      <c r="CO925" s="23"/>
      <c r="CP925" s="23"/>
      <c r="CQ925" s="24" t="s">
        <v>89</v>
      </c>
      <c r="CR925" s="23"/>
      <c r="CS925" s="23"/>
    </row>
    <row r="926" spans="1:101" ht="18" customHeight="1" thickBot="1">
      <c r="A926" s="23"/>
      <c r="B926" s="33"/>
      <c r="C926" s="23"/>
      <c r="D926" s="7" t="s">
        <v>99</v>
      </c>
      <c r="E926" s="8"/>
      <c r="F926" s="8" t="s">
        <v>100</v>
      </c>
      <c r="G926" s="9"/>
      <c r="H926" s="10"/>
      <c r="I926" s="7" t="s">
        <v>103</v>
      </c>
      <c r="J926" s="8"/>
      <c r="K926" s="8" t="s">
        <v>104</v>
      </c>
      <c r="L926" s="9"/>
      <c r="M926" s="23"/>
      <c r="N926" s="194" t="s">
        <v>74</v>
      </c>
      <c r="O926" s="195"/>
      <c r="P926" s="196" t="s">
        <v>75</v>
      </c>
      <c r="Q926" s="197"/>
      <c r="R926" s="23"/>
      <c r="S926" s="7" t="s">
        <v>2</v>
      </c>
      <c r="T926" s="8"/>
      <c r="U926" s="8" t="s">
        <v>3</v>
      </c>
      <c r="V926" s="9"/>
      <c r="W926" s="20"/>
      <c r="X926" s="194" t="s">
        <v>108</v>
      </c>
      <c r="Y926" s="195"/>
      <c r="Z926" s="196" t="s">
        <v>109</v>
      </c>
      <c r="AA926" s="197"/>
      <c r="AB926" s="20"/>
      <c r="AC926" s="7" t="s">
        <v>107</v>
      </c>
      <c r="AD926" s="8"/>
      <c r="AE926" s="8" t="s">
        <v>14</v>
      </c>
      <c r="AF926" s="9"/>
      <c r="AG926" s="20"/>
      <c r="AH926" s="194" t="s">
        <v>112</v>
      </c>
      <c r="AI926" s="195"/>
      <c r="AJ926" s="196" t="s">
        <v>113</v>
      </c>
      <c r="AK926" s="197"/>
      <c r="AL926" s="20"/>
      <c r="AM926" s="106" t="s">
        <v>135</v>
      </c>
      <c r="AN926" s="107"/>
      <c r="AO926" s="107" t="s">
        <v>136</v>
      </c>
      <c r="AP926" s="108"/>
      <c r="AQ926" s="23"/>
      <c r="AR926" s="194" t="s">
        <v>116</v>
      </c>
      <c r="AS926" s="195"/>
      <c r="AT926" s="196" t="s">
        <v>0</v>
      </c>
      <c r="AU926" s="197"/>
      <c r="AV926" s="36"/>
      <c r="AW926" s="7" t="s">
        <v>139</v>
      </c>
      <c r="AX926" s="8"/>
      <c r="AY926" s="8" t="s">
        <v>140</v>
      </c>
      <c r="AZ926" s="9"/>
      <c r="BA926" s="20"/>
      <c r="BB926" s="194" t="s">
        <v>119</v>
      </c>
      <c r="BC926" s="195"/>
      <c r="BD926" s="196" t="s">
        <v>120</v>
      </c>
      <c r="BE926" s="197"/>
      <c r="BF926" s="36"/>
      <c r="BG926" s="190" t="s">
        <v>143</v>
      </c>
      <c r="BH926" s="191"/>
      <c r="BI926" s="192" t="s">
        <v>144</v>
      </c>
      <c r="BJ926" s="193"/>
      <c r="BK926" s="36"/>
      <c r="BL926" s="194" t="s">
        <v>123</v>
      </c>
      <c r="BM926" s="195"/>
      <c r="BN926" s="196" t="s">
        <v>124</v>
      </c>
      <c r="BO926" s="197"/>
      <c r="BP926" s="36"/>
      <c r="BQ926" s="7" t="s">
        <v>147</v>
      </c>
      <c r="BR926" s="8"/>
      <c r="BS926" s="8" t="s">
        <v>148</v>
      </c>
      <c r="BT926" s="9"/>
      <c r="BU926" s="20"/>
      <c r="BV926" s="194" t="s">
        <v>127</v>
      </c>
      <c r="BW926" s="195"/>
      <c r="BX926" s="196" t="s">
        <v>128</v>
      </c>
      <c r="BY926" s="197"/>
      <c r="BZ926" s="36"/>
      <c r="CA926" s="7" t="s">
        <v>151</v>
      </c>
      <c r="CB926" s="8"/>
      <c r="CC926" s="8" t="s">
        <v>152</v>
      </c>
      <c r="CD926" s="9"/>
      <c r="CE926" s="36"/>
      <c r="CF926" s="194" t="s">
        <v>131</v>
      </c>
      <c r="CG926" s="195"/>
      <c r="CH926" s="196" t="s">
        <v>132</v>
      </c>
      <c r="CI926" s="197"/>
      <c r="CJ926" s="23"/>
      <c r="CK926" s="7" t="s">
        <v>156</v>
      </c>
      <c r="CL926" s="8"/>
      <c r="CM926" s="8" t="s">
        <v>157</v>
      </c>
      <c r="CN926" s="9"/>
      <c r="CO926" s="23"/>
      <c r="CP926" s="194" t="s">
        <v>160</v>
      </c>
      <c r="CQ926" s="195"/>
      <c r="CR926" s="196" t="s">
        <v>132</v>
      </c>
      <c r="CS926" s="197"/>
      <c r="CU926" s="26" t="s">
        <v>15</v>
      </c>
      <c r="CW926" s="52" t="s">
        <v>46</v>
      </c>
    </row>
    <row r="927" spans="1:101" ht="18" customHeight="1" thickTop="1" thickBot="1">
      <c r="B927" s="34">
        <v>2.2599999999999998</v>
      </c>
      <c r="D927" s="11">
        <v>1</v>
      </c>
      <c r="E927" s="12">
        <v>0</v>
      </c>
      <c r="F927" s="13">
        <v>0</v>
      </c>
      <c r="G927" s="14">
        <v>0</v>
      </c>
      <c r="H927" s="10"/>
      <c r="I927" s="11">
        <v>1</v>
      </c>
      <c r="J927" s="12">
        <v>0</v>
      </c>
      <c r="K927" s="13">
        <v>0</v>
      </c>
      <c r="L927" s="40">
        <f t="shared" ref="L927" si="9672">$B927*$J$4</f>
        <v>3.2251103999999997</v>
      </c>
      <c r="N927" s="1">
        <f t="shared" ref="N927" si="9673">D927*I927+F927*I930-E927*J927-G927*J930</f>
        <v>1</v>
      </c>
      <c r="O927" s="4">
        <f t="shared" ref="O927" si="9674">(D927*J927+E927*I927+F927*J930+G927*I930)</f>
        <v>0</v>
      </c>
      <c r="P927" s="2">
        <f t="shared" ref="P927" si="9675">D927*K927+F927*K930-E927*L927-G927*L930</f>
        <v>0</v>
      </c>
      <c r="Q927" s="3">
        <f t="shared" ref="Q927" si="9676">(D927*L927+E927*K927+F927*L930+G927*K930)</f>
        <v>3.2251103999999997</v>
      </c>
      <c r="S927" s="11">
        <v>1</v>
      </c>
      <c r="T927" s="12">
        <v>0</v>
      </c>
      <c r="U927" s="13">
        <v>0</v>
      </c>
      <c r="V927" s="13">
        <v>0</v>
      </c>
      <c r="W927" s="20"/>
      <c r="X927" s="1">
        <f t="shared" ref="X927" si="9677">N927*S927+P927*S930-O927*T927-Q927*T930</f>
        <v>-12.152402704977916</v>
      </c>
      <c r="Y927" s="4">
        <f t="shared" ref="Y927" si="9678">(N927*T927+O927*S927+P927*T930+Q927*S930)</f>
        <v>0</v>
      </c>
      <c r="Z927" s="2">
        <f t="shared" ref="Z927" si="9679">N927*U927+P927*U930-O927*V927-Q927*V930</f>
        <v>0</v>
      </c>
      <c r="AA927" s="3">
        <f t="shared" ref="AA927" si="9680">(N927*V927+O927*U927+P927*V930+Q927*U930)</f>
        <v>3.2251103999999997</v>
      </c>
      <c r="AB927" s="20"/>
      <c r="AC927" s="11">
        <v>1</v>
      </c>
      <c r="AD927" s="12">
        <v>0</v>
      </c>
      <c r="AE927" s="13">
        <v>0</v>
      </c>
      <c r="AF927" s="40">
        <f t="shared" ref="AF927" si="9681">$B927*$AD$4</f>
        <v>3.8702273999999997</v>
      </c>
      <c r="AG927" s="20"/>
      <c r="AH927" s="1">
        <f t="shared" ref="AH927" si="9682">X927*AC927+Z927*AC930-Y927*AD927-AA927*AD930</f>
        <v>-12.152402704977916</v>
      </c>
      <c r="AI927" s="4">
        <f t="shared" ref="AI927" si="9683">(X927*AD927+Y927*AC927+Z927*AD930+AA927*AC930)</f>
        <v>0</v>
      </c>
      <c r="AJ927" s="2">
        <f t="shared" ref="AJ927" si="9684">X927*AE927+Z927*AE930-Y927*AF927-AA927*AF930</f>
        <v>0</v>
      </c>
      <c r="AK927" s="3">
        <f t="shared" ref="AK927" si="9685">(X927*AF927+Y927*AE927+Z927*AF930+AA927*AE930)</f>
        <v>-43.807451524639646</v>
      </c>
      <c r="AL927" s="20"/>
      <c r="AM927" s="11">
        <v>1</v>
      </c>
      <c r="AN927" s="12">
        <v>0</v>
      </c>
      <c r="AO927" s="13">
        <v>0</v>
      </c>
      <c r="AP927" s="14">
        <v>0</v>
      </c>
      <c r="AR927" s="1">
        <f t="shared" ref="AR927" si="9686">AH927*AM927+AJ927*AM930-AI927*AN927-AK927*AN930</f>
        <v>176.52706202279182</v>
      </c>
      <c r="AS927" s="4">
        <f t="shared" ref="AS927" si="9687">(AH927*AN927+AI927*AM927+AJ927*AN930+AK927*AM930)</f>
        <v>0</v>
      </c>
      <c r="AT927" s="2">
        <f t="shared" ref="AT927" si="9688">AH927*AO927+AJ927*AO930-AI927*AP927-AK927*AP930</f>
        <v>0</v>
      </c>
      <c r="AU927" s="3">
        <f t="shared" ref="AU927" si="9689">(AH927*AP927+AI927*AO927+AJ927*AP930+AK927*AO930)</f>
        <v>-43.807451524639646</v>
      </c>
      <c r="AV927" s="20"/>
      <c r="AW927" s="11">
        <v>1</v>
      </c>
      <c r="AX927" s="12">
        <v>0</v>
      </c>
      <c r="AY927" s="13">
        <v>0</v>
      </c>
      <c r="AZ927" s="40">
        <f t="shared" ref="AZ927" si="9690">$B927*$AX$4</f>
        <v>3.8702273999999997</v>
      </c>
      <c r="BA927" s="20"/>
      <c r="BB927" s="1">
        <f t="shared" ref="BB927" si="9691">AR927*AW927+AT927*AW930-AS927*AX927-AU927*AX930</f>
        <v>176.52706202279182</v>
      </c>
      <c r="BC927" s="4">
        <f t="shared" ref="BC927" si="9692">(AR927*AX927+AS927*AW927+AT927*AX930+AU927*AW930)</f>
        <v>0</v>
      </c>
      <c r="BD927" s="2">
        <f t="shared" ref="BD927" si="9693">AR927*AY927+AT927*AY930-AS927*AZ927-AU927*AZ930</f>
        <v>0</v>
      </c>
      <c r="BE927" s="3">
        <f t="shared" ref="BE927" si="9694">(AR927*AZ927+AS927*AY927+AT927*AZ930+AU927*AY930)</f>
        <v>639.39242075746859</v>
      </c>
      <c r="BF927" s="20"/>
      <c r="BG927" s="11">
        <v>1</v>
      </c>
      <c r="BH927" s="12">
        <v>0</v>
      </c>
      <c r="BI927" s="13">
        <v>0</v>
      </c>
      <c r="BJ927" s="14">
        <v>0</v>
      </c>
      <c r="BK927" s="20"/>
      <c r="BL927" s="1">
        <f t="shared" ref="BL927" si="9695">BB927*BG927+BD927*BG930-BC927*BH927-BE927*BH930</f>
        <v>-2430.9950260002752</v>
      </c>
      <c r="BM927" s="4">
        <f t="shared" ref="BM927" si="9696">(BB927*BH927+BC927*BG927+BD927*BH930+BE927*BG930)</f>
        <v>0</v>
      </c>
      <c r="BN927" s="2">
        <f t="shared" ref="BN927" si="9697">BB927*BI927+BD927*BI930-BC927*BJ927-BE927*BJ930</f>
        <v>0</v>
      </c>
      <c r="BO927" s="3">
        <f t="shared" ref="BO927" si="9698">(BB927*BJ927+BC927*BI927+BD927*BJ930+BE927*BI930)</f>
        <v>639.39242075746859</v>
      </c>
      <c r="BP927" s="20"/>
      <c r="BQ927" s="11">
        <v>1</v>
      </c>
      <c r="BR927" s="12">
        <v>0</v>
      </c>
      <c r="BS927" s="13">
        <v>0</v>
      </c>
      <c r="BT927" s="40">
        <f t="shared" ref="BT927" si="9699">$B927*BR$4</f>
        <v>3.2251103999999997</v>
      </c>
      <c r="BU927" s="20"/>
      <c r="BV927" s="1">
        <f t="shared" ref="BV927" si="9700">BL927*BQ927+BN927*BQ930-BM927*BR927-BO927*BR930</f>
        <v>-2430.9950260002752</v>
      </c>
      <c r="BW927" s="4">
        <f t="shared" ref="BW927" si="9701">(BL927*BR927+BM927*BQ927+BN927*BR930+BO927*BQ930)</f>
        <v>0</v>
      </c>
      <c r="BX927" s="2">
        <f t="shared" ref="BX927" si="9702">BL927*BS927+BN927*BS930-BM927*BT927-BO927*BT930</f>
        <v>0</v>
      </c>
      <c r="BY927" s="3">
        <f t="shared" ref="BY927" si="9703">(BL927*BT927+BM927*BS927+BN927*BT930+BO927*BS930)</f>
        <v>-7200.8349199442891</v>
      </c>
      <c r="BZ927" s="20"/>
      <c r="CA927" s="11">
        <v>1</v>
      </c>
      <c r="CB927" s="12">
        <v>0</v>
      </c>
      <c r="CC927" s="13">
        <v>0</v>
      </c>
      <c r="CD927" s="14">
        <v>0</v>
      </c>
      <c r="CE927" s="20"/>
      <c r="CF927" s="1">
        <f t="shared" ref="CF927" si="9704">BV927*CA927+BX927*CA930-BW927*CB927-BY927*CB930</f>
        <v>10823.76039184719</v>
      </c>
      <c r="CG927" s="4">
        <f t="shared" ref="CG927" si="9705">(BV927*CB927+BW927*CA927+BX927*CB930+BY927*CA930)</f>
        <v>0</v>
      </c>
      <c r="CH927" s="2">
        <f t="shared" ref="CH927" si="9706">BV927*CC927+BX927*CC930-BW927*CD927-BY927*CD930</f>
        <v>0</v>
      </c>
      <c r="CI927" s="3">
        <f t="shared" ref="CI927" si="9707">(BV927*CD927+BW927*CC927+BX927*CD930+BY927*CC930)</f>
        <v>-7200.8349199442891</v>
      </c>
      <c r="CJ927" s="28"/>
      <c r="CK927" s="11">
        <v>1</v>
      </c>
      <c r="CL927" s="12">
        <v>0</v>
      </c>
      <c r="CM927" s="13">
        <v>0</v>
      </c>
      <c r="CN927" s="14">
        <v>0</v>
      </c>
      <c r="CP927" s="1">
        <f t="shared" ref="CP927" si="9708">CF927*CK927+CH927*CK930-CG927*CL927-CI927*CL930</f>
        <v>10823.76039184719</v>
      </c>
      <c r="CQ927" s="4">
        <f t="shared" ref="CQ927" si="9709">(CF927*CL927+CG927*CK927+CH927*CL930+CI927*CK930)</f>
        <v>-7200.8349199442891</v>
      </c>
      <c r="CR927" s="2">
        <f t="shared" ref="CR927" si="9710">CF927*CM927+CH927*CM930-CG927*CN927-CI927*CN930</f>
        <v>0</v>
      </c>
      <c r="CS927" s="3">
        <f t="shared" ref="CS927" si="9711">(CF927*CN927+CG927*CM927+CH927*CN930+CI927*CM930)</f>
        <v>-7200.8349199442891</v>
      </c>
      <c r="CU927" s="29">
        <f t="shared" ref="CU927" si="9712">20*LOG(((1+$CL$4)/$CL$4)/((CP927+CP930)^2+(CQ927+CQ930)^2)^0.5)</f>
        <v>-81.389775799800432</v>
      </c>
      <c r="CW927" s="53">
        <f t="shared" ref="CW927" si="9713">((CP927^2+CQ927^2)^0.5)/((CP930^2+CQ930^2)^0.5)</f>
        <v>0.6652803371345154</v>
      </c>
    </row>
    <row r="928" spans="1:101" ht="18" customHeight="1" thickBot="1">
      <c r="D928" s="11"/>
      <c r="E928" s="13"/>
      <c r="F928" s="13"/>
      <c r="G928" s="15"/>
      <c r="H928" s="10"/>
      <c r="I928" s="11"/>
      <c r="J928" s="13"/>
      <c r="K928" s="13"/>
      <c r="L928" s="15"/>
      <c r="N928" s="5"/>
      <c r="Q928" s="6"/>
      <c r="S928" s="11"/>
      <c r="T928" s="13"/>
      <c r="U928" s="13"/>
      <c r="V928" s="15"/>
      <c r="W928" s="20"/>
      <c r="X928" s="5"/>
      <c r="AA928" s="6"/>
      <c r="AB928" s="20"/>
      <c r="AC928" s="11"/>
      <c r="AD928" s="13"/>
      <c r="AE928" s="13"/>
      <c r="AF928" s="15"/>
      <c r="AG928" s="20"/>
      <c r="AH928" s="5"/>
      <c r="AK928" s="6"/>
      <c r="AL928" s="20"/>
      <c r="AM928" s="11"/>
      <c r="AN928" s="13"/>
      <c r="AO928" s="13"/>
      <c r="AP928" s="15"/>
      <c r="AR928" s="5"/>
      <c r="AU928" s="6"/>
      <c r="AW928" s="11"/>
      <c r="AX928" s="13"/>
      <c r="AY928" s="13"/>
      <c r="AZ928" s="15"/>
      <c r="BA928" s="20"/>
      <c r="BB928" s="5"/>
      <c r="BE928" s="6"/>
      <c r="BG928" s="11"/>
      <c r="BH928" s="13"/>
      <c r="BI928" s="13"/>
      <c r="BJ928" s="15"/>
      <c r="BL928" s="5"/>
      <c r="BO928" s="6"/>
      <c r="BQ928" s="11"/>
      <c r="BR928" s="13"/>
      <c r="BS928" s="13"/>
      <c r="BT928" s="15"/>
      <c r="BU928" s="20"/>
      <c r="BV928" s="5"/>
      <c r="BY928" s="6"/>
      <c r="CA928" s="11"/>
      <c r="CB928" s="13"/>
      <c r="CC928" s="13"/>
      <c r="CD928" s="15"/>
      <c r="CF928" s="5"/>
      <c r="CI928" s="6"/>
      <c r="CK928" s="11"/>
      <c r="CL928" s="13"/>
      <c r="CM928" s="13"/>
      <c r="CN928" s="15"/>
      <c r="CP928" s="5"/>
      <c r="CS928" s="6"/>
      <c r="CW928" s="54"/>
    </row>
    <row r="929" spans="1:101" ht="18" customHeight="1" thickBot="1">
      <c r="D929" s="11" t="s">
        <v>101</v>
      </c>
      <c r="E929" s="13"/>
      <c r="F929" s="13" t="s">
        <v>102</v>
      </c>
      <c r="G929" s="15"/>
      <c r="H929" s="10"/>
      <c r="I929" s="11" t="s">
        <v>106</v>
      </c>
      <c r="J929" s="13"/>
      <c r="K929" s="13" t="s">
        <v>105</v>
      </c>
      <c r="L929" s="15"/>
      <c r="N929" s="194" t="s">
        <v>16</v>
      </c>
      <c r="O929" s="195"/>
      <c r="P929" s="196" t="s">
        <v>17</v>
      </c>
      <c r="Q929" s="197"/>
      <c r="S929" s="11" t="s">
        <v>4</v>
      </c>
      <c r="T929" s="13"/>
      <c r="U929" s="13" t="s">
        <v>5</v>
      </c>
      <c r="V929" s="15"/>
      <c r="W929" s="20"/>
      <c r="X929" s="194" t="s">
        <v>111</v>
      </c>
      <c r="Y929" s="195"/>
      <c r="Z929" s="196" t="s">
        <v>110</v>
      </c>
      <c r="AA929" s="197"/>
      <c r="AB929" s="20"/>
      <c r="AC929" s="11" t="s">
        <v>18</v>
      </c>
      <c r="AD929" s="13"/>
      <c r="AE929" s="13" t="s">
        <v>19</v>
      </c>
      <c r="AF929" s="15"/>
      <c r="AG929" s="20"/>
      <c r="AH929" s="194" t="s">
        <v>114</v>
      </c>
      <c r="AI929" s="195"/>
      <c r="AJ929" s="196" t="s">
        <v>115</v>
      </c>
      <c r="AK929" s="197"/>
      <c r="AL929" s="20"/>
      <c r="AM929" s="11" t="s">
        <v>138</v>
      </c>
      <c r="AN929" s="13"/>
      <c r="AO929" s="13" t="s">
        <v>137</v>
      </c>
      <c r="AP929" s="15"/>
      <c r="AR929" s="194" t="s">
        <v>117</v>
      </c>
      <c r="AS929" s="195"/>
      <c r="AT929" s="196" t="s">
        <v>118</v>
      </c>
      <c r="AU929" s="197"/>
      <c r="AV929" s="36"/>
      <c r="AW929" s="11" t="s">
        <v>142</v>
      </c>
      <c r="AX929" s="13"/>
      <c r="AY929" s="13" t="s">
        <v>141</v>
      </c>
      <c r="AZ929" s="15"/>
      <c r="BA929" s="20"/>
      <c r="BB929" s="194" t="s">
        <v>122</v>
      </c>
      <c r="BC929" s="195"/>
      <c r="BD929" s="196" t="s">
        <v>121</v>
      </c>
      <c r="BE929" s="197"/>
      <c r="BF929" s="36"/>
      <c r="BG929" s="11" t="s">
        <v>145</v>
      </c>
      <c r="BH929" s="13"/>
      <c r="BI929" s="13" t="s">
        <v>146</v>
      </c>
      <c r="BJ929" s="15"/>
      <c r="BK929" s="36"/>
      <c r="BL929" s="194" t="s">
        <v>125</v>
      </c>
      <c r="BM929" s="195"/>
      <c r="BN929" s="196" t="s">
        <v>126</v>
      </c>
      <c r="BO929" s="197"/>
      <c r="BP929" s="36"/>
      <c r="BQ929" s="11" t="s">
        <v>150</v>
      </c>
      <c r="BR929" s="13"/>
      <c r="BS929" s="13" t="s">
        <v>149</v>
      </c>
      <c r="BT929" s="15"/>
      <c r="BU929" s="20"/>
      <c r="BV929" s="194" t="s">
        <v>129</v>
      </c>
      <c r="BW929" s="195"/>
      <c r="BX929" s="196" t="s">
        <v>130</v>
      </c>
      <c r="BY929" s="197"/>
      <c r="BZ929" s="36"/>
      <c r="CA929" s="11" t="s">
        <v>154</v>
      </c>
      <c r="CB929" s="13"/>
      <c r="CC929" s="13" t="s">
        <v>153</v>
      </c>
      <c r="CD929" s="15"/>
      <c r="CE929" s="36"/>
      <c r="CF929" s="194" t="s">
        <v>134</v>
      </c>
      <c r="CG929" s="195"/>
      <c r="CH929" s="196" t="s">
        <v>133</v>
      </c>
      <c r="CI929" s="197"/>
      <c r="CK929" s="11" t="s">
        <v>159</v>
      </c>
      <c r="CL929" s="13"/>
      <c r="CM929" s="13" t="s">
        <v>158</v>
      </c>
      <c r="CN929" s="15"/>
      <c r="CP929" s="109" t="s">
        <v>161</v>
      </c>
      <c r="CQ929" s="110"/>
      <c r="CR929" s="111" t="s">
        <v>162</v>
      </c>
      <c r="CS929" s="112"/>
      <c r="CU929" s="38" t="s">
        <v>29</v>
      </c>
      <c r="CW929" s="55" t="s">
        <v>47</v>
      </c>
    </row>
    <row r="930" spans="1:101" ht="18" customHeight="1" thickTop="1" thickBot="1">
      <c r="D930" s="16">
        <v>0</v>
      </c>
      <c r="E930" s="17">
        <f t="shared" ref="E930" si="9714">$B927*$E$4</f>
        <v>1.8407247999999998</v>
      </c>
      <c r="F930" s="18">
        <v>1</v>
      </c>
      <c r="G930" s="19">
        <v>0</v>
      </c>
      <c r="H930" s="10"/>
      <c r="I930" s="16">
        <v>0</v>
      </c>
      <c r="J930" s="17">
        <v>0</v>
      </c>
      <c r="K930" s="18">
        <v>1</v>
      </c>
      <c r="L930" s="19">
        <v>0</v>
      </c>
      <c r="N930" s="1">
        <f t="shared" ref="N930" si="9715">D930*I927+F930*I930-E930*J927-G930*J930</f>
        <v>0</v>
      </c>
      <c r="O930" s="4">
        <f t="shared" ref="O930" si="9716">(D930*J927+E930*I927+F930*J930+G930*I930)</f>
        <v>1.8407247999999998</v>
      </c>
      <c r="P930" s="2">
        <f t="shared" ref="P930" si="9717">D930*K927+F930*K930-E930*L927-G930*L930</f>
        <v>-4.9365406960179188</v>
      </c>
      <c r="Q930" s="3">
        <f t="shared" ref="Q930" si="9718">(D930*L927+E930*K927+F930*L930+G930*K930)</f>
        <v>0</v>
      </c>
      <c r="S930" s="16">
        <v>0</v>
      </c>
      <c r="T930" s="17">
        <f t="shared" ref="T930" si="9719">$B927*$T$4</f>
        <v>4.0781247999999994</v>
      </c>
      <c r="U930" s="18">
        <v>1</v>
      </c>
      <c r="V930" s="19">
        <v>0</v>
      </c>
      <c r="W930" s="20"/>
      <c r="X930" s="1">
        <f t="shared" ref="X930" si="9720">N930*S927+P930*S930-O930*T927-Q930*T930</f>
        <v>0</v>
      </c>
      <c r="Y930" s="4">
        <f t="shared" ref="Y930" si="9721">(N930*T927+O930*S927+P930*T930+Q930*S930)</f>
        <v>-18.291104238639932</v>
      </c>
      <c r="Z930" s="2">
        <f t="shared" ref="Z930" si="9722">N930*U927+P930*U930-O930*V927-Q930*V930</f>
        <v>-4.9365406960179188</v>
      </c>
      <c r="AA930" s="3">
        <f t="shared" ref="AA930" si="9723">(N930*V927+O930*U927+P930*V930+Q930*U930)</f>
        <v>0</v>
      </c>
      <c r="AB930" s="20"/>
      <c r="AC930" s="16">
        <v>0</v>
      </c>
      <c r="AD930" s="17">
        <v>0</v>
      </c>
      <c r="AE930" s="18">
        <v>1</v>
      </c>
      <c r="AF930" s="19">
        <v>0</v>
      </c>
      <c r="AG930" s="20"/>
      <c r="AH930" s="1">
        <f t="shared" ref="AH930" si="9724">X930*AC927+Z930*AC930-Y930*AD927-AA930*AD930</f>
        <v>0</v>
      </c>
      <c r="AI930" s="4">
        <f t="shared" ref="AI930" si="9725">(X930*AD927+Y930*AC927+Z930*AD930+AA930*AC930)</f>
        <v>-18.291104238639932</v>
      </c>
      <c r="AJ930" s="2">
        <f t="shared" ref="AJ930" si="9726">X930*AE927+Z930*AE930-Y930*AF927-AA930*AF930</f>
        <v>65.854192104622484</v>
      </c>
      <c r="AK930" s="3">
        <f t="shared" ref="AK930" si="9727">(X930*AF927+Y930*AE927+Z930*AF930+AA930*AE930)</f>
        <v>0</v>
      </c>
      <c r="AL930" s="20"/>
      <c r="AM930" s="16">
        <v>0</v>
      </c>
      <c r="AN930" s="17">
        <f t="shared" ref="AN930" si="9728">$B927*$AN$4</f>
        <v>4.3070175999999991</v>
      </c>
      <c r="AO930" s="18">
        <v>1</v>
      </c>
      <c r="AP930" s="19">
        <v>0</v>
      </c>
      <c r="AR930" s="1">
        <f t="shared" ref="AR930" si="9729">AH930*AM927+AJ930*AM930-AI930*AN927-AK930*AN930</f>
        <v>0</v>
      </c>
      <c r="AS930" s="4">
        <f t="shared" ref="AS930" si="9730">(AH930*AN927+AI930*AM927+AJ930*AN930+AK930*AM930)</f>
        <v>265.34406018975005</v>
      </c>
      <c r="AT930" s="2">
        <f t="shared" ref="AT930" si="9731">AH930*AO927+AJ930*AO930-AI930*AP927-AK930*AP930</f>
        <v>65.854192104622484</v>
      </c>
      <c r="AU930" s="3">
        <f t="shared" ref="AU930" si="9732">(AH930*AP927+AI930*AO927+AJ930*AP930+AK930*AO930)</f>
        <v>0</v>
      </c>
      <c r="AV930" s="20"/>
      <c r="AW930" s="16">
        <v>0</v>
      </c>
      <c r="AX930" s="17">
        <v>0</v>
      </c>
      <c r="AY930" s="18">
        <v>1</v>
      </c>
      <c r="AZ930" s="19">
        <v>0</v>
      </c>
      <c r="BA930" s="20"/>
      <c r="BB930" s="1">
        <f t="shared" ref="BB930" si="9733">AR930*AW927+AT930*AW930-AS930*AX927-AU930*AX930</f>
        <v>0</v>
      </c>
      <c r="BC930" s="4">
        <f t="shared" ref="BC930" si="9734">(AR930*AX927+AS930*AW927+AT930*AX930+AU930*AW930)</f>
        <v>265.34406018975005</v>
      </c>
      <c r="BD930" s="2">
        <f t="shared" ref="BD930" si="9735">AR930*AY927+AT930*AY930-AS930*AZ927-AU930*AZ930</f>
        <v>-961.08766006899725</v>
      </c>
      <c r="BE930" s="3">
        <f t="shared" ref="BE930" si="9736">(AR930*AZ927+AS930*AY927+AT930*AZ930+AU930*AY930)</f>
        <v>0</v>
      </c>
      <c r="BF930" s="20"/>
      <c r="BG930" s="16">
        <v>0</v>
      </c>
      <c r="BH930" s="17">
        <f t="shared" ref="BH930" si="9737">$B927*$BH$4</f>
        <v>4.0781247999999994</v>
      </c>
      <c r="BI930" s="18">
        <v>1</v>
      </c>
      <c r="BJ930" s="19">
        <v>0</v>
      </c>
      <c r="BK930" s="20"/>
      <c r="BL930" s="1">
        <f t="shared" ref="BL930" si="9738">BB930*BG927+BD930*BG930-BC930*BH927-BE930*BH930</f>
        <v>0</v>
      </c>
      <c r="BM930" s="4">
        <f t="shared" ref="BM930" si="9739">(BB930*BH927+BC930*BG927+BD930*BH930+BE930*BG930)</f>
        <v>-3654.0913613115968</v>
      </c>
      <c r="BN930" s="2">
        <f t="shared" ref="BN930" si="9740">BB930*BI927+BD930*BI930-BC930*BJ927-BE930*BJ930</f>
        <v>-961.08766006899725</v>
      </c>
      <c r="BO930" s="3">
        <f t="shared" ref="BO930" si="9741">(BB930*BJ927+BC930*BI927+BD930*BJ930+BE930*BI930)</f>
        <v>0</v>
      </c>
      <c r="BP930" s="20"/>
      <c r="BQ930" s="16">
        <v>0</v>
      </c>
      <c r="BR930" s="17">
        <v>0</v>
      </c>
      <c r="BS930" s="18">
        <v>1</v>
      </c>
      <c r="BT930" s="19">
        <v>0</v>
      </c>
      <c r="BU930" s="20"/>
      <c r="BV930" s="1">
        <f t="shared" ref="BV930" si="9742">BL930*BQ927+BN930*BQ930-BM930*BR927-BO930*BR930</f>
        <v>0</v>
      </c>
      <c r="BW930" s="4">
        <f t="shared" ref="BW930" si="9743">(BL930*BR927+BM930*BQ927+BN930*BR930+BO930*BQ930)</f>
        <v>-3654.0913613115968</v>
      </c>
      <c r="BX930" s="2">
        <f t="shared" ref="BX930" si="9744">BL930*BS927+BN930*BS930-BM930*BT927-BO930*BT930</f>
        <v>10823.76039184719</v>
      </c>
      <c r="BY930" s="3">
        <f t="shared" ref="BY930" si="9745">(BL930*BT927+BM930*BS927+BN930*BT930+BO930*BS930)</f>
        <v>0</v>
      </c>
      <c r="BZ930" s="20"/>
      <c r="CA930" s="16">
        <v>0</v>
      </c>
      <c r="CB930" s="17">
        <f t="shared" ref="CB930" si="9746">$B927*$CB$4</f>
        <v>1.8407247999999998</v>
      </c>
      <c r="CC930" s="18">
        <v>1</v>
      </c>
      <c r="CD930" s="19">
        <v>0</v>
      </c>
      <c r="CE930" s="20"/>
      <c r="CF930" s="1">
        <f t="shared" ref="CF930" si="9747">BV930*CA927+BX930*CA930-BW930*CB927-BY930*CB930</f>
        <v>0</v>
      </c>
      <c r="CG930" s="4">
        <f t="shared" ref="CG930" si="9748">(BV930*CB927+BW930*CA927+BX930*CB930+BY930*CA930)</f>
        <v>16269.472821219244</v>
      </c>
      <c r="CH930" s="2">
        <f t="shared" ref="CH930" si="9749">BV930*CC927+BX930*CC930-BW930*CD927-BY930*CD930</f>
        <v>10823.76039184719</v>
      </c>
      <c r="CI930" s="3">
        <f t="shared" ref="CI930" si="9750">(BV930*CD927+BW930*CC927+BX930*CD930+BY930*CC930)</f>
        <v>0</v>
      </c>
      <c r="CK930" s="16">
        <f t="shared" ref="CK930" si="9751">1/$CL$4</f>
        <v>1</v>
      </c>
      <c r="CL930" s="17">
        <v>0</v>
      </c>
      <c r="CM930" s="18">
        <v>1</v>
      </c>
      <c r="CN930" s="19">
        <v>0</v>
      </c>
      <c r="CP930" s="1">
        <f t="shared" ref="CP930" si="9752">CF930*CK927+CH930*CK930-CG930*CL927-CI930*CL930</f>
        <v>10823.76039184719</v>
      </c>
      <c r="CQ930" s="4">
        <f t="shared" ref="CQ930" si="9753">(CF930*CL927+CG930*CK927+CH930*CL930+CI930*CK930)</f>
        <v>16269.472821219244</v>
      </c>
      <c r="CR930" s="2">
        <f t="shared" ref="CR930" si="9754">CF930*CM927+CH930*CM930-CG930*CN927-CI930*CN930</f>
        <v>10823.76039184719</v>
      </c>
      <c r="CS930" s="3">
        <f t="shared" ref="CS930" si="9755">(CF930*CN927+CG930*CM927+CH930*CN930+CI930*CM930)</f>
        <v>0</v>
      </c>
      <c r="CU930" s="39">
        <f t="shared" ref="CU930" si="9756">(180/PI())*ATAN(-1*(CQ927/CP927))</f>
        <v>33.635041603163373</v>
      </c>
      <c r="CW930" s="56">
        <f t="shared" ref="CW930" si="9757">20*LOG(((1-(10^(CU927/20)^2)*(1-((1-CW927)/(1+CW927))^2))^0.5))</f>
        <v>-3.0261935404009999E-8</v>
      </c>
    </row>
    <row r="931" spans="1:101" ht="18" customHeight="1"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30"/>
      <c r="AC931" s="20"/>
      <c r="AD931" s="20"/>
      <c r="AE931" s="20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</row>
    <row r="932" spans="1:101" ht="18" customHeight="1"/>
    <row r="933" spans="1:101" ht="18" customHeight="1" thickBot="1">
      <c r="A933" s="23"/>
      <c r="B933" s="23"/>
      <c r="C933" s="23"/>
      <c r="D933" s="20" t="s">
        <v>6</v>
      </c>
      <c r="E933" s="20"/>
      <c r="F933" s="20"/>
      <c r="G933" s="20"/>
      <c r="H933" s="20"/>
      <c r="I933" s="20" t="s">
        <v>7</v>
      </c>
      <c r="J933" s="20"/>
      <c r="K933" s="20"/>
      <c r="L933" s="20"/>
      <c r="M933" s="23"/>
      <c r="N933" s="23"/>
      <c r="O933" s="24" t="s">
        <v>8</v>
      </c>
      <c r="P933" s="23"/>
      <c r="Q933" s="23"/>
      <c r="R933" s="23"/>
      <c r="S933" s="20"/>
      <c r="T933" s="20" t="s">
        <v>9</v>
      </c>
      <c r="U933" s="23"/>
      <c r="V933" s="23"/>
      <c r="W933" s="23"/>
      <c r="X933" s="23"/>
      <c r="Y933" s="24" t="s">
        <v>10</v>
      </c>
      <c r="Z933" s="23"/>
      <c r="AA933" s="23"/>
      <c r="AB933" s="23"/>
      <c r="AC933" s="24" t="s">
        <v>11</v>
      </c>
      <c r="AD933" s="20"/>
      <c r="AE933" s="20"/>
      <c r="AF933" s="20"/>
      <c r="AG933" s="20"/>
      <c r="AH933" s="23"/>
      <c r="AI933" s="24" t="s">
        <v>12</v>
      </c>
      <c r="AJ933" s="23"/>
      <c r="AK933" s="23"/>
      <c r="AL933" s="20"/>
      <c r="AM933" s="24" t="s">
        <v>21</v>
      </c>
      <c r="AN933" s="20"/>
      <c r="AO933" s="23"/>
      <c r="AP933" s="23"/>
      <c r="AQ933" s="23"/>
      <c r="AR933" s="23"/>
      <c r="AS933" s="24" t="s">
        <v>87</v>
      </c>
      <c r="AT933" s="23"/>
      <c r="AU933" s="23"/>
      <c r="AV933" s="23"/>
      <c r="AW933" s="24" t="s">
        <v>22</v>
      </c>
      <c r="AX933" s="20"/>
      <c r="AY933" s="20"/>
      <c r="AZ933" s="20"/>
      <c r="BA933" s="20"/>
      <c r="BB933" s="23"/>
      <c r="BC933" s="24" t="s">
        <v>13</v>
      </c>
      <c r="BD933" s="23"/>
      <c r="BE933" s="23"/>
      <c r="BF933" s="23"/>
      <c r="BG933" s="24" t="s">
        <v>23</v>
      </c>
      <c r="BH933" s="20"/>
      <c r="BI933" s="23"/>
      <c r="BJ933" s="23"/>
      <c r="BK933" s="23"/>
      <c r="BL933" s="23"/>
      <c r="BM933" s="24" t="s">
        <v>24</v>
      </c>
      <c r="BN933" s="23"/>
      <c r="BO933" s="23"/>
      <c r="BP933" s="23"/>
      <c r="BQ933" s="24" t="s">
        <v>22</v>
      </c>
      <c r="BR933" s="20"/>
      <c r="BS933" s="20"/>
      <c r="BT933" s="20"/>
      <c r="BU933" s="20"/>
      <c r="BV933" s="23"/>
      <c r="BW933" s="24" t="s">
        <v>25</v>
      </c>
      <c r="BX933" s="23"/>
      <c r="BY933" s="23"/>
      <c r="BZ933" s="23"/>
      <c r="CA933" s="24" t="s">
        <v>23</v>
      </c>
      <c r="CB933" s="20"/>
      <c r="CC933" s="23"/>
      <c r="CD933" s="23"/>
      <c r="CE933" s="23"/>
      <c r="CF933" s="23"/>
      <c r="CG933" s="24" t="s">
        <v>88</v>
      </c>
      <c r="CH933" s="23"/>
      <c r="CI933" s="23"/>
      <c r="CJ933" s="23"/>
      <c r="CK933" s="24" t="s">
        <v>155</v>
      </c>
      <c r="CL933" s="24"/>
      <c r="CM933" s="23"/>
      <c r="CN933" s="23"/>
      <c r="CO933" s="23"/>
      <c r="CP933" s="23"/>
      <c r="CQ933" s="24" t="s">
        <v>89</v>
      </c>
      <c r="CR933" s="23"/>
      <c r="CS933" s="23"/>
    </row>
    <row r="934" spans="1:101" ht="18" customHeight="1" thickBot="1">
      <c r="A934" s="23"/>
      <c r="B934" s="33"/>
      <c r="C934" s="23"/>
      <c r="D934" s="7" t="s">
        <v>99</v>
      </c>
      <c r="E934" s="8"/>
      <c r="F934" s="8" t="s">
        <v>100</v>
      </c>
      <c r="G934" s="9"/>
      <c r="H934" s="10"/>
      <c r="I934" s="7" t="s">
        <v>103</v>
      </c>
      <c r="J934" s="8"/>
      <c r="K934" s="8" t="s">
        <v>104</v>
      </c>
      <c r="L934" s="9"/>
      <c r="M934" s="23"/>
      <c r="N934" s="194" t="s">
        <v>74</v>
      </c>
      <c r="O934" s="195"/>
      <c r="P934" s="196" t="s">
        <v>75</v>
      </c>
      <c r="Q934" s="197"/>
      <c r="R934" s="23"/>
      <c r="S934" s="7" t="s">
        <v>2</v>
      </c>
      <c r="T934" s="8"/>
      <c r="U934" s="8" t="s">
        <v>3</v>
      </c>
      <c r="V934" s="9"/>
      <c r="W934" s="20"/>
      <c r="X934" s="194" t="s">
        <v>108</v>
      </c>
      <c r="Y934" s="195"/>
      <c r="Z934" s="196" t="s">
        <v>109</v>
      </c>
      <c r="AA934" s="197"/>
      <c r="AB934" s="20"/>
      <c r="AC934" s="7" t="s">
        <v>107</v>
      </c>
      <c r="AD934" s="8"/>
      <c r="AE934" s="8" t="s">
        <v>14</v>
      </c>
      <c r="AF934" s="9"/>
      <c r="AG934" s="20"/>
      <c r="AH934" s="194" t="s">
        <v>112</v>
      </c>
      <c r="AI934" s="195"/>
      <c r="AJ934" s="196" t="s">
        <v>113</v>
      </c>
      <c r="AK934" s="197"/>
      <c r="AL934" s="20"/>
      <c r="AM934" s="106" t="s">
        <v>135</v>
      </c>
      <c r="AN934" s="107"/>
      <c r="AO934" s="107" t="s">
        <v>136</v>
      </c>
      <c r="AP934" s="108"/>
      <c r="AQ934" s="23"/>
      <c r="AR934" s="194" t="s">
        <v>116</v>
      </c>
      <c r="AS934" s="195"/>
      <c r="AT934" s="196" t="s">
        <v>0</v>
      </c>
      <c r="AU934" s="197"/>
      <c r="AV934" s="36"/>
      <c r="AW934" s="7" t="s">
        <v>139</v>
      </c>
      <c r="AX934" s="8"/>
      <c r="AY934" s="8" t="s">
        <v>140</v>
      </c>
      <c r="AZ934" s="9"/>
      <c r="BA934" s="20"/>
      <c r="BB934" s="194" t="s">
        <v>119</v>
      </c>
      <c r="BC934" s="195"/>
      <c r="BD934" s="196" t="s">
        <v>120</v>
      </c>
      <c r="BE934" s="197"/>
      <c r="BF934" s="36"/>
      <c r="BG934" s="190" t="s">
        <v>143</v>
      </c>
      <c r="BH934" s="191"/>
      <c r="BI934" s="192" t="s">
        <v>144</v>
      </c>
      <c r="BJ934" s="193"/>
      <c r="BK934" s="36"/>
      <c r="BL934" s="194" t="s">
        <v>123</v>
      </c>
      <c r="BM934" s="195"/>
      <c r="BN934" s="196" t="s">
        <v>124</v>
      </c>
      <c r="BO934" s="197"/>
      <c r="BP934" s="36"/>
      <c r="BQ934" s="7" t="s">
        <v>147</v>
      </c>
      <c r="BR934" s="8"/>
      <c r="BS934" s="8" t="s">
        <v>148</v>
      </c>
      <c r="BT934" s="9"/>
      <c r="BU934" s="20"/>
      <c r="BV934" s="194" t="s">
        <v>127</v>
      </c>
      <c r="BW934" s="195"/>
      <c r="BX934" s="196" t="s">
        <v>128</v>
      </c>
      <c r="BY934" s="197"/>
      <c r="BZ934" s="36"/>
      <c r="CA934" s="7" t="s">
        <v>151</v>
      </c>
      <c r="CB934" s="8"/>
      <c r="CC934" s="8" t="s">
        <v>152</v>
      </c>
      <c r="CD934" s="9"/>
      <c r="CE934" s="36"/>
      <c r="CF934" s="194" t="s">
        <v>131</v>
      </c>
      <c r="CG934" s="195"/>
      <c r="CH934" s="196" t="s">
        <v>132</v>
      </c>
      <c r="CI934" s="197"/>
      <c r="CJ934" s="23"/>
      <c r="CK934" s="7" t="s">
        <v>156</v>
      </c>
      <c r="CL934" s="8"/>
      <c r="CM934" s="8" t="s">
        <v>157</v>
      </c>
      <c r="CN934" s="9"/>
      <c r="CO934" s="23"/>
      <c r="CP934" s="194" t="s">
        <v>160</v>
      </c>
      <c r="CQ934" s="195"/>
      <c r="CR934" s="196" t="s">
        <v>132</v>
      </c>
      <c r="CS934" s="197"/>
      <c r="CU934" s="26" t="s">
        <v>15</v>
      </c>
      <c r="CW934" s="52" t="s">
        <v>46</v>
      </c>
    </row>
    <row r="935" spans="1:101" ht="18" customHeight="1" thickTop="1" thickBot="1">
      <c r="B935" s="34">
        <v>2.2799999999999998</v>
      </c>
      <c r="D935" s="11">
        <v>1</v>
      </c>
      <c r="E935" s="12">
        <v>0</v>
      </c>
      <c r="F935" s="13">
        <v>0</v>
      </c>
      <c r="G935" s="14">
        <v>0</v>
      </c>
      <c r="H935" s="10"/>
      <c r="I935" s="11">
        <v>1</v>
      </c>
      <c r="J935" s="12">
        <v>0</v>
      </c>
      <c r="K935" s="13">
        <v>0</v>
      </c>
      <c r="L935" s="40">
        <f t="shared" ref="L935" si="9758">$B935*$J$4</f>
        <v>3.2536511999999997</v>
      </c>
      <c r="N935" s="1">
        <f t="shared" ref="N935" si="9759">D935*I935+F935*I938-E935*J935-G935*J938</f>
        <v>1</v>
      </c>
      <c r="O935" s="4">
        <f t="shared" ref="O935" si="9760">(D935*J935+E935*I935+F935*J938+G935*I938)</f>
        <v>0</v>
      </c>
      <c r="P935" s="2">
        <f t="shared" ref="P935" si="9761">D935*K935+F935*K938-E935*L935-G935*L938</f>
        <v>0</v>
      </c>
      <c r="Q935" s="3">
        <f t="shared" ref="Q935" si="9762">(D935*L935+E935*K935+F935*L938+G935*K938)</f>
        <v>3.2536511999999997</v>
      </c>
      <c r="S935" s="11">
        <v>1</v>
      </c>
      <c r="T935" s="12">
        <v>0</v>
      </c>
      <c r="U935" s="13">
        <v>0</v>
      </c>
      <c r="V935" s="13">
        <v>0</v>
      </c>
      <c r="W935" s="20"/>
      <c r="X935" s="1">
        <f t="shared" ref="X935" si="9763">N935*S935+P935*S938-O935*T935-Q935*T938</f>
        <v>-12.386218619617278</v>
      </c>
      <c r="Y935" s="4">
        <f t="shared" ref="Y935" si="9764">(N935*T935+O935*S935+P935*T938+Q935*S938)</f>
        <v>0</v>
      </c>
      <c r="Z935" s="2">
        <f t="shared" ref="Z935" si="9765">N935*U935+P935*U938-O935*V935-Q935*V938</f>
        <v>0</v>
      </c>
      <c r="AA935" s="3">
        <f t="shared" ref="AA935" si="9766">(N935*V935+O935*U935+P935*V938+Q935*U938)</f>
        <v>3.2536511999999997</v>
      </c>
      <c r="AB935" s="20"/>
      <c r="AC935" s="11">
        <v>1</v>
      </c>
      <c r="AD935" s="12">
        <v>0</v>
      </c>
      <c r="AE935" s="13">
        <v>0</v>
      </c>
      <c r="AF935" s="40">
        <f t="shared" ref="AF935" si="9767">$B935*$AD$4</f>
        <v>3.9044771999999996</v>
      </c>
      <c r="AG935" s="20"/>
      <c r="AH935" s="1">
        <f t="shared" ref="AH935" si="9768">X935*AC935+Z935*AC938-Y935*AD935-AA935*AD938</f>
        <v>-12.386218619617278</v>
      </c>
      <c r="AI935" s="4">
        <f t="shared" ref="AI935" si="9769">(X935*AD935+Y935*AC935+Z935*AD938+AA935*AC938)</f>
        <v>0</v>
      </c>
      <c r="AJ935" s="2">
        <f t="shared" ref="AJ935" si="9770">X935*AE935+Z935*AE938-Y935*AF935-AA935*AF938</f>
        <v>0</v>
      </c>
      <c r="AK935" s="3">
        <f t="shared" ref="AK935" si="9771">(X935*AF935+Y935*AE935+Z935*AF938+AA935*AE938)</f>
        <v>-45.108056994511131</v>
      </c>
      <c r="AL935" s="20"/>
      <c r="AM935" s="11">
        <v>1</v>
      </c>
      <c r="AN935" s="12">
        <v>0</v>
      </c>
      <c r="AO935" s="13">
        <v>0</v>
      </c>
      <c r="AP935" s="14">
        <v>0</v>
      </c>
      <c r="AR935" s="1">
        <f t="shared" ref="AR935" si="9772">AH935*AM935+AJ935*AM938-AI935*AN935-AK935*AN938</f>
        <v>183.61427937150242</v>
      </c>
      <c r="AS935" s="4">
        <f t="shared" ref="AS935" si="9773">(AH935*AN935+AI935*AM935+AJ935*AN938+AK935*AM938)</f>
        <v>0</v>
      </c>
      <c r="AT935" s="2">
        <f t="shared" ref="AT935" si="9774">AH935*AO935+AJ935*AO938-AI935*AP935-AK935*AP938</f>
        <v>0</v>
      </c>
      <c r="AU935" s="3">
        <f t="shared" ref="AU935" si="9775">(AH935*AP935+AI935*AO935+AJ935*AP938+AK935*AO938)</f>
        <v>-45.108056994511131</v>
      </c>
      <c r="AV935" s="20"/>
      <c r="AW935" s="11">
        <v>1</v>
      </c>
      <c r="AX935" s="12">
        <v>0</v>
      </c>
      <c r="AY935" s="13">
        <v>0</v>
      </c>
      <c r="AZ935" s="40">
        <f t="shared" ref="AZ935" si="9776">$B935*$AX$4</f>
        <v>3.9044771999999996</v>
      </c>
      <c r="BA935" s="20"/>
      <c r="BB935" s="1">
        <f t="shared" ref="BB935" si="9777">AR935*AW935+AT935*AW938-AS935*AX935-AU935*AX938</f>
        <v>183.61427937150242</v>
      </c>
      <c r="BC935" s="4">
        <f t="shared" ref="BC935" si="9778">(AR935*AX935+AS935*AW935+AT935*AX938+AU935*AW938)</f>
        <v>0</v>
      </c>
      <c r="BD935" s="2">
        <f t="shared" ref="BD935" si="9779">AR935*AY935+AT935*AY938-AS935*AZ935-AU935*AZ938</f>
        <v>0</v>
      </c>
      <c r="BE935" s="3">
        <f t="shared" ref="BE935" si="9780">(AR935*AZ935+AS935*AY935+AT935*AZ938+AU935*AY938)</f>
        <v>671.80971040595034</v>
      </c>
      <c r="BF935" s="20"/>
      <c r="BG935" s="11">
        <v>1</v>
      </c>
      <c r="BH935" s="12">
        <v>0</v>
      </c>
      <c r="BI935" s="13">
        <v>0</v>
      </c>
      <c r="BJ935" s="14">
        <v>0</v>
      </c>
      <c r="BK935" s="20"/>
      <c r="BL935" s="1">
        <f t="shared" ref="BL935" si="9781">BB935*BG935+BD935*BG938-BC935*BH935-BE935*BH938</f>
        <v>-2580.3549052404883</v>
      </c>
      <c r="BM935" s="4">
        <f t="shared" ref="BM935" si="9782">(BB935*BH935+BC935*BG935+BD935*BH938+BE935*BG938)</f>
        <v>0</v>
      </c>
      <c r="BN935" s="2">
        <f t="shared" ref="BN935" si="9783">BB935*BI935+BD935*BI938-BC935*BJ935-BE935*BJ938</f>
        <v>0</v>
      </c>
      <c r="BO935" s="3">
        <f t="shared" ref="BO935" si="9784">(BB935*BJ935+BC935*BI935+BD935*BJ938+BE935*BI938)</f>
        <v>671.80971040595034</v>
      </c>
      <c r="BP935" s="20"/>
      <c r="BQ935" s="11">
        <v>1</v>
      </c>
      <c r="BR935" s="12">
        <v>0</v>
      </c>
      <c r="BS935" s="13">
        <v>0</v>
      </c>
      <c r="BT935" s="40">
        <f t="shared" ref="BT935" si="9785">$B935*BR$4</f>
        <v>3.2536511999999997</v>
      </c>
      <c r="BU935" s="20"/>
      <c r="BV935" s="1">
        <f t="shared" ref="BV935" si="9786">BL935*BQ935+BN935*BQ938-BM935*BR935-BO935*BR938</f>
        <v>-2580.3549052404883</v>
      </c>
      <c r="BW935" s="4">
        <f t="shared" ref="BW935" si="9787">(BL935*BR935+BM935*BQ935+BN935*BR938+BO935*BQ938)</f>
        <v>0</v>
      </c>
      <c r="BX935" s="2">
        <f t="shared" ref="BX935" si="9788">BL935*BS935+BN935*BS938-BM935*BT935-BO935*BT938</f>
        <v>0</v>
      </c>
      <c r="BY935" s="3">
        <f t="shared" ref="BY935" si="9789">(BL935*BT935+BM935*BS935+BN935*BT938+BO935*BS938)</f>
        <v>-7723.7651234556488</v>
      </c>
      <c r="BZ935" s="20"/>
      <c r="CA935" s="11">
        <v>1</v>
      </c>
      <c r="CB935" s="12">
        <v>0</v>
      </c>
      <c r="CC935" s="13">
        <v>0</v>
      </c>
      <c r="CD935" s="14">
        <v>0</v>
      </c>
      <c r="CE935" s="20"/>
      <c r="CF935" s="1">
        <f t="shared" ref="CF935" si="9790">BV935*CA935+BX935*CA938-BW935*CB935-BY935*CB938</f>
        <v>11762.788151234427</v>
      </c>
      <c r="CG935" s="4">
        <f t="shared" ref="CG935" si="9791">(BV935*CB935+BW935*CA935+BX935*CB938+BY935*CA938)</f>
        <v>0</v>
      </c>
      <c r="CH935" s="2">
        <f t="shared" ref="CH935" si="9792">BV935*CC935+BX935*CC938-BW935*CD935-BY935*CD938</f>
        <v>0</v>
      </c>
      <c r="CI935" s="3">
        <f t="shared" ref="CI935" si="9793">(BV935*CD935+BW935*CC935+BX935*CD938+BY935*CC938)</f>
        <v>-7723.7651234556488</v>
      </c>
      <c r="CJ935" s="28"/>
      <c r="CK935" s="11">
        <v>1</v>
      </c>
      <c r="CL935" s="12">
        <v>0</v>
      </c>
      <c r="CM935" s="13">
        <v>0</v>
      </c>
      <c r="CN935" s="14">
        <v>0</v>
      </c>
      <c r="CP935" s="1">
        <f t="shared" ref="CP935" si="9794">CF935*CK935+CH935*CK938-CG935*CL935-CI935*CL938</f>
        <v>11762.788151234427</v>
      </c>
      <c r="CQ935" s="4">
        <f t="shared" ref="CQ935" si="9795">(CF935*CL935+CG935*CK935+CH935*CL938+CI935*CK938)</f>
        <v>-7723.7651234556488</v>
      </c>
      <c r="CR935" s="2">
        <f t="shared" ref="CR935" si="9796">CF935*CM935+CH935*CM938-CG935*CN935-CI935*CN938</f>
        <v>0</v>
      </c>
      <c r="CS935" s="3">
        <f t="shared" ref="CS935" si="9797">(CF935*CN935+CG935*CM935+CH935*CN938+CI935*CM938)</f>
        <v>-7723.7651234556488</v>
      </c>
      <c r="CU935" s="29">
        <f t="shared" ref="CU935" si="9798">20*LOG(((1+$CL$4)/$CL$4)/((CP935+CP938)^2+(CQ935+CQ938)^2)^0.5)</f>
        <v>-82.156988299426075</v>
      </c>
      <c r="CW935" s="53">
        <f t="shared" ref="CW935" si="9799">((CP935^2+CQ935^2)^0.5)/((CP938^2+CQ938^2)^0.5)</f>
        <v>0.65662707371382134</v>
      </c>
    </row>
    <row r="936" spans="1:101" ht="18" customHeight="1" thickBot="1">
      <c r="D936" s="11"/>
      <c r="E936" s="13"/>
      <c r="F936" s="13"/>
      <c r="G936" s="15"/>
      <c r="H936" s="10"/>
      <c r="I936" s="11"/>
      <c r="J936" s="13"/>
      <c r="K936" s="13"/>
      <c r="L936" s="15"/>
      <c r="N936" s="5"/>
      <c r="Q936" s="6"/>
      <c r="S936" s="11"/>
      <c r="T936" s="13"/>
      <c r="U936" s="13"/>
      <c r="V936" s="15"/>
      <c r="W936" s="20"/>
      <c r="X936" s="5"/>
      <c r="AA936" s="6"/>
      <c r="AB936" s="20"/>
      <c r="AC936" s="11"/>
      <c r="AD936" s="13"/>
      <c r="AE936" s="13"/>
      <c r="AF936" s="15"/>
      <c r="AG936" s="20"/>
      <c r="AH936" s="5"/>
      <c r="AK936" s="6"/>
      <c r="AL936" s="20"/>
      <c r="AM936" s="11"/>
      <c r="AN936" s="13"/>
      <c r="AO936" s="13"/>
      <c r="AP936" s="15"/>
      <c r="AR936" s="5"/>
      <c r="AU936" s="6"/>
      <c r="AW936" s="11"/>
      <c r="AX936" s="13"/>
      <c r="AY936" s="13"/>
      <c r="AZ936" s="15"/>
      <c r="BA936" s="20"/>
      <c r="BB936" s="5"/>
      <c r="BE936" s="6"/>
      <c r="BG936" s="11"/>
      <c r="BH936" s="13"/>
      <c r="BI936" s="13"/>
      <c r="BJ936" s="15"/>
      <c r="BL936" s="5"/>
      <c r="BO936" s="6"/>
      <c r="BQ936" s="11"/>
      <c r="BR936" s="13"/>
      <c r="BS936" s="13"/>
      <c r="BT936" s="15"/>
      <c r="BU936" s="20"/>
      <c r="BV936" s="5"/>
      <c r="BY936" s="6"/>
      <c r="CA936" s="11"/>
      <c r="CB936" s="13"/>
      <c r="CC936" s="13"/>
      <c r="CD936" s="15"/>
      <c r="CF936" s="5"/>
      <c r="CI936" s="6"/>
      <c r="CK936" s="11"/>
      <c r="CL936" s="13"/>
      <c r="CM936" s="13"/>
      <c r="CN936" s="15"/>
      <c r="CP936" s="5"/>
      <c r="CS936" s="6"/>
      <c r="CW936" s="54"/>
    </row>
    <row r="937" spans="1:101" ht="18" customHeight="1" thickBot="1">
      <c r="D937" s="11" t="s">
        <v>101</v>
      </c>
      <c r="E937" s="13"/>
      <c r="F937" s="13" t="s">
        <v>102</v>
      </c>
      <c r="G937" s="15"/>
      <c r="H937" s="10"/>
      <c r="I937" s="11" t="s">
        <v>106</v>
      </c>
      <c r="J937" s="13"/>
      <c r="K937" s="13" t="s">
        <v>105</v>
      </c>
      <c r="L937" s="15"/>
      <c r="N937" s="194" t="s">
        <v>16</v>
      </c>
      <c r="O937" s="195"/>
      <c r="P937" s="196" t="s">
        <v>17</v>
      </c>
      <c r="Q937" s="197"/>
      <c r="S937" s="11" t="s">
        <v>4</v>
      </c>
      <c r="T937" s="13"/>
      <c r="U937" s="13" t="s">
        <v>5</v>
      </c>
      <c r="V937" s="15"/>
      <c r="W937" s="20"/>
      <c r="X937" s="194" t="s">
        <v>111</v>
      </c>
      <c r="Y937" s="195"/>
      <c r="Z937" s="196" t="s">
        <v>110</v>
      </c>
      <c r="AA937" s="197"/>
      <c r="AB937" s="20"/>
      <c r="AC937" s="11" t="s">
        <v>18</v>
      </c>
      <c r="AD937" s="13"/>
      <c r="AE937" s="13" t="s">
        <v>19</v>
      </c>
      <c r="AF937" s="15"/>
      <c r="AG937" s="20"/>
      <c r="AH937" s="194" t="s">
        <v>114</v>
      </c>
      <c r="AI937" s="195"/>
      <c r="AJ937" s="196" t="s">
        <v>115</v>
      </c>
      <c r="AK937" s="197"/>
      <c r="AL937" s="20"/>
      <c r="AM937" s="11" t="s">
        <v>138</v>
      </c>
      <c r="AN937" s="13"/>
      <c r="AO937" s="13" t="s">
        <v>137</v>
      </c>
      <c r="AP937" s="15"/>
      <c r="AR937" s="194" t="s">
        <v>117</v>
      </c>
      <c r="AS937" s="195"/>
      <c r="AT937" s="196" t="s">
        <v>118</v>
      </c>
      <c r="AU937" s="197"/>
      <c r="AV937" s="36"/>
      <c r="AW937" s="11" t="s">
        <v>142</v>
      </c>
      <c r="AX937" s="13"/>
      <c r="AY937" s="13" t="s">
        <v>141</v>
      </c>
      <c r="AZ937" s="15"/>
      <c r="BA937" s="20"/>
      <c r="BB937" s="194" t="s">
        <v>122</v>
      </c>
      <c r="BC937" s="195"/>
      <c r="BD937" s="196" t="s">
        <v>121</v>
      </c>
      <c r="BE937" s="197"/>
      <c r="BF937" s="36"/>
      <c r="BG937" s="11" t="s">
        <v>145</v>
      </c>
      <c r="BH937" s="13"/>
      <c r="BI937" s="13" t="s">
        <v>146</v>
      </c>
      <c r="BJ937" s="15"/>
      <c r="BK937" s="36"/>
      <c r="BL937" s="194" t="s">
        <v>125</v>
      </c>
      <c r="BM937" s="195"/>
      <c r="BN937" s="196" t="s">
        <v>126</v>
      </c>
      <c r="BO937" s="197"/>
      <c r="BP937" s="36"/>
      <c r="BQ937" s="11" t="s">
        <v>150</v>
      </c>
      <c r="BR937" s="13"/>
      <c r="BS937" s="13" t="s">
        <v>149</v>
      </c>
      <c r="BT937" s="15"/>
      <c r="BU937" s="20"/>
      <c r="BV937" s="194" t="s">
        <v>129</v>
      </c>
      <c r="BW937" s="195"/>
      <c r="BX937" s="196" t="s">
        <v>130</v>
      </c>
      <c r="BY937" s="197"/>
      <c r="BZ937" s="36"/>
      <c r="CA937" s="11" t="s">
        <v>154</v>
      </c>
      <c r="CB937" s="13"/>
      <c r="CC937" s="13" t="s">
        <v>153</v>
      </c>
      <c r="CD937" s="15"/>
      <c r="CE937" s="36"/>
      <c r="CF937" s="194" t="s">
        <v>134</v>
      </c>
      <c r="CG937" s="195"/>
      <c r="CH937" s="196" t="s">
        <v>133</v>
      </c>
      <c r="CI937" s="197"/>
      <c r="CK937" s="11" t="s">
        <v>159</v>
      </c>
      <c r="CL937" s="13"/>
      <c r="CM937" s="13" t="s">
        <v>158</v>
      </c>
      <c r="CN937" s="15"/>
      <c r="CP937" s="109" t="s">
        <v>161</v>
      </c>
      <c r="CQ937" s="110"/>
      <c r="CR937" s="111" t="s">
        <v>162</v>
      </c>
      <c r="CS937" s="112"/>
      <c r="CU937" s="38" t="s">
        <v>29</v>
      </c>
      <c r="CW937" s="55" t="s">
        <v>47</v>
      </c>
    </row>
    <row r="938" spans="1:101" ht="18" customHeight="1" thickTop="1" thickBot="1">
      <c r="D938" s="16">
        <v>0</v>
      </c>
      <c r="E938" s="17">
        <f t="shared" ref="E938" si="9800">$B935*$E$4</f>
        <v>1.8570143999999997</v>
      </c>
      <c r="F938" s="18">
        <v>1</v>
      </c>
      <c r="G938" s="19">
        <v>0</v>
      </c>
      <c r="H938" s="10"/>
      <c r="I938" s="16">
        <v>0</v>
      </c>
      <c r="J938" s="17">
        <v>0</v>
      </c>
      <c r="K938" s="18">
        <v>1</v>
      </c>
      <c r="L938" s="19">
        <v>0</v>
      </c>
      <c r="N938" s="1">
        <f t="shared" ref="N938" si="9801">D938*I935+F938*I938-E938*J935-G938*J938</f>
        <v>0</v>
      </c>
      <c r="O938" s="4">
        <f t="shared" ref="O938" si="9802">(D938*J935+E938*I935+F938*J938+G938*I938)</f>
        <v>1.8570143999999997</v>
      </c>
      <c r="P938" s="2">
        <f t="shared" ref="P938" si="9803">D938*K935+F938*K938-E938*L935-G938*L938</f>
        <v>-5.0420771309772787</v>
      </c>
      <c r="Q938" s="3">
        <f t="shared" ref="Q938" si="9804">(D938*L935+E938*K935+F938*L938+G938*K938)</f>
        <v>0</v>
      </c>
      <c r="S938" s="16">
        <v>0</v>
      </c>
      <c r="T938" s="17">
        <f t="shared" ref="T938" si="9805">$B935*$T$4</f>
        <v>4.1142143999999998</v>
      </c>
      <c r="U938" s="18">
        <v>1</v>
      </c>
      <c r="V938" s="19">
        <v>0</v>
      </c>
      <c r="W938" s="20"/>
      <c r="X938" s="1">
        <f t="shared" ref="X938" si="9806">N938*S935+P938*S938-O938*T935-Q938*T938</f>
        <v>0</v>
      </c>
      <c r="Y938" s="4">
        <f t="shared" ref="Y938" si="9807">(N938*T935+O938*S935+P938*T938+Q938*S938)</f>
        <v>-18.887171938177406</v>
      </c>
      <c r="Z938" s="2">
        <f t="shared" ref="Z938" si="9808">N938*U935+P938*U938-O938*V935-Q938*V938</f>
        <v>-5.0420771309772787</v>
      </c>
      <c r="AA938" s="3">
        <f t="shared" ref="AA938" si="9809">(N938*V935+O938*U935+P938*V938+Q938*U938)</f>
        <v>0</v>
      </c>
      <c r="AB938" s="20"/>
      <c r="AC938" s="16">
        <v>0</v>
      </c>
      <c r="AD938" s="17">
        <v>0</v>
      </c>
      <c r="AE938" s="18">
        <v>1</v>
      </c>
      <c r="AF938" s="19">
        <v>0</v>
      </c>
      <c r="AG938" s="20"/>
      <c r="AH938" s="1">
        <f t="shared" ref="AH938" si="9810">X938*AC935+Z938*AC938-Y938*AD935-AA938*AD938</f>
        <v>0</v>
      </c>
      <c r="AI938" s="4">
        <f t="shared" ref="AI938" si="9811">(X938*AD935+Y938*AC935+Z938*AD938+AA938*AC938)</f>
        <v>-18.887171938177406</v>
      </c>
      <c r="AJ938" s="2">
        <f t="shared" ref="AJ938" si="9812">X938*AE935+Z938*AE938-Y938*AF935-AA938*AF938</f>
        <v>68.702455074116216</v>
      </c>
      <c r="AK938" s="3">
        <f t="shared" ref="AK938" si="9813">(X938*AF935+Y938*AE935+Z938*AF938+AA938*AE938)</f>
        <v>0</v>
      </c>
      <c r="AL938" s="20"/>
      <c r="AM938" s="16">
        <v>0</v>
      </c>
      <c r="AN938" s="17">
        <f t="shared" ref="AN938" si="9814">$B935*$AN$4</f>
        <v>4.3451327999999991</v>
      </c>
      <c r="AO938" s="18">
        <v>1</v>
      </c>
      <c r="AP938" s="19">
        <v>0</v>
      </c>
      <c r="AR938" s="1">
        <f t="shared" ref="AR938" si="9815">AH938*AM935+AJ938*AM938-AI938*AN935-AK938*AN938</f>
        <v>0</v>
      </c>
      <c r="AS938" s="4">
        <f t="shared" ref="AS938" si="9816">(AH938*AN935+AI938*AM935+AJ938*AN938+AK938*AM938)</f>
        <v>279.63411904489135</v>
      </c>
      <c r="AT938" s="2">
        <f t="shared" ref="AT938" si="9817">AH938*AO935+AJ938*AO938-AI938*AP935-AK938*AP938</f>
        <v>68.702455074116216</v>
      </c>
      <c r="AU938" s="3">
        <f t="shared" ref="AU938" si="9818">(AH938*AP935+AI938*AO935+AJ938*AP938+AK938*AO938)</f>
        <v>0</v>
      </c>
      <c r="AV938" s="20"/>
      <c r="AW938" s="16">
        <v>0</v>
      </c>
      <c r="AX938" s="17">
        <v>0</v>
      </c>
      <c r="AY938" s="18">
        <v>1</v>
      </c>
      <c r="AZ938" s="19">
        <v>0</v>
      </c>
      <c r="BA938" s="20"/>
      <c r="BB938" s="1">
        <f t="shared" ref="BB938" si="9819">AR938*AW935+AT938*AW938-AS938*AX935-AU938*AX938</f>
        <v>0</v>
      </c>
      <c r="BC938" s="4">
        <f t="shared" ref="BC938" si="9820">(AR938*AX935+AS938*AW935+AT938*AX938+AU938*AW938)</f>
        <v>279.63411904489135</v>
      </c>
      <c r="BD938" s="2">
        <f t="shared" ref="BD938" si="9821">AR938*AY935+AT938*AY938-AS938*AZ935-AU938*AZ938</f>
        <v>-1023.1225870787478</v>
      </c>
      <c r="BE938" s="3">
        <f t="shared" ref="BE938" si="9822">(AR938*AZ935+AS938*AY935+AT938*AZ938+AU938*AY938)</f>
        <v>0</v>
      </c>
      <c r="BF938" s="20"/>
      <c r="BG938" s="16">
        <v>0</v>
      </c>
      <c r="BH938" s="17">
        <f t="shared" ref="BH938" si="9823">$B935*$BH$4</f>
        <v>4.1142143999999998</v>
      </c>
      <c r="BI938" s="18">
        <v>1</v>
      </c>
      <c r="BJ938" s="19">
        <v>0</v>
      </c>
      <c r="BK938" s="20"/>
      <c r="BL938" s="1">
        <f t="shared" ref="BL938" si="9824">BB938*BG935+BD938*BG938-BC938*BH935-BE938*BH938</f>
        <v>0</v>
      </c>
      <c r="BM938" s="4">
        <f t="shared" ref="BM938" si="9825">(BB938*BH935+BC938*BG935+BD938*BH938+BE938*BG938)</f>
        <v>-3929.7115616797464</v>
      </c>
      <c r="BN938" s="2">
        <f t="shared" ref="BN938" si="9826">BB938*BI935+BD938*BI938-BC938*BJ935-BE938*BJ938</f>
        <v>-1023.1225870787478</v>
      </c>
      <c r="BO938" s="3">
        <f t="shared" ref="BO938" si="9827">(BB938*BJ935+BC938*BI935+BD938*BJ938+BE938*BI938)</f>
        <v>0</v>
      </c>
      <c r="BP938" s="20"/>
      <c r="BQ938" s="16">
        <v>0</v>
      </c>
      <c r="BR938" s="17">
        <v>0</v>
      </c>
      <c r="BS938" s="18">
        <v>1</v>
      </c>
      <c r="BT938" s="19">
        <v>0</v>
      </c>
      <c r="BU938" s="20"/>
      <c r="BV938" s="1">
        <f t="shared" ref="BV938" si="9828">BL938*BQ935+BN938*BQ938-BM938*BR935-BO938*BR938</f>
        <v>0</v>
      </c>
      <c r="BW938" s="4">
        <f t="shared" ref="BW938" si="9829">(BL938*BR935+BM938*BQ935+BN938*BR938+BO938*BQ938)</f>
        <v>-3929.7115616797464</v>
      </c>
      <c r="BX938" s="2">
        <f t="shared" ref="BX938" si="9830">BL938*BS935+BN938*BS938-BM938*BT935-BO938*BT938</f>
        <v>11762.788151234432</v>
      </c>
      <c r="BY938" s="3">
        <f t="shared" ref="BY938" si="9831">(BL938*BT935+BM938*BS935+BN938*BT938+BO938*BS938)</f>
        <v>0</v>
      </c>
      <c r="BZ938" s="20"/>
      <c r="CA938" s="16">
        <v>0</v>
      </c>
      <c r="CB938" s="17">
        <f t="shared" ref="CB938" si="9832">$B935*$CB$4</f>
        <v>1.8570143999999997</v>
      </c>
      <c r="CC938" s="18">
        <v>1</v>
      </c>
      <c r="CD938" s="19">
        <v>0</v>
      </c>
      <c r="CE938" s="20"/>
      <c r="CF938" s="1">
        <f t="shared" ref="CF938" si="9833">BV938*CA935+BX938*CA938-BW938*CB935-BY938*CB938</f>
        <v>0</v>
      </c>
      <c r="CG938" s="4">
        <f t="shared" ref="CG938" si="9834">(BV938*CB935+BW938*CA935+BX938*CB938+BY938*CA938)</f>
        <v>17913.955419311969</v>
      </c>
      <c r="CH938" s="2">
        <f t="shared" ref="CH938" si="9835">BV938*CC935+BX938*CC938-BW938*CD935-BY938*CD938</f>
        <v>11762.788151234432</v>
      </c>
      <c r="CI938" s="3">
        <f t="shared" ref="CI938" si="9836">(BV938*CD935+BW938*CC935+BX938*CD938+BY938*CC938)</f>
        <v>0</v>
      </c>
      <c r="CK938" s="16">
        <f t="shared" ref="CK938" si="9837">1/$CL$4</f>
        <v>1</v>
      </c>
      <c r="CL938" s="17">
        <v>0</v>
      </c>
      <c r="CM938" s="18">
        <v>1</v>
      </c>
      <c r="CN938" s="19">
        <v>0</v>
      </c>
      <c r="CP938" s="1">
        <f t="shared" ref="CP938" si="9838">CF938*CK935+CH938*CK938-CG938*CL935-CI938*CL938</f>
        <v>11762.788151234432</v>
      </c>
      <c r="CQ938" s="4">
        <f t="shared" ref="CQ938" si="9839">(CF938*CL935+CG938*CK935+CH938*CL938+CI938*CK938)</f>
        <v>17913.955419311969</v>
      </c>
      <c r="CR938" s="2">
        <f t="shared" ref="CR938" si="9840">CF938*CM935+CH938*CM938-CG938*CN935-CI938*CN938</f>
        <v>11762.788151234432</v>
      </c>
      <c r="CS938" s="3">
        <f t="shared" ref="CS938" si="9841">(CF938*CN935+CG938*CM935+CH938*CN938+CI938*CM938)</f>
        <v>0</v>
      </c>
      <c r="CU938" s="39">
        <f t="shared" ref="CU938" si="9842">(180/PI())*ATAN(-1*(CQ935/CP935))</f>
        <v>33.289986431978974</v>
      </c>
      <c r="CW938" s="56">
        <f t="shared" ref="CW938" si="9843">20*LOG(((1-(10^(CU935/20)^2)*(1-((1-CW935)/(1+CW935))^2))^0.5))</f>
        <v>-2.5293838892717642E-8</v>
      </c>
    </row>
    <row r="939" spans="1:101" ht="18" customHeight="1"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/>
      <c r="R939" s="20"/>
      <c r="S939" s="20"/>
      <c r="T939" s="20"/>
      <c r="U939" s="20"/>
      <c r="V939" s="20"/>
      <c r="W939" s="20"/>
      <c r="X939" s="20"/>
      <c r="Y939" s="20"/>
      <c r="Z939" s="20"/>
      <c r="AA939" s="20"/>
      <c r="AB939" s="30"/>
      <c r="AC939" s="20"/>
      <c r="AD939" s="20"/>
      <c r="AE939" s="20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</row>
    <row r="940" spans="1:101" ht="18" customHeight="1"/>
    <row r="941" spans="1:101" ht="18" customHeight="1" thickBot="1">
      <c r="A941" s="23"/>
      <c r="B941" s="23"/>
      <c r="C941" s="23"/>
      <c r="D941" s="20" t="s">
        <v>6</v>
      </c>
      <c r="E941" s="20"/>
      <c r="F941" s="20"/>
      <c r="G941" s="20"/>
      <c r="H941" s="20"/>
      <c r="I941" s="20" t="s">
        <v>7</v>
      </c>
      <c r="J941" s="20"/>
      <c r="K941" s="20"/>
      <c r="L941" s="20"/>
      <c r="M941" s="23"/>
      <c r="N941" s="23"/>
      <c r="O941" s="24" t="s">
        <v>8</v>
      </c>
      <c r="P941" s="23"/>
      <c r="Q941" s="23"/>
      <c r="R941" s="23"/>
      <c r="S941" s="20"/>
      <c r="T941" s="20" t="s">
        <v>9</v>
      </c>
      <c r="U941" s="23"/>
      <c r="V941" s="23"/>
      <c r="W941" s="23"/>
      <c r="X941" s="23"/>
      <c r="Y941" s="24" t="s">
        <v>10</v>
      </c>
      <c r="Z941" s="23"/>
      <c r="AA941" s="23"/>
      <c r="AB941" s="23"/>
      <c r="AC941" s="24" t="s">
        <v>11</v>
      </c>
      <c r="AD941" s="20"/>
      <c r="AE941" s="20"/>
      <c r="AF941" s="20"/>
      <c r="AG941" s="20"/>
      <c r="AH941" s="23"/>
      <c r="AI941" s="24" t="s">
        <v>12</v>
      </c>
      <c r="AJ941" s="23"/>
      <c r="AK941" s="23"/>
      <c r="AL941" s="20"/>
      <c r="AM941" s="24" t="s">
        <v>21</v>
      </c>
      <c r="AN941" s="20"/>
      <c r="AO941" s="23"/>
      <c r="AP941" s="23"/>
      <c r="AQ941" s="23"/>
      <c r="AR941" s="23"/>
      <c r="AS941" s="24" t="s">
        <v>87</v>
      </c>
      <c r="AT941" s="23"/>
      <c r="AU941" s="23"/>
      <c r="AV941" s="23"/>
      <c r="AW941" s="24" t="s">
        <v>22</v>
      </c>
      <c r="AX941" s="20"/>
      <c r="AY941" s="20"/>
      <c r="AZ941" s="20"/>
      <c r="BA941" s="20"/>
      <c r="BB941" s="23"/>
      <c r="BC941" s="24" t="s">
        <v>13</v>
      </c>
      <c r="BD941" s="23"/>
      <c r="BE941" s="23"/>
      <c r="BF941" s="23"/>
      <c r="BG941" s="24" t="s">
        <v>23</v>
      </c>
      <c r="BH941" s="20"/>
      <c r="BI941" s="23"/>
      <c r="BJ941" s="23"/>
      <c r="BK941" s="23"/>
      <c r="BL941" s="23"/>
      <c r="BM941" s="24" t="s">
        <v>24</v>
      </c>
      <c r="BN941" s="23"/>
      <c r="BO941" s="23"/>
      <c r="BP941" s="23"/>
      <c r="BQ941" s="24" t="s">
        <v>22</v>
      </c>
      <c r="BR941" s="20"/>
      <c r="BS941" s="20"/>
      <c r="BT941" s="20"/>
      <c r="BU941" s="20"/>
      <c r="BV941" s="23"/>
      <c r="BW941" s="24" t="s">
        <v>25</v>
      </c>
      <c r="BX941" s="23"/>
      <c r="BY941" s="23"/>
      <c r="BZ941" s="23"/>
      <c r="CA941" s="24" t="s">
        <v>23</v>
      </c>
      <c r="CB941" s="20"/>
      <c r="CC941" s="23"/>
      <c r="CD941" s="23"/>
      <c r="CE941" s="23"/>
      <c r="CF941" s="23"/>
      <c r="CG941" s="24" t="s">
        <v>88</v>
      </c>
      <c r="CH941" s="23"/>
      <c r="CI941" s="23"/>
      <c r="CJ941" s="23"/>
      <c r="CK941" s="24" t="s">
        <v>155</v>
      </c>
      <c r="CL941" s="24"/>
      <c r="CM941" s="23"/>
      <c r="CN941" s="23"/>
      <c r="CO941" s="23"/>
      <c r="CP941" s="23"/>
      <c r="CQ941" s="24" t="s">
        <v>89</v>
      </c>
      <c r="CR941" s="23"/>
      <c r="CS941" s="23"/>
    </row>
    <row r="942" spans="1:101" ht="18" customHeight="1" thickBot="1">
      <c r="A942" s="23"/>
      <c r="B942" s="33"/>
      <c r="C942" s="23"/>
      <c r="D942" s="7" t="s">
        <v>99</v>
      </c>
      <c r="E942" s="8"/>
      <c r="F942" s="8" t="s">
        <v>100</v>
      </c>
      <c r="G942" s="9"/>
      <c r="H942" s="10"/>
      <c r="I942" s="7" t="s">
        <v>103</v>
      </c>
      <c r="J942" s="8"/>
      <c r="K942" s="8" t="s">
        <v>104</v>
      </c>
      <c r="L942" s="9"/>
      <c r="M942" s="23"/>
      <c r="N942" s="194" t="s">
        <v>74</v>
      </c>
      <c r="O942" s="195"/>
      <c r="P942" s="196" t="s">
        <v>75</v>
      </c>
      <c r="Q942" s="197"/>
      <c r="R942" s="23"/>
      <c r="S942" s="7" t="s">
        <v>2</v>
      </c>
      <c r="T942" s="8"/>
      <c r="U942" s="8" t="s">
        <v>3</v>
      </c>
      <c r="V942" s="9"/>
      <c r="W942" s="20"/>
      <c r="X942" s="194" t="s">
        <v>108</v>
      </c>
      <c r="Y942" s="195"/>
      <c r="Z942" s="196" t="s">
        <v>109</v>
      </c>
      <c r="AA942" s="197"/>
      <c r="AB942" s="20"/>
      <c r="AC942" s="7" t="s">
        <v>107</v>
      </c>
      <c r="AD942" s="8"/>
      <c r="AE942" s="8" t="s">
        <v>14</v>
      </c>
      <c r="AF942" s="9"/>
      <c r="AG942" s="20"/>
      <c r="AH942" s="194" t="s">
        <v>112</v>
      </c>
      <c r="AI942" s="195"/>
      <c r="AJ942" s="196" t="s">
        <v>113</v>
      </c>
      <c r="AK942" s="197"/>
      <c r="AL942" s="20"/>
      <c r="AM942" s="106" t="s">
        <v>135</v>
      </c>
      <c r="AN942" s="107"/>
      <c r="AO942" s="107" t="s">
        <v>136</v>
      </c>
      <c r="AP942" s="108"/>
      <c r="AQ942" s="23"/>
      <c r="AR942" s="194" t="s">
        <v>116</v>
      </c>
      <c r="AS942" s="195"/>
      <c r="AT942" s="196" t="s">
        <v>0</v>
      </c>
      <c r="AU942" s="197"/>
      <c r="AV942" s="36"/>
      <c r="AW942" s="7" t="s">
        <v>139</v>
      </c>
      <c r="AX942" s="8"/>
      <c r="AY942" s="8" t="s">
        <v>140</v>
      </c>
      <c r="AZ942" s="9"/>
      <c r="BA942" s="20"/>
      <c r="BB942" s="194" t="s">
        <v>119</v>
      </c>
      <c r="BC942" s="195"/>
      <c r="BD942" s="196" t="s">
        <v>120</v>
      </c>
      <c r="BE942" s="197"/>
      <c r="BF942" s="36"/>
      <c r="BG942" s="190" t="s">
        <v>143</v>
      </c>
      <c r="BH942" s="191"/>
      <c r="BI942" s="192" t="s">
        <v>144</v>
      </c>
      <c r="BJ942" s="193"/>
      <c r="BK942" s="36"/>
      <c r="BL942" s="194" t="s">
        <v>123</v>
      </c>
      <c r="BM942" s="195"/>
      <c r="BN942" s="196" t="s">
        <v>124</v>
      </c>
      <c r="BO942" s="197"/>
      <c r="BP942" s="36"/>
      <c r="BQ942" s="7" t="s">
        <v>147</v>
      </c>
      <c r="BR942" s="8"/>
      <c r="BS942" s="8" t="s">
        <v>148</v>
      </c>
      <c r="BT942" s="9"/>
      <c r="BU942" s="20"/>
      <c r="BV942" s="194" t="s">
        <v>127</v>
      </c>
      <c r="BW942" s="195"/>
      <c r="BX942" s="196" t="s">
        <v>128</v>
      </c>
      <c r="BY942" s="197"/>
      <c r="BZ942" s="36"/>
      <c r="CA942" s="7" t="s">
        <v>151</v>
      </c>
      <c r="CB942" s="8"/>
      <c r="CC942" s="8" t="s">
        <v>152</v>
      </c>
      <c r="CD942" s="9"/>
      <c r="CE942" s="36"/>
      <c r="CF942" s="194" t="s">
        <v>131</v>
      </c>
      <c r="CG942" s="195"/>
      <c r="CH942" s="196" t="s">
        <v>132</v>
      </c>
      <c r="CI942" s="197"/>
      <c r="CJ942" s="23"/>
      <c r="CK942" s="7" t="s">
        <v>156</v>
      </c>
      <c r="CL942" s="8"/>
      <c r="CM942" s="8" t="s">
        <v>157</v>
      </c>
      <c r="CN942" s="9"/>
      <c r="CO942" s="23"/>
      <c r="CP942" s="194" t="s">
        <v>160</v>
      </c>
      <c r="CQ942" s="195"/>
      <c r="CR942" s="196" t="s">
        <v>132</v>
      </c>
      <c r="CS942" s="197"/>
      <c r="CU942" s="26" t="s">
        <v>15</v>
      </c>
      <c r="CW942" s="52" t="s">
        <v>46</v>
      </c>
    </row>
    <row r="943" spans="1:101" ht="18" customHeight="1" thickTop="1" thickBot="1">
      <c r="B943" s="34">
        <v>2.2999999999999998</v>
      </c>
      <c r="D943" s="11">
        <v>1</v>
      </c>
      <c r="E943" s="12">
        <v>0</v>
      </c>
      <c r="F943" s="13">
        <v>0</v>
      </c>
      <c r="G943" s="14">
        <v>0</v>
      </c>
      <c r="H943" s="10"/>
      <c r="I943" s="11">
        <v>1</v>
      </c>
      <c r="J943" s="12">
        <v>0</v>
      </c>
      <c r="K943" s="13">
        <v>0</v>
      </c>
      <c r="L943" s="40">
        <f t="shared" ref="L943" si="9844">$B943*$J$4</f>
        <v>3.2821919999999998</v>
      </c>
      <c r="N943" s="1">
        <f t="shared" ref="N943" si="9845">D943*I943+F943*I946-E943*J943-G943*J946</f>
        <v>1</v>
      </c>
      <c r="O943" s="4">
        <f t="shared" ref="O943" si="9846">(D943*J943+E943*I943+F943*J946+G943*I946)</f>
        <v>0</v>
      </c>
      <c r="P943" s="2">
        <f t="shared" ref="P943" si="9847">D943*K943+F943*K946-E943*L943-G943*L946</f>
        <v>0</v>
      </c>
      <c r="Q943" s="3">
        <f t="shared" ref="Q943" si="9848">(D943*L943+E943*K943+F943*L946+G943*K946)</f>
        <v>3.2821919999999998</v>
      </c>
      <c r="S943" s="11">
        <v>1</v>
      </c>
      <c r="T943" s="12">
        <v>0</v>
      </c>
      <c r="U943" s="13">
        <v>0</v>
      </c>
      <c r="V943" s="13">
        <v>0</v>
      </c>
      <c r="W943" s="20"/>
      <c r="X943" s="1">
        <f t="shared" ref="X943" si="9849">N943*S943+P943*S946-O943*T943-Q943*T946</f>
        <v>-12.622094586368</v>
      </c>
      <c r="Y943" s="4">
        <f t="shared" ref="Y943" si="9850">(N943*T943+O943*S943+P943*T946+Q943*S946)</f>
        <v>0</v>
      </c>
      <c r="Z943" s="2">
        <f t="shared" ref="Z943" si="9851">N943*U943+P943*U946-O943*V943-Q943*V946</f>
        <v>0</v>
      </c>
      <c r="AA943" s="3">
        <f t="shared" ref="AA943" si="9852">(N943*V943+O943*U943+P943*V946+Q943*U946)</f>
        <v>3.2821919999999998</v>
      </c>
      <c r="AB943" s="20"/>
      <c r="AC943" s="11">
        <v>1</v>
      </c>
      <c r="AD943" s="12">
        <v>0</v>
      </c>
      <c r="AE943" s="13">
        <v>0</v>
      </c>
      <c r="AF943" s="40">
        <f t="shared" ref="AF943" si="9853">$B943*$AD$4</f>
        <v>3.9387269999999996</v>
      </c>
      <c r="AG943" s="20"/>
      <c r="AH943" s="1">
        <f t="shared" ref="AH943" si="9854">X943*AC943+Z943*AC946-Y943*AD943-AA943*AD946</f>
        <v>-12.622094586368</v>
      </c>
      <c r="AI943" s="4">
        <f t="shared" ref="AI943" si="9855">(X943*AD943+Y943*AC943+Z943*AD946+AA943*AC946)</f>
        <v>0</v>
      </c>
      <c r="AJ943" s="2">
        <f t="shared" ref="AJ943" si="9856">X943*AE943+Z943*AE946-Y943*AF943-AA943*AF946</f>
        <v>0</v>
      </c>
      <c r="AK943" s="3">
        <f t="shared" ref="AK943" si="9857">(X943*AF943+Y943*AE943+Z943*AF946+AA943*AE946)</f>
        <v>-46.432792743881464</v>
      </c>
      <c r="AL943" s="20"/>
      <c r="AM943" s="11">
        <v>1</v>
      </c>
      <c r="AN943" s="12">
        <v>0</v>
      </c>
      <c r="AO943" s="13">
        <v>0</v>
      </c>
      <c r="AP943" s="14">
        <v>0</v>
      </c>
      <c r="AR943" s="1">
        <f t="shared" ref="AR943" si="9858">AH943*AM943+AJ943*AM946-AI943*AN943-AK943*AN946</f>
        <v>190.90435134266488</v>
      </c>
      <c r="AS943" s="4">
        <f t="shared" ref="AS943" si="9859">(AH943*AN943+AI943*AM943+AJ943*AN946+AK943*AM946)</f>
        <v>0</v>
      </c>
      <c r="AT943" s="2">
        <f t="shared" ref="AT943" si="9860">AH943*AO943+AJ943*AO946-AI943*AP943-AK943*AP946</f>
        <v>0</v>
      </c>
      <c r="AU943" s="3">
        <f t="shared" ref="AU943" si="9861">(AH943*AP943+AI943*AO943+AJ943*AP946+AK943*AO946)</f>
        <v>-46.432792743881464</v>
      </c>
      <c r="AV943" s="20"/>
      <c r="AW943" s="11">
        <v>1</v>
      </c>
      <c r="AX943" s="12">
        <v>0</v>
      </c>
      <c r="AY943" s="13">
        <v>0</v>
      </c>
      <c r="AZ943" s="40">
        <f t="shared" ref="AZ943" si="9862">$B943*$AX$4</f>
        <v>3.9387269999999996</v>
      </c>
      <c r="BA943" s="20"/>
      <c r="BB943" s="1">
        <f t="shared" ref="BB943" si="9863">AR943*AW943+AT943*AW946-AS943*AX943-AU943*AX946</f>
        <v>190.90435134266488</v>
      </c>
      <c r="BC943" s="4">
        <f t="shared" ref="BC943" si="9864">(AR943*AX943+AS943*AW943+AT943*AX946+AU943*AW946)</f>
        <v>0</v>
      </c>
      <c r="BD943" s="2">
        <f t="shared" ref="BD943" si="9865">AR943*AY943+AT943*AY946-AS943*AZ943-AU943*AZ946</f>
        <v>0</v>
      </c>
      <c r="BE943" s="3">
        <f t="shared" ref="BE943" si="9866">(AR943*AZ943+AS943*AY943+AT943*AZ946+AU943*AY946)</f>
        <v>705.48733030695894</v>
      </c>
      <c r="BF943" s="20"/>
      <c r="BG943" s="11">
        <v>1</v>
      </c>
      <c r="BH943" s="12">
        <v>0</v>
      </c>
      <c r="BI943" s="13">
        <v>0</v>
      </c>
      <c r="BJ943" s="14">
        <v>0</v>
      </c>
      <c r="BK943" s="20"/>
      <c r="BL943" s="1">
        <f t="shared" ref="BL943" si="9867">BB943*BG943+BD943*BG946-BC943*BH943-BE943*BH946</f>
        <v>-2737.082537579628</v>
      </c>
      <c r="BM943" s="4">
        <f t="shared" ref="BM943" si="9868">(BB943*BH943+BC943*BG943+BD943*BH946+BE943*BG946)</f>
        <v>0</v>
      </c>
      <c r="BN943" s="2">
        <f t="shared" ref="BN943" si="9869">BB943*BI943+BD943*BI946-BC943*BJ943-BE943*BJ946</f>
        <v>0</v>
      </c>
      <c r="BO943" s="3">
        <f t="shared" ref="BO943" si="9870">(BB943*BJ943+BC943*BI943+BD943*BJ946+BE943*BI946)</f>
        <v>705.48733030695894</v>
      </c>
      <c r="BP943" s="20"/>
      <c r="BQ943" s="11">
        <v>1</v>
      </c>
      <c r="BR943" s="12">
        <v>0</v>
      </c>
      <c r="BS943" s="13">
        <v>0</v>
      </c>
      <c r="BT943" s="40">
        <f t="shared" ref="BT943" si="9871">$B943*BR$4</f>
        <v>3.2821919999999998</v>
      </c>
      <c r="BU943" s="20"/>
      <c r="BV943" s="1">
        <f t="shared" ref="BV943" si="9872">BL943*BQ943+BN943*BQ946-BM943*BR943-BO943*BR946</f>
        <v>-2737.082537579628</v>
      </c>
      <c r="BW943" s="4">
        <f t="shared" ref="BW943" si="9873">(BL943*BR943+BM943*BQ943+BN943*BR946+BO943*BQ946)</f>
        <v>0</v>
      </c>
      <c r="BX943" s="2">
        <f t="shared" ref="BX943" si="9874">BL943*BS943+BN943*BS946-BM943*BT943-BO943*BT946</f>
        <v>0</v>
      </c>
      <c r="BY943" s="3">
        <f t="shared" ref="BY943" si="9875">(BL943*BT943+BM943*BS943+BN943*BT946+BO943*BS946)</f>
        <v>-8278.1430778765935</v>
      </c>
      <c r="BZ943" s="20"/>
      <c r="CA943" s="11">
        <v>1</v>
      </c>
      <c r="CB943" s="12">
        <v>0</v>
      </c>
      <c r="CC943" s="13">
        <v>0</v>
      </c>
      <c r="CD943" s="14">
        <v>0</v>
      </c>
      <c r="CE943" s="20"/>
      <c r="CF943" s="1">
        <f t="shared" ref="CF943" si="9876">BV943*CA943+BX943*CA946-BW943*CB943-BY943*CB946</f>
        <v>12770.396002778903</v>
      </c>
      <c r="CG943" s="4">
        <f t="shared" ref="CG943" si="9877">(BV943*CB943+BW943*CA943+BX943*CB946+BY943*CA946)</f>
        <v>0</v>
      </c>
      <c r="CH943" s="2">
        <f t="shared" ref="CH943" si="9878">BV943*CC943+BX943*CC946-BW943*CD943-BY943*CD946</f>
        <v>0</v>
      </c>
      <c r="CI943" s="3">
        <f t="shared" ref="CI943" si="9879">(BV943*CD943+BW943*CC943+BX943*CD946+BY943*CC946)</f>
        <v>-8278.1430778765935</v>
      </c>
      <c r="CJ943" s="28"/>
      <c r="CK943" s="11">
        <v>1</v>
      </c>
      <c r="CL943" s="12">
        <v>0</v>
      </c>
      <c r="CM943" s="13">
        <v>0</v>
      </c>
      <c r="CN943" s="14">
        <v>0</v>
      </c>
      <c r="CP943" s="1">
        <f t="shared" ref="CP943" si="9880">CF943*CK943+CH943*CK946-CG943*CL943-CI943*CL946</f>
        <v>12770.396002778903</v>
      </c>
      <c r="CQ943" s="4">
        <f t="shared" ref="CQ943" si="9881">(CF943*CL943+CG943*CK943+CH943*CL946+CI943*CK946)</f>
        <v>-8278.1430778765935</v>
      </c>
      <c r="CR943" s="2">
        <f t="shared" ref="CR943" si="9882">CF943*CM943+CH943*CM946-CG943*CN943-CI943*CN946</f>
        <v>0</v>
      </c>
      <c r="CS943" s="3">
        <f t="shared" ref="CS943" si="9883">(CF943*CN943+CG943*CM943+CH943*CN946+CI943*CM946)</f>
        <v>-8278.1430778765935</v>
      </c>
      <c r="CU943" s="29">
        <f t="shared" ref="CU943" si="9884">20*LOG(((1+$CL$4)/$CL$4)/((CP943+CP946)^2+(CQ943+CQ946)^2)^0.5)</f>
        <v>-82.915912644605584</v>
      </c>
      <c r="CW943" s="53">
        <f t="shared" ref="CW943" si="9885">((CP943^2+CQ943^2)^0.5)/((CP946^2+CQ946^2)^0.5)</f>
        <v>0.64822916312202472</v>
      </c>
    </row>
    <row r="944" spans="1:101" ht="18" customHeight="1" thickBot="1">
      <c r="D944" s="11"/>
      <c r="E944" s="13"/>
      <c r="F944" s="13"/>
      <c r="G944" s="15"/>
      <c r="H944" s="10"/>
      <c r="I944" s="11"/>
      <c r="J944" s="13"/>
      <c r="K944" s="13"/>
      <c r="L944" s="15"/>
      <c r="N944" s="5"/>
      <c r="Q944" s="6"/>
      <c r="S944" s="11"/>
      <c r="T944" s="13"/>
      <c r="U944" s="13"/>
      <c r="V944" s="15"/>
      <c r="W944" s="20"/>
      <c r="X944" s="5"/>
      <c r="AA944" s="6"/>
      <c r="AB944" s="20"/>
      <c r="AC944" s="11"/>
      <c r="AD944" s="13"/>
      <c r="AE944" s="13"/>
      <c r="AF944" s="15"/>
      <c r="AG944" s="20"/>
      <c r="AH944" s="5"/>
      <c r="AK944" s="6"/>
      <c r="AL944" s="20"/>
      <c r="AM944" s="11"/>
      <c r="AN944" s="13"/>
      <c r="AO944" s="13"/>
      <c r="AP944" s="15"/>
      <c r="AR944" s="5"/>
      <c r="AU944" s="6"/>
      <c r="AW944" s="11"/>
      <c r="AX944" s="13"/>
      <c r="AY944" s="13"/>
      <c r="AZ944" s="15"/>
      <c r="BA944" s="20"/>
      <c r="BB944" s="5"/>
      <c r="BE944" s="6"/>
      <c r="BG944" s="11"/>
      <c r="BH944" s="13"/>
      <c r="BI944" s="13"/>
      <c r="BJ944" s="15"/>
      <c r="BL944" s="5"/>
      <c r="BO944" s="6"/>
      <c r="BQ944" s="11"/>
      <c r="BR944" s="13"/>
      <c r="BS944" s="13"/>
      <c r="BT944" s="15"/>
      <c r="BU944" s="20"/>
      <c r="BV944" s="5"/>
      <c r="BY944" s="6"/>
      <c r="CA944" s="11"/>
      <c r="CB944" s="13"/>
      <c r="CC944" s="13"/>
      <c r="CD944" s="15"/>
      <c r="CF944" s="5"/>
      <c r="CI944" s="6"/>
      <c r="CK944" s="11"/>
      <c r="CL944" s="13"/>
      <c r="CM944" s="13"/>
      <c r="CN944" s="15"/>
      <c r="CP944" s="5"/>
      <c r="CS944" s="6"/>
      <c r="CW944" s="54"/>
    </row>
    <row r="945" spans="1:101" ht="18" customHeight="1" thickBot="1">
      <c r="D945" s="11" t="s">
        <v>101</v>
      </c>
      <c r="E945" s="13"/>
      <c r="F945" s="13" t="s">
        <v>102</v>
      </c>
      <c r="G945" s="15"/>
      <c r="H945" s="10"/>
      <c r="I945" s="11" t="s">
        <v>106</v>
      </c>
      <c r="J945" s="13"/>
      <c r="K945" s="13" t="s">
        <v>105</v>
      </c>
      <c r="L945" s="15"/>
      <c r="N945" s="194" t="s">
        <v>16</v>
      </c>
      <c r="O945" s="195"/>
      <c r="P945" s="196" t="s">
        <v>17</v>
      </c>
      <c r="Q945" s="197"/>
      <c r="S945" s="11" t="s">
        <v>4</v>
      </c>
      <c r="T945" s="13"/>
      <c r="U945" s="13" t="s">
        <v>5</v>
      </c>
      <c r="V945" s="15"/>
      <c r="W945" s="20"/>
      <c r="X945" s="194" t="s">
        <v>111</v>
      </c>
      <c r="Y945" s="195"/>
      <c r="Z945" s="196" t="s">
        <v>110</v>
      </c>
      <c r="AA945" s="197"/>
      <c r="AB945" s="20"/>
      <c r="AC945" s="11" t="s">
        <v>18</v>
      </c>
      <c r="AD945" s="13"/>
      <c r="AE945" s="13" t="s">
        <v>19</v>
      </c>
      <c r="AF945" s="15"/>
      <c r="AG945" s="20"/>
      <c r="AH945" s="194" t="s">
        <v>114</v>
      </c>
      <c r="AI945" s="195"/>
      <c r="AJ945" s="196" t="s">
        <v>115</v>
      </c>
      <c r="AK945" s="197"/>
      <c r="AL945" s="20"/>
      <c r="AM945" s="11" t="s">
        <v>138</v>
      </c>
      <c r="AN945" s="13"/>
      <c r="AO945" s="13" t="s">
        <v>137</v>
      </c>
      <c r="AP945" s="15"/>
      <c r="AR945" s="194" t="s">
        <v>117</v>
      </c>
      <c r="AS945" s="195"/>
      <c r="AT945" s="196" t="s">
        <v>118</v>
      </c>
      <c r="AU945" s="197"/>
      <c r="AV945" s="36"/>
      <c r="AW945" s="11" t="s">
        <v>142</v>
      </c>
      <c r="AX945" s="13"/>
      <c r="AY945" s="13" t="s">
        <v>141</v>
      </c>
      <c r="AZ945" s="15"/>
      <c r="BA945" s="20"/>
      <c r="BB945" s="194" t="s">
        <v>122</v>
      </c>
      <c r="BC945" s="195"/>
      <c r="BD945" s="196" t="s">
        <v>121</v>
      </c>
      <c r="BE945" s="197"/>
      <c r="BF945" s="36"/>
      <c r="BG945" s="11" t="s">
        <v>145</v>
      </c>
      <c r="BH945" s="13"/>
      <c r="BI945" s="13" t="s">
        <v>146</v>
      </c>
      <c r="BJ945" s="15"/>
      <c r="BK945" s="36"/>
      <c r="BL945" s="194" t="s">
        <v>125</v>
      </c>
      <c r="BM945" s="195"/>
      <c r="BN945" s="196" t="s">
        <v>126</v>
      </c>
      <c r="BO945" s="197"/>
      <c r="BP945" s="36"/>
      <c r="BQ945" s="11" t="s">
        <v>150</v>
      </c>
      <c r="BR945" s="13"/>
      <c r="BS945" s="13" t="s">
        <v>149</v>
      </c>
      <c r="BT945" s="15"/>
      <c r="BU945" s="20"/>
      <c r="BV945" s="194" t="s">
        <v>129</v>
      </c>
      <c r="BW945" s="195"/>
      <c r="BX945" s="196" t="s">
        <v>130</v>
      </c>
      <c r="BY945" s="197"/>
      <c r="BZ945" s="36"/>
      <c r="CA945" s="11" t="s">
        <v>154</v>
      </c>
      <c r="CB945" s="13"/>
      <c r="CC945" s="13" t="s">
        <v>153</v>
      </c>
      <c r="CD945" s="15"/>
      <c r="CE945" s="36"/>
      <c r="CF945" s="194" t="s">
        <v>134</v>
      </c>
      <c r="CG945" s="195"/>
      <c r="CH945" s="196" t="s">
        <v>133</v>
      </c>
      <c r="CI945" s="197"/>
      <c r="CK945" s="11" t="s">
        <v>159</v>
      </c>
      <c r="CL945" s="13"/>
      <c r="CM945" s="13" t="s">
        <v>158</v>
      </c>
      <c r="CN945" s="15"/>
      <c r="CP945" s="109" t="s">
        <v>161</v>
      </c>
      <c r="CQ945" s="110"/>
      <c r="CR945" s="111" t="s">
        <v>162</v>
      </c>
      <c r="CS945" s="112"/>
      <c r="CU945" s="38" t="s">
        <v>29</v>
      </c>
      <c r="CW945" s="55" t="s">
        <v>47</v>
      </c>
    </row>
    <row r="946" spans="1:101" ht="18" customHeight="1" thickTop="1" thickBot="1">
      <c r="D946" s="16">
        <v>0</v>
      </c>
      <c r="E946" s="17">
        <f t="shared" ref="E946" si="9886">$B943*$E$4</f>
        <v>1.8733039999999999</v>
      </c>
      <c r="F946" s="18">
        <v>1</v>
      </c>
      <c r="G946" s="19">
        <v>0</v>
      </c>
      <c r="H946" s="10"/>
      <c r="I946" s="16">
        <v>0</v>
      </c>
      <c r="J946" s="17">
        <v>0</v>
      </c>
      <c r="K946" s="18">
        <v>1</v>
      </c>
      <c r="L946" s="19">
        <v>0</v>
      </c>
      <c r="N946" s="1">
        <f t="shared" ref="N946" si="9887">D946*I943+F946*I946-E946*J943-G946*J946</f>
        <v>0</v>
      </c>
      <c r="O946" s="4">
        <f t="shared" ref="O946" si="9888">(D946*J943+E946*I943+F946*J946+G946*I946)</f>
        <v>1.8733039999999999</v>
      </c>
      <c r="P946" s="2">
        <f t="shared" ref="P946" si="9889">D946*K943+F946*K946-E946*L943-G946*L946</f>
        <v>-5.1485434023679995</v>
      </c>
      <c r="Q946" s="3">
        <f t="shared" ref="Q946" si="9890">(D946*L943+E946*K943+F946*L946+G946*K946)</f>
        <v>0</v>
      </c>
      <c r="S946" s="16">
        <v>0</v>
      </c>
      <c r="T946" s="17">
        <f t="shared" ref="T946" si="9891">$B943*$T$4</f>
        <v>4.1503040000000002</v>
      </c>
      <c r="U946" s="18">
        <v>1</v>
      </c>
      <c r="V946" s="19">
        <v>0</v>
      </c>
      <c r="W946" s="20"/>
      <c r="X946" s="1">
        <f t="shared" ref="X946" si="9892">N946*S943+P946*S946-O946*T943-Q946*T946</f>
        <v>0</v>
      </c>
      <c r="Y946" s="4">
        <f t="shared" ref="Y946" si="9893">(N946*T943+O946*S943+P946*T946+Q946*S946)</f>
        <v>-19.494716277021517</v>
      </c>
      <c r="Z946" s="2">
        <f t="shared" ref="Z946" si="9894">N946*U943+P946*U946-O946*V943-Q946*V946</f>
        <v>-5.1485434023679995</v>
      </c>
      <c r="AA946" s="3">
        <f t="shared" ref="AA946" si="9895">(N946*V943+O946*U943+P946*V946+Q946*U946)</f>
        <v>0</v>
      </c>
      <c r="AB946" s="20"/>
      <c r="AC946" s="16">
        <v>0</v>
      </c>
      <c r="AD946" s="17">
        <v>0</v>
      </c>
      <c r="AE946" s="18">
        <v>1</v>
      </c>
      <c r="AF946" s="19">
        <v>0</v>
      </c>
      <c r="AG946" s="20"/>
      <c r="AH946" s="1">
        <f t="shared" ref="AH946" si="9896">X946*AC943+Z946*AC946-Y946*AD943-AA946*AD946</f>
        <v>0</v>
      </c>
      <c r="AI946" s="4">
        <f t="shared" ref="AI946" si="9897">(X946*AD943+Y946*AC943+Z946*AD946+AA946*AC946)</f>
        <v>-19.494716277021517</v>
      </c>
      <c r="AJ946" s="2">
        <f t="shared" ref="AJ946" si="9898">X946*AE943+Z946*AE946-Y946*AF943-AA946*AF946</f>
        <v>71.635821955276114</v>
      </c>
      <c r="AK946" s="3">
        <f t="shared" ref="AK946" si="9899">(X946*AF943+Y946*AE943+Z946*AF946+AA946*AE946)</f>
        <v>0</v>
      </c>
      <c r="AL946" s="20"/>
      <c r="AM946" s="16">
        <v>0</v>
      </c>
      <c r="AN946" s="17">
        <f t="shared" ref="AN946" si="9900">$B943*$AN$4</f>
        <v>4.3832479999999991</v>
      </c>
      <c r="AO946" s="18">
        <v>1</v>
      </c>
      <c r="AP946" s="19">
        <v>0</v>
      </c>
      <c r="AR946" s="1">
        <f t="shared" ref="AR946" si="9901">AH946*AM943+AJ946*AM946-AI946*AN943-AK946*AN946</f>
        <v>0</v>
      </c>
      <c r="AS946" s="4">
        <f t="shared" ref="AS946" si="9902">(AH946*AN943+AI946*AM943+AJ946*AN946+AK946*AM946)</f>
        <v>294.50285703679856</v>
      </c>
      <c r="AT946" s="2">
        <f t="shared" ref="AT946" si="9903">AH946*AO943+AJ946*AO946-AI946*AP943-AK946*AP946</f>
        <v>71.635821955276114</v>
      </c>
      <c r="AU946" s="3">
        <f t="shared" ref="AU946" si="9904">(AH946*AP943+AI946*AO943+AJ946*AP946+AK946*AO946)</f>
        <v>0</v>
      </c>
      <c r="AV946" s="20"/>
      <c r="AW946" s="16">
        <v>0</v>
      </c>
      <c r="AX946" s="17">
        <v>0</v>
      </c>
      <c r="AY946" s="18">
        <v>1</v>
      </c>
      <c r="AZ946" s="19">
        <v>0</v>
      </c>
      <c r="BA946" s="20"/>
      <c r="BB946" s="1">
        <f t="shared" ref="BB946" si="9905">AR946*AW943+AT946*AW946-AS946*AX943-AU946*AX946</f>
        <v>0</v>
      </c>
      <c r="BC946" s="4">
        <f t="shared" ref="BC946" si="9906">(AR946*AX943+AS946*AW943+AT946*AX946+AU946*AW946)</f>
        <v>294.50285703679856</v>
      </c>
      <c r="BD946" s="2">
        <f t="shared" ref="BD946" si="9907">AR946*AY943+AT946*AY946-AS946*AZ943-AU946*AZ946</f>
        <v>-1088.3305326327024</v>
      </c>
      <c r="BE946" s="3">
        <f t="shared" ref="BE946" si="9908">(AR946*AZ943+AS946*AY943+AT946*AZ946+AU946*AY946)</f>
        <v>0</v>
      </c>
      <c r="BF946" s="20"/>
      <c r="BG946" s="16">
        <v>0</v>
      </c>
      <c r="BH946" s="17">
        <f t="shared" ref="BH946" si="9909">$B943*$BH$4</f>
        <v>4.1503040000000002</v>
      </c>
      <c r="BI946" s="18">
        <v>1</v>
      </c>
      <c r="BJ946" s="19">
        <v>0</v>
      </c>
      <c r="BK946" s="20"/>
      <c r="BL946" s="1">
        <f t="shared" ref="BL946" si="9910">BB946*BG943+BD946*BG946-BC946*BH943-BE946*BH946</f>
        <v>0</v>
      </c>
      <c r="BM946" s="4">
        <f t="shared" ref="BM946" si="9911">(BB946*BH943+BC946*BG943+BD946*BH946+BE946*BG946)</f>
        <v>-4222.3997058708374</v>
      </c>
      <c r="BN946" s="2">
        <f t="shared" ref="BN946" si="9912">BB946*BI943+BD946*BI946-BC946*BJ943-BE946*BJ946</f>
        <v>-1088.3305326327024</v>
      </c>
      <c r="BO946" s="3">
        <f t="shared" ref="BO946" si="9913">(BB946*BJ943+BC946*BI943+BD946*BJ946+BE946*BI946)</f>
        <v>0</v>
      </c>
      <c r="BP946" s="20"/>
      <c r="BQ946" s="16">
        <v>0</v>
      </c>
      <c r="BR946" s="17">
        <v>0</v>
      </c>
      <c r="BS946" s="18">
        <v>1</v>
      </c>
      <c r="BT946" s="19">
        <v>0</v>
      </c>
      <c r="BU946" s="20"/>
      <c r="BV946" s="1">
        <f t="shared" ref="BV946" si="9914">BL946*BQ943+BN946*BQ946-BM946*BR943-BO946*BR946</f>
        <v>0</v>
      </c>
      <c r="BW946" s="4">
        <f t="shared" ref="BW946" si="9915">(BL946*BR943+BM946*BQ943+BN946*BR946+BO946*BQ946)</f>
        <v>-4222.3997058708374</v>
      </c>
      <c r="BX946" s="2">
        <f t="shared" ref="BX946" si="9916">BL946*BS943+BN946*BS946-BM946*BT943-BO946*BT946</f>
        <v>12770.396002778913</v>
      </c>
      <c r="BY946" s="3">
        <f t="shared" ref="BY946" si="9917">(BL946*BT943+BM946*BS943+BN946*BT946+BO946*BS946)</f>
        <v>0</v>
      </c>
      <c r="BZ946" s="20"/>
      <c r="CA946" s="16">
        <v>0</v>
      </c>
      <c r="CB946" s="17">
        <f t="shared" ref="CB946" si="9918">$B943*$CB$4</f>
        <v>1.8733039999999999</v>
      </c>
      <c r="CC946" s="18">
        <v>1</v>
      </c>
      <c r="CD946" s="19">
        <v>0</v>
      </c>
      <c r="CE946" s="20"/>
      <c r="CF946" s="1">
        <f t="shared" ref="CF946" si="9919">BV946*CA943+BX946*CA946-BW946*CB943-BY946*CB946</f>
        <v>0</v>
      </c>
      <c r="CG946" s="4">
        <f t="shared" ref="CG946" si="9920">(BV946*CB943+BW946*CA943+BX946*CB946+BY946*CA946)</f>
        <v>19700.43420771891</v>
      </c>
      <c r="CH946" s="2">
        <f t="shared" ref="CH946" si="9921">BV946*CC943+BX946*CC946-BW946*CD943-BY946*CD946</f>
        <v>12770.396002778913</v>
      </c>
      <c r="CI946" s="3">
        <f t="shared" ref="CI946" si="9922">(BV946*CD943+BW946*CC943+BX946*CD946+BY946*CC946)</f>
        <v>0</v>
      </c>
      <c r="CK946" s="16">
        <f t="shared" ref="CK946" si="9923">1/$CL$4</f>
        <v>1</v>
      </c>
      <c r="CL946" s="17">
        <v>0</v>
      </c>
      <c r="CM946" s="18">
        <v>1</v>
      </c>
      <c r="CN946" s="19">
        <v>0</v>
      </c>
      <c r="CP946" s="1">
        <f t="shared" ref="CP946" si="9924">CF946*CK943+CH946*CK946-CG946*CL943-CI946*CL946</f>
        <v>12770.396002778913</v>
      </c>
      <c r="CQ946" s="4">
        <f t="shared" ref="CQ946" si="9925">(CF946*CL943+CG946*CK943+CH946*CL946+CI946*CK946)</f>
        <v>19700.43420771891</v>
      </c>
      <c r="CR946" s="2">
        <f t="shared" ref="CR946" si="9926">CF946*CM943+CH946*CM946-CG946*CN943-CI946*CN946</f>
        <v>12770.396002778913</v>
      </c>
      <c r="CS946" s="3">
        <f t="shared" ref="CS946" si="9927">(CF946*CN943+CG946*CM943+CH946*CN946+CI946*CM946)</f>
        <v>0</v>
      </c>
      <c r="CU946" s="39">
        <f t="shared" ref="CU946" si="9928">(180/PI())*ATAN(-1*(CQ943/CP943))</f>
        <v>32.952483546349178</v>
      </c>
      <c r="CW946" s="56">
        <f t="shared" ref="CW946" si="9929">20*LOG(((1-(10^(CU943/20)^2)*(1-((1-CW943)/(1+CW943))^2))^0.5))</f>
        <v>-2.1180997666104227E-8</v>
      </c>
    </row>
    <row r="947" spans="1:101" ht="18" customHeight="1">
      <c r="E947" s="20"/>
      <c r="F947" s="20"/>
      <c r="G947" s="20"/>
      <c r="H947" s="20"/>
      <c r="I947" s="20"/>
      <c r="J947" s="20"/>
      <c r="K947" s="20"/>
      <c r="L947" s="20"/>
      <c r="M947" s="20"/>
      <c r="N947" s="20"/>
      <c r="O947" s="20"/>
      <c r="P947" s="20"/>
      <c r="Q947" s="20"/>
      <c r="R947" s="20"/>
      <c r="S947" s="20"/>
      <c r="T947" s="20"/>
      <c r="U947" s="20"/>
      <c r="V947" s="20"/>
      <c r="W947" s="20"/>
      <c r="X947" s="20"/>
      <c r="Y947" s="20"/>
      <c r="Z947" s="20"/>
      <c r="AA947" s="20"/>
      <c r="AB947" s="30"/>
      <c r="AC947" s="20"/>
      <c r="AD947" s="20"/>
      <c r="AE947" s="20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</row>
    <row r="948" spans="1:101" ht="18" customHeight="1"/>
    <row r="949" spans="1:101" ht="18" customHeight="1" thickBot="1">
      <c r="A949" s="23"/>
      <c r="B949" s="23"/>
      <c r="C949" s="23"/>
      <c r="D949" s="20" t="s">
        <v>6</v>
      </c>
      <c r="E949" s="20"/>
      <c r="F949" s="20"/>
      <c r="G949" s="20"/>
      <c r="H949" s="20"/>
      <c r="I949" s="20" t="s">
        <v>7</v>
      </c>
      <c r="J949" s="20"/>
      <c r="K949" s="20"/>
      <c r="L949" s="20"/>
      <c r="M949" s="23"/>
      <c r="N949" s="23"/>
      <c r="O949" s="24" t="s">
        <v>8</v>
      </c>
      <c r="P949" s="23"/>
      <c r="Q949" s="23"/>
      <c r="R949" s="23"/>
      <c r="S949" s="20"/>
      <c r="T949" s="20" t="s">
        <v>9</v>
      </c>
      <c r="U949" s="23"/>
      <c r="V949" s="23"/>
      <c r="W949" s="23"/>
      <c r="X949" s="23"/>
      <c r="Y949" s="24" t="s">
        <v>10</v>
      </c>
      <c r="Z949" s="23"/>
      <c r="AA949" s="23"/>
      <c r="AB949" s="23"/>
      <c r="AC949" s="24" t="s">
        <v>11</v>
      </c>
      <c r="AD949" s="20"/>
      <c r="AE949" s="20"/>
      <c r="AF949" s="20"/>
      <c r="AG949" s="20"/>
      <c r="AH949" s="23"/>
      <c r="AI949" s="24" t="s">
        <v>12</v>
      </c>
      <c r="AJ949" s="23"/>
      <c r="AK949" s="23"/>
      <c r="AL949" s="20"/>
      <c r="AM949" s="24" t="s">
        <v>21</v>
      </c>
      <c r="AN949" s="20"/>
      <c r="AO949" s="23"/>
      <c r="AP949" s="23"/>
      <c r="AQ949" s="23"/>
      <c r="AR949" s="23"/>
      <c r="AS949" s="24" t="s">
        <v>87</v>
      </c>
      <c r="AT949" s="23"/>
      <c r="AU949" s="23"/>
      <c r="AV949" s="23"/>
      <c r="AW949" s="24" t="s">
        <v>22</v>
      </c>
      <c r="AX949" s="20"/>
      <c r="AY949" s="20"/>
      <c r="AZ949" s="20"/>
      <c r="BA949" s="20"/>
      <c r="BB949" s="23"/>
      <c r="BC949" s="24" t="s">
        <v>13</v>
      </c>
      <c r="BD949" s="23"/>
      <c r="BE949" s="23"/>
      <c r="BF949" s="23"/>
      <c r="BG949" s="24" t="s">
        <v>23</v>
      </c>
      <c r="BH949" s="20"/>
      <c r="BI949" s="23"/>
      <c r="BJ949" s="23"/>
      <c r="BK949" s="23"/>
      <c r="BL949" s="23"/>
      <c r="BM949" s="24" t="s">
        <v>24</v>
      </c>
      <c r="BN949" s="23"/>
      <c r="BO949" s="23"/>
      <c r="BP949" s="23"/>
      <c r="BQ949" s="24" t="s">
        <v>22</v>
      </c>
      <c r="BR949" s="20"/>
      <c r="BS949" s="20"/>
      <c r="BT949" s="20"/>
      <c r="BU949" s="20"/>
      <c r="BV949" s="23"/>
      <c r="BW949" s="24" t="s">
        <v>25</v>
      </c>
      <c r="BX949" s="23"/>
      <c r="BY949" s="23"/>
      <c r="BZ949" s="23"/>
      <c r="CA949" s="24" t="s">
        <v>23</v>
      </c>
      <c r="CB949" s="20"/>
      <c r="CC949" s="23"/>
      <c r="CD949" s="23"/>
      <c r="CE949" s="23"/>
      <c r="CF949" s="23"/>
      <c r="CG949" s="24" t="s">
        <v>88</v>
      </c>
      <c r="CH949" s="23"/>
      <c r="CI949" s="23"/>
      <c r="CJ949" s="23"/>
      <c r="CK949" s="24" t="s">
        <v>155</v>
      </c>
      <c r="CL949" s="24"/>
      <c r="CM949" s="23"/>
      <c r="CN949" s="23"/>
      <c r="CO949" s="23"/>
      <c r="CP949" s="23"/>
      <c r="CQ949" s="24" t="s">
        <v>89</v>
      </c>
      <c r="CR949" s="23"/>
      <c r="CS949" s="23"/>
    </row>
    <row r="950" spans="1:101" ht="18" customHeight="1" thickBot="1">
      <c r="A950" s="23"/>
      <c r="B950" s="33"/>
      <c r="C950" s="23"/>
      <c r="D950" s="7" t="s">
        <v>99</v>
      </c>
      <c r="E950" s="8"/>
      <c r="F950" s="8" t="s">
        <v>100</v>
      </c>
      <c r="G950" s="9"/>
      <c r="H950" s="10"/>
      <c r="I950" s="7" t="s">
        <v>103</v>
      </c>
      <c r="J950" s="8"/>
      <c r="K950" s="8" t="s">
        <v>104</v>
      </c>
      <c r="L950" s="9"/>
      <c r="M950" s="23"/>
      <c r="N950" s="194" t="s">
        <v>74</v>
      </c>
      <c r="O950" s="195"/>
      <c r="P950" s="196" t="s">
        <v>75</v>
      </c>
      <c r="Q950" s="197"/>
      <c r="R950" s="23"/>
      <c r="S950" s="7" t="s">
        <v>2</v>
      </c>
      <c r="T950" s="8"/>
      <c r="U950" s="8" t="s">
        <v>3</v>
      </c>
      <c r="V950" s="9"/>
      <c r="W950" s="20"/>
      <c r="X950" s="194" t="s">
        <v>108</v>
      </c>
      <c r="Y950" s="195"/>
      <c r="Z950" s="196" t="s">
        <v>109</v>
      </c>
      <c r="AA950" s="197"/>
      <c r="AB950" s="20"/>
      <c r="AC950" s="7" t="s">
        <v>107</v>
      </c>
      <c r="AD950" s="8"/>
      <c r="AE950" s="8" t="s">
        <v>14</v>
      </c>
      <c r="AF950" s="9"/>
      <c r="AG950" s="20"/>
      <c r="AH950" s="194" t="s">
        <v>112</v>
      </c>
      <c r="AI950" s="195"/>
      <c r="AJ950" s="196" t="s">
        <v>113</v>
      </c>
      <c r="AK950" s="197"/>
      <c r="AL950" s="20"/>
      <c r="AM950" s="106" t="s">
        <v>135</v>
      </c>
      <c r="AN950" s="107"/>
      <c r="AO950" s="107" t="s">
        <v>136</v>
      </c>
      <c r="AP950" s="108"/>
      <c r="AQ950" s="23"/>
      <c r="AR950" s="194" t="s">
        <v>116</v>
      </c>
      <c r="AS950" s="195"/>
      <c r="AT950" s="196" t="s">
        <v>0</v>
      </c>
      <c r="AU950" s="197"/>
      <c r="AV950" s="36"/>
      <c r="AW950" s="7" t="s">
        <v>139</v>
      </c>
      <c r="AX950" s="8"/>
      <c r="AY950" s="8" t="s">
        <v>140</v>
      </c>
      <c r="AZ950" s="9"/>
      <c r="BA950" s="20"/>
      <c r="BB950" s="194" t="s">
        <v>119</v>
      </c>
      <c r="BC950" s="195"/>
      <c r="BD950" s="196" t="s">
        <v>120</v>
      </c>
      <c r="BE950" s="197"/>
      <c r="BF950" s="36"/>
      <c r="BG950" s="190" t="s">
        <v>143</v>
      </c>
      <c r="BH950" s="191"/>
      <c r="BI950" s="192" t="s">
        <v>144</v>
      </c>
      <c r="BJ950" s="193"/>
      <c r="BK950" s="36"/>
      <c r="BL950" s="194" t="s">
        <v>123</v>
      </c>
      <c r="BM950" s="195"/>
      <c r="BN950" s="196" t="s">
        <v>124</v>
      </c>
      <c r="BO950" s="197"/>
      <c r="BP950" s="36"/>
      <c r="BQ950" s="7" t="s">
        <v>147</v>
      </c>
      <c r="BR950" s="8"/>
      <c r="BS950" s="8" t="s">
        <v>148</v>
      </c>
      <c r="BT950" s="9"/>
      <c r="BU950" s="20"/>
      <c r="BV950" s="194" t="s">
        <v>127</v>
      </c>
      <c r="BW950" s="195"/>
      <c r="BX950" s="196" t="s">
        <v>128</v>
      </c>
      <c r="BY950" s="197"/>
      <c r="BZ950" s="36"/>
      <c r="CA950" s="7" t="s">
        <v>151</v>
      </c>
      <c r="CB950" s="8"/>
      <c r="CC950" s="8" t="s">
        <v>152</v>
      </c>
      <c r="CD950" s="9"/>
      <c r="CE950" s="36"/>
      <c r="CF950" s="194" t="s">
        <v>131</v>
      </c>
      <c r="CG950" s="195"/>
      <c r="CH950" s="196" t="s">
        <v>132</v>
      </c>
      <c r="CI950" s="197"/>
      <c r="CJ950" s="23"/>
      <c r="CK950" s="7" t="s">
        <v>156</v>
      </c>
      <c r="CL950" s="8"/>
      <c r="CM950" s="8" t="s">
        <v>157</v>
      </c>
      <c r="CN950" s="9"/>
      <c r="CO950" s="23"/>
      <c r="CP950" s="194" t="s">
        <v>160</v>
      </c>
      <c r="CQ950" s="195"/>
      <c r="CR950" s="196" t="s">
        <v>132</v>
      </c>
      <c r="CS950" s="197"/>
      <c r="CU950" s="26" t="s">
        <v>15</v>
      </c>
      <c r="CW950" s="52" t="s">
        <v>46</v>
      </c>
    </row>
    <row r="951" spans="1:101" ht="18" customHeight="1" thickTop="1" thickBot="1">
      <c r="B951" s="34">
        <v>2.3199999999999998</v>
      </c>
      <c r="D951" s="11">
        <v>1</v>
      </c>
      <c r="E951" s="12">
        <v>0</v>
      </c>
      <c r="F951" s="13">
        <v>0</v>
      </c>
      <c r="G951" s="14">
        <v>0</v>
      </c>
      <c r="H951" s="10"/>
      <c r="I951" s="11">
        <v>1</v>
      </c>
      <c r="J951" s="12">
        <v>0</v>
      </c>
      <c r="K951" s="13">
        <v>0</v>
      </c>
      <c r="L951" s="40">
        <f t="shared" ref="L951" si="9930">$B951*$J$4</f>
        <v>3.3107327999999998</v>
      </c>
      <c r="N951" s="1">
        <f t="shared" ref="N951" si="9931">D951*I951+F951*I954-E951*J951-G951*J954</f>
        <v>1</v>
      </c>
      <c r="O951" s="4">
        <f t="shared" ref="O951" si="9932">(D951*J951+E951*I951+F951*J954+G951*I954)</f>
        <v>0</v>
      </c>
      <c r="P951" s="2">
        <f t="shared" ref="P951" si="9933">D951*K951+F951*K954-E951*L951-G951*L954</f>
        <v>0</v>
      </c>
      <c r="Q951" s="3">
        <f t="shared" ref="Q951" si="9934">(D951*L951+E951*K951+F951*L954+G951*K954)</f>
        <v>3.3107327999999998</v>
      </c>
      <c r="S951" s="11">
        <v>1</v>
      </c>
      <c r="T951" s="12">
        <v>0</v>
      </c>
      <c r="U951" s="13">
        <v>0</v>
      </c>
      <c r="V951" s="13">
        <v>0</v>
      </c>
      <c r="W951" s="20"/>
      <c r="X951" s="1">
        <f t="shared" ref="X951" si="9935">N951*S951+P951*S954-O951*T951-Q951*T954</f>
        <v>-12.860030605230078</v>
      </c>
      <c r="Y951" s="4">
        <f t="shared" ref="Y951" si="9936">(N951*T951+O951*S951+P951*T954+Q951*S954)</f>
        <v>0</v>
      </c>
      <c r="Z951" s="2">
        <f t="shared" ref="Z951" si="9937">N951*U951+P951*U954-O951*V951-Q951*V954</f>
        <v>0</v>
      </c>
      <c r="AA951" s="3">
        <f t="shared" ref="AA951" si="9938">(N951*V951+O951*U951+P951*V954+Q951*U954)</f>
        <v>3.3107327999999998</v>
      </c>
      <c r="AB951" s="20"/>
      <c r="AC951" s="11">
        <v>1</v>
      </c>
      <c r="AD951" s="12">
        <v>0</v>
      </c>
      <c r="AE951" s="13">
        <v>0</v>
      </c>
      <c r="AF951" s="40">
        <f t="shared" ref="AF951" si="9939">$B951*$AD$4</f>
        <v>3.9729768000000001</v>
      </c>
      <c r="AG951" s="20"/>
      <c r="AH951" s="1">
        <f t="shared" ref="AH951" si="9940">X951*AC951+Z951*AC954-Y951*AD951-AA951*AD954</f>
        <v>-12.860030605230078</v>
      </c>
      <c r="AI951" s="4">
        <f t="shared" ref="AI951" si="9941">(X951*AD951+Y951*AC951+Z951*AD954+AA951*AC954)</f>
        <v>0</v>
      </c>
      <c r="AJ951" s="2">
        <f t="shared" ref="AJ951" si="9942">X951*AE951+Z951*AE954-Y951*AF951-AA951*AF954</f>
        <v>0</v>
      </c>
      <c r="AK951" s="3">
        <f t="shared" ref="AK951" si="9943">(X951*AF951+Y951*AE951+Z951*AF954+AA951*AE954)</f>
        <v>-47.78187044186906</v>
      </c>
      <c r="AL951" s="20"/>
      <c r="AM951" s="11">
        <v>1</v>
      </c>
      <c r="AN951" s="12">
        <v>0</v>
      </c>
      <c r="AO951" s="13">
        <v>0</v>
      </c>
      <c r="AP951" s="14">
        <v>0</v>
      </c>
      <c r="AR951" s="1">
        <f t="shared" ref="AR951" si="9944">AH951*AM951+AJ951*AM954-AI951*AN951-AK951*AN954</f>
        <v>198.4009729936175</v>
      </c>
      <c r="AS951" s="4">
        <f t="shared" ref="AS951" si="9945">(AH951*AN951+AI951*AM951+AJ951*AN954+AK951*AM954)</f>
        <v>0</v>
      </c>
      <c r="AT951" s="2">
        <f t="shared" ref="AT951" si="9946">AH951*AO951+AJ951*AO954-AI951*AP951-AK951*AP954</f>
        <v>0</v>
      </c>
      <c r="AU951" s="3">
        <f t="shared" ref="AU951" si="9947">(AH951*AP951+AI951*AO951+AJ951*AP954+AK951*AO954)</f>
        <v>-47.78187044186906</v>
      </c>
      <c r="AV951" s="20"/>
      <c r="AW951" s="11">
        <v>1</v>
      </c>
      <c r="AX951" s="12">
        <v>0</v>
      </c>
      <c r="AY951" s="13">
        <v>0</v>
      </c>
      <c r="AZ951" s="40">
        <f t="shared" ref="AZ951" si="9948">$B951*$AX$4</f>
        <v>3.9729768000000001</v>
      </c>
      <c r="BA951" s="20"/>
      <c r="BB951" s="1">
        <f t="shared" ref="BB951" si="9949">AR951*AW951+AT951*AW954-AS951*AX951-AU951*AX954</f>
        <v>198.4009729936175</v>
      </c>
      <c r="BC951" s="4">
        <f t="shared" ref="BC951" si="9950">(AR951*AX951+AS951*AW951+AT951*AX954+AU951*AW954)</f>
        <v>0</v>
      </c>
      <c r="BD951" s="2">
        <f t="shared" ref="BD951" si="9951">AR951*AY951+AT951*AY954-AS951*AZ951-AU951*AZ954</f>
        <v>0</v>
      </c>
      <c r="BE951" s="3">
        <f t="shared" ref="BE951" si="9952">(AR951*AZ951+AS951*AY951+AT951*AZ954+AU951*AY954)</f>
        <v>740.46059235919984</v>
      </c>
      <c r="BF951" s="20"/>
      <c r="BG951" s="11">
        <v>1</v>
      </c>
      <c r="BH951" s="12">
        <v>0</v>
      </c>
      <c r="BI951" s="13">
        <v>0</v>
      </c>
      <c r="BJ951" s="14">
        <v>0</v>
      </c>
      <c r="BK951" s="20"/>
      <c r="BL951" s="1">
        <f t="shared" ref="BL951" si="9953">BB951*BG951+BD951*BG954-BC951*BH951-BE951*BH954</f>
        <v>-2901.4585119111453</v>
      </c>
      <c r="BM951" s="4">
        <f t="shared" ref="BM951" si="9954">(BB951*BH951+BC951*BG951+BD951*BH954+BE951*BG954)</f>
        <v>0</v>
      </c>
      <c r="BN951" s="2">
        <f t="shared" ref="BN951" si="9955">BB951*BI951+BD951*BI954-BC951*BJ951-BE951*BJ954</f>
        <v>0</v>
      </c>
      <c r="BO951" s="3">
        <f t="shared" ref="BO951" si="9956">(BB951*BJ951+BC951*BI951+BD951*BJ954+BE951*BI954)</f>
        <v>740.46059235919984</v>
      </c>
      <c r="BP951" s="20"/>
      <c r="BQ951" s="11">
        <v>1</v>
      </c>
      <c r="BR951" s="12">
        <v>0</v>
      </c>
      <c r="BS951" s="13">
        <v>0</v>
      </c>
      <c r="BT951" s="40">
        <f t="shared" ref="BT951" si="9957">$B951*BR$4</f>
        <v>3.3107327999999998</v>
      </c>
      <c r="BU951" s="20"/>
      <c r="BV951" s="1">
        <f t="shared" ref="BV951" si="9958">BL951*BQ951+BN951*BQ954-BM951*BR951-BO951*BR954</f>
        <v>-2901.4585119111453</v>
      </c>
      <c r="BW951" s="4">
        <f t="shared" ref="BW951" si="9959">(BL951*BR951+BM951*BQ951+BN951*BR954+BO951*BQ954)</f>
        <v>0</v>
      </c>
      <c r="BX951" s="2">
        <f t="shared" ref="BX951" si="9960">BL951*BS951+BN951*BS954-BM951*BT951-BO951*BT954</f>
        <v>0</v>
      </c>
      <c r="BY951" s="3">
        <f t="shared" ref="BY951" si="9961">(BL951*BT951+BM951*BS951+BN951*BT954+BO951*BS954)</f>
        <v>-8865.4932708642191</v>
      </c>
      <c r="BZ951" s="20"/>
      <c r="CA951" s="11">
        <v>1</v>
      </c>
      <c r="CB951" s="12">
        <v>0</v>
      </c>
      <c r="CC951" s="13">
        <v>0</v>
      </c>
      <c r="CD951" s="14">
        <v>0</v>
      </c>
      <c r="CE951" s="20"/>
      <c r="CF951" s="1">
        <f t="shared" ref="CF951" si="9962">BV951*CA951+BX951*CA954-BW951*CB951-BY951*CB954</f>
        <v>13850.720833556947</v>
      </c>
      <c r="CG951" s="4">
        <f t="shared" ref="CG951" si="9963">(BV951*CB951+BW951*CA951+BX951*CB954+BY951*CA954)</f>
        <v>0</v>
      </c>
      <c r="CH951" s="2">
        <f t="shared" ref="CH951" si="9964">BV951*CC951+BX951*CC954-BW951*CD951-BY951*CD954</f>
        <v>0</v>
      </c>
      <c r="CI951" s="3">
        <f t="shared" ref="CI951" si="9965">(BV951*CD951+BW951*CC951+BX951*CD954+BY951*CC954)</f>
        <v>-8865.4932708642191</v>
      </c>
      <c r="CJ951" s="28"/>
      <c r="CK951" s="11">
        <v>1</v>
      </c>
      <c r="CL951" s="12">
        <v>0</v>
      </c>
      <c r="CM951" s="13">
        <v>0</v>
      </c>
      <c r="CN951" s="14">
        <v>0</v>
      </c>
      <c r="CP951" s="1">
        <f t="shared" ref="CP951" si="9966">CF951*CK951+CH951*CK954-CG951*CL951-CI951*CL954</f>
        <v>13850.720833556947</v>
      </c>
      <c r="CQ951" s="4">
        <f t="shared" ref="CQ951" si="9967">(CF951*CL951+CG951*CK951+CH951*CL954+CI951*CK954)</f>
        <v>-8865.4932708642191</v>
      </c>
      <c r="CR951" s="2">
        <f t="shared" ref="CR951" si="9968">CF951*CM951+CH951*CM954-CG951*CN951-CI951*CN954</f>
        <v>0</v>
      </c>
      <c r="CS951" s="3">
        <f t="shared" ref="CS951" si="9969">(CF951*CN951+CG951*CM951+CH951*CN954+CI951*CM954)</f>
        <v>-8865.4932708642191</v>
      </c>
      <c r="CU951" s="29">
        <f t="shared" ref="CU951" si="9970">20*LOG(((1+$CL$4)/$CL$4)/((CP951+CP954)^2+(CQ951+CQ954)^2)^0.5)</f>
        <v>-83.666742495923557</v>
      </c>
      <c r="CW951" s="53">
        <f t="shared" ref="CW951" si="9971">((CP951^2+CQ951^2)^0.5)/((CP954^2+CQ954^2)^0.5)</f>
        <v>0.64007450660380627</v>
      </c>
    </row>
    <row r="952" spans="1:101" ht="18" customHeight="1" thickBot="1">
      <c r="D952" s="11"/>
      <c r="E952" s="13"/>
      <c r="F952" s="13"/>
      <c r="G952" s="15"/>
      <c r="H952" s="10"/>
      <c r="I952" s="11"/>
      <c r="J952" s="13"/>
      <c r="K952" s="13"/>
      <c r="L952" s="15"/>
      <c r="N952" s="5"/>
      <c r="Q952" s="6"/>
      <c r="S952" s="11"/>
      <c r="T952" s="13"/>
      <c r="U952" s="13"/>
      <c r="V952" s="15"/>
      <c r="W952" s="20"/>
      <c r="X952" s="5"/>
      <c r="AA952" s="6"/>
      <c r="AB952" s="20"/>
      <c r="AC952" s="11"/>
      <c r="AD952" s="13"/>
      <c r="AE952" s="13"/>
      <c r="AF952" s="15"/>
      <c r="AG952" s="20"/>
      <c r="AH952" s="5"/>
      <c r="AK952" s="6"/>
      <c r="AL952" s="20"/>
      <c r="AM952" s="11"/>
      <c r="AN952" s="13"/>
      <c r="AO952" s="13"/>
      <c r="AP952" s="15"/>
      <c r="AR952" s="5"/>
      <c r="AU952" s="6"/>
      <c r="AW952" s="11"/>
      <c r="AX952" s="13"/>
      <c r="AY952" s="13"/>
      <c r="AZ952" s="15"/>
      <c r="BA952" s="20"/>
      <c r="BB952" s="5"/>
      <c r="BE952" s="6"/>
      <c r="BG952" s="11"/>
      <c r="BH952" s="13"/>
      <c r="BI952" s="13"/>
      <c r="BJ952" s="15"/>
      <c r="BL952" s="5"/>
      <c r="BO952" s="6"/>
      <c r="BQ952" s="11"/>
      <c r="BR952" s="13"/>
      <c r="BS952" s="13"/>
      <c r="BT952" s="15"/>
      <c r="BU952" s="20"/>
      <c r="BV952" s="5"/>
      <c r="BY952" s="6"/>
      <c r="CA952" s="11"/>
      <c r="CB952" s="13"/>
      <c r="CC952" s="13"/>
      <c r="CD952" s="15"/>
      <c r="CF952" s="5"/>
      <c r="CI952" s="6"/>
      <c r="CK952" s="11"/>
      <c r="CL952" s="13"/>
      <c r="CM952" s="13"/>
      <c r="CN952" s="15"/>
      <c r="CP952" s="5"/>
      <c r="CS952" s="6"/>
      <c r="CW952" s="54"/>
    </row>
    <row r="953" spans="1:101" ht="18" customHeight="1" thickBot="1">
      <c r="D953" s="11" t="s">
        <v>101</v>
      </c>
      <c r="E953" s="13"/>
      <c r="F953" s="13" t="s">
        <v>102</v>
      </c>
      <c r="G953" s="15"/>
      <c r="H953" s="10"/>
      <c r="I953" s="11" t="s">
        <v>106</v>
      </c>
      <c r="J953" s="13"/>
      <c r="K953" s="13" t="s">
        <v>105</v>
      </c>
      <c r="L953" s="15"/>
      <c r="N953" s="194" t="s">
        <v>16</v>
      </c>
      <c r="O953" s="195"/>
      <c r="P953" s="196" t="s">
        <v>17</v>
      </c>
      <c r="Q953" s="197"/>
      <c r="S953" s="11" t="s">
        <v>4</v>
      </c>
      <c r="T953" s="13"/>
      <c r="U953" s="13" t="s">
        <v>5</v>
      </c>
      <c r="V953" s="15"/>
      <c r="W953" s="20"/>
      <c r="X953" s="194" t="s">
        <v>111</v>
      </c>
      <c r="Y953" s="195"/>
      <c r="Z953" s="196" t="s">
        <v>110</v>
      </c>
      <c r="AA953" s="197"/>
      <c r="AB953" s="20"/>
      <c r="AC953" s="11" t="s">
        <v>18</v>
      </c>
      <c r="AD953" s="13"/>
      <c r="AE953" s="13" t="s">
        <v>19</v>
      </c>
      <c r="AF953" s="15"/>
      <c r="AG953" s="20"/>
      <c r="AH953" s="194" t="s">
        <v>114</v>
      </c>
      <c r="AI953" s="195"/>
      <c r="AJ953" s="196" t="s">
        <v>115</v>
      </c>
      <c r="AK953" s="197"/>
      <c r="AL953" s="20"/>
      <c r="AM953" s="11" t="s">
        <v>138</v>
      </c>
      <c r="AN953" s="13"/>
      <c r="AO953" s="13" t="s">
        <v>137</v>
      </c>
      <c r="AP953" s="15"/>
      <c r="AR953" s="194" t="s">
        <v>117</v>
      </c>
      <c r="AS953" s="195"/>
      <c r="AT953" s="196" t="s">
        <v>118</v>
      </c>
      <c r="AU953" s="197"/>
      <c r="AV953" s="36"/>
      <c r="AW953" s="11" t="s">
        <v>142</v>
      </c>
      <c r="AX953" s="13"/>
      <c r="AY953" s="13" t="s">
        <v>141</v>
      </c>
      <c r="AZ953" s="15"/>
      <c r="BA953" s="20"/>
      <c r="BB953" s="194" t="s">
        <v>122</v>
      </c>
      <c r="BC953" s="195"/>
      <c r="BD953" s="196" t="s">
        <v>121</v>
      </c>
      <c r="BE953" s="197"/>
      <c r="BF953" s="36"/>
      <c r="BG953" s="11" t="s">
        <v>145</v>
      </c>
      <c r="BH953" s="13"/>
      <c r="BI953" s="13" t="s">
        <v>146</v>
      </c>
      <c r="BJ953" s="15"/>
      <c r="BK953" s="36"/>
      <c r="BL953" s="194" t="s">
        <v>125</v>
      </c>
      <c r="BM953" s="195"/>
      <c r="BN953" s="196" t="s">
        <v>126</v>
      </c>
      <c r="BO953" s="197"/>
      <c r="BP953" s="36"/>
      <c r="BQ953" s="11" t="s">
        <v>150</v>
      </c>
      <c r="BR953" s="13"/>
      <c r="BS953" s="13" t="s">
        <v>149</v>
      </c>
      <c r="BT953" s="15"/>
      <c r="BU953" s="20"/>
      <c r="BV953" s="194" t="s">
        <v>129</v>
      </c>
      <c r="BW953" s="195"/>
      <c r="BX953" s="196" t="s">
        <v>130</v>
      </c>
      <c r="BY953" s="197"/>
      <c r="BZ953" s="36"/>
      <c r="CA953" s="11" t="s">
        <v>154</v>
      </c>
      <c r="CB953" s="13"/>
      <c r="CC953" s="13" t="s">
        <v>153</v>
      </c>
      <c r="CD953" s="15"/>
      <c r="CE953" s="36"/>
      <c r="CF953" s="194" t="s">
        <v>134</v>
      </c>
      <c r="CG953" s="195"/>
      <c r="CH953" s="196" t="s">
        <v>133</v>
      </c>
      <c r="CI953" s="197"/>
      <c r="CK953" s="11" t="s">
        <v>159</v>
      </c>
      <c r="CL953" s="13"/>
      <c r="CM953" s="13" t="s">
        <v>158</v>
      </c>
      <c r="CN953" s="15"/>
      <c r="CP953" s="109" t="s">
        <v>161</v>
      </c>
      <c r="CQ953" s="110"/>
      <c r="CR953" s="111" t="s">
        <v>162</v>
      </c>
      <c r="CS953" s="112"/>
      <c r="CU953" s="38" t="s">
        <v>29</v>
      </c>
      <c r="CW953" s="55" t="s">
        <v>47</v>
      </c>
    </row>
    <row r="954" spans="1:101" ht="18" customHeight="1" thickTop="1" thickBot="1">
      <c r="D954" s="16">
        <v>0</v>
      </c>
      <c r="E954" s="17">
        <f t="shared" ref="E954" si="9972">$B951*$E$4</f>
        <v>1.8895935999999998</v>
      </c>
      <c r="F954" s="18">
        <v>1</v>
      </c>
      <c r="G954" s="19">
        <v>0</v>
      </c>
      <c r="H954" s="10"/>
      <c r="I954" s="16">
        <v>0</v>
      </c>
      <c r="J954" s="17">
        <v>0</v>
      </c>
      <c r="K954" s="18">
        <v>1</v>
      </c>
      <c r="L954" s="19">
        <v>0</v>
      </c>
      <c r="N954" s="1">
        <f t="shared" ref="N954" si="9973">D954*I951+F954*I954-E954*J951-G954*J954</f>
        <v>0</v>
      </c>
      <c r="O954" s="4">
        <f t="shared" ref="O954" si="9974">(D954*J951+E954*I951+F954*J954+G954*I954)</f>
        <v>1.8895935999999998</v>
      </c>
      <c r="P954" s="2">
        <f t="shared" ref="P954" si="9975">D954*K951+F954*K954-E954*L951-G954*L954</f>
        <v>-5.2559395101900792</v>
      </c>
      <c r="Q954" s="3">
        <f t="shared" ref="Q954" si="9976">(D954*L951+E954*K951+F954*L954+G954*K954)</f>
        <v>0</v>
      </c>
      <c r="S954" s="16">
        <v>0</v>
      </c>
      <c r="T954" s="17">
        <f t="shared" ref="T954" si="9977">$B951*$T$4</f>
        <v>4.1863935999999997</v>
      </c>
      <c r="U954" s="18">
        <v>1</v>
      </c>
      <c r="V954" s="19">
        <v>0</v>
      </c>
      <c r="W954" s="20"/>
      <c r="X954" s="1">
        <f t="shared" ref="X954" si="9978">N954*S951+P954*S954-O954*T951-Q954*T954</f>
        <v>0</v>
      </c>
      <c r="Y954" s="4">
        <f t="shared" ref="Y954" si="9979">(N954*T951+O954*S951+P954*T954+Q954*S954)</f>
        <v>-20.11383792744688</v>
      </c>
      <c r="Z954" s="2">
        <f t="shared" ref="Z954" si="9980">N954*U951+P954*U954-O954*V951-Q954*V954</f>
        <v>-5.2559395101900792</v>
      </c>
      <c r="AA954" s="3">
        <f t="shared" ref="AA954" si="9981">(N954*V951+O954*U951+P954*V954+Q954*U954)</f>
        <v>0</v>
      </c>
      <c r="AB954" s="20"/>
      <c r="AC954" s="16">
        <v>0</v>
      </c>
      <c r="AD954" s="17">
        <v>0</v>
      </c>
      <c r="AE954" s="18">
        <v>1</v>
      </c>
      <c r="AF954" s="19">
        <v>0</v>
      </c>
      <c r="AG954" s="20"/>
      <c r="AH954" s="1">
        <f t="shared" ref="AH954" si="9982">X954*AC951+Z954*AC954-Y954*AD951-AA954*AD954</f>
        <v>0</v>
      </c>
      <c r="AI954" s="4">
        <f t="shared" ref="AI954" si="9983">(X954*AD951+Y954*AC951+Z954*AD954+AA954*AC954)</f>
        <v>-20.11383792744688</v>
      </c>
      <c r="AJ954" s="2">
        <f t="shared" ref="AJ954" si="9984">X954*AE951+Z954*AE954-Y954*AF951-AA954*AF954</f>
        <v>74.655871934516469</v>
      </c>
      <c r="AK954" s="3">
        <f t="shared" ref="AK954" si="9985">(X954*AF951+Y954*AE951+Z954*AF954+AA954*AE954)</f>
        <v>0</v>
      </c>
      <c r="AL954" s="20"/>
      <c r="AM954" s="16">
        <v>0</v>
      </c>
      <c r="AN954" s="17">
        <f t="shared" ref="AN954" si="9986">$B951*$AN$4</f>
        <v>4.4213631999999992</v>
      </c>
      <c r="AO954" s="18">
        <v>1</v>
      </c>
      <c r="AP954" s="19">
        <v>0</v>
      </c>
      <c r="AR954" s="1">
        <f t="shared" ref="AR954" si="9987">AH954*AM951+AJ954*AM954-AI954*AN951-AK954*AN954</f>
        <v>0</v>
      </c>
      <c r="AS954" s="4">
        <f t="shared" ref="AS954" si="9988">(AH954*AN951+AI954*AM951+AJ954*AN954+AK954*AM954)</f>
        <v>309.96688690773698</v>
      </c>
      <c r="AT954" s="2">
        <f t="shared" ref="AT954" si="9989">AH954*AO951+AJ954*AO954-AI954*AP951-AK954*AP954</f>
        <v>74.655871934516469</v>
      </c>
      <c r="AU954" s="3">
        <f t="shared" ref="AU954" si="9990">(AH954*AP951+AI954*AO951+AJ954*AP954+AK954*AO954)</f>
        <v>0</v>
      </c>
      <c r="AV954" s="20"/>
      <c r="AW954" s="16">
        <v>0</v>
      </c>
      <c r="AX954" s="17">
        <v>0</v>
      </c>
      <c r="AY954" s="18">
        <v>1</v>
      </c>
      <c r="AZ954" s="19">
        <v>0</v>
      </c>
      <c r="BA954" s="20"/>
      <c r="BB954" s="1">
        <f t="shared" ref="BB954" si="9991">AR954*AW951+AT954*AW954-AS954*AX951-AU954*AX954</f>
        <v>0</v>
      </c>
      <c r="BC954" s="4">
        <f t="shared" ref="BC954" si="9992">(AR954*AX951+AS954*AW951+AT954*AX954+AU954*AW954)</f>
        <v>309.96688690773698</v>
      </c>
      <c r="BD954" s="2">
        <f t="shared" ref="BD954" si="9993">AR954*AY951+AT954*AY954-AS954*AZ951-AU954*AZ954</f>
        <v>-1156.8353785181464</v>
      </c>
      <c r="BE954" s="3">
        <f t="shared" ref="BE954" si="9994">(AR954*AZ951+AS954*AY951+AT954*AZ954+AU954*AY954)</f>
        <v>0</v>
      </c>
      <c r="BF954" s="20"/>
      <c r="BG954" s="16">
        <v>0</v>
      </c>
      <c r="BH954" s="17">
        <f t="shared" ref="BH954" si="9995">$B951*$BH$4</f>
        <v>4.1863935999999997</v>
      </c>
      <c r="BI954" s="18">
        <v>1</v>
      </c>
      <c r="BJ954" s="19">
        <v>0</v>
      </c>
      <c r="BK954" s="20"/>
      <c r="BL954" s="1">
        <f t="shared" ref="BL954" si="9996">BB954*BG951+BD954*BG954-BC954*BH951-BE954*BH954</f>
        <v>0</v>
      </c>
      <c r="BM954" s="4">
        <f t="shared" ref="BM954" si="9997">(BB954*BH951+BC954*BG951+BD954*BH954+BE954*BG954)</f>
        <v>-4533.0013379742086</v>
      </c>
      <c r="BN954" s="2">
        <f t="shared" ref="BN954" si="9998">BB954*BI951+BD954*BI954-BC954*BJ951-BE954*BJ954</f>
        <v>-1156.8353785181464</v>
      </c>
      <c r="BO954" s="3">
        <f t="shared" ref="BO954" si="9999">(BB954*BJ951+BC954*BI951+BD954*BJ954+BE954*BI954)</f>
        <v>0</v>
      </c>
      <c r="BP954" s="20"/>
      <c r="BQ954" s="16">
        <v>0</v>
      </c>
      <c r="BR954" s="17">
        <v>0</v>
      </c>
      <c r="BS954" s="18">
        <v>1</v>
      </c>
      <c r="BT954" s="19">
        <v>0</v>
      </c>
      <c r="BU954" s="20"/>
      <c r="BV954" s="1">
        <f t="shared" ref="BV954" si="10000">BL954*BQ951+BN954*BQ954-BM954*BR951-BO954*BR954</f>
        <v>0</v>
      </c>
      <c r="BW954" s="4">
        <f t="shared" ref="BW954" si="10001">(BL954*BR951+BM954*BQ951+BN954*BR954+BO954*BQ954)</f>
        <v>-4533.0013379742086</v>
      </c>
      <c r="BX954" s="2">
        <f t="shared" ref="BX954" si="10002">BL954*BS951+BN954*BS954-BM954*BT951-BO954*BT954</f>
        <v>13850.72083355695</v>
      </c>
      <c r="BY954" s="3">
        <f t="shared" ref="BY954" si="10003">(BL954*BT951+BM954*BS951+BN954*BT954+BO954*BS954)</f>
        <v>0</v>
      </c>
      <c r="BZ954" s="20"/>
      <c r="CA954" s="16">
        <v>0</v>
      </c>
      <c r="CB954" s="17">
        <f t="shared" ref="CB954" si="10004">$B951*$CB$4</f>
        <v>1.8895935999999998</v>
      </c>
      <c r="CC954" s="18">
        <v>1</v>
      </c>
      <c r="CD954" s="19">
        <v>0</v>
      </c>
      <c r="CE954" s="20"/>
      <c r="CF954" s="1">
        <f t="shared" ref="CF954" si="10005">BV954*CA951+BX954*CA954-BW954*CB951-BY954*CB954</f>
        <v>0</v>
      </c>
      <c r="CG954" s="4">
        <f t="shared" ref="CG954" si="10006">(BV954*CB951+BW954*CA951+BX954*CB954+BY954*CA954)</f>
        <v>21639.232104501665</v>
      </c>
      <c r="CH954" s="2">
        <f t="shared" ref="CH954" si="10007">BV954*CC951+BX954*CC954-BW954*CD951-BY954*CD954</f>
        <v>13850.72083355695</v>
      </c>
      <c r="CI954" s="3">
        <f t="shared" ref="CI954" si="10008">(BV954*CD951+BW954*CC951+BX954*CD954+BY954*CC954)</f>
        <v>0</v>
      </c>
      <c r="CK954" s="16">
        <f t="shared" ref="CK954" si="10009">1/$CL$4</f>
        <v>1</v>
      </c>
      <c r="CL954" s="17">
        <v>0</v>
      </c>
      <c r="CM954" s="18">
        <v>1</v>
      </c>
      <c r="CN954" s="19">
        <v>0</v>
      </c>
      <c r="CP954" s="1">
        <f t="shared" ref="CP954" si="10010">CF954*CK951+CH954*CK954-CG954*CL951-CI954*CL954</f>
        <v>13850.72083355695</v>
      </c>
      <c r="CQ954" s="4">
        <f t="shared" ref="CQ954" si="10011">(CF954*CL951+CG954*CK951+CH954*CL954+CI954*CK954)</f>
        <v>21639.232104501665</v>
      </c>
      <c r="CR954" s="2">
        <f t="shared" ref="CR954" si="10012">CF954*CM951+CH954*CM954-CG954*CN951-CI954*CN954</f>
        <v>13850.72083355695</v>
      </c>
      <c r="CS954" s="3">
        <f t="shared" ref="CS954" si="10013">(CF954*CN951+CG954*CM951+CH954*CN954+CI954*CM954)</f>
        <v>0</v>
      </c>
      <c r="CU954" s="39">
        <f t="shared" ref="CU954" si="10014">(180/PI())*ATAN(-1*(CQ951/CP951))</f>
        <v>32.622271330228763</v>
      </c>
      <c r="CW954" s="56">
        <f t="shared" ref="CW954" si="10015">20*LOG(((1-(10^(CU951/20)^2)*(1-((1-CW951)/(1+CW951))^2))^0.5))</f>
        <v>-1.7769426948451761E-8</v>
      </c>
    </row>
    <row r="955" spans="1:101" ht="18" customHeight="1"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3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</row>
    <row r="956" spans="1:101" ht="18" customHeight="1"/>
    <row r="957" spans="1:101" ht="18" customHeight="1" thickBot="1">
      <c r="A957" s="23"/>
      <c r="B957" s="23"/>
      <c r="C957" s="23"/>
      <c r="D957" s="20" t="s">
        <v>6</v>
      </c>
      <c r="E957" s="20"/>
      <c r="F957" s="20"/>
      <c r="G957" s="20"/>
      <c r="H957" s="20"/>
      <c r="I957" s="20" t="s">
        <v>7</v>
      </c>
      <c r="J957" s="20"/>
      <c r="K957" s="20"/>
      <c r="L957" s="20"/>
      <c r="M957" s="23"/>
      <c r="N957" s="23"/>
      <c r="O957" s="24" t="s">
        <v>8</v>
      </c>
      <c r="P957" s="23"/>
      <c r="Q957" s="23"/>
      <c r="R957" s="23"/>
      <c r="S957" s="20"/>
      <c r="T957" s="20" t="s">
        <v>9</v>
      </c>
      <c r="U957" s="23"/>
      <c r="V957" s="23"/>
      <c r="W957" s="23"/>
      <c r="X957" s="23"/>
      <c r="Y957" s="24" t="s">
        <v>10</v>
      </c>
      <c r="Z957" s="23"/>
      <c r="AA957" s="23"/>
      <c r="AB957" s="23"/>
      <c r="AC957" s="24" t="s">
        <v>11</v>
      </c>
      <c r="AD957" s="20"/>
      <c r="AE957" s="20"/>
      <c r="AF957" s="20"/>
      <c r="AG957" s="20"/>
      <c r="AH957" s="23"/>
      <c r="AI957" s="24" t="s">
        <v>12</v>
      </c>
      <c r="AJ957" s="23"/>
      <c r="AK957" s="23"/>
      <c r="AL957" s="20"/>
      <c r="AM957" s="24" t="s">
        <v>21</v>
      </c>
      <c r="AN957" s="20"/>
      <c r="AO957" s="23"/>
      <c r="AP957" s="23"/>
      <c r="AQ957" s="23"/>
      <c r="AR957" s="23"/>
      <c r="AS957" s="24" t="s">
        <v>87</v>
      </c>
      <c r="AT957" s="23"/>
      <c r="AU957" s="23"/>
      <c r="AV957" s="23"/>
      <c r="AW957" s="24" t="s">
        <v>22</v>
      </c>
      <c r="AX957" s="20"/>
      <c r="AY957" s="20"/>
      <c r="AZ957" s="20"/>
      <c r="BA957" s="20"/>
      <c r="BB957" s="23"/>
      <c r="BC957" s="24" t="s">
        <v>13</v>
      </c>
      <c r="BD957" s="23"/>
      <c r="BE957" s="23"/>
      <c r="BF957" s="23"/>
      <c r="BG957" s="24" t="s">
        <v>23</v>
      </c>
      <c r="BH957" s="20"/>
      <c r="BI957" s="23"/>
      <c r="BJ957" s="23"/>
      <c r="BK957" s="23"/>
      <c r="BL957" s="23"/>
      <c r="BM957" s="24" t="s">
        <v>24</v>
      </c>
      <c r="BN957" s="23"/>
      <c r="BO957" s="23"/>
      <c r="BP957" s="23"/>
      <c r="BQ957" s="24" t="s">
        <v>22</v>
      </c>
      <c r="BR957" s="20"/>
      <c r="BS957" s="20"/>
      <c r="BT957" s="20"/>
      <c r="BU957" s="20"/>
      <c r="BV957" s="23"/>
      <c r="BW957" s="24" t="s">
        <v>25</v>
      </c>
      <c r="BX957" s="23"/>
      <c r="BY957" s="23"/>
      <c r="BZ957" s="23"/>
      <c r="CA957" s="24" t="s">
        <v>23</v>
      </c>
      <c r="CB957" s="20"/>
      <c r="CC957" s="23"/>
      <c r="CD957" s="23"/>
      <c r="CE957" s="23"/>
      <c r="CF957" s="23"/>
      <c r="CG957" s="24" t="s">
        <v>88</v>
      </c>
      <c r="CH957" s="23"/>
      <c r="CI957" s="23"/>
      <c r="CJ957" s="23"/>
      <c r="CK957" s="24" t="s">
        <v>155</v>
      </c>
      <c r="CL957" s="24"/>
      <c r="CM957" s="23"/>
      <c r="CN957" s="23"/>
      <c r="CO957" s="23"/>
      <c r="CP957" s="23"/>
      <c r="CQ957" s="24" t="s">
        <v>89</v>
      </c>
      <c r="CR957" s="23"/>
      <c r="CS957" s="23"/>
    </row>
    <row r="958" spans="1:101" ht="18" customHeight="1" thickBot="1">
      <c r="A958" s="23"/>
      <c r="B958" s="33"/>
      <c r="C958" s="23"/>
      <c r="D958" s="7" t="s">
        <v>99</v>
      </c>
      <c r="E958" s="8"/>
      <c r="F958" s="8" t="s">
        <v>100</v>
      </c>
      <c r="G958" s="9"/>
      <c r="H958" s="10"/>
      <c r="I958" s="7" t="s">
        <v>103</v>
      </c>
      <c r="J958" s="8"/>
      <c r="K958" s="8" t="s">
        <v>104</v>
      </c>
      <c r="L958" s="9"/>
      <c r="M958" s="23"/>
      <c r="N958" s="194" t="s">
        <v>74</v>
      </c>
      <c r="O958" s="195"/>
      <c r="P958" s="196" t="s">
        <v>75</v>
      </c>
      <c r="Q958" s="197"/>
      <c r="R958" s="23"/>
      <c r="S958" s="7" t="s">
        <v>2</v>
      </c>
      <c r="T958" s="8"/>
      <c r="U958" s="8" t="s">
        <v>3</v>
      </c>
      <c r="V958" s="9"/>
      <c r="W958" s="20"/>
      <c r="X958" s="194" t="s">
        <v>108</v>
      </c>
      <c r="Y958" s="195"/>
      <c r="Z958" s="196" t="s">
        <v>109</v>
      </c>
      <c r="AA958" s="197"/>
      <c r="AB958" s="20"/>
      <c r="AC958" s="7" t="s">
        <v>107</v>
      </c>
      <c r="AD958" s="8"/>
      <c r="AE958" s="8" t="s">
        <v>14</v>
      </c>
      <c r="AF958" s="9"/>
      <c r="AG958" s="20"/>
      <c r="AH958" s="194" t="s">
        <v>112</v>
      </c>
      <c r="AI958" s="195"/>
      <c r="AJ958" s="196" t="s">
        <v>113</v>
      </c>
      <c r="AK958" s="197"/>
      <c r="AL958" s="20"/>
      <c r="AM958" s="106" t="s">
        <v>135</v>
      </c>
      <c r="AN958" s="107"/>
      <c r="AO958" s="107" t="s">
        <v>136</v>
      </c>
      <c r="AP958" s="108"/>
      <c r="AQ958" s="23"/>
      <c r="AR958" s="194" t="s">
        <v>116</v>
      </c>
      <c r="AS958" s="195"/>
      <c r="AT958" s="196" t="s">
        <v>0</v>
      </c>
      <c r="AU958" s="197"/>
      <c r="AV958" s="36"/>
      <c r="AW958" s="7" t="s">
        <v>139</v>
      </c>
      <c r="AX958" s="8"/>
      <c r="AY958" s="8" t="s">
        <v>140</v>
      </c>
      <c r="AZ958" s="9"/>
      <c r="BA958" s="20"/>
      <c r="BB958" s="194" t="s">
        <v>119</v>
      </c>
      <c r="BC958" s="195"/>
      <c r="BD958" s="196" t="s">
        <v>120</v>
      </c>
      <c r="BE958" s="197"/>
      <c r="BF958" s="36"/>
      <c r="BG958" s="190" t="s">
        <v>143</v>
      </c>
      <c r="BH958" s="191"/>
      <c r="BI958" s="192" t="s">
        <v>144</v>
      </c>
      <c r="BJ958" s="193"/>
      <c r="BK958" s="36"/>
      <c r="BL958" s="194" t="s">
        <v>123</v>
      </c>
      <c r="BM958" s="195"/>
      <c r="BN958" s="196" t="s">
        <v>124</v>
      </c>
      <c r="BO958" s="197"/>
      <c r="BP958" s="36"/>
      <c r="BQ958" s="7" t="s">
        <v>147</v>
      </c>
      <c r="BR958" s="8"/>
      <c r="BS958" s="8" t="s">
        <v>148</v>
      </c>
      <c r="BT958" s="9"/>
      <c r="BU958" s="20"/>
      <c r="BV958" s="194" t="s">
        <v>127</v>
      </c>
      <c r="BW958" s="195"/>
      <c r="BX958" s="196" t="s">
        <v>128</v>
      </c>
      <c r="BY958" s="197"/>
      <c r="BZ958" s="36"/>
      <c r="CA958" s="7" t="s">
        <v>151</v>
      </c>
      <c r="CB958" s="8"/>
      <c r="CC958" s="8" t="s">
        <v>152</v>
      </c>
      <c r="CD958" s="9"/>
      <c r="CE958" s="36"/>
      <c r="CF958" s="194" t="s">
        <v>131</v>
      </c>
      <c r="CG958" s="195"/>
      <c r="CH958" s="196" t="s">
        <v>132</v>
      </c>
      <c r="CI958" s="197"/>
      <c r="CJ958" s="23"/>
      <c r="CK958" s="7" t="s">
        <v>156</v>
      </c>
      <c r="CL958" s="8"/>
      <c r="CM958" s="8" t="s">
        <v>157</v>
      </c>
      <c r="CN958" s="9"/>
      <c r="CO958" s="23"/>
      <c r="CP958" s="194" t="s">
        <v>160</v>
      </c>
      <c r="CQ958" s="195"/>
      <c r="CR958" s="196" t="s">
        <v>132</v>
      </c>
      <c r="CS958" s="197"/>
      <c r="CU958" s="26" t="s">
        <v>15</v>
      </c>
      <c r="CW958" s="52" t="s">
        <v>46</v>
      </c>
    </row>
    <row r="959" spans="1:101" ht="18" customHeight="1" thickTop="1" thickBot="1">
      <c r="B959" s="34">
        <v>2.34</v>
      </c>
      <c r="D959" s="11">
        <v>1</v>
      </c>
      <c r="E959" s="12">
        <v>0</v>
      </c>
      <c r="F959" s="13">
        <v>0</v>
      </c>
      <c r="G959" s="14">
        <v>0</v>
      </c>
      <c r="H959" s="10"/>
      <c r="I959" s="11">
        <v>1</v>
      </c>
      <c r="J959" s="12">
        <v>0</v>
      </c>
      <c r="K959" s="13">
        <v>0</v>
      </c>
      <c r="L959" s="40">
        <f t="shared" ref="L959" si="10016">$B959*$J$4</f>
        <v>3.3392735999999998</v>
      </c>
      <c r="N959" s="1">
        <f t="shared" ref="N959" si="10017">D959*I959+F959*I962-E959*J959-G959*J962</f>
        <v>1</v>
      </c>
      <c r="O959" s="4">
        <f t="shared" ref="O959" si="10018">(D959*J959+E959*I959+F959*J962+G959*I962)</f>
        <v>0</v>
      </c>
      <c r="P959" s="2">
        <f t="shared" ref="P959" si="10019">D959*K959+F959*K962-E959*L959-G959*L962</f>
        <v>0</v>
      </c>
      <c r="Q959" s="3">
        <f t="shared" ref="Q959" si="10020">(D959*L959+E959*K959+F959*L962+G959*K962)</f>
        <v>3.3392735999999998</v>
      </c>
      <c r="S959" s="11">
        <v>1</v>
      </c>
      <c r="T959" s="12">
        <v>0</v>
      </c>
      <c r="U959" s="13">
        <v>0</v>
      </c>
      <c r="V959" s="13">
        <v>0</v>
      </c>
      <c r="W959" s="20"/>
      <c r="X959" s="1">
        <f t="shared" ref="X959" si="10021">N959*S959+P959*S962-O959*T959-Q959*T962</f>
        <v>-13.10002667620352</v>
      </c>
      <c r="Y959" s="4">
        <f t="shared" ref="Y959" si="10022">(N959*T959+O959*S959+P959*T962+Q959*S962)</f>
        <v>0</v>
      </c>
      <c r="Z959" s="2">
        <f t="shared" ref="Z959" si="10023">N959*U959+P959*U962-O959*V959-Q959*V962</f>
        <v>0</v>
      </c>
      <c r="AA959" s="3">
        <f t="shared" ref="AA959" si="10024">(N959*V959+O959*U959+P959*V962+Q959*U962)</f>
        <v>3.3392735999999998</v>
      </c>
      <c r="AB959" s="20"/>
      <c r="AC959" s="11">
        <v>1</v>
      </c>
      <c r="AD959" s="12">
        <v>0</v>
      </c>
      <c r="AE959" s="13">
        <v>0</v>
      </c>
      <c r="AF959" s="40">
        <f t="shared" ref="AF959" si="10025">$B959*$AD$4</f>
        <v>4.0072266000000001</v>
      </c>
      <c r="AG959" s="20"/>
      <c r="AH959" s="1">
        <f t="shared" ref="AH959" si="10026">X959*AC959+Z959*AC962-Y959*AD959-AA959*AD962</f>
        <v>-13.10002667620352</v>
      </c>
      <c r="AI959" s="4">
        <f t="shared" ref="AI959" si="10027">(X959*AD959+Y959*AC959+Z959*AD962+AA959*AC962)</f>
        <v>0</v>
      </c>
      <c r="AJ959" s="2">
        <f t="shared" ref="AJ959" si="10028">X959*AE959+Z959*AE962-Y959*AF959-AA959*AF962</f>
        <v>0</v>
      </c>
      <c r="AK959" s="3">
        <f t="shared" ref="AK959" si="10029">(X959*AF959+Y959*AE959+Z959*AF962+AA959*AE962)</f>
        <v>-49.155501757592333</v>
      </c>
      <c r="AL959" s="20"/>
      <c r="AM959" s="11">
        <v>1</v>
      </c>
      <c r="AN959" s="12">
        <v>0</v>
      </c>
      <c r="AO959" s="13">
        <v>0</v>
      </c>
      <c r="AP959" s="14">
        <v>0</v>
      </c>
      <c r="AR959" s="1">
        <f t="shared" ref="AR959" si="10030">AH959*AM959+AJ959*AM962-AI959*AN959-AK959*AN962</f>
        <v>206.10787165294147</v>
      </c>
      <c r="AS959" s="4">
        <f t="shared" ref="AS959" si="10031">(AH959*AN959+AI959*AM959+AJ959*AN962+AK959*AM962)</f>
        <v>0</v>
      </c>
      <c r="AT959" s="2">
        <f t="shared" ref="AT959" si="10032">AH959*AO959+AJ959*AO962-AI959*AP959-AK959*AP962</f>
        <v>0</v>
      </c>
      <c r="AU959" s="3">
        <f t="shared" ref="AU959" si="10033">(AH959*AP959+AI959*AO959+AJ959*AP962+AK959*AO962)</f>
        <v>-49.155501757592333</v>
      </c>
      <c r="AV959" s="20"/>
      <c r="AW959" s="11">
        <v>1</v>
      </c>
      <c r="AX959" s="12">
        <v>0</v>
      </c>
      <c r="AY959" s="13">
        <v>0</v>
      </c>
      <c r="AZ959" s="40">
        <f t="shared" ref="AZ959" si="10034">$B959*$AX$4</f>
        <v>4.0072266000000001</v>
      </c>
      <c r="BA959" s="20"/>
      <c r="BB959" s="1">
        <f t="shared" ref="BB959" si="10035">AR959*AW959+AT959*AW962-AS959*AX959-AU959*AX962</f>
        <v>206.10787165294147</v>
      </c>
      <c r="BC959" s="4">
        <f t="shared" ref="BC959" si="10036">(AR959*AX959+AS959*AW959+AT959*AX962+AU959*AW962)</f>
        <v>0</v>
      </c>
      <c r="BD959" s="2">
        <f t="shared" ref="BD959" si="10037">AR959*AY959+AT959*AY962-AS959*AZ959-AU959*AZ962</f>
        <v>0</v>
      </c>
      <c r="BE959" s="3">
        <f t="shared" ref="BE959" si="10038">(AR959*AZ959+AS959*AY959+AT959*AZ962+AU959*AY962)</f>
        <v>776.76544399946067</v>
      </c>
      <c r="BF959" s="20"/>
      <c r="BG959" s="11">
        <v>1</v>
      </c>
      <c r="BH959" s="12">
        <v>0</v>
      </c>
      <c r="BI959" s="13">
        <v>0</v>
      </c>
      <c r="BJ959" s="14">
        <v>0</v>
      </c>
      <c r="BK959" s="20"/>
      <c r="BL959" s="1">
        <f t="shared" ref="BL959" si="10039">BB959*BG959+BD959*BG962-BC959*BH959-BE959*BH962</f>
        <v>-3073.7711659753222</v>
      </c>
      <c r="BM959" s="4">
        <f t="shared" ref="BM959" si="10040">(BB959*BH959+BC959*BG959+BD959*BH962+BE959*BG962)</f>
        <v>0</v>
      </c>
      <c r="BN959" s="2">
        <f t="shared" ref="BN959" si="10041">BB959*BI959+BD959*BI962-BC959*BJ959-BE959*BJ962</f>
        <v>0</v>
      </c>
      <c r="BO959" s="3">
        <f t="shared" ref="BO959" si="10042">(BB959*BJ959+BC959*BI959+BD959*BJ962+BE959*BI962)</f>
        <v>776.76544399946067</v>
      </c>
      <c r="BP959" s="20"/>
      <c r="BQ959" s="11">
        <v>1</v>
      </c>
      <c r="BR959" s="12">
        <v>0</v>
      </c>
      <c r="BS959" s="13">
        <v>0</v>
      </c>
      <c r="BT959" s="40">
        <f t="shared" ref="BT959" si="10043">$B959*BR$4</f>
        <v>3.3392735999999998</v>
      </c>
      <c r="BU959" s="20"/>
      <c r="BV959" s="1">
        <f t="shared" ref="BV959" si="10044">BL959*BQ959+BN959*BQ962-BM959*BR959-BO959*BR962</f>
        <v>-3073.7711659753222</v>
      </c>
      <c r="BW959" s="4">
        <f t="shared" ref="BW959" si="10045">(BL959*BR959+BM959*BQ959+BN959*BR962+BO959*BQ962)</f>
        <v>0</v>
      </c>
      <c r="BX959" s="2">
        <f t="shared" ref="BX959" si="10046">BL959*BS959+BN959*BS962-BM959*BT959-BO959*BT962</f>
        <v>0</v>
      </c>
      <c r="BY959" s="3">
        <f t="shared" ref="BY959" si="10047">(BL959*BT959+BM959*BS959+BN959*BT962+BO959*BS962)</f>
        <v>-9487.39746298315</v>
      </c>
      <c r="BZ959" s="20"/>
      <c r="CA959" s="11">
        <v>1</v>
      </c>
      <c r="CB959" s="12">
        <v>0</v>
      </c>
      <c r="CC959" s="13">
        <v>0</v>
      </c>
      <c r="CD959" s="14">
        <v>0</v>
      </c>
      <c r="CE959" s="20"/>
      <c r="CF959" s="1">
        <f t="shared" ref="CF959" si="10048">BV959*CA959+BX959*CA962-BW959*CB959-BY959*CB962</f>
        <v>15008.100270446885</v>
      </c>
      <c r="CG959" s="4">
        <f t="shared" ref="CG959" si="10049">(BV959*CB959+BW959*CA959+BX959*CB962+BY959*CA962)</f>
        <v>0</v>
      </c>
      <c r="CH959" s="2">
        <f t="shared" ref="CH959" si="10050">BV959*CC959+BX959*CC962-BW959*CD959-BY959*CD962</f>
        <v>0</v>
      </c>
      <c r="CI959" s="3">
        <f t="shared" ref="CI959" si="10051">(BV959*CD959+BW959*CC959+BX959*CD962+BY959*CC962)</f>
        <v>-9487.39746298315</v>
      </c>
      <c r="CJ959" s="28"/>
      <c r="CK959" s="11">
        <v>1</v>
      </c>
      <c r="CL959" s="12">
        <v>0</v>
      </c>
      <c r="CM959" s="13">
        <v>0</v>
      </c>
      <c r="CN959" s="14">
        <v>0</v>
      </c>
      <c r="CP959" s="1">
        <f t="shared" ref="CP959" si="10052">CF959*CK959+CH959*CK962-CG959*CL959-CI959*CL962</f>
        <v>15008.100270446885</v>
      </c>
      <c r="CQ959" s="4">
        <f t="shared" ref="CQ959" si="10053">(CF959*CL959+CG959*CK959+CH959*CL962+CI959*CK962)</f>
        <v>-9487.39746298315</v>
      </c>
      <c r="CR959" s="2">
        <f t="shared" ref="CR959" si="10054">CF959*CM959+CH959*CM962-CG959*CN959-CI959*CN962</f>
        <v>0</v>
      </c>
      <c r="CS959" s="3">
        <f t="shared" ref="CS959" si="10055">(CF959*CN959+CG959*CM959+CH959*CN962+CI959*CM962)</f>
        <v>-9487.39746298315</v>
      </c>
      <c r="CU959" s="29">
        <f t="shared" ref="CU959" si="10056">20*LOG(((1+$CL$4)/$CL$4)/((CP959+CP962)^2+(CQ959+CQ962)^2)^0.5)</f>
        <v>-84.409664342982296</v>
      </c>
      <c r="CW959" s="53">
        <f t="shared" ref="CW959" si="10057">((CP959^2+CQ959^2)^0.5)/((CP962^2+CQ962^2)^0.5)</f>
        <v>0.63215179283947642</v>
      </c>
    </row>
    <row r="960" spans="1:101" ht="18" customHeight="1" thickBot="1">
      <c r="D960" s="11"/>
      <c r="E960" s="13"/>
      <c r="F960" s="13"/>
      <c r="G960" s="15"/>
      <c r="H960" s="10"/>
      <c r="I960" s="11"/>
      <c r="J960" s="13"/>
      <c r="K960" s="13"/>
      <c r="L960" s="15"/>
      <c r="N960" s="5"/>
      <c r="Q960" s="6"/>
      <c r="S960" s="11"/>
      <c r="T960" s="13"/>
      <c r="U960" s="13"/>
      <c r="V960" s="15"/>
      <c r="W960" s="20"/>
      <c r="X960" s="5"/>
      <c r="AA960" s="6"/>
      <c r="AB960" s="20"/>
      <c r="AC960" s="11"/>
      <c r="AD960" s="13"/>
      <c r="AE960" s="13"/>
      <c r="AF960" s="15"/>
      <c r="AG960" s="20"/>
      <c r="AH960" s="5"/>
      <c r="AK960" s="6"/>
      <c r="AL960" s="20"/>
      <c r="AM960" s="11"/>
      <c r="AN960" s="13"/>
      <c r="AO960" s="13"/>
      <c r="AP960" s="15"/>
      <c r="AR960" s="5"/>
      <c r="AU960" s="6"/>
      <c r="AW960" s="11"/>
      <c r="AX960" s="13"/>
      <c r="AY960" s="13"/>
      <c r="AZ960" s="15"/>
      <c r="BA960" s="20"/>
      <c r="BB960" s="5"/>
      <c r="BE960" s="6"/>
      <c r="BG960" s="11"/>
      <c r="BH960" s="13"/>
      <c r="BI960" s="13"/>
      <c r="BJ960" s="15"/>
      <c r="BL960" s="5"/>
      <c r="BO960" s="6"/>
      <c r="BQ960" s="11"/>
      <c r="BR960" s="13"/>
      <c r="BS960" s="13"/>
      <c r="BT960" s="15"/>
      <c r="BU960" s="20"/>
      <c r="BV960" s="5"/>
      <c r="BY960" s="6"/>
      <c r="CA960" s="11"/>
      <c r="CB960" s="13"/>
      <c r="CC960" s="13"/>
      <c r="CD960" s="15"/>
      <c r="CF960" s="5"/>
      <c r="CI960" s="6"/>
      <c r="CK960" s="11"/>
      <c r="CL960" s="13"/>
      <c r="CM960" s="13"/>
      <c r="CN960" s="15"/>
      <c r="CP960" s="5"/>
      <c r="CS960" s="6"/>
      <c r="CW960" s="54"/>
    </row>
    <row r="961" spans="1:101" ht="18" customHeight="1" thickBot="1">
      <c r="D961" s="11" t="s">
        <v>101</v>
      </c>
      <c r="E961" s="13"/>
      <c r="F961" s="13" t="s">
        <v>102</v>
      </c>
      <c r="G961" s="15"/>
      <c r="H961" s="10"/>
      <c r="I961" s="11" t="s">
        <v>106</v>
      </c>
      <c r="J961" s="13"/>
      <c r="K961" s="13" t="s">
        <v>105</v>
      </c>
      <c r="L961" s="15"/>
      <c r="N961" s="194" t="s">
        <v>16</v>
      </c>
      <c r="O961" s="195"/>
      <c r="P961" s="196" t="s">
        <v>17</v>
      </c>
      <c r="Q961" s="197"/>
      <c r="S961" s="11" t="s">
        <v>4</v>
      </c>
      <c r="T961" s="13"/>
      <c r="U961" s="13" t="s">
        <v>5</v>
      </c>
      <c r="V961" s="15"/>
      <c r="W961" s="20"/>
      <c r="X961" s="194" t="s">
        <v>111</v>
      </c>
      <c r="Y961" s="195"/>
      <c r="Z961" s="196" t="s">
        <v>110</v>
      </c>
      <c r="AA961" s="197"/>
      <c r="AB961" s="20"/>
      <c r="AC961" s="11" t="s">
        <v>18</v>
      </c>
      <c r="AD961" s="13"/>
      <c r="AE961" s="13" t="s">
        <v>19</v>
      </c>
      <c r="AF961" s="15"/>
      <c r="AG961" s="20"/>
      <c r="AH961" s="194" t="s">
        <v>114</v>
      </c>
      <c r="AI961" s="195"/>
      <c r="AJ961" s="196" t="s">
        <v>115</v>
      </c>
      <c r="AK961" s="197"/>
      <c r="AL961" s="20"/>
      <c r="AM961" s="11" t="s">
        <v>138</v>
      </c>
      <c r="AN961" s="13"/>
      <c r="AO961" s="13" t="s">
        <v>137</v>
      </c>
      <c r="AP961" s="15"/>
      <c r="AR961" s="194" t="s">
        <v>117</v>
      </c>
      <c r="AS961" s="195"/>
      <c r="AT961" s="196" t="s">
        <v>118</v>
      </c>
      <c r="AU961" s="197"/>
      <c r="AV961" s="36"/>
      <c r="AW961" s="11" t="s">
        <v>142</v>
      </c>
      <c r="AX961" s="13"/>
      <c r="AY961" s="13" t="s">
        <v>141</v>
      </c>
      <c r="AZ961" s="15"/>
      <c r="BA961" s="20"/>
      <c r="BB961" s="194" t="s">
        <v>122</v>
      </c>
      <c r="BC961" s="195"/>
      <c r="BD961" s="196" t="s">
        <v>121</v>
      </c>
      <c r="BE961" s="197"/>
      <c r="BF961" s="36"/>
      <c r="BG961" s="11" t="s">
        <v>145</v>
      </c>
      <c r="BH961" s="13"/>
      <c r="BI961" s="13" t="s">
        <v>146</v>
      </c>
      <c r="BJ961" s="15"/>
      <c r="BK961" s="36"/>
      <c r="BL961" s="194" t="s">
        <v>125</v>
      </c>
      <c r="BM961" s="195"/>
      <c r="BN961" s="196" t="s">
        <v>126</v>
      </c>
      <c r="BO961" s="197"/>
      <c r="BP961" s="36"/>
      <c r="BQ961" s="11" t="s">
        <v>150</v>
      </c>
      <c r="BR961" s="13"/>
      <c r="BS961" s="13" t="s">
        <v>149</v>
      </c>
      <c r="BT961" s="15"/>
      <c r="BU961" s="20"/>
      <c r="BV961" s="194" t="s">
        <v>129</v>
      </c>
      <c r="BW961" s="195"/>
      <c r="BX961" s="196" t="s">
        <v>130</v>
      </c>
      <c r="BY961" s="197"/>
      <c r="BZ961" s="36"/>
      <c r="CA961" s="11" t="s">
        <v>154</v>
      </c>
      <c r="CB961" s="13"/>
      <c r="CC961" s="13" t="s">
        <v>153</v>
      </c>
      <c r="CD961" s="15"/>
      <c r="CE961" s="36"/>
      <c r="CF961" s="194" t="s">
        <v>134</v>
      </c>
      <c r="CG961" s="195"/>
      <c r="CH961" s="196" t="s">
        <v>133</v>
      </c>
      <c r="CI961" s="197"/>
      <c r="CK961" s="11" t="s">
        <v>159</v>
      </c>
      <c r="CL961" s="13"/>
      <c r="CM961" s="13" t="s">
        <v>158</v>
      </c>
      <c r="CN961" s="15"/>
      <c r="CP961" s="109" t="s">
        <v>161</v>
      </c>
      <c r="CQ961" s="110"/>
      <c r="CR961" s="111" t="s">
        <v>162</v>
      </c>
      <c r="CS961" s="112"/>
      <c r="CU961" s="38" t="s">
        <v>29</v>
      </c>
      <c r="CW961" s="55" t="s">
        <v>47</v>
      </c>
    </row>
    <row r="962" spans="1:101" ht="18" customHeight="1" thickTop="1" thickBot="1">
      <c r="D962" s="16">
        <v>0</v>
      </c>
      <c r="E962" s="17">
        <f t="shared" ref="E962" si="10058">$B959*$E$4</f>
        <v>1.9058831999999999</v>
      </c>
      <c r="F962" s="18">
        <v>1</v>
      </c>
      <c r="G962" s="19">
        <v>0</v>
      </c>
      <c r="H962" s="10"/>
      <c r="I962" s="16">
        <v>0</v>
      </c>
      <c r="J962" s="17">
        <v>0</v>
      </c>
      <c r="K962" s="18">
        <v>1</v>
      </c>
      <c r="L962" s="19">
        <v>0</v>
      </c>
      <c r="N962" s="1">
        <f t="shared" ref="N962" si="10059">D962*I959+F962*I962-E962*J959-G962*J962</f>
        <v>0</v>
      </c>
      <c r="O962" s="4">
        <f t="shared" ref="O962" si="10060">(D962*J959+E962*I959+F962*J962+G962*I962)</f>
        <v>1.9058831999999999</v>
      </c>
      <c r="P962" s="2">
        <f t="shared" ref="P962" si="10061">D962*K959+F962*K962-E962*L959-G962*L962</f>
        <v>-5.3642654544435198</v>
      </c>
      <c r="Q962" s="3">
        <f t="shared" ref="Q962" si="10062">(D962*L959+E962*K959+F962*L962+G962*K962)</f>
        <v>0</v>
      </c>
      <c r="S962" s="16">
        <v>0</v>
      </c>
      <c r="T962" s="17">
        <f t="shared" ref="T962" si="10063">$B959*$T$4</f>
        <v>4.2224832000000001</v>
      </c>
      <c r="U962" s="18">
        <v>1</v>
      </c>
      <c r="V962" s="19">
        <v>0</v>
      </c>
      <c r="W962" s="20"/>
      <c r="X962" s="1">
        <f t="shared" ref="X962" si="10064">N962*S959+P962*S962-O962*T959-Q962*T962</f>
        <v>0</v>
      </c>
      <c r="Y962" s="4">
        <f t="shared" ref="Y962" si="10065">(N962*T959+O962*S959+P962*T962+Q962*S962)</f>
        <v>-20.744637561728126</v>
      </c>
      <c r="Z962" s="2">
        <f t="shared" ref="Z962" si="10066">N962*U959+P962*U962-O962*V959-Q962*V962</f>
        <v>-5.3642654544435198</v>
      </c>
      <c r="AA962" s="3">
        <f t="shared" ref="AA962" si="10067">(N962*V959+O962*U959+P962*V962+Q962*U962)</f>
        <v>0</v>
      </c>
      <c r="AB962" s="20"/>
      <c r="AC962" s="16">
        <v>0</v>
      </c>
      <c r="AD962" s="17">
        <v>0</v>
      </c>
      <c r="AE962" s="18">
        <v>1</v>
      </c>
      <c r="AF962" s="19">
        <v>0</v>
      </c>
      <c r="AG962" s="20"/>
      <c r="AH962" s="1">
        <f t="shared" ref="AH962" si="10068">X962*AC959+Z962*AC962-Y962*AD959-AA962*AD962</f>
        <v>0</v>
      </c>
      <c r="AI962" s="4">
        <f t="shared" ref="AI962" si="10069">(X962*AD959+Y962*AC959+Z962*AD962+AA962*AC962)</f>
        <v>-20.744637561728126</v>
      </c>
      <c r="AJ962" s="2">
        <f t="shared" ref="AJ962" si="10070">X962*AE959+Z962*AE962-Y962*AF959-AA962*AF962</f>
        <v>77.764197990272564</v>
      </c>
      <c r="AK962" s="3">
        <f t="shared" ref="AK962" si="10071">(X962*AF959+Y962*AE959+Z962*AF962+AA962*AE962)</f>
        <v>0</v>
      </c>
      <c r="AL962" s="20"/>
      <c r="AM962" s="16">
        <v>0</v>
      </c>
      <c r="AN962" s="17">
        <f t="shared" ref="AN962" si="10072">$B959*$AN$4</f>
        <v>4.4594783999999992</v>
      </c>
      <c r="AO962" s="18">
        <v>1</v>
      </c>
      <c r="AP962" s="19">
        <v>0</v>
      </c>
      <c r="AR962" s="1">
        <f t="shared" ref="AR962" si="10073">AH962*AM959+AJ962*AM962-AI962*AN959-AK962*AN962</f>
        <v>0</v>
      </c>
      <c r="AS962" s="4">
        <f t="shared" ref="AS962" si="10074">(AH962*AN959+AI962*AM959+AJ962*AN962+AK962*AM962)</f>
        <v>326.04312366921567</v>
      </c>
      <c r="AT962" s="2">
        <f t="shared" ref="AT962" si="10075">AH962*AO959+AJ962*AO962-AI962*AP959-AK962*AP962</f>
        <v>77.764197990272564</v>
      </c>
      <c r="AU962" s="3">
        <f t="shared" ref="AU962" si="10076">(AH962*AP959+AI962*AO959+AJ962*AP962+AK962*AO962)</f>
        <v>0</v>
      </c>
      <c r="AV962" s="20"/>
      <c r="AW962" s="16">
        <v>0</v>
      </c>
      <c r="AX962" s="17">
        <v>0</v>
      </c>
      <c r="AY962" s="18">
        <v>1</v>
      </c>
      <c r="AZ962" s="19">
        <v>0</v>
      </c>
      <c r="BA962" s="20"/>
      <c r="BB962" s="1">
        <f t="shared" ref="BB962" si="10077">AR962*AW959+AT962*AW962-AS962*AX959-AU962*AX962</f>
        <v>0</v>
      </c>
      <c r="BC962" s="4">
        <f t="shared" ref="BC962" si="10078">(AR962*AX959+AS962*AW959+AT962*AX962+AU962*AW962)</f>
        <v>326.04312366921567</v>
      </c>
      <c r="BD962" s="2">
        <f t="shared" ref="BD962" si="10079">AR962*AY959+AT962*AY962-AS962*AZ959-AU962*AZ962</f>
        <v>-1228.7644799240982</v>
      </c>
      <c r="BE962" s="3">
        <f t="shared" ref="BE962" si="10080">(AR962*AZ959+AS962*AY959+AT962*AZ962+AU962*AY962)</f>
        <v>0</v>
      </c>
      <c r="BF962" s="20"/>
      <c r="BG962" s="16">
        <v>0</v>
      </c>
      <c r="BH962" s="17">
        <f t="shared" ref="BH962" si="10081">$B959*$BH$4</f>
        <v>4.2224832000000001</v>
      </c>
      <c r="BI962" s="18">
        <v>1</v>
      </c>
      <c r="BJ962" s="19">
        <v>0</v>
      </c>
      <c r="BK962" s="20"/>
      <c r="BL962" s="1">
        <f t="shared" ref="BL962" si="10082">BB962*BG959+BD962*BG962-BC962*BH959-BE962*BH962</f>
        <v>0</v>
      </c>
      <c r="BM962" s="4">
        <f t="shared" ref="BM962" si="10083">(BB962*BH959+BC962*BG959+BD962*BH962+BE962*BG962)</f>
        <v>-4862.3942495670262</v>
      </c>
      <c r="BN962" s="2">
        <f t="shared" ref="BN962" si="10084">BB962*BI959+BD962*BI962-BC962*BJ959-BE962*BJ962</f>
        <v>-1228.7644799240982</v>
      </c>
      <c r="BO962" s="3">
        <f t="shared" ref="BO962" si="10085">(BB962*BJ959+BC962*BI959+BD962*BJ962+BE962*BI962)</f>
        <v>0</v>
      </c>
      <c r="BP962" s="20"/>
      <c r="BQ962" s="16">
        <v>0</v>
      </c>
      <c r="BR962" s="17">
        <v>0</v>
      </c>
      <c r="BS962" s="18">
        <v>1</v>
      </c>
      <c r="BT962" s="19">
        <v>0</v>
      </c>
      <c r="BU962" s="20"/>
      <c r="BV962" s="1">
        <f t="shared" ref="BV962" si="10086">BL962*BQ959+BN962*BQ962-BM962*BR959-BO962*BR962</f>
        <v>0</v>
      </c>
      <c r="BW962" s="4">
        <f t="shared" ref="BW962" si="10087">(BL962*BR959+BM962*BQ959+BN962*BR962+BO962*BQ962)</f>
        <v>-4862.3942495670262</v>
      </c>
      <c r="BX962" s="2">
        <f t="shared" ref="BX962" si="10088">BL962*BS959+BN962*BS962-BM962*BT959-BO962*BT962</f>
        <v>15008.100270446883</v>
      </c>
      <c r="BY962" s="3">
        <f t="shared" ref="BY962" si="10089">(BL962*BT959+BM962*BS959+BN962*BT962+BO962*BS962)</f>
        <v>0</v>
      </c>
      <c r="BZ962" s="20"/>
      <c r="CA962" s="16">
        <v>0</v>
      </c>
      <c r="CB962" s="17">
        <f t="shared" ref="CB962" si="10090">$B959*$CB$4</f>
        <v>1.9058831999999999</v>
      </c>
      <c r="CC962" s="18">
        <v>1</v>
      </c>
      <c r="CD962" s="19">
        <v>0</v>
      </c>
      <c r="CE962" s="20"/>
      <c r="CF962" s="1">
        <f t="shared" ref="CF962" si="10091">BV962*CA959+BX962*CA962-BW962*CB959-BY962*CB962</f>
        <v>0</v>
      </c>
      <c r="CG962" s="4">
        <f t="shared" ref="CG962" si="10092">(BV962*CB959+BW962*CA959+BX962*CB962+BY962*CA962)</f>
        <v>23741.291919793141</v>
      </c>
      <c r="CH962" s="2">
        <f t="shared" ref="CH962" si="10093">BV962*CC959+BX962*CC962-BW962*CD959-BY962*CD962</f>
        <v>15008.100270446883</v>
      </c>
      <c r="CI962" s="3">
        <f t="shared" ref="CI962" si="10094">(BV962*CD959+BW962*CC959+BX962*CD962+BY962*CC962)</f>
        <v>0</v>
      </c>
      <c r="CK962" s="16">
        <f t="shared" ref="CK962" si="10095">1/$CL$4</f>
        <v>1</v>
      </c>
      <c r="CL962" s="17">
        <v>0</v>
      </c>
      <c r="CM962" s="18">
        <v>1</v>
      </c>
      <c r="CN962" s="19">
        <v>0</v>
      </c>
      <c r="CP962" s="1">
        <f t="shared" ref="CP962" si="10096">CF962*CK959+CH962*CK962-CG962*CL959-CI962*CL962</f>
        <v>15008.100270446883</v>
      </c>
      <c r="CQ962" s="4">
        <f t="shared" ref="CQ962" si="10097">(CF962*CL959+CG962*CK959+CH962*CL962+CI962*CK962)</f>
        <v>23741.291919793141</v>
      </c>
      <c r="CR962" s="2">
        <f t="shared" ref="CR962" si="10098">CF962*CM959+CH962*CM962-CG962*CN959-CI962*CN962</f>
        <v>15008.100270446883</v>
      </c>
      <c r="CS962" s="3">
        <f t="shared" ref="CS962" si="10099">(CF962*CN959+CG962*CM959+CH962*CN962+CI962*CM962)</f>
        <v>0</v>
      </c>
      <c r="CU962" s="39">
        <f t="shared" ref="CU962" si="10100">(180/PI())*ATAN(-1*(CQ959/CP959))</f>
        <v>32.299100753972063</v>
      </c>
      <c r="CW962" s="56">
        <f t="shared" ref="CW962" si="10101">20*LOG(((1-(10^(CU959/20)^2)*(1-((1-CW959)/(1+CW959))^2))^0.5))</f>
        <v>-1.493406889554551E-8</v>
      </c>
    </row>
    <row r="963" spans="1:101" ht="18" customHeight="1"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X963" s="20"/>
      <c r="Y963" s="20"/>
      <c r="Z963" s="20"/>
      <c r="AA963" s="20"/>
      <c r="AB963" s="30"/>
      <c r="AC963" s="20"/>
      <c r="AD963" s="20"/>
      <c r="AE963" s="20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</row>
    <row r="964" spans="1:101" ht="18" customHeight="1"/>
    <row r="965" spans="1:101" ht="18" customHeight="1" thickBot="1">
      <c r="A965" s="23"/>
      <c r="B965" s="23"/>
      <c r="C965" s="23"/>
      <c r="D965" s="20" t="s">
        <v>6</v>
      </c>
      <c r="E965" s="20"/>
      <c r="F965" s="20"/>
      <c r="G965" s="20"/>
      <c r="H965" s="20"/>
      <c r="I965" s="20" t="s">
        <v>7</v>
      </c>
      <c r="J965" s="20"/>
      <c r="K965" s="20"/>
      <c r="L965" s="20"/>
      <c r="M965" s="23"/>
      <c r="N965" s="23"/>
      <c r="O965" s="24" t="s">
        <v>8</v>
      </c>
      <c r="P965" s="23"/>
      <c r="Q965" s="23"/>
      <c r="R965" s="23"/>
      <c r="S965" s="20"/>
      <c r="T965" s="20" t="s">
        <v>9</v>
      </c>
      <c r="U965" s="23"/>
      <c r="V965" s="23"/>
      <c r="W965" s="23"/>
      <c r="X965" s="23"/>
      <c r="Y965" s="24" t="s">
        <v>10</v>
      </c>
      <c r="Z965" s="23"/>
      <c r="AA965" s="23"/>
      <c r="AB965" s="23"/>
      <c r="AC965" s="24" t="s">
        <v>11</v>
      </c>
      <c r="AD965" s="20"/>
      <c r="AE965" s="20"/>
      <c r="AF965" s="20"/>
      <c r="AG965" s="20"/>
      <c r="AH965" s="23"/>
      <c r="AI965" s="24" t="s">
        <v>12</v>
      </c>
      <c r="AJ965" s="23"/>
      <c r="AK965" s="23"/>
      <c r="AL965" s="20"/>
      <c r="AM965" s="24" t="s">
        <v>21</v>
      </c>
      <c r="AN965" s="20"/>
      <c r="AO965" s="23"/>
      <c r="AP965" s="23"/>
      <c r="AQ965" s="23"/>
      <c r="AR965" s="23"/>
      <c r="AS965" s="24" t="s">
        <v>87</v>
      </c>
      <c r="AT965" s="23"/>
      <c r="AU965" s="23"/>
      <c r="AV965" s="23"/>
      <c r="AW965" s="24" t="s">
        <v>22</v>
      </c>
      <c r="AX965" s="20"/>
      <c r="AY965" s="20"/>
      <c r="AZ965" s="20"/>
      <c r="BA965" s="20"/>
      <c r="BB965" s="23"/>
      <c r="BC965" s="24" t="s">
        <v>13</v>
      </c>
      <c r="BD965" s="23"/>
      <c r="BE965" s="23"/>
      <c r="BF965" s="23"/>
      <c r="BG965" s="24" t="s">
        <v>23</v>
      </c>
      <c r="BH965" s="20"/>
      <c r="BI965" s="23"/>
      <c r="BJ965" s="23"/>
      <c r="BK965" s="23"/>
      <c r="BL965" s="23"/>
      <c r="BM965" s="24" t="s">
        <v>24</v>
      </c>
      <c r="BN965" s="23"/>
      <c r="BO965" s="23"/>
      <c r="BP965" s="23"/>
      <c r="BQ965" s="24" t="s">
        <v>22</v>
      </c>
      <c r="BR965" s="20"/>
      <c r="BS965" s="20"/>
      <c r="BT965" s="20"/>
      <c r="BU965" s="20"/>
      <c r="BV965" s="23"/>
      <c r="BW965" s="24" t="s">
        <v>25</v>
      </c>
      <c r="BX965" s="23"/>
      <c r="BY965" s="23"/>
      <c r="BZ965" s="23"/>
      <c r="CA965" s="24" t="s">
        <v>23</v>
      </c>
      <c r="CB965" s="20"/>
      <c r="CC965" s="23"/>
      <c r="CD965" s="23"/>
      <c r="CE965" s="23"/>
      <c r="CF965" s="23"/>
      <c r="CG965" s="24" t="s">
        <v>88</v>
      </c>
      <c r="CH965" s="23"/>
      <c r="CI965" s="23"/>
      <c r="CJ965" s="23"/>
      <c r="CK965" s="24" t="s">
        <v>155</v>
      </c>
      <c r="CL965" s="24"/>
      <c r="CM965" s="23"/>
      <c r="CN965" s="23"/>
      <c r="CO965" s="23"/>
      <c r="CP965" s="23"/>
      <c r="CQ965" s="24" t="s">
        <v>89</v>
      </c>
      <c r="CR965" s="23"/>
      <c r="CS965" s="23"/>
    </row>
    <row r="966" spans="1:101" ht="18" customHeight="1" thickBot="1">
      <c r="A966" s="23"/>
      <c r="B966" s="33"/>
      <c r="C966" s="23"/>
      <c r="D966" s="7" t="s">
        <v>99</v>
      </c>
      <c r="E966" s="8"/>
      <c r="F966" s="8" t="s">
        <v>100</v>
      </c>
      <c r="G966" s="9"/>
      <c r="H966" s="10"/>
      <c r="I966" s="7" t="s">
        <v>103</v>
      </c>
      <c r="J966" s="8"/>
      <c r="K966" s="8" t="s">
        <v>104</v>
      </c>
      <c r="L966" s="9"/>
      <c r="M966" s="23"/>
      <c r="N966" s="194" t="s">
        <v>74</v>
      </c>
      <c r="O966" s="195"/>
      <c r="P966" s="196" t="s">
        <v>75</v>
      </c>
      <c r="Q966" s="197"/>
      <c r="R966" s="23"/>
      <c r="S966" s="7" t="s">
        <v>2</v>
      </c>
      <c r="T966" s="8"/>
      <c r="U966" s="8" t="s">
        <v>3</v>
      </c>
      <c r="V966" s="9"/>
      <c r="W966" s="20"/>
      <c r="X966" s="194" t="s">
        <v>108</v>
      </c>
      <c r="Y966" s="195"/>
      <c r="Z966" s="196" t="s">
        <v>109</v>
      </c>
      <c r="AA966" s="197"/>
      <c r="AB966" s="20"/>
      <c r="AC966" s="7" t="s">
        <v>107</v>
      </c>
      <c r="AD966" s="8"/>
      <c r="AE966" s="8" t="s">
        <v>14</v>
      </c>
      <c r="AF966" s="9"/>
      <c r="AG966" s="20"/>
      <c r="AH966" s="194" t="s">
        <v>112</v>
      </c>
      <c r="AI966" s="195"/>
      <c r="AJ966" s="196" t="s">
        <v>113</v>
      </c>
      <c r="AK966" s="197"/>
      <c r="AL966" s="20"/>
      <c r="AM966" s="106" t="s">
        <v>135</v>
      </c>
      <c r="AN966" s="107"/>
      <c r="AO966" s="107" t="s">
        <v>136</v>
      </c>
      <c r="AP966" s="108"/>
      <c r="AQ966" s="23"/>
      <c r="AR966" s="194" t="s">
        <v>116</v>
      </c>
      <c r="AS966" s="195"/>
      <c r="AT966" s="196" t="s">
        <v>0</v>
      </c>
      <c r="AU966" s="197"/>
      <c r="AV966" s="36"/>
      <c r="AW966" s="7" t="s">
        <v>139</v>
      </c>
      <c r="AX966" s="8"/>
      <c r="AY966" s="8" t="s">
        <v>140</v>
      </c>
      <c r="AZ966" s="9"/>
      <c r="BA966" s="20"/>
      <c r="BB966" s="194" t="s">
        <v>119</v>
      </c>
      <c r="BC966" s="195"/>
      <c r="BD966" s="196" t="s">
        <v>120</v>
      </c>
      <c r="BE966" s="197"/>
      <c r="BF966" s="36"/>
      <c r="BG966" s="190" t="s">
        <v>143</v>
      </c>
      <c r="BH966" s="191"/>
      <c r="BI966" s="192" t="s">
        <v>144</v>
      </c>
      <c r="BJ966" s="193"/>
      <c r="BK966" s="36"/>
      <c r="BL966" s="194" t="s">
        <v>123</v>
      </c>
      <c r="BM966" s="195"/>
      <c r="BN966" s="196" t="s">
        <v>124</v>
      </c>
      <c r="BO966" s="197"/>
      <c r="BP966" s="36"/>
      <c r="BQ966" s="7" t="s">
        <v>147</v>
      </c>
      <c r="BR966" s="8"/>
      <c r="BS966" s="8" t="s">
        <v>148</v>
      </c>
      <c r="BT966" s="9"/>
      <c r="BU966" s="20"/>
      <c r="BV966" s="194" t="s">
        <v>127</v>
      </c>
      <c r="BW966" s="195"/>
      <c r="BX966" s="196" t="s">
        <v>128</v>
      </c>
      <c r="BY966" s="197"/>
      <c r="BZ966" s="36"/>
      <c r="CA966" s="7" t="s">
        <v>151</v>
      </c>
      <c r="CB966" s="8"/>
      <c r="CC966" s="8" t="s">
        <v>152</v>
      </c>
      <c r="CD966" s="9"/>
      <c r="CE966" s="36"/>
      <c r="CF966" s="194" t="s">
        <v>131</v>
      </c>
      <c r="CG966" s="195"/>
      <c r="CH966" s="196" t="s">
        <v>132</v>
      </c>
      <c r="CI966" s="197"/>
      <c r="CJ966" s="23"/>
      <c r="CK966" s="7" t="s">
        <v>156</v>
      </c>
      <c r="CL966" s="8"/>
      <c r="CM966" s="8" t="s">
        <v>157</v>
      </c>
      <c r="CN966" s="9"/>
      <c r="CO966" s="23"/>
      <c r="CP966" s="194" t="s">
        <v>160</v>
      </c>
      <c r="CQ966" s="195"/>
      <c r="CR966" s="196" t="s">
        <v>132</v>
      </c>
      <c r="CS966" s="197"/>
      <c r="CU966" s="26" t="s">
        <v>15</v>
      </c>
      <c r="CW966" s="52" t="s">
        <v>46</v>
      </c>
    </row>
    <row r="967" spans="1:101" ht="18" customHeight="1" thickTop="1" thickBot="1">
      <c r="B967" s="34">
        <v>2.36</v>
      </c>
      <c r="D967" s="11">
        <v>1</v>
      </c>
      <c r="E967" s="12">
        <v>0</v>
      </c>
      <c r="F967" s="13">
        <v>0</v>
      </c>
      <c r="G967" s="14">
        <v>0</v>
      </c>
      <c r="H967" s="10"/>
      <c r="I967" s="11">
        <v>1</v>
      </c>
      <c r="J967" s="12">
        <v>0</v>
      </c>
      <c r="K967" s="13">
        <v>0</v>
      </c>
      <c r="L967" s="40">
        <f t="shared" ref="L967" si="10102">$B967*$J$4</f>
        <v>3.3678143999999999</v>
      </c>
      <c r="N967" s="1">
        <f t="shared" ref="N967" si="10103">D967*I967+F967*I970-E967*J967-G967*J970</f>
        <v>1</v>
      </c>
      <c r="O967" s="4">
        <f t="shared" ref="O967" si="10104">(D967*J967+E967*I967+F967*J970+G967*I970)</f>
        <v>0</v>
      </c>
      <c r="P967" s="2">
        <f t="shared" ref="P967" si="10105">D967*K967+F967*K970-E967*L967-G967*L970</f>
        <v>0</v>
      </c>
      <c r="Q967" s="3">
        <f t="shared" ref="Q967" si="10106">(D967*L967+E967*K967+F967*L970+G967*K970)</f>
        <v>3.3678143999999999</v>
      </c>
      <c r="S967" s="11">
        <v>1</v>
      </c>
      <c r="T967" s="12">
        <v>0</v>
      </c>
      <c r="U967" s="13">
        <v>0</v>
      </c>
      <c r="V967" s="13">
        <v>0</v>
      </c>
      <c r="W967" s="20"/>
      <c r="X967" s="1">
        <f t="shared" ref="X967" si="10107">N967*S967+P967*S970-O967*T967-Q967*T970</f>
        <v>-13.342082799288319</v>
      </c>
      <c r="Y967" s="4">
        <f t="shared" ref="Y967" si="10108">(N967*T967+O967*S967+P967*T970+Q967*S970)</f>
        <v>0</v>
      </c>
      <c r="Z967" s="2">
        <f t="shared" ref="Z967" si="10109">N967*U967+P967*U970-O967*V967-Q967*V970</f>
        <v>0</v>
      </c>
      <c r="AA967" s="3">
        <f t="shared" ref="AA967" si="10110">(N967*V967+O967*U967+P967*V970+Q967*U970)</f>
        <v>3.3678143999999999</v>
      </c>
      <c r="AB967" s="20"/>
      <c r="AC967" s="11">
        <v>1</v>
      </c>
      <c r="AD967" s="12">
        <v>0</v>
      </c>
      <c r="AE967" s="13">
        <v>0</v>
      </c>
      <c r="AF967" s="40">
        <f t="shared" ref="AF967" si="10111">$B967*$AD$4</f>
        <v>4.0414763999999996</v>
      </c>
      <c r="AG967" s="20"/>
      <c r="AH967" s="1">
        <f t="shared" ref="AH967" si="10112">X967*AC967+Z967*AC970-Y967*AD967-AA967*AD970</f>
        <v>-13.342082799288319</v>
      </c>
      <c r="AI967" s="4">
        <f t="shared" ref="AI967" si="10113">(X967*AD967+Y967*AC967+Z967*AD970+AA967*AC970)</f>
        <v>0</v>
      </c>
      <c r="AJ967" s="2">
        <f t="shared" ref="AJ967" si="10114">X967*AE967+Z967*AE970-Y967*AF967-AA967*AF970</f>
        <v>0</v>
      </c>
      <c r="AK967" s="3">
        <f t="shared" ref="AK967" si="10115">(X967*AF967+Y967*AE967+Z967*AF970+AA967*AE970)</f>
        <v>-50.553898360169669</v>
      </c>
      <c r="AL967" s="20"/>
      <c r="AM967" s="11">
        <v>1</v>
      </c>
      <c r="AN967" s="12">
        <v>0</v>
      </c>
      <c r="AO967" s="13">
        <v>0</v>
      </c>
      <c r="AP967" s="14">
        <v>0</v>
      </c>
      <c r="AR967" s="1">
        <f t="shared" ref="AR967" si="10116">AH967*AM967+AJ967*AM970-AI967*AN967-AK967*AN970</f>
        <v>214.02880692046125</v>
      </c>
      <c r="AS967" s="4">
        <f t="shared" ref="AS967" si="10117">(AH967*AN967+AI967*AM967+AJ967*AN970+AK967*AM970)</f>
        <v>0</v>
      </c>
      <c r="AT967" s="2">
        <f t="shared" ref="AT967" si="10118">AH967*AO967+AJ967*AO970-AI967*AP967-AK967*AP970</f>
        <v>0</v>
      </c>
      <c r="AU967" s="3">
        <f t="shared" ref="AU967" si="10119">(AH967*AP967+AI967*AO967+AJ967*AP970+AK967*AO970)</f>
        <v>-50.553898360169669</v>
      </c>
      <c r="AV967" s="20"/>
      <c r="AW967" s="11">
        <v>1</v>
      </c>
      <c r="AX967" s="12">
        <v>0</v>
      </c>
      <c r="AY967" s="13">
        <v>0</v>
      </c>
      <c r="AZ967" s="40">
        <f t="shared" ref="AZ967" si="10120">$B967*$AX$4</f>
        <v>4.0414763999999996</v>
      </c>
      <c r="BA967" s="20"/>
      <c r="BB967" s="1">
        <f t="shared" ref="BB967" si="10121">AR967*AW967+AT967*AW970-AS967*AX967-AU967*AX970</f>
        <v>214.02880692046125</v>
      </c>
      <c r="BC967" s="4">
        <f t="shared" ref="BC967" si="10122">(AR967*AX967+AS967*AW967+AT967*AX970+AU967*AW970)</f>
        <v>0</v>
      </c>
      <c r="BD967" s="2">
        <f t="shared" ref="BD967" si="10123">AR967*AY967+AT967*AY970-AS967*AZ967-AU967*AZ970</f>
        <v>0</v>
      </c>
      <c r="BE967" s="3">
        <f t="shared" ref="BE967" si="10124">(AR967*AZ967+AS967*AY967+AT967*AZ970+AU967*AY970)</f>
        <v>814.4384737290311</v>
      </c>
      <c r="BF967" s="20"/>
      <c r="BG967" s="11">
        <v>1</v>
      </c>
      <c r="BH967" s="12">
        <v>0</v>
      </c>
      <c r="BI967" s="13">
        <v>0</v>
      </c>
      <c r="BJ967" s="14">
        <v>0</v>
      </c>
      <c r="BK967" s="20"/>
      <c r="BL967" s="1">
        <f t="shared" ref="BL967" si="10125">BB967*BG967+BD967*BG970-BC967*BH967-BE967*BH970</f>
        <v>-3254.3167245755048</v>
      </c>
      <c r="BM967" s="4">
        <f t="shared" ref="BM967" si="10126">(BB967*BH967+BC967*BG967+BD967*BH970+BE967*BG970)</f>
        <v>0</v>
      </c>
      <c r="BN967" s="2">
        <f t="shared" ref="BN967" si="10127">BB967*BI967+BD967*BI970-BC967*BJ967-BE967*BJ970</f>
        <v>0</v>
      </c>
      <c r="BO967" s="3">
        <f t="shared" ref="BO967" si="10128">(BB967*BJ967+BC967*BI967+BD967*BJ970+BE967*BI970)</f>
        <v>814.4384737290311</v>
      </c>
      <c r="BP967" s="20"/>
      <c r="BQ967" s="11">
        <v>1</v>
      </c>
      <c r="BR967" s="12">
        <v>0</v>
      </c>
      <c r="BS967" s="13">
        <v>0</v>
      </c>
      <c r="BT967" s="40">
        <f t="shared" ref="BT967" si="10129">$B967*BR$4</f>
        <v>3.3678143999999999</v>
      </c>
      <c r="BU967" s="20"/>
      <c r="BV967" s="1">
        <f t="shared" ref="BV967" si="10130">BL967*BQ967+BN967*BQ970-BM967*BR967-BO967*BR970</f>
        <v>-3254.3167245755048</v>
      </c>
      <c r="BW967" s="4">
        <f t="shared" ref="BW967" si="10131">(BL967*BR967+BM967*BQ967+BN967*BR970+BO967*BQ970)</f>
        <v>0</v>
      </c>
      <c r="BX967" s="2">
        <f t="shared" ref="BX967" si="10132">BL967*BS967+BN967*BS970-BM967*BT967-BO967*BT970</f>
        <v>0</v>
      </c>
      <c r="BY967" s="3">
        <f t="shared" ref="BY967" si="10133">(BL967*BT967+BM967*BS967+BN967*BT970+BO967*BS970)</f>
        <v>-10145.496253457188</v>
      </c>
      <c r="BZ967" s="20"/>
      <c r="CA967" s="11">
        <v>1</v>
      </c>
      <c r="CB967" s="12">
        <v>0</v>
      </c>
      <c r="CC967" s="13">
        <v>0</v>
      </c>
      <c r="CD967" s="14">
        <v>0</v>
      </c>
      <c r="CE967" s="20"/>
      <c r="CF967" s="1">
        <f t="shared" ref="CF967" si="10134">BV967*CA967+BX967*CA970-BW967*CB967-BY967*CB970</f>
        <v>16247.080216321805</v>
      </c>
      <c r="CG967" s="4">
        <f t="shared" ref="CG967" si="10135">(BV967*CB967+BW967*CA967+BX967*CB970+BY967*CA970)</f>
        <v>0</v>
      </c>
      <c r="CH967" s="2">
        <f t="shared" ref="CH967" si="10136">BV967*CC967+BX967*CC970-BW967*CD967-BY967*CD970</f>
        <v>0</v>
      </c>
      <c r="CI967" s="3">
        <f t="shared" ref="CI967" si="10137">(BV967*CD967+BW967*CC967+BX967*CD970+BY967*CC970)</f>
        <v>-10145.496253457188</v>
      </c>
      <c r="CJ967" s="28"/>
      <c r="CK967" s="11">
        <v>1</v>
      </c>
      <c r="CL967" s="12">
        <v>0</v>
      </c>
      <c r="CM967" s="13">
        <v>0</v>
      </c>
      <c r="CN967" s="14">
        <v>0</v>
      </c>
      <c r="CP967" s="1">
        <f t="shared" ref="CP967" si="10138">CF967*CK967+CH967*CK970-CG967*CL967-CI967*CL970</f>
        <v>16247.080216321805</v>
      </c>
      <c r="CQ967" s="4">
        <f t="shared" ref="CQ967" si="10139">(CF967*CL967+CG967*CK967+CH967*CL970+CI967*CK970)</f>
        <v>-10145.496253457188</v>
      </c>
      <c r="CR967" s="2">
        <f t="shared" ref="CR967" si="10140">CF967*CM967+CH967*CM970-CG967*CN967-CI967*CN970</f>
        <v>0</v>
      </c>
      <c r="CS967" s="3">
        <f t="shared" ref="CS967" si="10141">(CF967*CN967+CG967*CM967+CH967*CN970+CI967*CM970)</f>
        <v>-10145.496253457188</v>
      </c>
      <c r="CU967" s="29">
        <f t="shared" ref="CU967" si="10142">20*LOG(((1+$CL$4)/$CL$4)/((CP967+CP970)^2+(CQ967+CQ970)^2)^0.5)</f>
        <v>-85.144857870669398</v>
      </c>
      <c r="CW967" s="53">
        <f t="shared" ref="CW967" si="10143">((CP967^2+CQ967^2)^0.5)/((CP970^2+CQ970^2)^0.5)</f>
        <v>0.62445043331029204</v>
      </c>
    </row>
    <row r="968" spans="1:101" ht="18" customHeight="1" thickBot="1">
      <c r="D968" s="11"/>
      <c r="E968" s="13"/>
      <c r="F968" s="13"/>
      <c r="G968" s="15"/>
      <c r="H968" s="10"/>
      <c r="I968" s="11"/>
      <c r="J968" s="13"/>
      <c r="K968" s="13"/>
      <c r="L968" s="15"/>
      <c r="N968" s="5"/>
      <c r="Q968" s="6"/>
      <c r="S968" s="11"/>
      <c r="T968" s="13"/>
      <c r="U968" s="13"/>
      <c r="V968" s="15"/>
      <c r="W968" s="20"/>
      <c r="X968" s="5"/>
      <c r="AA968" s="6"/>
      <c r="AB968" s="20"/>
      <c r="AC968" s="11"/>
      <c r="AD968" s="13"/>
      <c r="AE968" s="13"/>
      <c r="AF968" s="15"/>
      <c r="AG968" s="20"/>
      <c r="AH968" s="5"/>
      <c r="AK968" s="6"/>
      <c r="AL968" s="20"/>
      <c r="AM968" s="11"/>
      <c r="AN968" s="13"/>
      <c r="AO968" s="13"/>
      <c r="AP968" s="15"/>
      <c r="AR968" s="5"/>
      <c r="AU968" s="6"/>
      <c r="AW968" s="11"/>
      <c r="AX968" s="13"/>
      <c r="AY968" s="13"/>
      <c r="AZ968" s="15"/>
      <c r="BA968" s="20"/>
      <c r="BB968" s="5"/>
      <c r="BE968" s="6"/>
      <c r="BG968" s="11"/>
      <c r="BH968" s="13"/>
      <c r="BI968" s="13"/>
      <c r="BJ968" s="15"/>
      <c r="BL968" s="5"/>
      <c r="BO968" s="6"/>
      <c r="BQ968" s="11"/>
      <c r="BR968" s="13"/>
      <c r="BS968" s="13"/>
      <c r="BT968" s="15"/>
      <c r="BU968" s="20"/>
      <c r="BV968" s="5"/>
      <c r="BY968" s="6"/>
      <c r="CA968" s="11"/>
      <c r="CB968" s="13"/>
      <c r="CC968" s="13"/>
      <c r="CD968" s="15"/>
      <c r="CF968" s="5"/>
      <c r="CI968" s="6"/>
      <c r="CK968" s="11"/>
      <c r="CL968" s="13"/>
      <c r="CM968" s="13"/>
      <c r="CN968" s="15"/>
      <c r="CP968" s="5"/>
      <c r="CS968" s="6"/>
      <c r="CW968" s="54"/>
    </row>
    <row r="969" spans="1:101" ht="18" customHeight="1" thickBot="1">
      <c r="D969" s="11" t="s">
        <v>101</v>
      </c>
      <c r="E969" s="13"/>
      <c r="F969" s="13" t="s">
        <v>102</v>
      </c>
      <c r="G969" s="15"/>
      <c r="H969" s="10"/>
      <c r="I969" s="11" t="s">
        <v>106</v>
      </c>
      <c r="J969" s="13"/>
      <c r="K969" s="13" t="s">
        <v>105</v>
      </c>
      <c r="L969" s="15"/>
      <c r="N969" s="194" t="s">
        <v>16</v>
      </c>
      <c r="O969" s="195"/>
      <c r="P969" s="196" t="s">
        <v>17</v>
      </c>
      <c r="Q969" s="197"/>
      <c r="S969" s="11" t="s">
        <v>4</v>
      </c>
      <c r="T969" s="13"/>
      <c r="U969" s="13" t="s">
        <v>5</v>
      </c>
      <c r="V969" s="15"/>
      <c r="W969" s="20"/>
      <c r="X969" s="194" t="s">
        <v>111</v>
      </c>
      <c r="Y969" s="195"/>
      <c r="Z969" s="196" t="s">
        <v>110</v>
      </c>
      <c r="AA969" s="197"/>
      <c r="AB969" s="20"/>
      <c r="AC969" s="11" t="s">
        <v>18</v>
      </c>
      <c r="AD969" s="13"/>
      <c r="AE969" s="13" t="s">
        <v>19</v>
      </c>
      <c r="AF969" s="15"/>
      <c r="AG969" s="20"/>
      <c r="AH969" s="194" t="s">
        <v>114</v>
      </c>
      <c r="AI969" s="195"/>
      <c r="AJ969" s="196" t="s">
        <v>115</v>
      </c>
      <c r="AK969" s="197"/>
      <c r="AL969" s="20"/>
      <c r="AM969" s="11" t="s">
        <v>138</v>
      </c>
      <c r="AN969" s="13"/>
      <c r="AO969" s="13" t="s">
        <v>137</v>
      </c>
      <c r="AP969" s="15"/>
      <c r="AR969" s="194" t="s">
        <v>117</v>
      </c>
      <c r="AS969" s="195"/>
      <c r="AT969" s="196" t="s">
        <v>118</v>
      </c>
      <c r="AU969" s="197"/>
      <c r="AV969" s="36"/>
      <c r="AW969" s="11" t="s">
        <v>142</v>
      </c>
      <c r="AX969" s="13"/>
      <c r="AY969" s="13" t="s">
        <v>141</v>
      </c>
      <c r="AZ969" s="15"/>
      <c r="BA969" s="20"/>
      <c r="BB969" s="194" t="s">
        <v>122</v>
      </c>
      <c r="BC969" s="195"/>
      <c r="BD969" s="196" t="s">
        <v>121</v>
      </c>
      <c r="BE969" s="197"/>
      <c r="BF969" s="36"/>
      <c r="BG969" s="11" t="s">
        <v>145</v>
      </c>
      <c r="BH969" s="13"/>
      <c r="BI969" s="13" t="s">
        <v>146</v>
      </c>
      <c r="BJ969" s="15"/>
      <c r="BK969" s="36"/>
      <c r="BL969" s="194" t="s">
        <v>125</v>
      </c>
      <c r="BM969" s="195"/>
      <c r="BN969" s="196" t="s">
        <v>126</v>
      </c>
      <c r="BO969" s="197"/>
      <c r="BP969" s="36"/>
      <c r="BQ969" s="11" t="s">
        <v>150</v>
      </c>
      <c r="BR969" s="13"/>
      <c r="BS969" s="13" t="s">
        <v>149</v>
      </c>
      <c r="BT969" s="15"/>
      <c r="BU969" s="20"/>
      <c r="BV969" s="194" t="s">
        <v>129</v>
      </c>
      <c r="BW969" s="195"/>
      <c r="BX969" s="196" t="s">
        <v>130</v>
      </c>
      <c r="BY969" s="197"/>
      <c r="BZ969" s="36"/>
      <c r="CA969" s="11" t="s">
        <v>154</v>
      </c>
      <c r="CB969" s="13"/>
      <c r="CC969" s="13" t="s">
        <v>153</v>
      </c>
      <c r="CD969" s="15"/>
      <c r="CE969" s="36"/>
      <c r="CF969" s="194" t="s">
        <v>134</v>
      </c>
      <c r="CG969" s="195"/>
      <c r="CH969" s="196" t="s">
        <v>133</v>
      </c>
      <c r="CI969" s="197"/>
      <c r="CK969" s="11" t="s">
        <v>159</v>
      </c>
      <c r="CL969" s="13"/>
      <c r="CM969" s="13" t="s">
        <v>158</v>
      </c>
      <c r="CN969" s="15"/>
      <c r="CP969" s="109" t="s">
        <v>161</v>
      </c>
      <c r="CQ969" s="110"/>
      <c r="CR969" s="111" t="s">
        <v>162</v>
      </c>
      <c r="CS969" s="112"/>
      <c r="CU969" s="38" t="s">
        <v>29</v>
      </c>
      <c r="CW969" s="55" t="s">
        <v>47</v>
      </c>
    </row>
    <row r="970" spans="1:101" ht="18" customHeight="1" thickTop="1" thickBot="1">
      <c r="D970" s="16">
        <v>0</v>
      </c>
      <c r="E970" s="17">
        <f t="shared" ref="E970" si="10144">$B967*$E$4</f>
        <v>1.9221727999999998</v>
      </c>
      <c r="F970" s="18">
        <v>1</v>
      </c>
      <c r="G970" s="19">
        <v>0</v>
      </c>
      <c r="H970" s="10"/>
      <c r="I970" s="16">
        <v>0</v>
      </c>
      <c r="J970" s="17">
        <v>0</v>
      </c>
      <c r="K970" s="18">
        <v>1</v>
      </c>
      <c r="L970" s="19">
        <v>0</v>
      </c>
      <c r="N970" s="1">
        <f t="shared" ref="N970" si="10145">D970*I967+F970*I970-E970*J967-G970*J970</f>
        <v>0</v>
      </c>
      <c r="O970" s="4">
        <f t="shared" ref="O970" si="10146">(D970*J967+E970*I967+F970*J970+G970*I970)</f>
        <v>1.9221727999999998</v>
      </c>
      <c r="P970" s="2">
        <f t="shared" ref="P970" si="10147">D970*K967+F970*K970-E970*L967-G970*L970</f>
        <v>-5.4735212351283193</v>
      </c>
      <c r="Q970" s="3">
        <f t="shared" ref="Q970" si="10148">(D970*L967+E970*K967+F970*L970+G970*K970)</f>
        <v>0</v>
      </c>
      <c r="S970" s="16">
        <v>0</v>
      </c>
      <c r="T970" s="17">
        <f t="shared" ref="T970" si="10149">$B967*$T$4</f>
        <v>4.2585727999999996</v>
      </c>
      <c r="U970" s="18">
        <v>1</v>
      </c>
      <c r="V970" s="19">
        <v>0</v>
      </c>
      <c r="W970" s="20"/>
      <c r="X970" s="1">
        <f t="shared" ref="X970" si="10150">N970*S967+P970*S970-O970*T967-Q970*T970</f>
        <v>0</v>
      </c>
      <c r="Y970" s="4">
        <f t="shared" ref="Y970" si="10151">(N970*T967+O970*S967+P970*T970+Q970*S970)</f>
        <v>-21.387215852139864</v>
      </c>
      <c r="Z970" s="2">
        <f t="shared" ref="Z970" si="10152">N970*U967+P970*U970-O970*V967-Q970*V970</f>
        <v>-5.4735212351283193</v>
      </c>
      <c r="AA970" s="3">
        <f t="shared" ref="AA970" si="10153">(N970*V967+O970*U967+P970*V970+Q970*U970)</f>
        <v>0</v>
      </c>
      <c r="AB970" s="20"/>
      <c r="AC970" s="16">
        <v>0</v>
      </c>
      <c r="AD970" s="17">
        <v>0</v>
      </c>
      <c r="AE970" s="18">
        <v>1</v>
      </c>
      <c r="AF970" s="19">
        <v>0</v>
      </c>
      <c r="AG970" s="20"/>
      <c r="AH970" s="1">
        <f t="shared" ref="AH970" si="10154">X970*AC967+Z970*AC970-Y970*AD967-AA970*AD970</f>
        <v>0</v>
      </c>
      <c r="AI970" s="4">
        <f t="shared" ref="AI970" si="10155">(X970*AD967+Y970*AC967+Z970*AD970+AA970*AC970)</f>
        <v>-21.387215852139864</v>
      </c>
      <c r="AJ970" s="2">
        <f t="shared" ref="AJ970" si="10156">X970*AE967+Z970*AE970-Y970*AF967-AA970*AF970</f>
        <v>80.962406893000818</v>
      </c>
      <c r="AK970" s="3">
        <f t="shared" ref="AK970" si="10157">(X970*AF967+Y970*AE967+Z970*AF970+AA970*AE970)</f>
        <v>0</v>
      </c>
      <c r="AL970" s="20"/>
      <c r="AM970" s="16">
        <v>0</v>
      </c>
      <c r="AN970" s="17">
        <f t="shared" ref="AN970" si="10158">$B967*$AN$4</f>
        <v>4.4975935999999992</v>
      </c>
      <c r="AO970" s="18">
        <v>1</v>
      </c>
      <c r="AP970" s="19">
        <v>0</v>
      </c>
      <c r="AR970" s="1">
        <f t="shared" ref="AR970" si="10159">AH970*AM967+AJ970*AM970-AI970*AN967-AK970*AN970</f>
        <v>0</v>
      </c>
      <c r="AS970" s="4">
        <f t="shared" ref="AS970" si="10160">(AH970*AN967+AI970*AM967+AJ970*AN970+AK970*AM970)</f>
        <v>342.74878723041638</v>
      </c>
      <c r="AT970" s="2">
        <f t="shared" ref="AT970" si="10161">AH970*AO967+AJ970*AO970-AI970*AP967-AK970*AP970</f>
        <v>80.962406893000818</v>
      </c>
      <c r="AU970" s="3">
        <f t="shared" ref="AU970" si="10162">(AH970*AP967+AI970*AO967+AJ970*AP970+AK970*AO970)</f>
        <v>0</v>
      </c>
      <c r="AV970" s="20"/>
      <c r="AW970" s="16">
        <v>0</v>
      </c>
      <c r="AX970" s="17">
        <v>0</v>
      </c>
      <c r="AY970" s="18">
        <v>1</v>
      </c>
      <c r="AZ970" s="19">
        <v>0</v>
      </c>
      <c r="BA970" s="20"/>
      <c r="BB970" s="1">
        <f t="shared" ref="BB970" si="10163">AR970*AW967+AT970*AW970-AS970*AX967-AU970*AX970</f>
        <v>0</v>
      </c>
      <c r="BC970" s="4">
        <f t="shared" ref="BC970" si="10164">(AR970*AX967+AS970*AW967+AT970*AX970+AU970*AW970)</f>
        <v>342.74878723041638</v>
      </c>
      <c r="BD970" s="2">
        <f t="shared" ref="BD970" si="10165">AR970*AY967+AT970*AY970-AS970*AZ967-AU970*AZ970</f>
        <v>-1304.2487278273481</v>
      </c>
      <c r="BE970" s="3">
        <f t="shared" ref="BE970" si="10166">(AR970*AZ967+AS970*AY967+AT970*AZ970+AU970*AY970)</f>
        <v>0</v>
      </c>
      <c r="BF970" s="20"/>
      <c r="BG970" s="16">
        <v>0</v>
      </c>
      <c r="BH970" s="17">
        <f t="shared" ref="BH970" si="10167">$B967*$BH$4</f>
        <v>4.2585727999999996</v>
      </c>
      <c r="BI970" s="18">
        <v>1</v>
      </c>
      <c r="BJ970" s="19">
        <v>0</v>
      </c>
      <c r="BK970" s="20"/>
      <c r="BL970" s="1">
        <f t="shared" ref="BL970" si="10168">BB970*BG967+BD970*BG970-BC970*BH967-BE970*BH970</f>
        <v>0</v>
      </c>
      <c r="BM970" s="4">
        <f t="shared" ref="BM970" si="10169">(BB970*BH967+BC970*BG967+BD970*BH970+BE970*BG970)</f>
        <v>-5211.4893695297314</v>
      </c>
      <c r="BN970" s="2">
        <f t="shared" ref="BN970" si="10170">BB970*BI967+BD970*BI970-BC970*BJ967-BE970*BJ970</f>
        <v>-1304.2487278273481</v>
      </c>
      <c r="BO970" s="3">
        <f t="shared" ref="BO970" si="10171">(BB970*BJ967+BC970*BI967+BD970*BJ970+BE970*BI970)</f>
        <v>0</v>
      </c>
      <c r="BP970" s="20"/>
      <c r="BQ970" s="16">
        <v>0</v>
      </c>
      <c r="BR970" s="17">
        <v>0</v>
      </c>
      <c r="BS970" s="18">
        <v>1</v>
      </c>
      <c r="BT970" s="19">
        <v>0</v>
      </c>
      <c r="BU970" s="20"/>
      <c r="BV970" s="1">
        <f t="shared" ref="BV970" si="10172">BL970*BQ967+BN970*BQ970-BM970*BR967-BO970*BR970</f>
        <v>0</v>
      </c>
      <c r="BW970" s="4">
        <f t="shared" ref="BW970" si="10173">(BL970*BR967+BM970*BQ967+BN970*BR970+BO970*BQ970)</f>
        <v>-5211.4893695297314</v>
      </c>
      <c r="BX970" s="2">
        <f t="shared" ref="BX970" si="10174">BL970*BS967+BN970*BS970-BM970*BT967-BO970*BT970</f>
        <v>16247.080216321803</v>
      </c>
      <c r="BY970" s="3">
        <f t="shared" ref="BY970" si="10175">(BL970*BT967+BM970*BS967+BN970*BT970+BO970*BS970)</f>
        <v>0</v>
      </c>
      <c r="BZ970" s="20"/>
      <c r="CA970" s="16">
        <v>0</v>
      </c>
      <c r="CB970" s="17">
        <f t="shared" ref="CB970" si="10176">$B967*$CB$4</f>
        <v>1.9221727999999998</v>
      </c>
      <c r="CC970" s="18">
        <v>1</v>
      </c>
      <c r="CD970" s="19">
        <v>0</v>
      </c>
      <c r="CE970" s="20"/>
      <c r="CF970" s="1">
        <f t="shared" ref="CF970" si="10177">BV970*CA967+BX970*CA970-BW970*CB967-BY970*CB970</f>
        <v>0</v>
      </c>
      <c r="CG970" s="4">
        <f t="shared" ref="CG970" si="10178">(BV970*CB967+BW970*CA967+BX970*CB970+BY970*CA970)</f>
        <v>26018.20630170215</v>
      </c>
      <c r="CH970" s="2">
        <f t="shared" ref="CH970" si="10179">BV970*CC967+BX970*CC970-BW970*CD967-BY970*CD970</f>
        <v>16247.080216321803</v>
      </c>
      <c r="CI970" s="3">
        <f t="shared" ref="CI970" si="10180">(BV970*CD967+BW970*CC967+BX970*CD970+BY970*CC970)</f>
        <v>0</v>
      </c>
      <c r="CK970" s="16">
        <f t="shared" ref="CK970" si="10181">1/$CL$4</f>
        <v>1</v>
      </c>
      <c r="CL970" s="17">
        <v>0</v>
      </c>
      <c r="CM970" s="18">
        <v>1</v>
      </c>
      <c r="CN970" s="19">
        <v>0</v>
      </c>
      <c r="CP970" s="1">
        <f t="shared" ref="CP970" si="10182">CF970*CK967+CH970*CK970-CG970*CL967-CI970*CL970</f>
        <v>16247.080216321803</v>
      </c>
      <c r="CQ970" s="4">
        <f t="shared" ref="CQ970" si="10183">(CF970*CL967+CG970*CK967+CH970*CL970+CI970*CK970)</f>
        <v>26018.20630170215</v>
      </c>
      <c r="CR970" s="2">
        <f t="shared" ref="CR970" si="10184">CF970*CM967+CH970*CM970-CG970*CN967-CI970*CN970</f>
        <v>16247.080216321803</v>
      </c>
      <c r="CS970" s="3">
        <f t="shared" ref="CS970" si="10185">(CF970*CN967+CG970*CM967+CH970*CN970+CI970*CM970)</f>
        <v>0</v>
      </c>
      <c r="CU970" s="39">
        <f t="shared" ref="CU970" si="10186">(180/PI())*ATAN(-1*(CQ967/CP967))</f>
        <v>31.982734595331745</v>
      </c>
      <c r="CW970" s="56">
        <f t="shared" ref="CW970" si="10187">20*LOG(((1-(10^(CU967/20)^2)*(1-((1-CW967)/(1+CW967))^2))^0.5))</f>
        <v>-1.2573134885268694E-8</v>
      </c>
    </row>
    <row r="971" spans="1:101" ht="18" customHeight="1">
      <c r="E971" s="20"/>
      <c r="F971" s="20"/>
      <c r="G971" s="20"/>
      <c r="H971" s="20"/>
      <c r="I971" s="20"/>
      <c r="J971" s="20"/>
      <c r="K971" s="20"/>
      <c r="L971" s="20"/>
      <c r="M971" s="20"/>
      <c r="N971" s="20"/>
      <c r="O971" s="20"/>
      <c r="P971" s="20"/>
      <c r="Q971" s="20"/>
      <c r="R971" s="20"/>
      <c r="S971" s="20"/>
      <c r="T971" s="20"/>
      <c r="U971" s="20"/>
      <c r="V971" s="20"/>
      <c r="W971" s="20"/>
      <c r="X971" s="20"/>
      <c r="Y971" s="20"/>
      <c r="Z971" s="20"/>
      <c r="AA971" s="20"/>
      <c r="AB971" s="30"/>
      <c r="AC971" s="20"/>
      <c r="AD971" s="20"/>
      <c r="AE971" s="20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</row>
    <row r="972" spans="1:101" ht="18" customHeight="1"/>
    <row r="973" spans="1:101" ht="18" customHeight="1" thickBot="1">
      <c r="A973" s="23"/>
      <c r="B973" s="23"/>
      <c r="C973" s="23"/>
      <c r="D973" s="20" t="s">
        <v>6</v>
      </c>
      <c r="E973" s="20"/>
      <c r="F973" s="20"/>
      <c r="G973" s="20"/>
      <c r="H973" s="20"/>
      <c r="I973" s="20" t="s">
        <v>7</v>
      </c>
      <c r="J973" s="20"/>
      <c r="K973" s="20"/>
      <c r="L973" s="20"/>
      <c r="M973" s="23"/>
      <c r="N973" s="23"/>
      <c r="O973" s="24" t="s">
        <v>8</v>
      </c>
      <c r="P973" s="23"/>
      <c r="Q973" s="23"/>
      <c r="R973" s="23"/>
      <c r="S973" s="20"/>
      <c r="T973" s="20" t="s">
        <v>9</v>
      </c>
      <c r="U973" s="23"/>
      <c r="V973" s="23"/>
      <c r="W973" s="23"/>
      <c r="X973" s="23"/>
      <c r="Y973" s="24" t="s">
        <v>10</v>
      </c>
      <c r="Z973" s="23"/>
      <c r="AA973" s="23"/>
      <c r="AB973" s="23"/>
      <c r="AC973" s="24" t="s">
        <v>11</v>
      </c>
      <c r="AD973" s="20"/>
      <c r="AE973" s="20"/>
      <c r="AF973" s="20"/>
      <c r="AG973" s="20"/>
      <c r="AH973" s="23"/>
      <c r="AI973" s="24" t="s">
        <v>12</v>
      </c>
      <c r="AJ973" s="23"/>
      <c r="AK973" s="23"/>
      <c r="AL973" s="20"/>
      <c r="AM973" s="24" t="s">
        <v>21</v>
      </c>
      <c r="AN973" s="20"/>
      <c r="AO973" s="23"/>
      <c r="AP973" s="23"/>
      <c r="AQ973" s="23"/>
      <c r="AR973" s="23"/>
      <c r="AS973" s="24" t="s">
        <v>87</v>
      </c>
      <c r="AT973" s="23"/>
      <c r="AU973" s="23"/>
      <c r="AV973" s="23"/>
      <c r="AW973" s="24" t="s">
        <v>22</v>
      </c>
      <c r="AX973" s="20"/>
      <c r="AY973" s="20"/>
      <c r="AZ973" s="20"/>
      <c r="BA973" s="20"/>
      <c r="BB973" s="23"/>
      <c r="BC973" s="24" t="s">
        <v>13</v>
      </c>
      <c r="BD973" s="23"/>
      <c r="BE973" s="23"/>
      <c r="BF973" s="23"/>
      <c r="BG973" s="24" t="s">
        <v>23</v>
      </c>
      <c r="BH973" s="20"/>
      <c r="BI973" s="23"/>
      <c r="BJ973" s="23"/>
      <c r="BK973" s="23"/>
      <c r="BL973" s="23"/>
      <c r="BM973" s="24" t="s">
        <v>24</v>
      </c>
      <c r="BN973" s="23"/>
      <c r="BO973" s="23"/>
      <c r="BP973" s="23"/>
      <c r="BQ973" s="24" t="s">
        <v>22</v>
      </c>
      <c r="BR973" s="20"/>
      <c r="BS973" s="20"/>
      <c r="BT973" s="20"/>
      <c r="BU973" s="20"/>
      <c r="BV973" s="23"/>
      <c r="BW973" s="24" t="s">
        <v>25</v>
      </c>
      <c r="BX973" s="23"/>
      <c r="BY973" s="23"/>
      <c r="BZ973" s="23"/>
      <c r="CA973" s="24" t="s">
        <v>23</v>
      </c>
      <c r="CB973" s="20"/>
      <c r="CC973" s="23"/>
      <c r="CD973" s="23"/>
      <c r="CE973" s="23"/>
      <c r="CF973" s="23"/>
      <c r="CG973" s="24" t="s">
        <v>88</v>
      </c>
      <c r="CH973" s="23"/>
      <c r="CI973" s="23"/>
      <c r="CJ973" s="23"/>
      <c r="CK973" s="24" t="s">
        <v>155</v>
      </c>
      <c r="CL973" s="24"/>
      <c r="CM973" s="23"/>
      <c r="CN973" s="23"/>
      <c r="CO973" s="23"/>
      <c r="CP973" s="23"/>
      <c r="CQ973" s="24" t="s">
        <v>89</v>
      </c>
      <c r="CR973" s="23"/>
      <c r="CS973" s="23"/>
    </row>
    <row r="974" spans="1:101" ht="18" customHeight="1" thickBot="1">
      <c r="A974" s="23"/>
      <c r="B974" s="33"/>
      <c r="C974" s="23"/>
      <c r="D974" s="7" t="s">
        <v>99</v>
      </c>
      <c r="E974" s="8"/>
      <c r="F974" s="8" t="s">
        <v>100</v>
      </c>
      <c r="G974" s="9"/>
      <c r="H974" s="10"/>
      <c r="I974" s="7" t="s">
        <v>103</v>
      </c>
      <c r="J974" s="8"/>
      <c r="K974" s="8" t="s">
        <v>104</v>
      </c>
      <c r="L974" s="9"/>
      <c r="M974" s="23"/>
      <c r="N974" s="194" t="s">
        <v>74</v>
      </c>
      <c r="O974" s="195"/>
      <c r="P974" s="196" t="s">
        <v>75</v>
      </c>
      <c r="Q974" s="197"/>
      <c r="R974" s="23"/>
      <c r="S974" s="7" t="s">
        <v>2</v>
      </c>
      <c r="T974" s="8"/>
      <c r="U974" s="8" t="s">
        <v>3</v>
      </c>
      <c r="V974" s="9"/>
      <c r="W974" s="20"/>
      <c r="X974" s="194" t="s">
        <v>108</v>
      </c>
      <c r="Y974" s="195"/>
      <c r="Z974" s="196" t="s">
        <v>109</v>
      </c>
      <c r="AA974" s="197"/>
      <c r="AB974" s="20"/>
      <c r="AC974" s="7" t="s">
        <v>107</v>
      </c>
      <c r="AD974" s="8"/>
      <c r="AE974" s="8" t="s">
        <v>14</v>
      </c>
      <c r="AF974" s="9"/>
      <c r="AG974" s="20"/>
      <c r="AH974" s="194" t="s">
        <v>112</v>
      </c>
      <c r="AI974" s="195"/>
      <c r="AJ974" s="196" t="s">
        <v>113</v>
      </c>
      <c r="AK974" s="197"/>
      <c r="AL974" s="20"/>
      <c r="AM974" s="106" t="s">
        <v>135</v>
      </c>
      <c r="AN974" s="107"/>
      <c r="AO974" s="107" t="s">
        <v>136</v>
      </c>
      <c r="AP974" s="108"/>
      <c r="AQ974" s="23"/>
      <c r="AR974" s="194" t="s">
        <v>116</v>
      </c>
      <c r="AS974" s="195"/>
      <c r="AT974" s="196" t="s">
        <v>0</v>
      </c>
      <c r="AU974" s="197"/>
      <c r="AV974" s="36"/>
      <c r="AW974" s="7" t="s">
        <v>139</v>
      </c>
      <c r="AX974" s="8"/>
      <c r="AY974" s="8" t="s">
        <v>140</v>
      </c>
      <c r="AZ974" s="9"/>
      <c r="BA974" s="20"/>
      <c r="BB974" s="194" t="s">
        <v>119</v>
      </c>
      <c r="BC974" s="195"/>
      <c r="BD974" s="196" t="s">
        <v>120</v>
      </c>
      <c r="BE974" s="197"/>
      <c r="BF974" s="36"/>
      <c r="BG974" s="190" t="s">
        <v>143</v>
      </c>
      <c r="BH974" s="191"/>
      <c r="BI974" s="192" t="s">
        <v>144</v>
      </c>
      <c r="BJ974" s="193"/>
      <c r="BK974" s="36"/>
      <c r="BL974" s="194" t="s">
        <v>123</v>
      </c>
      <c r="BM974" s="195"/>
      <c r="BN974" s="196" t="s">
        <v>124</v>
      </c>
      <c r="BO974" s="197"/>
      <c r="BP974" s="36"/>
      <c r="BQ974" s="7" t="s">
        <v>147</v>
      </c>
      <c r="BR974" s="8"/>
      <c r="BS974" s="8" t="s">
        <v>148</v>
      </c>
      <c r="BT974" s="9"/>
      <c r="BU974" s="20"/>
      <c r="BV974" s="194" t="s">
        <v>127</v>
      </c>
      <c r="BW974" s="195"/>
      <c r="BX974" s="196" t="s">
        <v>128</v>
      </c>
      <c r="BY974" s="197"/>
      <c r="BZ974" s="36"/>
      <c r="CA974" s="7" t="s">
        <v>151</v>
      </c>
      <c r="CB974" s="8"/>
      <c r="CC974" s="8" t="s">
        <v>152</v>
      </c>
      <c r="CD974" s="9"/>
      <c r="CE974" s="36"/>
      <c r="CF974" s="194" t="s">
        <v>131</v>
      </c>
      <c r="CG974" s="195"/>
      <c r="CH974" s="196" t="s">
        <v>132</v>
      </c>
      <c r="CI974" s="197"/>
      <c r="CJ974" s="23"/>
      <c r="CK974" s="7" t="s">
        <v>156</v>
      </c>
      <c r="CL974" s="8"/>
      <c r="CM974" s="8" t="s">
        <v>157</v>
      </c>
      <c r="CN974" s="9"/>
      <c r="CO974" s="23"/>
      <c r="CP974" s="194" t="s">
        <v>160</v>
      </c>
      <c r="CQ974" s="195"/>
      <c r="CR974" s="196" t="s">
        <v>132</v>
      </c>
      <c r="CS974" s="197"/>
      <c r="CU974" s="26" t="s">
        <v>15</v>
      </c>
      <c r="CW974" s="52" t="s">
        <v>46</v>
      </c>
    </row>
    <row r="975" spans="1:101" ht="18" customHeight="1" thickTop="1" thickBot="1">
      <c r="B975" s="34">
        <v>2.38</v>
      </c>
      <c r="D975" s="11">
        <v>1</v>
      </c>
      <c r="E975" s="12">
        <v>0</v>
      </c>
      <c r="F975" s="13">
        <v>0</v>
      </c>
      <c r="G975" s="14">
        <v>0</v>
      </c>
      <c r="H975" s="10"/>
      <c r="I975" s="11">
        <v>1</v>
      </c>
      <c r="J975" s="12">
        <v>0</v>
      </c>
      <c r="K975" s="13">
        <v>0</v>
      </c>
      <c r="L975" s="40">
        <f t="shared" ref="L975" si="10188">$B975*$J$4</f>
        <v>3.3963551999999999</v>
      </c>
      <c r="N975" s="1">
        <f t="shared" ref="N975" si="10189">D975*I975+F975*I978-E975*J975-G975*J978</f>
        <v>1</v>
      </c>
      <c r="O975" s="4">
        <f t="shared" ref="O975" si="10190">(D975*J975+E975*I975+F975*J978+G975*I978)</f>
        <v>0</v>
      </c>
      <c r="P975" s="2">
        <f t="shared" ref="P975" si="10191">D975*K975+F975*K978-E975*L975-G975*L978</f>
        <v>0</v>
      </c>
      <c r="Q975" s="3">
        <f t="shared" ref="Q975" si="10192">(D975*L975+E975*K975+F975*L978+G975*K978)</f>
        <v>3.3963551999999999</v>
      </c>
      <c r="S975" s="11">
        <v>1</v>
      </c>
      <c r="T975" s="12">
        <v>0</v>
      </c>
      <c r="U975" s="13">
        <v>0</v>
      </c>
      <c r="V975" s="13">
        <v>0</v>
      </c>
      <c r="W975" s="20"/>
      <c r="X975" s="1">
        <f t="shared" ref="X975" si="10193">N975*S975+P975*S978-O975*T975-Q975*T978</f>
        <v>-13.58619897448448</v>
      </c>
      <c r="Y975" s="4">
        <f t="shared" ref="Y975" si="10194">(N975*T975+O975*S975+P975*T978+Q975*S978)</f>
        <v>0</v>
      </c>
      <c r="Z975" s="2">
        <f t="shared" ref="Z975" si="10195">N975*U975+P975*U978-O975*V975-Q975*V978</f>
        <v>0</v>
      </c>
      <c r="AA975" s="3">
        <f t="shared" ref="AA975" si="10196">(N975*V975+O975*U975+P975*V978+Q975*U978)</f>
        <v>3.3963551999999999</v>
      </c>
      <c r="AB975" s="20"/>
      <c r="AC975" s="11">
        <v>1</v>
      </c>
      <c r="AD975" s="12">
        <v>0</v>
      </c>
      <c r="AE975" s="13">
        <v>0</v>
      </c>
      <c r="AF975" s="40">
        <f t="shared" ref="AF975" si="10197">$B975*$AD$4</f>
        <v>4.0757262000000001</v>
      </c>
      <c r="AG975" s="20"/>
      <c r="AH975" s="1">
        <f t="shared" ref="AH975" si="10198">X975*AC975+Z975*AC978-Y975*AD975-AA975*AD978</f>
        <v>-13.58619897448448</v>
      </c>
      <c r="AI975" s="4">
        <f t="shared" ref="AI975" si="10199">(X975*AD975+Y975*AC975+Z975*AD978+AA975*AC978)</f>
        <v>0</v>
      </c>
      <c r="AJ975" s="2">
        <f t="shared" ref="AJ975" si="10200">X975*AE975+Z975*AE978-Y975*AF975-AA975*AF978</f>
        <v>0</v>
      </c>
      <c r="AK975" s="3">
        <f t="shared" ref="AK975" si="10201">(X975*AF975+Y975*AE975+Z975*AF978+AA975*AE978)</f>
        <v>-51.977271918719524</v>
      </c>
      <c r="AL975" s="20"/>
      <c r="AM975" s="11">
        <v>1</v>
      </c>
      <c r="AN975" s="12">
        <v>0</v>
      </c>
      <c r="AO975" s="13">
        <v>0</v>
      </c>
      <c r="AP975" s="14">
        <v>0</v>
      </c>
      <c r="AR975" s="1">
        <f t="shared" ref="AR975" si="10202">AH975*AM975+AJ975*AM978-AI975*AN975-AK975*AN978</f>
        <v>222.16757066724449</v>
      </c>
      <c r="AS975" s="4">
        <f t="shared" ref="AS975" si="10203">(AH975*AN975+AI975*AM975+AJ975*AN978+AK975*AM978)</f>
        <v>0</v>
      </c>
      <c r="AT975" s="2">
        <f t="shared" ref="AT975" si="10204">AH975*AO975+AJ975*AO978-AI975*AP975-AK975*AP978</f>
        <v>0</v>
      </c>
      <c r="AU975" s="3">
        <f t="shared" ref="AU975" si="10205">(AH975*AP975+AI975*AO975+AJ975*AP978+AK975*AO978)</f>
        <v>-51.977271918719524</v>
      </c>
      <c r="AV975" s="20"/>
      <c r="AW975" s="11">
        <v>1</v>
      </c>
      <c r="AX975" s="12">
        <v>0</v>
      </c>
      <c r="AY975" s="13">
        <v>0</v>
      </c>
      <c r="AZ975" s="40">
        <f t="shared" ref="AZ975" si="10206">$B975*$AX$4</f>
        <v>4.0757262000000001</v>
      </c>
      <c r="BA975" s="20"/>
      <c r="BB975" s="1">
        <f t="shared" ref="BB975" si="10207">AR975*AW975+AT975*AW978-AS975*AX975-AU975*AX978</f>
        <v>222.16757066724449</v>
      </c>
      <c r="BC975" s="4">
        <f t="shared" ref="BC975" si="10208">(AR975*AX975+AS975*AW975+AT975*AX978+AU975*AW978)</f>
        <v>0</v>
      </c>
      <c r="BD975" s="2">
        <f t="shared" ref="BD975" si="10209">AR975*AY975+AT975*AY978-AS975*AZ975-AU975*AZ978</f>
        <v>0</v>
      </c>
      <c r="BE975" s="3">
        <f t="shared" ref="BE975" si="10210">(AR975*AZ975+AS975*AY975+AT975*AZ978+AU975*AY978)</f>
        <v>853.51691664012026</v>
      </c>
      <c r="BF975" s="20"/>
      <c r="BG975" s="11">
        <v>1</v>
      </c>
      <c r="BH975" s="12">
        <v>0</v>
      </c>
      <c r="BI975" s="13">
        <v>0</v>
      </c>
      <c r="BJ975" s="14">
        <v>0</v>
      </c>
      <c r="BK975" s="20"/>
      <c r="BL975" s="1">
        <f t="shared" ref="BL975" si="10211">BB975*BG975+BD975*BG978-BC975*BH975-BE975*BH978</f>
        <v>-3443.3994389910144</v>
      </c>
      <c r="BM975" s="4">
        <f t="shared" ref="BM975" si="10212">(BB975*BH975+BC975*BG975+BD975*BH978+BE975*BG978)</f>
        <v>0</v>
      </c>
      <c r="BN975" s="2">
        <f t="shared" ref="BN975" si="10213">BB975*BI975+BD975*BI978-BC975*BJ975-BE975*BJ978</f>
        <v>0</v>
      </c>
      <c r="BO975" s="3">
        <f t="shared" ref="BO975" si="10214">(BB975*BJ975+BC975*BI975+BD975*BJ978+BE975*BI978)</f>
        <v>853.51691664012026</v>
      </c>
      <c r="BP975" s="20"/>
      <c r="BQ975" s="11">
        <v>1</v>
      </c>
      <c r="BR975" s="12">
        <v>0</v>
      </c>
      <c r="BS975" s="13">
        <v>0</v>
      </c>
      <c r="BT975" s="40">
        <f t="shared" ref="BT975" si="10215">$B975*BR$4</f>
        <v>3.3963551999999999</v>
      </c>
      <c r="BU975" s="20"/>
      <c r="BV975" s="1">
        <f t="shared" ref="BV975" si="10216">BL975*BQ975+BN975*BQ978-BM975*BR975-BO975*BR978</f>
        <v>-3443.3994389910144</v>
      </c>
      <c r="BW975" s="4">
        <f t="shared" ref="BW975" si="10217">(BL975*BR975+BM975*BQ975+BN975*BR978+BO975*BQ978)</f>
        <v>0</v>
      </c>
      <c r="BX975" s="2">
        <f t="shared" ref="BX975" si="10218">BL975*BS975+BN975*BS978-BM975*BT975-BO975*BT978</f>
        <v>0</v>
      </c>
      <c r="BY975" s="3">
        <f t="shared" ref="BY975" si="10219">(BL975*BT975+BM975*BS975+BN975*BT978+BO975*BS978)</f>
        <v>-10841.490673654092</v>
      </c>
      <c r="BZ975" s="20"/>
      <c r="CA975" s="11">
        <v>1</v>
      </c>
      <c r="CB975" s="12">
        <v>0</v>
      </c>
      <c r="CC975" s="13">
        <v>0</v>
      </c>
      <c r="CD975" s="14">
        <v>0</v>
      </c>
      <c r="CE975" s="20"/>
      <c r="CF975" s="1">
        <f t="shared" ref="CF975" si="10220">BV975*CA975+BX975*CA978-BW975*CB975-BY975*CB978</f>
        <v>17572.422591838113</v>
      </c>
      <c r="CG975" s="4">
        <f t="shared" ref="CG975" si="10221">(BV975*CB975+BW975*CA975+BX975*CB978+BY975*CA978)</f>
        <v>0</v>
      </c>
      <c r="CH975" s="2">
        <f t="shared" ref="CH975" si="10222">BV975*CC975+BX975*CC978-BW975*CD975-BY975*CD978</f>
        <v>0</v>
      </c>
      <c r="CI975" s="3">
        <f t="shared" ref="CI975" si="10223">(BV975*CD975+BW975*CC975+BX975*CD978+BY975*CC978)</f>
        <v>-10841.490673654092</v>
      </c>
      <c r="CJ975" s="28"/>
      <c r="CK975" s="11">
        <v>1</v>
      </c>
      <c r="CL975" s="12">
        <v>0</v>
      </c>
      <c r="CM975" s="13">
        <v>0</v>
      </c>
      <c r="CN975" s="14">
        <v>0</v>
      </c>
      <c r="CP975" s="1">
        <f t="shared" ref="CP975" si="10224">CF975*CK975+CH975*CK978-CG975*CL975-CI975*CL978</f>
        <v>17572.422591838113</v>
      </c>
      <c r="CQ975" s="4">
        <f t="shared" ref="CQ975" si="10225">(CF975*CL975+CG975*CK975+CH975*CL978+CI975*CK978)</f>
        <v>-10841.490673654092</v>
      </c>
      <c r="CR975" s="2">
        <f t="shared" ref="CR975" si="10226">CF975*CM975+CH975*CM978-CG975*CN975-CI975*CN978</f>
        <v>0</v>
      </c>
      <c r="CS975" s="3">
        <f t="shared" ref="CS975" si="10227">(CF975*CN975+CG975*CM975+CH975*CN978+CI975*CM978)</f>
        <v>-10841.490673654092</v>
      </c>
      <c r="CU975" s="29">
        <f t="shared" ref="CU975" si="10228">20*LOG(((1+$CL$4)/$CL$4)/((CP975+CP978)^2+(CQ975+CQ978)^2)^0.5)</f>
        <v>-85.872496301605565</v>
      </c>
      <c r="CW975" s="53">
        <f t="shared" ref="CW975" si="10229">((CP975^2+CQ975^2)^0.5)/((CP978^2+CQ978^2)^0.5)</f>
        <v>0.61696050401835756</v>
      </c>
    </row>
    <row r="976" spans="1:101" ht="18" customHeight="1" thickBot="1">
      <c r="D976" s="11"/>
      <c r="E976" s="13"/>
      <c r="F976" s="13"/>
      <c r="G976" s="15"/>
      <c r="H976" s="10"/>
      <c r="I976" s="11"/>
      <c r="J976" s="13"/>
      <c r="K976" s="13"/>
      <c r="L976" s="15"/>
      <c r="N976" s="5"/>
      <c r="Q976" s="6"/>
      <c r="S976" s="11"/>
      <c r="T976" s="13"/>
      <c r="U976" s="13"/>
      <c r="V976" s="15"/>
      <c r="W976" s="20"/>
      <c r="X976" s="5"/>
      <c r="AA976" s="6"/>
      <c r="AB976" s="20"/>
      <c r="AC976" s="11"/>
      <c r="AD976" s="13"/>
      <c r="AE976" s="13"/>
      <c r="AF976" s="15"/>
      <c r="AG976" s="20"/>
      <c r="AH976" s="5"/>
      <c r="AK976" s="6"/>
      <c r="AL976" s="20"/>
      <c r="AM976" s="11"/>
      <c r="AN976" s="13"/>
      <c r="AO976" s="13"/>
      <c r="AP976" s="15"/>
      <c r="AR976" s="5"/>
      <c r="AU976" s="6"/>
      <c r="AW976" s="11"/>
      <c r="AX976" s="13"/>
      <c r="AY976" s="13"/>
      <c r="AZ976" s="15"/>
      <c r="BA976" s="20"/>
      <c r="BB976" s="5"/>
      <c r="BE976" s="6"/>
      <c r="BG976" s="11"/>
      <c r="BH976" s="13"/>
      <c r="BI976" s="13"/>
      <c r="BJ976" s="15"/>
      <c r="BL976" s="5"/>
      <c r="BO976" s="6"/>
      <c r="BQ976" s="11"/>
      <c r="BR976" s="13"/>
      <c r="BS976" s="13"/>
      <c r="BT976" s="15"/>
      <c r="BU976" s="20"/>
      <c r="BV976" s="5"/>
      <c r="BY976" s="6"/>
      <c r="CA976" s="11"/>
      <c r="CB976" s="13"/>
      <c r="CC976" s="13"/>
      <c r="CD976" s="15"/>
      <c r="CF976" s="5"/>
      <c r="CI976" s="6"/>
      <c r="CK976" s="11"/>
      <c r="CL976" s="13"/>
      <c r="CM976" s="13"/>
      <c r="CN976" s="15"/>
      <c r="CP976" s="5"/>
      <c r="CS976" s="6"/>
      <c r="CW976" s="54"/>
    </row>
    <row r="977" spans="1:101" ht="18" customHeight="1" thickBot="1">
      <c r="D977" s="11" t="s">
        <v>101</v>
      </c>
      <c r="E977" s="13"/>
      <c r="F977" s="13" t="s">
        <v>102</v>
      </c>
      <c r="G977" s="15"/>
      <c r="H977" s="10"/>
      <c r="I977" s="11" t="s">
        <v>106</v>
      </c>
      <c r="J977" s="13"/>
      <c r="K977" s="13" t="s">
        <v>105</v>
      </c>
      <c r="L977" s="15"/>
      <c r="N977" s="194" t="s">
        <v>16</v>
      </c>
      <c r="O977" s="195"/>
      <c r="P977" s="196" t="s">
        <v>17</v>
      </c>
      <c r="Q977" s="197"/>
      <c r="S977" s="11" t="s">
        <v>4</v>
      </c>
      <c r="T977" s="13"/>
      <c r="U977" s="13" t="s">
        <v>5</v>
      </c>
      <c r="V977" s="15"/>
      <c r="W977" s="20"/>
      <c r="X977" s="194" t="s">
        <v>111</v>
      </c>
      <c r="Y977" s="195"/>
      <c r="Z977" s="196" t="s">
        <v>110</v>
      </c>
      <c r="AA977" s="197"/>
      <c r="AB977" s="20"/>
      <c r="AC977" s="11" t="s">
        <v>18</v>
      </c>
      <c r="AD977" s="13"/>
      <c r="AE977" s="13" t="s">
        <v>19</v>
      </c>
      <c r="AF977" s="15"/>
      <c r="AG977" s="20"/>
      <c r="AH977" s="194" t="s">
        <v>114</v>
      </c>
      <c r="AI977" s="195"/>
      <c r="AJ977" s="196" t="s">
        <v>115</v>
      </c>
      <c r="AK977" s="197"/>
      <c r="AL977" s="20"/>
      <c r="AM977" s="11" t="s">
        <v>138</v>
      </c>
      <c r="AN977" s="13"/>
      <c r="AO977" s="13" t="s">
        <v>137</v>
      </c>
      <c r="AP977" s="15"/>
      <c r="AR977" s="194" t="s">
        <v>117</v>
      </c>
      <c r="AS977" s="195"/>
      <c r="AT977" s="196" t="s">
        <v>118</v>
      </c>
      <c r="AU977" s="197"/>
      <c r="AV977" s="36"/>
      <c r="AW977" s="11" t="s">
        <v>142</v>
      </c>
      <c r="AX977" s="13"/>
      <c r="AY977" s="13" t="s">
        <v>141</v>
      </c>
      <c r="AZ977" s="15"/>
      <c r="BA977" s="20"/>
      <c r="BB977" s="194" t="s">
        <v>122</v>
      </c>
      <c r="BC977" s="195"/>
      <c r="BD977" s="196" t="s">
        <v>121</v>
      </c>
      <c r="BE977" s="197"/>
      <c r="BF977" s="36"/>
      <c r="BG977" s="11" t="s">
        <v>145</v>
      </c>
      <c r="BH977" s="13"/>
      <c r="BI977" s="13" t="s">
        <v>146</v>
      </c>
      <c r="BJ977" s="15"/>
      <c r="BK977" s="36"/>
      <c r="BL977" s="194" t="s">
        <v>125</v>
      </c>
      <c r="BM977" s="195"/>
      <c r="BN977" s="196" t="s">
        <v>126</v>
      </c>
      <c r="BO977" s="197"/>
      <c r="BP977" s="36"/>
      <c r="BQ977" s="11" t="s">
        <v>150</v>
      </c>
      <c r="BR977" s="13"/>
      <c r="BS977" s="13" t="s">
        <v>149</v>
      </c>
      <c r="BT977" s="15"/>
      <c r="BU977" s="20"/>
      <c r="BV977" s="194" t="s">
        <v>129</v>
      </c>
      <c r="BW977" s="195"/>
      <c r="BX977" s="196" t="s">
        <v>130</v>
      </c>
      <c r="BY977" s="197"/>
      <c r="BZ977" s="36"/>
      <c r="CA977" s="11" t="s">
        <v>154</v>
      </c>
      <c r="CB977" s="13"/>
      <c r="CC977" s="13" t="s">
        <v>153</v>
      </c>
      <c r="CD977" s="15"/>
      <c r="CE977" s="36"/>
      <c r="CF977" s="194" t="s">
        <v>134</v>
      </c>
      <c r="CG977" s="195"/>
      <c r="CH977" s="196" t="s">
        <v>133</v>
      </c>
      <c r="CI977" s="197"/>
      <c r="CK977" s="11" t="s">
        <v>159</v>
      </c>
      <c r="CL977" s="13"/>
      <c r="CM977" s="13" t="s">
        <v>158</v>
      </c>
      <c r="CN977" s="15"/>
      <c r="CP977" s="109" t="s">
        <v>161</v>
      </c>
      <c r="CQ977" s="110"/>
      <c r="CR977" s="111" t="s">
        <v>162</v>
      </c>
      <c r="CS977" s="112"/>
      <c r="CU977" s="38" t="s">
        <v>29</v>
      </c>
      <c r="CW977" s="55" t="s">
        <v>47</v>
      </c>
    </row>
    <row r="978" spans="1:101" ht="18" customHeight="1" thickTop="1" thickBot="1">
      <c r="D978" s="16">
        <v>0</v>
      </c>
      <c r="E978" s="17">
        <f t="shared" ref="E978" si="10230">$B975*$E$4</f>
        <v>1.9384623999999999</v>
      </c>
      <c r="F978" s="18">
        <v>1</v>
      </c>
      <c r="G978" s="19">
        <v>0</v>
      </c>
      <c r="H978" s="10"/>
      <c r="I978" s="16">
        <v>0</v>
      </c>
      <c r="J978" s="17">
        <v>0</v>
      </c>
      <c r="K978" s="18">
        <v>1</v>
      </c>
      <c r="L978" s="19">
        <v>0</v>
      </c>
      <c r="N978" s="1">
        <f t="shared" ref="N978" si="10231">D978*I975+F978*I978-E978*J975-G978*J978</f>
        <v>0</v>
      </c>
      <c r="O978" s="4">
        <f t="shared" ref="O978" si="10232">(D978*J975+E978*I975+F978*J978+G978*I978)</f>
        <v>1.9384623999999999</v>
      </c>
      <c r="P978" s="2">
        <f t="shared" ref="P978" si="10233">D978*K975+F978*K978-E978*L975-G978*L978</f>
        <v>-5.5837068522444797</v>
      </c>
      <c r="Q978" s="3">
        <f t="shared" ref="Q978" si="10234">(D978*L975+E978*K975+F978*L978+G978*K978)</f>
        <v>0</v>
      </c>
      <c r="S978" s="16">
        <v>0</v>
      </c>
      <c r="T978" s="17">
        <f t="shared" ref="T978" si="10235">$B975*$T$4</f>
        <v>4.2946624</v>
      </c>
      <c r="U978" s="18">
        <v>1</v>
      </c>
      <c r="V978" s="19">
        <v>0</v>
      </c>
      <c r="W978" s="20"/>
      <c r="X978" s="1">
        <f t="shared" ref="X978" si="10236">N978*S975+P978*S978-O978*T975-Q978*T978</f>
        <v>0</v>
      </c>
      <c r="Y978" s="4">
        <f t="shared" ref="Y978" si="10237">(N978*T975+O978*S975+P978*T978+Q978*S978)</f>
        <v>-22.041673470956724</v>
      </c>
      <c r="Z978" s="2">
        <f t="shared" ref="Z978" si="10238">N978*U975+P978*U978-O978*V975-Q978*V978</f>
        <v>-5.5837068522444797</v>
      </c>
      <c r="AA978" s="3">
        <f t="shared" ref="AA978" si="10239">(N978*V975+O978*U975+P978*V978+Q978*U978)</f>
        <v>0</v>
      </c>
      <c r="AB978" s="20"/>
      <c r="AC978" s="16">
        <v>0</v>
      </c>
      <c r="AD978" s="17">
        <v>0</v>
      </c>
      <c r="AE978" s="18">
        <v>1</v>
      </c>
      <c r="AF978" s="19">
        <v>0</v>
      </c>
      <c r="AG978" s="20"/>
      <c r="AH978" s="1">
        <f t="shared" ref="AH978" si="10240">X978*AC975+Z978*AC978-Y978*AD975-AA978*AD978</f>
        <v>0</v>
      </c>
      <c r="AI978" s="4">
        <f t="shared" ref="AI978" si="10241">(X978*AD975+Y978*AC975+Z978*AD978+AA978*AC978)</f>
        <v>-22.041673470956724</v>
      </c>
      <c r="AJ978" s="2">
        <f t="shared" ref="AJ978" si="10242">X978*AE975+Z978*AE978-Y978*AF975-AA978*AF978</f>
        <v>84.252119205178786</v>
      </c>
      <c r="AK978" s="3">
        <f t="shared" ref="AK978" si="10243">(X978*AF975+Y978*AE975+Z978*AF978+AA978*AE978)</f>
        <v>0</v>
      </c>
      <c r="AL978" s="20"/>
      <c r="AM978" s="16">
        <v>0</v>
      </c>
      <c r="AN978" s="17">
        <f t="shared" ref="AN978" si="10244">$B975*$AN$4</f>
        <v>4.5357087999999992</v>
      </c>
      <c r="AO978" s="18">
        <v>1</v>
      </c>
      <c r="AP978" s="19">
        <v>0</v>
      </c>
      <c r="AR978" s="1">
        <f t="shared" ref="AR978" si="10245">AH978*AM975+AJ978*AM978-AI978*AN975-AK978*AN978</f>
        <v>0</v>
      </c>
      <c r="AS978" s="4">
        <f t="shared" ref="AS978" si="10246">(AH978*AN975+AI978*AM975+AJ978*AN978+AK978*AM978)</f>
        <v>360.10140502662165</v>
      </c>
      <c r="AT978" s="2">
        <f t="shared" ref="AT978" si="10247">AH978*AO975+AJ978*AO978-AI978*AP975-AK978*AP978</f>
        <v>84.252119205178786</v>
      </c>
      <c r="AU978" s="3">
        <f t="shared" ref="AU978" si="10248">(AH978*AP975+AI978*AO975+AJ978*AP978+AK978*AO978)</f>
        <v>0</v>
      </c>
      <c r="AV978" s="20"/>
      <c r="AW978" s="16">
        <v>0</v>
      </c>
      <c r="AX978" s="17">
        <v>0</v>
      </c>
      <c r="AY978" s="18">
        <v>1</v>
      </c>
      <c r="AZ978" s="19">
        <v>0</v>
      </c>
      <c r="BA978" s="20"/>
      <c r="BB978" s="1">
        <f t="shared" ref="BB978" si="10249">AR978*AW975+AT978*AW978-AS978*AX975-AU978*AX978</f>
        <v>0</v>
      </c>
      <c r="BC978" s="4">
        <f t="shared" ref="BC978" si="10250">(AR978*AX975+AS978*AW975+AT978*AX978+AU978*AW978)</f>
        <v>360.10140502662165</v>
      </c>
      <c r="BD978" s="2">
        <f t="shared" ref="BD978" si="10251">AR978*AY975+AT978*AY978-AS978*AZ975-AU978*AZ978</f>
        <v>-1383.4226119186349</v>
      </c>
      <c r="BE978" s="3">
        <f t="shared" ref="BE978" si="10252">(AR978*AZ975+AS978*AY975+AT978*AZ978+AU978*AY978)</f>
        <v>0</v>
      </c>
      <c r="BF978" s="20"/>
      <c r="BG978" s="16">
        <v>0</v>
      </c>
      <c r="BH978" s="17">
        <f t="shared" ref="BH978" si="10253">$B975*$BH$4</f>
        <v>4.2946624</v>
      </c>
      <c r="BI978" s="18">
        <v>1</v>
      </c>
      <c r="BJ978" s="19">
        <v>0</v>
      </c>
      <c r="BK978" s="20"/>
      <c r="BL978" s="1">
        <f t="shared" ref="BL978" si="10254">BB978*BG975+BD978*BG978-BC978*BH975-BE978*BH978</f>
        <v>0</v>
      </c>
      <c r="BM978" s="4">
        <f t="shared" ref="BM978" si="10255">(BB978*BH975+BC978*BG975+BD978*BH978+BE978*BG978)</f>
        <v>-5581.2316696901316</v>
      </c>
      <c r="BN978" s="2">
        <f t="shared" ref="BN978" si="10256">BB978*BI975+BD978*BI978-BC978*BJ975-BE978*BJ978</f>
        <v>-1383.4226119186349</v>
      </c>
      <c r="BO978" s="3">
        <f t="shared" ref="BO978" si="10257">(BB978*BJ975+BC978*BI975+BD978*BJ978+BE978*BI978)</f>
        <v>0</v>
      </c>
      <c r="BP978" s="20"/>
      <c r="BQ978" s="16">
        <v>0</v>
      </c>
      <c r="BR978" s="17">
        <v>0</v>
      </c>
      <c r="BS978" s="18">
        <v>1</v>
      </c>
      <c r="BT978" s="19">
        <v>0</v>
      </c>
      <c r="BU978" s="20"/>
      <c r="BV978" s="1">
        <f t="shared" ref="BV978" si="10258">BL978*BQ975+BN978*BQ978-BM978*BR975-BO978*BR978</f>
        <v>0</v>
      </c>
      <c r="BW978" s="4">
        <f t="shared" ref="BW978" si="10259">(BL978*BR975+BM978*BQ975+BN978*BR978+BO978*BQ978)</f>
        <v>-5581.2316696901316</v>
      </c>
      <c r="BX978" s="2">
        <f t="shared" ref="BX978" si="10260">BL978*BS975+BN978*BS978-BM978*BT975-BO978*BT978</f>
        <v>17572.422591838127</v>
      </c>
      <c r="BY978" s="3">
        <f t="shared" ref="BY978" si="10261">(BL978*BT975+BM978*BS975+BN978*BT978+BO978*BS978)</f>
        <v>0</v>
      </c>
      <c r="BZ978" s="20"/>
      <c r="CA978" s="16">
        <v>0</v>
      </c>
      <c r="CB978" s="17">
        <f t="shared" ref="CB978" si="10262">$B975*$CB$4</f>
        <v>1.9384623999999999</v>
      </c>
      <c r="CC978" s="18">
        <v>1</v>
      </c>
      <c r="CD978" s="19">
        <v>0</v>
      </c>
      <c r="CE978" s="20"/>
      <c r="CF978" s="1">
        <f t="shared" ref="CF978" si="10263">BV978*CA975+BX978*CA978-BW978*CB975-BY978*CB978</f>
        <v>0</v>
      </c>
      <c r="CG978" s="4">
        <f t="shared" ref="CG978" si="10264">(BV978*CB975+BW978*CA975+BX978*CB978+BY978*CA978)</f>
        <v>28482.248801498623</v>
      </c>
      <c r="CH978" s="2">
        <f t="shared" ref="CH978" si="10265">BV978*CC975+BX978*CC978-BW978*CD975-BY978*CD978</f>
        <v>17572.422591838127</v>
      </c>
      <c r="CI978" s="3">
        <f t="shared" ref="CI978" si="10266">(BV978*CD975+BW978*CC975+BX978*CD978+BY978*CC978)</f>
        <v>0</v>
      </c>
      <c r="CK978" s="16">
        <f t="shared" ref="CK978" si="10267">1/$CL$4</f>
        <v>1</v>
      </c>
      <c r="CL978" s="17">
        <v>0</v>
      </c>
      <c r="CM978" s="18">
        <v>1</v>
      </c>
      <c r="CN978" s="19">
        <v>0</v>
      </c>
      <c r="CP978" s="1">
        <f t="shared" ref="CP978" si="10268">CF978*CK975+CH978*CK978-CG978*CL975-CI978*CL978</f>
        <v>17572.422591838127</v>
      </c>
      <c r="CQ978" s="4">
        <f t="shared" ref="CQ978" si="10269">(CF978*CL975+CG978*CK975+CH978*CL978+CI978*CK978)</f>
        <v>28482.248801498623</v>
      </c>
      <c r="CR978" s="2">
        <f t="shared" ref="CR978" si="10270">CF978*CM975+CH978*CM978-CG978*CN975-CI978*CN978</f>
        <v>17572.422591838127</v>
      </c>
      <c r="CS978" s="3">
        <f t="shared" ref="CS978" si="10271">(CF978*CN975+CG978*CM975+CH978*CN978+CI978*CM978)</f>
        <v>0</v>
      </c>
      <c r="CU978" s="39">
        <f t="shared" ref="CU978" si="10272">(180/PI())*ATAN(-1*(CQ975/CP975))</f>
        <v>31.672946719419258</v>
      </c>
      <c r="CW978" s="56">
        <f t="shared" ref="CW978" si="10273">20*LOG(((1-(10^(CU975/20)^2)*(1-((1-CW975)/(1+CW975))^2))^0.5))</f>
        <v>-1.0603597286589914E-8</v>
      </c>
    </row>
    <row r="979" spans="1:101" ht="18" customHeight="1">
      <c r="E979" s="20"/>
      <c r="F979" s="20"/>
      <c r="G979" s="20"/>
      <c r="H979" s="20"/>
      <c r="I979" s="20"/>
      <c r="J979" s="20"/>
      <c r="K979" s="20"/>
      <c r="L979" s="20"/>
      <c r="M979" s="20"/>
      <c r="N979" s="20"/>
      <c r="O979" s="20"/>
      <c r="P979" s="20"/>
      <c r="Q979" s="20"/>
      <c r="R979" s="20"/>
      <c r="S979" s="20"/>
      <c r="T979" s="20"/>
      <c r="U979" s="20"/>
      <c r="V979" s="20"/>
      <c r="W979" s="20"/>
      <c r="X979" s="20"/>
      <c r="Y979" s="20"/>
      <c r="Z979" s="20"/>
      <c r="AA979" s="20"/>
      <c r="AB979" s="30"/>
      <c r="AC979" s="20"/>
      <c r="AD979" s="20"/>
      <c r="AE979" s="20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</row>
    <row r="980" spans="1:101" ht="18" customHeight="1"/>
    <row r="981" spans="1:101" ht="18" customHeight="1" thickBot="1">
      <c r="A981" s="23"/>
      <c r="B981" s="23"/>
      <c r="C981" s="23"/>
      <c r="D981" s="20" t="s">
        <v>6</v>
      </c>
      <c r="E981" s="20"/>
      <c r="F981" s="20"/>
      <c r="G981" s="20"/>
      <c r="H981" s="20"/>
      <c r="I981" s="20" t="s">
        <v>7</v>
      </c>
      <c r="J981" s="20"/>
      <c r="K981" s="20"/>
      <c r="L981" s="20"/>
      <c r="M981" s="23"/>
      <c r="N981" s="23"/>
      <c r="O981" s="24" t="s">
        <v>8</v>
      </c>
      <c r="P981" s="23"/>
      <c r="Q981" s="23"/>
      <c r="R981" s="23"/>
      <c r="S981" s="20"/>
      <c r="T981" s="20" t="s">
        <v>9</v>
      </c>
      <c r="U981" s="23"/>
      <c r="V981" s="23"/>
      <c r="W981" s="23"/>
      <c r="X981" s="23"/>
      <c r="Y981" s="24" t="s">
        <v>10</v>
      </c>
      <c r="Z981" s="23"/>
      <c r="AA981" s="23"/>
      <c r="AB981" s="23"/>
      <c r="AC981" s="24" t="s">
        <v>11</v>
      </c>
      <c r="AD981" s="20"/>
      <c r="AE981" s="20"/>
      <c r="AF981" s="20"/>
      <c r="AG981" s="20"/>
      <c r="AH981" s="23"/>
      <c r="AI981" s="24" t="s">
        <v>12</v>
      </c>
      <c r="AJ981" s="23"/>
      <c r="AK981" s="23"/>
      <c r="AL981" s="20"/>
      <c r="AM981" s="24" t="s">
        <v>21</v>
      </c>
      <c r="AN981" s="20"/>
      <c r="AO981" s="23"/>
      <c r="AP981" s="23"/>
      <c r="AQ981" s="23"/>
      <c r="AR981" s="23"/>
      <c r="AS981" s="24" t="s">
        <v>87</v>
      </c>
      <c r="AT981" s="23"/>
      <c r="AU981" s="23"/>
      <c r="AV981" s="23"/>
      <c r="AW981" s="24" t="s">
        <v>22</v>
      </c>
      <c r="AX981" s="20"/>
      <c r="AY981" s="20"/>
      <c r="AZ981" s="20"/>
      <c r="BA981" s="20"/>
      <c r="BB981" s="23"/>
      <c r="BC981" s="24" t="s">
        <v>13</v>
      </c>
      <c r="BD981" s="23"/>
      <c r="BE981" s="23"/>
      <c r="BF981" s="23"/>
      <c r="BG981" s="24" t="s">
        <v>23</v>
      </c>
      <c r="BH981" s="20"/>
      <c r="BI981" s="23"/>
      <c r="BJ981" s="23"/>
      <c r="BK981" s="23"/>
      <c r="BL981" s="23"/>
      <c r="BM981" s="24" t="s">
        <v>24</v>
      </c>
      <c r="BN981" s="23"/>
      <c r="BO981" s="23"/>
      <c r="BP981" s="23"/>
      <c r="BQ981" s="24" t="s">
        <v>22</v>
      </c>
      <c r="BR981" s="20"/>
      <c r="BS981" s="20"/>
      <c r="BT981" s="20"/>
      <c r="BU981" s="20"/>
      <c r="BV981" s="23"/>
      <c r="BW981" s="24" t="s">
        <v>25</v>
      </c>
      <c r="BX981" s="23"/>
      <c r="BY981" s="23"/>
      <c r="BZ981" s="23"/>
      <c r="CA981" s="24" t="s">
        <v>23</v>
      </c>
      <c r="CB981" s="20"/>
      <c r="CC981" s="23"/>
      <c r="CD981" s="23"/>
      <c r="CE981" s="23"/>
      <c r="CF981" s="23"/>
      <c r="CG981" s="24" t="s">
        <v>88</v>
      </c>
      <c r="CH981" s="23"/>
      <c r="CI981" s="23"/>
      <c r="CJ981" s="23"/>
      <c r="CK981" s="24" t="s">
        <v>155</v>
      </c>
      <c r="CL981" s="24"/>
      <c r="CM981" s="23"/>
      <c r="CN981" s="23"/>
      <c r="CO981" s="23"/>
      <c r="CP981" s="23"/>
      <c r="CQ981" s="24" t="s">
        <v>89</v>
      </c>
      <c r="CR981" s="23"/>
      <c r="CS981" s="23"/>
    </row>
    <row r="982" spans="1:101" ht="18" customHeight="1" thickBot="1">
      <c r="A982" s="23"/>
      <c r="B982" s="33"/>
      <c r="C982" s="23"/>
      <c r="D982" s="7" t="s">
        <v>99</v>
      </c>
      <c r="E982" s="8"/>
      <c r="F982" s="8" t="s">
        <v>100</v>
      </c>
      <c r="G982" s="9"/>
      <c r="H982" s="10"/>
      <c r="I982" s="7" t="s">
        <v>103</v>
      </c>
      <c r="J982" s="8"/>
      <c r="K982" s="8" t="s">
        <v>104</v>
      </c>
      <c r="L982" s="9"/>
      <c r="M982" s="23"/>
      <c r="N982" s="194" t="s">
        <v>74</v>
      </c>
      <c r="O982" s="195"/>
      <c r="P982" s="196" t="s">
        <v>75</v>
      </c>
      <c r="Q982" s="197"/>
      <c r="R982" s="23"/>
      <c r="S982" s="7" t="s">
        <v>2</v>
      </c>
      <c r="T982" s="8"/>
      <c r="U982" s="8" t="s">
        <v>3</v>
      </c>
      <c r="V982" s="9"/>
      <c r="W982" s="20"/>
      <c r="X982" s="194" t="s">
        <v>108</v>
      </c>
      <c r="Y982" s="195"/>
      <c r="Z982" s="196" t="s">
        <v>109</v>
      </c>
      <c r="AA982" s="197"/>
      <c r="AB982" s="20"/>
      <c r="AC982" s="7" t="s">
        <v>107</v>
      </c>
      <c r="AD982" s="8"/>
      <c r="AE982" s="8" t="s">
        <v>14</v>
      </c>
      <c r="AF982" s="9"/>
      <c r="AG982" s="20"/>
      <c r="AH982" s="194" t="s">
        <v>112</v>
      </c>
      <c r="AI982" s="195"/>
      <c r="AJ982" s="196" t="s">
        <v>113</v>
      </c>
      <c r="AK982" s="197"/>
      <c r="AL982" s="20"/>
      <c r="AM982" s="106" t="s">
        <v>135</v>
      </c>
      <c r="AN982" s="107"/>
      <c r="AO982" s="107" t="s">
        <v>136</v>
      </c>
      <c r="AP982" s="108"/>
      <c r="AQ982" s="23"/>
      <c r="AR982" s="194" t="s">
        <v>116</v>
      </c>
      <c r="AS982" s="195"/>
      <c r="AT982" s="196" t="s">
        <v>0</v>
      </c>
      <c r="AU982" s="197"/>
      <c r="AV982" s="36"/>
      <c r="AW982" s="7" t="s">
        <v>139</v>
      </c>
      <c r="AX982" s="8"/>
      <c r="AY982" s="8" t="s">
        <v>140</v>
      </c>
      <c r="AZ982" s="9"/>
      <c r="BA982" s="20"/>
      <c r="BB982" s="194" t="s">
        <v>119</v>
      </c>
      <c r="BC982" s="195"/>
      <c r="BD982" s="196" t="s">
        <v>120</v>
      </c>
      <c r="BE982" s="197"/>
      <c r="BF982" s="36"/>
      <c r="BG982" s="190" t="s">
        <v>143</v>
      </c>
      <c r="BH982" s="191"/>
      <c r="BI982" s="192" t="s">
        <v>144</v>
      </c>
      <c r="BJ982" s="193"/>
      <c r="BK982" s="36"/>
      <c r="BL982" s="194" t="s">
        <v>123</v>
      </c>
      <c r="BM982" s="195"/>
      <c r="BN982" s="196" t="s">
        <v>124</v>
      </c>
      <c r="BO982" s="197"/>
      <c r="BP982" s="36"/>
      <c r="BQ982" s="7" t="s">
        <v>147</v>
      </c>
      <c r="BR982" s="8"/>
      <c r="BS982" s="8" t="s">
        <v>148</v>
      </c>
      <c r="BT982" s="9"/>
      <c r="BU982" s="20"/>
      <c r="BV982" s="194" t="s">
        <v>127</v>
      </c>
      <c r="BW982" s="195"/>
      <c r="BX982" s="196" t="s">
        <v>128</v>
      </c>
      <c r="BY982" s="197"/>
      <c r="BZ982" s="36"/>
      <c r="CA982" s="7" t="s">
        <v>151</v>
      </c>
      <c r="CB982" s="8"/>
      <c r="CC982" s="8" t="s">
        <v>152</v>
      </c>
      <c r="CD982" s="9"/>
      <c r="CE982" s="36"/>
      <c r="CF982" s="194" t="s">
        <v>131</v>
      </c>
      <c r="CG982" s="195"/>
      <c r="CH982" s="196" t="s">
        <v>132</v>
      </c>
      <c r="CI982" s="197"/>
      <c r="CJ982" s="23"/>
      <c r="CK982" s="7" t="s">
        <v>156</v>
      </c>
      <c r="CL982" s="8"/>
      <c r="CM982" s="8" t="s">
        <v>157</v>
      </c>
      <c r="CN982" s="9"/>
      <c r="CO982" s="23"/>
      <c r="CP982" s="194" t="s">
        <v>160</v>
      </c>
      <c r="CQ982" s="195"/>
      <c r="CR982" s="196" t="s">
        <v>132</v>
      </c>
      <c r="CS982" s="197"/>
      <c r="CU982" s="26" t="s">
        <v>15</v>
      </c>
      <c r="CW982" s="52" t="s">
        <v>46</v>
      </c>
    </row>
    <row r="983" spans="1:101" ht="18" customHeight="1" thickTop="1" thickBot="1">
      <c r="B983" s="34">
        <v>2.4</v>
      </c>
      <c r="D983" s="11">
        <v>1</v>
      </c>
      <c r="E983" s="12">
        <v>0</v>
      </c>
      <c r="F983" s="13">
        <v>0</v>
      </c>
      <c r="G983" s="14">
        <v>0</v>
      </c>
      <c r="H983" s="10"/>
      <c r="I983" s="11">
        <v>1</v>
      </c>
      <c r="J983" s="12">
        <v>0</v>
      </c>
      <c r="K983" s="13">
        <v>0</v>
      </c>
      <c r="L983" s="40">
        <f t="shared" ref="L983" si="10274">$B983*$J$4</f>
        <v>3.4248959999999999</v>
      </c>
      <c r="N983" s="1">
        <f t="shared" ref="N983" si="10275">D983*I983+F983*I986-E983*J983-G983*J986</f>
        <v>1</v>
      </c>
      <c r="O983" s="4">
        <f t="shared" ref="O983" si="10276">(D983*J983+E983*I983+F983*J986+G983*I986)</f>
        <v>0</v>
      </c>
      <c r="P983" s="2">
        <f t="shared" ref="P983" si="10277">D983*K983+F983*K986-E983*L983-G983*L986</f>
        <v>0</v>
      </c>
      <c r="Q983" s="3">
        <f t="shared" ref="Q983" si="10278">(D983*L983+E983*K983+F983*L986+G983*K986)</f>
        <v>3.4248959999999999</v>
      </c>
      <c r="S983" s="11">
        <v>1</v>
      </c>
      <c r="T983" s="12">
        <v>0</v>
      </c>
      <c r="U983" s="13">
        <v>0</v>
      </c>
      <c r="V983" s="13">
        <v>0</v>
      </c>
      <c r="W983" s="20"/>
      <c r="X983" s="1">
        <f t="shared" ref="X983" si="10279">N983*S983+P983*S986-O983*T983-Q983*T986</f>
        <v>-13.832375201792001</v>
      </c>
      <c r="Y983" s="4">
        <f t="shared" ref="Y983" si="10280">(N983*T983+O983*S983+P983*T986+Q983*S986)</f>
        <v>0</v>
      </c>
      <c r="Z983" s="2">
        <f t="shared" ref="Z983" si="10281">N983*U983+P983*U986-O983*V983-Q983*V986</f>
        <v>0</v>
      </c>
      <c r="AA983" s="3">
        <f t="shared" ref="AA983" si="10282">(N983*V983+O983*U983+P983*V986+Q983*U986)</f>
        <v>3.4248959999999999</v>
      </c>
      <c r="AB983" s="20"/>
      <c r="AC983" s="11">
        <v>1</v>
      </c>
      <c r="AD983" s="12">
        <v>0</v>
      </c>
      <c r="AE983" s="13">
        <v>0</v>
      </c>
      <c r="AF983" s="40">
        <f t="shared" ref="AF983" si="10283">$B983*$AD$4</f>
        <v>4.1099759999999996</v>
      </c>
      <c r="AG983" s="20"/>
      <c r="AH983" s="1">
        <f t="shared" ref="AH983" si="10284">X983*AC983+Z983*AC986-Y983*AD983-AA983*AD986</f>
        <v>-13.832375201792001</v>
      </c>
      <c r="AI983" s="4">
        <f t="shared" ref="AI983" si="10285">(X983*AD983+Y983*AC983+Z983*AD986+AA983*AC986)</f>
        <v>0</v>
      </c>
      <c r="AJ983" s="2">
        <f t="shared" ref="AJ983" si="10286">X983*AE983+Z983*AE986-Y983*AF983-AA983*AF986</f>
        <v>0</v>
      </c>
      <c r="AK983" s="3">
        <f t="shared" ref="AK983" si="10287">(X983*AF983+Y983*AE983+Z983*AF986+AA983*AE986)</f>
        <v>-53.425834102360277</v>
      </c>
      <c r="AL983" s="20"/>
      <c r="AM983" s="11">
        <v>1</v>
      </c>
      <c r="AN983" s="12">
        <v>0</v>
      </c>
      <c r="AO983" s="13">
        <v>0</v>
      </c>
      <c r="AP983" s="14">
        <v>0</v>
      </c>
      <c r="AR983" s="1">
        <f t="shared" ref="AR983" si="10288">AH983*AM983+AJ983*AM986-AI983*AN983-AK983*AN986</f>
        <v>230.52798703560185</v>
      </c>
      <c r="AS983" s="4">
        <f t="shared" ref="AS983" si="10289">(AH983*AN983+AI983*AM983+AJ983*AN986+AK983*AM986)</f>
        <v>0</v>
      </c>
      <c r="AT983" s="2">
        <f t="shared" ref="AT983" si="10290">AH983*AO983+AJ983*AO986-AI983*AP983-AK983*AP986</f>
        <v>0</v>
      </c>
      <c r="AU983" s="3">
        <f t="shared" ref="AU983" si="10291">(AH983*AP983+AI983*AO983+AJ983*AP986+AK983*AO986)</f>
        <v>-53.425834102360277</v>
      </c>
      <c r="AV983" s="20"/>
      <c r="AW983" s="11">
        <v>1</v>
      </c>
      <c r="AX983" s="12">
        <v>0</v>
      </c>
      <c r="AY983" s="13">
        <v>0</v>
      </c>
      <c r="AZ983" s="40">
        <f t="shared" ref="AZ983" si="10292">$B983*$AX$4</f>
        <v>4.1099759999999996</v>
      </c>
      <c r="BA983" s="20"/>
      <c r="BB983" s="1">
        <f t="shared" ref="BB983" si="10293">AR983*AW983+AT983*AW986-AS983*AX983-AU983*AX986</f>
        <v>230.52798703560185</v>
      </c>
      <c r="BC983" s="4">
        <f t="shared" ref="BC983" si="10294">(AR983*AX983+AS983*AW983+AT983*AX986+AU983*AW986)</f>
        <v>0</v>
      </c>
      <c r="BD983" s="2">
        <f t="shared" ref="BD983" si="10295">AR983*AY983+AT983*AY986-AS983*AZ983-AU983*AZ986</f>
        <v>0</v>
      </c>
      <c r="BE983" s="3">
        <f t="shared" ref="BE983" si="10296">(AR983*AZ983+AS983*AY983+AT983*AZ986+AU983*AY986)</f>
        <v>894.03865994227442</v>
      </c>
      <c r="BF983" s="20"/>
      <c r="BG983" s="11">
        <v>1</v>
      </c>
      <c r="BH983" s="12">
        <v>0</v>
      </c>
      <c r="BI983" s="13">
        <v>0</v>
      </c>
      <c r="BJ983" s="14">
        <v>0</v>
      </c>
      <c r="BK983" s="20"/>
      <c r="BL983" s="1">
        <f t="shared" ref="BL983" si="10297">BB983*BG983+BD983*BG986-BC983*BH983-BE983*BH986</f>
        <v>-3641.3317275867234</v>
      </c>
      <c r="BM983" s="4">
        <f t="shared" ref="BM983" si="10298">(BB983*BH983+BC983*BG983+BD983*BH986+BE983*BG986)</f>
        <v>0</v>
      </c>
      <c r="BN983" s="2">
        <f t="shared" ref="BN983" si="10299">BB983*BI983+BD983*BI986-BC983*BJ983-BE983*BJ986</f>
        <v>0</v>
      </c>
      <c r="BO983" s="3">
        <f t="shared" ref="BO983" si="10300">(BB983*BJ983+BC983*BI983+BD983*BJ986+BE983*BI986)</f>
        <v>894.03865994227442</v>
      </c>
      <c r="BP983" s="20"/>
      <c r="BQ983" s="11">
        <v>1</v>
      </c>
      <c r="BR983" s="12">
        <v>0</v>
      </c>
      <c r="BS983" s="13">
        <v>0</v>
      </c>
      <c r="BT983" s="40">
        <f t="shared" ref="BT983" si="10301">$B983*BR$4</f>
        <v>3.4248959999999999</v>
      </c>
      <c r="BU983" s="20"/>
      <c r="BV983" s="1">
        <f t="shared" ref="BV983" si="10302">BL983*BQ983+BN983*BQ986-BM983*BR983-BO983*BR986</f>
        <v>-3641.3317275867234</v>
      </c>
      <c r="BW983" s="4">
        <f t="shared" ref="BW983" si="10303">(BL983*BR983+BM983*BQ983+BN983*BR986+BO983*BQ986)</f>
        <v>0</v>
      </c>
      <c r="BX983" s="2">
        <f t="shared" ref="BX983" si="10304">BL983*BS983+BN983*BS986-BM983*BT983-BO983*BT986</f>
        <v>0</v>
      </c>
      <c r="BY983" s="3">
        <f t="shared" ref="BY983" si="10305">(BL983*BT983+BM983*BS983+BN983*BT986+BO983*BS986)</f>
        <v>-11577.143808542583</v>
      </c>
      <c r="BZ983" s="20"/>
      <c r="CA983" s="11">
        <v>1</v>
      </c>
      <c r="CB983" s="12">
        <v>0</v>
      </c>
      <c r="CC983" s="13">
        <v>0</v>
      </c>
      <c r="CD983" s="14">
        <v>0</v>
      </c>
      <c r="CE983" s="20"/>
      <c r="CF983" s="1">
        <f t="shared" ref="CF983" si="10306">BV983*CA983+BX983*CA986-BW983*CB983-BY983*CB986</f>
        <v>18989.113286449508</v>
      </c>
      <c r="CG983" s="4">
        <f t="shared" ref="CG983" si="10307">(BV983*CB983+BW983*CA983+BX983*CB986+BY983*CA986)</f>
        <v>0</v>
      </c>
      <c r="CH983" s="2">
        <f t="shared" ref="CH983" si="10308">BV983*CC983+BX983*CC986-BW983*CD983-BY983*CD986</f>
        <v>0</v>
      </c>
      <c r="CI983" s="3">
        <f t="shared" ref="CI983" si="10309">(BV983*CD983+BW983*CC983+BX983*CD986+BY983*CC986)</f>
        <v>-11577.143808542583</v>
      </c>
      <c r="CJ983" s="28"/>
      <c r="CK983" s="11">
        <v>1</v>
      </c>
      <c r="CL983" s="12">
        <v>0</v>
      </c>
      <c r="CM983" s="13">
        <v>0</v>
      </c>
      <c r="CN983" s="14">
        <v>0</v>
      </c>
      <c r="CP983" s="1">
        <f t="shared" ref="CP983" si="10310">CF983*CK983+CH983*CK986-CG983*CL983-CI983*CL986</f>
        <v>18989.113286449508</v>
      </c>
      <c r="CQ983" s="4">
        <f t="shared" ref="CQ983" si="10311">(CF983*CL983+CG983*CK983+CH983*CL986+CI983*CK986)</f>
        <v>-11577.143808542583</v>
      </c>
      <c r="CR983" s="2">
        <f t="shared" ref="CR983" si="10312">CF983*CM983+CH983*CM986-CG983*CN983-CI983*CN986</f>
        <v>0</v>
      </c>
      <c r="CS983" s="3">
        <f t="shared" ref="CS983" si="10313">(CF983*CN983+CG983*CM983+CH983*CN986+CI983*CM986)</f>
        <v>-11577.143808542583</v>
      </c>
      <c r="CU983" s="29">
        <f t="shared" ref="CU983" si="10314">20*LOG(((1+$CL$4)/$CL$4)/((CP983+CP986)^2+(CQ983+CQ986)^2)^0.5)</f>
        <v>-86.592746716646218</v>
      </c>
      <c r="CW983" s="53">
        <f t="shared" ref="CW983" si="10315">((CP983^2+CQ983^2)^0.5)/((CP986^2+CQ986^2)^0.5)</f>
        <v>0.60967269283765024</v>
      </c>
    </row>
    <row r="984" spans="1:101" ht="18" customHeight="1" thickBot="1">
      <c r="D984" s="11"/>
      <c r="E984" s="13"/>
      <c r="F984" s="13"/>
      <c r="G984" s="15"/>
      <c r="H984" s="10"/>
      <c r="I984" s="11"/>
      <c r="J984" s="13"/>
      <c r="K984" s="13"/>
      <c r="L984" s="15"/>
      <c r="N984" s="5"/>
      <c r="Q984" s="6"/>
      <c r="S984" s="11"/>
      <c r="T984" s="13"/>
      <c r="U984" s="13"/>
      <c r="V984" s="15"/>
      <c r="W984" s="20"/>
      <c r="X984" s="5"/>
      <c r="AA984" s="6"/>
      <c r="AB984" s="20"/>
      <c r="AC984" s="11"/>
      <c r="AD984" s="13"/>
      <c r="AE984" s="13"/>
      <c r="AF984" s="15"/>
      <c r="AG984" s="20"/>
      <c r="AH984" s="5"/>
      <c r="AK984" s="6"/>
      <c r="AL984" s="20"/>
      <c r="AM984" s="11"/>
      <c r="AN984" s="13"/>
      <c r="AO984" s="13"/>
      <c r="AP984" s="15"/>
      <c r="AR984" s="5"/>
      <c r="AU984" s="6"/>
      <c r="AW984" s="11"/>
      <c r="AX984" s="13"/>
      <c r="AY984" s="13"/>
      <c r="AZ984" s="15"/>
      <c r="BA984" s="20"/>
      <c r="BB984" s="5"/>
      <c r="BE984" s="6"/>
      <c r="BG984" s="11"/>
      <c r="BH984" s="13"/>
      <c r="BI984" s="13"/>
      <c r="BJ984" s="15"/>
      <c r="BL984" s="5"/>
      <c r="BO984" s="6"/>
      <c r="BQ984" s="11"/>
      <c r="BR984" s="13"/>
      <c r="BS984" s="13"/>
      <c r="BT984" s="15"/>
      <c r="BU984" s="20"/>
      <c r="BV984" s="5"/>
      <c r="BY984" s="6"/>
      <c r="CA984" s="11"/>
      <c r="CB984" s="13"/>
      <c r="CC984" s="13"/>
      <c r="CD984" s="15"/>
      <c r="CF984" s="5"/>
      <c r="CI984" s="6"/>
      <c r="CK984" s="11"/>
      <c r="CL984" s="13"/>
      <c r="CM984" s="13"/>
      <c r="CN984" s="15"/>
      <c r="CP984" s="5"/>
      <c r="CS984" s="6"/>
      <c r="CW984" s="54"/>
    </row>
    <row r="985" spans="1:101" ht="18" customHeight="1" thickBot="1">
      <c r="D985" s="11" t="s">
        <v>101</v>
      </c>
      <c r="E985" s="13"/>
      <c r="F985" s="13" t="s">
        <v>102</v>
      </c>
      <c r="G985" s="15"/>
      <c r="H985" s="10"/>
      <c r="I985" s="11" t="s">
        <v>106</v>
      </c>
      <c r="J985" s="13"/>
      <c r="K985" s="13" t="s">
        <v>105</v>
      </c>
      <c r="L985" s="15"/>
      <c r="N985" s="194" t="s">
        <v>16</v>
      </c>
      <c r="O985" s="195"/>
      <c r="P985" s="196" t="s">
        <v>17</v>
      </c>
      <c r="Q985" s="197"/>
      <c r="S985" s="11" t="s">
        <v>4</v>
      </c>
      <c r="T985" s="13"/>
      <c r="U985" s="13" t="s">
        <v>5</v>
      </c>
      <c r="V985" s="15"/>
      <c r="W985" s="20"/>
      <c r="X985" s="194" t="s">
        <v>111</v>
      </c>
      <c r="Y985" s="195"/>
      <c r="Z985" s="196" t="s">
        <v>110</v>
      </c>
      <c r="AA985" s="197"/>
      <c r="AB985" s="20"/>
      <c r="AC985" s="11" t="s">
        <v>18</v>
      </c>
      <c r="AD985" s="13"/>
      <c r="AE985" s="13" t="s">
        <v>19</v>
      </c>
      <c r="AF985" s="15"/>
      <c r="AG985" s="20"/>
      <c r="AH985" s="194" t="s">
        <v>114</v>
      </c>
      <c r="AI985" s="195"/>
      <c r="AJ985" s="196" t="s">
        <v>115</v>
      </c>
      <c r="AK985" s="197"/>
      <c r="AL985" s="20"/>
      <c r="AM985" s="11" t="s">
        <v>138</v>
      </c>
      <c r="AN985" s="13"/>
      <c r="AO985" s="13" t="s">
        <v>137</v>
      </c>
      <c r="AP985" s="15"/>
      <c r="AR985" s="194" t="s">
        <v>117</v>
      </c>
      <c r="AS985" s="195"/>
      <c r="AT985" s="196" t="s">
        <v>118</v>
      </c>
      <c r="AU985" s="197"/>
      <c r="AV985" s="36"/>
      <c r="AW985" s="11" t="s">
        <v>142</v>
      </c>
      <c r="AX985" s="13"/>
      <c r="AY985" s="13" t="s">
        <v>141</v>
      </c>
      <c r="AZ985" s="15"/>
      <c r="BA985" s="20"/>
      <c r="BB985" s="194" t="s">
        <v>122</v>
      </c>
      <c r="BC985" s="195"/>
      <c r="BD985" s="196" t="s">
        <v>121</v>
      </c>
      <c r="BE985" s="197"/>
      <c r="BF985" s="36"/>
      <c r="BG985" s="11" t="s">
        <v>145</v>
      </c>
      <c r="BH985" s="13"/>
      <c r="BI985" s="13" t="s">
        <v>146</v>
      </c>
      <c r="BJ985" s="15"/>
      <c r="BK985" s="36"/>
      <c r="BL985" s="194" t="s">
        <v>125</v>
      </c>
      <c r="BM985" s="195"/>
      <c r="BN985" s="196" t="s">
        <v>126</v>
      </c>
      <c r="BO985" s="197"/>
      <c r="BP985" s="36"/>
      <c r="BQ985" s="11" t="s">
        <v>150</v>
      </c>
      <c r="BR985" s="13"/>
      <c r="BS985" s="13" t="s">
        <v>149</v>
      </c>
      <c r="BT985" s="15"/>
      <c r="BU985" s="20"/>
      <c r="BV985" s="194" t="s">
        <v>129</v>
      </c>
      <c r="BW985" s="195"/>
      <c r="BX985" s="196" t="s">
        <v>130</v>
      </c>
      <c r="BY985" s="197"/>
      <c r="BZ985" s="36"/>
      <c r="CA985" s="11" t="s">
        <v>154</v>
      </c>
      <c r="CB985" s="13"/>
      <c r="CC985" s="13" t="s">
        <v>153</v>
      </c>
      <c r="CD985" s="15"/>
      <c r="CE985" s="36"/>
      <c r="CF985" s="194" t="s">
        <v>134</v>
      </c>
      <c r="CG985" s="195"/>
      <c r="CH985" s="196" t="s">
        <v>133</v>
      </c>
      <c r="CI985" s="197"/>
      <c r="CK985" s="11" t="s">
        <v>159</v>
      </c>
      <c r="CL985" s="13"/>
      <c r="CM985" s="13" t="s">
        <v>158</v>
      </c>
      <c r="CN985" s="15"/>
      <c r="CP985" s="109" t="s">
        <v>161</v>
      </c>
      <c r="CQ985" s="110"/>
      <c r="CR985" s="111" t="s">
        <v>162</v>
      </c>
      <c r="CS985" s="112"/>
      <c r="CU985" s="38" t="s">
        <v>29</v>
      </c>
      <c r="CW985" s="55" t="s">
        <v>47</v>
      </c>
    </row>
    <row r="986" spans="1:101" ht="18" customHeight="1" thickTop="1" thickBot="1">
      <c r="D986" s="16">
        <v>0</v>
      </c>
      <c r="E986" s="17">
        <f t="shared" ref="E986" si="10316">$B983*$E$4</f>
        <v>1.9547519999999998</v>
      </c>
      <c r="F986" s="18">
        <v>1</v>
      </c>
      <c r="G986" s="19">
        <v>0</v>
      </c>
      <c r="H986" s="10"/>
      <c r="I986" s="16">
        <v>0</v>
      </c>
      <c r="J986" s="17">
        <v>0</v>
      </c>
      <c r="K986" s="18">
        <v>1</v>
      </c>
      <c r="L986" s="19">
        <v>0</v>
      </c>
      <c r="N986" s="1">
        <f t="shared" ref="N986" si="10317">D986*I983+F986*I986-E986*J983-G986*J986</f>
        <v>0</v>
      </c>
      <c r="O986" s="4">
        <f t="shared" ref="O986" si="10318">(D986*J983+E986*I983+F986*J986+G986*I986)</f>
        <v>1.9547519999999998</v>
      </c>
      <c r="P986" s="2">
        <f t="shared" ref="P986" si="10319">D986*K983+F986*K986-E986*L983-G986*L986</f>
        <v>-5.6948223057919991</v>
      </c>
      <c r="Q986" s="3">
        <f t="shared" ref="Q986" si="10320">(D986*L983+E986*K983+F986*L986+G986*K986)</f>
        <v>0</v>
      </c>
      <c r="S986" s="16">
        <v>0</v>
      </c>
      <c r="T986" s="17">
        <f t="shared" ref="T986" si="10321">$B983*$T$4</f>
        <v>4.3307520000000004</v>
      </c>
      <c r="U986" s="18">
        <v>1</v>
      </c>
      <c r="V986" s="19">
        <v>0</v>
      </c>
      <c r="W986" s="20"/>
      <c r="X986" s="1">
        <f t="shared" ref="X986" si="10322">N986*S983+P986*S986-O986*T983-Q986*T986</f>
        <v>0</v>
      </c>
      <c r="Y986" s="4">
        <f t="shared" ref="Y986" si="10323">(N986*T983+O986*S983+P986*T986+Q986*S986)</f>
        <v>-22.708111090453315</v>
      </c>
      <c r="Z986" s="2">
        <f t="shared" ref="Z986" si="10324">N986*U983+P986*U986-O986*V983-Q986*V986</f>
        <v>-5.6948223057919991</v>
      </c>
      <c r="AA986" s="3">
        <f t="shared" ref="AA986" si="10325">(N986*V983+O986*U983+P986*V986+Q986*U986)</f>
        <v>0</v>
      </c>
      <c r="AB986" s="20"/>
      <c r="AC986" s="16">
        <v>0</v>
      </c>
      <c r="AD986" s="17">
        <v>0</v>
      </c>
      <c r="AE986" s="18">
        <v>1</v>
      </c>
      <c r="AF986" s="19">
        <v>0</v>
      </c>
      <c r="AG986" s="20"/>
      <c r="AH986" s="1">
        <f t="shared" ref="AH986" si="10326">X986*AC983+Z986*AC986-Y986*AD983-AA986*AD986</f>
        <v>0</v>
      </c>
      <c r="AI986" s="4">
        <f t="shared" ref="AI986" si="10327">(X986*AD983+Y986*AC983+Z986*AD986+AA986*AC986)</f>
        <v>-22.708111090453315</v>
      </c>
      <c r="AJ986" s="2">
        <f t="shared" ref="AJ986" si="10328">X986*AE983+Z986*AE986-Y986*AF983-AA986*AF986</f>
        <v>87.634969281304947</v>
      </c>
      <c r="AK986" s="3">
        <f t="shared" ref="AK986" si="10329">(X986*AF983+Y986*AE983+Z986*AF986+AA986*AE986)</f>
        <v>0</v>
      </c>
      <c r="AL986" s="20"/>
      <c r="AM986" s="16">
        <v>0</v>
      </c>
      <c r="AN986" s="17">
        <f t="shared" ref="AN986" si="10330">$B983*$AN$4</f>
        <v>4.5738239999999992</v>
      </c>
      <c r="AO986" s="18">
        <v>1</v>
      </c>
      <c r="AP986" s="19">
        <v>0</v>
      </c>
      <c r="AR986" s="1">
        <f t="shared" ref="AR986" si="10331">AH986*AM983+AJ986*AM986-AI986*AN983-AK986*AN986</f>
        <v>0</v>
      </c>
      <c r="AS986" s="4">
        <f t="shared" ref="AS986" si="10332">(AH986*AN983+AI986*AM983+AJ986*AN986+AK986*AM986)</f>
        <v>378.11881464764195</v>
      </c>
      <c r="AT986" s="2">
        <f t="shared" ref="AT986" si="10333">AH986*AO983+AJ986*AO986-AI986*AP983-AK986*AP986</f>
        <v>87.634969281304947</v>
      </c>
      <c r="AU986" s="3">
        <f t="shared" ref="AU986" si="10334">(AH986*AP983+AI986*AO983+AJ986*AP986+AK986*AO986)</f>
        <v>0</v>
      </c>
      <c r="AV986" s="20"/>
      <c r="AW986" s="16">
        <v>0</v>
      </c>
      <c r="AX986" s="17">
        <v>0</v>
      </c>
      <c r="AY986" s="18">
        <v>1</v>
      </c>
      <c r="AZ986" s="19">
        <v>0</v>
      </c>
      <c r="BA986" s="20"/>
      <c r="BB986" s="1">
        <f t="shared" ref="BB986" si="10335">AR986*AW983+AT986*AW986-AS986*AX983-AU986*AX986</f>
        <v>0</v>
      </c>
      <c r="BC986" s="4">
        <f t="shared" ref="BC986" si="10336">(AR986*AX983+AS986*AW983+AT986*AX986+AU986*AW986)</f>
        <v>378.11881464764195</v>
      </c>
      <c r="BD986" s="2">
        <f t="shared" ref="BD986" si="10337">AR986*AY983+AT986*AY986-AS986*AZ983-AU986*AZ986</f>
        <v>-1466.4242840689519</v>
      </c>
      <c r="BE986" s="3">
        <f t="shared" ref="BE986" si="10338">(AR986*AZ983+AS986*AY983+AT986*AZ986+AU986*AY986)</f>
        <v>0</v>
      </c>
      <c r="BF986" s="20"/>
      <c r="BG986" s="16">
        <v>0</v>
      </c>
      <c r="BH986" s="17">
        <f t="shared" ref="BH986" si="10339">$B983*$BH$4</f>
        <v>4.3307520000000004</v>
      </c>
      <c r="BI986" s="18">
        <v>1</v>
      </c>
      <c r="BJ986" s="19">
        <v>0</v>
      </c>
      <c r="BK986" s="20"/>
      <c r="BL986" s="1">
        <f t="shared" ref="BL986" si="10340">BB986*BG983+BD986*BG986-BC986*BH983-BE986*BH986</f>
        <v>0</v>
      </c>
      <c r="BM986" s="4">
        <f t="shared" ref="BM986" si="10341">(BB986*BH983+BC986*BG983+BD986*BH986+BE986*BG986)</f>
        <v>-5972.6010864325408</v>
      </c>
      <c r="BN986" s="2">
        <f t="shared" ref="BN986" si="10342">BB986*BI983+BD986*BI986-BC986*BJ983-BE986*BJ986</f>
        <v>-1466.4242840689519</v>
      </c>
      <c r="BO986" s="3">
        <f t="shared" ref="BO986" si="10343">(BB986*BJ983+BC986*BI983+BD986*BJ986+BE986*BI986)</f>
        <v>0</v>
      </c>
      <c r="BP986" s="20"/>
      <c r="BQ986" s="16">
        <v>0</v>
      </c>
      <c r="BR986" s="17">
        <v>0</v>
      </c>
      <c r="BS986" s="18">
        <v>1</v>
      </c>
      <c r="BT986" s="19">
        <v>0</v>
      </c>
      <c r="BU986" s="20"/>
      <c r="BV986" s="1">
        <f t="shared" ref="BV986" si="10344">BL986*BQ983+BN986*BQ986-BM986*BR983-BO986*BR986</f>
        <v>0</v>
      </c>
      <c r="BW986" s="4">
        <f t="shared" ref="BW986" si="10345">(BL986*BR983+BM986*BQ983+BN986*BR986+BO986*BQ986)</f>
        <v>-5972.6010864325408</v>
      </c>
      <c r="BX986" s="2">
        <f t="shared" ref="BX986" si="10346">BL986*BS983+BN986*BS986-BM986*BT983-BO986*BT986</f>
        <v>18989.113286449512</v>
      </c>
      <c r="BY986" s="3">
        <f t="shared" ref="BY986" si="10347">(BL986*BT983+BM986*BS983+BN986*BT986+BO986*BS986)</f>
        <v>0</v>
      </c>
      <c r="BZ986" s="20"/>
      <c r="CA986" s="16">
        <v>0</v>
      </c>
      <c r="CB986" s="17">
        <f t="shared" ref="CB986" si="10348">$B983*$CB$4</f>
        <v>1.9547519999999998</v>
      </c>
      <c r="CC986" s="18">
        <v>1</v>
      </c>
      <c r="CD986" s="19">
        <v>0</v>
      </c>
      <c r="CE986" s="20"/>
      <c r="CF986" s="1">
        <f t="shared" ref="CF986" si="10349">BV986*CA983+BX986*CA986-BW986*CB983-BY986*CB986</f>
        <v>0</v>
      </c>
      <c r="CG986" s="4">
        <f t="shared" ref="CG986" si="10350">(BV986*CB983+BW986*CA983+BX986*CB986+BY986*CA986)</f>
        <v>31146.406088481217</v>
      </c>
      <c r="CH986" s="2">
        <f t="shared" ref="CH986" si="10351">BV986*CC983+BX986*CC986-BW986*CD983-BY986*CD986</f>
        <v>18989.113286449512</v>
      </c>
      <c r="CI986" s="3">
        <f t="shared" ref="CI986" si="10352">(BV986*CD983+BW986*CC983+BX986*CD986+BY986*CC986)</f>
        <v>0</v>
      </c>
      <c r="CK986" s="16">
        <f t="shared" ref="CK986" si="10353">1/$CL$4</f>
        <v>1</v>
      </c>
      <c r="CL986" s="17">
        <v>0</v>
      </c>
      <c r="CM986" s="18">
        <v>1</v>
      </c>
      <c r="CN986" s="19">
        <v>0</v>
      </c>
      <c r="CP986" s="1">
        <f t="shared" ref="CP986" si="10354">CF986*CK983+CH986*CK986-CG986*CL983-CI986*CL986</f>
        <v>18989.113286449512</v>
      </c>
      <c r="CQ986" s="4">
        <f t="shared" ref="CQ986" si="10355">(CF986*CL983+CG986*CK983+CH986*CL986+CI986*CK986)</f>
        <v>31146.406088481217</v>
      </c>
      <c r="CR986" s="2">
        <f t="shared" ref="CR986" si="10356">CF986*CM983+CH986*CM986-CG986*CN983-CI986*CN986</f>
        <v>18989.113286449512</v>
      </c>
      <c r="CS986" s="3">
        <f t="shared" ref="CS986" si="10357">(CF986*CN983+CG986*CM983+CH986*CN986+CI986*CM986)</f>
        <v>0</v>
      </c>
      <c r="CU986" s="39">
        <f t="shared" ref="CU986" si="10358">(180/PI())*ATAN(-1*(CQ983/CP983))</f>
        <v>31.369521412360509</v>
      </c>
      <c r="CW986" s="56">
        <f t="shared" ref="CW986" si="10359">20*LOG(((1-(10^(CU983/20)^2)*(1-((1-CW983)/(1+CW983))^2))^0.5))</f>
        <v>-8.9575915537139859E-9</v>
      </c>
    </row>
    <row r="987" spans="1:101" ht="18" customHeight="1">
      <c r="E987" s="20"/>
      <c r="F987" s="20"/>
      <c r="G987" s="20"/>
      <c r="H987" s="20"/>
      <c r="I987" s="20"/>
      <c r="J987" s="20"/>
      <c r="K987" s="20"/>
      <c r="L987" s="20"/>
      <c r="M987" s="20"/>
      <c r="N987" s="20"/>
      <c r="O987" s="20"/>
      <c r="P987" s="20"/>
      <c r="Q987" s="20"/>
      <c r="R987" s="20"/>
      <c r="S987" s="20"/>
      <c r="T987" s="20"/>
      <c r="U987" s="20"/>
      <c r="V987" s="20"/>
      <c r="W987" s="20"/>
      <c r="X987" s="20"/>
      <c r="Y987" s="20"/>
      <c r="Z987" s="20"/>
      <c r="AA987" s="20"/>
      <c r="AB987" s="30"/>
      <c r="AC987" s="20"/>
      <c r="AD987" s="20"/>
      <c r="AE987" s="20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</row>
    <row r="988" spans="1:101" ht="18" customHeight="1"/>
    <row r="989" spans="1:101" ht="18" customHeight="1" thickBot="1">
      <c r="A989" s="23"/>
      <c r="B989" s="23"/>
      <c r="C989" s="23"/>
      <c r="D989" s="20" t="s">
        <v>6</v>
      </c>
      <c r="E989" s="20"/>
      <c r="F989" s="20"/>
      <c r="G989" s="20"/>
      <c r="H989" s="20"/>
      <c r="I989" s="20" t="s">
        <v>7</v>
      </c>
      <c r="J989" s="20"/>
      <c r="K989" s="20"/>
      <c r="L989" s="20"/>
      <c r="M989" s="23"/>
      <c r="N989" s="23"/>
      <c r="O989" s="24" t="s">
        <v>8</v>
      </c>
      <c r="P989" s="23"/>
      <c r="Q989" s="23"/>
      <c r="R989" s="23"/>
      <c r="S989" s="20"/>
      <c r="T989" s="20" t="s">
        <v>9</v>
      </c>
      <c r="U989" s="23"/>
      <c r="V989" s="23"/>
      <c r="W989" s="23"/>
      <c r="X989" s="23"/>
      <c r="Y989" s="24" t="s">
        <v>10</v>
      </c>
      <c r="Z989" s="23"/>
      <c r="AA989" s="23"/>
      <c r="AB989" s="23"/>
      <c r="AC989" s="24" t="s">
        <v>11</v>
      </c>
      <c r="AD989" s="20"/>
      <c r="AE989" s="20"/>
      <c r="AF989" s="20"/>
      <c r="AG989" s="20"/>
      <c r="AH989" s="23"/>
      <c r="AI989" s="24" t="s">
        <v>12</v>
      </c>
      <c r="AJ989" s="23"/>
      <c r="AK989" s="23"/>
      <c r="AL989" s="20"/>
      <c r="AM989" s="24" t="s">
        <v>21</v>
      </c>
      <c r="AN989" s="20"/>
      <c r="AO989" s="23"/>
      <c r="AP989" s="23"/>
      <c r="AQ989" s="23"/>
      <c r="AR989" s="23"/>
      <c r="AS989" s="24" t="s">
        <v>87</v>
      </c>
      <c r="AT989" s="23"/>
      <c r="AU989" s="23"/>
      <c r="AV989" s="23"/>
      <c r="AW989" s="24" t="s">
        <v>22</v>
      </c>
      <c r="AX989" s="20"/>
      <c r="AY989" s="20"/>
      <c r="AZ989" s="20"/>
      <c r="BA989" s="20"/>
      <c r="BB989" s="23"/>
      <c r="BC989" s="24" t="s">
        <v>13</v>
      </c>
      <c r="BD989" s="23"/>
      <c r="BE989" s="23"/>
      <c r="BF989" s="23"/>
      <c r="BG989" s="24" t="s">
        <v>23</v>
      </c>
      <c r="BH989" s="20"/>
      <c r="BI989" s="23"/>
      <c r="BJ989" s="23"/>
      <c r="BK989" s="23"/>
      <c r="BL989" s="23"/>
      <c r="BM989" s="24" t="s">
        <v>24</v>
      </c>
      <c r="BN989" s="23"/>
      <c r="BO989" s="23"/>
      <c r="BP989" s="23"/>
      <c r="BQ989" s="24" t="s">
        <v>22</v>
      </c>
      <c r="BR989" s="20"/>
      <c r="BS989" s="20"/>
      <c r="BT989" s="20"/>
      <c r="BU989" s="20"/>
      <c r="BV989" s="23"/>
      <c r="BW989" s="24" t="s">
        <v>25</v>
      </c>
      <c r="BX989" s="23"/>
      <c r="BY989" s="23"/>
      <c r="BZ989" s="23"/>
      <c r="CA989" s="24" t="s">
        <v>23</v>
      </c>
      <c r="CB989" s="20"/>
      <c r="CC989" s="23"/>
      <c r="CD989" s="23"/>
      <c r="CE989" s="23"/>
      <c r="CF989" s="23"/>
      <c r="CG989" s="24" t="s">
        <v>88</v>
      </c>
      <c r="CH989" s="23"/>
      <c r="CI989" s="23"/>
      <c r="CJ989" s="23"/>
      <c r="CK989" s="24" t="s">
        <v>155</v>
      </c>
      <c r="CL989" s="24"/>
      <c r="CM989" s="23"/>
      <c r="CN989" s="23"/>
      <c r="CO989" s="23"/>
      <c r="CP989" s="23"/>
      <c r="CQ989" s="24" t="s">
        <v>89</v>
      </c>
      <c r="CR989" s="23"/>
      <c r="CS989" s="23"/>
    </row>
    <row r="990" spans="1:101" ht="18" customHeight="1" thickBot="1">
      <c r="A990" s="23"/>
      <c r="B990" s="33"/>
      <c r="C990" s="23"/>
      <c r="D990" s="7" t="s">
        <v>99</v>
      </c>
      <c r="E990" s="8"/>
      <c r="F990" s="8" t="s">
        <v>100</v>
      </c>
      <c r="G990" s="9"/>
      <c r="H990" s="10"/>
      <c r="I990" s="7" t="s">
        <v>103</v>
      </c>
      <c r="J990" s="8"/>
      <c r="K990" s="8" t="s">
        <v>104</v>
      </c>
      <c r="L990" s="9"/>
      <c r="M990" s="23"/>
      <c r="N990" s="194" t="s">
        <v>74</v>
      </c>
      <c r="O990" s="195"/>
      <c r="P990" s="196" t="s">
        <v>75</v>
      </c>
      <c r="Q990" s="197"/>
      <c r="R990" s="23"/>
      <c r="S990" s="7" t="s">
        <v>2</v>
      </c>
      <c r="T990" s="8"/>
      <c r="U990" s="8" t="s">
        <v>3</v>
      </c>
      <c r="V990" s="9"/>
      <c r="W990" s="20"/>
      <c r="X990" s="194" t="s">
        <v>108</v>
      </c>
      <c r="Y990" s="195"/>
      <c r="Z990" s="196" t="s">
        <v>109</v>
      </c>
      <c r="AA990" s="197"/>
      <c r="AB990" s="20"/>
      <c r="AC990" s="7" t="s">
        <v>107</v>
      </c>
      <c r="AD990" s="8"/>
      <c r="AE990" s="8" t="s">
        <v>14</v>
      </c>
      <c r="AF990" s="9"/>
      <c r="AG990" s="20"/>
      <c r="AH990" s="194" t="s">
        <v>112</v>
      </c>
      <c r="AI990" s="195"/>
      <c r="AJ990" s="196" t="s">
        <v>113</v>
      </c>
      <c r="AK990" s="197"/>
      <c r="AL990" s="20"/>
      <c r="AM990" s="106" t="s">
        <v>135</v>
      </c>
      <c r="AN990" s="107"/>
      <c r="AO990" s="107" t="s">
        <v>136</v>
      </c>
      <c r="AP990" s="108"/>
      <c r="AQ990" s="23"/>
      <c r="AR990" s="194" t="s">
        <v>116</v>
      </c>
      <c r="AS990" s="195"/>
      <c r="AT990" s="196" t="s">
        <v>0</v>
      </c>
      <c r="AU990" s="197"/>
      <c r="AV990" s="36"/>
      <c r="AW990" s="7" t="s">
        <v>139</v>
      </c>
      <c r="AX990" s="8"/>
      <c r="AY990" s="8" t="s">
        <v>140</v>
      </c>
      <c r="AZ990" s="9"/>
      <c r="BA990" s="20"/>
      <c r="BB990" s="194" t="s">
        <v>119</v>
      </c>
      <c r="BC990" s="195"/>
      <c r="BD990" s="196" t="s">
        <v>120</v>
      </c>
      <c r="BE990" s="197"/>
      <c r="BF990" s="36"/>
      <c r="BG990" s="190" t="s">
        <v>143</v>
      </c>
      <c r="BH990" s="191"/>
      <c r="BI990" s="192" t="s">
        <v>144</v>
      </c>
      <c r="BJ990" s="193"/>
      <c r="BK990" s="36"/>
      <c r="BL990" s="194" t="s">
        <v>123</v>
      </c>
      <c r="BM990" s="195"/>
      <c r="BN990" s="196" t="s">
        <v>124</v>
      </c>
      <c r="BO990" s="197"/>
      <c r="BP990" s="36"/>
      <c r="BQ990" s="7" t="s">
        <v>147</v>
      </c>
      <c r="BR990" s="8"/>
      <c r="BS990" s="8" t="s">
        <v>148</v>
      </c>
      <c r="BT990" s="9"/>
      <c r="BU990" s="20"/>
      <c r="BV990" s="194" t="s">
        <v>127</v>
      </c>
      <c r="BW990" s="195"/>
      <c r="BX990" s="196" t="s">
        <v>128</v>
      </c>
      <c r="BY990" s="197"/>
      <c r="BZ990" s="36"/>
      <c r="CA990" s="7" t="s">
        <v>151</v>
      </c>
      <c r="CB990" s="8"/>
      <c r="CC990" s="8" t="s">
        <v>152</v>
      </c>
      <c r="CD990" s="9"/>
      <c r="CE990" s="36"/>
      <c r="CF990" s="194" t="s">
        <v>131</v>
      </c>
      <c r="CG990" s="195"/>
      <c r="CH990" s="196" t="s">
        <v>132</v>
      </c>
      <c r="CI990" s="197"/>
      <c r="CJ990" s="23"/>
      <c r="CK990" s="7" t="s">
        <v>156</v>
      </c>
      <c r="CL990" s="8"/>
      <c r="CM990" s="8" t="s">
        <v>157</v>
      </c>
      <c r="CN990" s="9"/>
      <c r="CO990" s="23"/>
      <c r="CP990" s="194" t="s">
        <v>160</v>
      </c>
      <c r="CQ990" s="195"/>
      <c r="CR990" s="196" t="s">
        <v>132</v>
      </c>
      <c r="CS990" s="197"/>
      <c r="CU990" s="26" t="s">
        <v>15</v>
      </c>
      <c r="CW990" s="52" t="s">
        <v>46</v>
      </c>
    </row>
    <row r="991" spans="1:101" ht="18" customHeight="1" thickTop="1" thickBot="1">
      <c r="B991" s="34">
        <v>2.42</v>
      </c>
      <c r="D991" s="11">
        <v>1</v>
      </c>
      <c r="E991" s="12">
        <v>0</v>
      </c>
      <c r="F991" s="13">
        <v>0</v>
      </c>
      <c r="G991" s="14">
        <v>0</v>
      </c>
      <c r="H991" s="10"/>
      <c r="I991" s="11">
        <v>1</v>
      </c>
      <c r="J991" s="12">
        <v>0</v>
      </c>
      <c r="K991" s="13">
        <v>0</v>
      </c>
      <c r="L991" s="40">
        <f t="shared" ref="L991" si="10360">$B991*$J$4</f>
        <v>3.4534368</v>
      </c>
      <c r="N991" s="1">
        <f t="shared" ref="N991" si="10361">D991*I991+F991*I994-E991*J991-G991*J994</f>
        <v>1</v>
      </c>
      <c r="O991" s="4">
        <f t="shared" ref="O991" si="10362">(D991*J991+E991*I991+F991*J994+G991*I994)</f>
        <v>0</v>
      </c>
      <c r="P991" s="2">
        <f t="shared" ref="P991" si="10363">D991*K991+F991*K994-E991*L991-G991*L994</f>
        <v>0</v>
      </c>
      <c r="Q991" s="3">
        <f t="shared" ref="Q991" si="10364">(D991*L991+E991*K991+F991*L994+G991*K994)</f>
        <v>3.4534368</v>
      </c>
      <c r="S991" s="11">
        <v>1</v>
      </c>
      <c r="T991" s="12">
        <v>0</v>
      </c>
      <c r="U991" s="13">
        <v>0</v>
      </c>
      <c r="V991" s="13">
        <v>0</v>
      </c>
      <c r="W991" s="20"/>
      <c r="X991" s="1">
        <f t="shared" ref="X991" si="10365">N991*S991+P991*S994-O991*T991-Q991*T994</f>
        <v>-14.08061148121088</v>
      </c>
      <c r="Y991" s="4">
        <f t="shared" ref="Y991" si="10366">(N991*T991+O991*S991+P991*T994+Q991*S994)</f>
        <v>0</v>
      </c>
      <c r="Z991" s="2">
        <f t="shared" ref="Z991" si="10367">N991*U991+P991*U994-O991*V991-Q991*V994</f>
        <v>0</v>
      </c>
      <c r="AA991" s="3">
        <f t="shared" ref="AA991" si="10368">(N991*V991+O991*U991+P991*V994+Q991*U994)</f>
        <v>3.4534368</v>
      </c>
      <c r="AB991" s="20"/>
      <c r="AC991" s="11">
        <v>1</v>
      </c>
      <c r="AD991" s="12">
        <v>0</v>
      </c>
      <c r="AE991" s="13">
        <v>0</v>
      </c>
      <c r="AF991" s="40">
        <f t="shared" ref="AF991" si="10369">$B991*$AD$4</f>
        <v>4.1442258000000001</v>
      </c>
      <c r="AG991" s="20"/>
      <c r="AH991" s="1">
        <f t="shared" ref="AH991" si="10370">X991*AC991+Z991*AC994-Y991*AD991-AA991*AD994</f>
        <v>-14.08061148121088</v>
      </c>
      <c r="AI991" s="4">
        <f t="shared" ref="AI991" si="10371">(X991*AD991+Y991*AC991+Z991*AD994+AA991*AC994)</f>
        <v>0</v>
      </c>
      <c r="AJ991" s="2">
        <f t="shared" ref="AJ991" si="10372">X991*AE991+Z991*AE994-Y991*AF991-AA991*AF994</f>
        <v>0</v>
      </c>
      <c r="AK991" s="3">
        <f t="shared" ref="AK991" si="10373">(X991*AF991+Y991*AE991+Z991*AF994+AA991*AE994)</f>
        <v>-54.899796580210349</v>
      </c>
      <c r="AL991" s="20"/>
      <c r="AM991" s="11">
        <v>1</v>
      </c>
      <c r="AN991" s="12">
        <v>0</v>
      </c>
      <c r="AO991" s="13">
        <v>0</v>
      </c>
      <c r="AP991" s="14">
        <v>0</v>
      </c>
      <c r="AR991" s="1">
        <f t="shared" ref="AR991" si="10374">AH991*AM991+AJ991*AM994-AI991*AN991-AK991*AN994</f>
        <v>239.11391243908713</v>
      </c>
      <c r="AS991" s="4">
        <f t="shared" ref="AS991" si="10375">(AH991*AN991+AI991*AM991+AJ991*AN994+AK991*AM994)</f>
        <v>0</v>
      </c>
      <c r="AT991" s="2">
        <f t="shared" ref="AT991" si="10376">AH991*AO991+AJ991*AO994-AI991*AP991-AK991*AP994</f>
        <v>0</v>
      </c>
      <c r="AU991" s="3">
        <f t="shared" ref="AU991" si="10377">(AH991*AP991+AI991*AO991+AJ991*AP994+AK991*AO994)</f>
        <v>-54.899796580210349</v>
      </c>
      <c r="AV991" s="20"/>
      <c r="AW991" s="11">
        <v>1</v>
      </c>
      <c r="AX991" s="12">
        <v>0</v>
      </c>
      <c r="AY991" s="13">
        <v>0</v>
      </c>
      <c r="AZ991" s="40">
        <f t="shared" ref="AZ991" si="10378">$B991*$AX$4</f>
        <v>4.1442258000000001</v>
      </c>
      <c r="BA991" s="20"/>
      <c r="BB991" s="1">
        <f t="shared" ref="BB991" si="10379">AR991*AW991+AT991*AW994-AS991*AX991-AU991*AX994</f>
        <v>239.11391243908713</v>
      </c>
      <c r="BC991" s="4">
        <f t="shared" ref="BC991" si="10380">(AR991*AX991+AS991*AW991+AT991*AX994+AU991*AW994)</f>
        <v>0</v>
      </c>
      <c r="BD991" s="2">
        <f t="shared" ref="BD991" si="10381">AR991*AY991+AT991*AY994-AS991*AZ991-AU991*AZ994</f>
        <v>0</v>
      </c>
      <c r="BE991" s="3">
        <f t="shared" ref="BE991" si="10382">(AR991*AZ991+AS991*AY991+AT991*AZ994+AU991*AY994)</f>
        <v>936.04224848879551</v>
      </c>
      <c r="BF991" s="20"/>
      <c r="BG991" s="11">
        <v>1</v>
      </c>
      <c r="BH991" s="12">
        <v>0</v>
      </c>
      <c r="BI991" s="13">
        <v>0</v>
      </c>
      <c r="BJ991" s="14">
        <v>0</v>
      </c>
      <c r="BK991" s="20"/>
      <c r="BL991" s="1">
        <f t="shared" ref="BL991" si="10383">BB991*BG991+BD991*BG994-BC991*BH991-BE991*BH994</f>
        <v>-3848.4343176193224</v>
      </c>
      <c r="BM991" s="4">
        <f t="shared" ref="BM991" si="10384">(BB991*BH991+BC991*BG991+BD991*BH994+BE991*BG994)</f>
        <v>0</v>
      </c>
      <c r="BN991" s="2">
        <f t="shared" ref="BN991" si="10385">BB991*BI991+BD991*BI994-BC991*BJ991-BE991*BJ994</f>
        <v>0</v>
      </c>
      <c r="BO991" s="3">
        <f t="shared" ref="BO991" si="10386">(BB991*BJ991+BC991*BI991+BD991*BJ994+BE991*BI994)</f>
        <v>936.04224848879551</v>
      </c>
      <c r="BP991" s="20"/>
      <c r="BQ991" s="11">
        <v>1</v>
      </c>
      <c r="BR991" s="12">
        <v>0</v>
      </c>
      <c r="BS991" s="13">
        <v>0</v>
      </c>
      <c r="BT991" s="40">
        <f t="shared" ref="BT991" si="10387">$B991*BR$4</f>
        <v>3.4534368</v>
      </c>
      <c r="BU991" s="20"/>
      <c r="BV991" s="1">
        <f t="shared" ref="BV991" si="10388">BL991*BQ991+BN991*BQ994-BM991*BR991-BO991*BR994</f>
        <v>-3848.4343176193224</v>
      </c>
      <c r="BW991" s="4">
        <f t="shared" ref="BW991" si="10389">(BL991*BR991+BM991*BQ991+BN991*BR994+BO991*BQ994)</f>
        <v>0</v>
      </c>
      <c r="BX991" s="2">
        <f t="shared" ref="BX991" si="10390">BL991*BS991+BN991*BS994-BM991*BT991-BO991*BT994</f>
        <v>0</v>
      </c>
      <c r="BY991" s="3">
        <f t="shared" ref="BY991" si="10391">(BL991*BT991+BM991*BS991+BN991*BT994+BO991*BS994)</f>
        <v>-12354.282446360661</v>
      </c>
      <c r="BZ991" s="20"/>
      <c r="CA991" s="11">
        <v>1</v>
      </c>
      <c r="CB991" s="12">
        <v>0</v>
      </c>
      <c r="CC991" s="13">
        <v>0</v>
      </c>
      <c r="CD991" s="14">
        <v>0</v>
      </c>
      <c r="CE991" s="20"/>
      <c r="CF991" s="1">
        <f t="shared" ref="CF991" si="10392">BV991*CA991+BX991*CA994-BW991*CB991-BY991*CB994</f>
        <v>20502.37032230731</v>
      </c>
      <c r="CG991" s="4">
        <f t="shared" ref="CG991" si="10393">(BV991*CB991+BW991*CA991+BX991*CB994+BY991*CA994)</f>
        <v>0</v>
      </c>
      <c r="CH991" s="2">
        <f t="shared" ref="CH991" si="10394">BV991*CC991+BX991*CC994-BW991*CD991-BY991*CD994</f>
        <v>0</v>
      </c>
      <c r="CI991" s="3">
        <f t="shared" ref="CI991" si="10395">(BV991*CD991+BW991*CC991+BX991*CD994+BY991*CC994)</f>
        <v>-12354.282446360661</v>
      </c>
      <c r="CJ991" s="28"/>
      <c r="CK991" s="11">
        <v>1</v>
      </c>
      <c r="CL991" s="12">
        <v>0</v>
      </c>
      <c r="CM991" s="13">
        <v>0</v>
      </c>
      <c r="CN991" s="14">
        <v>0</v>
      </c>
      <c r="CP991" s="1">
        <f t="shared" ref="CP991" si="10396">CF991*CK991+CH991*CK994-CG991*CL991-CI991*CL994</f>
        <v>20502.37032230731</v>
      </c>
      <c r="CQ991" s="4">
        <f t="shared" ref="CQ991" si="10397">(CF991*CL991+CG991*CK991+CH991*CL994+CI991*CK994)</f>
        <v>-12354.282446360661</v>
      </c>
      <c r="CR991" s="2">
        <f t="shared" ref="CR991" si="10398">CF991*CM991+CH991*CM994-CG991*CN991-CI991*CN994</f>
        <v>0</v>
      </c>
      <c r="CS991" s="3">
        <f t="shared" ref="CS991" si="10399">(CF991*CN991+CG991*CM991+CH991*CN994+CI991*CM994)</f>
        <v>-12354.282446360661</v>
      </c>
      <c r="CU991" s="29">
        <f t="shared" ref="CU991" si="10400">20*LOG(((1+$CL$4)/$CL$4)/((CP991+CP994)^2+(CQ991+CQ994)^2)^0.5)</f>
        <v>-87.30577035513916</v>
      </c>
      <c r="CW991" s="53">
        <f t="shared" ref="CW991" si="10401">((CP991^2+CQ991^2)^0.5)/((CP994^2+CQ994^2)^0.5)</f>
        <v>0.60257825186585301</v>
      </c>
    </row>
    <row r="992" spans="1:101" ht="18" customHeight="1" thickBot="1">
      <c r="D992" s="11"/>
      <c r="E992" s="13"/>
      <c r="F992" s="13"/>
      <c r="G992" s="15"/>
      <c r="H992" s="10"/>
      <c r="I992" s="11"/>
      <c r="J992" s="13"/>
      <c r="K992" s="13"/>
      <c r="L992" s="15"/>
      <c r="N992" s="5"/>
      <c r="Q992" s="6"/>
      <c r="S992" s="11"/>
      <c r="T992" s="13"/>
      <c r="U992" s="13"/>
      <c r="V992" s="15"/>
      <c r="W992" s="20"/>
      <c r="X992" s="5"/>
      <c r="AA992" s="6"/>
      <c r="AB992" s="20"/>
      <c r="AC992" s="11"/>
      <c r="AD992" s="13"/>
      <c r="AE992" s="13"/>
      <c r="AF992" s="15"/>
      <c r="AG992" s="20"/>
      <c r="AH992" s="5"/>
      <c r="AK992" s="6"/>
      <c r="AL992" s="20"/>
      <c r="AM992" s="11"/>
      <c r="AN992" s="13"/>
      <c r="AO992" s="13"/>
      <c r="AP992" s="15"/>
      <c r="AR992" s="5"/>
      <c r="AU992" s="6"/>
      <c r="AW992" s="11"/>
      <c r="AX992" s="13"/>
      <c r="AY992" s="13"/>
      <c r="AZ992" s="15"/>
      <c r="BA992" s="20"/>
      <c r="BB992" s="5"/>
      <c r="BE992" s="6"/>
      <c r="BG992" s="11"/>
      <c r="BH992" s="13"/>
      <c r="BI992" s="13"/>
      <c r="BJ992" s="15"/>
      <c r="BL992" s="5"/>
      <c r="BO992" s="6"/>
      <c r="BQ992" s="11"/>
      <c r="BR992" s="13"/>
      <c r="BS992" s="13"/>
      <c r="BT992" s="15"/>
      <c r="BU992" s="20"/>
      <c r="BV992" s="5"/>
      <c r="BY992" s="6"/>
      <c r="CA992" s="11"/>
      <c r="CB992" s="13"/>
      <c r="CC992" s="13"/>
      <c r="CD992" s="15"/>
      <c r="CF992" s="5"/>
      <c r="CI992" s="6"/>
      <c r="CK992" s="11"/>
      <c r="CL992" s="13"/>
      <c r="CM992" s="13"/>
      <c r="CN992" s="15"/>
      <c r="CP992" s="5"/>
      <c r="CS992" s="6"/>
      <c r="CW992" s="54"/>
    </row>
    <row r="993" spans="1:101" ht="18" customHeight="1" thickBot="1">
      <c r="D993" s="11" t="s">
        <v>101</v>
      </c>
      <c r="E993" s="13"/>
      <c r="F993" s="13" t="s">
        <v>102</v>
      </c>
      <c r="G993" s="15"/>
      <c r="H993" s="10"/>
      <c r="I993" s="11" t="s">
        <v>106</v>
      </c>
      <c r="J993" s="13"/>
      <c r="K993" s="13" t="s">
        <v>105</v>
      </c>
      <c r="L993" s="15"/>
      <c r="N993" s="194" t="s">
        <v>16</v>
      </c>
      <c r="O993" s="195"/>
      <c r="P993" s="196" t="s">
        <v>17</v>
      </c>
      <c r="Q993" s="197"/>
      <c r="S993" s="11" t="s">
        <v>4</v>
      </c>
      <c r="T993" s="13"/>
      <c r="U993" s="13" t="s">
        <v>5</v>
      </c>
      <c r="V993" s="15"/>
      <c r="W993" s="20"/>
      <c r="X993" s="194" t="s">
        <v>111</v>
      </c>
      <c r="Y993" s="195"/>
      <c r="Z993" s="196" t="s">
        <v>110</v>
      </c>
      <c r="AA993" s="197"/>
      <c r="AB993" s="20"/>
      <c r="AC993" s="11" t="s">
        <v>18</v>
      </c>
      <c r="AD993" s="13"/>
      <c r="AE993" s="13" t="s">
        <v>19</v>
      </c>
      <c r="AF993" s="15"/>
      <c r="AG993" s="20"/>
      <c r="AH993" s="194" t="s">
        <v>114</v>
      </c>
      <c r="AI993" s="195"/>
      <c r="AJ993" s="196" t="s">
        <v>115</v>
      </c>
      <c r="AK993" s="197"/>
      <c r="AL993" s="20"/>
      <c r="AM993" s="11" t="s">
        <v>138</v>
      </c>
      <c r="AN993" s="13"/>
      <c r="AO993" s="13" t="s">
        <v>137</v>
      </c>
      <c r="AP993" s="15"/>
      <c r="AR993" s="194" t="s">
        <v>117</v>
      </c>
      <c r="AS993" s="195"/>
      <c r="AT993" s="196" t="s">
        <v>118</v>
      </c>
      <c r="AU993" s="197"/>
      <c r="AV993" s="36"/>
      <c r="AW993" s="11" t="s">
        <v>142</v>
      </c>
      <c r="AX993" s="13"/>
      <c r="AY993" s="13" t="s">
        <v>141</v>
      </c>
      <c r="AZ993" s="15"/>
      <c r="BA993" s="20"/>
      <c r="BB993" s="194" t="s">
        <v>122</v>
      </c>
      <c r="BC993" s="195"/>
      <c r="BD993" s="196" t="s">
        <v>121</v>
      </c>
      <c r="BE993" s="197"/>
      <c r="BF993" s="36"/>
      <c r="BG993" s="11" t="s">
        <v>145</v>
      </c>
      <c r="BH993" s="13"/>
      <c r="BI993" s="13" t="s">
        <v>146</v>
      </c>
      <c r="BJ993" s="15"/>
      <c r="BK993" s="36"/>
      <c r="BL993" s="194" t="s">
        <v>125</v>
      </c>
      <c r="BM993" s="195"/>
      <c r="BN993" s="196" t="s">
        <v>126</v>
      </c>
      <c r="BO993" s="197"/>
      <c r="BP993" s="36"/>
      <c r="BQ993" s="11" t="s">
        <v>150</v>
      </c>
      <c r="BR993" s="13"/>
      <c r="BS993" s="13" t="s">
        <v>149</v>
      </c>
      <c r="BT993" s="15"/>
      <c r="BU993" s="20"/>
      <c r="BV993" s="194" t="s">
        <v>129</v>
      </c>
      <c r="BW993" s="195"/>
      <c r="BX993" s="196" t="s">
        <v>130</v>
      </c>
      <c r="BY993" s="197"/>
      <c r="BZ993" s="36"/>
      <c r="CA993" s="11" t="s">
        <v>154</v>
      </c>
      <c r="CB993" s="13"/>
      <c r="CC993" s="13" t="s">
        <v>153</v>
      </c>
      <c r="CD993" s="15"/>
      <c r="CE993" s="36"/>
      <c r="CF993" s="194" t="s">
        <v>134</v>
      </c>
      <c r="CG993" s="195"/>
      <c r="CH993" s="196" t="s">
        <v>133</v>
      </c>
      <c r="CI993" s="197"/>
      <c r="CK993" s="11" t="s">
        <v>159</v>
      </c>
      <c r="CL993" s="13"/>
      <c r="CM993" s="13" t="s">
        <v>158</v>
      </c>
      <c r="CN993" s="15"/>
      <c r="CP993" s="109" t="s">
        <v>161</v>
      </c>
      <c r="CQ993" s="110"/>
      <c r="CR993" s="111" t="s">
        <v>162</v>
      </c>
      <c r="CS993" s="112"/>
      <c r="CU993" s="38" t="s">
        <v>29</v>
      </c>
      <c r="CW993" s="55" t="s">
        <v>47</v>
      </c>
    </row>
    <row r="994" spans="1:101" ht="18" customHeight="1" thickTop="1" thickBot="1">
      <c r="D994" s="16">
        <v>0</v>
      </c>
      <c r="E994" s="17">
        <f t="shared" ref="E994" si="10402">$B991*$E$4</f>
        <v>1.9710415999999999</v>
      </c>
      <c r="F994" s="18">
        <v>1</v>
      </c>
      <c r="G994" s="19">
        <v>0</v>
      </c>
      <c r="H994" s="10"/>
      <c r="I994" s="16">
        <v>0</v>
      </c>
      <c r="J994" s="17">
        <v>0</v>
      </c>
      <c r="K994" s="18">
        <v>1</v>
      </c>
      <c r="L994" s="19">
        <v>0</v>
      </c>
      <c r="N994" s="1">
        <f t="shared" ref="N994" si="10403">D994*I991+F994*I994-E994*J991-G994*J994</f>
        <v>0</v>
      </c>
      <c r="O994" s="4">
        <f t="shared" ref="O994" si="10404">(D994*J991+E994*I991+F994*J994+G994*I994)</f>
        <v>1.9710415999999999</v>
      </c>
      <c r="P994" s="2">
        <f t="shared" ref="P994" si="10405">D994*K991+F994*K994-E994*L991-G994*L994</f>
        <v>-5.8068675957708802</v>
      </c>
      <c r="Q994" s="3">
        <f t="shared" ref="Q994" si="10406">(D994*L991+E994*K991+F994*L994+G994*K994)</f>
        <v>0</v>
      </c>
      <c r="S994" s="16">
        <v>0</v>
      </c>
      <c r="T994" s="17">
        <f t="shared" ref="T994" si="10407">$B991*$T$4</f>
        <v>4.3668415999999999</v>
      </c>
      <c r="U994" s="18">
        <v>1</v>
      </c>
      <c r="V994" s="19">
        <v>0</v>
      </c>
      <c r="W994" s="20"/>
      <c r="X994" s="1">
        <f t="shared" ref="X994" si="10408">N994*S991+P994*S994-O994*T991-Q994*T994</f>
        <v>0</v>
      </c>
      <c r="Y994" s="4">
        <f t="shared" ref="Y994" si="10409">(N994*T991+O994*S991+P994*T994+Q994*S994)</f>
        <v>-23.386629382904264</v>
      </c>
      <c r="Z994" s="2">
        <f t="shared" ref="Z994" si="10410">N994*U991+P994*U994-O994*V991-Q994*V994</f>
        <v>-5.8068675957708802</v>
      </c>
      <c r="AA994" s="3">
        <f t="shared" ref="AA994" si="10411">(N994*V991+O994*U991+P994*V994+Q994*U994)</f>
        <v>0</v>
      </c>
      <c r="AB994" s="20"/>
      <c r="AC994" s="16">
        <v>0</v>
      </c>
      <c r="AD994" s="17">
        <v>0</v>
      </c>
      <c r="AE994" s="18">
        <v>1</v>
      </c>
      <c r="AF994" s="19">
        <v>0</v>
      </c>
      <c r="AG994" s="20"/>
      <c r="AH994" s="1">
        <f t="shared" ref="AH994" si="10412">X994*AC991+Z994*AC994-Y994*AD991-AA994*AD994</f>
        <v>0</v>
      </c>
      <c r="AI994" s="4">
        <f t="shared" ref="AI994" si="10413">(X994*AD991+Y994*AC991+Z994*AD994+AA994*AC994)</f>
        <v>-23.386629382904264</v>
      </c>
      <c r="AJ994" s="2">
        <f t="shared" ref="AJ994" si="10414">X994*AE991+Z994*AE994-Y994*AF991-AA994*AF994</f>
        <v>91.112605267899056</v>
      </c>
      <c r="AK994" s="3">
        <f t="shared" ref="AK994" si="10415">(X994*AF991+Y994*AE991+Z994*AF994+AA994*AE994)</f>
        <v>0</v>
      </c>
      <c r="AL994" s="20"/>
      <c r="AM994" s="16">
        <v>0</v>
      </c>
      <c r="AN994" s="17">
        <f t="shared" ref="AN994" si="10416">$B991*$AN$4</f>
        <v>4.6119391999999992</v>
      </c>
      <c r="AO994" s="18">
        <v>1</v>
      </c>
      <c r="AP994" s="19">
        <v>0</v>
      </c>
      <c r="AR994" s="1">
        <f t="shared" ref="AR994" si="10417">AH994*AM991+AJ994*AM994-AI994*AN991-AK994*AN994</f>
        <v>0</v>
      </c>
      <c r="AS994" s="4">
        <f t="shared" ref="AS994" si="10418">(AH994*AN991+AI994*AM991+AJ994*AN994+AK994*AM994)</f>
        <v>396.8191664662458</v>
      </c>
      <c r="AT994" s="2">
        <f t="shared" ref="AT994" si="10419">AH994*AO991+AJ994*AO994-AI994*AP991-AK994*AP994</f>
        <v>91.112605267899056</v>
      </c>
      <c r="AU994" s="3">
        <f t="shared" ref="AU994" si="10420">(AH994*AP991+AI994*AO991+AJ994*AP994+AK994*AO994)</f>
        <v>0</v>
      </c>
      <c r="AV994" s="20"/>
      <c r="AW994" s="16">
        <v>0</v>
      </c>
      <c r="AX994" s="17">
        <v>0</v>
      </c>
      <c r="AY994" s="18">
        <v>1</v>
      </c>
      <c r="AZ994" s="19">
        <v>0</v>
      </c>
      <c r="BA994" s="20"/>
      <c r="BB994" s="1">
        <f t="shared" ref="BB994" si="10421">AR994*AW991+AT994*AW994-AS994*AX991-AU994*AX994</f>
        <v>0</v>
      </c>
      <c r="BC994" s="4">
        <f t="shared" ref="BC994" si="10422">(AR994*AX991+AS994*AW991+AT994*AX994+AU994*AW994)</f>
        <v>396.8191664662458</v>
      </c>
      <c r="BD994" s="2">
        <f t="shared" ref="BD994" si="10423">AR994*AY991+AT994*AY994-AS994*AZ991-AU994*AZ994</f>
        <v>-1553.3956223360117</v>
      </c>
      <c r="BE994" s="3">
        <f t="shared" ref="BE994" si="10424">(AR994*AZ991+AS994*AY991+AT994*AZ994+AU994*AY994)</f>
        <v>0</v>
      </c>
      <c r="BF994" s="20"/>
      <c r="BG994" s="16">
        <v>0</v>
      </c>
      <c r="BH994" s="17">
        <f t="shared" ref="BH994" si="10425">$B991*$BH$4</f>
        <v>4.3668415999999999</v>
      </c>
      <c r="BI994" s="18">
        <v>1</v>
      </c>
      <c r="BJ994" s="19">
        <v>0</v>
      </c>
      <c r="BK994" s="20"/>
      <c r="BL994" s="1">
        <f t="shared" ref="BL994" si="10426">BB994*BG991+BD994*BG994-BC994*BH991-BE994*BH994</f>
        <v>0</v>
      </c>
      <c r="BM994" s="4">
        <f t="shared" ref="BM994" si="10427">(BB994*BH991+BC994*BG991+BD994*BH994+BE994*BG994)</f>
        <v>-6386.6134584085394</v>
      </c>
      <c r="BN994" s="2">
        <f t="shared" ref="BN994" si="10428">BB994*BI991+BD994*BI994-BC994*BJ991-BE994*BJ994</f>
        <v>-1553.3956223360117</v>
      </c>
      <c r="BO994" s="3">
        <f t="shared" ref="BO994" si="10429">(BB994*BJ991+BC994*BI991+BD994*BJ994+BE994*BI994)</f>
        <v>0</v>
      </c>
      <c r="BP994" s="20"/>
      <c r="BQ994" s="16">
        <v>0</v>
      </c>
      <c r="BR994" s="17">
        <v>0</v>
      </c>
      <c r="BS994" s="18">
        <v>1</v>
      </c>
      <c r="BT994" s="19">
        <v>0</v>
      </c>
      <c r="BU994" s="20"/>
      <c r="BV994" s="1">
        <f t="shared" ref="BV994" si="10430">BL994*BQ991+BN994*BQ994-BM994*BR991-BO994*BR994</f>
        <v>0</v>
      </c>
      <c r="BW994" s="4">
        <f t="shared" ref="BW994" si="10431">(BL994*BR991+BM994*BQ991+BN994*BR994+BO994*BQ994)</f>
        <v>-6386.6134584085394</v>
      </c>
      <c r="BX994" s="2">
        <f t="shared" ref="BX994" si="10432">BL994*BS991+BN994*BS994-BM994*BT991-BO994*BT994</f>
        <v>20502.37032230731</v>
      </c>
      <c r="BY994" s="3">
        <f t="shared" ref="BY994" si="10433">(BL994*BT991+BM994*BS991+BN994*BT994+BO994*BS994)</f>
        <v>0</v>
      </c>
      <c r="BZ994" s="20"/>
      <c r="CA994" s="16">
        <v>0</v>
      </c>
      <c r="CB994" s="17">
        <f t="shared" ref="CB994" si="10434">$B991*$CB$4</f>
        <v>1.9710415999999999</v>
      </c>
      <c r="CC994" s="18">
        <v>1</v>
      </c>
      <c r="CD994" s="19">
        <v>0</v>
      </c>
      <c r="CE994" s="20"/>
      <c r="CF994" s="1">
        <f t="shared" ref="CF994" si="10435">BV994*CA991+BX994*CA994-BW994*CB991-BY994*CB994</f>
        <v>0</v>
      </c>
      <c r="CG994" s="4">
        <f t="shared" ref="CG994" si="10436">(BV994*CB991+BW994*CA991+BX994*CB994+BY994*CA994)</f>
        <v>34024.411345464578</v>
      </c>
      <c r="CH994" s="2">
        <f t="shared" ref="CH994" si="10437">BV994*CC991+BX994*CC994-BW994*CD991-BY994*CD994</f>
        <v>20502.37032230731</v>
      </c>
      <c r="CI994" s="3">
        <f t="shared" ref="CI994" si="10438">(BV994*CD991+BW994*CC991+BX994*CD994+BY994*CC994)</f>
        <v>0</v>
      </c>
      <c r="CK994" s="16">
        <f t="shared" ref="CK994" si="10439">1/$CL$4</f>
        <v>1</v>
      </c>
      <c r="CL994" s="17">
        <v>0</v>
      </c>
      <c r="CM994" s="18">
        <v>1</v>
      </c>
      <c r="CN994" s="19">
        <v>0</v>
      </c>
      <c r="CP994" s="1">
        <f t="shared" ref="CP994" si="10440">CF994*CK991+CH994*CK994-CG994*CL991-CI994*CL994</f>
        <v>20502.37032230731</v>
      </c>
      <c r="CQ994" s="4">
        <f t="shared" ref="CQ994" si="10441">(CF994*CL991+CG994*CK991+CH994*CL994+CI994*CK994)</f>
        <v>34024.411345464578</v>
      </c>
      <c r="CR994" s="2">
        <f t="shared" ref="CR994" si="10442">CF994*CM991+CH994*CM994-CG994*CN991-CI994*CN994</f>
        <v>20502.37032230731</v>
      </c>
      <c r="CS994" s="3">
        <f t="shared" ref="CS994" si="10443">(CF994*CN991+CG994*CM991+CH994*CN994+CI994*CM994)</f>
        <v>0</v>
      </c>
      <c r="CU994" s="39">
        <f t="shared" ref="CU994" si="10444">(180/PI())*ATAN(-1*(CQ991/CP991))</f>
        <v>31.072252763921181</v>
      </c>
      <c r="CW994" s="56">
        <f t="shared" ref="CW994" si="10445">20*LOG(((1-(10^(CU991/20)^2)*(1-((1-CW991)/(1+CW991))^2))^0.5))</f>
        <v>-7.5795290295988263E-9</v>
      </c>
    </row>
    <row r="995" spans="1:101" ht="18" customHeight="1"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O995" s="20"/>
      <c r="P995" s="20"/>
      <c r="Q995" s="20"/>
      <c r="R995" s="20"/>
      <c r="S995" s="20"/>
      <c r="T995" s="20"/>
      <c r="U995" s="20"/>
      <c r="V995" s="20"/>
      <c r="W995" s="20"/>
      <c r="X995" s="20"/>
      <c r="Y995" s="20"/>
      <c r="Z995" s="20"/>
      <c r="AA995" s="20"/>
      <c r="AB995" s="30"/>
      <c r="AC995" s="20"/>
      <c r="AD995" s="20"/>
      <c r="AE995" s="20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</row>
    <row r="996" spans="1:101" ht="18" customHeight="1"/>
    <row r="997" spans="1:101" ht="18" customHeight="1" thickBot="1">
      <c r="A997" s="23"/>
      <c r="B997" s="23"/>
      <c r="C997" s="23"/>
      <c r="D997" s="20" t="s">
        <v>6</v>
      </c>
      <c r="E997" s="20"/>
      <c r="F997" s="20"/>
      <c r="G997" s="20"/>
      <c r="H997" s="20"/>
      <c r="I997" s="20" t="s">
        <v>7</v>
      </c>
      <c r="J997" s="20"/>
      <c r="K997" s="20"/>
      <c r="L997" s="20"/>
      <c r="M997" s="23"/>
      <c r="N997" s="23"/>
      <c r="O997" s="24" t="s">
        <v>8</v>
      </c>
      <c r="P997" s="23"/>
      <c r="Q997" s="23"/>
      <c r="R997" s="23"/>
      <c r="S997" s="20"/>
      <c r="T997" s="20" t="s">
        <v>9</v>
      </c>
      <c r="U997" s="23"/>
      <c r="V997" s="23"/>
      <c r="W997" s="23"/>
      <c r="X997" s="23"/>
      <c r="Y997" s="24" t="s">
        <v>10</v>
      </c>
      <c r="Z997" s="23"/>
      <c r="AA997" s="23"/>
      <c r="AB997" s="23"/>
      <c r="AC997" s="24" t="s">
        <v>11</v>
      </c>
      <c r="AD997" s="20"/>
      <c r="AE997" s="20"/>
      <c r="AF997" s="20"/>
      <c r="AG997" s="20"/>
      <c r="AH997" s="23"/>
      <c r="AI997" s="24" t="s">
        <v>12</v>
      </c>
      <c r="AJ997" s="23"/>
      <c r="AK997" s="23"/>
      <c r="AL997" s="20"/>
      <c r="AM997" s="24" t="s">
        <v>21</v>
      </c>
      <c r="AN997" s="20"/>
      <c r="AO997" s="23"/>
      <c r="AP997" s="23"/>
      <c r="AQ997" s="23"/>
      <c r="AR997" s="23"/>
      <c r="AS997" s="24" t="s">
        <v>87</v>
      </c>
      <c r="AT997" s="23"/>
      <c r="AU997" s="23"/>
      <c r="AV997" s="23"/>
      <c r="AW997" s="24" t="s">
        <v>22</v>
      </c>
      <c r="AX997" s="20"/>
      <c r="AY997" s="20"/>
      <c r="AZ997" s="20"/>
      <c r="BA997" s="20"/>
      <c r="BB997" s="23"/>
      <c r="BC997" s="24" t="s">
        <v>13</v>
      </c>
      <c r="BD997" s="23"/>
      <c r="BE997" s="23"/>
      <c r="BF997" s="23"/>
      <c r="BG997" s="24" t="s">
        <v>23</v>
      </c>
      <c r="BH997" s="20"/>
      <c r="BI997" s="23"/>
      <c r="BJ997" s="23"/>
      <c r="BK997" s="23"/>
      <c r="BL997" s="23"/>
      <c r="BM997" s="24" t="s">
        <v>24</v>
      </c>
      <c r="BN997" s="23"/>
      <c r="BO997" s="23"/>
      <c r="BP997" s="23"/>
      <c r="BQ997" s="24" t="s">
        <v>22</v>
      </c>
      <c r="BR997" s="20"/>
      <c r="BS997" s="20"/>
      <c r="BT997" s="20"/>
      <c r="BU997" s="20"/>
      <c r="BV997" s="23"/>
      <c r="BW997" s="24" t="s">
        <v>25</v>
      </c>
      <c r="BX997" s="23"/>
      <c r="BY997" s="23"/>
      <c r="BZ997" s="23"/>
      <c r="CA997" s="24" t="s">
        <v>23</v>
      </c>
      <c r="CB997" s="20"/>
      <c r="CC997" s="23"/>
      <c r="CD997" s="23"/>
      <c r="CE997" s="23"/>
      <c r="CF997" s="23"/>
      <c r="CG997" s="24" t="s">
        <v>88</v>
      </c>
      <c r="CH997" s="23"/>
      <c r="CI997" s="23"/>
      <c r="CJ997" s="23"/>
      <c r="CK997" s="24" t="s">
        <v>155</v>
      </c>
      <c r="CL997" s="24"/>
      <c r="CM997" s="23"/>
      <c r="CN997" s="23"/>
      <c r="CO997" s="23"/>
      <c r="CP997" s="23"/>
      <c r="CQ997" s="24" t="s">
        <v>89</v>
      </c>
      <c r="CR997" s="23"/>
      <c r="CS997" s="23"/>
    </row>
    <row r="998" spans="1:101" ht="18" customHeight="1" thickBot="1">
      <c r="A998" s="23"/>
      <c r="B998" s="33"/>
      <c r="C998" s="23"/>
      <c r="D998" s="7" t="s">
        <v>99</v>
      </c>
      <c r="E998" s="8"/>
      <c r="F998" s="8" t="s">
        <v>100</v>
      </c>
      <c r="G998" s="9"/>
      <c r="H998" s="10"/>
      <c r="I998" s="7" t="s">
        <v>103</v>
      </c>
      <c r="J998" s="8"/>
      <c r="K998" s="8" t="s">
        <v>104</v>
      </c>
      <c r="L998" s="9"/>
      <c r="M998" s="23"/>
      <c r="N998" s="194" t="s">
        <v>74</v>
      </c>
      <c r="O998" s="195"/>
      <c r="P998" s="196" t="s">
        <v>75</v>
      </c>
      <c r="Q998" s="197"/>
      <c r="R998" s="23"/>
      <c r="S998" s="7" t="s">
        <v>2</v>
      </c>
      <c r="T998" s="8"/>
      <c r="U998" s="8" t="s">
        <v>3</v>
      </c>
      <c r="V998" s="9"/>
      <c r="W998" s="20"/>
      <c r="X998" s="194" t="s">
        <v>108</v>
      </c>
      <c r="Y998" s="195"/>
      <c r="Z998" s="196" t="s">
        <v>109</v>
      </c>
      <c r="AA998" s="197"/>
      <c r="AB998" s="20"/>
      <c r="AC998" s="7" t="s">
        <v>107</v>
      </c>
      <c r="AD998" s="8"/>
      <c r="AE998" s="8" t="s">
        <v>14</v>
      </c>
      <c r="AF998" s="9"/>
      <c r="AG998" s="20"/>
      <c r="AH998" s="194" t="s">
        <v>112</v>
      </c>
      <c r="AI998" s="195"/>
      <c r="AJ998" s="196" t="s">
        <v>113</v>
      </c>
      <c r="AK998" s="197"/>
      <c r="AL998" s="20"/>
      <c r="AM998" s="106" t="s">
        <v>135</v>
      </c>
      <c r="AN998" s="107"/>
      <c r="AO998" s="107" t="s">
        <v>136</v>
      </c>
      <c r="AP998" s="108"/>
      <c r="AQ998" s="23"/>
      <c r="AR998" s="194" t="s">
        <v>116</v>
      </c>
      <c r="AS998" s="195"/>
      <c r="AT998" s="196" t="s">
        <v>0</v>
      </c>
      <c r="AU998" s="197"/>
      <c r="AV998" s="36"/>
      <c r="AW998" s="7" t="s">
        <v>139</v>
      </c>
      <c r="AX998" s="8"/>
      <c r="AY998" s="8" t="s">
        <v>140</v>
      </c>
      <c r="AZ998" s="9"/>
      <c r="BA998" s="20"/>
      <c r="BB998" s="194" t="s">
        <v>119</v>
      </c>
      <c r="BC998" s="195"/>
      <c r="BD998" s="196" t="s">
        <v>120</v>
      </c>
      <c r="BE998" s="197"/>
      <c r="BF998" s="36"/>
      <c r="BG998" s="190" t="s">
        <v>143</v>
      </c>
      <c r="BH998" s="191"/>
      <c r="BI998" s="192" t="s">
        <v>144</v>
      </c>
      <c r="BJ998" s="193"/>
      <c r="BK998" s="36"/>
      <c r="BL998" s="194" t="s">
        <v>123</v>
      </c>
      <c r="BM998" s="195"/>
      <c r="BN998" s="196" t="s">
        <v>124</v>
      </c>
      <c r="BO998" s="197"/>
      <c r="BP998" s="36"/>
      <c r="BQ998" s="7" t="s">
        <v>147</v>
      </c>
      <c r="BR998" s="8"/>
      <c r="BS998" s="8" t="s">
        <v>148</v>
      </c>
      <c r="BT998" s="9"/>
      <c r="BU998" s="20"/>
      <c r="BV998" s="194" t="s">
        <v>127</v>
      </c>
      <c r="BW998" s="195"/>
      <c r="BX998" s="196" t="s">
        <v>128</v>
      </c>
      <c r="BY998" s="197"/>
      <c r="BZ998" s="36"/>
      <c r="CA998" s="7" t="s">
        <v>151</v>
      </c>
      <c r="CB998" s="8"/>
      <c r="CC998" s="8" t="s">
        <v>152</v>
      </c>
      <c r="CD998" s="9"/>
      <c r="CE998" s="36"/>
      <c r="CF998" s="194" t="s">
        <v>131</v>
      </c>
      <c r="CG998" s="195"/>
      <c r="CH998" s="196" t="s">
        <v>132</v>
      </c>
      <c r="CI998" s="197"/>
      <c r="CJ998" s="23"/>
      <c r="CK998" s="7" t="s">
        <v>156</v>
      </c>
      <c r="CL998" s="8"/>
      <c r="CM998" s="8" t="s">
        <v>157</v>
      </c>
      <c r="CN998" s="9"/>
      <c r="CO998" s="23"/>
      <c r="CP998" s="194" t="s">
        <v>160</v>
      </c>
      <c r="CQ998" s="195"/>
      <c r="CR998" s="196" t="s">
        <v>132</v>
      </c>
      <c r="CS998" s="197"/>
      <c r="CU998" s="26" t="s">
        <v>15</v>
      </c>
      <c r="CW998" s="52" t="s">
        <v>46</v>
      </c>
    </row>
    <row r="999" spans="1:101" ht="18" customHeight="1" thickTop="1" thickBot="1">
      <c r="B999" s="34">
        <v>2.44</v>
      </c>
      <c r="D999" s="11">
        <v>1</v>
      </c>
      <c r="E999" s="12">
        <v>0</v>
      </c>
      <c r="F999" s="13">
        <v>0</v>
      </c>
      <c r="G999" s="14">
        <v>0</v>
      </c>
      <c r="H999" s="10"/>
      <c r="I999" s="11">
        <v>1</v>
      </c>
      <c r="J999" s="12">
        <v>0</v>
      </c>
      <c r="K999" s="13">
        <v>0</v>
      </c>
      <c r="L999" s="40">
        <f t="shared" ref="L999" si="10446">$B999*$J$4</f>
        <v>3.4819776</v>
      </c>
      <c r="N999" s="1">
        <f t="shared" ref="N999" si="10447">D999*I999+F999*I1002-E999*J999-G999*J1002</f>
        <v>1</v>
      </c>
      <c r="O999" s="4">
        <f t="shared" ref="O999" si="10448">(D999*J999+E999*I999+F999*J1002+G999*I1002)</f>
        <v>0</v>
      </c>
      <c r="P999" s="2">
        <f t="shared" ref="P999" si="10449">D999*K999+F999*K1002-E999*L999-G999*L1002</f>
        <v>0</v>
      </c>
      <c r="Q999" s="3">
        <f t="shared" ref="Q999" si="10450">(D999*L999+E999*K999+F999*L1002+G999*K1002)</f>
        <v>3.4819776</v>
      </c>
      <c r="S999" s="11">
        <v>1</v>
      </c>
      <c r="T999" s="12">
        <v>0</v>
      </c>
      <c r="U999" s="13">
        <v>0</v>
      </c>
      <c r="V999" s="13">
        <v>0</v>
      </c>
      <c r="W999" s="20"/>
      <c r="X999" s="1">
        <f t="shared" ref="X999" si="10451">N999*S999+P999*S1002-O999*T999-Q999*T1002</f>
        <v>-14.33090781274112</v>
      </c>
      <c r="Y999" s="4">
        <f t="shared" ref="Y999" si="10452">(N999*T999+O999*S999+P999*T1002+Q999*S1002)</f>
        <v>0</v>
      </c>
      <c r="Z999" s="2">
        <f t="shared" ref="Z999" si="10453">N999*U999+P999*U1002-O999*V999-Q999*V1002</f>
        <v>0</v>
      </c>
      <c r="AA999" s="3">
        <f t="shared" ref="AA999" si="10454">(N999*V999+O999*U999+P999*V1002+Q999*U1002)</f>
        <v>3.4819776</v>
      </c>
      <c r="AB999" s="20"/>
      <c r="AC999" s="11">
        <v>1</v>
      </c>
      <c r="AD999" s="12">
        <v>0</v>
      </c>
      <c r="AE999" s="13">
        <v>0</v>
      </c>
      <c r="AF999" s="40">
        <f t="shared" ref="AF999" si="10455">$B999*$AD$4</f>
        <v>4.1784756000000005</v>
      </c>
      <c r="AG999" s="20"/>
      <c r="AH999" s="1">
        <f t="shared" ref="AH999" si="10456">X999*AC999+Z999*AC1002-Y999*AD999-AA999*AD1002</f>
        <v>-14.33090781274112</v>
      </c>
      <c r="AI999" s="4">
        <f t="shared" ref="AI999" si="10457">(X999*AD999+Y999*AC999+Z999*AD1002+AA999*AC1002)</f>
        <v>0</v>
      </c>
      <c r="AJ999" s="2">
        <f t="shared" ref="AJ999" si="10458">X999*AE999+Z999*AE1002-Y999*AF999-AA999*AF1002</f>
        <v>0</v>
      </c>
      <c r="AK999" s="3">
        <f t="shared" ref="AK999" si="10459">(X999*AF999+Y999*AE999+Z999*AF1002+AA999*AE1002)</f>
        <v>-56.399371021388149</v>
      </c>
      <c r="AL999" s="20"/>
      <c r="AM999" s="11">
        <v>1</v>
      </c>
      <c r="AN999" s="12">
        <v>0</v>
      </c>
      <c r="AO999" s="13">
        <v>0</v>
      </c>
      <c r="AP999" s="14">
        <v>0</v>
      </c>
      <c r="AR999" s="1">
        <f t="shared" ref="AR999" si="10460">AH999*AM999+AJ999*AM1002-AI999*AN999-AK999*AN1002</f>
        <v>247.92923556249727</v>
      </c>
      <c r="AS999" s="4">
        <f t="shared" ref="AS999" si="10461">(AH999*AN999+AI999*AM999+AJ999*AN1002+AK999*AM1002)</f>
        <v>0</v>
      </c>
      <c r="AT999" s="2">
        <f t="shared" ref="AT999" si="10462">AH999*AO999+AJ999*AO1002-AI999*AP999-AK999*AP1002</f>
        <v>0</v>
      </c>
      <c r="AU999" s="3">
        <f t="shared" ref="AU999" si="10463">(AH999*AP999+AI999*AO999+AJ999*AP1002+AK999*AO1002)</f>
        <v>-56.399371021388149</v>
      </c>
      <c r="AV999" s="20"/>
      <c r="AW999" s="11">
        <v>1</v>
      </c>
      <c r="AX999" s="12">
        <v>0</v>
      </c>
      <c r="AY999" s="13">
        <v>0</v>
      </c>
      <c r="AZ999" s="40">
        <f t="shared" ref="AZ999" si="10464">$B999*$AX$4</f>
        <v>4.1784756000000005</v>
      </c>
      <c r="BA999" s="20"/>
      <c r="BB999" s="1">
        <f t="shared" ref="BB999" si="10465">AR999*AW999+AT999*AW1002-AS999*AX999-AU999*AX1002</f>
        <v>247.92923556249727</v>
      </c>
      <c r="BC999" s="4">
        <f t="shared" ref="BC999" si="10466">(AR999*AX999+AS999*AW999+AT999*AX1002+AU999*AW1002)</f>
        <v>0</v>
      </c>
      <c r="BD999" s="2">
        <f t="shared" ref="BD999" si="10467">AR999*AY999+AT999*AY1002-AS999*AZ999-AU999*AZ1002</f>
        <v>0</v>
      </c>
      <c r="BE999" s="3">
        <f t="shared" ref="BE999" si="10468">(AR999*AZ999+AS999*AY999+AT999*AZ1002+AU999*AY1002)</f>
        <v>979.5668903031592</v>
      </c>
      <c r="BF999" s="20"/>
      <c r="BG999" s="11">
        <v>1</v>
      </c>
      <c r="BH999" s="12">
        <v>0</v>
      </c>
      <c r="BI999" s="13">
        <v>0</v>
      </c>
      <c r="BJ999" s="14">
        <v>0</v>
      </c>
      <c r="BK999" s="20"/>
      <c r="BL999" s="1">
        <f t="shared" ref="BL999" si="10469">BB999*BG999+BD999*BG1002-BC999*BH999-BE999*BH1002</f>
        <v>-4065.0363882402603</v>
      </c>
      <c r="BM999" s="4">
        <f t="shared" ref="BM999" si="10470">(BB999*BH999+BC999*BG999+BD999*BH1002+BE999*BG1002)</f>
        <v>0</v>
      </c>
      <c r="BN999" s="2">
        <f t="shared" ref="BN999" si="10471">BB999*BI999+BD999*BI1002-BC999*BJ999-BE999*BJ1002</f>
        <v>0</v>
      </c>
      <c r="BO999" s="3">
        <f t="shared" ref="BO999" si="10472">(BB999*BJ999+BC999*BI999+BD999*BJ1002+BE999*BI1002)</f>
        <v>979.5668903031592</v>
      </c>
      <c r="BP999" s="20"/>
      <c r="BQ999" s="11">
        <v>1</v>
      </c>
      <c r="BR999" s="12">
        <v>0</v>
      </c>
      <c r="BS999" s="13">
        <v>0</v>
      </c>
      <c r="BT999" s="40">
        <f t="shared" ref="BT999" si="10473">$B999*BR$4</f>
        <v>3.4819776</v>
      </c>
      <c r="BU999" s="20"/>
      <c r="BV999" s="1">
        <f t="shared" ref="BV999" si="10474">BL999*BQ999+BN999*BQ1002-BM999*BR999-BO999*BR1002</f>
        <v>-4065.0363882402603</v>
      </c>
      <c r="BW999" s="4">
        <f t="shared" ref="BW999" si="10475">(BL999*BR999+BM999*BQ999+BN999*BR1002+BO999*BQ1002)</f>
        <v>0</v>
      </c>
      <c r="BX999" s="2">
        <f t="shared" ref="BX999" si="10476">BL999*BS999+BN999*BS1002-BM999*BT999-BO999*BT1002</f>
        <v>0</v>
      </c>
      <c r="BY999" s="3">
        <f t="shared" ref="BY999" si="10477">(BL999*BT999+BM999*BS999+BN999*BT1002+BO999*BS1002)</f>
        <v>-13174.79875673433</v>
      </c>
      <c r="BZ999" s="20"/>
      <c r="CA999" s="11">
        <v>1</v>
      </c>
      <c r="CB999" s="12">
        <v>0</v>
      </c>
      <c r="CC999" s="13">
        <v>0</v>
      </c>
      <c r="CD999" s="14">
        <v>0</v>
      </c>
      <c r="CE999" s="20"/>
      <c r="CF999" s="1">
        <f t="shared" ref="CF999" si="10478">BV999*CA999+BX999*CA1002-BW999*CB999-BY999*CB1002</f>
        <v>22117.652234739082</v>
      </c>
      <c r="CG999" s="4">
        <f t="shared" ref="CG999" si="10479">(BV999*CB999+BW999*CA999+BX999*CB1002+BY999*CA1002)</f>
        <v>0</v>
      </c>
      <c r="CH999" s="2">
        <f t="shared" ref="CH999" si="10480">BV999*CC999+BX999*CC1002-BW999*CD999-BY999*CD1002</f>
        <v>0</v>
      </c>
      <c r="CI999" s="3">
        <f t="shared" ref="CI999" si="10481">(BV999*CD999+BW999*CC999+BX999*CD1002+BY999*CC1002)</f>
        <v>-13174.79875673433</v>
      </c>
      <c r="CJ999" s="28"/>
      <c r="CK999" s="11">
        <v>1</v>
      </c>
      <c r="CL999" s="12">
        <v>0</v>
      </c>
      <c r="CM999" s="13">
        <v>0</v>
      </c>
      <c r="CN999" s="14">
        <v>0</v>
      </c>
      <c r="CP999" s="1">
        <f t="shared" ref="CP999" si="10482">CF999*CK999+CH999*CK1002-CG999*CL999-CI999*CL1002</f>
        <v>22117.652234739082</v>
      </c>
      <c r="CQ999" s="4">
        <f t="shared" ref="CQ999" si="10483">(CF999*CL999+CG999*CK999+CH999*CL1002+CI999*CK1002)</f>
        <v>-13174.79875673433</v>
      </c>
      <c r="CR999" s="2">
        <f t="shared" ref="CR999" si="10484">CF999*CM999+CH999*CM1002-CG999*CN999-CI999*CN1002</f>
        <v>0</v>
      </c>
      <c r="CS999" s="3">
        <f t="shared" ref="CS999" si="10485">(CF999*CN999+CG999*CM999+CH999*CN1002+CI999*CM1002)</f>
        <v>-13174.79875673433</v>
      </c>
      <c r="CU999" s="29">
        <f t="shared" ref="CU999" si="10486">20*LOG(((1+$CL$4)/$CL$4)/((CP999+CP1002)^2+(CQ999+CQ1002)^2)^0.5)</f>
        <v>-88.011722896485651</v>
      </c>
      <c r="CW999" s="53">
        <f t="shared" ref="CW999" si="10487">((CP999^2+CQ999^2)^0.5)/((CP1002^2+CQ1002^2)^0.5)</f>
        <v>0.59566895422651811</v>
      </c>
    </row>
    <row r="1000" spans="1:101" ht="18" customHeight="1" thickBot="1">
      <c r="D1000" s="11"/>
      <c r="E1000" s="13"/>
      <c r="F1000" s="13"/>
      <c r="G1000" s="15"/>
      <c r="H1000" s="10"/>
      <c r="I1000" s="11"/>
      <c r="J1000" s="13"/>
      <c r="K1000" s="13"/>
      <c r="L1000" s="15"/>
      <c r="N1000" s="5"/>
      <c r="Q1000" s="6"/>
      <c r="S1000" s="11"/>
      <c r="T1000" s="13"/>
      <c r="U1000" s="13"/>
      <c r="V1000" s="15"/>
      <c r="W1000" s="20"/>
      <c r="X1000" s="5"/>
      <c r="AA1000" s="6"/>
      <c r="AB1000" s="20"/>
      <c r="AC1000" s="11"/>
      <c r="AD1000" s="13"/>
      <c r="AE1000" s="13"/>
      <c r="AF1000" s="15"/>
      <c r="AG1000" s="20"/>
      <c r="AH1000" s="5"/>
      <c r="AK1000" s="6"/>
      <c r="AL1000" s="20"/>
      <c r="AM1000" s="11"/>
      <c r="AN1000" s="13"/>
      <c r="AO1000" s="13"/>
      <c r="AP1000" s="15"/>
      <c r="AR1000" s="5"/>
      <c r="AU1000" s="6"/>
      <c r="AW1000" s="11"/>
      <c r="AX1000" s="13"/>
      <c r="AY1000" s="13"/>
      <c r="AZ1000" s="15"/>
      <c r="BA1000" s="20"/>
      <c r="BB1000" s="5"/>
      <c r="BE1000" s="6"/>
      <c r="BG1000" s="11"/>
      <c r="BH1000" s="13"/>
      <c r="BI1000" s="13"/>
      <c r="BJ1000" s="15"/>
      <c r="BL1000" s="5"/>
      <c r="BO1000" s="6"/>
      <c r="BQ1000" s="11"/>
      <c r="BR1000" s="13"/>
      <c r="BS1000" s="13"/>
      <c r="BT1000" s="15"/>
      <c r="BU1000" s="20"/>
      <c r="BV1000" s="5"/>
      <c r="BY1000" s="6"/>
      <c r="CA1000" s="11"/>
      <c r="CB1000" s="13"/>
      <c r="CC1000" s="13"/>
      <c r="CD1000" s="15"/>
      <c r="CF1000" s="5"/>
      <c r="CI1000" s="6"/>
      <c r="CK1000" s="11"/>
      <c r="CL1000" s="13"/>
      <c r="CM1000" s="13"/>
      <c r="CN1000" s="15"/>
      <c r="CP1000" s="5"/>
      <c r="CS1000" s="6"/>
      <c r="CW1000" s="54"/>
    </row>
    <row r="1001" spans="1:101" ht="18" customHeight="1" thickBot="1">
      <c r="D1001" s="11" t="s">
        <v>101</v>
      </c>
      <c r="E1001" s="13"/>
      <c r="F1001" s="13" t="s">
        <v>102</v>
      </c>
      <c r="G1001" s="15"/>
      <c r="H1001" s="10"/>
      <c r="I1001" s="11" t="s">
        <v>106</v>
      </c>
      <c r="J1001" s="13"/>
      <c r="K1001" s="13" t="s">
        <v>105</v>
      </c>
      <c r="L1001" s="15"/>
      <c r="N1001" s="194" t="s">
        <v>16</v>
      </c>
      <c r="O1001" s="195"/>
      <c r="P1001" s="196" t="s">
        <v>17</v>
      </c>
      <c r="Q1001" s="197"/>
      <c r="S1001" s="11" t="s">
        <v>4</v>
      </c>
      <c r="T1001" s="13"/>
      <c r="U1001" s="13" t="s">
        <v>5</v>
      </c>
      <c r="V1001" s="15"/>
      <c r="W1001" s="20"/>
      <c r="X1001" s="194" t="s">
        <v>111</v>
      </c>
      <c r="Y1001" s="195"/>
      <c r="Z1001" s="196" t="s">
        <v>110</v>
      </c>
      <c r="AA1001" s="197"/>
      <c r="AB1001" s="20"/>
      <c r="AC1001" s="11" t="s">
        <v>18</v>
      </c>
      <c r="AD1001" s="13"/>
      <c r="AE1001" s="13" t="s">
        <v>19</v>
      </c>
      <c r="AF1001" s="15"/>
      <c r="AG1001" s="20"/>
      <c r="AH1001" s="194" t="s">
        <v>114</v>
      </c>
      <c r="AI1001" s="195"/>
      <c r="AJ1001" s="196" t="s">
        <v>115</v>
      </c>
      <c r="AK1001" s="197"/>
      <c r="AL1001" s="20"/>
      <c r="AM1001" s="11" t="s">
        <v>138</v>
      </c>
      <c r="AN1001" s="13"/>
      <c r="AO1001" s="13" t="s">
        <v>137</v>
      </c>
      <c r="AP1001" s="15"/>
      <c r="AR1001" s="194" t="s">
        <v>117</v>
      </c>
      <c r="AS1001" s="195"/>
      <c r="AT1001" s="196" t="s">
        <v>118</v>
      </c>
      <c r="AU1001" s="197"/>
      <c r="AV1001" s="36"/>
      <c r="AW1001" s="11" t="s">
        <v>142</v>
      </c>
      <c r="AX1001" s="13"/>
      <c r="AY1001" s="13" t="s">
        <v>141</v>
      </c>
      <c r="AZ1001" s="15"/>
      <c r="BA1001" s="20"/>
      <c r="BB1001" s="194" t="s">
        <v>122</v>
      </c>
      <c r="BC1001" s="195"/>
      <c r="BD1001" s="196" t="s">
        <v>121</v>
      </c>
      <c r="BE1001" s="197"/>
      <c r="BF1001" s="36"/>
      <c r="BG1001" s="11" t="s">
        <v>145</v>
      </c>
      <c r="BH1001" s="13"/>
      <c r="BI1001" s="13" t="s">
        <v>146</v>
      </c>
      <c r="BJ1001" s="15"/>
      <c r="BK1001" s="36"/>
      <c r="BL1001" s="194" t="s">
        <v>125</v>
      </c>
      <c r="BM1001" s="195"/>
      <c r="BN1001" s="196" t="s">
        <v>126</v>
      </c>
      <c r="BO1001" s="197"/>
      <c r="BP1001" s="36"/>
      <c r="BQ1001" s="11" t="s">
        <v>150</v>
      </c>
      <c r="BR1001" s="13"/>
      <c r="BS1001" s="13" t="s">
        <v>149</v>
      </c>
      <c r="BT1001" s="15"/>
      <c r="BU1001" s="20"/>
      <c r="BV1001" s="194" t="s">
        <v>129</v>
      </c>
      <c r="BW1001" s="195"/>
      <c r="BX1001" s="196" t="s">
        <v>130</v>
      </c>
      <c r="BY1001" s="197"/>
      <c r="BZ1001" s="36"/>
      <c r="CA1001" s="11" t="s">
        <v>154</v>
      </c>
      <c r="CB1001" s="13"/>
      <c r="CC1001" s="13" t="s">
        <v>153</v>
      </c>
      <c r="CD1001" s="15"/>
      <c r="CE1001" s="36"/>
      <c r="CF1001" s="194" t="s">
        <v>134</v>
      </c>
      <c r="CG1001" s="195"/>
      <c r="CH1001" s="196" t="s">
        <v>133</v>
      </c>
      <c r="CI1001" s="197"/>
      <c r="CK1001" s="11" t="s">
        <v>159</v>
      </c>
      <c r="CL1001" s="13"/>
      <c r="CM1001" s="13" t="s">
        <v>158</v>
      </c>
      <c r="CN1001" s="15"/>
      <c r="CP1001" s="109" t="s">
        <v>161</v>
      </c>
      <c r="CQ1001" s="110"/>
      <c r="CR1001" s="111" t="s">
        <v>162</v>
      </c>
      <c r="CS1001" s="112"/>
      <c r="CU1001" s="38" t="s">
        <v>29</v>
      </c>
      <c r="CW1001" s="55" t="s">
        <v>47</v>
      </c>
    </row>
    <row r="1002" spans="1:101" ht="18" customHeight="1" thickTop="1" thickBot="1">
      <c r="D1002" s="16">
        <v>0</v>
      </c>
      <c r="E1002" s="17">
        <f t="shared" ref="E1002" si="10488">$B999*$E$4</f>
        <v>1.9873311999999999</v>
      </c>
      <c r="F1002" s="18">
        <v>1</v>
      </c>
      <c r="G1002" s="19">
        <v>0</v>
      </c>
      <c r="H1002" s="10"/>
      <c r="I1002" s="16">
        <v>0</v>
      </c>
      <c r="J1002" s="17">
        <v>0</v>
      </c>
      <c r="K1002" s="18">
        <v>1</v>
      </c>
      <c r="L1002" s="19">
        <v>0</v>
      </c>
      <c r="N1002" s="1">
        <f t="shared" ref="N1002" si="10489">D1002*I999+F1002*I1002-E1002*J999-G1002*J1002</f>
        <v>0</v>
      </c>
      <c r="O1002" s="4">
        <f t="shared" ref="O1002" si="10490">(D1002*J999+E1002*I999+F1002*J1002+G1002*I1002)</f>
        <v>1.9873311999999999</v>
      </c>
      <c r="P1002" s="2">
        <f t="shared" ref="P1002" si="10491">D1002*K999+F1002*K1002-E1002*L999-G1002*L1002</f>
        <v>-5.9198427221811194</v>
      </c>
      <c r="Q1002" s="3">
        <f t="shared" ref="Q1002" si="10492">(D1002*L999+E1002*K999+F1002*L1002+G1002*K1002)</f>
        <v>0</v>
      </c>
      <c r="S1002" s="16">
        <v>0</v>
      </c>
      <c r="T1002" s="17">
        <f t="shared" ref="T1002" si="10493">$B999*$T$4</f>
        <v>4.4029312000000003</v>
      </c>
      <c r="U1002" s="18">
        <v>1</v>
      </c>
      <c r="V1002" s="19">
        <v>0</v>
      </c>
      <c r="W1002" s="20"/>
      <c r="X1002" s="1">
        <f t="shared" ref="X1002" si="10494">N1002*S999+P1002*S1002-O1002*T999-Q1002*T1002</f>
        <v>0</v>
      </c>
      <c r="Y1002" s="4">
        <f t="shared" ref="Y1002" si="10495">(N1002*T999+O1002*S999+P1002*T1002+Q1002*S1002)</f>
        <v>-24.077329020584184</v>
      </c>
      <c r="Z1002" s="2">
        <f t="shared" ref="Z1002" si="10496">N1002*U999+P1002*U1002-O1002*V999-Q1002*V1002</f>
        <v>-5.9198427221811194</v>
      </c>
      <c r="AA1002" s="3">
        <f t="shared" ref="AA1002" si="10497">(N1002*V999+O1002*U999+P1002*V1002+Q1002*U1002)</f>
        <v>0</v>
      </c>
      <c r="AB1002" s="20"/>
      <c r="AC1002" s="16">
        <v>0</v>
      </c>
      <c r="AD1002" s="17">
        <v>0</v>
      </c>
      <c r="AE1002" s="18">
        <v>1</v>
      </c>
      <c r="AF1002" s="19">
        <v>0</v>
      </c>
      <c r="AG1002" s="20"/>
      <c r="AH1002" s="1">
        <f t="shared" ref="AH1002" si="10498">X1002*AC999+Z1002*AC1002-Y1002*AD999-AA1002*AD1002</f>
        <v>0</v>
      </c>
      <c r="AI1002" s="4">
        <f t="shared" ref="AI1002" si="10499">(X1002*AD999+Y1002*AC999+Z1002*AD1002+AA1002*AC1002)</f>
        <v>-24.077329020584184</v>
      </c>
      <c r="AJ1002" s="2">
        <f t="shared" ref="AJ1002" si="10500">X1002*AE999+Z1002*AE1002-Y1002*AF999-AA1002*AF1002</f>
        <v>94.686689103501806</v>
      </c>
      <c r="AK1002" s="3">
        <f t="shared" ref="AK1002" si="10501">(X1002*AF999+Y1002*AE999+Z1002*AF1002+AA1002*AE1002)</f>
        <v>0</v>
      </c>
      <c r="AL1002" s="20"/>
      <c r="AM1002" s="16">
        <v>0</v>
      </c>
      <c r="AN1002" s="17">
        <f t="shared" ref="AN1002" si="10502">$B999*$AN$4</f>
        <v>4.6500543999999993</v>
      </c>
      <c r="AO1002" s="18">
        <v>1</v>
      </c>
      <c r="AP1002" s="19">
        <v>0</v>
      </c>
      <c r="AR1002" s="1">
        <f t="shared" ref="AR1002" si="10503">AH1002*AM999+AJ1002*AM1002-AI1002*AN999-AK1002*AN1002</f>
        <v>0</v>
      </c>
      <c r="AS1002" s="4">
        <f t="shared" ref="AS1002" si="10504">(AH1002*AN999+AI1002*AM999+AJ1002*AN1002+AK1002*AM1002)</f>
        <v>416.22092626658639</v>
      </c>
      <c r="AT1002" s="2">
        <f t="shared" ref="AT1002" si="10505">AH1002*AO999+AJ1002*AO1002-AI1002*AP999-AK1002*AP1002</f>
        <v>94.686689103501806</v>
      </c>
      <c r="AU1002" s="3">
        <f t="shared" ref="AU1002" si="10506">(AH1002*AP999+AI1002*AO999+AJ1002*AP1002+AK1002*AO1002)</f>
        <v>0</v>
      </c>
      <c r="AV1002" s="20"/>
      <c r="AW1002" s="16">
        <v>0</v>
      </c>
      <c r="AX1002" s="17">
        <v>0</v>
      </c>
      <c r="AY1002" s="18">
        <v>1</v>
      </c>
      <c r="AZ1002" s="19">
        <v>0</v>
      </c>
      <c r="BA1002" s="20"/>
      <c r="BB1002" s="1">
        <f t="shared" ref="BB1002" si="10507">AR1002*AW999+AT1002*AW1002-AS1002*AX999-AU1002*AX1002</f>
        <v>0</v>
      </c>
      <c r="BC1002" s="4">
        <f t="shared" ref="BC1002" si="10508">(AR1002*AX999+AS1002*AW999+AT1002*AX1002+AU1002*AW1002)</f>
        <v>416.22092626658639</v>
      </c>
      <c r="BD1002" s="2">
        <f t="shared" ref="BD1002" si="10509">AR1002*AY999+AT1002*AY1002-AS1002*AZ999-AU1002*AZ1002</f>
        <v>-1644.4822955108289</v>
      </c>
      <c r="BE1002" s="3">
        <f t="shared" ref="BE1002" si="10510">(AR1002*AZ999+AS1002*AY999+AT1002*AZ1002+AU1002*AY1002)</f>
        <v>0</v>
      </c>
      <c r="BF1002" s="20"/>
      <c r="BG1002" s="16">
        <v>0</v>
      </c>
      <c r="BH1002" s="17">
        <f t="shared" ref="BH1002" si="10511">$B999*$BH$4</f>
        <v>4.4029312000000003</v>
      </c>
      <c r="BI1002" s="18">
        <v>1</v>
      </c>
      <c r="BJ1002" s="19">
        <v>0</v>
      </c>
      <c r="BK1002" s="20"/>
      <c r="BL1002" s="1">
        <f t="shared" ref="BL1002" si="10512">BB1002*BG999+BD1002*BG1002-BC1002*BH999-BE1002*BH1002</f>
        <v>0</v>
      </c>
      <c r="BM1002" s="4">
        <f t="shared" ref="BM1002" si="10513">(BB1002*BH999+BC1002*BG999+BD1002*BH1002+BE1002*BG1002)</f>
        <v>-6824.3214804856625</v>
      </c>
      <c r="BN1002" s="2">
        <f t="shared" ref="BN1002" si="10514">BB1002*BI999+BD1002*BI1002-BC1002*BJ999-BE1002*BJ1002</f>
        <v>-1644.4822955108289</v>
      </c>
      <c r="BO1002" s="3">
        <f t="shared" ref="BO1002" si="10515">(BB1002*BJ999+BC1002*BI999+BD1002*BJ1002+BE1002*BI1002)</f>
        <v>0</v>
      </c>
      <c r="BP1002" s="20"/>
      <c r="BQ1002" s="16">
        <v>0</v>
      </c>
      <c r="BR1002" s="17">
        <v>0</v>
      </c>
      <c r="BS1002" s="18">
        <v>1</v>
      </c>
      <c r="BT1002" s="19">
        <v>0</v>
      </c>
      <c r="BU1002" s="20"/>
      <c r="BV1002" s="1">
        <f t="shared" ref="BV1002" si="10516">BL1002*BQ999+BN1002*BQ1002-BM1002*BR999-BO1002*BR1002</f>
        <v>0</v>
      </c>
      <c r="BW1002" s="4">
        <f t="shared" ref="BW1002" si="10517">(BL1002*BR999+BM1002*BQ999+BN1002*BR1002+BO1002*BQ1002)</f>
        <v>-6824.3214804856625</v>
      </c>
      <c r="BX1002" s="2">
        <f t="shared" ref="BX1002" si="10518">BL1002*BS999+BN1002*BS1002-BM1002*BT999-BO1002*BT1002</f>
        <v>22117.652234739086</v>
      </c>
      <c r="BY1002" s="3">
        <f t="shared" ref="BY1002" si="10519">(BL1002*BT999+BM1002*BS999+BN1002*BT1002+BO1002*BS1002)</f>
        <v>0</v>
      </c>
      <c r="BZ1002" s="20"/>
      <c r="CA1002" s="16">
        <v>0</v>
      </c>
      <c r="CB1002" s="17">
        <f t="shared" ref="CB1002" si="10520">$B999*$CB$4</f>
        <v>1.9873311999999999</v>
      </c>
      <c r="CC1002" s="18">
        <v>1</v>
      </c>
      <c r="CD1002" s="19">
        <v>0</v>
      </c>
      <c r="CE1002" s="20"/>
      <c r="CF1002" s="1">
        <f t="shared" ref="CF1002" si="10521">BV1002*CA999+BX1002*CA1002-BW1002*CB999-BY1002*CB1002</f>
        <v>0</v>
      </c>
      <c r="CG1002" s="4">
        <f t="shared" ref="CG1002" si="10522">(BV1002*CB999+BW1002*CA999+BX1002*CB1002+BY1002*CA1002)</f>
        <v>37130.778876361044</v>
      </c>
      <c r="CH1002" s="2">
        <f t="shared" ref="CH1002" si="10523">BV1002*CC999+BX1002*CC1002-BW1002*CD999-BY1002*CD1002</f>
        <v>22117.652234739086</v>
      </c>
      <c r="CI1002" s="3">
        <f t="shared" ref="CI1002" si="10524">(BV1002*CD999+BW1002*CC999+BX1002*CD1002+BY1002*CC1002)</f>
        <v>0</v>
      </c>
      <c r="CK1002" s="16">
        <f t="shared" ref="CK1002" si="10525">1/$CL$4</f>
        <v>1</v>
      </c>
      <c r="CL1002" s="17">
        <v>0</v>
      </c>
      <c r="CM1002" s="18">
        <v>1</v>
      </c>
      <c r="CN1002" s="19">
        <v>0</v>
      </c>
      <c r="CP1002" s="1">
        <f t="shared" ref="CP1002" si="10526">CF1002*CK999+CH1002*CK1002-CG1002*CL999-CI1002*CL1002</f>
        <v>22117.652234739086</v>
      </c>
      <c r="CQ1002" s="4">
        <f t="shared" ref="CQ1002" si="10527">(CF1002*CL999+CG1002*CK999+CH1002*CL1002+CI1002*CK1002)</f>
        <v>37130.778876361044</v>
      </c>
      <c r="CR1002" s="2">
        <f t="shared" ref="CR1002" si="10528">CF1002*CM999+CH1002*CM1002-CG1002*CN999-CI1002*CN1002</f>
        <v>22117.652234739086</v>
      </c>
      <c r="CS1002" s="3">
        <f t="shared" ref="CS1002" si="10529">(CF1002*CN999+CG1002*CM999+CH1002*CN1002+CI1002*CM1002)</f>
        <v>0</v>
      </c>
      <c r="CU1002" s="39">
        <f t="shared" ref="CU1002" si="10530">(180/PI())*ATAN(-1*(CQ999/CP999))</f>
        <v>30.780944094854298</v>
      </c>
      <c r="CW1002" s="56">
        <f t="shared" ref="CW1002" si="10531">20*LOG(((1-(10^(CU999/20)^2)*(1-((1-CW999)/(1+CW999))^2))^0.5))</f>
        <v>-6.4237912389502738E-9</v>
      </c>
    </row>
    <row r="1003" spans="1:101" ht="18" customHeight="1">
      <c r="E1003" s="20"/>
      <c r="F1003" s="20"/>
      <c r="G1003" s="20"/>
      <c r="H1003" s="20"/>
      <c r="I1003" s="20"/>
      <c r="J1003" s="20"/>
      <c r="K1003" s="20"/>
      <c r="L1003" s="20"/>
      <c r="M1003" s="20"/>
      <c r="N1003" s="20"/>
      <c r="O1003" s="20"/>
      <c r="P1003" s="20"/>
      <c r="Q1003" s="20"/>
      <c r="R1003" s="20"/>
      <c r="S1003" s="20"/>
      <c r="T1003" s="20"/>
      <c r="U1003" s="20"/>
      <c r="V1003" s="20"/>
      <c r="W1003" s="20"/>
      <c r="X1003" s="20"/>
      <c r="Y1003" s="20"/>
      <c r="Z1003" s="20"/>
      <c r="AA1003" s="20"/>
      <c r="AB1003" s="30"/>
      <c r="AC1003" s="20"/>
      <c r="AD1003" s="20"/>
      <c r="AE1003" s="20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</row>
    <row r="1004" spans="1:101" ht="18" customHeight="1"/>
    <row r="1005" spans="1:101" ht="18" customHeight="1" thickBot="1">
      <c r="A1005" s="23"/>
      <c r="B1005" s="23"/>
      <c r="C1005" s="23"/>
      <c r="D1005" s="20" t="s">
        <v>6</v>
      </c>
      <c r="E1005" s="20"/>
      <c r="F1005" s="20"/>
      <c r="G1005" s="20"/>
      <c r="H1005" s="20"/>
      <c r="I1005" s="20" t="s">
        <v>7</v>
      </c>
      <c r="J1005" s="20"/>
      <c r="K1005" s="20"/>
      <c r="L1005" s="20"/>
      <c r="M1005" s="23"/>
      <c r="N1005" s="23"/>
      <c r="O1005" s="24" t="s">
        <v>8</v>
      </c>
      <c r="P1005" s="23"/>
      <c r="Q1005" s="23"/>
      <c r="R1005" s="23"/>
      <c r="S1005" s="20"/>
      <c r="T1005" s="20" t="s">
        <v>9</v>
      </c>
      <c r="U1005" s="23"/>
      <c r="V1005" s="23"/>
      <c r="W1005" s="23"/>
      <c r="X1005" s="23"/>
      <c r="Y1005" s="24" t="s">
        <v>10</v>
      </c>
      <c r="Z1005" s="23"/>
      <c r="AA1005" s="23"/>
      <c r="AB1005" s="23"/>
      <c r="AC1005" s="24" t="s">
        <v>11</v>
      </c>
      <c r="AD1005" s="20"/>
      <c r="AE1005" s="20"/>
      <c r="AF1005" s="20"/>
      <c r="AG1005" s="20"/>
      <c r="AH1005" s="23"/>
      <c r="AI1005" s="24" t="s">
        <v>12</v>
      </c>
      <c r="AJ1005" s="23"/>
      <c r="AK1005" s="23"/>
      <c r="AL1005" s="20"/>
      <c r="AM1005" s="24" t="s">
        <v>21</v>
      </c>
      <c r="AN1005" s="20"/>
      <c r="AO1005" s="23"/>
      <c r="AP1005" s="23"/>
      <c r="AQ1005" s="23"/>
      <c r="AR1005" s="23"/>
      <c r="AS1005" s="24" t="s">
        <v>87</v>
      </c>
      <c r="AT1005" s="23"/>
      <c r="AU1005" s="23"/>
      <c r="AV1005" s="23"/>
      <c r="AW1005" s="24" t="s">
        <v>22</v>
      </c>
      <c r="AX1005" s="20"/>
      <c r="AY1005" s="20"/>
      <c r="AZ1005" s="20"/>
      <c r="BA1005" s="20"/>
      <c r="BB1005" s="23"/>
      <c r="BC1005" s="24" t="s">
        <v>13</v>
      </c>
      <c r="BD1005" s="23"/>
      <c r="BE1005" s="23"/>
      <c r="BF1005" s="23"/>
      <c r="BG1005" s="24" t="s">
        <v>23</v>
      </c>
      <c r="BH1005" s="20"/>
      <c r="BI1005" s="23"/>
      <c r="BJ1005" s="23"/>
      <c r="BK1005" s="23"/>
      <c r="BL1005" s="23"/>
      <c r="BM1005" s="24" t="s">
        <v>24</v>
      </c>
      <c r="BN1005" s="23"/>
      <c r="BO1005" s="23"/>
      <c r="BP1005" s="23"/>
      <c r="BQ1005" s="24" t="s">
        <v>22</v>
      </c>
      <c r="BR1005" s="20"/>
      <c r="BS1005" s="20"/>
      <c r="BT1005" s="20"/>
      <c r="BU1005" s="20"/>
      <c r="BV1005" s="23"/>
      <c r="BW1005" s="24" t="s">
        <v>25</v>
      </c>
      <c r="BX1005" s="23"/>
      <c r="BY1005" s="23"/>
      <c r="BZ1005" s="23"/>
      <c r="CA1005" s="24" t="s">
        <v>23</v>
      </c>
      <c r="CB1005" s="20"/>
      <c r="CC1005" s="23"/>
      <c r="CD1005" s="23"/>
      <c r="CE1005" s="23"/>
      <c r="CF1005" s="23"/>
      <c r="CG1005" s="24" t="s">
        <v>88</v>
      </c>
      <c r="CH1005" s="23"/>
      <c r="CI1005" s="23"/>
      <c r="CJ1005" s="23"/>
      <c r="CK1005" s="24" t="s">
        <v>155</v>
      </c>
      <c r="CL1005" s="24"/>
      <c r="CM1005" s="23"/>
      <c r="CN1005" s="23"/>
      <c r="CO1005" s="23"/>
      <c r="CP1005" s="23"/>
      <c r="CQ1005" s="24" t="s">
        <v>89</v>
      </c>
      <c r="CR1005" s="23"/>
      <c r="CS1005" s="23"/>
    </row>
    <row r="1006" spans="1:101" ht="18" customHeight="1" thickBot="1">
      <c r="A1006" s="23"/>
      <c r="B1006" s="33"/>
      <c r="C1006" s="23"/>
      <c r="D1006" s="7" t="s">
        <v>99</v>
      </c>
      <c r="E1006" s="8"/>
      <c r="F1006" s="8" t="s">
        <v>100</v>
      </c>
      <c r="G1006" s="9"/>
      <c r="H1006" s="10"/>
      <c r="I1006" s="7" t="s">
        <v>103</v>
      </c>
      <c r="J1006" s="8"/>
      <c r="K1006" s="8" t="s">
        <v>104</v>
      </c>
      <c r="L1006" s="9"/>
      <c r="M1006" s="23"/>
      <c r="N1006" s="194" t="s">
        <v>74</v>
      </c>
      <c r="O1006" s="195"/>
      <c r="P1006" s="196" t="s">
        <v>75</v>
      </c>
      <c r="Q1006" s="197"/>
      <c r="R1006" s="23"/>
      <c r="S1006" s="7" t="s">
        <v>2</v>
      </c>
      <c r="T1006" s="8"/>
      <c r="U1006" s="8" t="s">
        <v>3</v>
      </c>
      <c r="V1006" s="9"/>
      <c r="W1006" s="20"/>
      <c r="X1006" s="194" t="s">
        <v>108</v>
      </c>
      <c r="Y1006" s="195"/>
      <c r="Z1006" s="196" t="s">
        <v>109</v>
      </c>
      <c r="AA1006" s="197"/>
      <c r="AB1006" s="20"/>
      <c r="AC1006" s="7" t="s">
        <v>107</v>
      </c>
      <c r="AD1006" s="8"/>
      <c r="AE1006" s="8" t="s">
        <v>14</v>
      </c>
      <c r="AF1006" s="9"/>
      <c r="AG1006" s="20"/>
      <c r="AH1006" s="194" t="s">
        <v>112</v>
      </c>
      <c r="AI1006" s="195"/>
      <c r="AJ1006" s="196" t="s">
        <v>113</v>
      </c>
      <c r="AK1006" s="197"/>
      <c r="AL1006" s="20"/>
      <c r="AM1006" s="106" t="s">
        <v>135</v>
      </c>
      <c r="AN1006" s="107"/>
      <c r="AO1006" s="107" t="s">
        <v>136</v>
      </c>
      <c r="AP1006" s="108"/>
      <c r="AQ1006" s="23"/>
      <c r="AR1006" s="194" t="s">
        <v>116</v>
      </c>
      <c r="AS1006" s="195"/>
      <c r="AT1006" s="196" t="s">
        <v>0</v>
      </c>
      <c r="AU1006" s="197"/>
      <c r="AV1006" s="36"/>
      <c r="AW1006" s="7" t="s">
        <v>139</v>
      </c>
      <c r="AX1006" s="8"/>
      <c r="AY1006" s="8" t="s">
        <v>140</v>
      </c>
      <c r="AZ1006" s="9"/>
      <c r="BA1006" s="20"/>
      <c r="BB1006" s="194" t="s">
        <v>119</v>
      </c>
      <c r="BC1006" s="195"/>
      <c r="BD1006" s="196" t="s">
        <v>120</v>
      </c>
      <c r="BE1006" s="197"/>
      <c r="BF1006" s="36"/>
      <c r="BG1006" s="190" t="s">
        <v>143</v>
      </c>
      <c r="BH1006" s="191"/>
      <c r="BI1006" s="192" t="s">
        <v>144</v>
      </c>
      <c r="BJ1006" s="193"/>
      <c r="BK1006" s="36"/>
      <c r="BL1006" s="194" t="s">
        <v>123</v>
      </c>
      <c r="BM1006" s="195"/>
      <c r="BN1006" s="196" t="s">
        <v>124</v>
      </c>
      <c r="BO1006" s="197"/>
      <c r="BP1006" s="36"/>
      <c r="BQ1006" s="7" t="s">
        <v>147</v>
      </c>
      <c r="BR1006" s="8"/>
      <c r="BS1006" s="8" t="s">
        <v>148</v>
      </c>
      <c r="BT1006" s="9"/>
      <c r="BU1006" s="20"/>
      <c r="BV1006" s="194" t="s">
        <v>127</v>
      </c>
      <c r="BW1006" s="195"/>
      <c r="BX1006" s="196" t="s">
        <v>128</v>
      </c>
      <c r="BY1006" s="197"/>
      <c r="BZ1006" s="36"/>
      <c r="CA1006" s="7" t="s">
        <v>151</v>
      </c>
      <c r="CB1006" s="8"/>
      <c r="CC1006" s="8" t="s">
        <v>152</v>
      </c>
      <c r="CD1006" s="9"/>
      <c r="CE1006" s="36"/>
      <c r="CF1006" s="194" t="s">
        <v>131</v>
      </c>
      <c r="CG1006" s="195"/>
      <c r="CH1006" s="196" t="s">
        <v>132</v>
      </c>
      <c r="CI1006" s="197"/>
      <c r="CJ1006" s="23"/>
      <c r="CK1006" s="7" t="s">
        <v>156</v>
      </c>
      <c r="CL1006" s="8"/>
      <c r="CM1006" s="8" t="s">
        <v>157</v>
      </c>
      <c r="CN1006" s="9"/>
      <c r="CO1006" s="23"/>
      <c r="CP1006" s="194" t="s">
        <v>160</v>
      </c>
      <c r="CQ1006" s="195"/>
      <c r="CR1006" s="196" t="s">
        <v>132</v>
      </c>
      <c r="CS1006" s="197"/>
      <c r="CU1006" s="26" t="s">
        <v>15</v>
      </c>
      <c r="CW1006" s="52" t="s">
        <v>46</v>
      </c>
    </row>
    <row r="1007" spans="1:101" ht="18" customHeight="1" thickTop="1" thickBot="1">
      <c r="B1007" s="34">
        <v>2.46</v>
      </c>
      <c r="D1007" s="11">
        <v>1</v>
      </c>
      <c r="E1007" s="12">
        <v>0</v>
      </c>
      <c r="F1007" s="13">
        <v>0</v>
      </c>
      <c r="G1007" s="14">
        <v>0</v>
      </c>
      <c r="H1007" s="10"/>
      <c r="I1007" s="11">
        <v>1</v>
      </c>
      <c r="J1007" s="12">
        <v>0</v>
      </c>
      <c r="K1007" s="13">
        <v>0</v>
      </c>
      <c r="L1007" s="40">
        <f t="shared" ref="L1007" si="10532">$B1007*$J$4</f>
        <v>3.5105184</v>
      </c>
      <c r="N1007" s="1">
        <f t="shared" ref="N1007" si="10533">D1007*I1007+F1007*I1010-E1007*J1007-G1007*J1010</f>
        <v>1</v>
      </c>
      <c r="O1007" s="4">
        <f t="shared" ref="O1007" si="10534">(D1007*J1007+E1007*I1007+F1007*J1010+G1007*I1010)</f>
        <v>0</v>
      </c>
      <c r="P1007" s="2">
        <f t="shared" ref="P1007" si="10535">D1007*K1007+F1007*K1010-E1007*L1007-G1007*L1010</f>
        <v>0</v>
      </c>
      <c r="Q1007" s="3">
        <f t="shared" ref="Q1007" si="10536">(D1007*L1007+E1007*K1007+F1007*L1010+G1007*K1010)</f>
        <v>3.5105184</v>
      </c>
      <c r="S1007" s="11">
        <v>1</v>
      </c>
      <c r="T1007" s="12">
        <v>0</v>
      </c>
      <c r="U1007" s="13">
        <v>0</v>
      </c>
      <c r="V1007" s="13">
        <v>0</v>
      </c>
      <c r="W1007" s="20"/>
      <c r="X1007" s="1">
        <f t="shared" ref="X1007" si="10537">N1007*S1007+P1007*S1010-O1007*T1007-Q1007*T1010</f>
        <v>-14.58326419638272</v>
      </c>
      <c r="Y1007" s="4">
        <f t="shared" ref="Y1007" si="10538">(N1007*T1007+O1007*S1007+P1007*T1010+Q1007*S1010)</f>
        <v>0</v>
      </c>
      <c r="Z1007" s="2">
        <f t="shared" ref="Z1007" si="10539">N1007*U1007+P1007*U1010-O1007*V1007-Q1007*V1010</f>
        <v>0</v>
      </c>
      <c r="AA1007" s="3">
        <f t="shared" ref="AA1007" si="10540">(N1007*V1007+O1007*U1007+P1007*V1010+Q1007*U1010)</f>
        <v>3.5105184</v>
      </c>
      <c r="AB1007" s="20"/>
      <c r="AC1007" s="11">
        <v>1</v>
      </c>
      <c r="AD1007" s="12">
        <v>0</v>
      </c>
      <c r="AE1007" s="13">
        <v>0</v>
      </c>
      <c r="AF1007" s="40">
        <f t="shared" ref="AF1007" si="10541">$B1007*$AD$4</f>
        <v>4.2127254000000001</v>
      </c>
      <c r="AG1007" s="20"/>
      <c r="AH1007" s="1">
        <f t="shared" ref="AH1007" si="10542">X1007*AC1007+Z1007*AC1010-Y1007*AD1007-AA1007*AD1010</f>
        <v>-14.58326419638272</v>
      </c>
      <c r="AI1007" s="4">
        <f t="shared" ref="AI1007" si="10543">(X1007*AD1007+Y1007*AC1007+Z1007*AD1010+AA1007*AC1010)</f>
        <v>0</v>
      </c>
      <c r="AJ1007" s="2">
        <f t="shared" ref="AJ1007" si="10544">X1007*AE1007+Z1007*AE1010-Y1007*AF1007-AA1007*AF1010</f>
        <v>0</v>
      </c>
      <c r="AK1007" s="3">
        <f t="shared" ref="AK1007" si="10545">(X1007*AF1007+Y1007*AE1007+Z1007*AF1010+AA1007*AE1010)</f>
        <v>-57.924769095012067</v>
      </c>
      <c r="AL1007" s="20"/>
      <c r="AM1007" s="11">
        <v>1</v>
      </c>
      <c r="AN1007" s="12">
        <v>0</v>
      </c>
      <c r="AO1007" s="13">
        <v>0</v>
      </c>
      <c r="AP1007" s="14">
        <v>0</v>
      </c>
      <c r="AR1007" s="1">
        <f t="shared" ref="AR1007" si="10546">AH1007*AM1007+AJ1007*AM1010-AI1007*AN1007-AK1007*AN1010</f>
        <v>256.97787736187229</v>
      </c>
      <c r="AS1007" s="4">
        <f t="shared" ref="AS1007" si="10547">(AH1007*AN1007+AI1007*AM1007+AJ1007*AN1010+AK1007*AM1010)</f>
        <v>0</v>
      </c>
      <c r="AT1007" s="2">
        <f t="shared" ref="AT1007" si="10548">AH1007*AO1007+AJ1007*AO1010-AI1007*AP1007-AK1007*AP1010</f>
        <v>0</v>
      </c>
      <c r="AU1007" s="3">
        <f t="shared" ref="AU1007" si="10549">(AH1007*AP1007+AI1007*AO1007+AJ1007*AP1010+AK1007*AO1010)</f>
        <v>-57.924769095012067</v>
      </c>
      <c r="AV1007" s="20"/>
      <c r="AW1007" s="11">
        <v>1</v>
      </c>
      <c r="AX1007" s="12">
        <v>0</v>
      </c>
      <c r="AY1007" s="13">
        <v>0</v>
      </c>
      <c r="AZ1007" s="40">
        <f t="shared" ref="AZ1007" si="10550">$B1007*$AX$4</f>
        <v>4.2127254000000001</v>
      </c>
      <c r="BA1007" s="20"/>
      <c r="BB1007" s="1">
        <f t="shared" ref="BB1007" si="10551">AR1007*AW1007+AT1007*AW1010-AS1007*AX1007-AU1007*AX1010</f>
        <v>256.97787736187229</v>
      </c>
      <c r="BC1007" s="4">
        <f t="shared" ref="BC1007" si="10552">(AR1007*AX1007+AS1007*AW1007+AT1007*AX1010+AU1007*AW1010)</f>
        <v>0</v>
      </c>
      <c r="BD1007" s="2">
        <f t="shared" ref="BD1007" si="10553">AR1007*AY1007+AT1007*AY1010-AS1007*AZ1007-AU1007*AZ1010</f>
        <v>0</v>
      </c>
      <c r="BE1007" s="3">
        <f t="shared" ref="BE1007" si="10554">(AR1007*AZ1007+AS1007*AY1007+AT1007*AZ1010+AU1007*AY1010)</f>
        <v>1024.6524621054323</v>
      </c>
      <c r="BF1007" s="20"/>
      <c r="BG1007" s="11">
        <v>1</v>
      </c>
      <c r="BH1007" s="12">
        <v>0</v>
      </c>
      <c r="BI1007" s="13">
        <v>0</v>
      </c>
      <c r="BJ1007" s="14">
        <v>0</v>
      </c>
      <c r="BK1007" s="20"/>
      <c r="BL1007" s="1">
        <f t="shared" ref="BL1007" si="10555">BB1007*BG1007+BD1007*BG1010-BC1007*BH1007-BE1007*BH1010</f>
        <v>-4291.4757146953525</v>
      </c>
      <c r="BM1007" s="4">
        <f t="shared" ref="BM1007" si="10556">(BB1007*BH1007+BC1007*BG1007+BD1007*BH1010+BE1007*BG1010)</f>
        <v>0</v>
      </c>
      <c r="BN1007" s="2">
        <f t="shared" ref="BN1007" si="10557">BB1007*BI1007+BD1007*BI1010-BC1007*BJ1007-BE1007*BJ1010</f>
        <v>0</v>
      </c>
      <c r="BO1007" s="3">
        <f t="shared" ref="BO1007" si="10558">(BB1007*BJ1007+BC1007*BI1007+BD1007*BJ1010+BE1007*BI1010)</f>
        <v>1024.6524621054323</v>
      </c>
      <c r="BP1007" s="20"/>
      <c r="BQ1007" s="11">
        <v>1</v>
      </c>
      <c r="BR1007" s="12">
        <v>0</v>
      </c>
      <c r="BS1007" s="13">
        <v>0</v>
      </c>
      <c r="BT1007" s="40">
        <f t="shared" ref="BT1007" si="10559">$B1007*BR$4</f>
        <v>3.5105184</v>
      </c>
      <c r="BU1007" s="20"/>
      <c r="BV1007" s="1">
        <f t="shared" ref="BV1007" si="10560">BL1007*BQ1007+BN1007*BQ1010-BM1007*BR1007-BO1007*BR1010</f>
        <v>-4291.4757146953525</v>
      </c>
      <c r="BW1007" s="4">
        <f t="shared" ref="BW1007" si="10561">(BL1007*BR1007+BM1007*BQ1007+BN1007*BR1010+BO1007*BQ1010)</f>
        <v>0</v>
      </c>
      <c r="BX1007" s="2">
        <f t="shared" ref="BX1007" si="10562">BL1007*BS1007+BN1007*BS1010-BM1007*BT1007-BO1007*BT1010</f>
        <v>0</v>
      </c>
      <c r="BY1007" s="3">
        <f t="shared" ref="BY1007" si="10563">(BL1007*BT1007+BM1007*BS1007+BN1007*BT1010+BO1007*BS1010)</f>
        <v>-14040.651997485753</v>
      </c>
      <c r="BZ1007" s="20"/>
      <c r="CA1007" s="11">
        <v>1</v>
      </c>
      <c r="CB1007" s="12">
        <v>0</v>
      </c>
      <c r="CC1007" s="13">
        <v>0</v>
      </c>
      <c r="CD1007" s="14">
        <v>0</v>
      </c>
      <c r="CE1007" s="20"/>
      <c r="CF1007" s="1">
        <f t="shared" ref="CF1007" si="10564">BV1007*CA1007+BX1007*CA1010-BW1007*CB1007-BY1007*CB1010</f>
        <v>23840.666673028645</v>
      </c>
      <c r="CG1007" s="4">
        <f t="shared" ref="CG1007" si="10565">(BV1007*CB1007+BW1007*CA1007+BX1007*CB1010+BY1007*CA1010)</f>
        <v>0</v>
      </c>
      <c r="CH1007" s="2">
        <f t="shared" ref="CH1007" si="10566">BV1007*CC1007+BX1007*CC1010-BW1007*CD1007-BY1007*CD1010</f>
        <v>0</v>
      </c>
      <c r="CI1007" s="3">
        <f t="shared" ref="CI1007" si="10567">(BV1007*CD1007+BW1007*CC1007+BX1007*CD1010+BY1007*CC1010)</f>
        <v>-14040.651997485753</v>
      </c>
      <c r="CJ1007" s="28"/>
      <c r="CK1007" s="11">
        <v>1</v>
      </c>
      <c r="CL1007" s="12">
        <v>0</v>
      </c>
      <c r="CM1007" s="13">
        <v>0</v>
      </c>
      <c r="CN1007" s="14">
        <v>0</v>
      </c>
      <c r="CP1007" s="1">
        <f t="shared" ref="CP1007" si="10568">CF1007*CK1007+CH1007*CK1010-CG1007*CL1007-CI1007*CL1010</f>
        <v>23840.666673028645</v>
      </c>
      <c r="CQ1007" s="4">
        <f t="shared" ref="CQ1007" si="10569">(CF1007*CL1007+CG1007*CK1007+CH1007*CL1010+CI1007*CK1010)</f>
        <v>-14040.651997485753</v>
      </c>
      <c r="CR1007" s="2">
        <f t="shared" ref="CR1007" si="10570">CF1007*CM1007+CH1007*CM1010-CG1007*CN1007-CI1007*CN1010</f>
        <v>0</v>
      </c>
      <c r="CS1007" s="3">
        <f t="shared" ref="CS1007" si="10571">(CF1007*CN1007+CG1007*CM1007+CH1007*CN1010+CI1007*CM1010)</f>
        <v>-14040.651997485753</v>
      </c>
      <c r="CU1007" s="29">
        <f t="shared" ref="CU1007" si="10572">20*LOG(((1+$CL$4)/$CL$4)/((CP1007+CP1010)^2+(CQ1007+CQ1010)^2)^0.5)</f>
        <v>-88.71075472441413</v>
      </c>
      <c r="CW1007" s="53">
        <f t="shared" ref="CW1007" si="10573">((CP1007^2+CQ1007^2)^0.5)/((CP1010^2+CQ1010^2)^0.5)</f>
        <v>0.58893705483964365</v>
      </c>
    </row>
    <row r="1008" spans="1:101" ht="18" customHeight="1" thickBot="1">
      <c r="D1008" s="11"/>
      <c r="E1008" s="13"/>
      <c r="F1008" s="13"/>
      <c r="G1008" s="15"/>
      <c r="H1008" s="10"/>
      <c r="I1008" s="11"/>
      <c r="J1008" s="13"/>
      <c r="K1008" s="13"/>
      <c r="L1008" s="15"/>
      <c r="N1008" s="5"/>
      <c r="Q1008" s="6"/>
      <c r="S1008" s="11"/>
      <c r="T1008" s="13"/>
      <c r="U1008" s="13"/>
      <c r="V1008" s="15"/>
      <c r="W1008" s="20"/>
      <c r="X1008" s="5"/>
      <c r="AA1008" s="6"/>
      <c r="AB1008" s="20"/>
      <c r="AC1008" s="11"/>
      <c r="AD1008" s="13"/>
      <c r="AE1008" s="13"/>
      <c r="AF1008" s="15"/>
      <c r="AG1008" s="20"/>
      <c r="AH1008" s="5"/>
      <c r="AK1008" s="6"/>
      <c r="AL1008" s="20"/>
      <c r="AM1008" s="11"/>
      <c r="AN1008" s="13"/>
      <c r="AO1008" s="13"/>
      <c r="AP1008" s="15"/>
      <c r="AR1008" s="5"/>
      <c r="AU1008" s="6"/>
      <c r="AW1008" s="11"/>
      <c r="AX1008" s="13"/>
      <c r="AY1008" s="13"/>
      <c r="AZ1008" s="15"/>
      <c r="BA1008" s="20"/>
      <c r="BB1008" s="5"/>
      <c r="BE1008" s="6"/>
      <c r="BG1008" s="11"/>
      <c r="BH1008" s="13"/>
      <c r="BI1008" s="13"/>
      <c r="BJ1008" s="15"/>
      <c r="BL1008" s="5"/>
      <c r="BO1008" s="6"/>
      <c r="BQ1008" s="11"/>
      <c r="BR1008" s="13"/>
      <c r="BS1008" s="13"/>
      <c r="BT1008" s="15"/>
      <c r="BU1008" s="20"/>
      <c r="BV1008" s="5"/>
      <c r="BY1008" s="6"/>
      <c r="CA1008" s="11"/>
      <c r="CB1008" s="13"/>
      <c r="CC1008" s="13"/>
      <c r="CD1008" s="15"/>
      <c r="CF1008" s="5"/>
      <c r="CI1008" s="6"/>
      <c r="CK1008" s="11"/>
      <c r="CL1008" s="13"/>
      <c r="CM1008" s="13"/>
      <c r="CN1008" s="15"/>
      <c r="CP1008" s="5"/>
      <c r="CS1008" s="6"/>
      <c r="CW1008" s="54"/>
    </row>
    <row r="1009" spans="1:101" ht="18" customHeight="1" thickBot="1">
      <c r="D1009" s="11" t="s">
        <v>101</v>
      </c>
      <c r="E1009" s="13"/>
      <c r="F1009" s="13" t="s">
        <v>102</v>
      </c>
      <c r="G1009" s="15"/>
      <c r="H1009" s="10"/>
      <c r="I1009" s="11" t="s">
        <v>106</v>
      </c>
      <c r="J1009" s="13"/>
      <c r="K1009" s="13" t="s">
        <v>105</v>
      </c>
      <c r="L1009" s="15"/>
      <c r="N1009" s="194" t="s">
        <v>16</v>
      </c>
      <c r="O1009" s="195"/>
      <c r="P1009" s="196" t="s">
        <v>17</v>
      </c>
      <c r="Q1009" s="197"/>
      <c r="S1009" s="11" t="s">
        <v>4</v>
      </c>
      <c r="T1009" s="13"/>
      <c r="U1009" s="13" t="s">
        <v>5</v>
      </c>
      <c r="V1009" s="15"/>
      <c r="W1009" s="20"/>
      <c r="X1009" s="194" t="s">
        <v>111</v>
      </c>
      <c r="Y1009" s="195"/>
      <c r="Z1009" s="196" t="s">
        <v>110</v>
      </c>
      <c r="AA1009" s="197"/>
      <c r="AB1009" s="20"/>
      <c r="AC1009" s="11" t="s">
        <v>18</v>
      </c>
      <c r="AD1009" s="13"/>
      <c r="AE1009" s="13" t="s">
        <v>19</v>
      </c>
      <c r="AF1009" s="15"/>
      <c r="AG1009" s="20"/>
      <c r="AH1009" s="194" t="s">
        <v>114</v>
      </c>
      <c r="AI1009" s="195"/>
      <c r="AJ1009" s="196" t="s">
        <v>115</v>
      </c>
      <c r="AK1009" s="197"/>
      <c r="AL1009" s="20"/>
      <c r="AM1009" s="11" t="s">
        <v>138</v>
      </c>
      <c r="AN1009" s="13"/>
      <c r="AO1009" s="13" t="s">
        <v>137</v>
      </c>
      <c r="AP1009" s="15"/>
      <c r="AR1009" s="194" t="s">
        <v>117</v>
      </c>
      <c r="AS1009" s="195"/>
      <c r="AT1009" s="196" t="s">
        <v>118</v>
      </c>
      <c r="AU1009" s="197"/>
      <c r="AV1009" s="36"/>
      <c r="AW1009" s="11" t="s">
        <v>142</v>
      </c>
      <c r="AX1009" s="13"/>
      <c r="AY1009" s="13" t="s">
        <v>141</v>
      </c>
      <c r="AZ1009" s="15"/>
      <c r="BA1009" s="20"/>
      <c r="BB1009" s="194" t="s">
        <v>122</v>
      </c>
      <c r="BC1009" s="195"/>
      <c r="BD1009" s="196" t="s">
        <v>121</v>
      </c>
      <c r="BE1009" s="197"/>
      <c r="BF1009" s="36"/>
      <c r="BG1009" s="11" t="s">
        <v>145</v>
      </c>
      <c r="BH1009" s="13"/>
      <c r="BI1009" s="13" t="s">
        <v>146</v>
      </c>
      <c r="BJ1009" s="15"/>
      <c r="BK1009" s="36"/>
      <c r="BL1009" s="194" t="s">
        <v>125</v>
      </c>
      <c r="BM1009" s="195"/>
      <c r="BN1009" s="196" t="s">
        <v>126</v>
      </c>
      <c r="BO1009" s="197"/>
      <c r="BP1009" s="36"/>
      <c r="BQ1009" s="11" t="s">
        <v>150</v>
      </c>
      <c r="BR1009" s="13"/>
      <c r="BS1009" s="13" t="s">
        <v>149</v>
      </c>
      <c r="BT1009" s="15"/>
      <c r="BU1009" s="20"/>
      <c r="BV1009" s="194" t="s">
        <v>129</v>
      </c>
      <c r="BW1009" s="195"/>
      <c r="BX1009" s="196" t="s">
        <v>130</v>
      </c>
      <c r="BY1009" s="197"/>
      <c r="BZ1009" s="36"/>
      <c r="CA1009" s="11" t="s">
        <v>154</v>
      </c>
      <c r="CB1009" s="13"/>
      <c r="CC1009" s="13" t="s">
        <v>153</v>
      </c>
      <c r="CD1009" s="15"/>
      <c r="CE1009" s="36"/>
      <c r="CF1009" s="194" t="s">
        <v>134</v>
      </c>
      <c r="CG1009" s="195"/>
      <c r="CH1009" s="196" t="s">
        <v>133</v>
      </c>
      <c r="CI1009" s="197"/>
      <c r="CK1009" s="11" t="s">
        <v>159</v>
      </c>
      <c r="CL1009" s="13"/>
      <c r="CM1009" s="13" t="s">
        <v>158</v>
      </c>
      <c r="CN1009" s="15"/>
      <c r="CP1009" s="109" t="s">
        <v>161</v>
      </c>
      <c r="CQ1009" s="110"/>
      <c r="CR1009" s="111" t="s">
        <v>162</v>
      </c>
      <c r="CS1009" s="112"/>
      <c r="CU1009" s="38" t="s">
        <v>29</v>
      </c>
      <c r="CW1009" s="55" t="s">
        <v>47</v>
      </c>
    </row>
    <row r="1010" spans="1:101" ht="18" customHeight="1" thickTop="1" thickBot="1">
      <c r="D1010" s="16">
        <v>0</v>
      </c>
      <c r="E1010" s="17">
        <f t="shared" ref="E1010" si="10574">$B1007*$E$4</f>
        <v>2.0036207999999998</v>
      </c>
      <c r="F1010" s="18">
        <v>1</v>
      </c>
      <c r="G1010" s="19">
        <v>0</v>
      </c>
      <c r="H1010" s="10"/>
      <c r="I1010" s="16">
        <v>0</v>
      </c>
      <c r="J1010" s="17">
        <v>0</v>
      </c>
      <c r="K1010" s="18">
        <v>1</v>
      </c>
      <c r="L1010" s="19">
        <v>0</v>
      </c>
      <c r="N1010" s="1">
        <f t="shared" ref="N1010" si="10575">D1010*I1007+F1010*I1010-E1010*J1007-G1010*J1010</f>
        <v>0</v>
      </c>
      <c r="O1010" s="4">
        <f t="shared" ref="O1010" si="10576">(D1010*J1007+E1010*I1007+F1010*J1010+G1010*I1010)</f>
        <v>2.0036207999999998</v>
      </c>
      <c r="P1010" s="2">
        <f t="shared" ref="P1010" si="10577">D1010*K1007+F1010*K1010-E1010*L1007-G1010*L1010</f>
        <v>-6.0337476850227194</v>
      </c>
      <c r="Q1010" s="3">
        <f t="shared" ref="Q1010" si="10578">(D1010*L1007+E1010*K1007+F1010*L1010+G1010*K1010)</f>
        <v>0</v>
      </c>
      <c r="S1010" s="16">
        <v>0</v>
      </c>
      <c r="T1010" s="17">
        <f t="shared" ref="T1010" si="10579">$B1007*$T$4</f>
        <v>4.4390207999999998</v>
      </c>
      <c r="U1010" s="18">
        <v>1</v>
      </c>
      <c r="V1010" s="19">
        <v>0</v>
      </c>
      <c r="W1010" s="20"/>
      <c r="X1010" s="1">
        <f t="shared" ref="X1010" si="10580">N1010*S1007+P1010*S1010-O1010*T1007-Q1010*T1010</f>
        <v>0</v>
      </c>
      <c r="Y1010" s="4">
        <f t="shared" ref="Y1010" si="10581">(N1010*T1007+O1010*S1007+P1010*T1010+Q1010*S1010)</f>
        <v>-24.780310675767698</v>
      </c>
      <c r="Z1010" s="2">
        <f t="shared" ref="Z1010" si="10582">N1010*U1007+P1010*U1010-O1010*V1007-Q1010*V1010</f>
        <v>-6.0337476850227194</v>
      </c>
      <c r="AA1010" s="3">
        <f t="shared" ref="AA1010" si="10583">(N1010*V1007+O1010*U1007+P1010*V1010+Q1010*U1010)</f>
        <v>0</v>
      </c>
      <c r="AB1010" s="20"/>
      <c r="AC1010" s="16">
        <v>0</v>
      </c>
      <c r="AD1010" s="17">
        <v>0</v>
      </c>
      <c r="AE1010" s="18">
        <v>1</v>
      </c>
      <c r="AF1010" s="19">
        <v>0</v>
      </c>
      <c r="AG1010" s="20"/>
      <c r="AH1010" s="1">
        <f t="shared" ref="AH1010" si="10584">X1010*AC1007+Z1010*AC1010-Y1010*AD1007-AA1010*AD1010</f>
        <v>0</v>
      </c>
      <c r="AI1010" s="4">
        <f t="shared" ref="AI1010" si="10585">(X1010*AD1007+Y1010*AC1007+Z1010*AD1010+AA1010*AC1010)</f>
        <v>-24.780310675767698</v>
      </c>
      <c r="AJ1010" s="2">
        <f t="shared" ref="AJ1010" si="10586">X1010*AE1007+Z1010*AE1010-Y1010*AF1007-AA1010*AF1010</f>
        <v>98.358896518675024</v>
      </c>
      <c r="AK1010" s="3">
        <f t="shared" ref="AK1010" si="10587">(X1010*AF1007+Y1010*AE1007+Z1010*AF1010+AA1010*AE1010)</f>
        <v>0</v>
      </c>
      <c r="AL1010" s="20"/>
      <c r="AM1010" s="16">
        <v>0</v>
      </c>
      <c r="AN1010" s="17">
        <f t="shared" ref="AN1010" si="10588">$B1007*$AN$4</f>
        <v>4.6881695999999993</v>
      </c>
      <c r="AO1010" s="18">
        <v>1</v>
      </c>
      <c r="AP1010" s="19">
        <v>0</v>
      </c>
      <c r="AR1010" s="1">
        <f t="shared" ref="AR1010" si="10589">AH1010*AM1007+AJ1010*AM1010-AI1010*AN1007-AK1010*AN1010</f>
        <v>0</v>
      </c>
      <c r="AS1010" s="4">
        <f t="shared" ref="AS1010" si="10590">(AH1010*AN1007+AI1010*AM1007+AJ1010*AN1010+AK1010*AM1010)</f>
        <v>436.34287787263031</v>
      </c>
      <c r="AT1010" s="2">
        <f t="shared" ref="AT1010" si="10591">AH1010*AO1007+AJ1010*AO1010-AI1010*AP1007-AK1010*AP1010</f>
        <v>98.358896518675024</v>
      </c>
      <c r="AU1010" s="3">
        <f t="shared" ref="AU1010" si="10592">(AH1010*AP1007+AI1010*AO1007+AJ1010*AP1010+AK1010*AO1010)</f>
        <v>0</v>
      </c>
      <c r="AV1010" s="20"/>
      <c r="AW1010" s="16">
        <v>0</v>
      </c>
      <c r="AX1010" s="17">
        <v>0</v>
      </c>
      <c r="AY1010" s="18">
        <v>1</v>
      </c>
      <c r="AZ1010" s="19">
        <v>0</v>
      </c>
      <c r="BA1010" s="20"/>
      <c r="BB1010" s="1">
        <f t="shared" ref="BB1010" si="10593">AR1010*AW1007+AT1010*AW1010-AS1010*AX1007-AU1010*AX1010</f>
        <v>0</v>
      </c>
      <c r="BC1010" s="4">
        <f t="shared" ref="BC1010" si="10594">(AR1010*AX1007+AS1010*AW1007+AT1010*AX1010+AU1010*AW1010)</f>
        <v>436.34287787263031</v>
      </c>
      <c r="BD1010" s="2">
        <f t="shared" ref="BD1010" si="10595">AR1010*AY1007+AT1010*AY1010-AS1010*AZ1007-AU1010*AZ1010</f>
        <v>-1739.8338282044526</v>
      </c>
      <c r="BE1010" s="3">
        <f t="shared" ref="BE1010" si="10596">(AR1010*AZ1007+AS1010*AY1007+AT1010*AZ1010+AU1010*AY1010)</f>
        <v>0</v>
      </c>
      <c r="BF1010" s="20"/>
      <c r="BG1010" s="16">
        <v>0</v>
      </c>
      <c r="BH1010" s="17">
        <f t="shared" ref="BH1010" si="10597">$B1007*$BH$4</f>
        <v>4.4390207999999998</v>
      </c>
      <c r="BI1010" s="18">
        <v>1</v>
      </c>
      <c r="BJ1010" s="19">
        <v>0</v>
      </c>
      <c r="BK1010" s="20"/>
      <c r="BL1010" s="1">
        <f t="shared" ref="BL1010" si="10598">BB1010*BG1007+BD1010*BG1010-BC1010*BH1007-BE1010*BH1010</f>
        <v>0</v>
      </c>
      <c r="BM1010" s="4">
        <f t="shared" ref="BM1010" si="10599">(BB1010*BH1007+BC1010*BG1007+BD1010*BH1010+BE1010*BG1010)</f>
        <v>-7286.8156740705617</v>
      </c>
      <c r="BN1010" s="2">
        <f t="shared" ref="BN1010" si="10600">BB1010*BI1007+BD1010*BI1010-BC1010*BJ1007-BE1010*BJ1010</f>
        <v>-1739.8338282044526</v>
      </c>
      <c r="BO1010" s="3">
        <f t="shared" ref="BO1010" si="10601">(BB1010*BJ1007+BC1010*BI1007+BD1010*BJ1010+BE1010*BI1010)</f>
        <v>0</v>
      </c>
      <c r="BP1010" s="20"/>
      <c r="BQ1010" s="16">
        <v>0</v>
      </c>
      <c r="BR1010" s="17">
        <v>0</v>
      </c>
      <c r="BS1010" s="18">
        <v>1</v>
      </c>
      <c r="BT1010" s="19">
        <v>0</v>
      </c>
      <c r="BU1010" s="20"/>
      <c r="BV1010" s="1">
        <f t="shared" ref="BV1010" si="10602">BL1010*BQ1007+BN1010*BQ1010-BM1010*BR1007-BO1010*BR1010</f>
        <v>0</v>
      </c>
      <c r="BW1010" s="4">
        <f t="shared" ref="BW1010" si="10603">(BL1010*BR1007+BM1010*BQ1007+BN1010*BR1010+BO1010*BQ1010)</f>
        <v>-7286.8156740705617</v>
      </c>
      <c r="BX1010" s="2">
        <f t="shared" ref="BX1010" si="10604">BL1010*BS1007+BN1010*BS1010-BM1010*BT1007-BO1010*BT1010</f>
        <v>23840.666673028656</v>
      </c>
      <c r="BY1010" s="3">
        <f t="shared" ref="BY1010" si="10605">(BL1010*BT1007+BM1010*BS1007+BN1010*BT1010+BO1010*BS1010)</f>
        <v>0</v>
      </c>
      <c r="BZ1010" s="20"/>
      <c r="CA1010" s="16">
        <v>0</v>
      </c>
      <c r="CB1010" s="17">
        <f t="shared" ref="CB1010" si="10606">$B1007*$CB$4</f>
        <v>2.0036207999999998</v>
      </c>
      <c r="CC1010" s="18">
        <v>1</v>
      </c>
      <c r="CD1010" s="19">
        <v>0</v>
      </c>
      <c r="CE1010" s="20"/>
      <c r="CF1010" s="1">
        <f t="shared" ref="CF1010" si="10607">BV1010*CA1007+BX1010*CA1010-BW1010*CB1007-BY1010*CB1010</f>
        <v>0</v>
      </c>
      <c r="CG1010" s="4">
        <f t="shared" ref="CG1010" si="10608">(BV1010*CB1007+BW1010*CA1007+BX1010*CB1010+BY1010*CA1010)</f>
        <v>40480.839957876451</v>
      </c>
      <c r="CH1010" s="2">
        <f t="shared" ref="CH1010" si="10609">BV1010*CC1007+BX1010*CC1010-BW1010*CD1007-BY1010*CD1010</f>
        <v>23840.666673028656</v>
      </c>
      <c r="CI1010" s="3">
        <f t="shared" ref="CI1010" si="10610">(BV1010*CD1007+BW1010*CC1007+BX1010*CD1010+BY1010*CC1010)</f>
        <v>0</v>
      </c>
      <c r="CK1010" s="16">
        <f t="shared" ref="CK1010" si="10611">1/$CL$4</f>
        <v>1</v>
      </c>
      <c r="CL1010" s="17">
        <v>0</v>
      </c>
      <c r="CM1010" s="18">
        <v>1</v>
      </c>
      <c r="CN1010" s="19">
        <v>0</v>
      </c>
      <c r="CP1010" s="1">
        <f t="shared" ref="CP1010" si="10612">CF1010*CK1007+CH1010*CK1010-CG1010*CL1007-CI1010*CL1010</f>
        <v>23840.666673028656</v>
      </c>
      <c r="CQ1010" s="4">
        <f t="shared" ref="CQ1010" si="10613">(CF1010*CL1007+CG1010*CK1007+CH1010*CL1010+CI1010*CK1010)</f>
        <v>40480.839957876451</v>
      </c>
      <c r="CR1010" s="2">
        <f t="shared" ref="CR1010" si="10614">CF1010*CM1007+CH1010*CM1010-CG1010*CN1007-CI1010*CN1010</f>
        <v>23840.666673028656</v>
      </c>
      <c r="CS1010" s="3">
        <f t="shared" ref="CS1010" si="10615">(CF1010*CN1007+CG1010*CM1007+CH1010*CN1010+CI1010*CM1010)</f>
        <v>0</v>
      </c>
      <c r="CU1010" s="39">
        <f t="shared" ref="CU1010" si="10616">(180/PI())*ATAN(-1*(CQ1007/CP1007))</f>
        <v>30.495407425146251</v>
      </c>
      <c r="CW1010" s="56">
        <f t="shared" ref="CW1010" si="10617">20*LOG(((1-(10^(CU1007/20)^2)*(1-((1-CW1007)/(1+CW1007))^2))^0.5))</f>
        <v>-5.4528600572422286E-9</v>
      </c>
    </row>
    <row r="1011" spans="1:101" ht="18" customHeight="1"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Z1011" s="20"/>
      <c r="AA1011" s="20"/>
      <c r="AB1011" s="30"/>
      <c r="AC1011" s="20"/>
      <c r="AD1011" s="20"/>
      <c r="AE1011" s="20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</row>
    <row r="1012" spans="1:101" ht="18" customHeight="1"/>
    <row r="1013" spans="1:101" ht="18" customHeight="1" thickBot="1">
      <c r="A1013" s="23"/>
      <c r="B1013" s="23"/>
      <c r="C1013" s="23"/>
      <c r="D1013" s="20" t="s">
        <v>6</v>
      </c>
      <c r="E1013" s="20"/>
      <c r="F1013" s="20"/>
      <c r="G1013" s="20"/>
      <c r="H1013" s="20"/>
      <c r="I1013" s="20" t="s">
        <v>7</v>
      </c>
      <c r="J1013" s="20"/>
      <c r="K1013" s="20"/>
      <c r="L1013" s="20"/>
      <c r="M1013" s="23"/>
      <c r="N1013" s="23"/>
      <c r="O1013" s="24" t="s">
        <v>8</v>
      </c>
      <c r="P1013" s="23"/>
      <c r="Q1013" s="23"/>
      <c r="R1013" s="23"/>
      <c r="S1013" s="20"/>
      <c r="T1013" s="20" t="s">
        <v>9</v>
      </c>
      <c r="U1013" s="23"/>
      <c r="V1013" s="23"/>
      <c r="W1013" s="23"/>
      <c r="X1013" s="23"/>
      <c r="Y1013" s="24" t="s">
        <v>10</v>
      </c>
      <c r="Z1013" s="23"/>
      <c r="AA1013" s="23"/>
      <c r="AB1013" s="23"/>
      <c r="AC1013" s="24" t="s">
        <v>11</v>
      </c>
      <c r="AD1013" s="20"/>
      <c r="AE1013" s="20"/>
      <c r="AF1013" s="20"/>
      <c r="AG1013" s="20"/>
      <c r="AH1013" s="23"/>
      <c r="AI1013" s="24" t="s">
        <v>12</v>
      </c>
      <c r="AJ1013" s="23"/>
      <c r="AK1013" s="23"/>
      <c r="AL1013" s="20"/>
      <c r="AM1013" s="24" t="s">
        <v>21</v>
      </c>
      <c r="AN1013" s="20"/>
      <c r="AO1013" s="23"/>
      <c r="AP1013" s="23"/>
      <c r="AQ1013" s="23"/>
      <c r="AR1013" s="23"/>
      <c r="AS1013" s="24" t="s">
        <v>87</v>
      </c>
      <c r="AT1013" s="23"/>
      <c r="AU1013" s="23"/>
      <c r="AV1013" s="23"/>
      <c r="AW1013" s="24" t="s">
        <v>22</v>
      </c>
      <c r="AX1013" s="20"/>
      <c r="AY1013" s="20"/>
      <c r="AZ1013" s="20"/>
      <c r="BA1013" s="20"/>
      <c r="BB1013" s="23"/>
      <c r="BC1013" s="24" t="s">
        <v>13</v>
      </c>
      <c r="BD1013" s="23"/>
      <c r="BE1013" s="23"/>
      <c r="BF1013" s="23"/>
      <c r="BG1013" s="24" t="s">
        <v>23</v>
      </c>
      <c r="BH1013" s="20"/>
      <c r="BI1013" s="23"/>
      <c r="BJ1013" s="23"/>
      <c r="BK1013" s="23"/>
      <c r="BL1013" s="23"/>
      <c r="BM1013" s="24" t="s">
        <v>24</v>
      </c>
      <c r="BN1013" s="23"/>
      <c r="BO1013" s="23"/>
      <c r="BP1013" s="23"/>
      <c r="BQ1013" s="24" t="s">
        <v>22</v>
      </c>
      <c r="BR1013" s="20"/>
      <c r="BS1013" s="20"/>
      <c r="BT1013" s="20"/>
      <c r="BU1013" s="20"/>
      <c r="BV1013" s="23"/>
      <c r="BW1013" s="24" t="s">
        <v>25</v>
      </c>
      <c r="BX1013" s="23"/>
      <c r="BY1013" s="23"/>
      <c r="BZ1013" s="23"/>
      <c r="CA1013" s="24" t="s">
        <v>23</v>
      </c>
      <c r="CB1013" s="20"/>
      <c r="CC1013" s="23"/>
      <c r="CD1013" s="23"/>
      <c r="CE1013" s="23"/>
      <c r="CF1013" s="23"/>
      <c r="CG1013" s="24" t="s">
        <v>88</v>
      </c>
      <c r="CH1013" s="23"/>
      <c r="CI1013" s="23"/>
      <c r="CJ1013" s="23"/>
      <c r="CK1013" s="24" t="s">
        <v>155</v>
      </c>
      <c r="CL1013" s="24"/>
      <c r="CM1013" s="23"/>
      <c r="CN1013" s="23"/>
      <c r="CO1013" s="23"/>
      <c r="CP1013" s="23"/>
      <c r="CQ1013" s="24" t="s">
        <v>89</v>
      </c>
      <c r="CR1013" s="23"/>
      <c r="CS1013" s="23"/>
    </row>
    <row r="1014" spans="1:101" ht="18" customHeight="1" thickBot="1">
      <c r="A1014" s="23"/>
      <c r="B1014" s="33"/>
      <c r="C1014" s="23"/>
      <c r="D1014" s="7" t="s">
        <v>99</v>
      </c>
      <c r="E1014" s="8"/>
      <c r="F1014" s="8" t="s">
        <v>100</v>
      </c>
      <c r="G1014" s="9"/>
      <c r="H1014" s="10"/>
      <c r="I1014" s="7" t="s">
        <v>103</v>
      </c>
      <c r="J1014" s="8"/>
      <c r="K1014" s="8" t="s">
        <v>104</v>
      </c>
      <c r="L1014" s="9"/>
      <c r="M1014" s="23"/>
      <c r="N1014" s="194" t="s">
        <v>74</v>
      </c>
      <c r="O1014" s="195"/>
      <c r="P1014" s="196" t="s">
        <v>75</v>
      </c>
      <c r="Q1014" s="197"/>
      <c r="R1014" s="23"/>
      <c r="S1014" s="7" t="s">
        <v>2</v>
      </c>
      <c r="T1014" s="8"/>
      <c r="U1014" s="8" t="s">
        <v>3</v>
      </c>
      <c r="V1014" s="9"/>
      <c r="W1014" s="20"/>
      <c r="X1014" s="194" t="s">
        <v>108</v>
      </c>
      <c r="Y1014" s="195"/>
      <c r="Z1014" s="196" t="s">
        <v>109</v>
      </c>
      <c r="AA1014" s="197"/>
      <c r="AB1014" s="20"/>
      <c r="AC1014" s="7" t="s">
        <v>107</v>
      </c>
      <c r="AD1014" s="8"/>
      <c r="AE1014" s="8" t="s">
        <v>14</v>
      </c>
      <c r="AF1014" s="9"/>
      <c r="AG1014" s="20"/>
      <c r="AH1014" s="194" t="s">
        <v>112</v>
      </c>
      <c r="AI1014" s="195"/>
      <c r="AJ1014" s="196" t="s">
        <v>113</v>
      </c>
      <c r="AK1014" s="197"/>
      <c r="AL1014" s="20"/>
      <c r="AM1014" s="106" t="s">
        <v>135</v>
      </c>
      <c r="AN1014" s="107"/>
      <c r="AO1014" s="107" t="s">
        <v>136</v>
      </c>
      <c r="AP1014" s="108"/>
      <c r="AQ1014" s="23"/>
      <c r="AR1014" s="194" t="s">
        <v>116</v>
      </c>
      <c r="AS1014" s="195"/>
      <c r="AT1014" s="196" t="s">
        <v>0</v>
      </c>
      <c r="AU1014" s="197"/>
      <c r="AV1014" s="36"/>
      <c r="AW1014" s="7" t="s">
        <v>139</v>
      </c>
      <c r="AX1014" s="8"/>
      <c r="AY1014" s="8" t="s">
        <v>140</v>
      </c>
      <c r="AZ1014" s="9"/>
      <c r="BA1014" s="20"/>
      <c r="BB1014" s="194" t="s">
        <v>119</v>
      </c>
      <c r="BC1014" s="195"/>
      <c r="BD1014" s="196" t="s">
        <v>120</v>
      </c>
      <c r="BE1014" s="197"/>
      <c r="BF1014" s="36"/>
      <c r="BG1014" s="190" t="s">
        <v>143</v>
      </c>
      <c r="BH1014" s="191"/>
      <c r="BI1014" s="192" t="s">
        <v>144</v>
      </c>
      <c r="BJ1014" s="193"/>
      <c r="BK1014" s="36"/>
      <c r="BL1014" s="194" t="s">
        <v>123</v>
      </c>
      <c r="BM1014" s="195"/>
      <c r="BN1014" s="196" t="s">
        <v>124</v>
      </c>
      <c r="BO1014" s="197"/>
      <c r="BP1014" s="36"/>
      <c r="BQ1014" s="7" t="s">
        <v>147</v>
      </c>
      <c r="BR1014" s="8"/>
      <c r="BS1014" s="8" t="s">
        <v>148</v>
      </c>
      <c r="BT1014" s="9"/>
      <c r="BU1014" s="20"/>
      <c r="BV1014" s="194" t="s">
        <v>127</v>
      </c>
      <c r="BW1014" s="195"/>
      <c r="BX1014" s="196" t="s">
        <v>128</v>
      </c>
      <c r="BY1014" s="197"/>
      <c r="BZ1014" s="36"/>
      <c r="CA1014" s="7" t="s">
        <v>151</v>
      </c>
      <c r="CB1014" s="8"/>
      <c r="CC1014" s="8" t="s">
        <v>152</v>
      </c>
      <c r="CD1014" s="9"/>
      <c r="CE1014" s="36"/>
      <c r="CF1014" s="194" t="s">
        <v>131</v>
      </c>
      <c r="CG1014" s="195"/>
      <c r="CH1014" s="196" t="s">
        <v>132</v>
      </c>
      <c r="CI1014" s="197"/>
      <c r="CJ1014" s="23"/>
      <c r="CK1014" s="7" t="s">
        <v>156</v>
      </c>
      <c r="CL1014" s="8"/>
      <c r="CM1014" s="8" t="s">
        <v>157</v>
      </c>
      <c r="CN1014" s="9"/>
      <c r="CO1014" s="23"/>
      <c r="CP1014" s="194" t="s">
        <v>160</v>
      </c>
      <c r="CQ1014" s="195"/>
      <c r="CR1014" s="196" t="s">
        <v>132</v>
      </c>
      <c r="CS1014" s="197"/>
      <c r="CU1014" s="26" t="s">
        <v>15</v>
      </c>
      <c r="CW1014" s="52" t="s">
        <v>46</v>
      </c>
    </row>
    <row r="1015" spans="1:101" ht="18" customHeight="1" thickTop="1" thickBot="1">
      <c r="B1015" s="34">
        <v>2.48</v>
      </c>
      <c r="D1015" s="11">
        <v>1</v>
      </c>
      <c r="E1015" s="12">
        <v>0</v>
      </c>
      <c r="F1015" s="13">
        <v>0</v>
      </c>
      <c r="G1015" s="14">
        <v>0</v>
      </c>
      <c r="H1015" s="10"/>
      <c r="I1015" s="11">
        <v>1</v>
      </c>
      <c r="J1015" s="12">
        <v>0</v>
      </c>
      <c r="K1015" s="13">
        <v>0</v>
      </c>
      <c r="L1015" s="40">
        <f t="shared" ref="L1015" si="10618">$B1015*$J$4</f>
        <v>3.5390592000000001</v>
      </c>
      <c r="N1015" s="1">
        <f t="shared" ref="N1015" si="10619">D1015*I1015+F1015*I1018-E1015*J1015-G1015*J1018</f>
        <v>1</v>
      </c>
      <c r="O1015" s="4">
        <f t="shared" ref="O1015" si="10620">(D1015*J1015+E1015*I1015+F1015*J1018+G1015*I1018)</f>
        <v>0</v>
      </c>
      <c r="P1015" s="2">
        <f t="shared" ref="P1015" si="10621">D1015*K1015+F1015*K1018-E1015*L1015-G1015*L1018</f>
        <v>0</v>
      </c>
      <c r="Q1015" s="3">
        <f t="shared" ref="Q1015" si="10622">(D1015*L1015+E1015*K1015+F1015*L1018+G1015*K1018)</f>
        <v>3.5390592000000001</v>
      </c>
      <c r="S1015" s="11">
        <v>1</v>
      </c>
      <c r="T1015" s="12">
        <v>0</v>
      </c>
      <c r="U1015" s="13">
        <v>0</v>
      </c>
      <c r="V1015" s="13">
        <v>0</v>
      </c>
      <c r="W1015" s="20"/>
      <c r="X1015" s="1">
        <f t="shared" ref="X1015" si="10623">N1015*S1015+P1015*S1018-O1015*T1015-Q1015*T1018</f>
        <v>-14.837680632135681</v>
      </c>
      <c r="Y1015" s="4">
        <f t="shared" ref="Y1015" si="10624">(N1015*T1015+O1015*S1015+P1015*T1018+Q1015*S1018)</f>
        <v>0</v>
      </c>
      <c r="Z1015" s="2">
        <f t="shared" ref="Z1015" si="10625">N1015*U1015+P1015*U1018-O1015*V1015-Q1015*V1018</f>
        <v>0</v>
      </c>
      <c r="AA1015" s="3">
        <f t="shared" ref="AA1015" si="10626">(N1015*V1015+O1015*U1015+P1015*V1018+Q1015*U1018)</f>
        <v>3.5390592000000001</v>
      </c>
      <c r="AB1015" s="20"/>
      <c r="AC1015" s="11">
        <v>1</v>
      </c>
      <c r="AD1015" s="12">
        <v>0</v>
      </c>
      <c r="AE1015" s="13">
        <v>0</v>
      </c>
      <c r="AF1015" s="40">
        <f t="shared" ref="AF1015" si="10627">$B1015*$AD$4</f>
        <v>4.2469752000000005</v>
      </c>
      <c r="AG1015" s="20"/>
      <c r="AH1015" s="1">
        <f t="shared" ref="AH1015" si="10628">X1015*AC1015+Z1015*AC1018-Y1015*AD1015-AA1015*AD1018</f>
        <v>-14.837680632135681</v>
      </c>
      <c r="AI1015" s="4">
        <f t="shared" ref="AI1015" si="10629">(X1015*AD1015+Y1015*AC1015+Z1015*AD1018+AA1015*AC1018)</f>
        <v>0</v>
      </c>
      <c r="AJ1015" s="2">
        <f t="shared" ref="AJ1015" si="10630">X1015*AE1015+Z1015*AE1018-Y1015*AF1015-AA1015*AF1018</f>
        <v>0</v>
      </c>
      <c r="AK1015" s="3">
        <f t="shared" ref="AK1015" si="10631">(X1015*AF1015+Y1015*AE1015+Z1015*AF1018+AA1015*AE1018)</f>
        <v>-59.476202470200569</v>
      </c>
      <c r="AL1015" s="20"/>
      <c r="AM1015" s="11">
        <v>1</v>
      </c>
      <c r="AN1015" s="12">
        <v>0</v>
      </c>
      <c r="AO1015" s="13">
        <v>0</v>
      </c>
      <c r="AP1015" s="14">
        <v>0</v>
      </c>
      <c r="AR1015" s="1">
        <f t="shared" ref="AR1015" si="10632">AH1015*AM1015+AJ1015*AM1018-AI1015*AN1015-AK1015*AN1018</f>
        <v>266.26379106449565</v>
      </c>
      <c r="AS1015" s="4">
        <f t="shared" ref="AS1015" si="10633">(AH1015*AN1015+AI1015*AM1015+AJ1015*AN1018+AK1015*AM1018)</f>
        <v>0</v>
      </c>
      <c r="AT1015" s="2">
        <f t="shared" ref="AT1015" si="10634">AH1015*AO1015+AJ1015*AO1018-AI1015*AP1015-AK1015*AP1018</f>
        <v>0</v>
      </c>
      <c r="AU1015" s="3">
        <f t="shared" ref="AU1015" si="10635">(AH1015*AP1015+AI1015*AO1015+AJ1015*AP1018+AK1015*AO1018)</f>
        <v>-59.476202470200569</v>
      </c>
      <c r="AV1015" s="20"/>
      <c r="AW1015" s="11">
        <v>1</v>
      </c>
      <c r="AX1015" s="12">
        <v>0</v>
      </c>
      <c r="AY1015" s="13">
        <v>0</v>
      </c>
      <c r="AZ1015" s="40">
        <f t="shared" ref="AZ1015" si="10636">$B1015*$AX$4</f>
        <v>4.2469752000000005</v>
      </c>
      <c r="BA1015" s="20"/>
      <c r="BB1015" s="1">
        <f t="shared" ref="BB1015" si="10637">AR1015*AW1015+AT1015*AW1018-AS1015*AX1015-AU1015*AX1018</f>
        <v>266.26379106449565</v>
      </c>
      <c r="BC1015" s="4">
        <f t="shared" ref="BC1015" si="10638">(AR1015*AX1015+AS1015*AW1015+AT1015*AX1018+AU1015*AW1018)</f>
        <v>0</v>
      </c>
      <c r="BD1015" s="2">
        <f t="shared" ref="BD1015" si="10639">AR1015*AY1015+AT1015*AY1018-AS1015*AZ1015-AU1015*AZ1018</f>
        <v>0</v>
      </c>
      <c r="BE1015" s="3">
        <f t="shared" ref="BE1015" si="10640">(AR1015*AZ1015+AS1015*AY1015+AT1015*AZ1018+AU1015*AY1018)</f>
        <v>1071.3395148386942</v>
      </c>
      <c r="BF1015" s="20"/>
      <c r="BG1015" s="11">
        <v>1</v>
      </c>
      <c r="BH1015" s="12">
        <v>0</v>
      </c>
      <c r="BI1015" s="13">
        <v>0</v>
      </c>
      <c r="BJ1015" s="14">
        <v>0</v>
      </c>
      <c r="BK1015" s="20"/>
      <c r="BL1015" s="1">
        <f t="shared" ref="BL1015" si="10641">BB1015*BG1015+BD1015*BG1018-BC1015*BH1015-BE1015*BH1018</f>
        <v>-4528.0988137210998</v>
      </c>
      <c r="BM1015" s="4">
        <f t="shared" ref="BM1015" si="10642">(BB1015*BH1015+BC1015*BG1015+BD1015*BH1018+BE1015*BG1018)</f>
        <v>0</v>
      </c>
      <c r="BN1015" s="2">
        <f t="shared" ref="BN1015" si="10643">BB1015*BI1015+BD1015*BI1018-BC1015*BJ1015-BE1015*BJ1018</f>
        <v>0</v>
      </c>
      <c r="BO1015" s="3">
        <f t="shared" ref="BO1015" si="10644">(BB1015*BJ1015+BC1015*BI1015+BD1015*BJ1018+BE1015*BI1018)</f>
        <v>1071.3395148386942</v>
      </c>
      <c r="BP1015" s="20"/>
      <c r="BQ1015" s="11">
        <v>1</v>
      </c>
      <c r="BR1015" s="12">
        <v>0</v>
      </c>
      <c r="BS1015" s="13">
        <v>0</v>
      </c>
      <c r="BT1015" s="40">
        <f t="shared" ref="BT1015" si="10645">$B1015*BR$4</f>
        <v>3.5390592000000001</v>
      </c>
      <c r="BU1015" s="20"/>
      <c r="BV1015" s="1">
        <f t="shared" ref="BV1015" si="10646">BL1015*BQ1015+BN1015*BQ1018-BM1015*BR1015-BO1015*BR1018</f>
        <v>-4528.0988137210998</v>
      </c>
      <c r="BW1015" s="4">
        <f t="shared" ref="BW1015" si="10647">(BL1015*BR1015+BM1015*BQ1015+BN1015*BR1018+BO1015*BQ1018)</f>
        <v>0</v>
      </c>
      <c r="BX1015" s="2">
        <f t="shared" ref="BX1015" si="10648">BL1015*BS1015+BN1015*BS1018-BM1015*BT1015-BO1015*BT1018</f>
        <v>0</v>
      </c>
      <c r="BY1015" s="3">
        <f t="shared" ref="BY1015" si="10649">(BL1015*BT1015+BM1015*BS1015+BN1015*BT1018+BO1015*BS1018)</f>
        <v>-14953.870250370052</v>
      </c>
      <c r="BZ1015" s="20"/>
      <c r="CA1015" s="11">
        <v>1</v>
      </c>
      <c r="CB1015" s="12">
        <v>0</v>
      </c>
      <c r="CC1015" s="13">
        <v>0</v>
      </c>
      <c r="CD1015" s="14">
        <v>0</v>
      </c>
      <c r="CE1015" s="20"/>
      <c r="CF1015" s="1">
        <f t="shared" ref="CF1015" si="10650">BV1015*CA1015+BX1015*CA1018-BW1015*CB1015-BY1015*CB1018</f>
        <v>25677.379225251974</v>
      </c>
      <c r="CG1015" s="4">
        <f t="shared" ref="CG1015" si="10651">(BV1015*CB1015+BW1015*CA1015+BX1015*CB1018+BY1015*CA1018)</f>
        <v>0</v>
      </c>
      <c r="CH1015" s="2">
        <f t="shared" ref="CH1015" si="10652">BV1015*CC1015+BX1015*CC1018-BW1015*CD1015-BY1015*CD1018</f>
        <v>0</v>
      </c>
      <c r="CI1015" s="3">
        <f t="shared" ref="CI1015" si="10653">(BV1015*CD1015+BW1015*CC1015+BX1015*CD1018+BY1015*CC1018)</f>
        <v>-14953.870250370052</v>
      </c>
      <c r="CJ1015" s="28"/>
      <c r="CK1015" s="11">
        <v>1</v>
      </c>
      <c r="CL1015" s="12">
        <v>0</v>
      </c>
      <c r="CM1015" s="13">
        <v>0</v>
      </c>
      <c r="CN1015" s="14">
        <v>0</v>
      </c>
      <c r="CP1015" s="1">
        <f t="shared" ref="CP1015" si="10654">CF1015*CK1015+CH1015*CK1018-CG1015*CL1015-CI1015*CL1018</f>
        <v>25677.379225251974</v>
      </c>
      <c r="CQ1015" s="4">
        <f t="shared" ref="CQ1015" si="10655">(CF1015*CL1015+CG1015*CK1015+CH1015*CL1018+CI1015*CK1018)</f>
        <v>-14953.870250370052</v>
      </c>
      <c r="CR1015" s="2">
        <f t="shared" ref="CR1015" si="10656">CF1015*CM1015+CH1015*CM1018-CG1015*CN1015-CI1015*CN1018</f>
        <v>0</v>
      </c>
      <c r="CS1015" s="3">
        <f t="shared" ref="CS1015" si="10657">(CF1015*CN1015+CG1015*CM1015+CH1015*CN1018+CI1015*CM1018)</f>
        <v>-14953.870250370052</v>
      </c>
      <c r="CU1015" s="29">
        <f t="shared" ref="CU1015" si="10658">20*LOG(((1+$CL$4)/$CL$4)/((CP1015+CP1018)^2+(CQ1015+CQ1018)^2)^0.5)</f>
        <v>-89.403011175251862</v>
      </c>
      <c r="CW1015" s="53">
        <f t="shared" ref="CW1015" si="10659">((CP1015^2+CQ1015^2)^0.5)/((CP1018^2+CQ1018^2)^0.5)</f>
        <v>0.58237525473784613</v>
      </c>
    </row>
    <row r="1016" spans="1:101" ht="18" customHeight="1" thickBot="1">
      <c r="D1016" s="11"/>
      <c r="E1016" s="13"/>
      <c r="F1016" s="13"/>
      <c r="G1016" s="15"/>
      <c r="H1016" s="10"/>
      <c r="I1016" s="11"/>
      <c r="J1016" s="13"/>
      <c r="K1016" s="13"/>
      <c r="L1016" s="15"/>
      <c r="N1016" s="5"/>
      <c r="Q1016" s="6"/>
      <c r="S1016" s="11"/>
      <c r="T1016" s="13"/>
      <c r="U1016" s="13"/>
      <c r="V1016" s="15"/>
      <c r="W1016" s="20"/>
      <c r="X1016" s="5"/>
      <c r="AA1016" s="6"/>
      <c r="AB1016" s="20"/>
      <c r="AC1016" s="11"/>
      <c r="AD1016" s="13"/>
      <c r="AE1016" s="13"/>
      <c r="AF1016" s="15"/>
      <c r="AG1016" s="20"/>
      <c r="AH1016" s="5"/>
      <c r="AK1016" s="6"/>
      <c r="AL1016" s="20"/>
      <c r="AM1016" s="11"/>
      <c r="AN1016" s="13"/>
      <c r="AO1016" s="13"/>
      <c r="AP1016" s="15"/>
      <c r="AR1016" s="5"/>
      <c r="AU1016" s="6"/>
      <c r="AW1016" s="11"/>
      <c r="AX1016" s="13"/>
      <c r="AY1016" s="13"/>
      <c r="AZ1016" s="15"/>
      <c r="BA1016" s="20"/>
      <c r="BB1016" s="5"/>
      <c r="BE1016" s="6"/>
      <c r="BG1016" s="11"/>
      <c r="BH1016" s="13"/>
      <c r="BI1016" s="13"/>
      <c r="BJ1016" s="15"/>
      <c r="BL1016" s="5"/>
      <c r="BO1016" s="6"/>
      <c r="BQ1016" s="11"/>
      <c r="BR1016" s="13"/>
      <c r="BS1016" s="13"/>
      <c r="BT1016" s="15"/>
      <c r="BU1016" s="20"/>
      <c r="BV1016" s="5"/>
      <c r="BY1016" s="6"/>
      <c r="CA1016" s="11"/>
      <c r="CB1016" s="13"/>
      <c r="CC1016" s="13"/>
      <c r="CD1016" s="15"/>
      <c r="CF1016" s="5"/>
      <c r="CI1016" s="6"/>
      <c r="CK1016" s="11"/>
      <c r="CL1016" s="13"/>
      <c r="CM1016" s="13"/>
      <c r="CN1016" s="15"/>
      <c r="CP1016" s="5"/>
      <c r="CS1016" s="6"/>
      <c r="CW1016" s="54"/>
    </row>
    <row r="1017" spans="1:101" ht="18" customHeight="1" thickBot="1">
      <c r="D1017" s="11" t="s">
        <v>101</v>
      </c>
      <c r="E1017" s="13"/>
      <c r="F1017" s="13" t="s">
        <v>102</v>
      </c>
      <c r="G1017" s="15"/>
      <c r="H1017" s="10"/>
      <c r="I1017" s="11" t="s">
        <v>106</v>
      </c>
      <c r="J1017" s="13"/>
      <c r="K1017" s="13" t="s">
        <v>105</v>
      </c>
      <c r="L1017" s="15"/>
      <c r="N1017" s="194" t="s">
        <v>16</v>
      </c>
      <c r="O1017" s="195"/>
      <c r="P1017" s="196" t="s">
        <v>17</v>
      </c>
      <c r="Q1017" s="197"/>
      <c r="S1017" s="11" t="s">
        <v>4</v>
      </c>
      <c r="T1017" s="13"/>
      <c r="U1017" s="13" t="s">
        <v>5</v>
      </c>
      <c r="V1017" s="15"/>
      <c r="W1017" s="20"/>
      <c r="X1017" s="194" t="s">
        <v>111</v>
      </c>
      <c r="Y1017" s="195"/>
      <c r="Z1017" s="196" t="s">
        <v>110</v>
      </c>
      <c r="AA1017" s="197"/>
      <c r="AB1017" s="20"/>
      <c r="AC1017" s="11" t="s">
        <v>18</v>
      </c>
      <c r="AD1017" s="13"/>
      <c r="AE1017" s="13" t="s">
        <v>19</v>
      </c>
      <c r="AF1017" s="15"/>
      <c r="AG1017" s="20"/>
      <c r="AH1017" s="194" t="s">
        <v>114</v>
      </c>
      <c r="AI1017" s="195"/>
      <c r="AJ1017" s="196" t="s">
        <v>115</v>
      </c>
      <c r="AK1017" s="197"/>
      <c r="AL1017" s="20"/>
      <c r="AM1017" s="11" t="s">
        <v>138</v>
      </c>
      <c r="AN1017" s="13"/>
      <c r="AO1017" s="13" t="s">
        <v>137</v>
      </c>
      <c r="AP1017" s="15"/>
      <c r="AR1017" s="194" t="s">
        <v>117</v>
      </c>
      <c r="AS1017" s="195"/>
      <c r="AT1017" s="196" t="s">
        <v>118</v>
      </c>
      <c r="AU1017" s="197"/>
      <c r="AV1017" s="36"/>
      <c r="AW1017" s="11" t="s">
        <v>142</v>
      </c>
      <c r="AX1017" s="13"/>
      <c r="AY1017" s="13" t="s">
        <v>141</v>
      </c>
      <c r="AZ1017" s="15"/>
      <c r="BA1017" s="20"/>
      <c r="BB1017" s="194" t="s">
        <v>122</v>
      </c>
      <c r="BC1017" s="195"/>
      <c r="BD1017" s="196" t="s">
        <v>121</v>
      </c>
      <c r="BE1017" s="197"/>
      <c r="BF1017" s="36"/>
      <c r="BG1017" s="11" t="s">
        <v>145</v>
      </c>
      <c r="BH1017" s="13"/>
      <c r="BI1017" s="13" t="s">
        <v>146</v>
      </c>
      <c r="BJ1017" s="15"/>
      <c r="BK1017" s="36"/>
      <c r="BL1017" s="194" t="s">
        <v>125</v>
      </c>
      <c r="BM1017" s="195"/>
      <c r="BN1017" s="196" t="s">
        <v>126</v>
      </c>
      <c r="BO1017" s="197"/>
      <c r="BP1017" s="36"/>
      <c r="BQ1017" s="11" t="s">
        <v>150</v>
      </c>
      <c r="BR1017" s="13"/>
      <c r="BS1017" s="13" t="s">
        <v>149</v>
      </c>
      <c r="BT1017" s="15"/>
      <c r="BU1017" s="20"/>
      <c r="BV1017" s="194" t="s">
        <v>129</v>
      </c>
      <c r="BW1017" s="195"/>
      <c r="BX1017" s="196" t="s">
        <v>130</v>
      </c>
      <c r="BY1017" s="197"/>
      <c r="BZ1017" s="36"/>
      <c r="CA1017" s="11" t="s">
        <v>154</v>
      </c>
      <c r="CB1017" s="13"/>
      <c r="CC1017" s="13" t="s">
        <v>153</v>
      </c>
      <c r="CD1017" s="15"/>
      <c r="CE1017" s="36"/>
      <c r="CF1017" s="194" t="s">
        <v>134</v>
      </c>
      <c r="CG1017" s="195"/>
      <c r="CH1017" s="196" t="s">
        <v>133</v>
      </c>
      <c r="CI1017" s="197"/>
      <c r="CK1017" s="11" t="s">
        <v>159</v>
      </c>
      <c r="CL1017" s="13"/>
      <c r="CM1017" s="13" t="s">
        <v>158</v>
      </c>
      <c r="CN1017" s="15"/>
      <c r="CP1017" s="109" t="s">
        <v>161</v>
      </c>
      <c r="CQ1017" s="110"/>
      <c r="CR1017" s="111" t="s">
        <v>162</v>
      </c>
      <c r="CS1017" s="112"/>
      <c r="CU1017" s="38" t="s">
        <v>29</v>
      </c>
      <c r="CW1017" s="55" t="s">
        <v>47</v>
      </c>
    </row>
    <row r="1018" spans="1:101" ht="18" customHeight="1" thickTop="1" thickBot="1">
      <c r="D1018" s="16">
        <v>0</v>
      </c>
      <c r="E1018" s="17">
        <f t="shared" ref="E1018" si="10660">$B1015*$E$4</f>
        <v>2.0199104000000001</v>
      </c>
      <c r="F1018" s="18">
        <v>1</v>
      </c>
      <c r="G1018" s="19">
        <v>0</v>
      </c>
      <c r="H1018" s="10"/>
      <c r="I1018" s="16">
        <v>0</v>
      </c>
      <c r="J1018" s="17">
        <v>0</v>
      </c>
      <c r="K1018" s="18">
        <v>1</v>
      </c>
      <c r="L1018" s="19">
        <v>0</v>
      </c>
      <c r="N1018" s="1">
        <f t="shared" ref="N1018" si="10661">D1018*I1015+F1018*I1018-E1018*J1015-G1018*J1018</f>
        <v>0</v>
      </c>
      <c r="O1018" s="4">
        <f t="shared" ref="O1018" si="10662">(D1018*J1015+E1018*I1015+F1018*J1018+G1018*I1018)</f>
        <v>2.0199104000000001</v>
      </c>
      <c r="P1018" s="2">
        <f t="shared" ref="P1018" si="10663">D1018*K1015+F1018*K1018-E1018*L1015-G1018*L1018</f>
        <v>-6.1485824842956802</v>
      </c>
      <c r="Q1018" s="3">
        <f t="shared" ref="Q1018" si="10664">(D1018*L1015+E1018*K1015+F1018*L1018+G1018*K1018)</f>
        <v>0</v>
      </c>
      <c r="S1018" s="16">
        <v>0</v>
      </c>
      <c r="T1018" s="17">
        <f t="shared" ref="T1018" si="10665">$B1015*$T$4</f>
        <v>4.4751104000000002</v>
      </c>
      <c r="U1018" s="18">
        <v>1</v>
      </c>
      <c r="V1018" s="19">
        <v>0</v>
      </c>
      <c r="W1018" s="20"/>
      <c r="X1018" s="1">
        <f t="shared" ref="X1018" si="10666">N1018*S1015+P1018*S1018-O1018*T1015-Q1018*T1018</f>
        <v>0</v>
      </c>
      <c r="Y1018" s="4">
        <f t="shared" ref="Y1018" si="10667">(N1018*T1015+O1018*S1015+P1018*T1018+Q1018*S1018)</f>
        <v>-25.495675020729436</v>
      </c>
      <c r="Z1018" s="2">
        <f t="shared" ref="Z1018" si="10668">N1018*U1015+P1018*U1018-O1018*V1015-Q1018*V1018</f>
        <v>-6.1485824842956802</v>
      </c>
      <c r="AA1018" s="3">
        <f t="shared" ref="AA1018" si="10669">(N1018*V1015+O1018*U1015+P1018*V1018+Q1018*U1018)</f>
        <v>0</v>
      </c>
      <c r="AB1018" s="20"/>
      <c r="AC1018" s="16">
        <v>0</v>
      </c>
      <c r="AD1018" s="17">
        <v>0</v>
      </c>
      <c r="AE1018" s="18">
        <v>1</v>
      </c>
      <c r="AF1018" s="19">
        <v>0</v>
      </c>
      <c r="AG1018" s="20"/>
      <c r="AH1018" s="1">
        <f t="shared" ref="AH1018" si="10670">X1018*AC1015+Z1018*AC1018-Y1018*AD1015-AA1018*AD1018</f>
        <v>0</v>
      </c>
      <c r="AI1018" s="4">
        <f t="shared" ref="AI1018" si="10671">(X1018*AD1015+Y1018*AC1015+Z1018*AD1018+AA1018*AC1018)</f>
        <v>-25.495675020729436</v>
      </c>
      <c r="AJ1018" s="2">
        <f t="shared" ref="AJ1018" si="10672">X1018*AE1015+Z1018*AE1018-Y1018*AF1015-AA1018*AF1018</f>
        <v>102.13091703600173</v>
      </c>
      <c r="AK1018" s="3">
        <f t="shared" ref="AK1018" si="10673">(X1018*AF1015+Y1018*AE1015+Z1018*AF1018+AA1018*AE1018)</f>
        <v>0</v>
      </c>
      <c r="AL1018" s="20"/>
      <c r="AM1018" s="16">
        <v>0</v>
      </c>
      <c r="AN1018" s="17">
        <f t="shared" ref="AN1018" si="10674">$B1015*$AN$4</f>
        <v>4.7262847999999993</v>
      </c>
      <c r="AO1018" s="18">
        <v>1</v>
      </c>
      <c r="AP1018" s="19">
        <v>0</v>
      </c>
      <c r="AR1018" s="1">
        <f t="shared" ref="AR1018" si="10675">AH1018*AM1015+AJ1018*AM1018-AI1018*AN1015-AK1018*AN1018</f>
        <v>0</v>
      </c>
      <c r="AS1018" s="4">
        <f t="shared" ref="AS1018" si="10676">(AH1018*AN1015+AI1018*AM1015+AJ1018*AN1018+AK1018*AM1018)</f>
        <v>457.20412577658652</v>
      </c>
      <c r="AT1018" s="2">
        <f t="shared" ref="AT1018" si="10677">AH1018*AO1015+AJ1018*AO1018-AI1018*AP1015-AK1018*AP1018</f>
        <v>102.13091703600173</v>
      </c>
      <c r="AU1018" s="3">
        <f t="shared" ref="AU1018" si="10678">(AH1018*AP1015+AI1018*AO1015+AJ1018*AP1018+AK1018*AO1018)</f>
        <v>0</v>
      </c>
      <c r="AV1018" s="20"/>
      <c r="AW1018" s="16">
        <v>0</v>
      </c>
      <c r="AX1018" s="17">
        <v>0</v>
      </c>
      <c r="AY1018" s="18">
        <v>1</v>
      </c>
      <c r="AZ1018" s="19">
        <v>0</v>
      </c>
      <c r="BA1018" s="20"/>
      <c r="BB1018" s="1">
        <f t="shared" ref="BB1018" si="10679">AR1018*AW1015+AT1018*AW1018-AS1018*AX1015-AU1018*AX1018</f>
        <v>0</v>
      </c>
      <c r="BC1018" s="4">
        <f t="shared" ref="BC1018" si="10680">(AR1018*AX1015+AS1018*AW1015+AT1018*AX1018+AU1018*AW1018)</f>
        <v>457.20412577658652</v>
      </c>
      <c r="BD1018" s="2">
        <f t="shared" ref="BD1018" si="10681">AR1018*AY1015+AT1018*AY1018-AS1018*AZ1015-AU1018*AZ1018</f>
        <v>-1839.6036664748422</v>
      </c>
      <c r="BE1018" s="3">
        <f t="shared" ref="BE1018" si="10682">(AR1018*AZ1015+AS1018*AY1015+AT1018*AZ1018+AU1018*AY1018)</f>
        <v>0</v>
      </c>
      <c r="BF1018" s="20"/>
      <c r="BG1018" s="16">
        <v>0</v>
      </c>
      <c r="BH1018" s="17">
        <f t="shared" ref="BH1018" si="10683">$B1015*$BH$4</f>
        <v>4.4751104000000002</v>
      </c>
      <c r="BI1018" s="18">
        <v>1</v>
      </c>
      <c r="BJ1018" s="19">
        <v>0</v>
      </c>
      <c r="BK1018" s="20"/>
      <c r="BL1018" s="1">
        <f t="shared" ref="BL1018" si="10684">BB1018*BG1015+BD1018*BG1018-BC1018*BH1015-BE1018*BH1018</f>
        <v>0</v>
      </c>
      <c r="BM1018" s="4">
        <f t="shared" ref="BM1018" si="10685">(BB1018*BH1015+BC1018*BG1015+BD1018*BH1018+BE1018*BG1018)</f>
        <v>-7775.2253739431108</v>
      </c>
      <c r="BN1018" s="2">
        <f t="shared" ref="BN1018" si="10686">BB1018*BI1015+BD1018*BI1018-BC1018*BJ1015-BE1018*BJ1018</f>
        <v>-1839.6036664748422</v>
      </c>
      <c r="BO1018" s="3">
        <f t="shared" ref="BO1018" si="10687">(BB1018*BJ1015+BC1018*BI1015+BD1018*BJ1018+BE1018*BI1018)</f>
        <v>0</v>
      </c>
      <c r="BP1018" s="20"/>
      <c r="BQ1018" s="16">
        <v>0</v>
      </c>
      <c r="BR1018" s="17">
        <v>0</v>
      </c>
      <c r="BS1018" s="18">
        <v>1</v>
      </c>
      <c r="BT1018" s="19">
        <v>0</v>
      </c>
      <c r="BU1018" s="20"/>
      <c r="BV1018" s="1">
        <f t="shared" ref="BV1018" si="10688">BL1018*BQ1015+BN1018*BQ1018-BM1018*BR1015-BO1018*BR1018</f>
        <v>0</v>
      </c>
      <c r="BW1018" s="4">
        <f t="shared" ref="BW1018" si="10689">(BL1018*BR1015+BM1018*BQ1015+BN1018*BR1018+BO1018*BQ1018)</f>
        <v>-7775.2253739431108</v>
      </c>
      <c r="BX1018" s="2">
        <f t="shared" ref="BX1018" si="10690">BL1018*BS1015+BN1018*BS1018-BM1018*BT1015-BO1018*BT1018</f>
        <v>25677.379225251963</v>
      </c>
      <c r="BY1018" s="3">
        <f t="shared" ref="BY1018" si="10691">(BL1018*BT1015+BM1018*BS1015+BN1018*BT1018+BO1018*BS1018)</f>
        <v>0</v>
      </c>
      <c r="BZ1018" s="20"/>
      <c r="CA1018" s="16">
        <v>0</v>
      </c>
      <c r="CB1018" s="17">
        <f t="shared" ref="CB1018" si="10692">$B1015*$CB$4</f>
        <v>2.0199104000000001</v>
      </c>
      <c r="CC1018" s="18">
        <v>1</v>
      </c>
      <c r="CD1018" s="19">
        <v>0</v>
      </c>
      <c r="CE1018" s="20"/>
      <c r="CF1018" s="1">
        <f t="shared" ref="CF1018" si="10693">BV1018*CA1015+BX1018*CA1018-BW1018*CB1015-BY1018*CB1018</f>
        <v>0</v>
      </c>
      <c r="CG1018" s="4">
        <f t="shared" ref="CG1018" si="10694">(BV1018*CB1015+BW1018*CA1015+BX1018*CB1018+BY1018*CA1018)</f>
        <v>44090.779967887276</v>
      </c>
      <c r="CH1018" s="2">
        <f t="shared" ref="CH1018" si="10695">BV1018*CC1015+BX1018*CC1018-BW1018*CD1015-BY1018*CD1018</f>
        <v>25677.379225251963</v>
      </c>
      <c r="CI1018" s="3">
        <f t="shared" ref="CI1018" si="10696">(BV1018*CD1015+BW1018*CC1015+BX1018*CD1018+BY1018*CC1018)</f>
        <v>0</v>
      </c>
      <c r="CK1018" s="16">
        <f t="shared" ref="CK1018" si="10697">1/$CL$4</f>
        <v>1</v>
      </c>
      <c r="CL1018" s="17">
        <v>0</v>
      </c>
      <c r="CM1018" s="18">
        <v>1</v>
      </c>
      <c r="CN1018" s="19">
        <v>0</v>
      </c>
      <c r="CP1018" s="1">
        <f t="shared" ref="CP1018" si="10698">CF1018*CK1015+CH1018*CK1018-CG1018*CL1015-CI1018*CL1018</f>
        <v>25677.379225251963</v>
      </c>
      <c r="CQ1018" s="4">
        <f t="shared" ref="CQ1018" si="10699">(CF1018*CL1015+CG1018*CK1015+CH1018*CL1018+CI1018*CK1018)</f>
        <v>44090.779967887276</v>
      </c>
      <c r="CR1018" s="2">
        <f t="shared" ref="CR1018" si="10700">CF1018*CM1015+CH1018*CM1018-CG1018*CN1015-CI1018*CN1018</f>
        <v>25677.379225251963</v>
      </c>
      <c r="CS1018" s="3">
        <f t="shared" ref="CS1018" si="10701">(CF1018*CN1015+CG1018*CM1015+CH1018*CN1018+CI1018*CM1018)</f>
        <v>0</v>
      </c>
      <c r="CU1018" s="39">
        <f t="shared" ref="CU1018" si="10702">(180/PI())*ATAN(-1*(CQ1015/CP1015))</f>
        <v>30.215462979713635</v>
      </c>
      <c r="CW1018" s="56">
        <f t="shared" ref="CW1018" si="10703">20*LOG(((1-(10^(CU1015/20)^2)*(1-((1-CW1015)/(1+CW1015))^2))^0.5))</f>
        <v>-4.63582589611073E-9</v>
      </c>
    </row>
    <row r="1019" spans="1:101" ht="18" customHeight="1"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Y1019" s="20"/>
      <c r="Z1019" s="20"/>
      <c r="AA1019" s="20"/>
      <c r="AB1019" s="30"/>
      <c r="AC1019" s="20"/>
      <c r="AD1019" s="20"/>
      <c r="AE1019" s="20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</row>
    <row r="1020" spans="1:101" ht="18" customHeight="1"/>
    <row r="1021" spans="1:101" ht="18" customHeight="1" thickBot="1">
      <c r="A1021" s="23"/>
      <c r="B1021" s="23"/>
      <c r="C1021" s="23"/>
      <c r="D1021" s="20" t="s">
        <v>6</v>
      </c>
      <c r="E1021" s="20"/>
      <c r="F1021" s="20"/>
      <c r="G1021" s="20"/>
      <c r="H1021" s="20"/>
      <c r="I1021" s="20" t="s">
        <v>7</v>
      </c>
      <c r="J1021" s="20"/>
      <c r="K1021" s="20"/>
      <c r="L1021" s="20"/>
      <c r="M1021" s="23"/>
      <c r="N1021" s="23"/>
      <c r="O1021" s="24" t="s">
        <v>8</v>
      </c>
      <c r="P1021" s="23"/>
      <c r="Q1021" s="23"/>
      <c r="R1021" s="23"/>
      <c r="S1021" s="20"/>
      <c r="T1021" s="20" t="s">
        <v>9</v>
      </c>
      <c r="U1021" s="23"/>
      <c r="V1021" s="23"/>
      <c r="W1021" s="23"/>
      <c r="X1021" s="23"/>
      <c r="Y1021" s="24" t="s">
        <v>10</v>
      </c>
      <c r="Z1021" s="23"/>
      <c r="AA1021" s="23"/>
      <c r="AB1021" s="23"/>
      <c r="AC1021" s="24" t="s">
        <v>11</v>
      </c>
      <c r="AD1021" s="20"/>
      <c r="AE1021" s="20"/>
      <c r="AF1021" s="20"/>
      <c r="AG1021" s="20"/>
      <c r="AH1021" s="23"/>
      <c r="AI1021" s="24" t="s">
        <v>12</v>
      </c>
      <c r="AJ1021" s="23"/>
      <c r="AK1021" s="23"/>
      <c r="AL1021" s="20"/>
      <c r="AM1021" s="24" t="s">
        <v>21</v>
      </c>
      <c r="AN1021" s="20"/>
      <c r="AO1021" s="23"/>
      <c r="AP1021" s="23"/>
      <c r="AQ1021" s="23"/>
      <c r="AR1021" s="23"/>
      <c r="AS1021" s="24" t="s">
        <v>87</v>
      </c>
      <c r="AT1021" s="23"/>
      <c r="AU1021" s="23"/>
      <c r="AV1021" s="23"/>
      <c r="AW1021" s="24" t="s">
        <v>22</v>
      </c>
      <c r="AX1021" s="20"/>
      <c r="AY1021" s="20"/>
      <c r="AZ1021" s="20"/>
      <c r="BA1021" s="20"/>
      <c r="BB1021" s="23"/>
      <c r="BC1021" s="24" t="s">
        <v>13</v>
      </c>
      <c r="BD1021" s="23"/>
      <c r="BE1021" s="23"/>
      <c r="BF1021" s="23"/>
      <c r="BG1021" s="24" t="s">
        <v>23</v>
      </c>
      <c r="BH1021" s="20"/>
      <c r="BI1021" s="23"/>
      <c r="BJ1021" s="23"/>
      <c r="BK1021" s="23"/>
      <c r="BL1021" s="23"/>
      <c r="BM1021" s="24" t="s">
        <v>24</v>
      </c>
      <c r="BN1021" s="23"/>
      <c r="BO1021" s="23"/>
      <c r="BP1021" s="23"/>
      <c r="BQ1021" s="24" t="s">
        <v>22</v>
      </c>
      <c r="BR1021" s="20"/>
      <c r="BS1021" s="20"/>
      <c r="BT1021" s="20"/>
      <c r="BU1021" s="20"/>
      <c r="BV1021" s="23"/>
      <c r="BW1021" s="24" t="s">
        <v>25</v>
      </c>
      <c r="BX1021" s="23"/>
      <c r="BY1021" s="23"/>
      <c r="BZ1021" s="23"/>
      <c r="CA1021" s="24" t="s">
        <v>23</v>
      </c>
      <c r="CB1021" s="20"/>
      <c r="CC1021" s="23"/>
      <c r="CD1021" s="23"/>
      <c r="CE1021" s="23"/>
      <c r="CF1021" s="23"/>
      <c r="CG1021" s="24" t="s">
        <v>88</v>
      </c>
      <c r="CH1021" s="23"/>
      <c r="CI1021" s="23"/>
      <c r="CJ1021" s="23"/>
      <c r="CK1021" s="24" t="s">
        <v>155</v>
      </c>
      <c r="CL1021" s="24"/>
      <c r="CM1021" s="23"/>
      <c r="CN1021" s="23"/>
      <c r="CO1021" s="23"/>
      <c r="CP1021" s="23"/>
      <c r="CQ1021" s="24" t="s">
        <v>89</v>
      </c>
      <c r="CR1021" s="23"/>
      <c r="CS1021" s="23"/>
    </row>
    <row r="1022" spans="1:101" ht="18" customHeight="1" thickBot="1">
      <c r="A1022" s="23"/>
      <c r="B1022" s="33"/>
      <c r="C1022" s="23"/>
      <c r="D1022" s="7" t="s">
        <v>99</v>
      </c>
      <c r="E1022" s="8"/>
      <c r="F1022" s="8" t="s">
        <v>100</v>
      </c>
      <c r="G1022" s="9"/>
      <c r="H1022" s="10"/>
      <c r="I1022" s="7" t="s">
        <v>103</v>
      </c>
      <c r="J1022" s="8"/>
      <c r="K1022" s="8" t="s">
        <v>104</v>
      </c>
      <c r="L1022" s="9"/>
      <c r="M1022" s="23"/>
      <c r="N1022" s="194" t="s">
        <v>74</v>
      </c>
      <c r="O1022" s="195"/>
      <c r="P1022" s="196" t="s">
        <v>75</v>
      </c>
      <c r="Q1022" s="197"/>
      <c r="R1022" s="23"/>
      <c r="S1022" s="7" t="s">
        <v>2</v>
      </c>
      <c r="T1022" s="8"/>
      <c r="U1022" s="8" t="s">
        <v>3</v>
      </c>
      <c r="V1022" s="9"/>
      <c r="W1022" s="20"/>
      <c r="X1022" s="194" t="s">
        <v>108</v>
      </c>
      <c r="Y1022" s="195"/>
      <c r="Z1022" s="196" t="s">
        <v>109</v>
      </c>
      <c r="AA1022" s="197"/>
      <c r="AB1022" s="20"/>
      <c r="AC1022" s="7" t="s">
        <v>107</v>
      </c>
      <c r="AD1022" s="8"/>
      <c r="AE1022" s="8" t="s">
        <v>14</v>
      </c>
      <c r="AF1022" s="9"/>
      <c r="AG1022" s="20"/>
      <c r="AH1022" s="194" t="s">
        <v>112</v>
      </c>
      <c r="AI1022" s="195"/>
      <c r="AJ1022" s="196" t="s">
        <v>113</v>
      </c>
      <c r="AK1022" s="197"/>
      <c r="AL1022" s="20"/>
      <c r="AM1022" s="106" t="s">
        <v>135</v>
      </c>
      <c r="AN1022" s="107"/>
      <c r="AO1022" s="107" t="s">
        <v>136</v>
      </c>
      <c r="AP1022" s="108"/>
      <c r="AQ1022" s="23"/>
      <c r="AR1022" s="194" t="s">
        <v>116</v>
      </c>
      <c r="AS1022" s="195"/>
      <c r="AT1022" s="196" t="s">
        <v>0</v>
      </c>
      <c r="AU1022" s="197"/>
      <c r="AV1022" s="36"/>
      <c r="AW1022" s="7" t="s">
        <v>139</v>
      </c>
      <c r="AX1022" s="8"/>
      <c r="AY1022" s="8" t="s">
        <v>140</v>
      </c>
      <c r="AZ1022" s="9"/>
      <c r="BA1022" s="20"/>
      <c r="BB1022" s="194" t="s">
        <v>119</v>
      </c>
      <c r="BC1022" s="195"/>
      <c r="BD1022" s="196" t="s">
        <v>120</v>
      </c>
      <c r="BE1022" s="197"/>
      <c r="BF1022" s="36"/>
      <c r="BG1022" s="190" t="s">
        <v>143</v>
      </c>
      <c r="BH1022" s="191"/>
      <c r="BI1022" s="192" t="s">
        <v>144</v>
      </c>
      <c r="BJ1022" s="193"/>
      <c r="BK1022" s="36"/>
      <c r="BL1022" s="194" t="s">
        <v>123</v>
      </c>
      <c r="BM1022" s="195"/>
      <c r="BN1022" s="196" t="s">
        <v>124</v>
      </c>
      <c r="BO1022" s="197"/>
      <c r="BP1022" s="36"/>
      <c r="BQ1022" s="7" t="s">
        <v>147</v>
      </c>
      <c r="BR1022" s="8"/>
      <c r="BS1022" s="8" t="s">
        <v>148</v>
      </c>
      <c r="BT1022" s="9"/>
      <c r="BU1022" s="20"/>
      <c r="BV1022" s="194" t="s">
        <v>127</v>
      </c>
      <c r="BW1022" s="195"/>
      <c r="BX1022" s="196" t="s">
        <v>128</v>
      </c>
      <c r="BY1022" s="197"/>
      <c r="BZ1022" s="36"/>
      <c r="CA1022" s="7" t="s">
        <v>151</v>
      </c>
      <c r="CB1022" s="8"/>
      <c r="CC1022" s="8" t="s">
        <v>152</v>
      </c>
      <c r="CD1022" s="9"/>
      <c r="CE1022" s="36"/>
      <c r="CF1022" s="194" t="s">
        <v>131</v>
      </c>
      <c r="CG1022" s="195"/>
      <c r="CH1022" s="196" t="s">
        <v>132</v>
      </c>
      <c r="CI1022" s="197"/>
      <c r="CJ1022" s="23"/>
      <c r="CK1022" s="7" t="s">
        <v>156</v>
      </c>
      <c r="CL1022" s="8"/>
      <c r="CM1022" s="8" t="s">
        <v>157</v>
      </c>
      <c r="CN1022" s="9"/>
      <c r="CO1022" s="23"/>
      <c r="CP1022" s="194" t="s">
        <v>160</v>
      </c>
      <c r="CQ1022" s="195"/>
      <c r="CR1022" s="196" t="s">
        <v>132</v>
      </c>
      <c r="CS1022" s="197"/>
      <c r="CU1022" s="26" t="s">
        <v>15</v>
      </c>
      <c r="CW1022" s="52" t="s">
        <v>46</v>
      </c>
    </row>
    <row r="1023" spans="1:101" ht="18" customHeight="1" thickTop="1" thickBot="1">
      <c r="B1023" s="34">
        <v>2.5</v>
      </c>
      <c r="D1023" s="11">
        <v>1</v>
      </c>
      <c r="E1023" s="12">
        <v>0</v>
      </c>
      <c r="F1023" s="13">
        <v>0</v>
      </c>
      <c r="G1023" s="14">
        <v>0</v>
      </c>
      <c r="H1023" s="10"/>
      <c r="I1023" s="11">
        <v>1</v>
      </c>
      <c r="J1023" s="12">
        <v>0</v>
      </c>
      <c r="K1023" s="13">
        <v>0</v>
      </c>
      <c r="L1023" s="40">
        <f t="shared" ref="L1023" si="10704">$B1023*$J$4</f>
        <v>3.5676000000000001</v>
      </c>
      <c r="N1023" s="1">
        <f t="shared" ref="N1023" si="10705">D1023*I1023+F1023*I1026-E1023*J1023-G1023*J1026</f>
        <v>1</v>
      </c>
      <c r="O1023" s="4">
        <f t="shared" ref="O1023" si="10706">(D1023*J1023+E1023*I1023+F1023*J1026+G1023*I1026)</f>
        <v>0</v>
      </c>
      <c r="P1023" s="2">
        <f t="shared" ref="P1023" si="10707">D1023*K1023+F1023*K1026-E1023*L1023-G1023*L1026</f>
        <v>0</v>
      </c>
      <c r="Q1023" s="3">
        <f t="shared" ref="Q1023" si="10708">(D1023*L1023+E1023*K1023+F1023*L1026+G1023*K1026)</f>
        <v>3.5676000000000001</v>
      </c>
      <c r="S1023" s="11">
        <v>1</v>
      </c>
      <c r="T1023" s="12">
        <v>0</v>
      </c>
      <c r="U1023" s="13">
        <v>0</v>
      </c>
      <c r="V1023" s="13">
        <v>0</v>
      </c>
      <c r="W1023" s="20"/>
      <c r="X1023" s="1">
        <f t="shared" ref="X1023" si="10709">N1023*S1023+P1023*S1026-O1023*T1023-Q1023*T1026</f>
        <v>-15.094157120000002</v>
      </c>
      <c r="Y1023" s="4">
        <f t="shared" ref="Y1023" si="10710">(N1023*T1023+O1023*S1023+P1023*T1026+Q1023*S1026)</f>
        <v>0</v>
      </c>
      <c r="Z1023" s="2">
        <f t="shared" ref="Z1023" si="10711">N1023*U1023+P1023*U1026-O1023*V1023-Q1023*V1026</f>
        <v>0</v>
      </c>
      <c r="AA1023" s="3">
        <f t="shared" ref="AA1023" si="10712">(N1023*V1023+O1023*U1023+P1023*V1026+Q1023*U1026)</f>
        <v>3.5676000000000001</v>
      </c>
      <c r="AB1023" s="20"/>
      <c r="AC1023" s="11">
        <v>1</v>
      </c>
      <c r="AD1023" s="12">
        <v>0</v>
      </c>
      <c r="AE1023" s="13">
        <v>0</v>
      </c>
      <c r="AF1023" s="40">
        <f t="shared" ref="AF1023" si="10713">$B1023*$AD$4</f>
        <v>4.2812250000000001</v>
      </c>
      <c r="AG1023" s="20"/>
      <c r="AH1023" s="1">
        <f t="shared" ref="AH1023" si="10714">X1023*AC1023+Z1023*AC1026-Y1023*AD1023-AA1023*AD1026</f>
        <v>-15.094157120000002</v>
      </c>
      <c r="AI1023" s="4">
        <f t="shared" ref="AI1023" si="10715">(X1023*AD1023+Y1023*AC1023+Z1023*AD1026+AA1023*AC1026)</f>
        <v>0</v>
      </c>
      <c r="AJ1023" s="2">
        <f t="shared" ref="AJ1023" si="10716">X1023*AE1023+Z1023*AE1026-Y1023*AF1023-AA1023*AF1026</f>
        <v>0</v>
      </c>
      <c r="AK1023" s="3">
        <f t="shared" ref="AK1023" si="10717">(X1023*AF1023+Y1023*AE1023+Z1023*AF1026+AA1023*AE1026)</f>
        <v>-61.053882816072004</v>
      </c>
      <c r="AL1023" s="20"/>
      <c r="AM1023" s="11">
        <v>1</v>
      </c>
      <c r="AN1023" s="12">
        <v>0</v>
      </c>
      <c r="AO1023" s="13">
        <v>0</v>
      </c>
      <c r="AP1023" s="14">
        <v>0</v>
      </c>
      <c r="AR1023" s="1">
        <f t="shared" ref="AR1023" si="10718">AH1023*AM1023+AJ1023*AM1026-AI1023*AN1023-AK1023*AN1026</f>
        <v>275.79096216889349</v>
      </c>
      <c r="AS1023" s="4">
        <f t="shared" ref="AS1023" si="10719">(AH1023*AN1023+AI1023*AM1023+AJ1023*AN1026+AK1023*AM1026)</f>
        <v>0</v>
      </c>
      <c r="AT1023" s="2">
        <f t="shared" ref="AT1023" si="10720">AH1023*AO1023+AJ1023*AO1026-AI1023*AP1023-AK1023*AP1026</f>
        <v>0</v>
      </c>
      <c r="AU1023" s="3">
        <f t="shared" ref="AU1023" si="10721">(AH1023*AP1023+AI1023*AO1023+AJ1023*AP1026+AK1023*AO1026)</f>
        <v>-61.053882816072004</v>
      </c>
      <c r="AV1023" s="20"/>
      <c r="AW1023" s="11">
        <v>1</v>
      </c>
      <c r="AX1023" s="12">
        <v>0</v>
      </c>
      <c r="AY1023" s="13">
        <v>0</v>
      </c>
      <c r="AZ1023" s="40">
        <f t="shared" ref="AZ1023" si="10722">$B1023*$AX$4</f>
        <v>4.2812250000000001</v>
      </c>
      <c r="BA1023" s="20"/>
      <c r="BB1023" s="1">
        <f t="shared" ref="BB1023" si="10723">AR1023*AW1023+AT1023*AW1026-AS1023*AX1023-AU1023*AX1026</f>
        <v>275.79096216889349</v>
      </c>
      <c r="BC1023" s="4">
        <f t="shared" ref="BC1023" si="10724">(AR1023*AX1023+AS1023*AW1023+AT1023*AX1026+AU1023*AW1026)</f>
        <v>0</v>
      </c>
      <c r="BD1023" s="2">
        <f t="shared" ref="BD1023" si="10725">AR1023*AY1023+AT1023*AY1026-AS1023*AZ1023-AU1023*AZ1026</f>
        <v>0</v>
      </c>
      <c r="BE1023" s="3">
        <f t="shared" ref="BE1023" si="10726">(AR1023*AZ1023+AS1023*AY1023+AT1023*AZ1026+AU1023*AY1026)</f>
        <v>1119.669279195449</v>
      </c>
      <c r="BF1023" s="20"/>
      <c r="BG1023" s="11">
        <v>1</v>
      </c>
      <c r="BH1023" s="12">
        <v>0</v>
      </c>
      <c r="BI1023" s="13">
        <v>0</v>
      </c>
      <c r="BJ1023" s="14">
        <v>0</v>
      </c>
      <c r="BK1023" s="20"/>
      <c r="BL1023" s="1">
        <f t="shared" ref="BL1023" si="10727">BB1023*BG1023+BD1023*BG1026-BC1023*BH1023-BE1023*BH1026</f>
        <v>-4775.2610901376165</v>
      </c>
      <c r="BM1023" s="4">
        <f t="shared" ref="BM1023" si="10728">(BB1023*BH1023+BC1023*BG1023+BD1023*BH1026+BE1023*BG1026)</f>
        <v>0</v>
      </c>
      <c r="BN1023" s="2">
        <f t="shared" ref="BN1023" si="10729">BB1023*BI1023+BD1023*BI1026-BC1023*BJ1023-BE1023*BJ1026</f>
        <v>0</v>
      </c>
      <c r="BO1023" s="3">
        <f t="shared" ref="BO1023" si="10730">(BB1023*BJ1023+BC1023*BI1023+BD1023*BJ1026+BE1023*BI1026)</f>
        <v>1119.669279195449</v>
      </c>
      <c r="BP1023" s="20"/>
      <c r="BQ1023" s="11">
        <v>1</v>
      </c>
      <c r="BR1023" s="12">
        <v>0</v>
      </c>
      <c r="BS1023" s="13">
        <v>0</v>
      </c>
      <c r="BT1023" s="40">
        <f t="shared" ref="BT1023" si="10731">$B1023*BR$4</f>
        <v>3.5676000000000001</v>
      </c>
      <c r="BU1023" s="20"/>
      <c r="BV1023" s="1">
        <f t="shared" ref="BV1023" si="10732">BL1023*BQ1023+BN1023*BQ1026-BM1023*BR1023-BO1023*BR1026</f>
        <v>-4775.2610901376165</v>
      </c>
      <c r="BW1023" s="4">
        <f t="shared" ref="BW1023" si="10733">(BL1023*BR1023+BM1023*BQ1023+BN1023*BR1026+BO1023*BQ1026)</f>
        <v>0</v>
      </c>
      <c r="BX1023" s="2">
        <f t="shared" ref="BX1023" si="10734">BL1023*BS1023+BN1023*BS1026-BM1023*BT1023-BO1023*BT1026</f>
        <v>0</v>
      </c>
      <c r="BY1023" s="3">
        <f t="shared" ref="BY1023" si="10735">(BL1023*BT1023+BM1023*BS1023+BN1023*BT1026+BO1023*BS1026)</f>
        <v>-15916.552185979512</v>
      </c>
      <c r="BZ1023" s="20"/>
      <c r="CA1023" s="11">
        <v>1</v>
      </c>
      <c r="CB1023" s="12">
        <v>0</v>
      </c>
      <c r="CC1023" s="13">
        <v>0</v>
      </c>
      <c r="CD1023" s="14">
        <v>0</v>
      </c>
      <c r="CE1023" s="20"/>
      <c r="CF1023" s="1">
        <f t="shared" ref="CF1023" si="10736">BV1023*CA1023+BX1023*CA1026-BW1023*CB1023-BY1023*CB1026</f>
        <v>27634.022470953863</v>
      </c>
      <c r="CG1023" s="4">
        <f t="shared" ref="CG1023" si="10737">(BV1023*CB1023+BW1023*CA1023+BX1023*CB1026+BY1023*CA1026)</f>
        <v>0</v>
      </c>
      <c r="CH1023" s="2">
        <f t="shared" ref="CH1023" si="10738">BV1023*CC1023+BX1023*CC1026-BW1023*CD1023-BY1023*CD1026</f>
        <v>0</v>
      </c>
      <c r="CI1023" s="3">
        <f t="shared" ref="CI1023" si="10739">(BV1023*CD1023+BW1023*CC1023+BX1023*CD1026+BY1023*CC1026)</f>
        <v>-15916.552185979512</v>
      </c>
      <c r="CJ1023" s="28"/>
      <c r="CK1023" s="11">
        <v>1</v>
      </c>
      <c r="CL1023" s="12">
        <v>0</v>
      </c>
      <c r="CM1023" s="13">
        <v>0</v>
      </c>
      <c r="CN1023" s="14">
        <v>0</v>
      </c>
      <c r="CP1023" s="1">
        <f t="shared" ref="CP1023" si="10740">CF1023*CK1023+CH1023*CK1026-CG1023*CL1023-CI1023*CL1026</f>
        <v>27634.022470953863</v>
      </c>
      <c r="CQ1023" s="4">
        <f t="shared" ref="CQ1023" si="10741">(CF1023*CL1023+CG1023*CK1023+CH1023*CL1026+CI1023*CK1026)</f>
        <v>-15916.552185979512</v>
      </c>
      <c r="CR1023" s="2">
        <f t="shared" ref="CR1023" si="10742">CF1023*CM1023+CH1023*CM1026-CG1023*CN1023-CI1023*CN1026</f>
        <v>0</v>
      </c>
      <c r="CS1023" s="3">
        <f t="shared" ref="CS1023" si="10743">(CF1023*CN1023+CG1023*CM1023+CH1023*CN1026+CI1023*CM1026)</f>
        <v>-15916.552185979512</v>
      </c>
      <c r="CU1023" s="29">
        <f t="shared" ref="CU1023" si="10744">20*LOG(((1+$CL$4)/$CL$4)/((CP1023+CP1026)^2+(CQ1023+CQ1026)^2)^0.5)</f>
        <v>-90.088632771367543</v>
      </c>
      <c r="CW1023" s="53">
        <f t="shared" ref="CW1023" si="10745">((CP1023^2+CQ1023^2)^0.5)/((CP1026^2+CQ1026^2)^0.5)</f>
        <v>0.57597666855631546</v>
      </c>
    </row>
    <row r="1024" spans="1:101" ht="18" customHeight="1" thickBot="1">
      <c r="D1024" s="11"/>
      <c r="E1024" s="13"/>
      <c r="F1024" s="13"/>
      <c r="G1024" s="15"/>
      <c r="H1024" s="10"/>
      <c r="I1024" s="11"/>
      <c r="J1024" s="13"/>
      <c r="K1024" s="13"/>
      <c r="L1024" s="15"/>
      <c r="N1024" s="5"/>
      <c r="Q1024" s="6"/>
      <c r="S1024" s="11"/>
      <c r="T1024" s="13"/>
      <c r="U1024" s="13"/>
      <c r="V1024" s="15"/>
      <c r="W1024" s="20"/>
      <c r="X1024" s="5"/>
      <c r="AA1024" s="6"/>
      <c r="AB1024" s="20"/>
      <c r="AC1024" s="11"/>
      <c r="AD1024" s="13"/>
      <c r="AE1024" s="13"/>
      <c r="AF1024" s="15"/>
      <c r="AG1024" s="20"/>
      <c r="AH1024" s="5"/>
      <c r="AK1024" s="6"/>
      <c r="AL1024" s="20"/>
      <c r="AM1024" s="11"/>
      <c r="AN1024" s="13"/>
      <c r="AO1024" s="13"/>
      <c r="AP1024" s="15"/>
      <c r="AR1024" s="5"/>
      <c r="AU1024" s="6"/>
      <c r="AW1024" s="11"/>
      <c r="AX1024" s="13"/>
      <c r="AY1024" s="13"/>
      <c r="AZ1024" s="15"/>
      <c r="BA1024" s="20"/>
      <c r="BB1024" s="5"/>
      <c r="BE1024" s="6"/>
      <c r="BG1024" s="11"/>
      <c r="BH1024" s="13"/>
      <c r="BI1024" s="13"/>
      <c r="BJ1024" s="15"/>
      <c r="BL1024" s="5"/>
      <c r="BO1024" s="6"/>
      <c r="BQ1024" s="11"/>
      <c r="BR1024" s="13"/>
      <c r="BS1024" s="13"/>
      <c r="BT1024" s="15"/>
      <c r="BU1024" s="20"/>
      <c r="BV1024" s="5"/>
      <c r="BY1024" s="6"/>
      <c r="CA1024" s="11"/>
      <c r="CB1024" s="13"/>
      <c r="CC1024" s="13"/>
      <c r="CD1024" s="15"/>
      <c r="CF1024" s="5"/>
      <c r="CI1024" s="6"/>
      <c r="CK1024" s="11"/>
      <c r="CL1024" s="13"/>
      <c r="CM1024" s="13"/>
      <c r="CN1024" s="15"/>
      <c r="CP1024" s="5"/>
      <c r="CS1024" s="6"/>
      <c r="CW1024" s="54"/>
    </row>
    <row r="1025" spans="1:101" ht="18" customHeight="1" thickBot="1">
      <c r="D1025" s="11" t="s">
        <v>101</v>
      </c>
      <c r="E1025" s="13"/>
      <c r="F1025" s="13" t="s">
        <v>102</v>
      </c>
      <c r="G1025" s="15"/>
      <c r="H1025" s="10"/>
      <c r="I1025" s="11" t="s">
        <v>106</v>
      </c>
      <c r="J1025" s="13"/>
      <c r="K1025" s="13" t="s">
        <v>105</v>
      </c>
      <c r="L1025" s="15"/>
      <c r="N1025" s="194" t="s">
        <v>16</v>
      </c>
      <c r="O1025" s="195"/>
      <c r="P1025" s="196" t="s">
        <v>17</v>
      </c>
      <c r="Q1025" s="197"/>
      <c r="S1025" s="11" t="s">
        <v>4</v>
      </c>
      <c r="T1025" s="13"/>
      <c r="U1025" s="13" t="s">
        <v>5</v>
      </c>
      <c r="V1025" s="15"/>
      <c r="W1025" s="20"/>
      <c r="X1025" s="194" t="s">
        <v>111</v>
      </c>
      <c r="Y1025" s="195"/>
      <c r="Z1025" s="196" t="s">
        <v>110</v>
      </c>
      <c r="AA1025" s="197"/>
      <c r="AB1025" s="20"/>
      <c r="AC1025" s="11" t="s">
        <v>18</v>
      </c>
      <c r="AD1025" s="13"/>
      <c r="AE1025" s="13" t="s">
        <v>19</v>
      </c>
      <c r="AF1025" s="15"/>
      <c r="AG1025" s="20"/>
      <c r="AH1025" s="194" t="s">
        <v>114</v>
      </c>
      <c r="AI1025" s="195"/>
      <c r="AJ1025" s="196" t="s">
        <v>115</v>
      </c>
      <c r="AK1025" s="197"/>
      <c r="AL1025" s="20"/>
      <c r="AM1025" s="11" t="s">
        <v>138</v>
      </c>
      <c r="AN1025" s="13"/>
      <c r="AO1025" s="13" t="s">
        <v>137</v>
      </c>
      <c r="AP1025" s="15"/>
      <c r="AR1025" s="194" t="s">
        <v>117</v>
      </c>
      <c r="AS1025" s="195"/>
      <c r="AT1025" s="196" t="s">
        <v>118</v>
      </c>
      <c r="AU1025" s="197"/>
      <c r="AV1025" s="36"/>
      <c r="AW1025" s="11" t="s">
        <v>142</v>
      </c>
      <c r="AX1025" s="13"/>
      <c r="AY1025" s="13" t="s">
        <v>141</v>
      </c>
      <c r="AZ1025" s="15"/>
      <c r="BA1025" s="20"/>
      <c r="BB1025" s="194" t="s">
        <v>122</v>
      </c>
      <c r="BC1025" s="195"/>
      <c r="BD1025" s="196" t="s">
        <v>121</v>
      </c>
      <c r="BE1025" s="197"/>
      <c r="BF1025" s="36"/>
      <c r="BG1025" s="11" t="s">
        <v>145</v>
      </c>
      <c r="BH1025" s="13"/>
      <c r="BI1025" s="13" t="s">
        <v>146</v>
      </c>
      <c r="BJ1025" s="15"/>
      <c r="BK1025" s="36"/>
      <c r="BL1025" s="194" t="s">
        <v>125</v>
      </c>
      <c r="BM1025" s="195"/>
      <c r="BN1025" s="196" t="s">
        <v>126</v>
      </c>
      <c r="BO1025" s="197"/>
      <c r="BP1025" s="36"/>
      <c r="BQ1025" s="11" t="s">
        <v>150</v>
      </c>
      <c r="BR1025" s="13"/>
      <c r="BS1025" s="13" t="s">
        <v>149</v>
      </c>
      <c r="BT1025" s="15"/>
      <c r="BU1025" s="20"/>
      <c r="BV1025" s="194" t="s">
        <v>129</v>
      </c>
      <c r="BW1025" s="195"/>
      <c r="BX1025" s="196" t="s">
        <v>130</v>
      </c>
      <c r="BY1025" s="197"/>
      <c r="BZ1025" s="36"/>
      <c r="CA1025" s="11" t="s">
        <v>154</v>
      </c>
      <c r="CB1025" s="13"/>
      <c r="CC1025" s="13" t="s">
        <v>153</v>
      </c>
      <c r="CD1025" s="15"/>
      <c r="CE1025" s="36"/>
      <c r="CF1025" s="194" t="s">
        <v>134</v>
      </c>
      <c r="CG1025" s="195"/>
      <c r="CH1025" s="196" t="s">
        <v>133</v>
      </c>
      <c r="CI1025" s="197"/>
      <c r="CK1025" s="11" t="s">
        <v>159</v>
      </c>
      <c r="CL1025" s="13"/>
      <c r="CM1025" s="13" t="s">
        <v>158</v>
      </c>
      <c r="CN1025" s="15"/>
      <c r="CP1025" s="109" t="s">
        <v>161</v>
      </c>
      <c r="CQ1025" s="110"/>
      <c r="CR1025" s="111" t="s">
        <v>162</v>
      </c>
      <c r="CS1025" s="112"/>
      <c r="CU1025" s="38" t="s">
        <v>29</v>
      </c>
      <c r="CW1025" s="55" t="s">
        <v>47</v>
      </c>
    </row>
    <row r="1026" spans="1:101" ht="18" customHeight="1" thickTop="1" thickBot="1">
      <c r="D1026" s="16">
        <v>0</v>
      </c>
      <c r="E1026" s="17">
        <f t="shared" ref="E1026" si="10746">$B1023*$E$4</f>
        <v>2.0362</v>
      </c>
      <c r="F1026" s="18">
        <v>1</v>
      </c>
      <c r="G1026" s="19">
        <v>0</v>
      </c>
      <c r="H1026" s="10"/>
      <c r="I1026" s="16">
        <v>0</v>
      </c>
      <c r="J1026" s="17">
        <v>0</v>
      </c>
      <c r="K1026" s="18">
        <v>1</v>
      </c>
      <c r="L1026" s="19">
        <v>0</v>
      </c>
      <c r="N1026" s="1">
        <f t="shared" ref="N1026" si="10747">D1026*I1023+F1026*I1026-E1026*J1023-G1026*J1026</f>
        <v>0</v>
      </c>
      <c r="O1026" s="4">
        <f t="shared" ref="O1026" si="10748">(D1026*J1023+E1026*I1023+F1026*J1026+G1026*I1026)</f>
        <v>2.0362</v>
      </c>
      <c r="P1026" s="2">
        <f t="shared" ref="P1026" si="10749">D1026*K1023+F1026*K1026-E1026*L1023-G1026*L1026</f>
        <v>-6.26434712</v>
      </c>
      <c r="Q1026" s="3">
        <f t="shared" ref="Q1026" si="10750">(D1026*L1023+E1026*K1023+F1026*L1026+G1026*K1026)</f>
        <v>0</v>
      </c>
      <c r="S1026" s="16">
        <v>0</v>
      </c>
      <c r="T1026" s="17">
        <f t="shared" ref="T1026" si="10751">$B1023*$T$4</f>
        <v>4.5112000000000005</v>
      </c>
      <c r="U1026" s="18">
        <v>1</v>
      </c>
      <c r="V1026" s="19">
        <v>0</v>
      </c>
      <c r="W1026" s="20"/>
      <c r="X1026" s="1">
        <f t="shared" ref="X1026" si="10752">N1026*S1023+P1026*S1026-O1026*T1023-Q1026*T1026</f>
        <v>0</v>
      </c>
      <c r="Y1026" s="4">
        <f t="shared" ref="Y1026" si="10753">(N1026*T1023+O1026*S1023+P1026*T1026+Q1026*S1026)</f>
        <v>-26.223522727744001</v>
      </c>
      <c r="Z1026" s="2">
        <f t="shared" ref="Z1026" si="10754">N1026*U1023+P1026*U1026-O1026*V1023-Q1026*V1026</f>
        <v>-6.26434712</v>
      </c>
      <c r="AA1026" s="3">
        <f t="shared" ref="AA1026" si="10755">(N1026*V1023+O1026*U1023+P1026*V1026+Q1026*U1026)</f>
        <v>0</v>
      </c>
      <c r="AB1026" s="20"/>
      <c r="AC1026" s="16">
        <v>0</v>
      </c>
      <c r="AD1026" s="17">
        <v>0</v>
      </c>
      <c r="AE1026" s="18">
        <v>1</v>
      </c>
      <c r="AF1026" s="19">
        <v>0</v>
      </c>
      <c r="AG1026" s="20"/>
      <c r="AH1026" s="1">
        <f t="shared" ref="AH1026" si="10756">X1026*AC1023+Z1026*AC1026-Y1026*AD1023-AA1026*AD1026</f>
        <v>0</v>
      </c>
      <c r="AI1026" s="4">
        <f t="shared" ref="AI1026" si="10757">(X1026*AD1023+Y1026*AC1023+Z1026*AD1026+AA1026*AC1026)</f>
        <v>-26.223522727744001</v>
      </c>
      <c r="AJ1026" s="2">
        <f t="shared" ref="AJ1026" si="10758">X1026*AE1023+Z1026*AE1026-Y1026*AF1023-AA1026*AF1026</f>
        <v>106.00445397008582</v>
      </c>
      <c r="AK1026" s="3">
        <f t="shared" ref="AK1026" si="10759">(X1026*AF1023+Y1026*AE1023+Z1026*AF1026+AA1026*AE1026)</f>
        <v>0</v>
      </c>
      <c r="AL1026" s="20"/>
      <c r="AM1026" s="16">
        <v>0</v>
      </c>
      <c r="AN1026" s="17">
        <f t="shared" ref="AN1026" si="10760">$B1023*$AN$4</f>
        <v>4.7644000000000002</v>
      </c>
      <c r="AO1026" s="18">
        <v>1</v>
      </c>
      <c r="AP1026" s="19">
        <v>0</v>
      </c>
      <c r="AR1026" s="1">
        <f t="shared" ref="AR1026" si="10761">AH1026*AM1023+AJ1026*AM1026-AI1026*AN1023-AK1026*AN1026</f>
        <v>0</v>
      </c>
      <c r="AS1026" s="4">
        <f t="shared" ref="AS1026" si="10762">(AH1026*AN1023+AI1026*AM1023+AJ1026*AN1026+AK1026*AM1026)</f>
        <v>478.82409776733289</v>
      </c>
      <c r="AT1026" s="2">
        <f t="shared" ref="AT1026" si="10763">AH1026*AO1023+AJ1026*AO1026-AI1026*AP1023-AK1026*AP1026</f>
        <v>106.00445397008582</v>
      </c>
      <c r="AU1026" s="3">
        <f t="shared" ref="AU1026" si="10764">(AH1026*AP1023+AI1026*AO1023+AJ1026*AP1026+AK1026*AO1026)</f>
        <v>0</v>
      </c>
      <c r="AV1026" s="20"/>
      <c r="AW1026" s="16">
        <v>0</v>
      </c>
      <c r="AX1026" s="17">
        <v>0</v>
      </c>
      <c r="AY1026" s="18">
        <v>1</v>
      </c>
      <c r="AZ1026" s="19">
        <v>0</v>
      </c>
      <c r="BA1026" s="20"/>
      <c r="BB1026" s="1">
        <f t="shared" ref="BB1026" si="10765">AR1026*AW1023+AT1026*AW1026-AS1026*AX1023-AU1026*AX1026</f>
        <v>0</v>
      </c>
      <c r="BC1026" s="4">
        <f t="shared" ref="BC1026" si="10766">(AR1026*AX1023+AS1026*AW1023+AT1026*AX1026+AU1026*AW1026)</f>
        <v>478.82409776733289</v>
      </c>
      <c r="BD1026" s="2">
        <f t="shared" ref="BD1026" si="10767">AR1026*AY1023+AT1026*AY1026-AS1026*AZ1023-AU1026*AZ1026</f>
        <v>-1943.949243993864</v>
      </c>
      <c r="BE1026" s="3">
        <f t="shared" ref="BE1026" si="10768">(AR1026*AZ1023+AS1026*AY1023+AT1026*AZ1026+AU1026*AY1026)</f>
        <v>0</v>
      </c>
      <c r="BF1026" s="20"/>
      <c r="BG1026" s="16">
        <v>0</v>
      </c>
      <c r="BH1026" s="17">
        <f t="shared" ref="BH1026" si="10769">$B1023*$BH$4</f>
        <v>4.5112000000000005</v>
      </c>
      <c r="BI1026" s="18">
        <v>1</v>
      </c>
      <c r="BJ1026" s="19">
        <v>0</v>
      </c>
      <c r="BK1026" s="20"/>
      <c r="BL1026" s="1">
        <f t="shared" ref="BL1026" si="10770">BB1026*BG1023+BD1026*BG1026-BC1026*BH1023-BE1026*BH1026</f>
        <v>0</v>
      </c>
      <c r="BM1026" s="4">
        <f t="shared" ref="BM1026" si="10771">(BB1026*BH1023+BC1026*BG1023+BD1026*BH1026+BE1026*BG1026)</f>
        <v>-8290.7197317377886</v>
      </c>
      <c r="BN1026" s="2">
        <f t="shared" ref="BN1026" si="10772">BB1026*BI1023+BD1026*BI1026-BC1026*BJ1023-BE1026*BJ1026</f>
        <v>-1943.949243993864</v>
      </c>
      <c r="BO1026" s="3">
        <f t="shared" ref="BO1026" si="10773">(BB1026*BJ1023+BC1026*BI1023+BD1026*BJ1026+BE1026*BI1026)</f>
        <v>0</v>
      </c>
      <c r="BP1026" s="20"/>
      <c r="BQ1026" s="16">
        <v>0</v>
      </c>
      <c r="BR1026" s="17">
        <v>0</v>
      </c>
      <c r="BS1026" s="18">
        <v>1</v>
      </c>
      <c r="BT1026" s="19">
        <v>0</v>
      </c>
      <c r="BU1026" s="20"/>
      <c r="BV1026" s="1">
        <f t="shared" ref="BV1026" si="10774">BL1026*BQ1023+BN1026*BQ1026-BM1026*BR1023-BO1026*BR1026</f>
        <v>0</v>
      </c>
      <c r="BW1026" s="4">
        <f t="shared" ref="BW1026" si="10775">(BL1026*BR1023+BM1026*BQ1023+BN1026*BR1026+BO1026*BQ1026)</f>
        <v>-8290.7197317377886</v>
      </c>
      <c r="BX1026" s="2">
        <f t="shared" ref="BX1026" si="10776">BL1026*BS1023+BN1026*BS1026-BM1026*BT1023-BO1026*BT1026</f>
        <v>27634.022470953874</v>
      </c>
      <c r="BY1026" s="3">
        <f t="shared" ref="BY1026" si="10777">(BL1026*BT1023+BM1026*BS1023+BN1026*BT1026+BO1026*BS1026)</f>
        <v>0</v>
      </c>
      <c r="BZ1026" s="20"/>
      <c r="CA1026" s="16">
        <v>0</v>
      </c>
      <c r="CB1026" s="17">
        <f t="shared" ref="CB1026" si="10778">$B1023*$CB$4</f>
        <v>2.0362</v>
      </c>
      <c r="CC1026" s="18">
        <v>1</v>
      </c>
      <c r="CD1026" s="19">
        <v>0</v>
      </c>
      <c r="CE1026" s="20"/>
      <c r="CF1026" s="1">
        <f t="shared" ref="CF1026" si="10779">BV1026*CA1023+BX1026*CA1026-BW1026*CB1023-BY1026*CB1026</f>
        <v>0</v>
      </c>
      <c r="CG1026" s="4">
        <f t="shared" ref="CG1026" si="10780">(BV1026*CB1023+BW1026*CA1023+BX1026*CB1026+BY1026*CA1026)</f>
        <v>47977.676823618494</v>
      </c>
      <c r="CH1026" s="2">
        <f t="shared" ref="CH1026" si="10781">BV1026*CC1023+BX1026*CC1026-BW1026*CD1023-BY1026*CD1026</f>
        <v>27634.022470953874</v>
      </c>
      <c r="CI1026" s="3">
        <f t="shared" ref="CI1026" si="10782">(BV1026*CD1023+BW1026*CC1023+BX1026*CD1026+BY1026*CC1026)</f>
        <v>0</v>
      </c>
      <c r="CK1026" s="16">
        <f t="shared" ref="CK1026" si="10783">1/$CL$4</f>
        <v>1</v>
      </c>
      <c r="CL1026" s="17">
        <v>0</v>
      </c>
      <c r="CM1026" s="18">
        <v>1</v>
      </c>
      <c r="CN1026" s="19">
        <v>0</v>
      </c>
      <c r="CP1026" s="1">
        <f t="shared" ref="CP1026" si="10784">CF1026*CK1023+CH1026*CK1026-CG1026*CL1023-CI1026*CL1026</f>
        <v>27634.022470953874</v>
      </c>
      <c r="CQ1026" s="4">
        <f t="shared" ref="CQ1026" si="10785">(CF1026*CL1023+CG1026*CK1023+CH1026*CL1026+CI1026*CK1026)</f>
        <v>47977.676823618494</v>
      </c>
      <c r="CR1026" s="2">
        <f t="shared" ref="CR1026" si="10786">CF1026*CM1023+CH1026*CM1026-CG1026*CN1023-CI1026*CN1026</f>
        <v>27634.022470953874</v>
      </c>
      <c r="CS1026" s="3">
        <f t="shared" ref="CS1026" si="10787">(CF1026*CN1023+CG1026*CM1023+CH1026*CN1026+CI1026*CM1026)</f>
        <v>0</v>
      </c>
      <c r="CU1026" s="39">
        <f t="shared" ref="CU1026" si="10788">(180/PI())*ATAN(-1*(CQ1023/CP1023))</f>
        <v>29.940938728437363</v>
      </c>
      <c r="CW1026" s="56">
        <f t="shared" ref="CW1026" si="10789">20*LOG(((1-(10^(CU1023/20)^2)*(1-((1-CW1023)/(1+CW1023))^2))^0.5))</f>
        <v>-3.9471745793906502E-9</v>
      </c>
    </row>
    <row r="1027" spans="1:101" ht="18" customHeight="1"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3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</row>
    <row r="1028" spans="1:101" ht="18" customHeight="1"/>
    <row r="1029" spans="1:101" ht="18" customHeight="1" thickBot="1">
      <c r="A1029" s="23"/>
      <c r="B1029" s="23"/>
      <c r="C1029" s="23"/>
      <c r="D1029" s="20" t="s">
        <v>6</v>
      </c>
      <c r="E1029" s="20"/>
      <c r="F1029" s="20"/>
      <c r="G1029" s="20"/>
      <c r="H1029" s="20"/>
      <c r="I1029" s="20" t="s">
        <v>7</v>
      </c>
      <c r="J1029" s="20"/>
      <c r="K1029" s="20"/>
      <c r="L1029" s="20"/>
      <c r="M1029" s="23"/>
      <c r="N1029" s="23"/>
      <c r="O1029" s="24" t="s">
        <v>8</v>
      </c>
      <c r="P1029" s="23"/>
      <c r="Q1029" s="23"/>
      <c r="R1029" s="23"/>
      <c r="S1029" s="20"/>
      <c r="T1029" s="20" t="s">
        <v>9</v>
      </c>
      <c r="U1029" s="23"/>
      <c r="V1029" s="23"/>
      <c r="W1029" s="23"/>
      <c r="X1029" s="23"/>
      <c r="Y1029" s="24" t="s">
        <v>10</v>
      </c>
      <c r="Z1029" s="23"/>
      <c r="AA1029" s="23"/>
      <c r="AB1029" s="23"/>
      <c r="AC1029" s="24" t="s">
        <v>11</v>
      </c>
      <c r="AD1029" s="20"/>
      <c r="AE1029" s="20"/>
      <c r="AF1029" s="20"/>
      <c r="AG1029" s="20"/>
      <c r="AH1029" s="23"/>
      <c r="AI1029" s="24" t="s">
        <v>12</v>
      </c>
      <c r="AJ1029" s="23"/>
      <c r="AK1029" s="23"/>
      <c r="AL1029" s="20"/>
      <c r="AM1029" s="24" t="s">
        <v>21</v>
      </c>
      <c r="AN1029" s="20"/>
      <c r="AO1029" s="23"/>
      <c r="AP1029" s="23"/>
      <c r="AQ1029" s="23"/>
      <c r="AR1029" s="23"/>
      <c r="AS1029" s="24" t="s">
        <v>87</v>
      </c>
      <c r="AT1029" s="23"/>
      <c r="AU1029" s="23"/>
      <c r="AV1029" s="23"/>
      <c r="AW1029" s="24" t="s">
        <v>22</v>
      </c>
      <c r="AX1029" s="20"/>
      <c r="AY1029" s="20"/>
      <c r="AZ1029" s="20"/>
      <c r="BA1029" s="20"/>
      <c r="BB1029" s="23"/>
      <c r="BC1029" s="24" t="s">
        <v>13</v>
      </c>
      <c r="BD1029" s="23"/>
      <c r="BE1029" s="23"/>
      <c r="BF1029" s="23"/>
      <c r="BG1029" s="24" t="s">
        <v>23</v>
      </c>
      <c r="BH1029" s="20"/>
      <c r="BI1029" s="23"/>
      <c r="BJ1029" s="23"/>
      <c r="BK1029" s="23"/>
      <c r="BL1029" s="23"/>
      <c r="BM1029" s="24" t="s">
        <v>24</v>
      </c>
      <c r="BN1029" s="23"/>
      <c r="BO1029" s="23"/>
      <c r="BP1029" s="23"/>
      <c r="BQ1029" s="24" t="s">
        <v>22</v>
      </c>
      <c r="BR1029" s="20"/>
      <c r="BS1029" s="20"/>
      <c r="BT1029" s="20"/>
      <c r="BU1029" s="20"/>
      <c r="BV1029" s="23"/>
      <c r="BW1029" s="24" t="s">
        <v>25</v>
      </c>
      <c r="BX1029" s="23"/>
      <c r="BY1029" s="23"/>
      <c r="BZ1029" s="23"/>
      <c r="CA1029" s="24" t="s">
        <v>23</v>
      </c>
      <c r="CB1029" s="20"/>
      <c r="CC1029" s="23"/>
      <c r="CD1029" s="23"/>
      <c r="CE1029" s="23"/>
      <c r="CF1029" s="23"/>
      <c r="CG1029" s="24" t="s">
        <v>88</v>
      </c>
      <c r="CH1029" s="23"/>
      <c r="CI1029" s="23"/>
      <c r="CJ1029" s="23"/>
      <c r="CK1029" s="24" t="s">
        <v>155</v>
      </c>
      <c r="CL1029" s="24"/>
      <c r="CM1029" s="23"/>
      <c r="CN1029" s="23"/>
      <c r="CO1029" s="23"/>
      <c r="CP1029" s="23"/>
      <c r="CQ1029" s="24" t="s">
        <v>89</v>
      </c>
      <c r="CR1029" s="23"/>
      <c r="CS1029" s="23"/>
    </row>
    <row r="1030" spans="1:101" ht="18" customHeight="1" thickBot="1">
      <c r="A1030" s="23"/>
      <c r="B1030" s="33"/>
      <c r="C1030" s="23"/>
      <c r="D1030" s="7" t="s">
        <v>99</v>
      </c>
      <c r="E1030" s="8"/>
      <c r="F1030" s="8" t="s">
        <v>100</v>
      </c>
      <c r="G1030" s="9"/>
      <c r="H1030" s="10"/>
      <c r="I1030" s="7" t="s">
        <v>103</v>
      </c>
      <c r="J1030" s="8"/>
      <c r="K1030" s="8" t="s">
        <v>104</v>
      </c>
      <c r="L1030" s="9"/>
      <c r="M1030" s="23"/>
      <c r="N1030" s="194" t="s">
        <v>74</v>
      </c>
      <c r="O1030" s="195"/>
      <c r="P1030" s="196" t="s">
        <v>75</v>
      </c>
      <c r="Q1030" s="197"/>
      <c r="R1030" s="23"/>
      <c r="S1030" s="7" t="s">
        <v>2</v>
      </c>
      <c r="T1030" s="8"/>
      <c r="U1030" s="8" t="s">
        <v>3</v>
      </c>
      <c r="V1030" s="9"/>
      <c r="W1030" s="20"/>
      <c r="X1030" s="194" t="s">
        <v>108</v>
      </c>
      <c r="Y1030" s="195"/>
      <c r="Z1030" s="196" t="s">
        <v>109</v>
      </c>
      <c r="AA1030" s="197"/>
      <c r="AB1030" s="20"/>
      <c r="AC1030" s="7" t="s">
        <v>107</v>
      </c>
      <c r="AD1030" s="8"/>
      <c r="AE1030" s="8" t="s">
        <v>14</v>
      </c>
      <c r="AF1030" s="9"/>
      <c r="AG1030" s="20"/>
      <c r="AH1030" s="194" t="s">
        <v>112</v>
      </c>
      <c r="AI1030" s="195"/>
      <c r="AJ1030" s="196" t="s">
        <v>113</v>
      </c>
      <c r="AK1030" s="197"/>
      <c r="AL1030" s="20"/>
      <c r="AM1030" s="106" t="s">
        <v>135</v>
      </c>
      <c r="AN1030" s="107"/>
      <c r="AO1030" s="107" t="s">
        <v>136</v>
      </c>
      <c r="AP1030" s="108"/>
      <c r="AQ1030" s="23"/>
      <c r="AR1030" s="194" t="s">
        <v>116</v>
      </c>
      <c r="AS1030" s="195"/>
      <c r="AT1030" s="196" t="s">
        <v>0</v>
      </c>
      <c r="AU1030" s="197"/>
      <c r="AV1030" s="36"/>
      <c r="AW1030" s="7" t="s">
        <v>139</v>
      </c>
      <c r="AX1030" s="8"/>
      <c r="AY1030" s="8" t="s">
        <v>140</v>
      </c>
      <c r="AZ1030" s="9"/>
      <c r="BA1030" s="20"/>
      <c r="BB1030" s="194" t="s">
        <v>119</v>
      </c>
      <c r="BC1030" s="195"/>
      <c r="BD1030" s="196" t="s">
        <v>120</v>
      </c>
      <c r="BE1030" s="197"/>
      <c r="BF1030" s="36"/>
      <c r="BG1030" s="190" t="s">
        <v>143</v>
      </c>
      <c r="BH1030" s="191"/>
      <c r="BI1030" s="192" t="s">
        <v>144</v>
      </c>
      <c r="BJ1030" s="193"/>
      <c r="BK1030" s="36"/>
      <c r="BL1030" s="194" t="s">
        <v>123</v>
      </c>
      <c r="BM1030" s="195"/>
      <c r="BN1030" s="196" t="s">
        <v>124</v>
      </c>
      <c r="BO1030" s="197"/>
      <c r="BP1030" s="36"/>
      <c r="BQ1030" s="7" t="s">
        <v>147</v>
      </c>
      <c r="BR1030" s="8"/>
      <c r="BS1030" s="8" t="s">
        <v>148</v>
      </c>
      <c r="BT1030" s="9"/>
      <c r="BU1030" s="20"/>
      <c r="BV1030" s="194" t="s">
        <v>127</v>
      </c>
      <c r="BW1030" s="195"/>
      <c r="BX1030" s="196" t="s">
        <v>128</v>
      </c>
      <c r="BY1030" s="197"/>
      <c r="BZ1030" s="36"/>
      <c r="CA1030" s="7" t="s">
        <v>151</v>
      </c>
      <c r="CB1030" s="8"/>
      <c r="CC1030" s="8" t="s">
        <v>152</v>
      </c>
      <c r="CD1030" s="9"/>
      <c r="CE1030" s="36"/>
      <c r="CF1030" s="194" t="s">
        <v>131</v>
      </c>
      <c r="CG1030" s="195"/>
      <c r="CH1030" s="196" t="s">
        <v>132</v>
      </c>
      <c r="CI1030" s="197"/>
      <c r="CJ1030" s="23"/>
      <c r="CK1030" s="7" t="s">
        <v>156</v>
      </c>
      <c r="CL1030" s="8"/>
      <c r="CM1030" s="8" t="s">
        <v>157</v>
      </c>
      <c r="CN1030" s="9"/>
      <c r="CO1030" s="23"/>
      <c r="CP1030" s="194" t="s">
        <v>160</v>
      </c>
      <c r="CQ1030" s="195"/>
      <c r="CR1030" s="196" t="s">
        <v>132</v>
      </c>
      <c r="CS1030" s="197"/>
      <c r="CU1030" s="26" t="s">
        <v>15</v>
      </c>
      <c r="CW1030" s="52" t="s">
        <v>46</v>
      </c>
    </row>
    <row r="1031" spans="1:101" ht="18" customHeight="1" thickTop="1" thickBot="1">
      <c r="B1031" s="34">
        <v>2.52</v>
      </c>
      <c r="D1031" s="11">
        <v>1</v>
      </c>
      <c r="E1031" s="12">
        <v>0</v>
      </c>
      <c r="F1031" s="13">
        <v>0</v>
      </c>
      <c r="G1031" s="14">
        <v>0</v>
      </c>
      <c r="H1031" s="10"/>
      <c r="I1031" s="11">
        <v>1</v>
      </c>
      <c r="J1031" s="12">
        <v>0</v>
      </c>
      <c r="K1031" s="13">
        <v>0</v>
      </c>
      <c r="L1031" s="40">
        <f t="shared" ref="L1031" si="10790">$B1031*$J$4</f>
        <v>3.5961408000000001</v>
      </c>
      <c r="N1031" s="1">
        <f t="shared" ref="N1031" si="10791">D1031*I1031+F1031*I1034-E1031*J1031-G1031*J1034</f>
        <v>1</v>
      </c>
      <c r="O1031" s="4">
        <f t="shared" ref="O1031" si="10792">(D1031*J1031+E1031*I1031+F1031*J1034+G1031*I1034)</f>
        <v>0</v>
      </c>
      <c r="P1031" s="2">
        <f t="shared" ref="P1031" si="10793">D1031*K1031+F1031*K1034-E1031*L1031-G1031*L1034</f>
        <v>0</v>
      </c>
      <c r="Q1031" s="3">
        <f t="shared" ref="Q1031" si="10794">(D1031*L1031+E1031*K1031+F1031*L1034+G1031*K1034)</f>
        <v>3.5961408000000001</v>
      </c>
      <c r="S1031" s="11">
        <v>1</v>
      </c>
      <c r="T1031" s="12">
        <v>0</v>
      </c>
      <c r="U1031" s="13">
        <v>0</v>
      </c>
      <c r="V1031" s="13">
        <v>0</v>
      </c>
      <c r="W1031" s="20"/>
      <c r="X1031" s="1">
        <f t="shared" ref="X1031" si="10795">N1031*S1031+P1031*S1034-O1031*T1031-Q1031*T1034</f>
        <v>-15.352693659975682</v>
      </c>
      <c r="Y1031" s="4">
        <f t="shared" ref="Y1031" si="10796">(N1031*T1031+O1031*S1031+P1031*T1034+Q1031*S1034)</f>
        <v>0</v>
      </c>
      <c r="Z1031" s="2">
        <f t="shared" ref="Z1031" si="10797">N1031*U1031+P1031*U1034-O1031*V1031-Q1031*V1034</f>
        <v>0</v>
      </c>
      <c r="AA1031" s="3">
        <f t="shared" ref="AA1031" si="10798">(N1031*V1031+O1031*U1031+P1031*V1034+Q1031*U1034)</f>
        <v>3.5961408000000001</v>
      </c>
      <c r="AB1031" s="20"/>
      <c r="AC1031" s="11">
        <v>1</v>
      </c>
      <c r="AD1031" s="12">
        <v>0</v>
      </c>
      <c r="AE1031" s="13">
        <v>0</v>
      </c>
      <c r="AF1031" s="40">
        <f t="shared" ref="AF1031" si="10799">$B1031*$AD$4</f>
        <v>4.3154748000000005</v>
      </c>
      <c r="AG1031" s="20"/>
      <c r="AH1031" s="1">
        <f t="shared" ref="AH1031" si="10800">X1031*AC1031+Z1031*AC1034-Y1031*AD1031-AA1031*AD1034</f>
        <v>-15.352693659975682</v>
      </c>
      <c r="AI1031" s="4">
        <f t="shared" ref="AI1031" si="10801">(X1031*AD1031+Y1031*AC1031+Z1031*AD1034+AA1031*AC1034)</f>
        <v>0</v>
      </c>
      <c r="AJ1031" s="2">
        <f t="shared" ref="AJ1031" si="10802">X1031*AE1031+Z1031*AE1034-Y1031*AF1031-AA1031*AF1034</f>
        <v>0</v>
      </c>
      <c r="AK1031" s="3">
        <f t="shared" ref="AK1031" si="10803">(X1031*AF1031+Y1031*AE1031+Z1031*AF1034+AA1031*AE1034)</f>
        <v>-62.658021801744823</v>
      </c>
      <c r="AL1031" s="20"/>
      <c r="AM1031" s="11">
        <v>1</v>
      </c>
      <c r="AN1031" s="12">
        <v>0</v>
      </c>
      <c r="AO1031" s="13">
        <v>0</v>
      </c>
      <c r="AP1031" s="14">
        <v>0</v>
      </c>
      <c r="AR1031" s="1">
        <f t="shared" ref="AR1031" si="10804">AH1031*AM1031+AJ1031*AM1034-AI1031*AN1031-AK1031*AN1034</f>
        <v>285.56340844483526</v>
      </c>
      <c r="AS1031" s="4">
        <f t="shared" ref="AS1031" si="10805">(AH1031*AN1031+AI1031*AM1031+AJ1031*AN1034+AK1031*AM1034)</f>
        <v>0</v>
      </c>
      <c r="AT1031" s="2">
        <f t="shared" ref="AT1031" si="10806">AH1031*AO1031+AJ1031*AO1034-AI1031*AP1031-AK1031*AP1034</f>
        <v>0</v>
      </c>
      <c r="AU1031" s="3">
        <f t="shared" ref="AU1031" si="10807">(AH1031*AP1031+AI1031*AO1031+AJ1031*AP1034+AK1031*AO1034)</f>
        <v>-62.658021801744823</v>
      </c>
      <c r="AV1031" s="20"/>
      <c r="AW1031" s="11">
        <v>1</v>
      </c>
      <c r="AX1031" s="12">
        <v>0</v>
      </c>
      <c r="AY1031" s="13">
        <v>0</v>
      </c>
      <c r="AZ1031" s="40">
        <f t="shared" ref="AZ1031" si="10808">$B1031*$AX$4</f>
        <v>4.3154748000000005</v>
      </c>
      <c r="BA1031" s="20"/>
      <c r="BB1031" s="1">
        <f t="shared" ref="BB1031" si="10809">AR1031*AW1031+AT1031*AW1034-AS1031*AX1031-AU1031*AX1034</f>
        <v>285.56340844483526</v>
      </c>
      <c r="BC1031" s="4">
        <f t="shared" ref="BC1031" si="10810">(AR1031*AX1031+AS1031*AW1031+AT1031*AX1034+AU1031*AW1034)</f>
        <v>0</v>
      </c>
      <c r="BD1031" s="2">
        <f t="shared" ref="BD1031" si="10811">AR1031*AY1031+AT1031*AY1034-AS1031*AZ1031-AU1031*AZ1034</f>
        <v>0</v>
      </c>
      <c r="BE1031" s="3">
        <f t="shared" ref="BE1031" si="10812">(AR1031*AZ1031+AS1031*AY1031+AT1031*AZ1034+AU1031*AY1034)</f>
        <v>1169.6836711440492</v>
      </c>
      <c r="BF1031" s="20"/>
      <c r="BG1031" s="11">
        <v>1</v>
      </c>
      <c r="BH1031" s="12">
        <v>0</v>
      </c>
      <c r="BI1031" s="13">
        <v>0</v>
      </c>
      <c r="BJ1031" s="14">
        <v>0</v>
      </c>
      <c r="BK1031" s="20"/>
      <c r="BL1031" s="1">
        <f t="shared" ref="BL1031" si="10813">BB1031*BG1031+BD1031*BG1034-BC1031*BH1031-BE1031*BH1034</f>
        <v>-5033.3269846383191</v>
      </c>
      <c r="BM1031" s="4">
        <f t="shared" ref="BM1031" si="10814">(BB1031*BH1031+BC1031*BG1031+BD1031*BH1034+BE1031*BG1034)</f>
        <v>0</v>
      </c>
      <c r="BN1031" s="2">
        <f t="shared" ref="BN1031" si="10815">BB1031*BI1031+BD1031*BI1034-BC1031*BJ1031-BE1031*BJ1034</f>
        <v>0</v>
      </c>
      <c r="BO1031" s="3">
        <f t="shared" ref="BO1031" si="10816">(BB1031*BJ1031+BC1031*BI1031+BD1031*BJ1034+BE1031*BI1034)</f>
        <v>1169.6836711440492</v>
      </c>
      <c r="BP1031" s="20"/>
      <c r="BQ1031" s="11">
        <v>1</v>
      </c>
      <c r="BR1031" s="12">
        <v>0</v>
      </c>
      <c r="BS1031" s="13">
        <v>0</v>
      </c>
      <c r="BT1031" s="40">
        <f t="shared" ref="BT1031" si="10817">$B1031*BR$4</f>
        <v>3.5961408000000001</v>
      </c>
      <c r="BU1031" s="20"/>
      <c r="BV1031" s="1">
        <f t="shared" ref="BV1031" si="10818">BL1031*BQ1031+BN1031*BQ1034-BM1031*BR1031-BO1031*BR1034</f>
        <v>-5033.3269846383191</v>
      </c>
      <c r="BW1031" s="4">
        <f t="shared" ref="BW1031" si="10819">(BL1031*BR1031+BM1031*BQ1031+BN1031*BR1034+BO1031*BQ1034)</f>
        <v>0</v>
      </c>
      <c r="BX1031" s="2">
        <f t="shared" ref="BX1031" si="10820">BL1031*BS1031+BN1031*BS1034-BM1031*BT1031-BO1031*BT1034</f>
        <v>0</v>
      </c>
      <c r="BY1031" s="3">
        <f t="shared" ref="BY1031" si="10821">(BL1031*BT1031+BM1031*BS1031+BN1031*BT1034+BO1031*BS1034)</f>
        <v>-16930.868858054786</v>
      </c>
      <c r="BZ1031" s="20"/>
      <c r="CA1031" s="11">
        <v>1</v>
      </c>
      <c r="CB1031" s="12">
        <v>0</v>
      </c>
      <c r="CC1031" s="13">
        <v>0</v>
      </c>
      <c r="CD1031" s="14">
        <v>0</v>
      </c>
      <c r="CE1031" s="20"/>
      <c r="CF1031" s="1">
        <f t="shared" ref="CF1031" si="10822">BV1031*CA1031+BX1031*CA1034-BW1031*CB1031-BY1031*CB1034</f>
        <v>29717.105265483005</v>
      </c>
      <c r="CG1031" s="4">
        <f t="shared" ref="CG1031" si="10823">(BV1031*CB1031+BW1031*CA1031+BX1031*CB1034+BY1031*CA1034)</f>
        <v>0</v>
      </c>
      <c r="CH1031" s="2">
        <f t="shared" ref="CH1031" si="10824">BV1031*CC1031+BX1031*CC1034-BW1031*CD1031-BY1031*CD1034</f>
        <v>0</v>
      </c>
      <c r="CI1031" s="3">
        <f t="shared" ref="CI1031" si="10825">(BV1031*CD1031+BW1031*CC1031+BX1031*CD1034+BY1031*CC1034)</f>
        <v>-16930.868858054786</v>
      </c>
      <c r="CJ1031" s="28"/>
      <c r="CK1031" s="11">
        <v>1</v>
      </c>
      <c r="CL1031" s="12">
        <v>0</v>
      </c>
      <c r="CM1031" s="13">
        <v>0</v>
      </c>
      <c r="CN1031" s="14">
        <v>0</v>
      </c>
      <c r="CP1031" s="1">
        <f t="shared" ref="CP1031" si="10826">CF1031*CK1031+CH1031*CK1034-CG1031*CL1031-CI1031*CL1034</f>
        <v>29717.105265483005</v>
      </c>
      <c r="CQ1031" s="4">
        <f t="shared" ref="CQ1031" si="10827">(CF1031*CL1031+CG1031*CK1031+CH1031*CL1034+CI1031*CK1034)</f>
        <v>-16930.868858054786</v>
      </c>
      <c r="CR1031" s="2">
        <f t="shared" ref="CR1031" si="10828">CF1031*CM1031+CH1031*CM1034-CG1031*CN1031-CI1031*CN1034</f>
        <v>0</v>
      </c>
      <c r="CS1031" s="3">
        <f t="shared" ref="CS1031" si="10829">(CF1031*CN1031+CG1031*CM1031+CH1031*CN1034+CI1031*CM1034)</f>
        <v>-16930.868858054786</v>
      </c>
      <c r="CU1031" s="29">
        <f t="shared" ref="CU1031" si="10830">20*LOG(((1+$CL$4)/$CL$4)/((CP1031+CP1034)^2+(CQ1031+CQ1034)^2)^0.5)</f>
        <v>-90.767755440858068</v>
      </c>
      <c r="CW1031" s="53">
        <f t="shared" ref="CW1031" si="10831">((CP1031^2+CQ1031^2)^0.5)/((CP1034^2+CQ1034^2)^0.5)</f>
        <v>0.5697347948689373</v>
      </c>
    </row>
    <row r="1032" spans="1:101" ht="18" customHeight="1" thickBot="1">
      <c r="D1032" s="11"/>
      <c r="E1032" s="13"/>
      <c r="F1032" s="13"/>
      <c r="G1032" s="15"/>
      <c r="H1032" s="10"/>
      <c r="I1032" s="11"/>
      <c r="J1032" s="13"/>
      <c r="K1032" s="13"/>
      <c r="L1032" s="15"/>
      <c r="N1032" s="5"/>
      <c r="Q1032" s="6"/>
      <c r="S1032" s="11"/>
      <c r="T1032" s="13"/>
      <c r="U1032" s="13"/>
      <c r="V1032" s="15"/>
      <c r="W1032" s="20"/>
      <c r="X1032" s="5"/>
      <c r="AA1032" s="6"/>
      <c r="AB1032" s="20"/>
      <c r="AC1032" s="11"/>
      <c r="AD1032" s="13"/>
      <c r="AE1032" s="13"/>
      <c r="AF1032" s="15"/>
      <c r="AG1032" s="20"/>
      <c r="AH1032" s="5"/>
      <c r="AK1032" s="6"/>
      <c r="AL1032" s="20"/>
      <c r="AM1032" s="11"/>
      <c r="AN1032" s="13"/>
      <c r="AO1032" s="13"/>
      <c r="AP1032" s="15"/>
      <c r="AR1032" s="5"/>
      <c r="AU1032" s="6"/>
      <c r="AW1032" s="11"/>
      <c r="AX1032" s="13"/>
      <c r="AY1032" s="13"/>
      <c r="AZ1032" s="15"/>
      <c r="BA1032" s="20"/>
      <c r="BB1032" s="5"/>
      <c r="BE1032" s="6"/>
      <c r="BG1032" s="11"/>
      <c r="BH1032" s="13"/>
      <c r="BI1032" s="13"/>
      <c r="BJ1032" s="15"/>
      <c r="BL1032" s="5"/>
      <c r="BO1032" s="6"/>
      <c r="BQ1032" s="11"/>
      <c r="BR1032" s="13"/>
      <c r="BS1032" s="13"/>
      <c r="BT1032" s="15"/>
      <c r="BU1032" s="20"/>
      <c r="BV1032" s="5"/>
      <c r="BY1032" s="6"/>
      <c r="CA1032" s="11"/>
      <c r="CB1032" s="13"/>
      <c r="CC1032" s="13"/>
      <c r="CD1032" s="15"/>
      <c r="CF1032" s="5"/>
      <c r="CI1032" s="6"/>
      <c r="CK1032" s="11"/>
      <c r="CL1032" s="13"/>
      <c r="CM1032" s="13"/>
      <c r="CN1032" s="15"/>
      <c r="CP1032" s="5"/>
      <c r="CS1032" s="6"/>
      <c r="CW1032" s="54"/>
    </row>
    <row r="1033" spans="1:101" ht="18" customHeight="1" thickBot="1">
      <c r="D1033" s="11" t="s">
        <v>101</v>
      </c>
      <c r="E1033" s="13"/>
      <c r="F1033" s="13" t="s">
        <v>102</v>
      </c>
      <c r="G1033" s="15"/>
      <c r="H1033" s="10"/>
      <c r="I1033" s="11" t="s">
        <v>106</v>
      </c>
      <c r="J1033" s="13"/>
      <c r="K1033" s="13" t="s">
        <v>105</v>
      </c>
      <c r="L1033" s="15"/>
      <c r="N1033" s="194" t="s">
        <v>16</v>
      </c>
      <c r="O1033" s="195"/>
      <c r="P1033" s="196" t="s">
        <v>17</v>
      </c>
      <c r="Q1033" s="197"/>
      <c r="S1033" s="11" t="s">
        <v>4</v>
      </c>
      <c r="T1033" s="13"/>
      <c r="U1033" s="13" t="s">
        <v>5</v>
      </c>
      <c r="V1033" s="15"/>
      <c r="W1033" s="20"/>
      <c r="X1033" s="194" t="s">
        <v>111</v>
      </c>
      <c r="Y1033" s="195"/>
      <c r="Z1033" s="196" t="s">
        <v>110</v>
      </c>
      <c r="AA1033" s="197"/>
      <c r="AB1033" s="20"/>
      <c r="AC1033" s="11" t="s">
        <v>18</v>
      </c>
      <c r="AD1033" s="13"/>
      <c r="AE1033" s="13" t="s">
        <v>19</v>
      </c>
      <c r="AF1033" s="15"/>
      <c r="AG1033" s="20"/>
      <c r="AH1033" s="194" t="s">
        <v>114</v>
      </c>
      <c r="AI1033" s="195"/>
      <c r="AJ1033" s="196" t="s">
        <v>115</v>
      </c>
      <c r="AK1033" s="197"/>
      <c r="AL1033" s="20"/>
      <c r="AM1033" s="11" t="s">
        <v>138</v>
      </c>
      <c r="AN1033" s="13"/>
      <c r="AO1033" s="13" t="s">
        <v>137</v>
      </c>
      <c r="AP1033" s="15"/>
      <c r="AR1033" s="194" t="s">
        <v>117</v>
      </c>
      <c r="AS1033" s="195"/>
      <c r="AT1033" s="196" t="s">
        <v>118</v>
      </c>
      <c r="AU1033" s="197"/>
      <c r="AV1033" s="36"/>
      <c r="AW1033" s="11" t="s">
        <v>142</v>
      </c>
      <c r="AX1033" s="13"/>
      <c r="AY1033" s="13" t="s">
        <v>141</v>
      </c>
      <c r="AZ1033" s="15"/>
      <c r="BA1033" s="20"/>
      <c r="BB1033" s="194" t="s">
        <v>122</v>
      </c>
      <c r="BC1033" s="195"/>
      <c r="BD1033" s="196" t="s">
        <v>121</v>
      </c>
      <c r="BE1033" s="197"/>
      <c r="BF1033" s="36"/>
      <c r="BG1033" s="11" t="s">
        <v>145</v>
      </c>
      <c r="BH1033" s="13"/>
      <c r="BI1033" s="13" t="s">
        <v>146</v>
      </c>
      <c r="BJ1033" s="15"/>
      <c r="BK1033" s="36"/>
      <c r="BL1033" s="194" t="s">
        <v>125</v>
      </c>
      <c r="BM1033" s="195"/>
      <c r="BN1033" s="196" t="s">
        <v>126</v>
      </c>
      <c r="BO1033" s="197"/>
      <c r="BP1033" s="36"/>
      <c r="BQ1033" s="11" t="s">
        <v>150</v>
      </c>
      <c r="BR1033" s="13"/>
      <c r="BS1033" s="13" t="s">
        <v>149</v>
      </c>
      <c r="BT1033" s="15"/>
      <c r="BU1033" s="20"/>
      <c r="BV1033" s="194" t="s">
        <v>129</v>
      </c>
      <c r="BW1033" s="195"/>
      <c r="BX1033" s="196" t="s">
        <v>130</v>
      </c>
      <c r="BY1033" s="197"/>
      <c r="BZ1033" s="36"/>
      <c r="CA1033" s="11" t="s">
        <v>154</v>
      </c>
      <c r="CB1033" s="13"/>
      <c r="CC1033" s="13" t="s">
        <v>153</v>
      </c>
      <c r="CD1033" s="15"/>
      <c r="CE1033" s="36"/>
      <c r="CF1033" s="194" t="s">
        <v>134</v>
      </c>
      <c r="CG1033" s="195"/>
      <c r="CH1033" s="196" t="s">
        <v>133</v>
      </c>
      <c r="CI1033" s="197"/>
      <c r="CK1033" s="11" t="s">
        <v>159</v>
      </c>
      <c r="CL1033" s="13"/>
      <c r="CM1033" s="13" t="s">
        <v>158</v>
      </c>
      <c r="CN1033" s="15"/>
      <c r="CP1033" s="109" t="s">
        <v>161</v>
      </c>
      <c r="CQ1033" s="110"/>
      <c r="CR1033" s="111" t="s">
        <v>162</v>
      </c>
      <c r="CS1033" s="112"/>
      <c r="CU1033" s="38" t="s">
        <v>29</v>
      </c>
      <c r="CW1033" s="55" t="s">
        <v>47</v>
      </c>
    </row>
    <row r="1034" spans="1:101" ht="18" customHeight="1" thickTop="1" thickBot="1">
      <c r="D1034" s="16">
        <v>0</v>
      </c>
      <c r="E1034" s="17">
        <f t="shared" ref="E1034" si="10832">$B1031*$E$4</f>
        <v>2.0524895999999999</v>
      </c>
      <c r="F1034" s="18">
        <v>1</v>
      </c>
      <c r="G1034" s="19">
        <v>0</v>
      </c>
      <c r="H1034" s="10"/>
      <c r="I1034" s="16">
        <v>0</v>
      </c>
      <c r="J1034" s="17">
        <v>0</v>
      </c>
      <c r="K1034" s="18">
        <v>1</v>
      </c>
      <c r="L1034" s="19">
        <v>0</v>
      </c>
      <c r="N1034" s="1">
        <f t="shared" ref="N1034" si="10833">D1034*I1031+F1034*I1034-E1034*J1031-G1034*J1034</f>
        <v>0</v>
      </c>
      <c r="O1034" s="4">
        <f t="shared" ref="O1034" si="10834">(D1034*J1031+E1034*I1031+F1034*J1034+G1034*I1034)</f>
        <v>2.0524895999999999</v>
      </c>
      <c r="P1034" s="2">
        <f t="shared" ref="P1034" si="10835">D1034*K1031+F1034*K1034-E1034*L1031-G1034*L1034</f>
        <v>-6.3810415921356798</v>
      </c>
      <c r="Q1034" s="3">
        <f t="shared" ref="Q1034" si="10836">(D1034*L1031+E1034*K1031+F1034*L1034+G1034*K1034)</f>
        <v>0</v>
      </c>
      <c r="S1034" s="16">
        <v>0</v>
      </c>
      <c r="T1034" s="17">
        <f t="shared" ref="T1034" si="10837">$B1031*$T$4</f>
        <v>4.5472896</v>
      </c>
      <c r="U1034" s="18">
        <v>1</v>
      </c>
      <c r="V1034" s="19">
        <v>0</v>
      </c>
      <c r="W1034" s="20"/>
      <c r="X1034" s="1">
        <f t="shared" ref="X1034" si="10838">N1034*S1031+P1034*S1034-O1034*T1031-Q1034*T1034</f>
        <v>0</v>
      </c>
      <c r="Y1034" s="4">
        <f t="shared" ref="Y1034" si="10839">(N1034*T1031+O1034*S1031+P1034*T1034+Q1034*S1034)</f>
        <v>-26.963954469086019</v>
      </c>
      <c r="Z1034" s="2">
        <f t="shared" ref="Z1034" si="10840">N1034*U1031+P1034*U1034-O1034*V1031-Q1034*V1034</f>
        <v>-6.3810415921356798</v>
      </c>
      <c r="AA1034" s="3">
        <f t="shared" ref="AA1034" si="10841">(N1034*V1031+O1034*U1031+P1034*V1034+Q1034*U1034)</f>
        <v>0</v>
      </c>
      <c r="AB1034" s="20"/>
      <c r="AC1034" s="16">
        <v>0</v>
      </c>
      <c r="AD1034" s="17">
        <v>0</v>
      </c>
      <c r="AE1034" s="18">
        <v>1</v>
      </c>
      <c r="AF1034" s="19">
        <v>0</v>
      </c>
      <c r="AG1034" s="20"/>
      <c r="AH1034" s="1">
        <f t="shared" ref="AH1034" si="10842">X1034*AC1031+Z1034*AC1034-Y1034*AD1031-AA1034*AD1034</f>
        <v>0</v>
      </c>
      <c r="AI1034" s="4">
        <f t="shared" ref="AI1034" si="10843">(X1034*AD1031+Y1034*AC1031+Z1034*AD1034+AA1034*AC1034)</f>
        <v>-26.963954469086019</v>
      </c>
      <c r="AJ1034" s="2">
        <f t="shared" ref="AJ1034" si="10844">X1034*AE1031+Z1034*AE1034-Y1034*AF1031-AA1034*AF1034</f>
        <v>109.98122442755243</v>
      </c>
      <c r="AK1034" s="3">
        <f t="shared" ref="AK1034" si="10845">(X1034*AF1031+Y1034*AE1031+Z1034*AF1034+AA1034*AE1034)</f>
        <v>0</v>
      </c>
      <c r="AL1034" s="20"/>
      <c r="AM1034" s="16">
        <v>0</v>
      </c>
      <c r="AN1034" s="17">
        <f t="shared" ref="AN1034" si="10846">$B1031*$AN$4</f>
        <v>4.8025152000000002</v>
      </c>
      <c r="AO1034" s="18">
        <v>1</v>
      </c>
      <c r="AP1034" s="19">
        <v>0</v>
      </c>
      <c r="AR1034" s="1">
        <f t="shared" ref="AR1034" si="10847">AH1034*AM1031+AJ1034*AM1034-AI1034*AN1031-AK1034*AN1034</f>
        <v>0</v>
      </c>
      <c r="AS1034" s="4">
        <f t="shared" ref="AS1034" si="10848">(AH1034*AN1031+AI1034*AM1031+AJ1034*AN1034+AK1034*AM1034)</f>
        <v>501.2225475588458</v>
      </c>
      <c r="AT1034" s="2">
        <f t="shared" ref="AT1034" si="10849">AH1034*AO1031+AJ1034*AO1034-AI1034*AP1031-AK1034*AP1034</f>
        <v>109.98122442755243</v>
      </c>
      <c r="AU1034" s="3">
        <f t="shared" ref="AU1034" si="10850">(AH1034*AP1031+AI1034*AO1031+AJ1034*AP1034+AK1034*AO1034)</f>
        <v>0</v>
      </c>
      <c r="AV1034" s="20"/>
      <c r="AW1034" s="16">
        <v>0</v>
      </c>
      <c r="AX1034" s="17">
        <v>0</v>
      </c>
      <c r="AY1034" s="18">
        <v>1</v>
      </c>
      <c r="AZ1034" s="19">
        <v>0</v>
      </c>
      <c r="BA1034" s="20"/>
      <c r="BB1034" s="1">
        <f t="shared" ref="BB1034" si="10851">AR1034*AW1031+AT1034*AW1034-AS1034*AX1031-AU1034*AX1034</f>
        <v>0</v>
      </c>
      <c r="BC1034" s="4">
        <f t="shared" ref="BC1034" si="10852">(AR1034*AX1031+AS1034*AW1031+AT1034*AX1034+AU1034*AW1034)</f>
        <v>501.2225475588458</v>
      </c>
      <c r="BD1034" s="2">
        <f t="shared" ref="BD1034" si="10853">AR1034*AY1031+AT1034*AY1034-AS1034*AZ1031-AU1034*AZ1034</f>
        <v>-2053.0320487544486</v>
      </c>
      <c r="BE1034" s="3">
        <f t="shared" ref="BE1034" si="10854">(AR1034*AZ1031+AS1034*AY1031+AT1034*AZ1034+AU1034*AY1034)</f>
        <v>0</v>
      </c>
      <c r="BF1034" s="20"/>
      <c r="BG1034" s="16">
        <v>0</v>
      </c>
      <c r="BH1034" s="17">
        <f t="shared" ref="BH1034" si="10855">$B1031*$BH$4</f>
        <v>4.5472896</v>
      </c>
      <c r="BI1034" s="18">
        <v>1</v>
      </c>
      <c r="BJ1034" s="19">
        <v>0</v>
      </c>
      <c r="BK1034" s="20"/>
      <c r="BL1034" s="1">
        <f t="shared" ref="BL1034" si="10856">BB1034*BG1031+BD1034*BG1034-BC1034*BH1031-BE1034*BH1034</f>
        <v>0</v>
      </c>
      <c r="BM1034" s="4">
        <f t="shared" ref="BM1034" si="10857">(BB1034*BH1031+BC1034*BG1031+BD1034*BH1034+BE1034*BG1034)</f>
        <v>-8834.5087362089507</v>
      </c>
      <c r="BN1034" s="2">
        <f t="shared" ref="BN1034" si="10858">BB1034*BI1031+BD1034*BI1034-BC1034*BJ1031-BE1034*BJ1034</f>
        <v>-2053.0320487544486</v>
      </c>
      <c r="BO1034" s="3">
        <f t="shared" ref="BO1034" si="10859">(BB1034*BJ1031+BC1034*BI1031+BD1034*BJ1034+BE1034*BI1034)</f>
        <v>0</v>
      </c>
      <c r="BP1034" s="20"/>
      <c r="BQ1034" s="16">
        <v>0</v>
      </c>
      <c r="BR1034" s="17">
        <v>0</v>
      </c>
      <c r="BS1034" s="18">
        <v>1</v>
      </c>
      <c r="BT1034" s="19">
        <v>0</v>
      </c>
      <c r="BU1034" s="20"/>
      <c r="BV1034" s="1">
        <f t="shared" ref="BV1034" si="10860">BL1034*BQ1031+BN1034*BQ1034-BM1034*BR1031-BO1034*BR1034</f>
        <v>0</v>
      </c>
      <c r="BW1034" s="4">
        <f t="shared" ref="BW1034" si="10861">(BL1034*BR1031+BM1034*BQ1031+BN1034*BR1034+BO1034*BQ1034)</f>
        <v>-8834.5087362089507</v>
      </c>
      <c r="BX1034" s="2">
        <f t="shared" ref="BX1034" si="10862">BL1034*BS1031+BN1034*BS1034-BM1034*BT1031-BO1034*BT1034</f>
        <v>29717.105265482998</v>
      </c>
      <c r="BY1034" s="3">
        <f t="shared" ref="BY1034" si="10863">(BL1034*BT1031+BM1034*BS1031+BN1034*BT1034+BO1034*BS1034)</f>
        <v>0</v>
      </c>
      <c r="BZ1034" s="20"/>
      <c r="CA1034" s="16">
        <v>0</v>
      </c>
      <c r="CB1034" s="17">
        <f t="shared" ref="CB1034" si="10864">$B1031*$CB$4</f>
        <v>2.0524895999999999</v>
      </c>
      <c r="CC1034" s="18">
        <v>1</v>
      </c>
      <c r="CD1034" s="19">
        <v>0</v>
      </c>
      <c r="CE1034" s="20"/>
      <c r="CF1034" s="1">
        <f t="shared" ref="CF1034" si="10865">BV1034*CA1031+BX1034*CA1034-BW1034*CB1031-BY1034*CB1034</f>
        <v>0</v>
      </c>
      <c r="CG1034" s="4">
        <f t="shared" ref="CG1034" si="10866">(BV1034*CB1031+BW1034*CA1031+BX1034*CB1034+BY1034*CA1034)</f>
        <v>52159.540763300145</v>
      </c>
      <c r="CH1034" s="2">
        <f t="shared" ref="CH1034" si="10867">BV1034*CC1031+BX1034*CC1034-BW1034*CD1031-BY1034*CD1034</f>
        <v>29717.105265482998</v>
      </c>
      <c r="CI1034" s="3">
        <f t="shared" ref="CI1034" si="10868">(BV1034*CD1031+BW1034*CC1031+BX1034*CD1034+BY1034*CC1034)</f>
        <v>0</v>
      </c>
      <c r="CK1034" s="16">
        <f t="shared" ref="CK1034" si="10869">1/$CL$4</f>
        <v>1</v>
      </c>
      <c r="CL1034" s="17">
        <v>0</v>
      </c>
      <c r="CM1034" s="18">
        <v>1</v>
      </c>
      <c r="CN1034" s="19">
        <v>0</v>
      </c>
      <c r="CP1034" s="1">
        <f t="shared" ref="CP1034" si="10870">CF1034*CK1031+CH1034*CK1034-CG1034*CL1031-CI1034*CL1034</f>
        <v>29717.105265482998</v>
      </c>
      <c r="CQ1034" s="4">
        <f t="shared" ref="CQ1034" si="10871">(CF1034*CL1031+CG1034*CK1031+CH1034*CL1034+CI1034*CK1034)</f>
        <v>52159.540763300145</v>
      </c>
      <c r="CR1034" s="2">
        <f t="shared" ref="CR1034" si="10872">CF1034*CM1031+CH1034*CM1034-CG1034*CN1031-CI1034*CN1034</f>
        <v>29717.105265482998</v>
      </c>
      <c r="CS1034" s="3">
        <f t="shared" ref="CS1034" si="10873">(CF1034*CN1031+CG1034*CM1031+CH1034*CN1034+CI1034*CM1034)</f>
        <v>0</v>
      </c>
      <c r="CU1034" s="39">
        <f t="shared" ref="CU1034" si="10874">(180/PI())*ATAN(-1*(CQ1031/CP1031))</f>
        <v>29.671669957718329</v>
      </c>
      <c r="CW1034" s="56">
        <f t="shared" ref="CW1034" si="10875">20*LOG(((1-(10^(CU1031/20)^2)*(1-((1-CW1031)/(1+CW1031))^2))^0.5))</f>
        <v>-3.3658046934201322E-9</v>
      </c>
    </row>
    <row r="1035" spans="1:101" ht="18" customHeight="1">
      <c r="E1035" s="20"/>
      <c r="F1035" s="20"/>
      <c r="G1035" s="20"/>
      <c r="H1035" s="20"/>
      <c r="I1035" s="20"/>
      <c r="J1035" s="20"/>
      <c r="K1035" s="20"/>
      <c r="L1035" s="20"/>
      <c r="M1035" s="20"/>
      <c r="N1035" s="20"/>
      <c r="O1035" s="20"/>
      <c r="P1035" s="20"/>
      <c r="Q1035" s="20"/>
      <c r="R1035" s="20"/>
      <c r="S1035" s="20"/>
      <c r="T1035" s="20"/>
      <c r="U1035" s="20"/>
      <c r="V1035" s="20"/>
      <c r="W1035" s="20"/>
      <c r="X1035" s="20"/>
      <c r="Y1035" s="20"/>
      <c r="Z1035" s="20"/>
      <c r="AA1035" s="20"/>
      <c r="AB1035" s="30"/>
      <c r="AC1035" s="20"/>
      <c r="AD1035" s="20"/>
      <c r="AE1035" s="20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</row>
    <row r="1036" spans="1:101" ht="18" customHeight="1"/>
    <row r="1037" spans="1:101" ht="18" customHeight="1" thickBot="1">
      <c r="A1037" s="23"/>
      <c r="B1037" s="23"/>
      <c r="C1037" s="23"/>
      <c r="D1037" s="20" t="s">
        <v>6</v>
      </c>
      <c r="E1037" s="20"/>
      <c r="F1037" s="20"/>
      <c r="G1037" s="20"/>
      <c r="H1037" s="20"/>
      <c r="I1037" s="20" t="s">
        <v>7</v>
      </c>
      <c r="J1037" s="20"/>
      <c r="K1037" s="20"/>
      <c r="L1037" s="20"/>
      <c r="M1037" s="23"/>
      <c r="N1037" s="23"/>
      <c r="O1037" s="24" t="s">
        <v>8</v>
      </c>
      <c r="P1037" s="23"/>
      <c r="Q1037" s="23"/>
      <c r="R1037" s="23"/>
      <c r="S1037" s="20"/>
      <c r="T1037" s="20" t="s">
        <v>9</v>
      </c>
      <c r="U1037" s="23"/>
      <c r="V1037" s="23"/>
      <c r="W1037" s="23"/>
      <c r="X1037" s="23"/>
      <c r="Y1037" s="24" t="s">
        <v>10</v>
      </c>
      <c r="Z1037" s="23"/>
      <c r="AA1037" s="23"/>
      <c r="AB1037" s="23"/>
      <c r="AC1037" s="24" t="s">
        <v>11</v>
      </c>
      <c r="AD1037" s="20"/>
      <c r="AE1037" s="20"/>
      <c r="AF1037" s="20"/>
      <c r="AG1037" s="20"/>
      <c r="AH1037" s="23"/>
      <c r="AI1037" s="24" t="s">
        <v>12</v>
      </c>
      <c r="AJ1037" s="23"/>
      <c r="AK1037" s="23"/>
      <c r="AL1037" s="20"/>
      <c r="AM1037" s="24" t="s">
        <v>21</v>
      </c>
      <c r="AN1037" s="20"/>
      <c r="AO1037" s="23"/>
      <c r="AP1037" s="23"/>
      <c r="AQ1037" s="23"/>
      <c r="AR1037" s="23"/>
      <c r="AS1037" s="24" t="s">
        <v>87</v>
      </c>
      <c r="AT1037" s="23"/>
      <c r="AU1037" s="23"/>
      <c r="AV1037" s="23"/>
      <c r="AW1037" s="24" t="s">
        <v>22</v>
      </c>
      <c r="AX1037" s="20"/>
      <c r="AY1037" s="20"/>
      <c r="AZ1037" s="20"/>
      <c r="BA1037" s="20"/>
      <c r="BB1037" s="23"/>
      <c r="BC1037" s="24" t="s">
        <v>13</v>
      </c>
      <c r="BD1037" s="23"/>
      <c r="BE1037" s="23"/>
      <c r="BF1037" s="23"/>
      <c r="BG1037" s="24" t="s">
        <v>23</v>
      </c>
      <c r="BH1037" s="20"/>
      <c r="BI1037" s="23"/>
      <c r="BJ1037" s="23"/>
      <c r="BK1037" s="23"/>
      <c r="BL1037" s="23"/>
      <c r="BM1037" s="24" t="s">
        <v>24</v>
      </c>
      <c r="BN1037" s="23"/>
      <c r="BO1037" s="23"/>
      <c r="BP1037" s="23"/>
      <c r="BQ1037" s="24" t="s">
        <v>22</v>
      </c>
      <c r="BR1037" s="20"/>
      <c r="BS1037" s="20"/>
      <c r="BT1037" s="20"/>
      <c r="BU1037" s="20"/>
      <c r="BV1037" s="23"/>
      <c r="BW1037" s="24" t="s">
        <v>25</v>
      </c>
      <c r="BX1037" s="23"/>
      <c r="BY1037" s="23"/>
      <c r="BZ1037" s="23"/>
      <c r="CA1037" s="24" t="s">
        <v>23</v>
      </c>
      <c r="CB1037" s="20"/>
      <c r="CC1037" s="23"/>
      <c r="CD1037" s="23"/>
      <c r="CE1037" s="23"/>
      <c r="CF1037" s="23"/>
      <c r="CG1037" s="24" t="s">
        <v>88</v>
      </c>
      <c r="CH1037" s="23"/>
      <c r="CI1037" s="23"/>
      <c r="CJ1037" s="23"/>
      <c r="CK1037" s="24" t="s">
        <v>155</v>
      </c>
      <c r="CL1037" s="24"/>
      <c r="CM1037" s="23"/>
      <c r="CN1037" s="23"/>
      <c r="CO1037" s="23"/>
      <c r="CP1037" s="23"/>
      <c r="CQ1037" s="24" t="s">
        <v>89</v>
      </c>
      <c r="CR1037" s="23"/>
      <c r="CS1037" s="23"/>
    </row>
    <row r="1038" spans="1:101" ht="18" customHeight="1" thickBot="1">
      <c r="A1038" s="23"/>
      <c r="B1038" s="33"/>
      <c r="C1038" s="23"/>
      <c r="D1038" s="7" t="s">
        <v>99</v>
      </c>
      <c r="E1038" s="8"/>
      <c r="F1038" s="8" t="s">
        <v>100</v>
      </c>
      <c r="G1038" s="9"/>
      <c r="H1038" s="10"/>
      <c r="I1038" s="7" t="s">
        <v>103</v>
      </c>
      <c r="J1038" s="8"/>
      <c r="K1038" s="8" t="s">
        <v>104</v>
      </c>
      <c r="L1038" s="9"/>
      <c r="M1038" s="23"/>
      <c r="N1038" s="194" t="s">
        <v>74</v>
      </c>
      <c r="O1038" s="195"/>
      <c r="P1038" s="196" t="s">
        <v>75</v>
      </c>
      <c r="Q1038" s="197"/>
      <c r="R1038" s="23"/>
      <c r="S1038" s="7" t="s">
        <v>2</v>
      </c>
      <c r="T1038" s="8"/>
      <c r="U1038" s="8" t="s">
        <v>3</v>
      </c>
      <c r="V1038" s="9"/>
      <c r="W1038" s="20"/>
      <c r="X1038" s="194" t="s">
        <v>108</v>
      </c>
      <c r="Y1038" s="195"/>
      <c r="Z1038" s="196" t="s">
        <v>109</v>
      </c>
      <c r="AA1038" s="197"/>
      <c r="AB1038" s="20"/>
      <c r="AC1038" s="7" t="s">
        <v>107</v>
      </c>
      <c r="AD1038" s="8"/>
      <c r="AE1038" s="8" t="s">
        <v>14</v>
      </c>
      <c r="AF1038" s="9"/>
      <c r="AG1038" s="20"/>
      <c r="AH1038" s="194" t="s">
        <v>112</v>
      </c>
      <c r="AI1038" s="195"/>
      <c r="AJ1038" s="196" t="s">
        <v>113</v>
      </c>
      <c r="AK1038" s="197"/>
      <c r="AL1038" s="20"/>
      <c r="AM1038" s="106" t="s">
        <v>135</v>
      </c>
      <c r="AN1038" s="107"/>
      <c r="AO1038" s="107" t="s">
        <v>136</v>
      </c>
      <c r="AP1038" s="108"/>
      <c r="AQ1038" s="23"/>
      <c r="AR1038" s="194" t="s">
        <v>116</v>
      </c>
      <c r="AS1038" s="195"/>
      <c r="AT1038" s="196" t="s">
        <v>0</v>
      </c>
      <c r="AU1038" s="197"/>
      <c r="AV1038" s="36"/>
      <c r="AW1038" s="7" t="s">
        <v>139</v>
      </c>
      <c r="AX1038" s="8"/>
      <c r="AY1038" s="8" t="s">
        <v>140</v>
      </c>
      <c r="AZ1038" s="9"/>
      <c r="BA1038" s="20"/>
      <c r="BB1038" s="194" t="s">
        <v>119</v>
      </c>
      <c r="BC1038" s="195"/>
      <c r="BD1038" s="196" t="s">
        <v>120</v>
      </c>
      <c r="BE1038" s="197"/>
      <c r="BF1038" s="36"/>
      <c r="BG1038" s="190" t="s">
        <v>143</v>
      </c>
      <c r="BH1038" s="191"/>
      <c r="BI1038" s="192" t="s">
        <v>144</v>
      </c>
      <c r="BJ1038" s="193"/>
      <c r="BK1038" s="36"/>
      <c r="BL1038" s="194" t="s">
        <v>123</v>
      </c>
      <c r="BM1038" s="195"/>
      <c r="BN1038" s="196" t="s">
        <v>124</v>
      </c>
      <c r="BO1038" s="197"/>
      <c r="BP1038" s="36"/>
      <c r="BQ1038" s="7" t="s">
        <v>147</v>
      </c>
      <c r="BR1038" s="8"/>
      <c r="BS1038" s="8" t="s">
        <v>148</v>
      </c>
      <c r="BT1038" s="9"/>
      <c r="BU1038" s="20"/>
      <c r="BV1038" s="194" t="s">
        <v>127</v>
      </c>
      <c r="BW1038" s="195"/>
      <c r="BX1038" s="196" t="s">
        <v>128</v>
      </c>
      <c r="BY1038" s="197"/>
      <c r="BZ1038" s="36"/>
      <c r="CA1038" s="7" t="s">
        <v>151</v>
      </c>
      <c r="CB1038" s="8"/>
      <c r="CC1038" s="8" t="s">
        <v>152</v>
      </c>
      <c r="CD1038" s="9"/>
      <c r="CE1038" s="36"/>
      <c r="CF1038" s="194" t="s">
        <v>131</v>
      </c>
      <c r="CG1038" s="195"/>
      <c r="CH1038" s="196" t="s">
        <v>132</v>
      </c>
      <c r="CI1038" s="197"/>
      <c r="CJ1038" s="23"/>
      <c r="CK1038" s="7" t="s">
        <v>156</v>
      </c>
      <c r="CL1038" s="8"/>
      <c r="CM1038" s="8" t="s">
        <v>157</v>
      </c>
      <c r="CN1038" s="9"/>
      <c r="CO1038" s="23"/>
      <c r="CP1038" s="194" t="s">
        <v>160</v>
      </c>
      <c r="CQ1038" s="195"/>
      <c r="CR1038" s="196" t="s">
        <v>132</v>
      </c>
      <c r="CS1038" s="197"/>
      <c r="CU1038" s="26" t="s">
        <v>15</v>
      </c>
      <c r="CW1038" s="52" t="s">
        <v>46</v>
      </c>
    </row>
    <row r="1039" spans="1:101" ht="18" customHeight="1" thickTop="1" thickBot="1">
      <c r="B1039" s="34">
        <v>2.54</v>
      </c>
      <c r="D1039" s="11">
        <v>1</v>
      </c>
      <c r="E1039" s="12">
        <v>0</v>
      </c>
      <c r="F1039" s="13">
        <v>0</v>
      </c>
      <c r="G1039" s="14">
        <v>0</v>
      </c>
      <c r="H1039" s="10"/>
      <c r="I1039" s="11">
        <v>1</v>
      </c>
      <c r="J1039" s="12">
        <v>0</v>
      </c>
      <c r="K1039" s="13">
        <v>0</v>
      </c>
      <c r="L1039" s="40">
        <f t="shared" ref="L1039" si="10876">$B1039*$J$4</f>
        <v>3.6246816000000002</v>
      </c>
      <c r="N1039" s="1">
        <f t="shared" ref="N1039" si="10877">D1039*I1039+F1039*I1042-E1039*J1039-G1039*J1042</f>
        <v>1</v>
      </c>
      <c r="O1039" s="4">
        <f t="shared" ref="O1039" si="10878">(D1039*J1039+E1039*I1039+F1039*J1042+G1039*I1042)</f>
        <v>0</v>
      </c>
      <c r="P1039" s="2">
        <f t="shared" ref="P1039" si="10879">D1039*K1039+F1039*K1042-E1039*L1039-G1039*L1042</f>
        <v>0</v>
      </c>
      <c r="Q1039" s="3">
        <f t="shared" ref="Q1039" si="10880">(D1039*L1039+E1039*K1039+F1039*L1042+G1039*K1042)</f>
        <v>3.6246816000000002</v>
      </c>
      <c r="S1039" s="11">
        <v>1</v>
      </c>
      <c r="T1039" s="12">
        <v>0</v>
      </c>
      <c r="U1039" s="13">
        <v>0</v>
      </c>
      <c r="V1039" s="13">
        <v>0</v>
      </c>
      <c r="W1039" s="20"/>
      <c r="X1039" s="1">
        <f t="shared" ref="X1039" si="10881">N1039*S1039+P1039*S1042-O1039*T1039-Q1039*T1042</f>
        <v>-15.613290252062722</v>
      </c>
      <c r="Y1039" s="4">
        <f t="shared" ref="Y1039" si="10882">(N1039*T1039+O1039*S1039+P1039*T1042+Q1039*S1042)</f>
        <v>0</v>
      </c>
      <c r="Z1039" s="2">
        <f t="shared" ref="Z1039" si="10883">N1039*U1039+P1039*U1042-O1039*V1039-Q1039*V1042</f>
        <v>0</v>
      </c>
      <c r="AA1039" s="3">
        <f t="shared" ref="AA1039" si="10884">(N1039*V1039+O1039*U1039+P1039*V1042+Q1039*U1042)</f>
        <v>3.6246816000000002</v>
      </c>
      <c r="AB1039" s="20"/>
      <c r="AC1039" s="11">
        <v>1</v>
      </c>
      <c r="AD1039" s="12">
        <v>0</v>
      </c>
      <c r="AE1039" s="13">
        <v>0</v>
      </c>
      <c r="AF1039" s="40">
        <f t="shared" ref="AF1039" si="10885">$B1039*$AD$4</f>
        <v>4.3497246000000001</v>
      </c>
      <c r="AG1039" s="20"/>
      <c r="AH1039" s="1">
        <f t="shared" ref="AH1039" si="10886">X1039*AC1039+Z1039*AC1042-Y1039*AD1039-AA1039*AD1042</f>
        <v>-15.613290252062722</v>
      </c>
      <c r="AI1039" s="4">
        <f t="shared" ref="AI1039" si="10887">(X1039*AD1039+Y1039*AC1039+Z1039*AD1042+AA1039*AC1042)</f>
        <v>0</v>
      </c>
      <c r="AJ1039" s="2">
        <f t="shared" ref="AJ1039" si="10888">X1039*AE1039+Z1039*AE1042-Y1039*AF1039-AA1039*AF1042</f>
        <v>0</v>
      </c>
      <c r="AK1039" s="3">
        <f t="shared" ref="AK1039" si="10889">(X1039*AF1039+Y1039*AE1039+Z1039*AF1042+AA1039*AE1042)</f>
        <v>-64.288831096337418</v>
      </c>
      <c r="AL1039" s="20"/>
      <c r="AM1039" s="11">
        <v>1</v>
      </c>
      <c r="AN1039" s="12">
        <v>0</v>
      </c>
      <c r="AO1039" s="13">
        <v>0</v>
      </c>
      <c r="AP1039" s="14">
        <v>0</v>
      </c>
      <c r="AR1039" s="1">
        <f t="shared" ref="AR1039" si="10890">AH1039*AM1039+AJ1039*AM1042-AI1039*AN1039-AK1039*AN1042</f>
        <v>295.58517993333356</v>
      </c>
      <c r="AS1039" s="4">
        <f t="shared" ref="AS1039" si="10891">(AH1039*AN1039+AI1039*AM1039+AJ1039*AN1042+AK1039*AM1042)</f>
        <v>0</v>
      </c>
      <c r="AT1039" s="2">
        <f t="shared" ref="AT1039" si="10892">AH1039*AO1039+AJ1039*AO1042-AI1039*AP1039-AK1039*AP1042</f>
        <v>0</v>
      </c>
      <c r="AU1039" s="3">
        <f t="shared" ref="AU1039" si="10893">(AH1039*AP1039+AI1039*AO1039+AJ1039*AP1042+AK1039*AO1042)</f>
        <v>-64.288831096337418</v>
      </c>
      <c r="AV1039" s="20"/>
      <c r="AW1039" s="11">
        <v>1</v>
      </c>
      <c r="AX1039" s="12">
        <v>0</v>
      </c>
      <c r="AY1039" s="13">
        <v>0</v>
      </c>
      <c r="AZ1039" s="40">
        <f t="shared" ref="AZ1039" si="10894">$B1039*$AX$4</f>
        <v>4.3497246000000001</v>
      </c>
      <c r="BA1039" s="20"/>
      <c r="BB1039" s="1">
        <f t="shared" ref="BB1039" si="10895">AR1039*AW1039+AT1039*AW1042-AS1039*AX1039-AU1039*AX1042</f>
        <v>295.58517993333356</v>
      </c>
      <c r="BC1039" s="4">
        <f t="shared" ref="BC1039" si="10896">(AR1039*AX1039+AS1039*AW1039+AT1039*AX1042+AU1039*AW1042)</f>
        <v>0</v>
      </c>
      <c r="BD1039" s="2">
        <f t="shared" ref="BD1039" si="10897">AR1039*AY1039+AT1039*AY1042-AS1039*AZ1039-AU1039*AZ1042</f>
        <v>0</v>
      </c>
      <c r="BE1039" s="3">
        <f t="shared" ref="BE1039" si="10898">(AR1039*AZ1039+AS1039*AY1039+AT1039*AZ1042+AU1039*AY1042)</f>
        <v>1221.42529745511</v>
      </c>
      <c r="BF1039" s="20"/>
      <c r="BG1039" s="11">
        <v>1</v>
      </c>
      <c r="BH1039" s="12">
        <v>0</v>
      </c>
      <c r="BI1039" s="13">
        <v>0</v>
      </c>
      <c r="BJ1039" s="14">
        <v>0</v>
      </c>
      <c r="BK1039" s="20"/>
      <c r="BL1039" s="1">
        <f t="shared" ref="BL1039" si="10899">BB1039*BG1039+BD1039*BG1042-BC1039*BH1039-BE1039*BH1042</f>
        <v>-5302.6701227762314</v>
      </c>
      <c r="BM1039" s="4">
        <f t="shared" ref="BM1039" si="10900">(BB1039*BH1039+BC1039*BG1039+BD1039*BH1042+BE1039*BG1042)</f>
        <v>0</v>
      </c>
      <c r="BN1039" s="2">
        <f t="shared" ref="BN1039" si="10901">BB1039*BI1039+BD1039*BI1042-BC1039*BJ1039-BE1039*BJ1042</f>
        <v>0</v>
      </c>
      <c r="BO1039" s="3">
        <f t="shared" ref="BO1039" si="10902">(BB1039*BJ1039+BC1039*BI1039+BD1039*BJ1042+BE1039*BI1042)</f>
        <v>1221.42529745511</v>
      </c>
      <c r="BP1039" s="20"/>
      <c r="BQ1039" s="11">
        <v>1</v>
      </c>
      <c r="BR1039" s="12">
        <v>0</v>
      </c>
      <c r="BS1039" s="13">
        <v>0</v>
      </c>
      <c r="BT1039" s="40">
        <f t="shared" ref="BT1039" si="10903">$B1039*BR$4</f>
        <v>3.6246816000000002</v>
      </c>
      <c r="BU1039" s="20"/>
      <c r="BV1039" s="1">
        <f t="shared" ref="BV1039" si="10904">BL1039*BQ1039+BN1039*BQ1042-BM1039*BR1039-BO1039*BR1042</f>
        <v>-5302.6701227762314</v>
      </c>
      <c r="BW1039" s="4">
        <f t="shared" ref="BW1039" si="10905">(BL1039*BR1039+BM1039*BQ1039+BN1039*BR1042+BO1039*BQ1042)</f>
        <v>0</v>
      </c>
      <c r="BX1039" s="2">
        <f t="shared" ref="BX1039" si="10906">BL1039*BS1039+BN1039*BS1042-BM1039*BT1039-BO1039*BT1042</f>
        <v>0</v>
      </c>
      <c r="BY1039" s="3">
        <f t="shared" ref="BY1039" si="10907">(BL1039*BT1039+BM1039*BS1039+BN1039*BT1042+BO1039*BS1042)</f>
        <v>-17999.065527441639</v>
      </c>
      <c r="BZ1039" s="20"/>
      <c r="CA1039" s="11">
        <v>1</v>
      </c>
      <c r="CB1039" s="12">
        <v>0</v>
      </c>
      <c r="CC1039" s="13">
        <v>0</v>
      </c>
      <c r="CD1039" s="14">
        <v>0</v>
      </c>
      <c r="CE1039" s="20"/>
      <c r="CF1039" s="1">
        <f t="shared" ref="CF1039" si="10908">BV1039*CA1039+BX1039*CA1042-BW1039*CB1039-BY1039*CB1042</f>
        <v>31933.422259832056</v>
      </c>
      <c r="CG1039" s="4">
        <f t="shared" ref="CG1039" si="10909">(BV1039*CB1039+BW1039*CA1039+BX1039*CB1042+BY1039*CA1042)</f>
        <v>0</v>
      </c>
      <c r="CH1039" s="2">
        <f t="shared" ref="CH1039" si="10910">BV1039*CC1039+BX1039*CC1042-BW1039*CD1039-BY1039*CD1042</f>
        <v>0</v>
      </c>
      <c r="CI1039" s="3">
        <f t="shared" ref="CI1039" si="10911">(BV1039*CD1039+BW1039*CC1039+BX1039*CD1042+BY1039*CC1042)</f>
        <v>-17999.065527441639</v>
      </c>
      <c r="CJ1039" s="28"/>
      <c r="CK1039" s="11">
        <v>1</v>
      </c>
      <c r="CL1039" s="12">
        <v>0</v>
      </c>
      <c r="CM1039" s="13">
        <v>0</v>
      </c>
      <c r="CN1039" s="14">
        <v>0</v>
      </c>
      <c r="CP1039" s="1">
        <f t="shared" ref="CP1039" si="10912">CF1039*CK1039+CH1039*CK1042-CG1039*CL1039-CI1039*CL1042</f>
        <v>31933.422259832056</v>
      </c>
      <c r="CQ1039" s="4">
        <f t="shared" ref="CQ1039" si="10913">(CF1039*CL1039+CG1039*CK1039+CH1039*CL1042+CI1039*CK1042)</f>
        <v>-17999.065527441639</v>
      </c>
      <c r="CR1039" s="2">
        <f t="shared" ref="CR1039" si="10914">CF1039*CM1039+CH1039*CM1042-CG1039*CN1039-CI1039*CN1042</f>
        <v>0</v>
      </c>
      <c r="CS1039" s="3">
        <f t="shared" ref="CS1039" si="10915">(CF1039*CN1039+CG1039*CM1039+CH1039*CN1042+CI1039*CM1042)</f>
        <v>-17999.065527441639</v>
      </c>
      <c r="CU1039" s="29">
        <f t="shared" ref="CU1039" si="10916">20*LOG(((1+$CL$4)/$CL$4)/((CP1039+CP1042)^2+(CQ1039+CQ1042)^2)^0.5)</f>
        <v>-91.440510724460921</v>
      </c>
      <c r="CW1039" s="53">
        <f t="shared" ref="CW1039" si="10917">((CP1039^2+CQ1039^2)^0.5)/((CP1042^2+CQ1042^2)^0.5)</f>
        <v>0.56364348908125306</v>
      </c>
    </row>
    <row r="1040" spans="1:101" ht="18" customHeight="1" thickBot="1">
      <c r="D1040" s="11"/>
      <c r="E1040" s="13"/>
      <c r="F1040" s="13"/>
      <c r="G1040" s="15"/>
      <c r="H1040" s="10"/>
      <c r="I1040" s="11"/>
      <c r="J1040" s="13"/>
      <c r="K1040" s="13"/>
      <c r="L1040" s="15"/>
      <c r="N1040" s="5"/>
      <c r="Q1040" s="6"/>
      <c r="S1040" s="11"/>
      <c r="T1040" s="13"/>
      <c r="U1040" s="13"/>
      <c r="V1040" s="15"/>
      <c r="W1040" s="20"/>
      <c r="X1040" s="5"/>
      <c r="AA1040" s="6"/>
      <c r="AB1040" s="20"/>
      <c r="AC1040" s="11"/>
      <c r="AD1040" s="13"/>
      <c r="AE1040" s="13"/>
      <c r="AF1040" s="15"/>
      <c r="AG1040" s="20"/>
      <c r="AH1040" s="5"/>
      <c r="AK1040" s="6"/>
      <c r="AL1040" s="20"/>
      <c r="AM1040" s="11"/>
      <c r="AN1040" s="13"/>
      <c r="AO1040" s="13"/>
      <c r="AP1040" s="15"/>
      <c r="AR1040" s="5"/>
      <c r="AU1040" s="6"/>
      <c r="AW1040" s="11"/>
      <c r="AX1040" s="13"/>
      <c r="AY1040" s="13"/>
      <c r="AZ1040" s="15"/>
      <c r="BA1040" s="20"/>
      <c r="BB1040" s="5"/>
      <c r="BE1040" s="6"/>
      <c r="BG1040" s="11"/>
      <c r="BH1040" s="13"/>
      <c r="BI1040" s="13"/>
      <c r="BJ1040" s="15"/>
      <c r="BL1040" s="5"/>
      <c r="BO1040" s="6"/>
      <c r="BQ1040" s="11"/>
      <c r="BR1040" s="13"/>
      <c r="BS1040" s="13"/>
      <c r="BT1040" s="15"/>
      <c r="BU1040" s="20"/>
      <c r="BV1040" s="5"/>
      <c r="BY1040" s="6"/>
      <c r="CA1040" s="11"/>
      <c r="CB1040" s="13"/>
      <c r="CC1040" s="13"/>
      <c r="CD1040" s="15"/>
      <c r="CF1040" s="5"/>
      <c r="CI1040" s="6"/>
      <c r="CK1040" s="11"/>
      <c r="CL1040" s="13"/>
      <c r="CM1040" s="13"/>
      <c r="CN1040" s="15"/>
      <c r="CP1040" s="5"/>
      <c r="CS1040" s="6"/>
      <c r="CW1040" s="54"/>
    </row>
    <row r="1041" spans="1:101" ht="18" customHeight="1" thickBot="1">
      <c r="D1041" s="11" t="s">
        <v>101</v>
      </c>
      <c r="E1041" s="13"/>
      <c r="F1041" s="13" t="s">
        <v>102</v>
      </c>
      <c r="G1041" s="15"/>
      <c r="H1041" s="10"/>
      <c r="I1041" s="11" t="s">
        <v>106</v>
      </c>
      <c r="J1041" s="13"/>
      <c r="K1041" s="13" t="s">
        <v>105</v>
      </c>
      <c r="L1041" s="15"/>
      <c r="N1041" s="194" t="s">
        <v>16</v>
      </c>
      <c r="O1041" s="195"/>
      <c r="P1041" s="196" t="s">
        <v>17</v>
      </c>
      <c r="Q1041" s="197"/>
      <c r="S1041" s="11" t="s">
        <v>4</v>
      </c>
      <c r="T1041" s="13"/>
      <c r="U1041" s="13" t="s">
        <v>5</v>
      </c>
      <c r="V1041" s="15"/>
      <c r="W1041" s="20"/>
      <c r="X1041" s="194" t="s">
        <v>111</v>
      </c>
      <c r="Y1041" s="195"/>
      <c r="Z1041" s="196" t="s">
        <v>110</v>
      </c>
      <c r="AA1041" s="197"/>
      <c r="AB1041" s="20"/>
      <c r="AC1041" s="11" t="s">
        <v>18</v>
      </c>
      <c r="AD1041" s="13"/>
      <c r="AE1041" s="13" t="s">
        <v>19</v>
      </c>
      <c r="AF1041" s="15"/>
      <c r="AG1041" s="20"/>
      <c r="AH1041" s="194" t="s">
        <v>114</v>
      </c>
      <c r="AI1041" s="195"/>
      <c r="AJ1041" s="196" t="s">
        <v>115</v>
      </c>
      <c r="AK1041" s="197"/>
      <c r="AL1041" s="20"/>
      <c r="AM1041" s="11" t="s">
        <v>138</v>
      </c>
      <c r="AN1041" s="13"/>
      <c r="AO1041" s="13" t="s">
        <v>137</v>
      </c>
      <c r="AP1041" s="15"/>
      <c r="AR1041" s="194" t="s">
        <v>117</v>
      </c>
      <c r="AS1041" s="195"/>
      <c r="AT1041" s="196" t="s">
        <v>118</v>
      </c>
      <c r="AU1041" s="197"/>
      <c r="AV1041" s="36"/>
      <c r="AW1041" s="11" t="s">
        <v>142</v>
      </c>
      <c r="AX1041" s="13"/>
      <c r="AY1041" s="13" t="s">
        <v>141</v>
      </c>
      <c r="AZ1041" s="15"/>
      <c r="BA1041" s="20"/>
      <c r="BB1041" s="194" t="s">
        <v>122</v>
      </c>
      <c r="BC1041" s="195"/>
      <c r="BD1041" s="196" t="s">
        <v>121</v>
      </c>
      <c r="BE1041" s="197"/>
      <c r="BF1041" s="36"/>
      <c r="BG1041" s="11" t="s">
        <v>145</v>
      </c>
      <c r="BH1041" s="13"/>
      <c r="BI1041" s="13" t="s">
        <v>146</v>
      </c>
      <c r="BJ1041" s="15"/>
      <c r="BK1041" s="36"/>
      <c r="BL1041" s="194" t="s">
        <v>125</v>
      </c>
      <c r="BM1041" s="195"/>
      <c r="BN1041" s="196" t="s">
        <v>126</v>
      </c>
      <c r="BO1041" s="197"/>
      <c r="BP1041" s="36"/>
      <c r="BQ1041" s="11" t="s">
        <v>150</v>
      </c>
      <c r="BR1041" s="13"/>
      <c r="BS1041" s="13" t="s">
        <v>149</v>
      </c>
      <c r="BT1041" s="15"/>
      <c r="BU1041" s="20"/>
      <c r="BV1041" s="194" t="s">
        <v>129</v>
      </c>
      <c r="BW1041" s="195"/>
      <c r="BX1041" s="196" t="s">
        <v>130</v>
      </c>
      <c r="BY1041" s="197"/>
      <c r="BZ1041" s="36"/>
      <c r="CA1041" s="11" t="s">
        <v>154</v>
      </c>
      <c r="CB1041" s="13"/>
      <c r="CC1041" s="13" t="s">
        <v>153</v>
      </c>
      <c r="CD1041" s="15"/>
      <c r="CE1041" s="36"/>
      <c r="CF1041" s="194" t="s">
        <v>134</v>
      </c>
      <c r="CG1041" s="195"/>
      <c r="CH1041" s="196" t="s">
        <v>133</v>
      </c>
      <c r="CI1041" s="197"/>
      <c r="CK1041" s="11" t="s">
        <v>159</v>
      </c>
      <c r="CL1041" s="13"/>
      <c r="CM1041" s="13" t="s">
        <v>158</v>
      </c>
      <c r="CN1041" s="15"/>
      <c r="CP1041" s="109" t="s">
        <v>161</v>
      </c>
      <c r="CQ1041" s="110"/>
      <c r="CR1041" s="111" t="s">
        <v>162</v>
      </c>
      <c r="CS1041" s="112"/>
      <c r="CU1041" s="38" t="s">
        <v>29</v>
      </c>
      <c r="CW1041" s="55" t="s">
        <v>47</v>
      </c>
    </row>
    <row r="1042" spans="1:101" ht="18" customHeight="1" thickTop="1" thickBot="1">
      <c r="D1042" s="16">
        <v>0</v>
      </c>
      <c r="E1042" s="17">
        <f t="shared" ref="E1042" si="10918">$B1039*$E$4</f>
        <v>2.0687791999999998</v>
      </c>
      <c r="F1042" s="18">
        <v>1</v>
      </c>
      <c r="G1042" s="19">
        <v>0</v>
      </c>
      <c r="H1042" s="10"/>
      <c r="I1042" s="16">
        <v>0</v>
      </c>
      <c r="J1042" s="17">
        <v>0</v>
      </c>
      <c r="K1042" s="18">
        <v>1</v>
      </c>
      <c r="L1042" s="19">
        <v>0</v>
      </c>
      <c r="N1042" s="1">
        <f t="shared" ref="N1042" si="10919">D1042*I1039+F1042*I1042-E1042*J1039-G1042*J1042</f>
        <v>0</v>
      </c>
      <c r="O1042" s="4">
        <f t="shared" ref="O1042" si="10920">(D1042*J1039+E1042*I1039+F1042*J1042+G1042*I1042)</f>
        <v>2.0687791999999998</v>
      </c>
      <c r="P1042" s="2">
        <f t="shared" ref="P1042" si="10921">D1042*K1039+F1042*K1042-E1042*L1039-G1042*L1042</f>
        <v>-6.4986659007027194</v>
      </c>
      <c r="Q1042" s="3">
        <f t="shared" ref="Q1042" si="10922">(D1042*L1039+E1042*K1039+F1042*L1042+G1042*K1042)</f>
        <v>0</v>
      </c>
      <c r="S1042" s="16">
        <v>0</v>
      </c>
      <c r="T1042" s="17">
        <f t="shared" ref="T1042" si="10923">$B1039*$T$4</f>
        <v>4.5833792000000004</v>
      </c>
      <c r="U1042" s="18">
        <v>1</v>
      </c>
      <c r="V1042" s="19">
        <v>0</v>
      </c>
      <c r="W1042" s="20"/>
      <c r="X1042" s="1">
        <f t="shared" ref="X1042" si="10924">N1042*S1039+P1042*S1042-O1042*T1039-Q1042*T1042</f>
        <v>0</v>
      </c>
      <c r="Y1042" s="4">
        <f t="shared" ref="Y1042" si="10925">(N1042*T1039+O1042*S1039+P1042*T1042+Q1042*S1042)</f>
        <v>-27.717070917030114</v>
      </c>
      <c r="Z1042" s="2">
        <f t="shared" ref="Z1042" si="10926">N1042*U1039+P1042*U1042-O1042*V1039-Q1042*V1042</f>
        <v>-6.4986659007027194</v>
      </c>
      <c r="AA1042" s="3">
        <f t="shared" ref="AA1042" si="10927">(N1042*V1039+O1042*U1039+P1042*V1042+Q1042*U1042)</f>
        <v>0</v>
      </c>
      <c r="AB1042" s="20"/>
      <c r="AC1042" s="16">
        <v>0</v>
      </c>
      <c r="AD1042" s="17">
        <v>0</v>
      </c>
      <c r="AE1042" s="18">
        <v>1</v>
      </c>
      <c r="AF1042" s="19">
        <v>0</v>
      </c>
      <c r="AG1042" s="20"/>
      <c r="AH1042" s="1">
        <f t="shared" ref="AH1042" si="10928">X1042*AC1039+Z1042*AC1042-Y1042*AD1039-AA1042*AD1042</f>
        <v>0</v>
      </c>
      <c r="AI1042" s="4">
        <f t="shared" ref="AI1042" si="10929">(X1042*AD1039+Y1042*AC1039+Z1042*AD1042+AA1042*AC1042)</f>
        <v>-27.717070917030114</v>
      </c>
      <c r="AJ1042" s="2">
        <f t="shared" ref="AJ1042" si="10930">X1042*AE1039+Z1042*AE1042-Y1042*AF1039-AA1042*AF1042</f>
        <v>114.06295930704773</v>
      </c>
      <c r="AK1042" s="3">
        <f t="shared" ref="AK1042" si="10931">(X1042*AF1039+Y1042*AE1039+Z1042*AF1042+AA1042*AE1042)</f>
        <v>0</v>
      </c>
      <c r="AL1042" s="20"/>
      <c r="AM1042" s="16">
        <v>0</v>
      </c>
      <c r="AN1042" s="17">
        <f t="shared" ref="AN1042" si="10932">$B1039*$AN$4</f>
        <v>4.8406304000000002</v>
      </c>
      <c r="AO1042" s="18">
        <v>1</v>
      </c>
      <c r="AP1042" s="19">
        <v>0</v>
      </c>
      <c r="AR1042" s="1">
        <f t="shared" ref="AR1042" si="10933">AH1042*AM1039+AJ1042*AM1042-AI1042*AN1039-AK1042*AN1042</f>
        <v>0</v>
      </c>
      <c r="AS1042" s="4">
        <f t="shared" ref="AS1042" si="10934">(AH1042*AN1039+AI1042*AM1039+AJ1042*AN1042+AK1042*AM1042)</f>
        <v>524.41955741862807</v>
      </c>
      <c r="AT1042" s="2">
        <f t="shared" ref="AT1042" si="10935">AH1042*AO1039+AJ1042*AO1042-AI1042*AP1039-AK1042*AP1042</f>
        <v>114.06295930704773</v>
      </c>
      <c r="AU1042" s="3">
        <f t="shared" ref="AU1042" si="10936">(AH1042*AP1039+AI1042*AO1039+AJ1042*AP1042+AK1042*AO1042)</f>
        <v>0</v>
      </c>
      <c r="AV1042" s="20"/>
      <c r="AW1042" s="16">
        <v>0</v>
      </c>
      <c r="AX1042" s="17">
        <v>0</v>
      </c>
      <c r="AY1042" s="18">
        <v>1</v>
      </c>
      <c r="AZ1042" s="19">
        <v>0</v>
      </c>
      <c r="BA1042" s="20"/>
      <c r="BB1042" s="1">
        <f t="shared" ref="BB1042" si="10937">AR1042*AW1039+AT1042*AW1042-AS1042*AX1039-AU1042*AX1042</f>
        <v>0</v>
      </c>
      <c r="BC1042" s="4">
        <f t="shared" ref="BC1042" si="10938">(AR1042*AX1039+AS1042*AW1039+AT1042*AX1042+AU1042*AW1042)</f>
        <v>524.41955741862807</v>
      </c>
      <c r="BD1042" s="2">
        <f t="shared" ref="BD1042" si="10939">AR1042*AY1039+AT1042*AY1042-AS1042*AZ1039-AU1042*AZ1042</f>
        <v>-2167.0176903178717</v>
      </c>
      <c r="BE1042" s="3">
        <f t="shared" ref="BE1042" si="10940">(AR1042*AZ1039+AS1042*AY1039+AT1042*AZ1042+AU1042*AY1042)</f>
        <v>0</v>
      </c>
      <c r="BF1042" s="20"/>
      <c r="BG1042" s="16">
        <v>0</v>
      </c>
      <c r="BH1042" s="17">
        <f t="shared" ref="BH1042" si="10941">$B1039*$BH$4</f>
        <v>4.5833792000000004</v>
      </c>
      <c r="BI1042" s="18">
        <v>1</v>
      </c>
      <c r="BJ1042" s="19">
        <v>0</v>
      </c>
      <c r="BK1042" s="20"/>
      <c r="BL1042" s="1">
        <f t="shared" ref="BL1042" si="10942">BB1042*BG1039+BD1042*BG1042-BC1042*BH1039-BE1042*BH1042</f>
        <v>0</v>
      </c>
      <c r="BM1042" s="4">
        <f t="shared" ref="BM1042" si="10943">(BB1042*BH1039+BC1042*BG1039+BD1042*BH1042+BE1042*BG1042)</f>
        <v>-9407.8442504163468</v>
      </c>
      <c r="BN1042" s="2">
        <f t="shared" ref="BN1042" si="10944">BB1042*BI1039+BD1042*BI1042-BC1042*BJ1039-BE1042*BJ1042</f>
        <v>-2167.0176903178717</v>
      </c>
      <c r="BO1042" s="3">
        <f t="shared" ref="BO1042" si="10945">(BB1042*BJ1039+BC1042*BI1039+BD1042*BJ1042+BE1042*BI1042)</f>
        <v>0</v>
      </c>
      <c r="BP1042" s="20"/>
      <c r="BQ1042" s="16">
        <v>0</v>
      </c>
      <c r="BR1042" s="17">
        <v>0</v>
      </c>
      <c r="BS1042" s="18">
        <v>1</v>
      </c>
      <c r="BT1042" s="19">
        <v>0</v>
      </c>
      <c r="BU1042" s="20"/>
      <c r="BV1042" s="1">
        <f t="shared" ref="BV1042" si="10946">BL1042*BQ1039+BN1042*BQ1042-BM1042*BR1039-BO1042*BR1042</f>
        <v>0</v>
      </c>
      <c r="BW1042" s="4">
        <f t="shared" ref="BW1042" si="10947">(BL1042*BR1039+BM1042*BQ1039+BN1042*BR1042+BO1042*BQ1042)</f>
        <v>-9407.8442504163468</v>
      </c>
      <c r="BX1042" s="2">
        <f t="shared" ref="BX1042" si="10948">BL1042*BS1039+BN1042*BS1042-BM1042*BT1039-BO1042*BT1042</f>
        <v>31933.422259832056</v>
      </c>
      <c r="BY1042" s="3">
        <f t="shared" ref="BY1042" si="10949">(BL1042*BT1039+BM1042*BS1039+BN1042*BT1042+BO1042*BS1042)</f>
        <v>0</v>
      </c>
      <c r="BZ1042" s="20"/>
      <c r="CA1042" s="16">
        <v>0</v>
      </c>
      <c r="CB1042" s="17">
        <f t="shared" ref="CB1042" si="10950">$B1039*$CB$4</f>
        <v>2.0687791999999998</v>
      </c>
      <c r="CC1042" s="18">
        <v>1</v>
      </c>
      <c r="CD1042" s="19">
        <v>0</v>
      </c>
      <c r="CE1042" s="20"/>
      <c r="CF1042" s="1">
        <f t="shared" ref="CF1042" si="10951">BV1042*CA1039+BX1042*CA1042-BW1042*CB1039-BY1042*CB1042</f>
        <v>0</v>
      </c>
      <c r="CG1042" s="4">
        <f t="shared" ref="CG1042" si="10952">(BV1042*CB1039+BW1042*CA1039+BX1042*CB1042+BY1042*CA1042)</f>
        <v>56655.355505541193</v>
      </c>
      <c r="CH1042" s="2">
        <f t="shared" ref="CH1042" si="10953">BV1042*CC1039+BX1042*CC1042-BW1042*CD1039-BY1042*CD1042</f>
        <v>31933.422259832056</v>
      </c>
      <c r="CI1042" s="3">
        <f t="shared" ref="CI1042" si="10954">(BV1042*CD1039+BW1042*CC1039+BX1042*CD1042+BY1042*CC1042)</f>
        <v>0</v>
      </c>
      <c r="CK1042" s="16">
        <f t="shared" ref="CK1042" si="10955">1/$CL$4</f>
        <v>1</v>
      </c>
      <c r="CL1042" s="17">
        <v>0</v>
      </c>
      <c r="CM1042" s="18">
        <v>1</v>
      </c>
      <c r="CN1042" s="19">
        <v>0</v>
      </c>
      <c r="CP1042" s="1">
        <f t="shared" ref="CP1042" si="10956">CF1042*CK1039+CH1042*CK1042-CG1042*CL1039-CI1042*CL1042</f>
        <v>31933.422259832056</v>
      </c>
      <c r="CQ1042" s="4">
        <f t="shared" ref="CQ1042" si="10957">(CF1042*CL1039+CG1042*CK1039+CH1042*CL1042+CI1042*CK1042)</f>
        <v>56655.355505541193</v>
      </c>
      <c r="CR1042" s="2">
        <f t="shared" ref="CR1042" si="10958">CF1042*CM1039+CH1042*CM1042-CG1042*CN1039-CI1042*CN1042</f>
        <v>31933.422259832056</v>
      </c>
      <c r="CS1042" s="3">
        <f t="shared" ref="CS1042" si="10959">(CF1042*CN1039+CG1042*CM1039+CH1042*CN1042+CI1042*CM1042)</f>
        <v>0</v>
      </c>
      <c r="CU1042" s="39">
        <f t="shared" ref="CU1042" si="10960">(180/PI())*ATAN(-1*(CQ1039/CP1039))</f>
        <v>29.407498871004652</v>
      </c>
      <c r="CW1042" s="56">
        <f t="shared" ref="CW1042" si="10961">20*LOG(((1-(10^(CU1039/20)^2)*(1-((1-CW1039)/(1+CW1039))^2))^0.5))</f>
        <v>-2.8742349098581531E-9</v>
      </c>
    </row>
    <row r="1043" spans="1:101" ht="18" customHeight="1"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3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</row>
    <row r="1044" spans="1:101" ht="18" customHeight="1"/>
    <row r="1045" spans="1:101" ht="18" customHeight="1" thickBot="1">
      <c r="A1045" s="23"/>
      <c r="B1045" s="23"/>
      <c r="C1045" s="23"/>
      <c r="D1045" s="20" t="s">
        <v>6</v>
      </c>
      <c r="E1045" s="20"/>
      <c r="F1045" s="20"/>
      <c r="G1045" s="20"/>
      <c r="H1045" s="20"/>
      <c r="I1045" s="20" t="s">
        <v>7</v>
      </c>
      <c r="J1045" s="20"/>
      <c r="K1045" s="20"/>
      <c r="L1045" s="20"/>
      <c r="M1045" s="23"/>
      <c r="N1045" s="23"/>
      <c r="O1045" s="24" t="s">
        <v>8</v>
      </c>
      <c r="P1045" s="23"/>
      <c r="Q1045" s="23"/>
      <c r="R1045" s="23"/>
      <c r="S1045" s="20"/>
      <c r="T1045" s="20" t="s">
        <v>9</v>
      </c>
      <c r="U1045" s="23"/>
      <c r="V1045" s="23"/>
      <c r="W1045" s="23"/>
      <c r="X1045" s="23"/>
      <c r="Y1045" s="24" t="s">
        <v>10</v>
      </c>
      <c r="Z1045" s="23"/>
      <c r="AA1045" s="23"/>
      <c r="AB1045" s="23"/>
      <c r="AC1045" s="24" t="s">
        <v>11</v>
      </c>
      <c r="AD1045" s="20"/>
      <c r="AE1045" s="20"/>
      <c r="AF1045" s="20"/>
      <c r="AG1045" s="20"/>
      <c r="AH1045" s="23"/>
      <c r="AI1045" s="24" t="s">
        <v>12</v>
      </c>
      <c r="AJ1045" s="23"/>
      <c r="AK1045" s="23"/>
      <c r="AL1045" s="20"/>
      <c r="AM1045" s="24" t="s">
        <v>21</v>
      </c>
      <c r="AN1045" s="20"/>
      <c r="AO1045" s="23"/>
      <c r="AP1045" s="23"/>
      <c r="AQ1045" s="23"/>
      <c r="AR1045" s="23"/>
      <c r="AS1045" s="24" t="s">
        <v>87</v>
      </c>
      <c r="AT1045" s="23"/>
      <c r="AU1045" s="23"/>
      <c r="AV1045" s="23"/>
      <c r="AW1045" s="24" t="s">
        <v>22</v>
      </c>
      <c r="AX1045" s="20"/>
      <c r="AY1045" s="20"/>
      <c r="AZ1045" s="20"/>
      <c r="BA1045" s="20"/>
      <c r="BB1045" s="23"/>
      <c r="BC1045" s="24" t="s">
        <v>13</v>
      </c>
      <c r="BD1045" s="23"/>
      <c r="BE1045" s="23"/>
      <c r="BF1045" s="23"/>
      <c r="BG1045" s="24" t="s">
        <v>23</v>
      </c>
      <c r="BH1045" s="20"/>
      <c r="BI1045" s="23"/>
      <c r="BJ1045" s="23"/>
      <c r="BK1045" s="23"/>
      <c r="BL1045" s="23"/>
      <c r="BM1045" s="24" t="s">
        <v>24</v>
      </c>
      <c r="BN1045" s="23"/>
      <c r="BO1045" s="23"/>
      <c r="BP1045" s="23"/>
      <c r="BQ1045" s="24" t="s">
        <v>22</v>
      </c>
      <c r="BR1045" s="20"/>
      <c r="BS1045" s="20"/>
      <c r="BT1045" s="20"/>
      <c r="BU1045" s="20"/>
      <c r="BV1045" s="23"/>
      <c r="BW1045" s="24" t="s">
        <v>25</v>
      </c>
      <c r="BX1045" s="23"/>
      <c r="BY1045" s="23"/>
      <c r="BZ1045" s="23"/>
      <c r="CA1045" s="24" t="s">
        <v>23</v>
      </c>
      <c r="CB1045" s="20"/>
      <c r="CC1045" s="23"/>
      <c r="CD1045" s="23"/>
      <c r="CE1045" s="23"/>
      <c r="CF1045" s="23"/>
      <c r="CG1045" s="24" t="s">
        <v>88</v>
      </c>
      <c r="CH1045" s="23"/>
      <c r="CI1045" s="23"/>
      <c r="CJ1045" s="23"/>
      <c r="CK1045" s="24" t="s">
        <v>155</v>
      </c>
      <c r="CL1045" s="24"/>
      <c r="CM1045" s="23"/>
      <c r="CN1045" s="23"/>
      <c r="CO1045" s="23"/>
      <c r="CP1045" s="23"/>
      <c r="CQ1045" s="24" t="s">
        <v>89</v>
      </c>
      <c r="CR1045" s="23"/>
      <c r="CS1045" s="23"/>
    </row>
    <row r="1046" spans="1:101" ht="18" customHeight="1" thickBot="1">
      <c r="A1046" s="23"/>
      <c r="B1046" s="33"/>
      <c r="C1046" s="23"/>
      <c r="D1046" s="7" t="s">
        <v>99</v>
      </c>
      <c r="E1046" s="8"/>
      <c r="F1046" s="8" t="s">
        <v>100</v>
      </c>
      <c r="G1046" s="9"/>
      <c r="H1046" s="10"/>
      <c r="I1046" s="7" t="s">
        <v>103</v>
      </c>
      <c r="J1046" s="8"/>
      <c r="K1046" s="8" t="s">
        <v>104</v>
      </c>
      <c r="L1046" s="9"/>
      <c r="M1046" s="23"/>
      <c r="N1046" s="194" t="s">
        <v>74</v>
      </c>
      <c r="O1046" s="195"/>
      <c r="P1046" s="196" t="s">
        <v>75</v>
      </c>
      <c r="Q1046" s="197"/>
      <c r="R1046" s="23"/>
      <c r="S1046" s="7" t="s">
        <v>2</v>
      </c>
      <c r="T1046" s="8"/>
      <c r="U1046" s="8" t="s">
        <v>3</v>
      </c>
      <c r="V1046" s="9"/>
      <c r="W1046" s="20"/>
      <c r="X1046" s="194" t="s">
        <v>108</v>
      </c>
      <c r="Y1046" s="195"/>
      <c r="Z1046" s="196" t="s">
        <v>109</v>
      </c>
      <c r="AA1046" s="197"/>
      <c r="AB1046" s="20"/>
      <c r="AC1046" s="7" t="s">
        <v>107</v>
      </c>
      <c r="AD1046" s="8"/>
      <c r="AE1046" s="8" t="s">
        <v>14</v>
      </c>
      <c r="AF1046" s="9"/>
      <c r="AG1046" s="20"/>
      <c r="AH1046" s="194" t="s">
        <v>112</v>
      </c>
      <c r="AI1046" s="195"/>
      <c r="AJ1046" s="196" t="s">
        <v>113</v>
      </c>
      <c r="AK1046" s="197"/>
      <c r="AL1046" s="20"/>
      <c r="AM1046" s="106" t="s">
        <v>135</v>
      </c>
      <c r="AN1046" s="107"/>
      <c r="AO1046" s="107" t="s">
        <v>136</v>
      </c>
      <c r="AP1046" s="108"/>
      <c r="AQ1046" s="23"/>
      <c r="AR1046" s="194" t="s">
        <v>116</v>
      </c>
      <c r="AS1046" s="195"/>
      <c r="AT1046" s="196" t="s">
        <v>0</v>
      </c>
      <c r="AU1046" s="197"/>
      <c r="AV1046" s="36"/>
      <c r="AW1046" s="7" t="s">
        <v>139</v>
      </c>
      <c r="AX1046" s="8"/>
      <c r="AY1046" s="8" t="s">
        <v>140</v>
      </c>
      <c r="AZ1046" s="9"/>
      <c r="BA1046" s="20"/>
      <c r="BB1046" s="194" t="s">
        <v>119</v>
      </c>
      <c r="BC1046" s="195"/>
      <c r="BD1046" s="196" t="s">
        <v>120</v>
      </c>
      <c r="BE1046" s="197"/>
      <c r="BF1046" s="36"/>
      <c r="BG1046" s="190" t="s">
        <v>143</v>
      </c>
      <c r="BH1046" s="191"/>
      <c r="BI1046" s="192" t="s">
        <v>144</v>
      </c>
      <c r="BJ1046" s="193"/>
      <c r="BK1046" s="36"/>
      <c r="BL1046" s="194" t="s">
        <v>123</v>
      </c>
      <c r="BM1046" s="195"/>
      <c r="BN1046" s="196" t="s">
        <v>124</v>
      </c>
      <c r="BO1046" s="197"/>
      <c r="BP1046" s="36"/>
      <c r="BQ1046" s="7" t="s">
        <v>147</v>
      </c>
      <c r="BR1046" s="8"/>
      <c r="BS1046" s="8" t="s">
        <v>148</v>
      </c>
      <c r="BT1046" s="9"/>
      <c r="BU1046" s="20"/>
      <c r="BV1046" s="194" t="s">
        <v>127</v>
      </c>
      <c r="BW1046" s="195"/>
      <c r="BX1046" s="196" t="s">
        <v>128</v>
      </c>
      <c r="BY1046" s="197"/>
      <c r="BZ1046" s="36"/>
      <c r="CA1046" s="7" t="s">
        <v>151</v>
      </c>
      <c r="CB1046" s="8"/>
      <c r="CC1046" s="8" t="s">
        <v>152</v>
      </c>
      <c r="CD1046" s="9"/>
      <c r="CE1046" s="36"/>
      <c r="CF1046" s="194" t="s">
        <v>131</v>
      </c>
      <c r="CG1046" s="195"/>
      <c r="CH1046" s="196" t="s">
        <v>132</v>
      </c>
      <c r="CI1046" s="197"/>
      <c r="CJ1046" s="23"/>
      <c r="CK1046" s="7" t="s">
        <v>156</v>
      </c>
      <c r="CL1046" s="8"/>
      <c r="CM1046" s="8" t="s">
        <v>157</v>
      </c>
      <c r="CN1046" s="9"/>
      <c r="CO1046" s="23"/>
      <c r="CP1046" s="194" t="s">
        <v>160</v>
      </c>
      <c r="CQ1046" s="195"/>
      <c r="CR1046" s="196" t="s">
        <v>132</v>
      </c>
      <c r="CS1046" s="197"/>
      <c r="CU1046" s="26" t="s">
        <v>15</v>
      </c>
      <c r="CW1046" s="52" t="s">
        <v>46</v>
      </c>
    </row>
    <row r="1047" spans="1:101" ht="18" customHeight="1" thickTop="1" thickBot="1">
      <c r="B1047" s="34">
        <v>2.56</v>
      </c>
      <c r="D1047" s="11">
        <v>1</v>
      </c>
      <c r="E1047" s="12">
        <v>0</v>
      </c>
      <c r="F1047" s="13">
        <v>0</v>
      </c>
      <c r="G1047" s="14">
        <v>0</v>
      </c>
      <c r="H1047" s="10"/>
      <c r="I1047" s="11">
        <v>1</v>
      </c>
      <c r="J1047" s="12">
        <v>0</v>
      </c>
      <c r="K1047" s="13">
        <v>0</v>
      </c>
      <c r="L1047" s="40">
        <f t="shared" ref="L1047" si="10962">$B1047*$J$4</f>
        <v>3.6532224000000002</v>
      </c>
      <c r="N1047" s="1">
        <f t="shared" ref="N1047" si="10963">D1047*I1047+F1047*I1050-E1047*J1047-G1047*J1050</f>
        <v>1</v>
      </c>
      <c r="O1047" s="4">
        <f t="shared" ref="O1047" si="10964">(D1047*J1047+E1047*I1047+F1047*J1050+G1047*I1050)</f>
        <v>0</v>
      </c>
      <c r="P1047" s="2">
        <f t="shared" ref="P1047" si="10965">D1047*K1047+F1047*K1050-E1047*L1047-G1047*L1050</f>
        <v>0</v>
      </c>
      <c r="Q1047" s="3">
        <f t="shared" ref="Q1047" si="10966">(D1047*L1047+E1047*K1047+F1047*L1050+G1047*K1050)</f>
        <v>3.6532224000000002</v>
      </c>
      <c r="S1047" s="11">
        <v>1</v>
      </c>
      <c r="T1047" s="12">
        <v>0</v>
      </c>
      <c r="U1047" s="13">
        <v>0</v>
      </c>
      <c r="V1047" s="13">
        <v>0</v>
      </c>
      <c r="W1047" s="20"/>
      <c r="X1047" s="1">
        <f t="shared" ref="X1047" si="10967">N1047*S1047+P1047*S1050-O1047*T1047-Q1047*T1050</f>
        <v>-15.875946896261119</v>
      </c>
      <c r="Y1047" s="4">
        <f t="shared" ref="Y1047" si="10968">(N1047*T1047+O1047*S1047+P1047*T1050+Q1047*S1050)</f>
        <v>0</v>
      </c>
      <c r="Z1047" s="2">
        <f t="shared" ref="Z1047" si="10969">N1047*U1047+P1047*U1050-O1047*V1047-Q1047*V1050</f>
        <v>0</v>
      </c>
      <c r="AA1047" s="3">
        <f t="shared" ref="AA1047" si="10970">(N1047*V1047+O1047*U1047+P1047*V1050+Q1047*U1050)</f>
        <v>3.6532224000000002</v>
      </c>
      <c r="AB1047" s="20"/>
      <c r="AC1047" s="11">
        <v>1</v>
      </c>
      <c r="AD1047" s="12">
        <v>0</v>
      </c>
      <c r="AE1047" s="13">
        <v>0</v>
      </c>
      <c r="AF1047" s="40">
        <f t="shared" ref="AF1047" si="10971">$B1047*$AD$4</f>
        <v>4.3839744000000005</v>
      </c>
      <c r="AG1047" s="20"/>
      <c r="AH1047" s="1">
        <f t="shared" ref="AH1047" si="10972">X1047*AC1047+Z1047*AC1050-Y1047*AD1047-AA1047*AD1050</f>
        <v>-15.875946896261119</v>
      </c>
      <c r="AI1047" s="4">
        <f t="shared" ref="AI1047" si="10973">(X1047*AD1047+Y1047*AC1047+Z1047*AD1050+AA1047*AC1050)</f>
        <v>0</v>
      </c>
      <c r="AJ1047" s="2">
        <f t="shared" ref="AJ1047" si="10974">X1047*AE1047+Z1047*AE1050-Y1047*AF1047-AA1047*AF1050</f>
        <v>0</v>
      </c>
      <c r="AK1047" s="3">
        <f t="shared" ref="AK1047" si="10975">(X1047*AF1047+Y1047*AE1047+Z1047*AF1050+AA1047*AE1050)</f>
        <v>-65.946522368968203</v>
      </c>
      <c r="AL1047" s="20"/>
      <c r="AM1047" s="11">
        <v>1</v>
      </c>
      <c r="AN1047" s="12">
        <v>0</v>
      </c>
      <c r="AO1047" s="13">
        <v>0</v>
      </c>
      <c r="AP1047" s="14">
        <v>0</v>
      </c>
      <c r="AR1047" s="1">
        <f t="shared" ref="AR1047" si="10976">AH1047*AM1047+AJ1047*AM1050-AI1047*AN1047-AK1047*AN1050</f>
        <v>305.86035894664411</v>
      </c>
      <c r="AS1047" s="4">
        <f t="shared" ref="AS1047" si="10977">(AH1047*AN1047+AI1047*AM1047+AJ1047*AN1050+AK1047*AM1050)</f>
        <v>0</v>
      </c>
      <c r="AT1047" s="2">
        <f t="shared" ref="AT1047" si="10978">AH1047*AO1047+AJ1047*AO1050-AI1047*AP1047-AK1047*AP1050</f>
        <v>0</v>
      </c>
      <c r="AU1047" s="3">
        <f t="shared" ref="AU1047" si="10979">(AH1047*AP1047+AI1047*AO1047+AJ1047*AP1050+AK1047*AO1050)</f>
        <v>-65.946522368968203</v>
      </c>
      <c r="AV1047" s="20"/>
      <c r="AW1047" s="11">
        <v>1</v>
      </c>
      <c r="AX1047" s="12">
        <v>0</v>
      </c>
      <c r="AY1047" s="13">
        <v>0</v>
      </c>
      <c r="AZ1047" s="40">
        <f t="shared" ref="AZ1047" si="10980">$B1047*$AX$4</f>
        <v>4.3839744000000005</v>
      </c>
      <c r="BA1047" s="20"/>
      <c r="BB1047" s="1">
        <f t="shared" ref="BB1047" si="10981">AR1047*AW1047+AT1047*AW1050-AS1047*AX1047-AU1047*AX1050</f>
        <v>305.86035894664411</v>
      </c>
      <c r="BC1047" s="4">
        <f t="shared" ref="BC1047" si="10982">(AR1047*AX1047+AS1047*AW1047+AT1047*AX1050+AU1047*AW1050)</f>
        <v>0</v>
      </c>
      <c r="BD1047" s="2">
        <f t="shared" ref="BD1047" si="10983">AR1047*AY1047+AT1047*AY1050-AS1047*AZ1047-AU1047*AZ1050</f>
        <v>0</v>
      </c>
      <c r="BE1047" s="3">
        <f t="shared" ref="BE1047" si="10984">(AR1047*AZ1047+AS1047*AY1047+AT1047*AZ1050+AU1047*AY1050)</f>
        <v>1274.9374612279307</v>
      </c>
      <c r="BF1047" s="20"/>
      <c r="BG1047" s="11">
        <v>1</v>
      </c>
      <c r="BH1047" s="12">
        <v>0</v>
      </c>
      <c r="BI1047" s="13">
        <v>0</v>
      </c>
      <c r="BJ1047" s="14">
        <v>0</v>
      </c>
      <c r="BK1047" s="20"/>
      <c r="BL1047" s="1">
        <f t="shared" ref="BL1047" si="10985">BB1047*BG1047+BD1047*BG1050-BC1047*BH1047-BE1047*BH1050</f>
        <v>-5583.6734651469915</v>
      </c>
      <c r="BM1047" s="4">
        <f t="shared" ref="BM1047" si="10986">(BB1047*BH1047+BC1047*BG1047+BD1047*BH1050+BE1047*BG1050)</f>
        <v>0</v>
      </c>
      <c r="BN1047" s="2">
        <f t="shared" ref="BN1047" si="10987">BB1047*BI1047+BD1047*BI1050-BC1047*BJ1047-BE1047*BJ1050</f>
        <v>0</v>
      </c>
      <c r="BO1047" s="3">
        <f t="shared" ref="BO1047" si="10988">(BB1047*BJ1047+BC1047*BI1047+BD1047*BJ1050+BE1047*BI1050)</f>
        <v>1274.9374612279307</v>
      </c>
      <c r="BP1047" s="20"/>
      <c r="BQ1047" s="11">
        <v>1</v>
      </c>
      <c r="BR1047" s="12">
        <v>0</v>
      </c>
      <c r="BS1047" s="13">
        <v>0</v>
      </c>
      <c r="BT1047" s="40">
        <f t="shared" ref="BT1047" si="10989">$B1047*BR$4</f>
        <v>3.6532224000000002</v>
      </c>
      <c r="BU1047" s="20"/>
      <c r="BV1047" s="1">
        <f t="shared" ref="BV1047" si="10990">BL1047*BQ1047+BN1047*BQ1050-BM1047*BR1047-BO1047*BR1050</f>
        <v>-5583.6734651469915</v>
      </c>
      <c r="BW1047" s="4">
        <f t="shared" ref="BW1047" si="10991">(BL1047*BR1047+BM1047*BQ1047+BN1047*BR1050+BO1047*BQ1050)</f>
        <v>0</v>
      </c>
      <c r="BX1047" s="2">
        <f t="shared" ref="BX1047" si="10992">BL1047*BS1047+BN1047*BS1050-BM1047*BT1047-BO1047*BT1050</f>
        <v>0</v>
      </c>
      <c r="BY1047" s="3">
        <f t="shared" ref="BY1047" si="10993">(BL1047*BT1047+BM1047*BS1047+BN1047*BT1050+BO1047*BS1050)</f>
        <v>-19123.463515932679</v>
      </c>
      <c r="BZ1047" s="20"/>
      <c r="CA1047" s="11">
        <v>1</v>
      </c>
      <c r="CB1047" s="12">
        <v>0</v>
      </c>
      <c r="CC1047" s="13">
        <v>0</v>
      </c>
      <c r="CD1047" s="14">
        <v>0</v>
      </c>
      <c r="CE1047" s="20"/>
      <c r="CF1047" s="1">
        <f t="shared" ref="CF1047" si="10994">BV1047*CA1047+BX1047*CA1050-BW1047*CB1047-BY1047*CB1050</f>
        <v>34290.06365986255</v>
      </c>
      <c r="CG1047" s="4">
        <f t="shared" ref="CG1047" si="10995">(BV1047*CB1047+BW1047*CA1047+BX1047*CB1050+BY1047*CA1050)</f>
        <v>0</v>
      </c>
      <c r="CH1047" s="2">
        <f t="shared" ref="CH1047" si="10996">BV1047*CC1047+BX1047*CC1050-BW1047*CD1047-BY1047*CD1050</f>
        <v>0</v>
      </c>
      <c r="CI1047" s="3">
        <f t="shared" ref="CI1047" si="10997">(BV1047*CD1047+BW1047*CC1047+BX1047*CD1050+BY1047*CC1050)</f>
        <v>-19123.463515932679</v>
      </c>
      <c r="CJ1047" s="28"/>
      <c r="CK1047" s="11">
        <v>1</v>
      </c>
      <c r="CL1047" s="12">
        <v>0</v>
      </c>
      <c r="CM1047" s="13">
        <v>0</v>
      </c>
      <c r="CN1047" s="14">
        <v>0</v>
      </c>
      <c r="CP1047" s="1">
        <f t="shared" ref="CP1047" si="10998">CF1047*CK1047+CH1047*CK1050-CG1047*CL1047-CI1047*CL1050</f>
        <v>34290.06365986255</v>
      </c>
      <c r="CQ1047" s="4">
        <f t="shared" ref="CQ1047" si="10999">(CF1047*CL1047+CG1047*CK1047+CH1047*CL1050+CI1047*CK1050)</f>
        <v>-19123.463515932679</v>
      </c>
      <c r="CR1047" s="2">
        <f t="shared" ref="CR1047" si="11000">CF1047*CM1047+CH1047*CM1050-CG1047*CN1047-CI1047*CN1050</f>
        <v>0</v>
      </c>
      <c r="CS1047" s="3">
        <f t="shared" ref="CS1047" si="11001">(CF1047*CN1047+CG1047*CM1047+CH1047*CN1050+CI1047*CM1050)</f>
        <v>-19123.463515932679</v>
      </c>
      <c r="CU1047" s="29">
        <f t="shared" ref="CU1047" si="11002">20*LOG(((1+$CL$4)/$CL$4)/((CP1047+CP1050)^2+(CQ1047+CQ1050)^2)^0.5)</f>
        <v>-92.107025970592417</v>
      </c>
      <c r="CW1047" s="53">
        <f t="shared" ref="CW1047" si="11003">((CP1047^2+CQ1047^2)^0.5)/((CP1050^2+CQ1050^2)^0.5)</f>
        <v>0.55769693862431768</v>
      </c>
    </row>
    <row r="1048" spans="1:101" ht="18" customHeight="1" thickBot="1">
      <c r="D1048" s="11"/>
      <c r="E1048" s="13"/>
      <c r="F1048" s="13"/>
      <c r="G1048" s="15"/>
      <c r="H1048" s="10"/>
      <c r="I1048" s="11"/>
      <c r="J1048" s="13"/>
      <c r="K1048" s="13"/>
      <c r="L1048" s="15"/>
      <c r="N1048" s="5"/>
      <c r="Q1048" s="6"/>
      <c r="S1048" s="11"/>
      <c r="T1048" s="13"/>
      <c r="U1048" s="13"/>
      <c r="V1048" s="15"/>
      <c r="W1048" s="20"/>
      <c r="X1048" s="5"/>
      <c r="AA1048" s="6"/>
      <c r="AB1048" s="20"/>
      <c r="AC1048" s="11"/>
      <c r="AD1048" s="13"/>
      <c r="AE1048" s="13"/>
      <c r="AF1048" s="15"/>
      <c r="AG1048" s="20"/>
      <c r="AH1048" s="5"/>
      <c r="AK1048" s="6"/>
      <c r="AL1048" s="20"/>
      <c r="AM1048" s="11"/>
      <c r="AN1048" s="13"/>
      <c r="AO1048" s="13"/>
      <c r="AP1048" s="15"/>
      <c r="AR1048" s="5"/>
      <c r="AU1048" s="6"/>
      <c r="AW1048" s="11"/>
      <c r="AX1048" s="13"/>
      <c r="AY1048" s="13"/>
      <c r="AZ1048" s="15"/>
      <c r="BA1048" s="20"/>
      <c r="BB1048" s="5"/>
      <c r="BE1048" s="6"/>
      <c r="BG1048" s="11"/>
      <c r="BH1048" s="13"/>
      <c r="BI1048" s="13"/>
      <c r="BJ1048" s="15"/>
      <c r="BL1048" s="5"/>
      <c r="BO1048" s="6"/>
      <c r="BQ1048" s="11"/>
      <c r="BR1048" s="13"/>
      <c r="BS1048" s="13"/>
      <c r="BT1048" s="15"/>
      <c r="BU1048" s="20"/>
      <c r="BV1048" s="5"/>
      <c r="BY1048" s="6"/>
      <c r="CA1048" s="11"/>
      <c r="CB1048" s="13"/>
      <c r="CC1048" s="13"/>
      <c r="CD1048" s="15"/>
      <c r="CF1048" s="5"/>
      <c r="CI1048" s="6"/>
      <c r="CK1048" s="11"/>
      <c r="CL1048" s="13"/>
      <c r="CM1048" s="13"/>
      <c r="CN1048" s="15"/>
      <c r="CP1048" s="5"/>
      <c r="CS1048" s="6"/>
      <c r="CW1048" s="54"/>
    </row>
    <row r="1049" spans="1:101" ht="18" customHeight="1" thickBot="1">
      <c r="D1049" s="11" t="s">
        <v>101</v>
      </c>
      <c r="E1049" s="13"/>
      <c r="F1049" s="13" t="s">
        <v>102</v>
      </c>
      <c r="G1049" s="15"/>
      <c r="H1049" s="10"/>
      <c r="I1049" s="11" t="s">
        <v>106</v>
      </c>
      <c r="J1049" s="13"/>
      <c r="K1049" s="13" t="s">
        <v>105</v>
      </c>
      <c r="L1049" s="15"/>
      <c r="N1049" s="194" t="s">
        <v>16</v>
      </c>
      <c r="O1049" s="195"/>
      <c r="P1049" s="196" t="s">
        <v>17</v>
      </c>
      <c r="Q1049" s="197"/>
      <c r="S1049" s="11" t="s">
        <v>4</v>
      </c>
      <c r="T1049" s="13"/>
      <c r="U1049" s="13" t="s">
        <v>5</v>
      </c>
      <c r="V1049" s="15"/>
      <c r="W1049" s="20"/>
      <c r="X1049" s="194" t="s">
        <v>111</v>
      </c>
      <c r="Y1049" s="195"/>
      <c r="Z1049" s="196" t="s">
        <v>110</v>
      </c>
      <c r="AA1049" s="197"/>
      <c r="AB1049" s="20"/>
      <c r="AC1049" s="11" t="s">
        <v>18</v>
      </c>
      <c r="AD1049" s="13"/>
      <c r="AE1049" s="13" t="s">
        <v>19</v>
      </c>
      <c r="AF1049" s="15"/>
      <c r="AG1049" s="20"/>
      <c r="AH1049" s="194" t="s">
        <v>114</v>
      </c>
      <c r="AI1049" s="195"/>
      <c r="AJ1049" s="196" t="s">
        <v>115</v>
      </c>
      <c r="AK1049" s="197"/>
      <c r="AL1049" s="20"/>
      <c r="AM1049" s="11" t="s">
        <v>138</v>
      </c>
      <c r="AN1049" s="13"/>
      <c r="AO1049" s="13" t="s">
        <v>137</v>
      </c>
      <c r="AP1049" s="15"/>
      <c r="AR1049" s="194" t="s">
        <v>117</v>
      </c>
      <c r="AS1049" s="195"/>
      <c r="AT1049" s="196" t="s">
        <v>118</v>
      </c>
      <c r="AU1049" s="197"/>
      <c r="AV1049" s="36"/>
      <c r="AW1049" s="11" t="s">
        <v>142</v>
      </c>
      <c r="AX1049" s="13"/>
      <c r="AY1049" s="13" t="s">
        <v>141</v>
      </c>
      <c r="AZ1049" s="15"/>
      <c r="BA1049" s="20"/>
      <c r="BB1049" s="194" t="s">
        <v>122</v>
      </c>
      <c r="BC1049" s="195"/>
      <c r="BD1049" s="196" t="s">
        <v>121</v>
      </c>
      <c r="BE1049" s="197"/>
      <c r="BF1049" s="36"/>
      <c r="BG1049" s="11" t="s">
        <v>145</v>
      </c>
      <c r="BH1049" s="13"/>
      <c r="BI1049" s="13" t="s">
        <v>146</v>
      </c>
      <c r="BJ1049" s="15"/>
      <c r="BK1049" s="36"/>
      <c r="BL1049" s="194" t="s">
        <v>125</v>
      </c>
      <c r="BM1049" s="195"/>
      <c r="BN1049" s="196" t="s">
        <v>126</v>
      </c>
      <c r="BO1049" s="197"/>
      <c r="BP1049" s="36"/>
      <c r="BQ1049" s="11" t="s">
        <v>150</v>
      </c>
      <c r="BR1049" s="13"/>
      <c r="BS1049" s="13" t="s">
        <v>149</v>
      </c>
      <c r="BT1049" s="15"/>
      <c r="BU1049" s="20"/>
      <c r="BV1049" s="194" t="s">
        <v>129</v>
      </c>
      <c r="BW1049" s="195"/>
      <c r="BX1049" s="196" t="s">
        <v>130</v>
      </c>
      <c r="BY1049" s="197"/>
      <c r="BZ1049" s="36"/>
      <c r="CA1049" s="11" t="s">
        <v>154</v>
      </c>
      <c r="CB1049" s="13"/>
      <c r="CC1049" s="13" t="s">
        <v>153</v>
      </c>
      <c r="CD1049" s="15"/>
      <c r="CE1049" s="36"/>
      <c r="CF1049" s="194" t="s">
        <v>134</v>
      </c>
      <c r="CG1049" s="195"/>
      <c r="CH1049" s="196" t="s">
        <v>133</v>
      </c>
      <c r="CI1049" s="197"/>
      <c r="CK1049" s="11" t="s">
        <v>159</v>
      </c>
      <c r="CL1049" s="13"/>
      <c r="CM1049" s="13" t="s">
        <v>158</v>
      </c>
      <c r="CN1049" s="15"/>
      <c r="CP1049" s="109" t="s">
        <v>161</v>
      </c>
      <c r="CQ1049" s="110"/>
      <c r="CR1049" s="111" t="s">
        <v>162</v>
      </c>
      <c r="CS1049" s="112"/>
      <c r="CU1049" s="38" t="s">
        <v>29</v>
      </c>
      <c r="CW1049" s="55" t="s">
        <v>47</v>
      </c>
    </row>
    <row r="1050" spans="1:101" ht="18" customHeight="1" thickTop="1" thickBot="1">
      <c r="D1050" s="16">
        <v>0</v>
      </c>
      <c r="E1050" s="17">
        <f t="shared" ref="E1050" si="11004">$B1047*$E$4</f>
        <v>2.0850688000000002</v>
      </c>
      <c r="F1050" s="18">
        <v>1</v>
      </c>
      <c r="G1050" s="19">
        <v>0</v>
      </c>
      <c r="H1050" s="10"/>
      <c r="I1050" s="16">
        <v>0</v>
      </c>
      <c r="J1050" s="17">
        <v>0</v>
      </c>
      <c r="K1050" s="18">
        <v>1</v>
      </c>
      <c r="L1050" s="19">
        <v>0</v>
      </c>
      <c r="N1050" s="1">
        <f t="shared" ref="N1050" si="11005">D1050*I1047+F1050*I1050-E1050*J1047-G1050*J1050</f>
        <v>0</v>
      </c>
      <c r="O1050" s="4">
        <f t="shared" ref="O1050" si="11006">(D1050*J1047+E1050*I1047+F1050*J1050+G1050*I1050)</f>
        <v>2.0850688000000002</v>
      </c>
      <c r="P1050" s="2">
        <f t="shared" ref="P1050" si="11007">D1050*K1047+F1050*K1050-E1050*L1047-G1050*L1050</f>
        <v>-6.6172200457011208</v>
      </c>
      <c r="Q1050" s="3">
        <f t="shared" ref="Q1050" si="11008">(D1050*L1047+E1050*K1047+F1050*L1050+G1050*K1050)</f>
        <v>0</v>
      </c>
      <c r="S1050" s="16">
        <v>0</v>
      </c>
      <c r="T1050" s="17">
        <f t="shared" ref="T1050" si="11009">$B1047*$T$4</f>
        <v>4.6194687999999999</v>
      </c>
      <c r="U1050" s="18">
        <v>1</v>
      </c>
      <c r="V1050" s="19">
        <v>0</v>
      </c>
      <c r="W1050" s="20"/>
      <c r="X1050" s="1">
        <f t="shared" ref="X1050" si="11010">N1050*S1047+P1050*S1050-O1050*T1047-Q1050*T1050</f>
        <v>0</v>
      </c>
      <c r="Y1050" s="4">
        <f t="shared" ref="Y1050" si="11011">(N1050*T1047+O1050*S1047+P1050*T1050+Q1050*S1050)</f>
        <v>-28.482972743850901</v>
      </c>
      <c r="Z1050" s="2">
        <f t="shared" ref="Z1050" si="11012">N1050*U1047+P1050*U1050-O1050*V1047-Q1050*V1050</f>
        <v>-6.6172200457011208</v>
      </c>
      <c r="AA1050" s="3">
        <f t="shared" ref="AA1050" si="11013">(N1050*V1047+O1050*U1047+P1050*V1050+Q1050*U1050)</f>
        <v>0</v>
      </c>
      <c r="AB1050" s="20"/>
      <c r="AC1050" s="16">
        <v>0</v>
      </c>
      <c r="AD1050" s="17">
        <v>0</v>
      </c>
      <c r="AE1050" s="18">
        <v>1</v>
      </c>
      <c r="AF1050" s="19">
        <v>0</v>
      </c>
      <c r="AG1050" s="20"/>
      <c r="AH1050" s="1">
        <f t="shared" ref="AH1050" si="11014">X1050*AC1047+Z1050*AC1050-Y1050*AD1047-AA1050*AD1050</f>
        <v>0</v>
      </c>
      <c r="AI1050" s="4">
        <f t="shared" ref="AI1050" si="11015">(X1050*AD1047+Y1050*AC1047+Z1050*AD1050+AA1050*AC1050)</f>
        <v>-28.482972743850901</v>
      </c>
      <c r="AJ1050" s="2">
        <f t="shared" ref="AJ1050" si="11016">X1050*AE1047+Z1050*AE1050-Y1050*AF1047-AA1050*AF1050</f>
        <v>118.251403299239</v>
      </c>
      <c r="AK1050" s="3">
        <f t="shared" ref="AK1050" si="11017">(X1050*AF1047+Y1050*AE1047+Z1050*AF1050+AA1050*AE1050)</f>
        <v>0</v>
      </c>
      <c r="AL1050" s="20"/>
      <c r="AM1050" s="16">
        <v>0</v>
      </c>
      <c r="AN1050" s="17">
        <f t="shared" ref="AN1050" si="11018">$B1047*$AN$4</f>
        <v>4.8787456000000002</v>
      </c>
      <c r="AO1050" s="18">
        <v>1</v>
      </c>
      <c r="AP1050" s="19">
        <v>0</v>
      </c>
      <c r="AR1050" s="1">
        <f t="shared" ref="AR1050" si="11019">AH1050*AM1047+AJ1050*AM1050-AI1050*AN1047-AK1050*AN1050</f>
        <v>0</v>
      </c>
      <c r="AS1050" s="4">
        <f t="shared" ref="AS1050" si="11020">(AH1050*AN1047+AI1050*AM1047+AJ1050*AN1050+AK1050*AM1050)</f>
        <v>548.43554079613682</v>
      </c>
      <c r="AT1050" s="2">
        <f t="shared" ref="AT1050" si="11021">AH1050*AO1047+AJ1050*AO1050-AI1050*AP1047-AK1050*AP1050</f>
        <v>118.251403299239</v>
      </c>
      <c r="AU1050" s="3">
        <f t="shared" ref="AU1050" si="11022">(AH1050*AP1047+AI1050*AO1047+AJ1050*AP1050+AK1050*AO1050)</f>
        <v>0</v>
      </c>
      <c r="AV1050" s="20"/>
      <c r="AW1050" s="16">
        <v>0</v>
      </c>
      <c r="AX1050" s="17">
        <v>0</v>
      </c>
      <c r="AY1050" s="18">
        <v>1</v>
      </c>
      <c r="AZ1050" s="19">
        <v>0</v>
      </c>
      <c r="BA1050" s="20"/>
      <c r="BB1050" s="1">
        <f t="shared" ref="BB1050" si="11023">AR1050*AW1047+AT1050*AW1050-AS1050*AX1047-AU1050*AX1050</f>
        <v>0</v>
      </c>
      <c r="BC1050" s="4">
        <f t="shared" ref="BC1050" si="11024">(AR1050*AX1047+AS1050*AW1047+AT1050*AX1050+AU1050*AW1050)</f>
        <v>548.43554079613682</v>
      </c>
      <c r="BD1050" s="2">
        <f t="shared" ref="BD1050" si="11025">AR1050*AY1047+AT1050*AY1050-AS1050*AZ1047-AU1050*AZ1050</f>
        <v>-2286.0759676011808</v>
      </c>
      <c r="BE1050" s="3">
        <f t="shared" ref="BE1050" si="11026">(AR1050*AZ1047+AS1050*AY1047+AT1050*AZ1050+AU1050*AY1050)</f>
        <v>0</v>
      </c>
      <c r="BF1050" s="20"/>
      <c r="BG1050" s="16">
        <v>0</v>
      </c>
      <c r="BH1050" s="17">
        <f t="shared" ref="BH1050" si="11027">$B1047*$BH$4</f>
        <v>4.6194687999999999</v>
      </c>
      <c r="BI1050" s="18">
        <v>1</v>
      </c>
      <c r="BJ1050" s="19">
        <v>0</v>
      </c>
      <c r="BK1050" s="20"/>
      <c r="BL1050" s="1">
        <f t="shared" ref="BL1050" si="11028">BB1050*BG1047+BD1050*BG1050-BC1050*BH1047-BE1050*BH1050</f>
        <v>0</v>
      </c>
      <c r="BM1050" s="4">
        <f t="shared" ref="BM1050" si="11029">(BB1050*BH1047+BC1050*BG1047+BD1050*BH1050+BE1050*BG1050)</f>
        <v>-10012.021065967328</v>
      </c>
      <c r="BN1050" s="2">
        <f t="shared" ref="BN1050" si="11030">BB1050*BI1047+BD1050*BI1050-BC1050*BJ1047-BE1050*BJ1050</f>
        <v>-2286.0759676011808</v>
      </c>
      <c r="BO1050" s="3">
        <f t="shared" ref="BO1050" si="11031">(BB1050*BJ1047+BC1050*BI1047+BD1050*BJ1050+BE1050*BI1050)</f>
        <v>0</v>
      </c>
      <c r="BP1050" s="20"/>
      <c r="BQ1050" s="16">
        <v>0</v>
      </c>
      <c r="BR1050" s="17">
        <v>0</v>
      </c>
      <c r="BS1050" s="18">
        <v>1</v>
      </c>
      <c r="BT1050" s="19">
        <v>0</v>
      </c>
      <c r="BU1050" s="20"/>
      <c r="BV1050" s="1">
        <f t="shared" ref="BV1050" si="11032">BL1050*BQ1047+BN1050*BQ1050-BM1050*BR1047-BO1050*BR1050</f>
        <v>0</v>
      </c>
      <c r="BW1050" s="4">
        <f t="shared" ref="BW1050" si="11033">(BL1050*BR1047+BM1050*BQ1047+BN1050*BR1050+BO1050*BQ1050)</f>
        <v>-10012.021065967328</v>
      </c>
      <c r="BX1050" s="2">
        <f t="shared" ref="BX1050" si="11034">BL1050*BS1047+BN1050*BS1050-BM1050*BT1047-BO1050*BT1050</f>
        <v>34290.063659862542</v>
      </c>
      <c r="BY1050" s="3">
        <f t="shared" ref="BY1050" si="11035">(BL1050*BT1047+BM1050*BS1047+BN1050*BT1050+BO1050*BS1050)</f>
        <v>0</v>
      </c>
      <c r="BZ1050" s="20"/>
      <c r="CA1050" s="16">
        <v>0</v>
      </c>
      <c r="CB1050" s="17">
        <f t="shared" ref="CB1050" si="11036">$B1047*$CB$4</f>
        <v>2.0850688000000002</v>
      </c>
      <c r="CC1050" s="18">
        <v>1</v>
      </c>
      <c r="CD1050" s="19">
        <v>0</v>
      </c>
      <c r="CE1050" s="20"/>
      <c r="CF1050" s="1">
        <f t="shared" ref="CF1050" si="11037">BV1050*CA1047+BX1050*CA1050-BW1050*CB1047-BY1050*CB1050</f>
        <v>0</v>
      </c>
      <c r="CG1050" s="4">
        <f t="shared" ref="CG1050" si="11038">(BV1050*CB1047+BW1050*CA1047+BX1050*CB1050+BY1050*CA1050)</f>
        <v>61485.120821225879</v>
      </c>
      <c r="CH1050" s="2">
        <f t="shared" ref="CH1050" si="11039">BV1050*CC1047+BX1050*CC1050-BW1050*CD1047-BY1050*CD1050</f>
        <v>34290.063659862542</v>
      </c>
      <c r="CI1050" s="3">
        <f t="shared" ref="CI1050" si="11040">(BV1050*CD1047+BW1050*CC1047+BX1050*CD1050+BY1050*CC1050)</f>
        <v>0</v>
      </c>
      <c r="CK1050" s="16">
        <f t="shared" ref="CK1050" si="11041">1/$CL$4</f>
        <v>1</v>
      </c>
      <c r="CL1050" s="17">
        <v>0</v>
      </c>
      <c r="CM1050" s="18">
        <v>1</v>
      </c>
      <c r="CN1050" s="19">
        <v>0</v>
      </c>
      <c r="CP1050" s="1">
        <f t="shared" ref="CP1050" si="11042">CF1050*CK1047+CH1050*CK1050-CG1050*CL1047-CI1050*CL1050</f>
        <v>34290.063659862542</v>
      </c>
      <c r="CQ1050" s="4">
        <f t="shared" ref="CQ1050" si="11043">(CF1050*CL1047+CG1050*CK1047+CH1050*CL1050+CI1050*CK1050)</f>
        <v>61485.120821225879</v>
      </c>
      <c r="CR1050" s="2">
        <f t="shared" ref="CR1050" si="11044">CF1050*CM1047+CH1050*CM1050-CG1050*CN1047-CI1050*CN1050</f>
        <v>34290.063659862542</v>
      </c>
      <c r="CS1050" s="3">
        <f t="shared" ref="CS1050" si="11045">(CF1050*CN1047+CG1050*CM1047+CH1050*CN1050+CI1050*CM1050)</f>
        <v>0</v>
      </c>
      <c r="CU1050" s="39">
        <f t="shared" ref="CU1050" si="11046">(180/PI())*ATAN(-1*(CQ1047/CP1047))</f>
        <v>29.148274215977672</v>
      </c>
      <c r="CW1050" s="56">
        <f t="shared" ref="CW1050" si="11047">20*LOG(((1-(10^(CU1047/20)^2)*(1-((1-CW1047)/(1+CW1047))^2))^0.5))</f>
        <v>-2.4579559576235885E-9</v>
      </c>
    </row>
    <row r="1051" spans="1:101" ht="18" customHeight="1">
      <c r="E1051" s="20"/>
      <c r="F1051" s="20"/>
      <c r="G1051" s="20"/>
      <c r="H1051" s="20"/>
      <c r="I1051" s="20"/>
      <c r="J1051" s="20"/>
      <c r="K1051" s="20"/>
      <c r="L1051" s="20"/>
      <c r="M1051" s="20"/>
      <c r="N1051" s="20"/>
      <c r="O1051" s="20"/>
      <c r="P1051" s="20"/>
      <c r="Q1051" s="20"/>
      <c r="R1051" s="20"/>
      <c r="S1051" s="20"/>
      <c r="T1051" s="20"/>
      <c r="U1051" s="20"/>
      <c r="V1051" s="20"/>
      <c r="W1051" s="20"/>
      <c r="X1051" s="20"/>
      <c r="Y1051" s="20"/>
      <c r="Z1051" s="20"/>
      <c r="AA1051" s="20"/>
      <c r="AB1051" s="30"/>
      <c r="AC1051" s="20"/>
      <c r="AD1051" s="20"/>
      <c r="AE1051" s="20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</row>
    <row r="1052" spans="1:101" ht="18" customHeight="1"/>
    <row r="1053" spans="1:101" ht="18" customHeight="1" thickBot="1">
      <c r="A1053" s="23"/>
      <c r="B1053" s="23"/>
      <c r="C1053" s="23"/>
      <c r="D1053" s="20" t="s">
        <v>6</v>
      </c>
      <c r="E1053" s="20"/>
      <c r="F1053" s="20"/>
      <c r="G1053" s="20"/>
      <c r="H1053" s="20"/>
      <c r="I1053" s="20" t="s">
        <v>7</v>
      </c>
      <c r="J1053" s="20"/>
      <c r="K1053" s="20"/>
      <c r="L1053" s="20"/>
      <c r="M1053" s="23"/>
      <c r="N1053" s="23"/>
      <c r="O1053" s="24" t="s">
        <v>8</v>
      </c>
      <c r="P1053" s="23"/>
      <c r="Q1053" s="23"/>
      <c r="R1053" s="23"/>
      <c r="S1053" s="20"/>
      <c r="T1053" s="20" t="s">
        <v>9</v>
      </c>
      <c r="U1053" s="23"/>
      <c r="V1053" s="23"/>
      <c r="W1053" s="23"/>
      <c r="X1053" s="23"/>
      <c r="Y1053" s="24" t="s">
        <v>10</v>
      </c>
      <c r="Z1053" s="23"/>
      <c r="AA1053" s="23"/>
      <c r="AB1053" s="23"/>
      <c r="AC1053" s="24" t="s">
        <v>11</v>
      </c>
      <c r="AD1053" s="20"/>
      <c r="AE1053" s="20"/>
      <c r="AF1053" s="20"/>
      <c r="AG1053" s="20"/>
      <c r="AH1053" s="23"/>
      <c r="AI1053" s="24" t="s">
        <v>12</v>
      </c>
      <c r="AJ1053" s="23"/>
      <c r="AK1053" s="23"/>
      <c r="AL1053" s="20"/>
      <c r="AM1053" s="24" t="s">
        <v>21</v>
      </c>
      <c r="AN1053" s="20"/>
      <c r="AO1053" s="23"/>
      <c r="AP1053" s="23"/>
      <c r="AQ1053" s="23"/>
      <c r="AR1053" s="23"/>
      <c r="AS1053" s="24" t="s">
        <v>87</v>
      </c>
      <c r="AT1053" s="23"/>
      <c r="AU1053" s="23"/>
      <c r="AV1053" s="23"/>
      <c r="AW1053" s="24" t="s">
        <v>22</v>
      </c>
      <c r="AX1053" s="20"/>
      <c r="AY1053" s="20"/>
      <c r="AZ1053" s="20"/>
      <c r="BA1053" s="20"/>
      <c r="BB1053" s="23"/>
      <c r="BC1053" s="24" t="s">
        <v>13</v>
      </c>
      <c r="BD1053" s="23"/>
      <c r="BE1053" s="23"/>
      <c r="BF1053" s="23"/>
      <c r="BG1053" s="24" t="s">
        <v>23</v>
      </c>
      <c r="BH1053" s="20"/>
      <c r="BI1053" s="23"/>
      <c r="BJ1053" s="23"/>
      <c r="BK1053" s="23"/>
      <c r="BL1053" s="23"/>
      <c r="BM1053" s="24" t="s">
        <v>24</v>
      </c>
      <c r="BN1053" s="23"/>
      <c r="BO1053" s="23"/>
      <c r="BP1053" s="23"/>
      <c r="BQ1053" s="24" t="s">
        <v>22</v>
      </c>
      <c r="BR1053" s="20"/>
      <c r="BS1053" s="20"/>
      <c r="BT1053" s="20"/>
      <c r="BU1053" s="20"/>
      <c r="BV1053" s="23"/>
      <c r="BW1053" s="24" t="s">
        <v>25</v>
      </c>
      <c r="BX1053" s="23"/>
      <c r="BY1053" s="23"/>
      <c r="BZ1053" s="23"/>
      <c r="CA1053" s="24" t="s">
        <v>23</v>
      </c>
      <c r="CB1053" s="20"/>
      <c r="CC1053" s="23"/>
      <c r="CD1053" s="23"/>
      <c r="CE1053" s="23"/>
      <c r="CF1053" s="23"/>
      <c r="CG1053" s="24" t="s">
        <v>88</v>
      </c>
      <c r="CH1053" s="23"/>
      <c r="CI1053" s="23"/>
      <c r="CJ1053" s="23"/>
      <c r="CK1053" s="24" t="s">
        <v>155</v>
      </c>
      <c r="CL1053" s="24"/>
      <c r="CM1053" s="23"/>
      <c r="CN1053" s="23"/>
      <c r="CO1053" s="23"/>
      <c r="CP1053" s="23"/>
      <c r="CQ1053" s="24" t="s">
        <v>89</v>
      </c>
      <c r="CR1053" s="23"/>
      <c r="CS1053" s="23"/>
    </row>
    <row r="1054" spans="1:101" ht="18" customHeight="1" thickBot="1">
      <c r="A1054" s="23"/>
      <c r="B1054" s="33"/>
      <c r="C1054" s="23"/>
      <c r="D1054" s="7" t="s">
        <v>99</v>
      </c>
      <c r="E1054" s="8"/>
      <c r="F1054" s="8" t="s">
        <v>100</v>
      </c>
      <c r="G1054" s="9"/>
      <c r="H1054" s="10"/>
      <c r="I1054" s="7" t="s">
        <v>103</v>
      </c>
      <c r="J1054" s="8"/>
      <c r="K1054" s="8" t="s">
        <v>104</v>
      </c>
      <c r="L1054" s="9"/>
      <c r="M1054" s="23"/>
      <c r="N1054" s="194" t="s">
        <v>74</v>
      </c>
      <c r="O1054" s="195"/>
      <c r="P1054" s="196" t="s">
        <v>75</v>
      </c>
      <c r="Q1054" s="197"/>
      <c r="R1054" s="23"/>
      <c r="S1054" s="7" t="s">
        <v>2</v>
      </c>
      <c r="T1054" s="8"/>
      <c r="U1054" s="8" t="s">
        <v>3</v>
      </c>
      <c r="V1054" s="9"/>
      <c r="W1054" s="20"/>
      <c r="X1054" s="194" t="s">
        <v>108</v>
      </c>
      <c r="Y1054" s="195"/>
      <c r="Z1054" s="196" t="s">
        <v>109</v>
      </c>
      <c r="AA1054" s="197"/>
      <c r="AB1054" s="20"/>
      <c r="AC1054" s="7" t="s">
        <v>107</v>
      </c>
      <c r="AD1054" s="8"/>
      <c r="AE1054" s="8" t="s">
        <v>14</v>
      </c>
      <c r="AF1054" s="9"/>
      <c r="AG1054" s="20"/>
      <c r="AH1054" s="194" t="s">
        <v>112</v>
      </c>
      <c r="AI1054" s="195"/>
      <c r="AJ1054" s="196" t="s">
        <v>113</v>
      </c>
      <c r="AK1054" s="197"/>
      <c r="AL1054" s="20"/>
      <c r="AM1054" s="106" t="s">
        <v>135</v>
      </c>
      <c r="AN1054" s="107"/>
      <c r="AO1054" s="107" t="s">
        <v>136</v>
      </c>
      <c r="AP1054" s="108"/>
      <c r="AQ1054" s="23"/>
      <c r="AR1054" s="194" t="s">
        <v>116</v>
      </c>
      <c r="AS1054" s="195"/>
      <c r="AT1054" s="196" t="s">
        <v>0</v>
      </c>
      <c r="AU1054" s="197"/>
      <c r="AV1054" s="36"/>
      <c r="AW1054" s="7" t="s">
        <v>139</v>
      </c>
      <c r="AX1054" s="8"/>
      <c r="AY1054" s="8" t="s">
        <v>140</v>
      </c>
      <c r="AZ1054" s="9"/>
      <c r="BA1054" s="20"/>
      <c r="BB1054" s="194" t="s">
        <v>119</v>
      </c>
      <c r="BC1054" s="195"/>
      <c r="BD1054" s="196" t="s">
        <v>120</v>
      </c>
      <c r="BE1054" s="197"/>
      <c r="BF1054" s="36"/>
      <c r="BG1054" s="190" t="s">
        <v>143</v>
      </c>
      <c r="BH1054" s="191"/>
      <c r="BI1054" s="192" t="s">
        <v>144</v>
      </c>
      <c r="BJ1054" s="193"/>
      <c r="BK1054" s="36"/>
      <c r="BL1054" s="194" t="s">
        <v>123</v>
      </c>
      <c r="BM1054" s="195"/>
      <c r="BN1054" s="196" t="s">
        <v>124</v>
      </c>
      <c r="BO1054" s="197"/>
      <c r="BP1054" s="36"/>
      <c r="BQ1054" s="7" t="s">
        <v>147</v>
      </c>
      <c r="BR1054" s="8"/>
      <c r="BS1054" s="8" t="s">
        <v>148</v>
      </c>
      <c r="BT1054" s="9"/>
      <c r="BU1054" s="20"/>
      <c r="BV1054" s="194" t="s">
        <v>127</v>
      </c>
      <c r="BW1054" s="195"/>
      <c r="BX1054" s="196" t="s">
        <v>128</v>
      </c>
      <c r="BY1054" s="197"/>
      <c r="BZ1054" s="36"/>
      <c r="CA1054" s="7" t="s">
        <v>151</v>
      </c>
      <c r="CB1054" s="8"/>
      <c r="CC1054" s="8" t="s">
        <v>152</v>
      </c>
      <c r="CD1054" s="9"/>
      <c r="CE1054" s="36"/>
      <c r="CF1054" s="194" t="s">
        <v>131</v>
      </c>
      <c r="CG1054" s="195"/>
      <c r="CH1054" s="196" t="s">
        <v>132</v>
      </c>
      <c r="CI1054" s="197"/>
      <c r="CJ1054" s="23"/>
      <c r="CK1054" s="7" t="s">
        <v>156</v>
      </c>
      <c r="CL1054" s="8"/>
      <c r="CM1054" s="8" t="s">
        <v>157</v>
      </c>
      <c r="CN1054" s="9"/>
      <c r="CO1054" s="23"/>
      <c r="CP1054" s="194" t="s">
        <v>160</v>
      </c>
      <c r="CQ1054" s="195"/>
      <c r="CR1054" s="196" t="s">
        <v>132</v>
      </c>
      <c r="CS1054" s="197"/>
      <c r="CU1054" s="26" t="s">
        <v>15</v>
      </c>
      <c r="CW1054" s="52" t="s">
        <v>46</v>
      </c>
    </row>
    <row r="1055" spans="1:101" ht="18" customHeight="1" thickTop="1" thickBot="1">
      <c r="B1055" s="34">
        <v>2.58</v>
      </c>
      <c r="D1055" s="11">
        <v>1</v>
      </c>
      <c r="E1055" s="12">
        <v>0</v>
      </c>
      <c r="F1055" s="13">
        <v>0</v>
      </c>
      <c r="G1055" s="14">
        <v>0</v>
      </c>
      <c r="H1055" s="10"/>
      <c r="I1055" s="11">
        <v>1</v>
      </c>
      <c r="J1055" s="12">
        <v>0</v>
      </c>
      <c r="K1055" s="13">
        <v>0</v>
      </c>
      <c r="L1055" s="40">
        <f t="shared" ref="L1055" si="11048">$B1055*$J$4</f>
        <v>3.6817632000000002</v>
      </c>
      <c r="N1055" s="1">
        <f t="shared" ref="N1055" si="11049">D1055*I1055+F1055*I1058-E1055*J1055-G1055*J1058</f>
        <v>1</v>
      </c>
      <c r="O1055" s="4">
        <f t="shared" ref="O1055" si="11050">(D1055*J1055+E1055*I1055+F1055*J1058+G1055*I1058)</f>
        <v>0</v>
      </c>
      <c r="P1055" s="2">
        <f t="shared" ref="P1055" si="11051">D1055*K1055+F1055*K1058-E1055*L1055-G1055*L1058</f>
        <v>0</v>
      </c>
      <c r="Q1055" s="3">
        <f t="shared" ref="Q1055" si="11052">(D1055*L1055+E1055*K1055+F1055*L1058+G1055*K1058)</f>
        <v>3.6817632000000002</v>
      </c>
      <c r="S1055" s="11">
        <v>1</v>
      </c>
      <c r="T1055" s="12">
        <v>0</v>
      </c>
      <c r="U1055" s="13">
        <v>0</v>
      </c>
      <c r="V1055" s="13">
        <v>0</v>
      </c>
      <c r="W1055" s="20"/>
      <c r="X1055" s="1">
        <f t="shared" ref="X1055" si="11053">N1055*S1055+P1055*S1058-O1055*T1055-Q1055*T1058</f>
        <v>-16.140663592570881</v>
      </c>
      <c r="Y1055" s="4">
        <f t="shared" ref="Y1055" si="11054">(N1055*T1055+O1055*S1055+P1055*T1058+Q1055*S1058)</f>
        <v>0</v>
      </c>
      <c r="Z1055" s="2">
        <f t="shared" ref="Z1055" si="11055">N1055*U1055+P1055*U1058-O1055*V1055-Q1055*V1058</f>
        <v>0</v>
      </c>
      <c r="AA1055" s="3">
        <f t="shared" ref="AA1055" si="11056">(N1055*V1055+O1055*U1055+P1055*V1058+Q1055*U1058)</f>
        <v>3.6817632000000002</v>
      </c>
      <c r="AB1055" s="20"/>
      <c r="AC1055" s="11">
        <v>1</v>
      </c>
      <c r="AD1055" s="12">
        <v>0</v>
      </c>
      <c r="AE1055" s="13">
        <v>0</v>
      </c>
      <c r="AF1055" s="40">
        <f t="shared" ref="AF1055" si="11057">$B1055*$AD$4</f>
        <v>4.4182242</v>
      </c>
      <c r="AG1055" s="20"/>
      <c r="AH1055" s="1">
        <f t="shared" ref="AH1055" si="11058">X1055*AC1055+Z1055*AC1058-Y1055*AD1055-AA1055*AD1058</f>
        <v>-16.140663592570881</v>
      </c>
      <c r="AI1055" s="4">
        <f t="shared" ref="AI1055" si="11059">(X1055*AD1055+Y1055*AC1055+Z1055*AD1058+AA1055*AC1058)</f>
        <v>0</v>
      </c>
      <c r="AJ1055" s="2">
        <f t="shared" ref="AJ1055" si="11060">X1055*AE1055+Z1055*AE1058-Y1055*AF1055-AA1055*AF1058</f>
        <v>0</v>
      </c>
      <c r="AK1055" s="3">
        <f t="shared" ref="AK1055" si="11061">(X1055*AF1055+Y1055*AE1055+Z1055*AF1058+AA1055*AE1058)</f>
        <v>-67.631307288755607</v>
      </c>
      <c r="AL1055" s="20"/>
      <c r="AM1055" s="11">
        <v>1</v>
      </c>
      <c r="AN1055" s="12">
        <v>0</v>
      </c>
      <c r="AO1055" s="13">
        <v>0</v>
      </c>
      <c r="AP1055" s="14">
        <v>0</v>
      </c>
      <c r="AR1055" s="1">
        <f t="shared" ref="AR1055" si="11062">AH1055*AM1055+AJ1055*AM1058-AI1055*AN1055-AK1055*AN1058</f>
        <v>316.39306006826587</v>
      </c>
      <c r="AS1055" s="4">
        <f t="shared" ref="AS1055" si="11063">(AH1055*AN1055+AI1055*AM1055+AJ1055*AN1058+AK1055*AM1058)</f>
        <v>0</v>
      </c>
      <c r="AT1055" s="2">
        <f t="shared" ref="AT1055" si="11064">AH1055*AO1055+AJ1055*AO1058-AI1055*AP1055-AK1055*AP1058</f>
        <v>0</v>
      </c>
      <c r="AU1055" s="3">
        <f t="shared" ref="AU1055" si="11065">(AH1055*AP1055+AI1055*AO1055+AJ1055*AP1058+AK1055*AO1058)</f>
        <v>-67.631307288755607</v>
      </c>
      <c r="AV1055" s="20"/>
      <c r="AW1055" s="11">
        <v>1</v>
      </c>
      <c r="AX1055" s="12">
        <v>0</v>
      </c>
      <c r="AY1055" s="13">
        <v>0</v>
      </c>
      <c r="AZ1055" s="40">
        <f t="shared" ref="AZ1055" si="11066">$B1055*$AX$4</f>
        <v>4.4182242</v>
      </c>
      <c r="BA1055" s="20"/>
      <c r="BB1055" s="1">
        <f t="shared" ref="BB1055" si="11067">AR1055*AW1055+AT1055*AW1058-AS1055*AX1055-AU1055*AX1058</f>
        <v>316.39306006826587</v>
      </c>
      <c r="BC1055" s="4">
        <f t="shared" ref="BC1055" si="11068">(AR1055*AX1055+AS1055*AW1055+AT1055*AX1058+AU1055*AW1058)</f>
        <v>0</v>
      </c>
      <c r="BD1055" s="2">
        <f t="shared" ref="BD1055" si="11069">AR1055*AY1055+AT1055*AY1058-AS1055*AZ1055-AU1055*AZ1058</f>
        <v>0</v>
      </c>
      <c r="BE1055" s="3">
        <f t="shared" ref="BE1055" si="11070">(AR1055*AZ1055+AS1055*AY1055+AT1055*AZ1058+AU1055*AY1058)</f>
        <v>1330.2641674169104</v>
      </c>
      <c r="BF1055" s="20"/>
      <c r="BG1055" s="11">
        <v>1</v>
      </c>
      <c r="BH1055" s="12">
        <v>0</v>
      </c>
      <c r="BI1055" s="13">
        <v>0</v>
      </c>
      <c r="BJ1055" s="14">
        <v>0</v>
      </c>
      <c r="BK1055" s="20"/>
      <c r="BL1055" s="1">
        <f t="shared" ref="BL1055" si="11071">BB1055*BG1055+BD1055*BG1058-BC1055*BH1055-BE1055*BH1058</f>
        <v>-5876.7294587685374</v>
      </c>
      <c r="BM1055" s="4">
        <f t="shared" ref="BM1055" si="11072">(BB1055*BH1055+BC1055*BG1055+BD1055*BH1058+BE1055*BG1058)</f>
        <v>0</v>
      </c>
      <c r="BN1055" s="2">
        <f t="shared" ref="BN1055" si="11073">BB1055*BI1055+BD1055*BI1058-BC1055*BJ1055-BE1055*BJ1058</f>
        <v>0</v>
      </c>
      <c r="BO1055" s="3">
        <f t="shared" ref="BO1055" si="11074">(BB1055*BJ1055+BC1055*BI1055+BD1055*BJ1058+BE1055*BI1058)</f>
        <v>1330.2641674169104</v>
      </c>
      <c r="BP1055" s="20"/>
      <c r="BQ1055" s="11">
        <v>1</v>
      </c>
      <c r="BR1055" s="12">
        <v>0</v>
      </c>
      <c r="BS1055" s="13">
        <v>0</v>
      </c>
      <c r="BT1055" s="40">
        <f t="shared" ref="BT1055" si="11075">$B1055*BR$4</f>
        <v>3.6817632000000002</v>
      </c>
      <c r="BU1055" s="20"/>
      <c r="BV1055" s="1">
        <f t="shared" ref="BV1055" si="11076">BL1055*BQ1055+BN1055*BQ1058-BM1055*BR1055-BO1055*BR1058</f>
        <v>-5876.7294587685374</v>
      </c>
      <c r="BW1055" s="4">
        <f t="shared" ref="BW1055" si="11077">(BL1055*BR1055+BM1055*BQ1055+BN1055*BR1058+BO1055*BQ1058)</f>
        <v>0</v>
      </c>
      <c r="BX1055" s="2">
        <f t="shared" ref="BX1055" si="11078">BL1055*BS1055+BN1055*BS1058-BM1055*BT1055-BO1055*BT1058</f>
        <v>0</v>
      </c>
      <c r="BY1055" s="3">
        <f t="shared" ref="BY1055" si="11079">(BL1055*BT1055+BM1055*BS1055+BN1055*BT1058+BO1055*BS1058)</f>
        <v>-20306.46209023301</v>
      </c>
      <c r="BZ1055" s="20"/>
      <c r="CA1055" s="11">
        <v>1</v>
      </c>
      <c r="CB1055" s="12">
        <v>0</v>
      </c>
      <c r="CC1055" s="13">
        <v>0</v>
      </c>
      <c r="CD1055" s="14">
        <v>0</v>
      </c>
      <c r="CE1055" s="20"/>
      <c r="CF1055" s="1">
        <f t="shared" ref="CF1055" si="11080">BV1055*CA1055+BX1055*CA1058-BW1055*CB1055-BY1055*CB1058</f>
        <v>36794.425228824155</v>
      </c>
      <c r="CG1055" s="4">
        <f t="shared" ref="CG1055" si="11081">(BV1055*CB1055+BW1055*CA1055+BX1055*CB1058+BY1055*CA1058)</f>
        <v>0</v>
      </c>
      <c r="CH1055" s="2">
        <f t="shared" ref="CH1055" si="11082">BV1055*CC1055+BX1055*CC1058-BW1055*CD1055-BY1055*CD1058</f>
        <v>0</v>
      </c>
      <c r="CI1055" s="3">
        <f t="shared" ref="CI1055" si="11083">(BV1055*CD1055+BW1055*CC1055+BX1055*CD1058+BY1055*CC1058)</f>
        <v>-20306.46209023301</v>
      </c>
      <c r="CJ1055" s="28"/>
      <c r="CK1055" s="11">
        <v>1</v>
      </c>
      <c r="CL1055" s="12">
        <v>0</v>
      </c>
      <c r="CM1055" s="13">
        <v>0</v>
      </c>
      <c r="CN1055" s="14">
        <v>0</v>
      </c>
      <c r="CP1055" s="1">
        <f t="shared" ref="CP1055" si="11084">CF1055*CK1055+CH1055*CK1058-CG1055*CL1055-CI1055*CL1058</f>
        <v>36794.425228824155</v>
      </c>
      <c r="CQ1055" s="4">
        <f t="shared" ref="CQ1055" si="11085">(CF1055*CL1055+CG1055*CK1055+CH1055*CL1058+CI1055*CK1058)</f>
        <v>-20306.46209023301</v>
      </c>
      <c r="CR1055" s="2">
        <f t="shared" ref="CR1055" si="11086">CF1055*CM1055+CH1055*CM1058-CG1055*CN1055-CI1055*CN1058</f>
        <v>0</v>
      </c>
      <c r="CS1055" s="3">
        <f t="shared" ref="CS1055" si="11087">(CF1055*CN1055+CG1055*CM1055+CH1055*CN1058+CI1055*CM1058)</f>
        <v>-20306.46209023301</v>
      </c>
      <c r="CU1055" s="29">
        <f t="shared" ref="CU1055" si="11088">20*LOG(((1+$CL$4)/$CL$4)/((CP1055+CP1058)^2+(CQ1055+CQ1058)^2)^0.5)</f>
        <v>-92.767424519337354</v>
      </c>
      <c r="CW1055" s="53">
        <f t="shared" ref="CW1055" si="11089">((CP1055^2+CQ1055^2)^0.5)/((CP1058^2+CQ1058^2)^0.5)</f>
        <v>0.55188964022252573</v>
      </c>
    </row>
    <row r="1056" spans="1:101" ht="18" customHeight="1" thickBot="1">
      <c r="D1056" s="11"/>
      <c r="E1056" s="13"/>
      <c r="F1056" s="13"/>
      <c r="G1056" s="15"/>
      <c r="H1056" s="10"/>
      <c r="I1056" s="11"/>
      <c r="J1056" s="13"/>
      <c r="K1056" s="13"/>
      <c r="L1056" s="15"/>
      <c r="N1056" s="5"/>
      <c r="Q1056" s="6"/>
      <c r="S1056" s="11"/>
      <c r="T1056" s="13"/>
      <c r="U1056" s="13"/>
      <c r="V1056" s="15"/>
      <c r="W1056" s="20"/>
      <c r="X1056" s="5"/>
      <c r="AA1056" s="6"/>
      <c r="AB1056" s="20"/>
      <c r="AC1056" s="11"/>
      <c r="AD1056" s="13"/>
      <c r="AE1056" s="13"/>
      <c r="AF1056" s="15"/>
      <c r="AG1056" s="20"/>
      <c r="AH1056" s="5"/>
      <c r="AK1056" s="6"/>
      <c r="AL1056" s="20"/>
      <c r="AM1056" s="11"/>
      <c r="AN1056" s="13"/>
      <c r="AO1056" s="13"/>
      <c r="AP1056" s="15"/>
      <c r="AR1056" s="5"/>
      <c r="AU1056" s="6"/>
      <c r="AW1056" s="11"/>
      <c r="AX1056" s="13"/>
      <c r="AY1056" s="13"/>
      <c r="AZ1056" s="15"/>
      <c r="BA1056" s="20"/>
      <c r="BB1056" s="5"/>
      <c r="BE1056" s="6"/>
      <c r="BG1056" s="11"/>
      <c r="BH1056" s="13"/>
      <c r="BI1056" s="13"/>
      <c r="BJ1056" s="15"/>
      <c r="BL1056" s="5"/>
      <c r="BO1056" s="6"/>
      <c r="BQ1056" s="11"/>
      <c r="BR1056" s="13"/>
      <c r="BS1056" s="13"/>
      <c r="BT1056" s="15"/>
      <c r="BU1056" s="20"/>
      <c r="BV1056" s="5"/>
      <c r="BY1056" s="6"/>
      <c r="CA1056" s="11"/>
      <c r="CB1056" s="13"/>
      <c r="CC1056" s="13"/>
      <c r="CD1056" s="15"/>
      <c r="CF1056" s="5"/>
      <c r="CI1056" s="6"/>
      <c r="CK1056" s="11"/>
      <c r="CL1056" s="13"/>
      <c r="CM1056" s="13"/>
      <c r="CN1056" s="15"/>
      <c r="CP1056" s="5"/>
      <c r="CS1056" s="6"/>
      <c r="CW1056" s="54"/>
    </row>
    <row r="1057" spans="1:101" ht="18" customHeight="1" thickBot="1">
      <c r="D1057" s="11" t="s">
        <v>101</v>
      </c>
      <c r="E1057" s="13"/>
      <c r="F1057" s="13" t="s">
        <v>102</v>
      </c>
      <c r="G1057" s="15"/>
      <c r="H1057" s="10"/>
      <c r="I1057" s="11" t="s">
        <v>106</v>
      </c>
      <c r="J1057" s="13"/>
      <c r="K1057" s="13" t="s">
        <v>105</v>
      </c>
      <c r="L1057" s="15"/>
      <c r="N1057" s="194" t="s">
        <v>16</v>
      </c>
      <c r="O1057" s="195"/>
      <c r="P1057" s="196" t="s">
        <v>17</v>
      </c>
      <c r="Q1057" s="197"/>
      <c r="S1057" s="11" t="s">
        <v>4</v>
      </c>
      <c r="T1057" s="13"/>
      <c r="U1057" s="13" t="s">
        <v>5</v>
      </c>
      <c r="V1057" s="15"/>
      <c r="W1057" s="20"/>
      <c r="X1057" s="194" t="s">
        <v>111</v>
      </c>
      <c r="Y1057" s="195"/>
      <c r="Z1057" s="196" t="s">
        <v>110</v>
      </c>
      <c r="AA1057" s="197"/>
      <c r="AB1057" s="20"/>
      <c r="AC1057" s="11" t="s">
        <v>18</v>
      </c>
      <c r="AD1057" s="13"/>
      <c r="AE1057" s="13" t="s">
        <v>19</v>
      </c>
      <c r="AF1057" s="15"/>
      <c r="AG1057" s="20"/>
      <c r="AH1057" s="194" t="s">
        <v>114</v>
      </c>
      <c r="AI1057" s="195"/>
      <c r="AJ1057" s="196" t="s">
        <v>115</v>
      </c>
      <c r="AK1057" s="197"/>
      <c r="AL1057" s="20"/>
      <c r="AM1057" s="11" t="s">
        <v>138</v>
      </c>
      <c r="AN1057" s="13"/>
      <c r="AO1057" s="13" t="s">
        <v>137</v>
      </c>
      <c r="AP1057" s="15"/>
      <c r="AR1057" s="194" t="s">
        <v>117</v>
      </c>
      <c r="AS1057" s="195"/>
      <c r="AT1057" s="196" t="s">
        <v>118</v>
      </c>
      <c r="AU1057" s="197"/>
      <c r="AV1057" s="36"/>
      <c r="AW1057" s="11" t="s">
        <v>142</v>
      </c>
      <c r="AX1057" s="13"/>
      <c r="AY1057" s="13" t="s">
        <v>141</v>
      </c>
      <c r="AZ1057" s="15"/>
      <c r="BA1057" s="20"/>
      <c r="BB1057" s="194" t="s">
        <v>122</v>
      </c>
      <c r="BC1057" s="195"/>
      <c r="BD1057" s="196" t="s">
        <v>121</v>
      </c>
      <c r="BE1057" s="197"/>
      <c r="BF1057" s="36"/>
      <c r="BG1057" s="11" t="s">
        <v>145</v>
      </c>
      <c r="BH1057" s="13"/>
      <c r="BI1057" s="13" t="s">
        <v>146</v>
      </c>
      <c r="BJ1057" s="15"/>
      <c r="BK1057" s="36"/>
      <c r="BL1057" s="194" t="s">
        <v>125</v>
      </c>
      <c r="BM1057" s="195"/>
      <c r="BN1057" s="196" t="s">
        <v>126</v>
      </c>
      <c r="BO1057" s="197"/>
      <c r="BP1057" s="36"/>
      <c r="BQ1057" s="11" t="s">
        <v>150</v>
      </c>
      <c r="BR1057" s="13"/>
      <c r="BS1057" s="13" t="s">
        <v>149</v>
      </c>
      <c r="BT1057" s="15"/>
      <c r="BU1057" s="20"/>
      <c r="BV1057" s="194" t="s">
        <v>129</v>
      </c>
      <c r="BW1057" s="195"/>
      <c r="BX1057" s="196" t="s">
        <v>130</v>
      </c>
      <c r="BY1057" s="197"/>
      <c r="BZ1057" s="36"/>
      <c r="CA1057" s="11" t="s">
        <v>154</v>
      </c>
      <c r="CB1057" s="13"/>
      <c r="CC1057" s="13" t="s">
        <v>153</v>
      </c>
      <c r="CD1057" s="15"/>
      <c r="CE1057" s="36"/>
      <c r="CF1057" s="194" t="s">
        <v>134</v>
      </c>
      <c r="CG1057" s="195"/>
      <c r="CH1057" s="196" t="s">
        <v>133</v>
      </c>
      <c r="CI1057" s="197"/>
      <c r="CK1057" s="11" t="s">
        <v>159</v>
      </c>
      <c r="CL1057" s="13"/>
      <c r="CM1057" s="13" t="s">
        <v>158</v>
      </c>
      <c r="CN1057" s="15"/>
      <c r="CP1057" s="109" t="s">
        <v>161</v>
      </c>
      <c r="CQ1057" s="110"/>
      <c r="CR1057" s="111" t="s">
        <v>162</v>
      </c>
      <c r="CS1057" s="112"/>
      <c r="CU1057" s="38" t="s">
        <v>29</v>
      </c>
      <c r="CW1057" s="55" t="s">
        <v>47</v>
      </c>
    </row>
    <row r="1058" spans="1:101" ht="18" customHeight="1" thickTop="1" thickBot="1">
      <c r="D1058" s="16">
        <v>0</v>
      </c>
      <c r="E1058" s="17">
        <f t="shared" ref="E1058" si="11090">$B1055*$E$4</f>
        <v>2.1013584000000001</v>
      </c>
      <c r="F1058" s="18">
        <v>1</v>
      </c>
      <c r="G1058" s="19">
        <v>0</v>
      </c>
      <c r="H1058" s="10"/>
      <c r="I1058" s="16">
        <v>0</v>
      </c>
      <c r="J1058" s="17">
        <v>0</v>
      </c>
      <c r="K1058" s="18">
        <v>1</v>
      </c>
      <c r="L1058" s="19">
        <v>0</v>
      </c>
      <c r="N1058" s="1">
        <f t="shared" ref="N1058" si="11091">D1058*I1055+F1058*I1058-E1058*J1055-G1058*J1058</f>
        <v>0</v>
      </c>
      <c r="O1058" s="4">
        <f t="shared" ref="O1058" si="11092">(D1058*J1055+E1058*I1055+F1058*J1058+G1058*I1058)</f>
        <v>2.1013584000000001</v>
      </c>
      <c r="P1058" s="2">
        <f t="shared" ref="P1058" si="11093">D1058*K1055+F1058*K1058-E1058*L1055-G1058*L1058</f>
        <v>-6.7367040271308811</v>
      </c>
      <c r="Q1058" s="3">
        <f t="shared" ref="Q1058" si="11094">(D1058*L1055+E1058*K1055+F1058*L1058+G1058*K1058)</f>
        <v>0</v>
      </c>
      <c r="S1058" s="16">
        <v>0</v>
      </c>
      <c r="T1058" s="17">
        <f t="shared" ref="T1058" si="11095">$B1055*$T$4</f>
        <v>4.6555584000000003</v>
      </c>
      <c r="U1058" s="18">
        <v>1</v>
      </c>
      <c r="V1058" s="19">
        <v>0</v>
      </c>
      <c r="W1058" s="20"/>
      <c r="X1058" s="1">
        <f t="shared" ref="X1058" si="11096">N1058*S1055+P1058*S1058-O1058*T1055-Q1058*T1058</f>
        <v>0</v>
      </c>
      <c r="Y1058" s="4">
        <f t="shared" ref="Y1058" si="11097">(N1058*T1055+O1058*S1055+P1058*T1058+Q1058*S1058)</f>
        <v>-29.261760621823004</v>
      </c>
      <c r="Z1058" s="2">
        <f t="shared" ref="Z1058" si="11098">N1058*U1055+P1058*U1058-O1058*V1055-Q1058*V1058</f>
        <v>-6.7367040271308811</v>
      </c>
      <c r="AA1058" s="3">
        <f t="shared" ref="AA1058" si="11099">(N1058*V1055+O1058*U1055+P1058*V1058+Q1058*U1058)</f>
        <v>0</v>
      </c>
      <c r="AB1058" s="20"/>
      <c r="AC1058" s="16">
        <v>0</v>
      </c>
      <c r="AD1058" s="17">
        <v>0</v>
      </c>
      <c r="AE1058" s="18">
        <v>1</v>
      </c>
      <c r="AF1058" s="19">
        <v>0</v>
      </c>
      <c r="AG1058" s="20"/>
      <c r="AH1058" s="1">
        <f t="shared" ref="AH1058" si="11100">X1058*AC1055+Z1058*AC1058-Y1058*AD1055-AA1058*AD1058</f>
        <v>0</v>
      </c>
      <c r="AI1058" s="4">
        <f t="shared" ref="AI1058" si="11101">(X1058*AD1055+Y1058*AC1055+Z1058*AD1058+AA1058*AC1058)</f>
        <v>-29.261760621823004</v>
      </c>
      <c r="AJ1058" s="2">
        <f t="shared" ref="AJ1058" si="11102">X1058*AE1055+Z1058*AE1058-Y1058*AF1055-AA1058*AF1058</f>
        <v>122.54831488681455</v>
      </c>
      <c r="AK1058" s="3">
        <f t="shared" ref="AK1058" si="11103">(X1058*AF1055+Y1058*AE1055+Z1058*AF1058+AA1058*AE1058)</f>
        <v>0</v>
      </c>
      <c r="AL1058" s="20"/>
      <c r="AM1058" s="16">
        <v>0</v>
      </c>
      <c r="AN1058" s="17">
        <f t="shared" ref="AN1058" si="11104">$B1055*$AN$4</f>
        <v>4.9168608000000003</v>
      </c>
      <c r="AO1058" s="18">
        <v>1</v>
      </c>
      <c r="AP1058" s="19">
        <v>0</v>
      </c>
      <c r="AR1058" s="1">
        <f t="shared" ref="AR1058" si="11105">AH1058*AM1055+AJ1058*AM1058-AI1058*AN1055-AK1058*AN1058</f>
        <v>0</v>
      </c>
      <c r="AS1058" s="4">
        <f t="shared" ref="AS1058" si="11106">(AH1058*AN1055+AI1058*AM1055+AJ1058*AN1058+AK1058*AM1058)</f>
        <v>573.29124495121198</v>
      </c>
      <c r="AT1058" s="2">
        <f t="shared" ref="AT1058" si="11107">AH1058*AO1055+AJ1058*AO1058-AI1058*AP1055-AK1058*AP1058</f>
        <v>122.54831488681455</v>
      </c>
      <c r="AU1058" s="3">
        <f t="shared" ref="AU1058" si="11108">(AH1058*AP1055+AI1058*AO1055+AJ1058*AP1058+AK1058*AO1058)</f>
        <v>0</v>
      </c>
      <c r="AV1058" s="20"/>
      <c r="AW1058" s="16">
        <v>0</v>
      </c>
      <c r="AX1058" s="17">
        <v>0</v>
      </c>
      <c r="AY1058" s="18">
        <v>1</v>
      </c>
      <c r="AZ1058" s="19">
        <v>0</v>
      </c>
      <c r="BA1058" s="20"/>
      <c r="BB1058" s="1">
        <f t="shared" ref="BB1058" si="11109">AR1058*AW1055+AT1058*AW1058-AS1058*AX1055-AU1058*AX1058</f>
        <v>0</v>
      </c>
      <c r="BC1058" s="4">
        <f t="shared" ref="BC1058" si="11110">(AR1058*AX1055+AS1058*AW1055+AT1058*AX1058+AU1058*AW1058)</f>
        <v>573.29124495121198</v>
      </c>
      <c r="BD1058" s="2">
        <f t="shared" ref="BD1058" si="11111">AR1058*AY1055+AT1058*AY1058-AS1058*AZ1055-AU1058*AZ1058</f>
        <v>-2410.3809372047581</v>
      </c>
      <c r="BE1058" s="3">
        <f t="shared" ref="BE1058" si="11112">(AR1058*AZ1055+AS1058*AY1055+AT1058*AZ1058+AU1058*AY1058)</f>
        <v>0</v>
      </c>
      <c r="BF1058" s="20"/>
      <c r="BG1058" s="16">
        <v>0</v>
      </c>
      <c r="BH1058" s="17">
        <f t="shared" ref="BH1058" si="11113">$B1055*$BH$4</f>
        <v>4.6555584000000003</v>
      </c>
      <c r="BI1058" s="18">
        <v>1</v>
      </c>
      <c r="BJ1058" s="19">
        <v>0</v>
      </c>
      <c r="BK1058" s="20"/>
      <c r="BL1058" s="1">
        <f t="shared" ref="BL1058" si="11114">BB1058*BG1055+BD1058*BG1058-BC1058*BH1055-BE1058*BH1058</f>
        <v>0</v>
      </c>
      <c r="BM1058" s="4">
        <f t="shared" ref="BM1058" si="11115">(BB1058*BH1055+BC1058*BG1055+BD1058*BH1058+BE1058*BG1058)</f>
        <v>-10648.377974452273</v>
      </c>
      <c r="BN1058" s="2">
        <f t="shared" ref="BN1058" si="11116">BB1058*BI1055+BD1058*BI1058-BC1058*BJ1055-BE1058*BJ1058</f>
        <v>-2410.3809372047581</v>
      </c>
      <c r="BO1058" s="3">
        <f t="shared" ref="BO1058" si="11117">(BB1058*BJ1055+BC1058*BI1055+BD1058*BJ1058+BE1058*BI1058)</f>
        <v>0</v>
      </c>
      <c r="BP1058" s="20"/>
      <c r="BQ1058" s="16">
        <v>0</v>
      </c>
      <c r="BR1058" s="17">
        <v>0</v>
      </c>
      <c r="BS1058" s="18">
        <v>1</v>
      </c>
      <c r="BT1058" s="19">
        <v>0</v>
      </c>
      <c r="BU1058" s="20"/>
      <c r="BV1058" s="1">
        <f t="shared" ref="BV1058" si="11118">BL1058*BQ1055+BN1058*BQ1058-BM1058*BR1055-BO1058*BR1058</f>
        <v>0</v>
      </c>
      <c r="BW1058" s="4">
        <f t="shared" ref="BW1058" si="11119">(BL1058*BR1055+BM1058*BQ1055+BN1058*BR1058+BO1058*BQ1058)</f>
        <v>-10648.377974452273</v>
      </c>
      <c r="BX1058" s="2">
        <f t="shared" ref="BX1058" si="11120">BL1058*BS1055+BN1058*BS1058-BM1058*BT1055-BO1058*BT1058</f>
        <v>36794.425228824155</v>
      </c>
      <c r="BY1058" s="3">
        <f t="shared" ref="BY1058" si="11121">(BL1058*BT1055+BM1058*BS1055+BN1058*BT1058+BO1058*BS1058)</f>
        <v>0</v>
      </c>
      <c r="BZ1058" s="20"/>
      <c r="CA1058" s="16">
        <v>0</v>
      </c>
      <c r="CB1058" s="17">
        <f t="shared" ref="CB1058" si="11122">$B1055*$CB$4</f>
        <v>2.1013584000000001</v>
      </c>
      <c r="CC1058" s="18">
        <v>1</v>
      </c>
      <c r="CD1058" s="19">
        <v>0</v>
      </c>
      <c r="CE1058" s="20"/>
      <c r="CF1058" s="1">
        <f t="shared" ref="CF1058" si="11123">BV1058*CA1055+BX1058*CA1058-BW1058*CB1055-BY1058*CB1058</f>
        <v>0</v>
      </c>
      <c r="CG1058" s="4">
        <f t="shared" ref="CG1058" si="11124">(BV1058*CB1055+BW1058*CA1055+BX1058*CB1058+BY1058*CA1058)</f>
        <v>66669.896553309285</v>
      </c>
      <c r="CH1058" s="2">
        <f t="shared" ref="CH1058" si="11125">BV1058*CC1055+BX1058*CC1058-BW1058*CD1055-BY1058*CD1058</f>
        <v>36794.425228824155</v>
      </c>
      <c r="CI1058" s="3">
        <f t="shared" ref="CI1058" si="11126">(BV1058*CD1055+BW1058*CC1055+BX1058*CD1058+BY1058*CC1058)</f>
        <v>0</v>
      </c>
      <c r="CK1058" s="16">
        <f t="shared" ref="CK1058" si="11127">1/$CL$4</f>
        <v>1</v>
      </c>
      <c r="CL1058" s="17">
        <v>0</v>
      </c>
      <c r="CM1058" s="18">
        <v>1</v>
      </c>
      <c r="CN1058" s="19">
        <v>0</v>
      </c>
      <c r="CP1058" s="1">
        <f t="shared" ref="CP1058" si="11128">CF1058*CK1055+CH1058*CK1058-CG1058*CL1055-CI1058*CL1058</f>
        <v>36794.425228824155</v>
      </c>
      <c r="CQ1058" s="4">
        <f t="shared" ref="CQ1058" si="11129">(CF1058*CL1055+CG1058*CK1055+CH1058*CL1058+CI1058*CK1058)</f>
        <v>66669.896553309285</v>
      </c>
      <c r="CR1058" s="2">
        <f t="shared" ref="CR1058" si="11130">CF1058*CM1055+CH1058*CM1058-CG1058*CN1055-CI1058*CN1058</f>
        <v>36794.425228824155</v>
      </c>
      <c r="CS1058" s="3">
        <f t="shared" ref="CS1058" si="11131">(CF1058*CN1055+CG1058*CM1055+CH1058*CN1058+CI1058*CM1058)</f>
        <v>0</v>
      </c>
      <c r="CU1058" s="39">
        <f t="shared" ref="CU1058" si="11132">(180/PI())*ATAN(-1*(CQ1055/CP1055))</f>
        <v>28.89385093629652</v>
      </c>
      <c r="CW1058" s="56">
        <f t="shared" ref="CW1058" si="11133">20*LOG(((1-(10^(CU1055/20)^2)*(1-((1-CW1055)/(1+CW1055))^2))^0.5))</f>
        <v>-2.1049050644235657E-9</v>
      </c>
    </row>
    <row r="1059" spans="1:101" ht="18" customHeight="1">
      <c r="E1059" s="20"/>
      <c r="F1059" s="20"/>
      <c r="G1059" s="20"/>
      <c r="H1059" s="20"/>
      <c r="I1059" s="20"/>
      <c r="J1059" s="20"/>
      <c r="K1059" s="20"/>
      <c r="L1059" s="20"/>
      <c r="M1059" s="20"/>
      <c r="N1059" s="20"/>
      <c r="O1059" s="20"/>
      <c r="P1059" s="20"/>
      <c r="Q1059" s="20"/>
      <c r="R1059" s="20"/>
      <c r="S1059" s="20"/>
      <c r="T1059" s="20"/>
      <c r="U1059" s="20"/>
      <c r="V1059" s="20"/>
      <c r="W1059" s="20"/>
      <c r="X1059" s="20"/>
      <c r="Y1059" s="20"/>
      <c r="Z1059" s="20"/>
      <c r="AA1059" s="20"/>
      <c r="AB1059" s="30"/>
      <c r="AC1059" s="20"/>
      <c r="AD1059" s="20"/>
      <c r="AE1059" s="20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</row>
    <row r="1060" spans="1:101" ht="18" customHeight="1"/>
    <row r="1061" spans="1:101" ht="18" customHeight="1" thickBot="1">
      <c r="A1061" s="23"/>
      <c r="B1061" s="23"/>
      <c r="C1061" s="23"/>
      <c r="D1061" s="20" t="s">
        <v>6</v>
      </c>
      <c r="E1061" s="20"/>
      <c r="F1061" s="20"/>
      <c r="G1061" s="20"/>
      <c r="H1061" s="20"/>
      <c r="I1061" s="20" t="s">
        <v>7</v>
      </c>
      <c r="J1061" s="20"/>
      <c r="K1061" s="20"/>
      <c r="L1061" s="20"/>
      <c r="M1061" s="23"/>
      <c r="N1061" s="23"/>
      <c r="O1061" s="24" t="s">
        <v>8</v>
      </c>
      <c r="P1061" s="23"/>
      <c r="Q1061" s="23"/>
      <c r="R1061" s="23"/>
      <c r="S1061" s="20"/>
      <c r="T1061" s="20" t="s">
        <v>9</v>
      </c>
      <c r="U1061" s="23"/>
      <c r="V1061" s="23"/>
      <c r="W1061" s="23"/>
      <c r="X1061" s="23"/>
      <c r="Y1061" s="24" t="s">
        <v>10</v>
      </c>
      <c r="Z1061" s="23"/>
      <c r="AA1061" s="23"/>
      <c r="AB1061" s="23"/>
      <c r="AC1061" s="24" t="s">
        <v>11</v>
      </c>
      <c r="AD1061" s="20"/>
      <c r="AE1061" s="20"/>
      <c r="AF1061" s="20"/>
      <c r="AG1061" s="20"/>
      <c r="AH1061" s="23"/>
      <c r="AI1061" s="24" t="s">
        <v>12</v>
      </c>
      <c r="AJ1061" s="23"/>
      <c r="AK1061" s="23"/>
      <c r="AL1061" s="20"/>
      <c r="AM1061" s="24" t="s">
        <v>21</v>
      </c>
      <c r="AN1061" s="20"/>
      <c r="AO1061" s="23"/>
      <c r="AP1061" s="23"/>
      <c r="AQ1061" s="23"/>
      <c r="AR1061" s="23"/>
      <c r="AS1061" s="24" t="s">
        <v>87</v>
      </c>
      <c r="AT1061" s="23"/>
      <c r="AU1061" s="23"/>
      <c r="AV1061" s="23"/>
      <c r="AW1061" s="24" t="s">
        <v>22</v>
      </c>
      <c r="AX1061" s="20"/>
      <c r="AY1061" s="20"/>
      <c r="AZ1061" s="20"/>
      <c r="BA1061" s="20"/>
      <c r="BB1061" s="23"/>
      <c r="BC1061" s="24" t="s">
        <v>13</v>
      </c>
      <c r="BD1061" s="23"/>
      <c r="BE1061" s="23"/>
      <c r="BF1061" s="23"/>
      <c r="BG1061" s="24" t="s">
        <v>23</v>
      </c>
      <c r="BH1061" s="20"/>
      <c r="BI1061" s="23"/>
      <c r="BJ1061" s="23"/>
      <c r="BK1061" s="23"/>
      <c r="BL1061" s="23"/>
      <c r="BM1061" s="24" t="s">
        <v>24</v>
      </c>
      <c r="BN1061" s="23"/>
      <c r="BO1061" s="23"/>
      <c r="BP1061" s="23"/>
      <c r="BQ1061" s="24" t="s">
        <v>22</v>
      </c>
      <c r="BR1061" s="20"/>
      <c r="BS1061" s="20"/>
      <c r="BT1061" s="20"/>
      <c r="BU1061" s="20"/>
      <c r="BV1061" s="23"/>
      <c r="BW1061" s="24" t="s">
        <v>25</v>
      </c>
      <c r="BX1061" s="23"/>
      <c r="BY1061" s="23"/>
      <c r="BZ1061" s="23"/>
      <c r="CA1061" s="24" t="s">
        <v>23</v>
      </c>
      <c r="CB1061" s="20"/>
      <c r="CC1061" s="23"/>
      <c r="CD1061" s="23"/>
      <c r="CE1061" s="23"/>
      <c r="CF1061" s="23"/>
      <c r="CG1061" s="24" t="s">
        <v>88</v>
      </c>
      <c r="CH1061" s="23"/>
      <c r="CI1061" s="23"/>
      <c r="CJ1061" s="23"/>
      <c r="CK1061" s="24" t="s">
        <v>155</v>
      </c>
      <c r="CL1061" s="24"/>
      <c r="CM1061" s="23"/>
      <c r="CN1061" s="23"/>
      <c r="CO1061" s="23"/>
      <c r="CP1061" s="23"/>
      <c r="CQ1061" s="24" t="s">
        <v>89</v>
      </c>
      <c r="CR1061" s="23"/>
      <c r="CS1061" s="23"/>
    </row>
    <row r="1062" spans="1:101" ht="18" customHeight="1" thickBot="1">
      <c r="A1062" s="23"/>
      <c r="B1062" s="33"/>
      <c r="C1062" s="23"/>
      <c r="D1062" s="7" t="s">
        <v>99</v>
      </c>
      <c r="E1062" s="8"/>
      <c r="F1062" s="8" t="s">
        <v>100</v>
      </c>
      <c r="G1062" s="9"/>
      <c r="H1062" s="10"/>
      <c r="I1062" s="7" t="s">
        <v>103</v>
      </c>
      <c r="J1062" s="8"/>
      <c r="K1062" s="8" t="s">
        <v>104</v>
      </c>
      <c r="L1062" s="9"/>
      <c r="M1062" s="23"/>
      <c r="N1062" s="194" t="s">
        <v>74</v>
      </c>
      <c r="O1062" s="195"/>
      <c r="P1062" s="196" t="s">
        <v>75</v>
      </c>
      <c r="Q1062" s="197"/>
      <c r="R1062" s="23"/>
      <c r="S1062" s="7" t="s">
        <v>2</v>
      </c>
      <c r="T1062" s="8"/>
      <c r="U1062" s="8" t="s">
        <v>3</v>
      </c>
      <c r="V1062" s="9"/>
      <c r="W1062" s="20"/>
      <c r="X1062" s="194" t="s">
        <v>108</v>
      </c>
      <c r="Y1062" s="195"/>
      <c r="Z1062" s="196" t="s">
        <v>109</v>
      </c>
      <c r="AA1062" s="197"/>
      <c r="AB1062" s="20"/>
      <c r="AC1062" s="7" t="s">
        <v>107</v>
      </c>
      <c r="AD1062" s="8"/>
      <c r="AE1062" s="8" t="s">
        <v>14</v>
      </c>
      <c r="AF1062" s="9"/>
      <c r="AG1062" s="20"/>
      <c r="AH1062" s="194" t="s">
        <v>112</v>
      </c>
      <c r="AI1062" s="195"/>
      <c r="AJ1062" s="196" t="s">
        <v>113</v>
      </c>
      <c r="AK1062" s="197"/>
      <c r="AL1062" s="20"/>
      <c r="AM1062" s="106" t="s">
        <v>135</v>
      </c>
      <c r="AN1062" s="107"/>
      <c r="AO1062" s="107" t="s">
        <v>136</v>
      </c>
      <c r="AP1062" s="108"/>
      <c r="AQ1062" s="23"/>
      <c r="AR1062" s="194" t="s">
        <v>116</v>
      </c>
      <c r="AS1062" s="195"/>
      <c r="AT1062" s="196" t="s">
        <v>0</v>
      </c>
      <c r="AU1062" s="197"/>
      <c r="AV1062" s="36"/>
      <c r="AW1062" s="7" t="s">
        <v>139</v>
      </c>
      <c r="AX1062" s="8"/>
      <c r="AY1062" s="8" t="s">
        <v>140</v>
      </c>
      <c r="AZ1062" s="9"/>
      <c r="BA1062" s="20"/>
      <c r="BB1062" s="194" t="s">
        <v>119</v>
      </c>
      <c r="BC1062" s="195"/>
      <c r="BD1062" s="196" t="s">
        <v>120</v>
      </c>
      <c r="BE1062" s="197"/>
      <c r="BF1062" s="36"/>
      <c r="BG1062" s="190" t="s">
        <v>143</v>
      </c>
      <c r="BH1062" s="191"/>
      <c r="BI1062" s="192" t="s">
        <v>144</v>
      </c>
      <c r="BJ1062" s="193"/>
      <c r="BK1062" s="36"/>
      <c r="BL1062" s="194" t="s">
        <v>123</v>
      </c>
      <c r="BM1062" s="195"/>
      <c r="BN1062" s="196" t="s">
        <v>124</v>
      </c>
      <c r="BO1062" s="197"/>
      <c r="BP1062" s="36"/>
      <c r="BQ1062" s="7" t="s">
        <v>147</v>
      </c>
      <c r="BR1062" s="8"/>
      <c r="BS1062" s="8" t="s">
        <v>148</v>
      </c>
      <c r="BT1062" s="9"/>
      <c r="BU1062" s="20"/>
      <c r="BV1062" s="194" t="s">
        <v>127</v>
      </c>
      <c r="BW1062" s="195"/>
      <c r="BX1062" s="196" t="s">
        <v>128</v>
      </c>
      <c r="BY1062" s="197"/>
      <c r="BZ1062" s="36"/>
      <c r="CA1062" s="7" t="s">
        <v>151</v>
      </c>
      <c r="CB1062" s="8"/>
      <c r="CC1062" s="8" t="s">
        <v>152</v>
      </c>
      <c r="CD1062" s="9"/>
      <c r="CE1062" s="36"/>
      <c r="CF1062" s="194" t="s">
        <v>131</v>
      </c>
      <c r="CG1062" s="195"/>
      <c r="CH1062" s="196" t="s">
        <v>132</v>
      </c>
      <c r="CI1062" s="197"/>
      <c r="CJ1062" s="23"/>
      <c r="CK1062" s="7" t="s">
        <v>156</v>
      </c>
      <c r="CL1062" s="8"/>
      <c r="CM1062" s="8" t="s">
        <v>157</v>
      </c>
      <c r="CN1062" s="9"/>
      <c r="CO1062" s="23"/>
      <c r="CP1062" s="194" t="s">
        <v>160</v>
      </c>
      <c r="CQ1062" s="195"/>
      <c r="CR1062" s="196" t="s">
        <v>132</v>
      </c>
      <c r="CS1062" s="197"/>
      <c r="CU1062" s="26" t="s">
        <v>15</v>
      </c>
      <c r="CW1062" s="52" t="s">
        <v>46</v>
      </c>
    </row>
    <row r="1063" spans="1:101" ht="18" customHeight="1" thickTop="1" thickBot="1">
      <c r="B1063" s="34">
        <v>2.6</v>
      </c>
      <c r="D1063" s="11">
        <v>1</v>
      </c>
      <c r="E1063" s="12">
        <v>0</v>
      </c>
      <c r="F1063" s="13">
        <v>0</v>
      </c>
      <c r="G1063" s="14">
        <v>0</v>
      </c>
      <c r="H1063" s="10"/>
      <c r="I1063" s="11">
        <v>1</v>
      </c>
      <c r="J1063" s="12">
        <v>0</v>
      </c>
      <c r="K1063" s="13">
        <v>0</v>
      </c>
      <c r="L1063" s="40">
        <f t="shared" ref="L1063" si="11134">$B1063*$J$4</f>
        <v>3.7103040000000003</v>
      </c>
      <c r="N1063" s="1">
        <f t="shared" ref="N1063" si="11135">D1063*I1063+F1063*I1066-E1063*J1063-G1063*J1066</f>
        <v>1</v>
      </c>
      <c r="O1063" s="4">
        <f t="shared" ref="O1063" si="11136">(D1063*J1063+E1063*I1063+F1063*J1066+G1063*I1066)</f>
        <v>0</v>
      </c>
      <c r="P1063" s="2">
        <f t="shared" ref="P1063" si="11137">D1063*K1063+F1063*K1066-E1063*L1063-G1063*L1066</f>
        <v>0</v>
      </c>
      <c r="Q1063" s="3">
        <f t="shared" ref="Q1063" si="11138">(D1063*L1063+E1063*K1063+F1063*L1066+G1063*K1066)</f>
        <v>3.7103040000000003</v>
      </c>
      <c r="S1063" s="11">
        <v>1</v>
      </c>
      <c r="T1063" s="12">
        <v>0</v>
      </c>
      <c r="U1063" s="13">
        <v>0</v>
      </c>
      <c r="V1063" s="13">
        <v>0</v>
      </c>
      <c r="W1063" s="20"/>
      <c r="X1063" s="1">
        <f t="shared" ref="X1063" si="11139">N1063*S1063+P1063*S1066-O1063*T1063-Q1063*T1066</f>
        <v>-16.407440340992004</v>
      </c>
      <c r="Y1063" s="4">
        <f t="shared" ref="Y1063" si="11140">(N1063*T1063+O1063*S1063+P1063*T1066+Q1063*S1066)</f>
        <v>0</v>
      </c>
      <c r="Z1063" s="2">
        <f t="shared" ref="Z1063" si="11141">N1063*U1063+P1063*U1066-O1063*V1063-Q1063*V1066</f>
        <v>0</v>
      </c>
      <c r="AA1063" s="3">
        <f t="shared" ref="AA1063" si="11142">(N1063*V1063+O1063*U1063+P1063*V1066+Q1063*U1066)</f>
        <v>3.7103040000000003</v>
      </c>
      <c r="AB1063" s="20"/>
      <c r="AC1063" s="11">
        <v>1</v>
      </c>
      <c r="AD1063" s="12">
        <v>0</v>
      </c>
      <c r="AE1063" s="13">
        <v>0</v>
      </c>
      <c r="AF1063" s="40">
        <f t="shared" ref="AF1063" si="11143">$B1063*$AD$4</f>
        <v>4.4524740000000005</v>
      </c>
      <c r="AG1063" s="20"/>
      <c r="AH1063" s="1">
        <f t="shared" ref="AH1063" si="11144">X1063*AC1063+Z1063*AC1066-Y1063*AD1063-AA1063*AD1066</f>
        <v>-16.407440340992004</v>
      </c>
      <c r="AI1063" s="4">
        <f t="shared" ref="AI1063" si="11145">(X1063*AD1063+Y1063*AC1063+Z1063*AD1066+AA1063*AC1066)</f>
        <v>0</v>
      </c>
      <c r="AJ1063" s="2">
        <f t="shared" ref="AJ1063" si="11146">X1063*AE1063+Z1063*AE1066-Y1063*AF1063-AA1063*AF1066</f>
        <v>0</v>
      </c>
      <c r="AK1063" s="3">
        <f t="shared" ref="AK1063" si="11147">(X1063*AF1063+Y1063*AE1063+Z1063*AF1066+AA1063*AE1066)</f>
        <v>-69.343397524818045</v>
      </c>
      <c r="AL1063" s="20"/>
      <c r="AM1063" s="11">
        <v>1</v>
      </c>
      <c r="AN1063" s="12">
        <v>0</v>
      </c>
      <c r="AO1063" s="13">
        <v>0</v>
      </c>
      <c r="AP1063" s="14">
        <v>0</v>
      </c>
      <c r="AR1063" s="1">
        <f t="shared" ref="AR1063" si="11148">AH1063*AM1063+AJ1063*AM1066-AI1063*AN1063-AK1063*AN1066</f>
        <v>327.18743015294081</v>
      </c>
      <c r="AS1063" s="4">
        <f t="shared" ref="AS1063" si="11149">(AH1063*AN1063+AI1063*AM1063+AJ1063*AN1066+AK1063*AM1066)</f>
        <v>0</v>
      </c>
      <c r="AT1063" s="2">
        <f t="shared" ref="AT1063" si="11150">AH1063*AO1063+AJ1063*AO1066-AI1063*AP1063-AK1063*AP1066</f>
        <v>0</v>
      </c>
      <c r="AU1063" s="3">
        <f t="shared" ref="AU1063" si="11151">(AH1063*AP1063+AI1063*AO1063+AJ1063*AP1066+AK1063*AO1066)</f>
        <v>-69.343397524818045</v>
      </c>
      <c r="AV1063" s="20"/>
      <c r="AW1063" s="11">
        <v>1</v>
      </c>
      <c r="AX1063" s="12">
        <v>0</v>
      </c>
      <c r="AY1063" s="13">
        <v>0</v>
      </c>
      <c r="AZ1063" s="40">
        <f t="shared" ref="AZ1063" si="11152">$B1063*$AX$4</f>
        <v>4.4524740000000005</v>
      </c>
      <c r="BA1063" s="20"/>
      <c r="BB1063" s="1">
        <f t="shared" ref="BB1063" si="11153">AR1063*AW1063+AT1063*AW1066-AS1063*AX1063-AU1063*AX1066</f>
        <v>327.18743015294081</v>
      </c>
      <c r="BC1063" s="4">
        <f t="shared" ref="BC1063" si="11154">(AR1063*AX1063+AS1063*AW1063+AT1063*AX1066+AU1063*AW1066)</f>
        <v>0</v>
      </c>
      <c r="BD1063" s="2">
        <f t="shared" ref="BD1063" si="11155">AR1063*AY1063+AT1063*AY1066-AS1063*AZ1063-AU1063*AZ1066</f>
        <v>0</v>
      </c>
      <c r="BE1063" s="3">
        <f t="shared" ref="BE1063" si="11156">(AR1063*AZ1063+AS1063*AY1063+AT1063*AZ1066+AU1063*AY1066)</f>
        <v>1387.4501283579671</v>
      </c>
      <c r="BF1063" s="20"/>
      <c r="BG1063" s="11">
        <v>1</v>
      </c>
      <c r="BH1063" s="12">
        <v>0</v>
      </c>
      <c r="BI1063" s="13">
        <v>0</v>
      </c>
      <c r="BJ1063" s="14">
        <v>0</v>
      </c>
      <c r="BK1063" s="20"/>
      <c r="BL1063" s="1">
        <f t="shared" ref="BL1063" si="11157">BB1063*BG1063+BD1063*BG1066-BC1063*BH1063-BE1063*BH1066</f>
        <v>-6182.2401896574602</v>
      </c>
      <c r="BM1063" s="4">
        <f t="shared" ref="BM1063" si="11158">(BB1063*BH1063+BC1063*BG1063+BD1063*BH1066+BE1063*BG1066)</f>
        <v>0</v>
      </c>
      <c r="BN1063" s="2">
        <f t="shared" ref="BN1063" si="11159">BB1063*BI1063+BD1063*BI1066-BC1063*BJ1063-BE1063*BJ1066</f>
        <v>0</v>
      </c>
      <c r="BO1063" s="3">
        <f t="shared" ref="BO1063" si="11160">(BB1063*BJ1063+BC1063*BI1063+BD1063*BJ1066+BE1063*BI1066)</f>
        <v>1387.4501283579671</v>
      </c>
      <c r="BP1063" s="20"/>
      <c r="BQ1063" s="11">
        <v>1</v>
      </c>
      <c r="BR1063" s="12">
        <v>0</v>
      </c>
      <c r="BS1063" s="13">
        <v>0</v>
      </c>
      <c r="BT1063" s="40">
        <f t="shared" ref="BT1063" si="11161">$B1063*BR$4</f>
        <v>3.7103040000000003</v>
      </c>
      <c r="BU1063" s="20"/>
      <c r="BV1063" s="1">
        <f t="shared" ref="BV1063" si="11162">BL1063*BQ1063+BN1063*BQ1066-BM1063*BR1063-BO1063*BR1066</f>
        <v>-6182.2401896574602</v>
      </c>
      <c r="BW1063" s="4">
        <f t="shared" ref="BW1063" si="11163">(BL1063*BR1063+BM1063*BQ1063+BN1063*BR1066+BO1063*BQ1066)</f>
        <v>0</v>
      </c>
      <c r="BX1063" s="2">
        <f t="shared" ref="BX1063" si="11164">BL1063*BS1063+BN1063*BS1066-BM1063*BT1063-BO1063*BT1066</f>
        <v>0</v>
      </c>
      <c r="BY1063" s="3">
        <f t="shared" ref="BY1063" si="11165">(BL1063*BT1063+BM1063*BS1063+BN1063*BT1066+BO1063*BS1066)</f>
        <v>-21550.540376288867</v>
      </c>
      <c r="BZ1063" s="20"/>
      <c r="CA1063" s="11">
        <v>1</v>
      </c>
      <c r="CB1063" s="12">
        <v>0</v>
      </c>
      <c r="CC1063" s="13">
        <v>0</v>
      </c>
      <c r="CD1063" s="14">
        <v>0</v>
      </c>
      <c r="CE1063" s="20"/>
      <c r="CF1063" s="1">
        <f t="shared" ref="CF1063" si="11166">BV1063*CA1063+BX1063*CA1066-BW1063*CB1063-BY1063*CB1066</f>
        <v>39454.218537109904</v>
      </c>
      <c r="CG1063" s="4">
        <f t="shared" ref="CG1063" si="11167">(BV1063*CB1063+BW1063*CA1063+BX1063*CB1066+BY1063*CA1066)</f>
        <v>0</v>
      </c>
      <c r="CH1063" s="2">
        <f t="shared" ref="CH1063" si="11168">BV1063*CC1063+BX1063*CC1066-BW1063*CD1063-BY1063*CD1066</f>
        <v>0</v>
      </c>
      <c r="CI1063" s="3">
        <f t="shared" ref="CI1063" si="11169">(BV1063*CD1063+BW1063*CC1063+BX1063*CD1066+BY1063*CC1066)</f>
        <v>-21550.540376288867</v>
      </c>
      <c r="CJ1063" s="28"/>
      <c r="CK1063" s="11">
        <v>1</v>
      </c>
      <c r="CL1063" s="12">
        <v>0</v>
      </c>
      <c r="CM1063" s="13">
        <v>0</v>
      </c>
      <c r="CN1063" s="14">
        <v>0</v>
      </c>
      <c r="CP1063" s="1">
        <f t="shared" ref="CP1063" si="11170">CF1063*CK1063+CH1063*CK1066-CG1063*CL1063-CI1063*CL1066</f>
        <v>39454.218537109904</v>
      </c>
      <c r="CQ1063" s="4">
        <f t="shared" ref="CQ1063" si="11171">(CF1063*CL1063+CG1063*CK1063+CH1063*CL1066+CI1063*CK1066)</f>
        <v>-21550.540376288867</v>
      </c>
      <c r="CR1063" s="2">
        <f t="shared" ref="CR1063" si="11172">CF1063*CM1063+CH1063*CM1066-CG1063*CN1063-CI1063*CN1066</f>
        <v>0</v>
      </c>
      <c r="CS1063" s="3">
        <f t="shared" ref="CS1063" si="11173">(CF1063*CN1063+CG1063*CM1063+CH1063*CN1066+CI1063*CM1066)</f>
        <v>-21550.540376288867</v>
      </c>
      <c r="CU1063" s="29">
        <f t="shared" ref="CU1063" si="11174">20*LOG(((1+$CL$4)/$CL$4)/((CP1063+CP1066)^2+(CQ1063+CQ1066)^2)^0.5)</f>
        <v>-93.421825876148688</v>
      </c>
      <c r="CW1063" s="53">
        <f t="shared" ref="CW1063" si="11175">((CP1063^2+CQ1063^2)^0.5)/((CP1066^2+CQ1066^2)^0.5)</f>
        <v>0.54621637903388731</v>
      </c>
    </row>
    <row r="1064" spans="1:101" ht="18" customHeight="1" thickBot="1">
      <c r="D1064" s="11"/>
      <c r="E1064" s="13"/>
      <c r="F1064" s="13"/>
      <c r="G1064" s="15"/>
      <c r="H1064" s="10"/>
      <c r="I1064" s="11"/>
      <c r="J1064" s="13"/>
      <c r="K1064" s="13"/>
      <c r="L1064" s="15"/>
      <c r="N1064" s="5"/>
      <c r="Q1064" s="6"/>
      <c r="S1064" s="11"/>
      <c r="T1064" s="13"/>
      <c r="U1064" s="13"/>
      <c r="V1064" s="15"/>
      <c r="W1064" s="20"/>
      <c r="X1064" s="5"/>
      <c r="AA1064" s="6"/>
      <c r="AB1064" s="20"/>
      <c r="AC1064" s="11"/>
      <c r="AD1064" s="13"/>
      <c r="AE1064" s="13"/>
      <c r="AF1064" s="15"/>
      <c r="AG1064" s="20"/>
      <c r="AH1064" s="5"/>
      <c r="AK1064" s="6"/>
      <c r="AL1064" s="20"/>
      <c r="AM1064" s="11"/>
      <c r="AN1064" s="13"/>
      <c r="AO1064" s="13"/>
      <c r="AP1064" s="15"/>
      <c r="AR1064" s="5"/>
      <c r="AU1064" s="6"/>
      <c r="AW1064" s="11"/>
      <c r="AX1064" s="13"/>
      <c r="AY1064" s="13"/>
      <c r="AZ1064" s="15"/>
      <c r="BA1064" s="20"/>
      <c r="BB1064" s="5"/>
      <c r="BE1064" s="6"/>
      <c r="BG1064" s="11"/>
      <c r="BH1064" s="13"/>
      <c r="BI1064" s="13"/>
      <c r="BJ1064" s="15"/>
      <c r="BL1064" s="5"/>
      <c r="BO1064" s="6"/>
      <c r="BQ1064" s="11"/>
      <c r="BR1064" s="13"/>
      <c r="BS1064" s="13"/>
      <c r="BT1064" s="15"/>
      <c r="BU1064" s="20"/>
      <c r="BV1064" s="5"/>
      <c r="BY1064" s="6"/>
      <c r="CA1064" s="11"/>
      <c r="CB1064" s="13"/>
      <c r="CC1064" s="13"/>
      <c r="CD1064" s="15"/>
      <c r="CF1064" s="5"/>
      <c r="CI1064" s="6"/>
      <c r="CK1064" s="11"/>
      <c r="CL1064" s="13"/>
      <c r="CM1064" s="13"/>
      <c r="CN1064" s="15"/>
      <c r="CP1064" s="5"/>
      <c r="CS1064" s="6"/>
      <c r="CW1064" s="54"/>
    </row>
    <row r="1065" spans="1:101" ht="18" customHeight="1" thickBot="1">
      <c r="D1065" s="11" t="s">
        <v>101</v>
      </c>
      <c r="E1065" s="13"/>
      <c r="F1065" s="13" t="s">
        <v>102</v>
      </c>
      <c r="G1065" s="15"/>
      <c r="H1065" s="10"/>
      <c r="I1065" s="11" t="s">
        <v>106</v>
      </c>
      <c r="J1065" s="13"/>
      <c r="K1065" s="13" t="s">
        <v>105</v>
      </c>
      <c r="L1065" s="15"/>
      <c r="N1065" s="194" t="s">
        <v>16</v>
      </c>
      <c r="O1065" s="195"/>
      <c r="P1065" s="196" t="s">
        <v>17</v>
      </c>
      <c r="Q1065" s="197"/>
      <c r="S1065" s="11" t="s">
        <v>4</v>
      </c>
      <c r="T1065" s="13"/>
      <c r="U1065" s="13" t="s">
        <v>5</v>
      </c>
      <c r="V1065" s="15"/>
      <c r="W1065" s="20"/>
      <c r="X1065" s="194" t="s">
        <v>111</v>
      </c>
      <c r="Y1065" s="195"/>
      <c r="Z1065" s="196" t="s">
        <v>110</v>
      </c>
      <c r="AA1065" s="197"/>
      <c r="AB1065" s="20"/>
      <c r="AC1065" s="11" t="s">
        <v>18</v>
      </c>
      <c r="AD1065" s="13"/>
      <c r="AE1065" s="13" t="s">
        <v>19</v>
      </c>
      <c r="AF1065" s="15"/>
      <c r="AG1065" s="20"/>
      <c r="AH1065" s="194" t="s">
        <v>114</v>
      </c>
      <c r="AI1065" s="195"/>
      <c r="AJ1065" s="196" t="s">
        <v>115</v>
      </c>
      <c r="AK1065" s="197"/>
      <c r="AL1065" s="20"/>
      <c r="AM1065" s="11" t="s">
        <v>138</v>
      </c>
      <c r="AN1065" s="13"/>
      <c r="AO1065" s="13" t="s">
        <v>137</v>
      </c>
      <c r="AP1065" s="15"/>
      <c r="AR1065" s="194" t="s">
        <v>117</v>
      </c>
      <c r="AS1065" s="195"/>
      <c r="AT1065" s="196" t="s">
        <v>118</v>
      </c>
      <c r="AU1065" s="197"/>
      <c r="AV1065" s="36"/>
      <c r="AW1065" s="11" t="s">
        <v>142</v>
      </c>
      <c r="AX1065" s="13"/>
      <c r="AY1065" s="13" t="s">
        <v>141</v>
      </c>
      <c r="AZ1065" s="15"/>
      <c r="BA1065" s="20"/>
      <c r="BB1065" s="194" t="s">
        <v>122</v>
      </c>
      <c r="BC1065" s="195"/>
      <c r="BD1065" s="196" t="s">
        <v>121</v>
      </c>
      <c r="BE1065" s="197"/>
      <c r="BF1065" s="36"/>
      <c r="BG1065" s="11" t="s">
        <v>145</v>
      </c>
      <c r="BH1065" s="13"/>
      <c r="BI1065" s="13" t="s">
        <v>146</v>
      </c>
      <c r="BJ1065" s="15"/>
      <c r="BK1065" s="36"/>
      <c r="BL1065" s="194" t="s">
        <v>125</v>
      </c>
      <c r="BM1065" s="195"/>
      <c r="BN1065" s="196" t="s">
        <v>126</v>
      </c>
      <c r="BO1065" s="197"/>
      <c r="BP1065" s="36"/>
      <c r="BQ1065" s="11" t="s">
        <v>150</v>
      </c>
      <c r="BR1065" s="13"/>
      <c r="BS1065" s="13" t="s">
        <v>149</v>
      </c>
      <c r="BT1065" s="15"/>
      <c r="BU1065" s="20"/>
      <c r="BV1065" s="194" t="s">
        <v>129</v>
      </c>
      <c r="BW1065" s="195"/>
      <c r="BX1065" s="196" t="s">
        <v>130</v>
      </c>
      <c r="BY1065" s="197"/>
      <c r="BZ1065" s="36"/>
      <c r="CA1065" s="11" t="s">
        <v>154</v>
      </c>
      <c r="CB1065" s="13"/>
      <c r="CC1065" s="13" t="s">
        <v>153</v>
      </c>
      <c r="CD1065" s="15"/>
      <c r="CE1065" s="36"/>
      <c r="CF1065" s="194" t="s">
        <v>134</v>
      </c>
      <c r="CG1065" s="195"/>
      <c r="CH1065" s="196" t="s">
        <v>133</v>
      </c>
      <c r="CI1065" s="197"/>
      <c r="CK1065" s="11" t="s">
        <v>159</v>
      </c>
      <c r="CL1065" s="13"/>
      <c r="CM1065" s="13" t="s">
        <v>158</v>
      </c>
      <c r="CN1065" s="15"/>
      <c r="CP1065" s="109" t="s">
        <v>161</v>
      </c>
      <c r="CQ1065" s="110"/>
      <c r="CR1065" s="111" t="s">
        <v>162</v>
      </c>
      <c r="CS1065" s="112"/>
      <c r="CU1065" s="38" t="s">
        <v>29</v>
      </c>
      <c r="CW1065" s="55" t="s">
        <v>47</v>
      </c>
    </row>
    <row r="1066" spans="1:101" ht="18" customHeight="1" thickTop="1" thickBot="1">
      <c r="D1066" s="16">
        <v>0</v>
      </c>
      <c r="E1066" s="17">
        <f t="shared" ref="E1066" si="11176">$B1063*$E$4</f>
        <v>2.117648</v>
      </c>
      <c r="F1066" s="18">
        <v>1</v>
      </c>
      <c r="G1066" s="19">
        <v>0</v>
      </c>
      <c r="H1066" s="10"/>
      <c r="I1066" s="16">
        <v>0</v>
      </c>
      <c r="J1066" s="17">
        <v>0</v>
      </c>
      <c r="K1066" s="18">
        <v>1</v>
      </c>
      <c r="L1066" s="19">
        <v>0</v>
      </c>
      <c r="N1066" s="1">
        <f t="shared" ref="N1066" si="11177">D1066*I1063+F1066*I1066-E1066*J1063-G1066*J1066</f>
        <v>0</v>
      </c>
      <c r="O1066" s="4">
        <f t="shared" ref="O1066" si="11178">(D1066*J1063+E1066*I1063+F1066*J1066+G1066*I1066)</f>
        <v>2.117648</v>
      </c>
      <c r="P1066" s="2">
        <f t="shared" ref="P1066" si="11179">D1066*K1063+F1066*K1066-E1066*L1063-G1066*L1066</f>
        <v>-6.8571178449920005</v>
      </c>
      <c r="Q1066" s="3">
        <f t="shared" ref="Q1066" si="11180">(D1066*L1063+E1066*K1063+F1066*L1066+G1066*K1066)</f>
        <v>0</v>
      </c>
      <c r="S1066" s="16">
        <v>0</v>
      </c>
      <c r="T1066" s="17">
        <f t="shared" ref="T1066" si="11181">$B1063*$T$4</f>
        <v>4.6916480000000007</v>
      </c>
      <c r="U1066" s="18">
        <v>1</v>
      </c>
      <c r="V1066" s="19">
        <v>0</v>
      </c>
      <c r="W1066" s="20"/>
      <c r="X1066" s="1">
        <f t="shared" ref="X1066" si="11182">N1066*S1063+P1066*S1066-O1066*T1063-Q1066*T1066</f>
        <v>0</v>
      </c>
      <c r="Y1066" s="4">
        <f t="shared" ref="Y1066" si="11183">(N1066*T1063+O1066*S1063+P1066*T1066+Q1066*S1066)</f>
        <v>-30.053535223221036</v>
      </c>
      <c r="Z1066" s="2">
        <f t="shared" ref="Z1066" si="11184">N1066*U1063+P1066*U1066-O1066*V1063-Q1066*V1066</f>
        <v>-6.8571178449920005</v>
      </c>
      <c r="AA1066" s="3">
        <f t="shared" ref="AA1066" si="11185">(N1066*V1063+O1066*U1063+P1066*V1066+Q1066*U1066)</f>
        <v>0</v>
      </c>
      <c r="AB1066" s="20"/>
      <c r="AC1066" s="16">
        <v>0</v>
      </c>
      <c r="AD1066" s="17">
        <v>0</v>
      </c>
      <c r="AE1066" s="18">
        <v>1</v>
      </c>
      <c r="AF1066" s="19">
        <v>0</v>
      </c>
      <c r="AG1066" s="20"/>
      <c r="AH1066" s="1">
        <f t="shared" ref="AH1066" si="11186">X1066*AC1063+Z1066*AC1066-Y1066*AD1063-AA1066*AD1066</f>
        <v>0</v>
      </c>
      <c r="AI1066" s="4">
        <f t="shared" ref="AI1066" si="11187">(X1066*AD1063+Y1066*AC1063+Z1066*AD1066+AA1066*AC1066)</f>
        <v>-30.053535223221036</v>
      </c>
      <c r="AJ1066" s="2">
        <f t="shared" ref="AJ1066" si="11188">X1066*AE1063+Z1066*AE1066-Y1066*AF1063-AA1066*AF1066</f>
        <v>126.95546634448387</v>
      </c>
      <c r="AK1066" s="3">
        <f t="shared" ref="AK1066" si="11189">(X1066*AF1063+Y1066*AE1063+Z1066*AF1066+AA1066*AE1066)</f>
        <v>0</v>
      </c>
      <c r="AL1066" s="20"/>
      <c r="AM1066" s="16">
        <v>0</v>
      </c>
      <c r="AN1066" s="17">
        <f t="shared" ref="AN1066" si="11190">$B1063*$AN$4</f>
        <v>4.9549760000000003</v>
      </c>
      <c r="AO1066" s="18">
        <v>1</v>
      </c>
      <c r="AP1066" s="19">
        <v>0</v>
      </c>
      <c r="AR1066" s="1">
        <f t="shared" ref="AR1066" si="11191">AH1066*AM1063+AJ1066*AM1066-AI1066*AN1063-AK1066*AN1066</f>
        <v>0</v>
      </c>
      <c r="AS1066" s="4">
        <f t="shared" ref="AS1066" si="11192">(AH1066*AN1063+AI1066*AM1063+AJ1066*AN1066+AK1066*AM1066)</f>
        <v>599.00775358250428</v>
      </c>
      <c r="AT1066" s="2">
        <f t="shared" ref="AT1066" si="11193">AH1066*AO1063+AJ1066*AO1066-AI1066*AP1063-AK1066*AP1066</f>
        <v>126.95546634448387</v>
      </c>
      <c r="AU1066" s="3">
        <f t="shared" ref="AU1066" si="11194">(AH1066*AP1063+AI1066*AO1063+AJ1066*AP1066+AK1066*AO1066)</f>
        <v>0</v>
      </c>
      <c r="AV1066" s="20"/>
      <c r="AW1066" s="16">
        <v>0</v>
      </c>
      <c r="AX1066" s="17">
        <v>0</v>
      </c>
      <c r="AY1066" s="18">
        <v>1</v>
      </c>
      <c r="AZ1066" s="19">
        <v>0</v>
      </c>
      <c r="BA1066" s="20"/>
      <c r="BB1066" s="1">
        <f t="shared" ref="BB1066" si="11195">AR1066*AW1063+AT1066*AW1066-AS1066*AX1063-AU1066*AX1066</f>
        <v>0</v>
      </c>
      <c r="BC1066" s="4">
        <f t="shared" ref="BC1066" si="11196">(AR1066*AX1063+AS1066*AW1063+AT1066*AX1066+AU1066*AW1066)</f>
        <v>599.00775358250428</v>
      </c>
      <c r="BD1066" s="2">
        <f t="shared" ref="BD1066" si="11197">AR1066*AY1063+AT1066*AY1066-AS1066*AZ1063-AU1066*AZ1066</f>
        <v>-2540.1109822800236</v>
      </c>
      <c r="BE1066" s="3">
        <f t="shared" ref="BE1066" si="11198">(AR1066*AZ1063+AS1066*AY1063+AT1066*AZ1066+AU1066*AY1066)</f>
        <v>0</v>
      </c>
      <c r="BF1066" s="20"/>
      <c r="BG1066" s="16">
        <v>0</v>
      </c>
      <c r="BH1066" s="17">
        <f t="shared" ref="BH1066" si="11199">$B1063*$BH$4</f>
        <v>4.6916480000000007</v>
      </c>
      <c r="BI1066" s="18">
        <v>1</v>
      </c>
      <c r="BJ1066" s="19">
        <v>0</v>
      </c>
      <c r="BK1066" s="20"/>
      <c r="BL1066" s="1">
        <f t="shared" ref="BL1066" si="11200">BB1066*BG1063+BD1066*BG1066-BC1066*BH1063-BE1066*BH1066</f>
        <v>0</v>
      </c>
      <c r="BM1066" s="4">
        <f t="shared" ref="BM1066" si="11201">(BB1066*BH1063+BC1066*BG1063+BD1066*BH1066+BE1066*BG1066)</f>
        <v>-11318.298856209605</v>
      </c>
      <c r="BN1066" s="2">
        <f t="shared" ref="BN1066" si="11202">BB1066*BI1063+BD1066*BI1066-BC1066*BJ1063-BE1066*BJ1066</f>
        <v>-2540.1109822800236</v>
      </c>
      <c r="BO1066" s="3">
        <f t="shared" ref="BO1066" si="11203">(BB1066*BJ1063+BC1066*BI1063+BD1066*BJ1066+BE1066*BI1066)</f>
        <v>0</v>
      </c>
      <c r="BP1066" s="20"/>
      <c r="BQ1066" s="16">
        <v>0</v>
      </c>
      <c r="BR1066" s="17">
        <v>0</v>
      </c>
      <c r="BS1066" s="18">
        <v>1</v>
      </c>
      <c r="BT1066" s="19">
        <v>0</v>
      </c>
      <c r="BU1066" s="20"/>
      <c r="BV1066" s="1">
        <f t="shared" ref="BV1066" si="11204">BL1066*BQ1063+BN1066*BQ1066-BM1066*BR1063-BO1066*BR1066</f>
        <v>0</v>
      </c>
      <c r="BW1066" s="4">
        <f t="shared" ref="BW1066" si="11205">(BL1066*BR1063+BM1066*BQ1063+BN1066*BR1066+BO1066*BQ1066)</f>
        <v>-11318.298856209605</v>
      </c>
      <c r="BX1066" s="2">
        <f t="shared" ref="BX1066" si="11206">BL1066*BS1063+BN1066*BS1066-BM1066*BT1063-BO1066*BT1066</f>
        <v>39454.218537109904</v>
      </c>
      <c r="BY1066" s="3">
        <f t="shared" ref="BY1066" si="11207">(BL1066*BT1063+BM1066*BS1063+BN1066*BT1066+BO1066*BS1066)</f>
        <v>0</v>
      </c>
      <c r="BZ1066" s="20"/>
      <c r="CA1066" s="16">
        <v>0</v>
      </c>
      <c r="CB1066" s="17">
        <f t="shared" ref="CB1066" si="11208">$B1063*$CB$4</f>
        <v>2.117648</v>
      </c>
      <c r="CC1066" s="18">
        <v>1</v>
      </c>
      <c r="CD1066" s="19">
        <v>0</v>
      </c>
      <c r="CE1066" s="20"/>
      <c r="CF1066" s="1">
        <f t="shared" ref="CF1066" si="11209">BV1066*CA1063+BX1066*CA1066-BW1066*CB1063-BY1066*CB1066</f>
        <v>0</v>
      </c>
      <c r="CG1066" s="4">
        <f t="shared" ref="CG1066" si="11210">(BV1066*CB1063+BW1066*CA1063+BX1066*CB1066+BY1066*CA1066)</f>
        <v>72231.848120464114</v>
      </c>
      <c r="CH1066" s="2">
        <f t="shared" ref="CH1066" si="11211">BV1066*CC1063+BX1066*CC1066-BW1066*CD1063-BY1066*CD1066</f>
        <v>39454.218537109904</v>
      </c>
      <c r="CI1066" s="3">
        <f t="shared" ref="CI1066" si="11212">(BV1066*CD1063+BW1066*CC1063+BX1066*CD1066+BY1066*CC1066)</f>
        <v>0</v>
      </c>
      <c r="CK1066" s="16">
        <f t="shared" ref="CK1066" si="11213">1/$CL$4</f>
        <v>1</v>
      </c>
      <c r="CL1066" s="17">
        <v>0</v>
      </c>
      <c r="CM1066" s="18">
        <v>1</v>
      </c>
      <c r="CN1066" s="19">
        <v>0</v>
      </c>
      <c r="CP1066" s="1">
        <f t="shared" ref="CP1066" si="11214">CF1066*CK1063+CH1066*CK1066-CG1066*CL1063-CI1066*CL1066</f>
        <v>39454.218537109904</v>
      </c>
      <c r="CQ1066" s="4">
        <f t="shared" ref="CQ1066" si="11215">(CF1066*CL1063+CG1066*CK1063+CH1066*CL1066+CI1066*CK1066)</f>
        <v>72231.848120464114</v>
      </c>
      <c r="CR1066" s="2">
        <f t="shared" ref="CR1066" si="11216">CF1066*CM1063+CH1066*CM1066-CG1066*CN1063-CI1066*CN1066</f>
        <v>39454.218537109904</v>
      </c>
      <c r="CS1066" s="3">
        <f t="shared" ref="CS1066" si="11217">(CF1066*CN1063+CG1066*CM1063+CH1066*CN1066+CI1066*CM1066)</f>
        <v>0</v>
      </c>
      <c r="CU1066" s="39">
        <f t="shared" ref="CU1066" si="11218">(180/PI())*ATAN(-1*(CQ1063/CP1063))</f>
        <v>28.644089845991111</v>
      </c>
      <c r="CW1066" s="56">
        <f t="shared" ref="CW1066" si="11219">20*LOG(((1-(10^(CU1063/20)^2)*(1-((1-CW1063)/(1+CW1063))^2))^0.5))</f>
        <v>-1.8050358667017298E-9</v>
      </c>
    </row>
    <row r="1067" spans="1:101" ht="18" customHeight="1"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  <c r="T1067" s="20"/>
      <c r="U1067" s="20"/>
      <c r="V1067" s="20"/>
      <c r="W1067" s="20"/>
      <c r="X1067" s="20"/>
      <c r="Y1067" s="20"/>
      <c r="Z1067" s="20"/>
      <c r="AA1067" s="20"/>
      <c r="AB1067" s="30"/>
      <c r="AC1067" s="20"/>
      <c r="AD1067" s="20"/>
      <c r="AE1067" s="20"/>
      <c r="AF1067" s="20"/>
      <c r="AG1067" s="20"/>
      <c r="AH1067" s="20"/>
      <c r="AI1067" s="20"/>
      <c r="AJ1067" s="20"/>
      <c r="AK1067" s="20"/>
      <c r="AL1067" s="20"/>
      <c r="AM1067" s="20"/>
      <c r="AN1067" s="20"/>
      <c r="AO1067" s="20"/>
      <c r="AP1067" s="20"/>
      <c r="AQ1067" s="20"/>
      <c r="AR1067" s="20"/>
      <c r="AS1067" s="20"/>
      <c r="AT1067" s="20"/>
      <c r="AU1067" s="20"/>
      <c r="AV1067" s="20"/>
      <c r="AW1067" s="20"/>
      <c r="AX1067" s="20"/>
      <c r="AY1067" s="20"/>
      <c r="AZ1067" s="20"/>
      <c r="BA1067" s="20"/>
      <c r="BB1067" s="20"/>
      <c r="BC1067" s="20"/>
      <c r="BD1067" s="20"/>
      <c r="BE1067" s="20"/>
      <c r="BF1067" s="20"/>
      <c r="BG1067" s="20"/>
      <c r="BH1067" s="20"/>
      <c r="BI1067" s="20"/>
      <c r="BJ1067" s="20"/>
      <c r="BK1067" s="20"/>
      <c r="BL1067" s="20"/>
      <c r="BM1067" s="20"/>
      <c r="BN1067" s="20"/>
      <c r="BO1067" s="20"/>
      <c r="BP1067" s="20"/>
      <c r="BQ1067" s="20"/>
      <c r="BR1067" s="20"/>
      <c r="BS1067" s="20"/>
      <c r="BT1067" s="20"/>
      <c r="BU1067" s="20"/>
      <c r="BV1067" s="20"/>
      <c r="BW1067" s="20"/>
      <c r="BX1067" s="20"/>
      <c r="BY1067" s="20"/>
      <c r="BZ1067" s="20"/>
      <c r="CA1067" s="20"/>
      <c r="CB1067" s="20"/>
      <c r="CC1067" s="20"/>
      <c r="CD1067" s="20"/>
      <c r="CE1067" s="20"/>
      <c r="CF1067" s="20"/>
      <c r="CG1067" s="20"/>
      <c r="CH1067" s="20"/>
      <c r="CI1067" s="20"/>
      <c r="CJ1067" s="20"/>
      <c r="CK1067" s="20"/>
      <c r="CL1067" s="20"/>
    </row>
    <row r="1068" spans="1:101" ht="18" customHeight="1"/>
    <row r="1069" spans="1:101" ht="18" customHeight="1" thickBot="1">
      <c r="A1069" s="23"/>
      <c r="B1069" s="23"/>
      <c r="C1069" s="23"/>
      <c r="D1069" s="20" t="s">
        <v>6</v>
      </c>
      <c r="E1069" s="20"/>
      <c r="F1069" s="20"/>
      <c r="G1069" s="20"/>
      <c r="H1069" s="20"/>
      <c r="I1069" s="20" t="s">
        <v>7</v>
      </c>
      <c r="J1069" s="20"/>
      <c r="K1069" s="20"/>
      <c r="L1069" s="20"/>
      <c r="M1069" s="23"/>
      <c r="N1069" s="23"/>
      <c r="O1069" s="24" t="s">
        <v>8</v>
      </c>
      <c r="P1069" s="23"/>
      <c r="Q1069" s="23"/>
      <c r="R1069" s="23"/>
      <c r="S1069" s="20"/>
      <c r="T1069" s="20" t="s">
        <v>9</v>
      </c>
      <c r="U1069" s="23"/>
      <c r="V1069" s="23"/>
      <c r="W1069" s="23"/>
      <c r="X1069" s="23"/>
      <c r="Y1069" s="24" t="s">
        <v>10</v>
      </c>
      <c r="Z1069" s="23"/>
      <c r="AA1069" s="23"/>
      <c r="AB1069" s="23"/>
      <c r="AC1069" s="24" t="s">
        <v>11</v>
      </c>
      <c r="AD1069" s="20"/>
      <c r="AE1069" s="20"/>
      <c r="AF1069" s="20"/>
      <c r="AG1069" s="20"/>
      <c r="AH1069" s="23"/>
      <c r="AI1069" s="24" t="s">
        <v>12</v>
      </c>
      <c r="AJ1069" s="23"/>
      <c r="AK1069" s="23"/>
      <c r="AL1069" s="20"/>
      <c r="AM1069" s="24" t="s">
        <v>21</v>
      </c>
      <c r="AN1069" s="20"/>
      <c r="AO1069" s="23"/>
      <c r="AP1069" s="23"/>
      <c r="AQ1069" s="23"/>
      <c r="AR1069" s="23"/>
      <c r="AS1069" s="24" t="s">
        <v>87</v>
      </c>
      <c r="AT1069" s="23"/>
      <c r="AU1069" s="23"/>
      <c r="AV1069" s="23"/>
      <c r="AW1069" s="24" t="s">
        <v>22</v>
      </c>
      <c r="AX1069" s="20"/>
      <c r="AY1069" s="20"/>
      <c r="AZ1069" s="20"/>
      <c r="BA1069" s="20"/>
      <c r="BB1069" s="23"/>
      <c r="BC1069" s="24" t="s">
        <v>13</v>
      </c>
      <c r="BD1069" s="23"/>
      <c r="BE1069" s="23"/>
      <c r="BF1069" s="23"/>
      <c r="BG1069" s="24" t="s">
        <v>23</v>
      </c>
      <c r="BH1069" s="20"/>
      <c r="BI1069" s="23"/>
      <c r="BJ1069" s="23"/>
      <c r="BK1069" s="23"/>
      <c r="BL1069" s="23"/>
      <c r="BM1069" s="24" t="s">
        <v>24</v>
      </c>
      <c r="BN1069" s="23"/>
      <c r="BO1069" s="23"/>
      <c r="BP1069" s="23"/>
      <c r="BQ1069" s="24" t="s">
        <v>22</v>
      </c>
      <c r="BR1069" s="20"/>
      <c r="BS1069" s="20"/>
      <c r="BT1069" s="20"/>
      <c r="BU1069" s="20"/>
      <c r="BV1069" s="23"/>
      <c r="BW1069" s="24" t="s">
        <v>25</v>
      </c>
      <c r="BX1069" s="23"/>
      <c r="BY1069" s="23"/>
      <c r="BZ1069" s="23"/>
      <c r="CA1069" s="24" t="s">
        <v>23</v>
      </c>
      <c r="CB1069" s="20"/>
      <c r="CC1069" s="23"/>
      <c r="CD1069" s="23"/>
      <c r="CE1069" s="23"/>
      <c r="CF1069" s="23"/>
      <c r="CG1069" s="24" t="s">
        <v>88</v>
      </c>
      <c r="CH1069" s="23"/>
      <c r="CI1069" s="23"/>
      <c r="CJ1069" s="23"/>
      <c r="CK1069" s="24" t="s">
        <v>155</v>
      </c>
      <c r="CL1069" s="24"/>
      <c r="CM1069" s="23"/>
      <c r="CN1069" s="23"/>
      <c r="CO1069" s="23"/>
      <c r="CP1069" s="23"/>
      <c r="CQ1069" s="24" t="s">
        <v>89</v>
      </c>
      <c r="CR1069" s="23"/>
      <c r="CS1069" s="23"/>
    </row>
    <row r="1070" spans="1:101" ht="18" customHeight="1" thickBot="1">
      <c r="A1070" s="23"/>
      <c r="B1070" s="33"/>
      <c r="C1070" s="23"/>
      <c r="D1070" s="7" t="s">
        <v>99</v>
      </c>
      <c r="E1070" s="8"/>
      <c r="F1070" s="8" t="s">
        <v>100</v>
      </c>
      <c r="G1070" s="9"/>
      <c r="H1070" s="10"/>
      <c r="I1070" s="7" t="s">
        <v>103</v>
      </c>
      <c r="J1070" s="8"/>
      <c r="K1070" s="8" t="s">
        <v>104</v>
      </c>
      <c r="L1070" s="9"/>
      <c r="M1070" s="23"/>
      <c r="N1070" s="194" t="s">
        <v>74</v>
      </c>
      <c r="O1070" s="195"/>
      <c r="P1070" s="196" t="s">
        <v>75</v>
      </c>
      <c r="Q1070" s="197"/>
      <c r="R1070" s="23"/>
      <c r="S1070" s="7" t="s">
        <v>2</v>
      </c>
      <c r="T1070" s="8"/>
      <c r="U1070" s="8" t="s">
        <v>3</v>
      </c>
      <c r="V1070" s="9"/>
      <c r="W1070" s="20"/>
      <c r="X1070" s="194" t="s">
        <v>108</v>
      </c>
      <c r="Y1070" s="195"/>
      <c r="Z1070" s="196" t="s">
        <v>109</v>
      </c>
      <c r="AA1070" s="197"/>
      <c r="AB1070" s="20"/>
      <c r="AC1070" s="7" t="s">
        <v>107</v>
      </c>
      <c r="AD1070" s="8"/>
      <c r="AE1070" s="8" t="s">
        <v>14</v>
      </c>
      <c r="AF1070" s="9"/>
      <c r="AG1070" s="20"/>
      <c r="AH1070" s="194" t="s">
        <v>112</v>
      </c>
      <c r="AI1070" s="195"/>
      <c r="AJ1070" s="196" t="s">
        <v>113</v>
      </c>
      <c r="AK1070" s="197"/>
      <c r="AL1070" s="20"/>
      <c r="AM1070" s="106" t="s">
        <v>135</v>
      </c>
      <c r="AN1070" s="107"/>
      <c r="AO1070" s="107" t="s">
        <v>136</v>
      </c>
      <c r="AP1070" s="108"/>
      <c r="AQ1070" s="23"/>
      <c r="AR1070" s="194" t="s">
        <v>116</v>
      </c>
      <c r="AS1070" s="195"/>
      <c r="AT1070" s="196" t="s">
        <v>0</v>
      </c>
      <c r="AU1070" s="197"/>
      <c r="AV1070" s="36"/>
      <c r="AW1070" s="7" t="s">
        <v>139</v>
      </c>
      <c r="AX1070" s="8"/>
      <c r="AY1070" s="8" t="s">
        <v>140</v>
      </c>
      <c r="AZ1070" s="9"/>
      <c r="BA1070" s="20"/>
      <c r="BB1070" s="194" t="s">
        <v>119</v>
      </c>
      <c r="BC1070" s="195"/>
      <c r="BD1070" s="196" t="s">
        <v>120</v>
      </c>
      <c r="BE1070" s="197"/>
      <c r="BF1070" s="36"/>
      <c r="BG1070" s="190" t="s">
        <v>143</v>
      </c>
      <c r="BH1070" s="191"/>
      <c r="BI1070" s="192" t="s">
        <v>144</v>
      </c>
      <c r="BJ1070" s="193"/>
      <c r="BK1070" s="36"/>
      <c r="BL1070" s="194" t="s">
        <v>123</v>
      </c>
      <c r="BM1070" s="195"/>
      <c r="BN1070" s="196" t="s">
        <v>124</v>
      </c>
      <c r="BO1070" s="197"/>
      <c r="BP1070" s="36"/>
      <c r="BQ1070" s="7" t="s">
        <v>147</v>
      </c>
      <c r="BR1070" s="8"/>
      <c r="BS1070" s="8" t="s">
        <v>148</v>
      </c>
      <c r="BT1070" s="9"/>
      <c r="BU1070" s="20"/>
      <c r="BV1070" s="194" t="s">
        <v>127</v>
      </c>
      <c r="BW1070" s="195"/>
      <c r="BX1070" s="196" t="s">
        <v>128</v>
      </c>
      <c r="BY1070" s="197"/>
      <c r="BZ1070" s="36"/>
      <c r="CA1070" s="7" t="s">
        <v>151</v>
      </c>
      <c r="CB1070" s="8"/>
      <c r="CC1070" s="8" t="s">
        <v>152</v>
      </c>
      <c r="CD1070" s="9"/>
      <c r="CE1070" s="36"/>
      <c r="CF1070" s="194" t="s">
        <v>131</v>
      </c>
      <c r="CG1070" s="195"/>
      <c r="CH1070" s="196" t="s">
        <v>132</v>
      </c>
      <c r="CI1070" s="197"/>
      <c r="CJ1070" s="23"/>
      <c r="CK1070" s="7" t="s">
        <v>156</v>
      </c>
      <c r="CL1070" s="8"/>
      <c r="CM1070" s="8" t="s">
        <v>157</v>
      </c>
      <c r="CN1070" s="9"/>
      <c r="CO1070" s="23"/>
      <c r="CP1070" s="194" t="s">
        <v>160</v>
      </c>
      <c r="CQ1070" s="195"/>
      <c r="CR1070" s="196" t="s">
        <v>132</v>
      </c>
      <c r="CS1070" s="197"/>
      <c r="CU1070" s="26" t="s">
        <v>15</v>
      </c>
      <c r="CW1070" s="52" t="s">
        <v>46</v>
      </c>
    </row>
    <row r="1071" spans="1:101" ht="18" customHeight="1" thickTop="1" thickBot="1">
      <c r="B1071" s="34">
        <v>2.62</v>
      </c>
      <c r="D1071" s="11">
        <v>1</v>
      </c>
      <c r="E1071" s="12">
        <v>0</v>
      </c>
      <c r="F1071" s="13">
        <v>0</v>
      </c>
      <c r="G1071" s="14">
        <v>0</v>
      </c>
      <c r="H1071" s="10"/>
      <c r="I1071" s="11">
        <v>1</v>
      </c>
      <c r="J1071" s="12">
        <v>0</v>
      </c>
      <c r="K1071" s="13">
        <v>0</v>
      </c>
      <c r="L1071" s="40">
        <f t="shared" ref="L1071" si="11220">$B1071*$J$4</f>
        <v>3.7388448000000003</v>
      </c>
      <c r="N1071" s="1">
        <f t="shared" ref="N1071" si="11221">D1071*I1071+F1071*I1074-E1071*J1071-G1071*J1074</f>
        <v>1</v>
      </c>
      <c r="O1071" s="4">
        <f t="shared" ref="O1071" si="11222">(D1071*J1071+E1071*I1071+F1071*J1074+G1071*I1074)</f>
        <v>0</v>
      </c>
      <c r="P1071" s="2">
        <f t="shared" ref="P1071" si="11223">D1071*K1071+F1071*K1074-E1071*L1071-G1071*L1074</f>
        <v>0</v>
      </c>
      <c r="Q1071" s="3">
        <f t="shared" ref="Q1071" si="11224">(D1071*L1071+E1071*K1071+F1071*L1074+G1071*K1074)</f>
        <v>3.7388448000000003</v>
      </c>
      <c r="S1071" s="11">
        <v>1</v>
      </c>
      <c r="T1071" s="12">
        <v>0</v>
      </c>
      <c r="U1071" s="13">
        <v>0</v>
      </c>
      <c r="V1071" s="13">
        <v>0</v>
      </c>
      <c r="W1071" s="20"/>
      <c r="X1071" s="1">
        <f t="shared" ref="X1071" si="11225">N1071*S1071+P1071*S1074-O1071*T1071-Q1071*T1074</f>
        <v>-16.676277141524483</v>
      </c>
      <c r="Y1071" s="4">
        <f t="shared" ref="Y1071" si="11226">(N1071*T1071+O1071*S1071+P1071*T1074+Q1071*S1074)</f>
        <v>0</v>
      </c>
      <c r="Z1071" s="2">
        <f t="shared" ref="Z1071" si="11227">N1071*U1071+P1071*U1074-O1071*V1071-Q1071*V1074</f>
        <v>0</v>
      </c>
      <c r="AA1071" s="3">
        <f t="shared" ref="AA1071" si="11228">(N1071*V1071+O1071*U1071+P1071*V1074+Q1071*U1074)</f>
        <v>3.7388448000000003</v>
      </c>
      <c r="AB1071" s="20"/>
      <c r="AC1071" s="11">
        <v>1</v>
      </c>
      <c r="AD1071" s="12">
        <v>0</v>
      </c>
      <c r="AE1071" s="13">
        <v>0</v>
      </c>
      <c r="AF1071" s="40">
        <f t="shared" ref="AF1071" si="11229">$B1071*$AD$4</f>
        <v>4.4867238</v>
      </c>
      <c r="AG1071" s="20"/>
      <c r="AH1071" s="1">
        <f t="shared" ref="AH1071" si="11230">X1071*AC1071+Z1071*AC1074-Y1071*AD1071-AA1071*AD1074</f>
        <v>-16.676277141524483</v>
      </c>
      <c r="AI1071" s="4">
        <f t="shared" ref="AI1071" si="11231">(X1071*AD1071+Y1071*AC1071+Z1071*AD1074+AA1071*AC1074)</f>
        <v>0</v>
      </c>
      <c r="AJ1071" s="2">
        <f t="shared" ref="AJ1071" si="11232">X1071*AE1071+Z1071*AE1074-Y1071*AF1071-AA1071*AF1074</f>
        <v>0</v>
      </c>
      <c r="AK1071" s="3">
        <f t="shared" ref="AK1071" si="11233">(X1071*AF1071+Y1071*AE1071+Z1071*AF1074+AA1071*AE1074)</f>
        <v>-71.083004746273872</v>
      </c>
      <c r="AL1071" s="20"/>
      <c r="AM1071" s="11">
        <v>1</v>
      </c>
      <c r="AN1071" s="12">
        <v>0</v>
      </c>
      <c r="AO1071" s="13">
        <v>0</v>
      </c>
      <c r="AP1071" s="14">
        <v>0</v>
      </c>
      <c r="AR1071" s="1">
        <f t="shared" ref="AR1071" si="11234">AH1071*AM1071+AJ1071*AM1074-AI1071*AN1071-AK1071*AN1074</f>
        <v>338.2476483266538</v>
      </c>
      <c r="AS1071" s="4">
        <f t="shared" ref="AS1071" si="11235">(AH1071*AN1071+AI1071*AM1071+AJ1071*AN1074+AK1071*AM1074)</f>
        <v>0</v>
      </c>
      <c r="AT1071" s="2">
        <f t="shared" ref="AT1071" si="11236">AH1071*AO1071+AJ1071*AO1074-AI1071*AP1071-AK1071*AP1074</f>
        <v>0</v>
      </c>
      <c r="AU1071" s="3">
        <f t="shared" ref="AU1071" si="11237">(AH1071*AP1071+AI1071*AO1071+AJ1071*AP1074+AK1071*AO1074)</f>
        <v>-71.083004746273872</v>
      </c>
      <c r="AV1071" s="20"/>
      <c r="AW1071" s="11">
        <v>1</v>
      </c>
      <c r="AX1071" s="12">
        <v>0</v>
      </c>
      <c r="AY1071" s="13">
        <v>0</v>
      </c>
      <c r="AZ1071" s="40">
        <f t="shared" ref="AZ1071" si="11238">$B1071*$AX$4</f>
        <v>4.4867238</v>
      </c>
      <c r="BA1071" s="20"/>
      <c r="BB1071" s="1">
        <f t="shared" ref="BB1071" si="11239">AR1071*AW1071+AT1071*AW1074-AS1071*AX1071-AU1071*AX1074</f>
        <v>338.2476483266538</v>
      </c>
      <c r="BC1071" s="4">
        <f t="shared" ref="BC1071" si="11240">(AR1071*AX1071+AS1071*AW1071+AT1071*AX1074+AU1071*AW1074)</f>
        <v>0</v>
      </c>
      <c r="BD1071" s="2">
        <f t="shared" ref="BD1071" si="11241">AR1071*AY1071+AT1071*AY1074-AS1071*AZ1071-AU1071*AZ1074</f>
        <v>0</v>
      </c>
      <c r="BE1071" s="3">
        <f t="shared" ref="BE1071" si="11242">(AR1071*AZ1071+AS1071*AY1071+AT1071*AZ1074+AU1071*AY1074)</f>
        <v>1446.5407692949539</v>
      </c>
      <c r="BF1071" s="20"/>
      <c r="BG1071" s="11">
        <v>1</v>
      </c>
      <c r="BH1071" s="12">
        <v>0</v>
      </c>
      <c r="BI1071" s="13">
        <v>0</v>
      </c>
      <c r="BJ1071" s="14">
        <v>0</v>
      </c>
      <c r="BK1071" s="20"/>
      <c r="BL1071" s="1">
        <f t="shared" ref="BL1071" si="11243">BB1071*BG1071+BD1071*BG1074-BC1071*BH1071-BE1071*BH1074</f>
        <v>-6500.6175366020252</v>
      </c>
      <c r="BM1071" s="4">
        <f t="shared" ref="BM1071" si="11244">(BB1071*BH1071+BC1071*BG1071+BD1071*BH1074+BE1071*BG1074)</f>
        <v>0</v>
      </c>
      <c r="BN1071" s="2">
        <f t="shared" ref="BN1071" si="11245">BB1071*BI1071+BD1071*BI1074-BC1071*BJ1071-BE1071*BJ1074</f>
        <v>0</v>
      </c>
      <c r="BO1071" s="3">
        <f t="shared" ref="BO1071" si="11246">(BB1071*BJ1071+BC1071*BI1071+BD1071*BJ1074+BE1071*BI1074)</f>
        <v>1446.5407692949539</v>
      </c>
      <c r="BP1071" s="20"/>
      <c r="BQ1071" s="11">
        <v>1</v>
      </c>
      <c r="BR1071" s="12">
        <v>0</v>
      </c>
      <c r="BS1071" s="13">
        <v>0</v>
      </c>
      <c r="BT1071" s="40">
        <f t="shared" ref="BT1071" si="11247">$B1071*BR$4</f>
        <v>3.7388448000000003</v>
      </c>
      <c r="BU1071" s="20"/>
      <c r="BV1071" s="1">
        <f t="shared" ref="BV1071" si="11248">BL1071*BQ1071+BN1071*BQ1074-BM1071*BR1071-BO1071*BR1074</f>
        <v>-6500.6175366020252</v>
      </c>
      <c r="BW1071" s="4">
        <f t="shared" ref="BW1071" si="11249">(BL1071*BR1071+BM1071*BQ1071+BN1071*BR1074+BO1071*BQ1074)</f>
        <v>0</v>
      </c>
      <c r="BX1071" s="2">
        <f t="shared" ref="BX1071" si="11250">BL1071*BS1071+BN1071*BS1074-BM1071*BT1071-BO1071*BT1074</f>
        <v>0</v>
      </c>
      <c r="BY1071" s="3">
        <f t="shared" ref="BY1071" si="11251">(BL1071*BT1071+BM1071*BS1071+BN1071*BT1074+BO1071*BS1074)</f>
        <v>-22858.259304218336</v>
      </c>
      <c r="BZ1071" s="20"/>
      <c r="CA1071" s="11">
        <v>1</v>
      </c>
      <c r="CB1071" s="12">
        <v>0</v>
      </c>
      <c r="CC1071" s="13">
        <v>0</v>
      </c>
      <c r="CD1071" s="14">
        <v>0</v>
      </c>
      <c r="CE1071" s="20"/>
      <c r="CF1071" s="1">
        <f t="shared" ref="CF1071" si="11252">BV1071*CA1071+BX1071*CA1074-BW1071*CB1071-BY1071*CB1074</f>
        <v>42277.481463219316</v>
      </c>
      <c r="CG1071" s="4">
        <f t="shared" ref="CG1071" si="11253">(BV1071*CB1071+BW1071*CA1071+BX1071*CB1074+BY1071*CA1074)</f>
        <v>0</v>
      </c>
      <c r="CH1071" s="2">
        <f t="shared" ref="CH1071" si="11254">BV1071*CC1071+BX1071*CC1074-BW1071*CD1071-BY1071*CD1074</f>
        <v>0</v>
      </c>
      <c r="CI1071" s="3">
        <f t="shared" ref="CI1071" si="11255">(BV1071*CD1071+BW1071*CC1071+BX1071*CD1074+BY1071*CC1074)</f>
        <v>-22858.259304218336</v>
      </c>
      <c r="CJ1071" s="28"/>
      <c r="CK1071" s="11">
        <v>1</v>
      </c>
      <c r="CL1071" s="12">
        <v>0</v>
      </c>
      <c r="CM1071" s="13">
        <v>0</v>
      </c>
      <c r="CN1071" s="14">
        <v>0</v>
      </c>
      <c r="CP1071" s="1">
        <f t="shared" ref="CP1071" si="11256">CF1071*CK1071+CH1071*CK1074-CG1071*CL1071-CI1071*CL1074</f>
        <v>42277.481463219316</v>
      </c>
      <c r="CQ1071" s="4">
        <f t="shared" ref="CQ1071" si="11257">(CF1071*CL1071+CG1071*CK1071+CH1071*CL1074+CI1071*CK1074)</f>
        <v>-22858.259304218336</v>
      </c>
      <c r="CR1071" s="2">
        <f t="shared" ref="CR1071" si="11258">CF1071*CM1071+CH1071*CM1074-CG1071*CN1071-CI1071*CN1074</f>
        <v>0</v>
      </c>
      <c r="CS1071" s="3">
        <f t="shared" ref="CS1071" si="11259">(CF1071*CN1071+CG1071*CM1071+CH1071*CN1074+CI1071*CM1074)</f>
        <v>-22858.259304218336</v>
      </c>
      <c r="CU1071" s="29">
        <f t="shared" ref="CU1071" si="11260">20*LOG(((1+$CL$4)/$CL$4)/((CP1071+CP1074)^2+(CQ1071+CQ1074)^2)^0.5)</f>
        <v>-94.070345875954672</v>
      </c>
      <c r="CW1071" s="53">
        <f t="shared" ref="CW1071" si="11261">((CP1071^2+CQ1071^2)^0.5)/((CP1074^2+CQ1074^2)^0.5)</f>
        <v>0.54067220948344485</v>
      </c>
    </row>
    <row r="1072" spans="1:101" ht="18" customHeight="1" thickBot="1">
      <c r="D1072" s="11"/>
      <c r="E1072" s="13"/>
      <c r="F1072" s="13"/>
      <c r="G1072" s="15"/>
      <c r="H1072" s="10"/>
      <c r="I1072" s="11"/>
      <c r="J1072" s="13"/>
      <c r="K1072" s="13"/>
      <c r="L1072" s="15"/>
      <c r="N1072" s="5"/>
      <c r="Q1072" s="6"/>
      <c r="S1072" s="11"/>
      <c r="T1072" s="13"/>
      <c r="U1072" s="13"/>
      <c r="V1072" s="15"/>
      <c r="W1072" s="20"/>
      <c r="X1072" s="5"/>
      <c r="AA1072" s="6"/>
      <c r="AB1072" s="20"/>
      <c r="AC1072" s="11"/>
      <c r="AD1072" s="13"/>
      <c r="AE1072" s="13"/>
      <c r="AF1072" s="15"/>
      <c r="AG1072" s="20"/>
      <c r="AH1072" s="5"/>
      <c r="AK1072" s="6"/>
      <c r="AL1072" s="20"/>
      <c r="AM1072" s="11"/>
      <c r="AN1072" s="13"/>
      <c r="AO1072" s="13"/>
      <c r="AP1072" s="15"/>
      <c r="AR1072" s="5"/>
      <c r="AU1072" s="6"/>
      <c r="AW1072" s="11"/>
      <c r="AX1072" s="13"/>
      <c r="AY1072" s="13"/>
      <c r="AZ1072" s="15"/>
      <c r="BA1072" s="20"/>
      <c r="BB1072" s="5"/>
      <c r="BE1072" s="6"/>
      <c r="BG1072" s="11"/>
      <c r="BH1072" s="13"/>
      <c r="BI1072" s="13"/>
      <c r="BJ1072" s="15"/>
      <c r="BL1072" s="5"/>
      <c r="BO1072" s="6"/>
      <c r="BQ1072" s="11"/>
      <c r="BR1072" s="13"/>
      <c r="BS1072" s="13"/>
      <c r="BT1072" s="15"/>
      <c r="BU1072" s="20"/>
      <c r="BV1072" s="5"/>
      <c r="BY1072" s="6"/>
      <c r="CA1072" s="11"/>
      <c r="CB1072" s="13"/>
      <c r="CC1072" s="13"/>
      <c r="CD1072" s="15"/>
      <c r="CF1072" s="5"/>
      <c r="CI1072" s="6"/>
      <c r="CK1072" s="11"/>
      <c r="CL1072" s="13"/>
      <c r="CM1072" s="13"/>
      <c r="CN1072" s="15"/>
      <c r="CP1072" s="5"/>
      <c r="CS1072" s="6"/>
      <c r="CW1072" s="54"/>
    </row>
    <row r="1073" spans="1:101" ht="18" customHeight="1" thickBot="1">
      <c r="D1073" s="11" t="s">
        <v>101</v>
      </c>
      <c r="E1073" s="13"/>
      <c r="F1073" s="13" t="s">
        <v>102</v>
      </c>
      <c r="G1073" s="15"/>
      <c r="H1073" s="10"/>
      <c r="I1073" s="11" t="s">
        <v>106</v>
      </c>
      <c r="J1073" s="13"/>
      <c r="K1073" s="13" t="s">
        <v>105</v>
      </c>
      <c r="L1073" s="15"/>
      <c r="N1073" s="194" t="s">
        <v>16</v>
      </c>
      <c r="O1073" s="195"/>
      <c r="P1073" s="196" t="s">
        <v>17</v>
      </c>
      <c r="Q1073" s="197"/>
      <c r="S1073" s="11" t="s">
        <v>4</v>
      </c>
      <c r="T1073" s="13"/>
      <c r="U1073" s="13" t="s">
        <v>5</v>
      </c>
      <c r="V1073" s="15"/>
      <c r="W1073" s="20"/>
      <c r="X1073" s="194" t="s">
        <v>111</v>
      </c>
      <c r="Y1073" s="195"/>
      <c r="Z1073" s="196" t="s">
        <v>110</v>
      </c>
      <c r="AA1073" s="197"/>
      <c r="AB1073" s="20"/>
      <c r="AC1073" s="11" t="s">
        <v>18</v>
      </c>
      <c r="AD1073" s="13"/>
      <c r="AE1073" s="13" t="s">
        <v>19</v>
      </c>
      <c r="AF1073" s="15"/>
      <c r="AG1073" s="20"/>
      <c r="AH1073" s="194" t="s">
        <v>114</v>
      </c>
      <c r="AI1073" s="195"/>
      <c r="AJ1073" s="196" t="s">
        <v>115</v>
      </c>
      <c r="AK1073" s="197"/>
      <c r="AL1073" s="20"/>
      <c r="AM1073" s="11" t="s">
        <v>138</v>
      </c>
      <c r="AN1073" s="13"/>
      <c r="AO1073" s="13" t="s">
        <v>137</v>
      </c>
      <c r="AP1073" s="15"/>
      <c r="AR1073" s="194" t="s">
        <v>117</v>
      </c>
      <c r="AS1073" s="195"/>
      <c r="AT1073" s="196" t="s">
        <v>118</v>
      </c>
      <c r="AU1073" s="197"/>
      <c r="AV1073" s="36"/>
      <c r="AW1073" s="11" t="s">
        <v>142</v>
      </c>
      <c r="AX1073" s="13"/>
      <c r="AY1073" s="13" t="s">
        <v>141</v>
      </c>
      <c r="AZ1073" s="15"/>
      <c r="BA1073" s="20"/>
      <c r="BB1073" s="194" t="s">
        <v>122</v>
      </c>
      <c r="BC1073" s="195"/>
      <c r="BD1073" s="196" t="s">
        <v>121</v>
      </c>
      <c r="BE1073" s="197"/>
      <c r="BF1073" s="36"/>
      <c r="BG1073" s="11" t="s">
        <v>145</v>
      </c>
      <c r="BH1073" s="13"/>
      <c r="BI1073" s="13" t="s">
        <v>146</v>
      </c>
      <c r="BJ1073" s="15"/>
      <c r="BK1073" s="36"/>
      <c r="BL1073" s="194" t="s">
        <v>125</v>
      </c>
      <c r="BM1073" s="195"/>
      <c r="BN1073" s="196" t="s">
        <v>126</v>
      </c>
      <c r="BO1073" s="197"/>
      <c r="BP1073" s="36"/>
      <c r="BQ1073" s="11" t="s">
        <v>150</v>
      </c>
      <c r="BR1073" s="13"/>
      <c r="BS1073" s="13" t="s">
        <v>149</v>
      </c>
      <c r="BT1073" s="15"/>
      <c r="BU1073" s="20"/>
      <c r="BV1073" s="194" t="s">
        <v>129</v>
      </c>
      <c r="BW1073" s="195"/>
      <c r="BX1073" s="196" t="s">
        <v>130</v>
      </c>
      <c r="BY1073" s="197"/>
      <c r="BZ1073" s="36"/>
      <c r="CA1073" s="11" t="s">
        <v>154</v>
      </c>
      <c r="CB1073" s="13"/>
      <c r="CC1073" s="13" t="s">
        <v>153</v>
      </c>
      <c r="CD1073" s="15"/>
      <c r="CE1073" s="36"/>
      <c r="CF1073" s="194" t="s">
        <v>134</v>
      </c>
      <c r="CG1073" s="195"/>
      <c r="CH1073" s="196" t="s">
        <v>133</v>
      </c>
      <c r="CI1073" s="197"/>
      <c r="CK1073" s="11" t="s">
        <v>159</v>
      </c>
      <c r="CL1073" s="13"/>
      <c r="CM1073" s="13" t="s">
        <v>158</v>
      </c>
      <c r="CN1073" s="15"/>
      <c r="CP1073" s="109" t="s">
        <v>161</v>
      </c>
      <c r="CQ1073" s="110"/>
      <c r="CR1073" s="111" t="s">
        <v>162</v>
      </c>
      <c r="CS1073" s="112"/>
      <c r="CU1073" s="38" t="s">
        <v>29</v>
      </c>
      <c r="CW1073" s="55" t="s">
        <v>47</v>
      </c>
    </row>
    <row r="1074" spans="1:101" ht="18" customHeight="1" thickTop="1" thickBot="1">
      <c r="D1074" s="16">
        <v>0</v>
      </c>
      <c r="E1074" s="17">
        <f t="shared" ref="E1074" si="11262">$B1071*$E$4</f>
        <v>2.1339375999999999</v>
      </c>
      <c r="F1074" s="18">
        <v>1</v>
      </c>
      <c r="G1074" s="19">
        <v>0</v>
      </c>
      <c r="H1074" s="10"/>
      <c r="I1074" s="16">
        <v>0</v>
      </c>
      <c r="J1074" s="17">
        <v>0</v>
      </c>
      <c r="K1074" s="18">
        <v>1</v>
      </c>
      <c r="L1074" s="19">
        <v>0</v>
      </c>
      <c r="N1074" s="1">
        <f t="shared" ref="N1074" si="11263">D1074*I1071+F1074*I1074-E1074*J1071-G1074*J1074</f>
        <v>0</v>
      </c>
      <c r="O1074" s="4">
        <f t="shared" ref="O1074" si="11264">(D1074*J1071+E1074*I1071+F1074*J1074+G1074*I1074)</f>
        <v>2.1339375999999999</v>
      </c>
      <c r="P1074" s="2">
        <f t="shared" ref="P1074" si="11265">D1074*K1071+F1074*K1074-E1074*L1071-G1074*L1074</f>
        <v>-6.9784614992844798</v>
      </c>
      <c r="Q1074" s="3">
        <f t="shared" ref="Q1074" si="11266">(D1074*L1071+E1074*K1071+F1074*L1074+G1074*K1074)</f>
        <v>0</v>
      </c>
      <c r="S1074" s="16">
        <v>0</v>
      </c>
      <c r="T1074" s="17">
        <f t="shared" ref="T1074" si="11267">$B1071*$T$4</f>
        <v>4.7277376000000002</v>
      </c>
      <c r="U1074" s="18">
        <v>1</v>
      </c>
      <c r="V1074" s="19">
        <v>0</v>
      </c>
      <c r="W1074" s="20"/>
      <c r="X1074" s="1">
        <f t="shared" ref="X1074" si="11268">N1074*S1071+P1074*S1074-O1074*T1071-Q1074*T1074</f>
        <v>0</v>
      </c>
      <c r="Y1074" s="4">
        <f t="shared" ref="Y1074" si="11269">(N1074*T1071+O1074*S1071+P1074*T1074+Q1074*S1074)</f>
        <v>-30.858397220319613</v>
      </c>
      <c r="Z1074" s="2">
        <f t="shared" ref="Z1074" si="11270">N1074*U1071+P1074*U1074-O1074*V1071-Q1074*V1074</f>
        <v>-6.9784614992844798</v>
      </c>
      <c r="AA1074" s="3">
        <f t="shared" ref="AA1074" si="11271">(N1074*V1071+O1074*U1071+P1074*V1074+Q1074*U1074)</f>
        <v>0</v>
      </c>
      <c r="AB1074" s="20"/>
      <c r="AC1074" s="16">
        <v>0</v>
      </c>
      <c r="AD1074" s="17">
        <v>0</v>
      </c>
      <c r="AE1074" s="18">
        <v>1</v>
      </c>
      <c r="AF1074" s="19">
        <v>0</v>
      </c>
      <c r="AG1074" s="20"/>
      <c r="AH1074" s="1">
        <f t="shared" ref="AH1074" si="11272">X1074*AC1071+Z1074*AC1074-Y1074*AD1071-AA1074*AD1074</f>
        <v>0</v>
      </c>
      <c r="AI1074" s="4">
        <f t="shared" ref="AI1074" si="11273">(X1074*AD1071+Y1074*AC1071+Z1074*AD1074+AA1074*AC1074)</f>
        <v>-30.858397220319613</v>
      </c>
      <c r="AJ1074" s="2">
        <f t="shared" ref="AJ1074" si="11274">X1074*AE1071+Z1074*AE1074-Y1074*AF1071-AA1074*AF1074</f>
        <v>131.47464373897736</v>
      </c>
      <c r="AK1074" s="3">
        <f t="shared" ref="AK1074" si="11275">(X1074*AF1071+Y1074*AE1071+Z1074*AF1074+AA1074*AE1074)</f>
        <v>0</v>
      </c>
      <c r="AL1074" s="20"/>
      <c r="AM1074" s="16">
        <v>0</v>
      </c>
      <c r="AN1074" s="17">
        <f t="shared" ref="AN1074" si="11276">$B1071*$AN$4</f>
        <v>4.9930912000000003</v>
      </c>
      <c r="AO1074" s="18">
        <v>1</v>
      </c>
      <c r="AP1074" s="19">
        <v>0</v>
      </c>
      <c r="AR1074" s="1">
        <f t="shared" ref="AR1074" si="11277">AH1074*AM1071+AJ1074*AM1074-AI1074*AN1071-AK1074*AN1074</f>
        <v>0</v>
      </c>
      <c r="AS1074" s="4">
        <f t="shared" ref="AS1074" si="11278">(AH1074*AN1071+AI1074*AM1071+AJ1074*AN1074+AK1074*AM1074)</f>
        <v>625.60648945590344</v>
      </c>
      <c r="AT1074" s="2">
        <f t="shared" ref="AT1074" si="11279">AH1074*AO1071+AJ1074*AO1074-AI1074*AP1071-AK1074*AP1074</f>
        <v>131.47464373897736</v>
      </c>
      <c r="AU1074" s="3">
        <f t="shared" ref="AU1074" si="11280">(AH1074*AP1071+AI1074*AO1071+AJ1074*AP1074+AK1074*AO1074)</f>
        <v>0</v>
      </c>
      <c r="AV1074" s="20"/>
      <c r="AW1074" s="16">
        <v>0</v>
      </c>
      <c r="AX1074" s="17">
        <v>0</v>
      </c>
      <c r="AY1074" s="18">
        <v>1</v>
      </c>
      <c r="AZ1074" s="19">
        <v>0</v>
      </c>
      <c r="BA1074" s="20"/>
      <c r="BB1074" s="1">
        <f t="shared" ref="BB1074" si="11281">AR1074*AW1071+AT1074*AW1074-AS1074*AX1071-AU1074*AX1074</f>
        <v>0</v>
      </c>
      <c r="BC1074" s="4">
        <f t="shared" ref="BC1074" si="11282">(AR1074*AX1071+AS1074*AW1071+AT1074*AX1074+AU1074*AW1074)</f>
        <v>625.60648945590344</v>
      </c>
      <c r="BD1074" s="2">
        <f t="shared" ref="BD1074" si="11283">AR1074*AY1071+AT1074*AY1074-AS1074*AZ1071-AU1074*AZ1074</f>
        <v>-2675.4488819372737</v>
      </c>
      <c r="BE1074" s="3">
        <f t="shared" ref="BE1074" si="11284">(AR1074*AZ1071+AS1074*AY1071+AT1074*AZ1074+AU1074*AY1074)</f>
        <v>0</v>
      </c>
      <c r="BF1074" s="20"/>
      <c r="BG1074" s="16">
        <v>0</v>
      </c>
      <c r="BH1074" s="17">
        <f t="shared" ref="BH1074" si="11285">$B1071*$BH$4</f>
        <v>4.7277376000000002</v>
      </c>
      <c r="BI1074" s="18">
        <v>1</v>
      </c>
      <c r="BJ1074" s="19">
        <v>0</v>
      </c>
      <c r="BK1074" s="20"/>
      <c r="BL1074" s="1">
        <f t="shared" ref="BL1074" si="11286">BB1074*BG1071+BD1074*BG1074-BC1074*BH1071-BE1074*BH1074</f>
        <v>0</v>
      </c>
      <c r="BM1074" s="4">
        <f t="shared" ref="BM1074" si="11287">(BB1074*BH1071+BC1074*BG1071+BD1074*BH1074+BE1074*BG1074)</f>
        <v>-12023.213786556906</v>
      </c>
      <c r="BN1074" s="2">
        <f t="shared" ref="BN1074" si="11288">BB1074*BI1071+BD1074*BI1074-BC1074*BJ1071-BE1074*BJ1074</f>
        <v>-2675.4488819372737</v>
      </c>
      <c r="BO1074" s="3">
        <f t="shared" ref="BO1074" si="11289">(BB1074*BJ1071+BC1074*BI1071+BD1074*BJ1074+BE1074*BI1074)</f>
        <v>0</v>
      </c>
      <c r="BP1074" s="20"/>
      <c r="BQ1074" s="16">
        <v>0</v>
      </c>
      <c r="BR1074" s="17">
        <v>0</v>
      </c>
      <c r="BS1074" s="18">
        <v>1</v>
      </c>
      <c r="BT1074" s="19">
        <v>0</v>
      </c>
      <c r="BU1074" s="20"/>
      <c r="BV1074" s="1">
        <f t="shared" ref="BV1074" si="11290">BL1074*BQ1071+BN1074*BQ1074-BM1074*BR1071-BO1074*BR1074</f>
        <v>0</v>
      </c>
      <c r="BW1074" s="4">
        <f t="shared" ref="BW1074" si="11291">(BL1074*BR1071+BM1074*BQ1071+BN1074*BR1074+BO1074*BQ1074)</f>
        <v>-12023.213786556906</v>
      </c>
      <c r="BX1074" s="2">
        <f t="shared" ref="BX1074" si="11292">BL1074*BS1071+BN1074*BS1074-BM1074*BT1071-BO1074*BT1074</f>
        <v>42277.48146321933</v>
      </c>
      <c r="BY1074" s="3">
        <f t="shared" ref="BY1074" si="11293">(BL1074*BT1071+BM1074*BS1071+BN1074*BT1074+BO1074*BS1074)</f>
        <v>0</v>
      </c>
      <c r="BZ1074" s="20"/>
      <c r="CA1074" s="16">
        <v>0</v>
      </c>
      <c r="CB1074" s="17">
        <f t="shared" ref="CB1074" si="11294">$B1071*$CB$4</f>
        <v>2.1339375999999999</v>
      </c>
      <c r="CC1074" s="18">
        <v>1</v>
      </c>
      <c r="CD1074" s="19">
        <v>0</v>
      </c>
      <c r="CE1074" s="20"/>
      <c r="CF1074" s="1">
        <f t="shared" ref="CF1074" si="11295">BV1074*CA1071+BX1074*CA1074-BW1074*CB1071-BY1074*CB1074</f>
        <v>0</v>
      </c>
      <c r="CG1074" s="4">
        <f t="shared" ref="CG1074" si="11296">(BV1074*CB1071+BW1074*CA1071+BX1074*CB1074+BY1074*CA1074)</f>
        <v>78194.29354110983</v>
      </c>
      <c r="CH1074" s="2">
        <f t="shared" ref="CH1074" si="11297">BV1074*CC1071+BX1074*CC1074-BW1074*CD1071-BY1074*CD1074</f>
        <v>42277.48146321933</v>
      </c>
      <c r="CI1074" s="3">
        <f t="shared" ref="CI1074" si="11298">(BV1074*CD1071+BW1074*CC1071+BX1074*CD1074+BY1074*CC1074)</f>
        <v>0</v>
      </c>
      <c r="CK1074" s="16">
        <f t="shared" ref="CK1074" si="11299">1/$CL$4</f>
        <v>1</v>
      </c>
      <c r="CL1074" s="17">
        <v>0</v>
      </c>
      <c r="CM1074" s="18">
        <v>1</v>
      </c>
      <c r="CN1074" s="19">
        <v>0</v>
      </c>
      <c r="CP1074" s="1">
        <f t="shared" ref="CP1074" si="11300">CF1074*CK1071+CH1074*CK1074-CG1074*CL1071-CI1074*CL1074</f>
        <v>42277.48146321933</v>
      </c>
      <c r="CQ1074" s="4">
        <f t="shared" ref="CQ1074" si="11301">(CF1074*CL1071+CG1074*CK1071+CH1074*CL1074+CI1074*CK1074)</f>
        <v>78194.29354110983</v>
      </c>
      <c r="CR1074" s="2">
        <f t="shared" ref="CR1074" si="11302">CF1074*CM1071+CH1074*CM1074-CG1074*CN1071-CI1074*CN1074</f>
        <v>42277.48146321933</v>
      </c>
      <c r="CS1074" s="3">
        <f t="shared" ref="CS1074" si="11303">(CF1074*CN1071+CG1074*CM1071+CH1074*CN1074+CI1074*CM1074)</f>
        <v>0</v>
      </c>
      <c r="CU1074" s="39">
        <f t="shared" ref="CU1074" si="11304">(180/PI())*ATAN(-1*(CQ1071/CP1071))</f>
        <v>28.398857324764986</v>
      </c>
      <c r="CW1074" s="56">
        <f t="shared" ref="CW1074" si="11305">20*LOG(((1-(10^(CU1071/20)^2)*(1-((1-CW1071)/(1+CW1071))^2))^0.5))</f>
        <v>-1.5499693230941913E-9</v>
      </c>
    </row>
    <row r="1075" spans="1:101" ht="18" customHeight="1">
      <c r="E1075" s="20"/>
      <c r="F1075" s="20"/>
      <c r="G1075" s="20"/>
      <c r="H1075" s="20"/>
      <c r="I1075" s="20"/>
      <c r="J1075" s="20"/>
      <c r="K1075" s="20"/>
      <c r="L1075" s="20"/>
      <c r="M1075" s="20"/>
      <c r="N1075" s="20"/>
      <c r="O1075" s="20"/>
      <c r="P1075" s="20"/>
      <c r="Q1075" s="20"/>
      <c r="R1075" s="20"/>
      <c r="S1075" s="20"/>
      <c r="T1075" s="20"/>
      <c r="U1075" s="20"/>
      <c r="V1075" s="20"/>
      <c r="W1075" s="20"/>
      <c r="X1075" s="20"/>
      <c r="Y1075" s="20"/>
      <c r="Z1075" s="20"/>
      <c r="AA1075" s="20"/>
      <c r="AB1075" s="30"/>
      <c r="AC1075" s="20"/>
      <c r="AD1075" s="20"/>
      <c r="AE1075" s="20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</row>
    <row r="1076" spans="1:101" ht="18" customHeight="1"/>
    <row r="1077" spans="1:101" ht="18" customHeight="1" thickBot="1">
      <c r="A1077" s="23"/>
      <c r="B1077" s="23"/>
      <c r="C1077" s="23"/>
      <c r="D1077" s="20" t="s">
        <v>6</v>
      </c>
      <c r="E1077" s="20"/>
      <c r="F1077" s="20"/>
      <c r="G1077" s="20"/>
      <c r="H1077" s="20"/>
      <c r="I1077" s="20" t="s">
        <v>7</v>
      </c>
      <c r="J1077" s="20"/>
      <c r="K1077" s="20"/>
      <c r="L1077" s="20"/>
      <c r="M1077" s="23"/>
      <c r="N1077" s="23"/>
      <c r="O1077" s="24" t="s">
        <v>8</v>
      </c>
      <c r="P1077" s="23"/>
      <c r="Q1077" s="23"/>
      <c r="R1077" s="23"/>
      <c r="S1077" s="20"/>
      <c r="T1077" s="20" t="s">
        <v>9</v>
      </c>
      <c r="U1077" s="23"/>
      <c r="V1077" s="23"/>
      <c r="W1077" s="23"/>
      <c r="X1077" s="23"/>
      <c r="Y1077" s="24" t="s">
        <v>10</v>
      </c>
      <c r="Z1077" s="23"/>
      <c r="AA1077" s="23"/>
      <c r="AB1077" s="23"/>
      <c r="AC1077" s="24" t="s">
        <v>11</v>
      </c>
      <c r="AD1077" s="20"/>
      <c r="AE1077" s="20"/>
      <c r="AF1077" s="20"/>
      <c r="AG1077" s="20"/>
      <c r="AH1077" s="23"/>
      <c r="AI1077" s="24" t="s">
        <v>12</v>
      </c>
      <c r="AJ1077" s="23"/>
      <c r="AK1077" s="23"/>
      <c r="AL1077" s="20"/>
      <c r="AM1077" s="24" t="s">
        <v>21</v>
      </c>
      <c r="AN1077" s="20"/>
      <c r="AO1077" s="23"/>
      <c r="AP1077" s="23"/>
      <c r="AQ1077" s="23"/>
      <c r="AR1077" s="23"/>
      <c r="AS1077" s="24" t="s">
        <v>87</v>
      </c>
      <c r="AT1077" s="23"/>
      <c r="AU1077" s="23"/>
      <c r="AV1077" s="23"/>
      <c r="AW1077" s="24" t="s">
        <v>22</v>
      </c>
      <c r="AX1077" s="20"/>
      <c r="AY1077" s="20"/>
      <c r="AZ1077" s="20"/>
      <c r="BA1077" s="20"/>
      <c r="BB1077" s="23"/>
      <c r="BC1077" s="24" t="s">
        <v>13</v>
      </c>
      <c r="BD1077" s="23"/>
      <c r="BE1077" s="23"/>
      <c r="BF1077" s="23"/>
      <c r="BG1077" s="24" t="s">
        <v>23</v>
      </c>
      <c r="BH1077" s="20"/>
      <c r="BI1077" s="23"/>
      <c r="BJ1077" s="23"/>
      <c r="BK1077" s="23"/>
      <c r="BL1077" s="23"/>
      <c r="BM1077" s="24" t="s">
        <v>24</v>
      </c>
      <c r="BN1077" s="23"/>
      <c r="BO1077" s="23"/>
      <c r="BP1077" s="23"/>
      <c r="BQ1077" s="24" t="s">
        <v>22</v>
      </c>
      <c r="BR1077" s="20"/>
      <c r="BS1077" s="20"/>
      <c r="BT1077" s="20"/>
      <c r="BU1077" s="20"/>
      <c r="BV1077" s="23"/>
      <c r="BW1077" s="24" t="s">
        <v>25</v>
      </c>
      <c r="BX1077" s="23"/>
      <c r="BY1077" s="23"/>
      <c r="BZ1077" s="23"/>
      <c r="CA1077" s="24" t="s">
        <v>23</v>
      </c>
      <c r="CB1077" s="20"/>
      <c r="CC1077" s="23"/>
      <c r="CD1077" s="23"/>
      <c r="CE1077" s="23"/>
      <c r="CF1077" s="23"/>
      <c r="CG1077" s="24" t="s">
        <v>88</v>
      </c>
      <c r="CH1077" s="23"/>
      <c r="CI1077" s="23"/>
      <c r="CJ1077" s="23"/>
      <c r="CK1077" s="24" t="s">
        <v>155</v>
      </c>
      <c r="CL1077" s="24"/>
      <c r="CM1077" s="23"/>
      <c r="CN1077" s="23"/>
      <c r="CO1077" s="23"/>
      <c r="CP1077" s="23"/>
      <c r="CQ1077" s="24" t="s">
        <v>89</v>
      </c>
      <c r="CR1077" s="23"/>
      <c r="CS1077" s="23"/>
    </row>
    <row r="1078" spans="1:101" ht="18" customHeight="1" thickBot="1">
      <c r="A1078" s="23"/>
      <c r="B1078" s="33"/>
      <c r="C1078" s="23"/>
      <c r="D1078" s="7" t="s">
        <v>99</v>
      </c>
      <c r="E1078" s="8"/>
      <c r="F1078" s="8" t="s">
        <v>100</v>
      </c>
      <c r="G1078" s="9"/>
      <c r="H1078" s="10"/>
      <c r="I1078" s="7" t="s">
        <v>103</v>
      </c>
      <c r="J1078" s="8"/>
      <c r="K1078" s="8" t="s">
        <v>104</v>
      </c>
      <c r="L1078" s="9"/>
      <c r="M1078" s="23"/>
      <c r="N1078" s="194" t="s">
        <v>74</v>
      </c>
      <c r="O1078" s="195"/>
      <c r="P1078" s="196" t="s">
        <v>75</v>
      </c>
      <c r="Q1078" s="197"/>
      <c r="R1078" s="23"/>
      <c r="S1078" s="7" t="s">
        <v>2</v>
      </c>
      <c r="T1078" s="8"/>
      <c r="U1078" s="8" t="s">
        <v>3</v>
      </c>
      <c r="V1078" s="9"/>
      <c r="W1078" s="20"/>
      <c r="X1078" s="194" t="s">
        <v>108</v>
      </c>
      <c r="Y1078" s="195"/>
      <c r="Z1078" s="196" t="s">
        <v>109</v>
      </c>
      <c r="AA1078" s="197"/>
      <c r="AB1078" s="20"/>
      <c r="AC1078" s="7" t="s">
        <v>107</v>
      </c>
      <c r="AD1078" s="8"/>
      <c r="AE1078" s="8" t="s">
        <v>14</v>
      </c>
      <c r="AF1078" s="9"/>
      <c r="AG1078" s="20"/>
      <c r="AH1078" s="194" t="s">
        <v>112</v>
      </c>
      <c r="AI1078" s="195"/>
      <c r="AJ1078" s="196" t="s">
        <v>113</v>
      </c>
      <c r="AK1078" s="197"/>
      <c r="AL1078" s="20"/>
      <c r="AM1078" s="106" t="s">
        <v>135</v>
      </c>
      <c r="AN1078" s="107"/>
      <c r="AO1078" s="107" t="s">
        <v>136</v>
      </c>
      <c r="AP1078" s="108"/>
      <c r="AQ1078" s="23"/>
      <c r="AR1078" s="194" t="s">
        <v>116</v>
      </c>
      <c r="AS1078" s="195"/>
      <c r="AT1078" s="196" t="s">
        <v>0</v>
      </c>
      <c r="AU1078" s="197"/>
      <c r="AV1078" s="36"/>
      <c r="AW1078" s="7" t="s">
        <v>139</v>
      </c>
      <c r="AX1078" s="8"/>
      <c r="AY1078" s="8" t="s">
        <v>140</v>
      </c>
      <c r="AZ1078" s="9"/>
      <c r="BA1078" s="20"/>
      <c r="BB1078" s="194" t="s">
        <v>119</v>
      </c>
      <c r="BC1078" s="195"/>
      <c r="BD1078" s="196" t="s">
        <v>120</v>
      </c>
      <c r="BE1078" s="197"/>
      <c r="BF1078" s="36"/>
      <c r="BG1078" s="190" t="s">
        <v>143</v>
      </c>
      <c r="BH1078" s="191"/>
      <c r="BI1078" s="192" t="s">
        <v>144</v>
      </c>
      <c r="BJ1078" s="193"/>
      <c r="BK1078" s="36"/>
      <c r="BL1078" s="194" t="s">
        <v>123</v>
      </c>
      <c r="BM1078" s="195"/>
      <c r="BN1078" s="196" t="s">
        <v>124</v>
      </c>
      <c r="BO1078" s="197"/>
      <c r="BP1078" s="36"/>
      <c r="BQ1078" s="7" t="s">
        <v>147</v>
      </c>
      <c r="BR1078" s="8"/>
      <c r="BS1078" s="8" t="s">
        <v>148</v>
      </c>
      <c r="BT1078" s="9"/>
      <c r="BU1078" s="20"/>
      <c r="BV1078" s="194" t="s">
        <v>127</v>
      </c>
      <c r="BW1078" s="195"/>
      <c r="BX1078" s="196" t="s">
        <v>128</v>
      </c>
      <c r="BY1078" s="197"/>
      <c r="BZ1078" s="36"/>
      <c r="CA1078" s="7" t="s">
        <v>151</v>
      </c>
      <c r="CB1078" s="8"/>
      <c r="CC1078" s="8" t="s">
        <v>152</v>
      </c>
      <c r="CD1078" s="9"/>
      <c r="CE1078" s="36"/>
      <c r="CF1078" s="194" t="s">
        <v>131</v>
      </c>
      <c r="CG1078" s="195"/>
      <c r="CH1078" s="196" t="s">
        <v>132</v>
      </c>
      <c r="CI1078" s="197"/>
      <c r="CJ1078" s="23"/>
      <c r="CK1078" s="7" t="s">
        <v>156</v>
      </c>
      <c r="CL1078" s="8"/>
      <c r="CM1078" s="8" t="s">
        <v>157</v>
      </c>
      <c r="CN1078" s="9"/>
      <c r="CO1078" s="23"/>
      <c r="CP1078" s="194" t="s">
        <v>160</v>
      </c>
      <c r="CQ1078" s="195"/>
      <c r="CR1078" s="196" t="s">
        <v>132</v>
      </c>
      <c r="CS1078" s="197"/>
      <c r="CU1078" s="26" t="s">
        <v>15</v>
      </c>
      <c r="CW1078" s="52" t="s">
        <v>46</v>
      </c>
    </row>
    <row r="1079" spans="1:101" ht="18" customHeight="1" thickTop="1" thickBot="1">
      <c r="B1079" s="34">
        <v>2.64</v>
      </c>
      <c r="D1079" s="11">
        <v>1</v>
      </c>
      <c r="E1079" s="12">
        <v>0</v>
      </c>
      <c r="F1079" s="13">
        <v>0</v>
      </c>
      <c r="G1079" s="14">
        <v>0</v>
      </c>
      <c r="H1079" s="10"/>
      <c r="I1079" s="11">
        <v>1</v>
      </c>
      <c r="J1079" s="12">
        <v>0</v>
      </c>
      <c r="K1079" s="13">
        <v>0</v>
      </c>
      <c r="L1079" s="40">
        <f t="shared" ref="L1079" si="11306">$B1079*$J$4</f>
        <v>3.7673856000000003</v>
      </c>
      <c r="N1079" s="1">
        <f t="shared" ref="N1079" si="11307">D1079*I1079+F1079*I1082-E1079*J1079-G1079*J1082</f>
        <v>1</v>
      </c>
      <c r="O1079" s="4">
        <f t="shared" ref="O1079" si="11308">(D1079*J1079+E1079*I1079+F1079*J1082+G1079*I1082)</f>
        <v>0</v>
      </c>
      <c r="P1079" s="2">
        <f t="shared" ref="P1079" si="11309">D1079*K1079+F1079*K1082-E1079*L1079-G1079*L1082</f>
        <v>0</v>
      </c>
      <c r="Q1079" s="3">
        <f t="shared" ref="Q1079" si="11310">(D1079*L1079+E1079*K1079+F1079*L1082+G1079*K1082)</f>
        <v>3.7673856000000003</v>
      </c>
      <c r="S1079" s="11">
        <v>1</v>
      </c>
      <c r="T1079" s="12">
        <v>0</v>
      </c>
      <c r="U1079" s="13">
        <v>0</v>
      </c>
      <c r="V1079" s="13">
        <v>0</v>
      </c>
      <c r="W1079" s="20"/>
      <c r="X1079" s="1">
        <f t="shared" ref="X1079" si="11311">N1079*S1079+P1079*S1082-O1079*T1079-Q1079*T1082</f>
        <v>-16.947173994168324</v>
      </c>
      <c r="Y1079" s="4">
        <f t="shared" ref="Y1079" si="11312">(N1079*T1079+O1079*S1079+P1079*T1082+Q1079*S1082)</f>
        <v>0</v>
      </c>
      <c r="Z1079" s="2">
        <f t="shared" ref="Z1079" si="11313">N1079*U1079+P1079*U1082-O1079*V1079-Q1079*V1082</f>
        <v>0</v>
      </c>
      <c r="AA1079" s="3">
        <f t="shared" ref="AA1079" si="11314">(N1079*V1079+O1079*U1079+P1079*V1082+Q1079*U1082)</f>
        <v>3.7673856000000003</v>
      </c>
      <c r="AB1079" s="20"/>
      <c r="AC1079" s="11">
        <v>1</v>
      </c>
      <c r="AD1079" s="12">
        <v>0</v>
      </c>
      <c r="AE1079" s="13">
        <v>0</v>
      </c>
      <c r="AF1079" s="40">
        <f t="shared" ref="AF1079" si="11315">$B1079*$AD$4</f>
        <v>4.5209736000000005</v>
      </c>
      <c r="AG1079" s="20"/>
      <c r="AH1079" s="1">
        <f t="shared" ref="AH1079" si="11316">X1079*AC1079+Z1079*AC1082-Y1079*AD1079-AA1079*AD1082</f>
        <v>-16.947173994168324</v>
      </c>
      <c r="AI1079" s="4">
        <f t="shared" ref="AI1079" si="11317">(X1079*AD1079+Y1079*AC1079+Z1079*AD1082+AA1079*AC1082)</f>
        <v>0</v>
      </c>
      <c r="AJ1079" s="2">
        <f t="shared" ref="AJ1079" si="11318">X1079*AE1079+Z1079*AE1082-Y1079*AF1079-AA1079*AF1082</f>
        <v>0</v>
      </c>
      <c r="AK1079" s="3">
        <f t="shared" ref="AK1079" si="11319">(X1079*AF1079+Y1079*AE1079+Z1079*AF1082+AA1079*AE1082)</f>
        <v>-72.850340622241561</v>
      </c>
      <c r="AL1079" s="20"/>
      <c r="AM1079" s="11">
        <v>1</v>
      </c>
      <c r="AN1079" s="12">
        <v>0</v>
      </c>
      <c r="AO1079" s="13">
        <v>0</v>
      </c>
      <c r="AP1079" s="14">
        <v>0</v>
      </c>
      <c r="AR1079" s="1">
        <f t="shared" ref="AR1079" si="11320">AH1079*AM1079+AJ1079*AM1082-AI1079*AN1079-AK1079*AN1082</f>
        <v>349.57792598663343</v>
      </c>
      <c r="AS1079" s="4">
        <f t="shared" ref="AS1079" si="11321">(AH1079*AN1079+AI1079*AM1079+AJ1079*AN1082+AK1079*AM1082)</f>
        <v>0</v>
      </c>
      <c r="AT1079" s="2">
        <f t="shared" ref="AT1079" si="11322">AH1079*AO1079+AJ1079*AO1082-AI1079*AP1079-AK1079*AP1082</f>
        <v>0</v>
      </c>
      <c r="AU1079" s="3">
        <f t="shared" ref="AU1079" si="11323">(AH1079*AP1079+AI1079*AO1079+AJ1079*AP1082+AK1079*AO1082)</f>
        <v>-72.850340622241561</v>
      </c>
      <c r="AV1079" s="20"/>
      <c r="AW1079" s="11">
        <v>1</v>
      </c>
      <c r="AX1079" s="12">
        <v>0</v>
      </c>
      <c r="AY1079" s="13">
        <v>0</v>
      </c>
      <c r="AZ1079" s="40">
        <f t="shared" ref="AZ1079" si="11324">$B1079*$AX$4</f>
        <v>4.5209736000000005</v>
      </c>
      <c r="BA1079" s="20"/>
      <c r="BB1079" s="1">
        <f t="shared" ref="BB1079" si="11325">AR1079*AW1079+AT1079*AW1082-AS1079*AX1079-AU1079*AX1082</f>
        <v>349.57792598663343</v>
      </c>
      <c r="BC1079" s="4">
        <f t="shared" ref="BC1079" si="11326">(AR1079*AX1079+AS1079*AW1079+AT1079*AX1082+AU1079*AW1082)</f>
        <v>0</v>
      </c>
      <c r="BD1079" s="2">
        <f t="shared" ref="BD1079" si="11327">AR1079*AY1079+AT1079*AY1082-AS1079*AZ1079-AU1079*AZ1082</f>
        <v>0</v>
      </c>
      <c r="BE1079" s="3">
        <f t="shared" ref="BE1079" si="11328">(AR1079*AZ1079+AS1079*AY1079+AT1079*AZ1082+AU1079*AY1082)</f>
        <v>1507.5822339060824</v>
      </c>
      <c r="BF1079" s="20"/>
      <c r="BG1079" s="11">
        <v>1</v>
      </c>
      <c r="BH1079" s="12">
        <v>0</v>
      </c>
      <c r="BI1079" s="13">
        <v>0</v>
      </c>
      <c r="BJ1079" s="14">
        <v>0</v>
      </c>
      <c r="BK1079" s="20"/>
      <c r="BL1079" s="1">
        <f t="shared" ref="BL1079" si="11329">BB1079*BG1079+BD1079*BG1082-BC1079*BH1079-BE1079*BH1082</f>
        <v>-6832.2833261319256</v>
      </c>
      <c r="BM1079" s="4">
        <f t="shared" ref="BM1079" si="11330">(BB1079*BH1079+BC1079*BG1079+BD1079*BH1082+BE1079*BG1082)</f>
        <v>0</v>
      </c>
      <c r="BN1079" s="2">
        <f t="shared" ref="BN1079" si="11331">BB1079*BI1079+BD1079*BI1082-BC1079*BJ1079-BE1079*BJ1082</f>
        <v>0</v>
      </c>
      <c r="BO1079" s="3">
        <f t="shared" ref="BO1079" si="11332">(BB1079*BJ1079+BC1079*BI1079+BD1079*BJ1082+BE1079*BI1082)</f>
        <v>1507.5822339060824</v>
      </c>
      <c r="BP1079" s="20"/>
      <c r="BQ1079" s="11">
        <v>1</v>
      </c>
      <c r="BR1079" s="12">
        <v>0</v>
      </c>
      <c r="BS1079" s="13">
        <v>0</v>
      </c>
      <c r="BT1079" s="40">
        <f t="shared" ref="BT1079" si="11333">$B1079*BR$4</f>
        <v>3.7673856000000003</v>
      </c>
      <c r="BU1079" s="20"/>
      <c r="BV1079" s="1">
        <f t="shared" ref="BV1079" si="11334">BL1079*BQ1079+BN1079*BQ1082-BM1079*BR1079-BO1079*BR1082</f>
        <v>-6832.2833261319256</v>
      </c>
      <c r="BW1079" s="4">
        <f t="shared" ref="BW1079" si="11335">(BL1079*BR1079+BM1079*BQ1079+BN1079*BR1082+BO1079*BQ1082)</f>
        <v>0</v>
      </c>
      <c r="BX1079" s="2">
        <f t="shared" ref="BX1079" si="11336">BL1079*BS1079+BN1079*BS1082-BM1079*BT1079-BO1079*BT1082</f>
        <v>0</v>
      </c>
      <c r="BY1079" s="3">
        <f t="shared" ref="BY1079" si="11337">(BL1079*BT1079+BM1079*BS1079+BN1079*BT1082+BO1079*BS1082)</f>
        <v>-24232.263584083441</v>
      </c>
      <c r="BZ1079" s="20"/>
      <c r="CA1079" s="11">
        <v>1</v>
      </c>
      <c r="CB1079" s="12">
        <v>0</v>
      </c>
      <c r="CC1079" s="13">
        <v>0</v>
      </c>
      <c r="CD1079" s="14">
        <v>0</v>
      </c>
      <c r="CE1079" s="20"/>
      <c r="CF1079" s="1">
        <f t="shared" ref="CF1079" si="11338">BV1079*CA1079+BX1079*CA1082-BW1079*CB1079-BY1079*CB1082</f>
        <v>45272.588949933779</v>
      </c>
      <c r="CG1079" s="4">
        <f t="shared" ref="CG1079" si="11339">(BV1079*CB1079+BW1079*CA1079+BX1079*CB1082+BY1079*CA1082)</f>
        <v>0</v>
      </c>
      <c r="CH1079" s="2">
        <f t="shared" ref="CH1079" si="11340">BV1079*CC1079+BX1079*CC1082-BW1079*CD1079-BY1079*CD1082</f>
        <v>0</v>
      </c>
      <c r="CI1079" s="3">
        <f t="shared" ref="CI1079" si="11341">(BV1079*CD1079+BW1079*CC1079+BX1079*CD1082+BY1079*CC1082)</f>
        <v>-24232.263584083441</v>
      </c>
      <c r="CJ1079" s="28"/>
      <c r="CK1079" s="11">
        <v>1</v>
      </c>
      <c r="CL1079" s="12">
        <v>0</v>
      </c>
      <c r="CM1079" s="13">
        <v>0</v>
      </c>
      <c r="CN1079" s="14">
        <v>0</v>
      </c>
      <c r="CP1079" s="1">
        <f t="shared" ref="CP1079" si="11342">CF1079*CK1079+CH1079*CK1082-CG1079*CL1079-CI1079*CL1082</f>
        <v>45272.588949933779</v>
      </c>
      <c r="CQ1079" s="4">
        <f t="shared" ref="CQ1079" si="11343">(CF1079*CL1079+CG1079*CK1079+CH1079*CL1082+CI1079*CK1082)</f>
        <v>-24232.263584083441</v>
      </c>
      <c r="CR1079" s="2">
        <f t="shared" ref="CR1079" si="11344">CF1079*CM1079+CH1079*CM1082-CG1079*CN1079-CI1079*CN1082</f>
        <v>0</v>
      </c>
      <c r="CS1079" s="3">
        <f t="shared" ref="CS1079" si="11345">(CF1079*CN1079+CG1079*CM1079+CH1079*CN1082+CI1079*CM1082)</f>
        <v>-24232.263584083441</v>
      </c>
      <c r="CU1079" s="29">
        <f t="shared" ref="CU1079" si="11346">20*LOG(((1+$CL$4)/$CL$4)/((CP1079+CP1082)^2+(CQ1079+CQ1082)^2)^0.5)</f>
        <v>-94.713096838315778</v>
      </c>
      <c r="CW1079" s="53">
        <f t="shared" ref="CW1079" si="11347">((CP1079^2+CQ1079^2)^0.5)/((CP1082^2+CQ1082^2)^0.5)</f>
        <v>0.53525243763000852</v>
      </c>
    </row>
    <row r="1080" spans="1:101" ht="18" customHeight="1" thickBot="1">
      <c r="D1080" s="11"/>
      <c r="E1080" s="13"/>
      <c r="F1080" s="13"/>
      <c r="G1080" s="15"/>
      <c r="H1080" s="10"/>
      <c r="I1080" s="11"/>
      <c r="J1080" s="13"/>
      <c r="K1080" s="13"/>
      <c r="L1080" s="15"/>
      <c r="N1080" s="5"/>
      <c r="Q1080" s="6"/>
      <c r="S1080" s="11"/>
      <c r="T1080" s="13"/>
      <c r="U1080" s="13"/>
      <c r="V1080" s="15"/>
      <c r="W1080" s="20"/>
      <c r="X1080" s="5"/>
      <c r="AA1080" s="6"/>
      <c r="AB1080" s="20"/>
      <c r="AC1080" s="11"/>
      <c r="AD1080" s="13"/>
      <c r="AE1080" s="13"/>
      <c r="AF1080" s="15"/>
      <c r="AG1080" s="20"/>
      <c r="AH1080" s="5"/>
      <c r="AK1080" s="6"/>
      <c r="AL1080" s="20"/>
      <c r="AM1080" s="11"/>
      <c r="AN1080" s="13"/>
      <c r="AO1080" s="13"/>
      <c r="AP1080" s="15"/>
      <c r="AR1080" s="5"/>
      <c r="AU1080" s="6"/>
      <c r="AW1080" s="11"/>
      <c r="AX1080" s="13"/>
      <c r="AY1080" s="13"/>
      <c r="AZ1080" s="15"/>
      <c r="BA1080" s="20"/>
      <c r="BB1080" s="5"/>
      <c r="BE1080" s="6"/>
      <c r="BG1080" s="11"/>
      <c r="BH1080" s="13"/>
      <c r="BI1080" s="13"/>
      <c r="BJ1080" s="15"/>
      <c r="BL1080" s="5"/>
      <c r="BO1080" s="6"/>
      <c r="BQ1080" s="11"/>
      <c r="BR1080" s="13"/>
      <c r="BS1080" s="13"/>
      <c r="BT1080" s="15"/>
      <c r="BU1080" s="20"/>
      <c r="BV1080" s="5"/>
      <c r="BY1080" s="6"/>
      <c r="CA1080" s="11"/>
      <c r="CB1080" s="13"/>
      <c r="CC1080" s="13"/>
      <c r="CD1080" s="15"/>
      <c r="CF1080" s="5"/>
      <c r="CI1080" s="6"/>
      <c r="CK1080" s="11"/>
      <c r="CL1080" s="13"/>
      <c r="CM1080" s="13"/>
      <c r="CN1080" s="15"/>
      <c r="CP1080" s="5"/>
      <c r="CS1080" s="6"/>
      <c r="CW1080" s="54"/>
    </row>
    <row r="1081" spans="1:101" ht="18" customHeight="1" thickBot="1">
      <c r="D1081" s="11" t="s">
        <v>101</v>
      </c>
      <c r="E1081" s="13"/>
      <c r="F1081" s="13" t="s">
        <v>102</v>
      </c>
      <c r="G1081" s="15"/>
      <c r="H1081" s="10"/>
      <c r="I1081" s="11" t="s">
        <v>106</v>
      </c>
      <c r="J1081" s="13"/>
      <c r="K1081" s="13" t="s">
        <v>105</v>
      </c>
      <c r="L1081" s="15"/>
      <c r="N1081" s="194" t="s">
        <v>16</v>
      </c>
      <c r="O1081" s="195"/>
      <c r="P1081" s="196" t="s">
        <v>17</v>
      </c>
      <c r="Q1081" s="197"/>
      <c r="S1081" s="11" t="s">
        <v>4</v>
      </c>
      <c r="T1081" s="13"/>
      <c r="U1081" s="13" t="s">
        <v>5</v>
      </c>
      <c r="V1081" s="15"/>
      <c r="W1081" s="20"/>
      <c r="X1081" s="194" t="s">
        <v>111</v>
      </c>
      <c r="Y1081" s="195"/>
      <c r="Z1081" s="196" t="s">
        <v>110</v>
      </c>
      <c r="AA1081" s="197"/>
      <c r="AB1081" s="20"/>
      <c r="AC1081" s="11" t="s">
        <v>18</v>
      </c>
      <c r="AD1081" s="13"/>
      <c r="AE1081" s="13" t="s">
        <v>19</v>
      </c>
      <c r="AF1081" s="15"/>
      <c r="AG1081" s="20"/>
      <c r="AH1081" s="194" t="s">
        <v>114</v>
      </c>
      <c r="AI1081" s="195"/>
      <c r="AJ1081" s="196" t="s">
        <v>115</v>
      </c>
      <c r="AK1081" s="197"/>
      <c r="AL1081" s="20"/>
      <c r="AM1081" s="11" t="s">
        <v>138</v>
      </c>
      <c r="AN1081" s="13"/>
      <c r="AO1081" s="13" t="s">
        <v>137</v>
      </c>
      <c r="AP1081" s="15"/>
      <c r="AR1081" s="194" t="s">
        <v>117</v>
      </c>
      <c r="AS1081" s="195"/>
      <c r="AT1081" s="196" t="s">
        <v>118</v>
      </c>
      <c r="AU1081" s="197"/>
      <c r="AV1081" s="36"/>
      <c r="AW1081" s="11" t="s">
        <v>142</v>
      </c>
      <c r="AX1081" s="13"/>
      <c r="AY1081" s="13" t="s">
        <v>141</v>
      </c>
      <c r="AZ1081" s="15"/>
      <c r="BA1081" s="20"/>
      <c r="BB1081" s="194" t="s">
        <v>122</v>
      </c>
      <c r="BC1081" s="195"/>
      <c r="BD1081" s="196" t="s">
        <v>121</v>
      </c>
      <c r="BE1081" s="197"/>
      <c r="BF1081" s="36"/>
      <c r="BG1081" s="11" t="s">
        <v>145</v>
      </c>
      <c r="BH1081" s="13"/>
      <c r="BI1081" s="13" t="s">
        <v>146</v>
      </c>
      <c r="BJ1081" s="15"/>
      <c r="BK1081" s="36"/>
      <c r="BL1081" s="194" t="s">
        <v>125</v>
      </c>
      <c r="BM1081" s="195"/>
      <c r="BN1081" s="196" t="s">
        <v>126</v>
      </c>
      <c r="BO1081" s="197"/>
      <c r="BP1081" s="36"/>
      <c r="BQ1081" s="11" t="s">
        <v>150</v>
      </c>
      <c r="BR1081" s="13"/>
      <c r="BS1081" s="13" t="s">
        <v>149</v>
      </c>
      <c r="BT1081" s="15"/>
      <c r="BU1081" s="20"/>
      <c r="BV1081" s="194" t="s">
        <v>129</v>
      </c>
      <c r="BW1081" s="195"/>
      <c r="BX1081" s="196" t="s">
        <v>130</v>
      </c>
      <c r="BY1081" s="197"/>
      <c r="BZ1081" s="36"/>
      <c r="CA1081" s="11" t="s">
        <v>154</v>
      </c>
      <c r="CB1081" s="13"/>
      <c r="CC1081" s="13" t="s">
        <v>153</v>
      </c>
      <c r="CD1081" s="15"/>
      <c r="CE1081" s="36"/>
      <c r="CF1081" s="194" t="s">
        <v>134</v>
      </c>
      <c r="CG1081" s="195"/>
      <c r="CH1081" s="196" t="s">
        <v>133</v>
      </c>
      <c r="CI1081" s="197"/>
      <c r="CK1081" s="11" t="s">
        <v>159</v>
      </c>
      <c r="CL1081" s="13"/>
      <c r="CM1081" s="13" t="s">
        <v>158</v>
      </c>
      <c r="CN1081" s="15"/>
      <c r="CP1081" s="109" t="s">
        <v>161</v>
      </c>
      <c r="CQ1081" s="110"/>
      <c r="CR1081" s="111" t="s">
        <v>162</v>
      </c>
      <c r="CS1081" s="112"/>
      <c r="CU1081" s="38" t="s">
        <v>29</v>
      </c>
      <c r="CW1081" s="55" t="s">
        <v>47</v>
      </c>
    </row>
    <row r="1082" spans="1:101" ht="18" customHeight="1" thickTop="1" thickBot="1">
      <c r="D1082" s="16">
        <v>0</v>
      </c>
      <c r="E1082" s="17">
        <f t="shared" ref="E1082" si="11348">$B1079*$E$4</f>
        <v>2.1502272000000002</v>
      </c>
      <c r="F1082" s="18">
        <v>1</v>
      </c>
      <c r="G1082" s="19">
        <v>0</v>
      </c>
      <c r="H1082" s="10"/>
      <c r="I1082" s="16">
        <v>0</v>
      </c>
      <c r="J1082" s="17">
        <v>0</v>
      </c>
      <c r="K1082" s="18">
        <v>1</v>
      </c>
      <c r="L1082" s="19">
        <v>0</v>
      </c>
      <c r="N1082" s="1">
        <f t="shared" ref="N1082" si="11349">D1082*I1079+F1082*I1082-E1082*J1079-G1082*J1082</f>
        <v>0</v>
      </c>
      <c r="O1082" s="4">
        <f t="shared" ref="O1082" si="11350">(D1082*J1079+E1082*I1079+F1082*J1082+G1082*I1082)</f>
        <v>2.1502272000000002</v>
      </c>
      <c r="P1082" s="2">
        <f t="shared" ref="P1082" si="11351">D1082*K1079+F1082*K1082-E1082*L1079-G1082*L1082</f>
        <v>-7.1007349900083216</v>
      </c>
      <c r="Q1082" s="3">
        <f t="shared" ref="Q1082" si="11352">(D1082*L1079+E1082*K1079+F1082*L1082+G1082*K1082)</f>
        <v>0</v>
      </c>
      <c r="S1082" s="16">
        <v>0</v>
      </c>
      <c r="T1082" s="17">
        <f t="shared" ref="T1082" si="11353">$B1079*$T$4</f>
        <v>4.7638272000000006</v>
      </c>
      <c r="U1082" s="18">
        <v>1</v>
      </c>
      <c r="V1082" s="19">
        <v>0</v>
      </c>
      <c r="W1082" s="20"/>
      <c r="X1082" s="1">
        <f t="shared" ref="X1082" si="11354">N1082*S1079+P1082*S1082-O1082*T1079-Q1082*T1082</f>
        <v>0</v>
      </c>
      <c r="Y1082" s="4">
        <f t="shared" ref="Y1082" si="11355">(N1082*T1079+O1082*S1079+P1082*T1082+Q1082*S1082)</f>
        <v>-31.676447285393376</v>
      </c>
      <c r="Z1082" s="2">
        <f t="shared" ref="Z1082" si="11356">N1082*U1079+P1082*U1082-O1082*V1079-Q1082*V1082</f>
        <v>-7.1007349900083216</v>
      </c>
      <c r="AA1082" s="3">
        <f t="shared" ref="AA1082" si="11357">(N1082*V1079+O1082*U1079+P1082*V1082+Q1082*U1082)</f>
        <v>0</v>
      </c>
      <c r="AB1082" s="20"/>
      <c r="AC1082" s="16">
        <v>0</v>
      </c>
      <c r="AD1082" s="17">
        <v>0</v>
      </c>
      <c r="AE1082" s="18">
        <v>1</v>
      </c>
      <c r="AF1082" s="19">
        <v>0</v>
      </c>
      <c r="AG1082" s="20"/>
      <c r="AH1082" s="1">
        <f t="shared" ref="AH1082" si="11358">X1082*AC1079+Z1082*AC1082-Y1082*AD1079-AA1082*AD1082</f>
        <v>0</v>
      </c>
      <c r="AI1082" s="4">
        <f t="shared" ref="AI1082" si="11359">(X1082*AD1079+Y1082*AC1079+Z1082*AD1082+AA1082*AC1082)</f>
        <v>-31.676447285393376</v>
      </c>
      <c r="AJ1082" s="2">
        <f t="shared" ref="AJ1082" si="11360">X1082*AE1079+Z1082*AE1082-Y1082*AF1079-AA1082*AF1082</f>
        <v>136.10764692904681</v>
      </c>
      <c r="AK1082" s="3">
        <f t="shared" ref="AK1082" si="11361">(X1082*AF1079+Y1082*AE1079+Z1082*AF1082+AA1082*AE1082)</f>
        <v>0</v>
      </c>
      <c r="AL1082" s="20"/>
      <c r="AM1082" s="16">
        <v>0</v>
      </c>
      <c r="AN1082" s="17">
        <f t="shared" ref="AN1082" si="11362">$B1079*$AN$4</f>
        <v>5.0312064000000003</v>
      </c>
      <c r="AO1082" s="18">
        <v>1</v>
      </c>
      <c r="AP1082" s="19">
        <v>0</v>
      </c>
      <c r="AR1082" s="1">
        <f t="shared" ref="AR1082" si="11363">AH1082*AM1079+AJ1082*AM1082-AI1082*AN1079-AK1082*AN1082</f>
        <v>0</v>
      </c>
      <c r="AS1082" s="4">
        <f t="shared" ref="AS1082" si="11364">(AH1082*AN1079+AI1082*AM1079+AJ1082*AN1082+AK1082*AM1082)</f>
        <v>653.10921703296731</v>
      </c>
      <c r="AT1082" s="2">
        <f t="shared" ref="AT1082" si="11365">AH1082*AO1079+AJ1082*AO1082-AI1082*AP1079-AK1082*AP1082</f>
        <v>136.10764692904681</v>
      </c>
      <c r="AU1082" s="3">
        <f t="shared" ref="AU1082" si="11366">(AH1082*AP1079+AI1082*AO1079+AJ1082*AP1082+AK1082*AO1082)</f>
        <v>0</v>
      </c>
      <c r="AV1082" s="20"/>
      <c r="AW1082" s="16">
        <v>0</v>
      </c>
      <c r="AX1082" s="17">
        <v>0</v>
      </c>
      <c r="AY1082" s="18">
        <v>1</v>
      </c>
      <c r="AZ1082" s="19">
        <v>0</v>
      </c>
      <c r="BA1082" s="20"/>
      <c r="BB1082" s="1">
        <f t="shared" ref="BB1082" si="11367">AR1082*AW1079+AT1082*AW1082-AS1082*AX1079-AU1082*AX1082</f>
        <v>0</v>
      </c>
      <c r="BC1082" s="4">
        <f t="shared" ref="BC1082" si="11368">(AR1082*AX1079+AS1082*AW1079+AT1082*AX1082+AU1082*AW1082)</f>
        <v>653.10921703296731</v>
      </c>
      <c r="BD1082" s="2">
        <f t="shared" ref="BD1082" si="11369">AR1082*AY1079+AT1082*AY1082-AS1082*AZ1079-AU1082*AZ1082</f>
        <v>-2816.5818811936688</v>
      </c>
      <c r="BE1082" s="3">
        <f t="shared" ref="BE1082" si="11370">(AR1082*AZ1079+AS1082*AY1079+AT1082*AZ1082+AU1082*AY1082)</f>
        <v>0</v>
      </c>
      <c r="BF1082" s="20"/>
      <c r="BG1082" s="16">
        <v>0</v>
      </c>
      <c r="BH1082" s="17">
        <f t="shared" ref="BH1082" si="11371">$B1079*$BH$4</f>
        <v>4.7638272000000006</v>
      </c>
      <c r="BI1082" s="18">
        <v>1</v>
      </c>
      <c r="BJ1082" s="19">
        <v>0</v>
      </c>
      <c r="BK1082" s="20"/>
      <c r="BL1082" s="1">
        <f t="shared" ref="BL1082" si="11372">BB1082*BG1079+BD1082*BG1082-BC1082*BH1079-BE1082*BH1082</f>
        <v>0</v>
      </c>
      <c r="BM1082" s="4">
        <f t="shared" ref="BM1082" si="11373">(BB1082*BH1079+BC1082*BG1079+BD1082*BH1082+BE1082*BG1082)</f>
        <v>-12764.600159624602</v>
      </c>
      <c r="BN1082" s="2">
        <f t="shared" ref="BN1082" si="11374">BB1082*BI1079+BD1082*BI1082-BC1082*BJ1079-BE1082*BJ1082</f>
        <v>-2816.5818811936688</v>
      </c>
      <c r="BO1082" s="3">
        <f t="shared" ref="BO1082" si="11375">(BB1082*BJ1079+BC1082*BI1079+BD1082*BJ1082+BE1082*BI1082)</f>
        <v>0</v>
      </c>
      <c r="BP1082" s="20"/>
      <c r="BQ1082" s="16">
        <v>0</v>
      </c>
      <c r="BR1082" s="17">
        <v>0</v>
      </c>
      <c r="BS1082" s="18">
        <v>1</v>
      </c>
      <c r="BT1082" s="19">
        <v>0</v>
      </c>
      <c r="BU1082" s="20"/>
      <c r="BV1082" s="1">
        <f t="shared" ref="BV1082" si="11376">BL1082*BQ1079+BN1082*BQ1082-BM1082*BR1079-BO1082*BR1082</f>
        <v>0</v>
      </c>
      <c r="BW1082" s="4">
        <f t="shared" ref="BW1082" si="11377">(BL1082*BR1079+BM1082*BQ1079+BN1082*BR1082+BO1082*BQ1082)</f>
        <v>-12764.600159624602</v>
      </c>
      <c r="BX1082" s="2">
        <f t="shared" ref="BX1082" si="11378">BL1082*BS1079+BN1082*BS1082-BM1082*BT1079-BO1082*BT1082</f>
        <v>45272.588949933765</v>
      </c>
      <c r="BY1082" s="3">
        <f t="shared" ref="BY1082" si="11379">(BL1082*BT1079+BM1082*BS1079+BN1082*BT1082+BO1082*BS1082)</f>
        <v>0</v>
      </c>
      <c r="BZ1082" s="20"/>
      <c r="CA1082" s="16">
        <v>0</v>
      </c>
      <c r="CB1082" s="17">
        <f t="shared" ref="CB1082" si="11380">$B1079*$CB$4</f>
        <v>2.1502272000000002</v>
      </c>
      <c r="CC1082" s="18">
        <v>1</v>
      </c>
      <c r="CD1082" s="19">
        <v>0</v>
      </c>
      <c r="CE1082" s="20"/>
      <c r="CF1082" s="1">
        <f t="shared" ref="CF1082" si="11381">BV1082*CA1079+BX1082*CA1082-BW1082*CB1079-BY1082*CB1082</f>
        <v>0</v>
      </c>
      <c r="CG1082" s="4">
        <f t="shared" ref="CG1082" si="11382">(BV1082*CB1079+BW1082*CA1079+BX1082*CB1082+BY1082*CA1082)</f>
        <v>84581.752014942424</v>
      </c>
      <c r="CH1082" s="2">
        <f t="shared" ref="CH1082" si="11383">BV1082*CC1079+BX1082*CC1082-BW1082*CD1079-BY1082*CD1082</f>
        <v>45272.588949933765</v>
      </c>
      <c r="CI1082" s="3">
        <f t="shared" ref="CI1082" si="11384">(BV1082*CD1079+BW1082*CC1079+BX1082*CD1082+BY1082*CC1082)</f>
        <v>0</v>
      </c>
      <c r="CK1082" s="16">
        <f t="shared" ref="CK1082" si="11385">1/$CL$4</f>
        <v>1</v>
      </c>
      <c r="CL1082" s="17">
        <v>0</v>
      </c>
      <c r="CM1082" s="18">
        <v>1</v>
      </c>
      <c r="CN1082" s="19">
        <v>0</v>
      </c>
      <c r="CP1082" s="1">
        <f t="shared" ref="CP1082" si="11386">CF1082*CK1079+CH1082*CK1082-CG1082*CL1079-CI1082*CL1082</f>
        <v>45272.588949933765</v>
      </c>
      <c r="CQ1082" s="4">
        <f t="shared" ref="CQ1082" si="11387">(CF1082*CL1079+CG1082*CK1079+CH1082*CL1082+CI1082*CK1082)</f>
        <v>84581.752014942424</v>
      </c>
      <c r="CR1082" s="2">
        <f t="shared" ref="CR1082" si="11388">CF1082*CM1079+CH1082*CM1082-CG1082*CN1079-CI1082*CN1082</f>
        <v>45272.588949933765</v>
      </c>
      <c r="CS1082" s="3">
        <f t="shared" ref="CS1082" si="11389">(CF1082*CN1079+CG1082*CM1079+CH1082*CN1082+CI1082*CM1082)</f>
        <v>0</v>
      </c>
      <c r="CU1082" s="39">
        <f t="shared" ref="CU1082" si="11390">(180/PI())*ATAN(-1*(CQ1079/CP1079))</f>
        <v>28.158025032622348</v>
      </c>
      <c r="CW1082" s="56">
        <f t="shared" ref="CW1082" si="11391">20*LOG(((1-(10^(CU1079/20)^2)*(1-((1-CW1079)/(1+CW1079))^2))^0.5))</f>
        <v>-1.3327044161887496E-9</v>
      </c>
    </row>
    <row r="1083" spans="1:101" ht="18" customHeight="1"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30"/>
      <c r="AC1083" s="20"/>
      <c r="AD1083" s="20"/>
      <c r="AE1083" s="20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</row>
    <row r="1084" spans="1:101" ht="18" customHeight="1"/>
    <row r="1085" spans="1:101" ht="18" customHeight="1" thickBot="1">
      <c r="A1085" s="23"/>
      <c r="B1085" s="23"/>
      <c r="C1085" s="23"/>
      <c r="D1085" s="20" t="s">
        <v>6</v>
      </c>
      <c r="E1085" s="20"/>
      <c r="F1085" s="20"/>
      <c r="G1085" s="20"/>
      <c r="H1085" s="20"/>
      <c r="I1085" s="20" t="s">
        <v>7</v>
      </c>
      <c r="J1085" s="20"/>
      <c r="K1085" s="20"/>
      <c r="L1085" s="20"/>
      <c r="M1085" s="23"/>
      <c r="N1085" s="23"/>
      <c r="O1085" s="24" t="s">
        <v>8</v>
      </c>
      <c r="P1085" s="23"/>
      <c r="Q1085" s="23"/>
      <c r="R1085" s="23"/>
      <c r="S1085" s="20"/>
      <c r="T1085" s="20" t="s">
        <v>9</v>
      </c>
      <c r="U1085" s="23"/>
      <c r="V1085" s="23"/>
      <c r="W1085" s="23"/>
      <c r="X1085" s="23"/>
      <c r="Y1085" s="24" t="s">
        <v>10</v>
      </c>
      <c r="Z1085" s="23"/>
      <c r="AA1085" s="23"/>
      <c r="AB1085" s="23"/>
      <c r="AC1085" s="24" t="s">
        <v>11</v>
      </c>
      <c r="AD1085" s="20"/>
      <c r="AE1085" s="20"/>
      <c r="AF1085" s="20"/>
      <c r="AG1085" s="20"/>
      <c r="AH1085" s="23"/>
      <c r="AI1085" s="24" t="s">
        <v>12</v>
      </c>
      <c r="AJ1085" s="23"/>
      <c r="AK1085" s="23"/>
      <c r="AL1085" s="20"/>
      <c r="AM1085" s="24" t="s">
        <v>21</v>
      </c>
      <c r="AN1085" s="20"/>
      <c r="AO1085" s="23"/>
      <c r="AP1085" s="23"/>
      <c r="AQ1085" s="23"/>
      <c r="AR1085" s="23"/>
      <c r="AS1085" s="24" t="s">
        <v>87</v>
      </c>
      <c r="AT1085" s="23"/>
      <c r="AU1085" s="23"/>
      <c r="AV1085" s="23"/>
      <c r="AW1085" s="24" t="s">
        <v>22</v>
      </c>
      <c r="AX1085" s="20"/>
      <c r="AY1085" s="20"/>
      <c r="AZ1085" s="20"/>
      <c r="BA1085" s="20"/>
      <c r="BB1085" s="23"/>
      <c r="BC1085" s="24" t="s">
        <v>13</v>
      </c>
      <c r="BD1085" s="23"/>
      <c r="BE1085" s="23"/>
      <c r="BF1085" s="23"/>
      <c r="BG1085" s="24" t="s">
        <v>23</v>
      </c>
      <c r="BH1085" s="20"/>
      <c r="BI1085" s="23"/>
      <c r="BJ1085" s="23"/>
      <c r="BK1085" s="23"/>
      <c r="BL1085" s="23"/>
      <c r="BM1085" s="24" t="s">
        <v>24</v>
      </c>
      <c r="BN1085" s="23"/>
      <c r="BO1085" s="23"/>
      <c r="BP1085" s="23"/>
      <c r="BQ1085" s="24" t="s">
        <v>22</v>
      </c>
      <c r="BR1085" s="20"/>
      <c r="BS1085" s="20"/>
      <c r="BT1085" s="20"/>
      <c r="BU1085" s="20"/>
      <c r="BV1085" s="23"/>
      <c r="BW1085" s="24" t="s">
        <v>25</v>
      </c>
      <c r="BX1085" s="23"/>
      <c r="BY1085" s="23"/>
      <c r="BZ1085" s="23"/>
      <c r="CA1085" s="24" t="s">
        <v>23</v>
      </c>
      <c r="CB1085" s="20"/>
      <c r="CC1085" s="23"/>
      <c r="CD1085" s="23"/>
      <c r="CE1085" s="23"/>
      <c r="CF1085" s="23"/>
      <c r="CG1085" s="24" t="s">
        <v>88</v>
      </c>
      <c r="CH1085" s="23"/>
      <c r="CI1085" s="23"/>
      <c r="CJ1085" s="23"/>
      <c r="CK1085" s="24" t="s">
        <v>155</v>
      </c>
      <c r="CL1085" s="24"/>
      <c r="CM1085" s="23"/>
      <c r="CN1085" s="23"/>
      <c r="CO1085" s="23"/>
      <c r="CP1085" s="23"/>
      <c r="CQ1085" s="24" t="s">
        <v>89</v>
      </c>
      <c r="CR1085" s="23"/>
      <c r="CS1085" s="23"/>
    </row>
    <row r="1086" spans="1:101" ht="18" customHeight="1" thickBot="1">
      <c r="A1086" s="23"/>
      <c r="B1086" s="33"/>
      <c r="C1086" s="23"/>
      <c r="D1086" s="7" t="s">
        <v>99</v>
      </c>
      <c r="E1086" s="8"/>
      <c r="F1086" s="8" t="s">
        <v>100</v>
      </c>
      <c r="G1086" s="9"/>
      <c r="H1086" s="10"/>
      <c r="I1086" s="7" t="s">
        <v>103</v>
      </c>
      <c r="J1086" s="8"/>
      <c r="K1086" s="8" t="s">
        <v>104</v>
      </c>
      <c r="L1086" s="9"/>
      <c r="M1086" s="23"/>
      <c r="N1086" s="194" t="s">
        <v>74</v>
      </c>
      <c r="O1086" s="195"/>
      <c r="P1086" s="196" t="s">
        <v>75</v>
      </c>
      <c r="Q1086" s="197"/>
      <c r="R1086" s="23"/>
      <c r="S1086" s="7" t="s">
        <v>2</v>
      </c>
      <c r="T1086" s="8"/>
      <c r="U1086" s="8" t="s">
        <v>3</v>
      </c>
      <c r="V1086" s="9"/>
      <c r="W1086" s="20"/>
      <c r="X1086" s="194" t="s">
        <v>108</v>
      </c>
      <c r="Y1086" s="195"/>
      <c r="Z1086" s="196" t="s">
        <v>109</v>
      </c>
      <c r="AA1086" s="197"/>
      <c r="AB1086" s="20"/>
      <c r="AC1086" s="7" t="s">
        <v>107</v>
      </c>
      <c r="AD1086" s="8"/>
      <c r="AE1086" s="8" t="s">
        <v>14</v>
      </c>
      <c r="AF1086" s="9"/>
      <c r="AG1086" s="20"/>
      <c r="AH1086" s="194" t="s">
        <v>112</v>
      </c>
      <c r="AI1086" s="195"/>
      <c r="AJ1086" s="196" t="s">
        <v>113</v>
      </c>
      <c r="AK1086" s="197"/>
      <c r="AL1086" s="20"/>
      <c r="AM1086" s="106" t="s">
        <v>135</v>
      </c>
      <c r="AN1086" s="107"/>
      <c r="AO1086" s="107" t="s">
        <v>136</v>
      </c>
      <c r="AP1086" s="108"/>
      <c r="AQ1086" s="23"/>
      <c r="AR1086" s="194" t="s">
        <v>116</v>
      </c>
      <c r="AS1086" s="195"/>
      <c r="AT1086" s="196" t="s">
        <v>0</v>
      </c>
      <c r="AU1086" s="197"/>
      <c r="AV1086" s="36"/>
      <c r="AW1086" s="7" t="s">
        <v>139</v>
      </c>
      <c r="AX1086" s="8"/>
      <c r="AY1086" s="8" t="s">
        <v>140</v>
      </c>
      <c r="AZ1086" s="9"/>
      <c r="BA1086" s="20"/>
      <c r="BB1086" s="194" t="s">
        <v>119</v>
      </c>
      <c r="BC1086" s="195"/>
      <c r="BD1086" s="196" t="s">
        <v>120</v>
      </c>
      <c r="BE1086" s="197"/>
      <c r="BF1086" s="36"/>
      <c r="BG1086" s="190" t="s">
        <v>143</v>
      </c>
      <c r="BH1086" s="191"/>
      <c r="BI1086" s="192" t="s">
        <v>144</v>
      </c>
      <c r="BJ1086" s="193"/>
      <c r="BK1086" s="36"/>
      <c r="BL1086" s="194" t="s">
        <v>123</v>
      </c>
      <c r="BM1086" s="195"/>
      <c r="BN1086" s="196" t="s">
        <v>124</v>
      </c>
      <c r="BO1086" s="197"/>
      <c r="BP1086" s="36"/>
      <c r="BQ1086" s="7" t="s">
        <v>147</v>
      </c>
      <c r="BR1086" s="8"/>
      <c r="BS1086" s="8" t="s">
        <v>148</v>
      </c>
      <c r="BT1086" s="9"/>
      <c r="BU1086" s="20"/>
      <c r="BV1086" s="194" t="s">
        <v>127</v>
      </c>
      <c r="BW1086" s="195"/>
      <c r="BX1086" s="196" t="s">
        <v>128</v>
      </c>
      <c r="BY1086" s="197"/>
      <c r="BZ1086" s="36"/>
      <c r="CA1086" s="7" t="s">
        <v>151</v>
      </c>
      <c r="CB1086" s="8"/>
      <c r="CC1086" s="8" t="s">
        <v>152</v>
      </c>
      <c r="CD1086" s="9"/>
      <c r="CE1086" s="36"/>
      <c r="CF1086" s="194" t="s">
        <v>131</v>
      </c>
      <c r="CG1086" s="195"/>
      <c r="CH1086" s="196" t="s">
        <v>132</v>
      </c>
      <c r="CI1086" s="197"/>
      <c r="CJ1086" s="23"/>
      <c r="CK1086" s="7" t="s">
        <v>156</v>
      </c>
      <c r="CL1086" s="8"/>
      <c r="CM1086" s="8" t="s">
        <v>157</v>
      </c>
      <c r="CN1086" s="9"/>
      <c r="CO1086" s="23"/>
      <c r="CP1086" s="194" t="s">
        <v>160</v>
      </c>
      <c r="CQ1086" s="195"/>
      <c r="CR1086" s="196" t="s">
        <v>132</v>
      </c>
      <c r="CS1086" s="197"/>
      <c r="CU1086" s="26" t="s">
        <v>15</v>
      </c>
      <c r="CW1086" s="52" t="s">
        <v>46</v>
      </c>
    </row>
    <row r="1087" spans="1:101" ht="18" customHeight="1" thickTop="1" thickBot="1">
      <c r="B1087" s="34">
        <v>2.66</v>
      </c>
      <c r="D1087" s="11">
        <v>1</v>
      </c>
      <c r="E1087" s="12">
        <v>0</v>
      </c>
      <c r="F1087" s="13">
        <v>0</v>
      </c>
      <c r="G1087" s="14">
        <v>0</v>
      </c>
      <c r="H1087" s="10"/>
      <c r="I1087" s="11">
        <v>1</v>
      </c>
      <c r="J1087" s="12">
        <v>0</v>
      </c>
      <c r="K1087" s="13">
        <v>0</v>
      </c>
      <c r="L1087" s="40">
        <f t="shared" ref="L1087" si="11392">$B1087*$J$4</f>
        <v>3.7959264000000004</v>
      </c>
      <c r="N1087" s="1">
        <f t="shared" ref="N1087" si="11393">D1087*I1087+F1087*I1090-E1087*J1087-G1087*J1090</f>
        <v>1</v>
      </c>
      <c r="O1087" s="4">
        <f t="shared" ref="O1087" si="11394">(D1087*J1087+E1087*I1087+F1087*J1090+G1087*I1090)</f>
        <v>0</v>
      </c>
      <c r="P1087" s="2">
        <f t="shared" ref="P1087" si="11395">D1087*K1087+F1087*K1090-E1087*L1087-G1087*L1090</f>
        <v>0</v>
      </c>
      <c r="Q1087" s="3">
        <f t="shared" ref="Q1087" si="11396">(D1087*L1087+E1087*K1087+F1087*L1090+G1087*K1090)</f>
        <v>3.7959264000000004</v>
      </c>
      <c r="S1087" s="11">
        <v>1</v>
      </c>
      <c r="T1087" s="12">
        <v>0</v>
      </c>
      <c r="U1087" s="13">
        <v>0</v>
      </c>
      <c r="V1087" s="13">
        <v>0</v>
      </c>
      <c r="W1087" s="20"/>
      <c r="X1087" s="1">
        <f t="shared" ref="X1087" si="11397">N1087*S1087+P1087*S1090-O1087*T1087-Q1087*T1090</f>
        <v>-17.220130898923522</v>
      </c>
      <c r="Y1087" s="4">
        <f t="shared" ref="Y1087" si="11398">(N1087*T1087+O1087*S1087+P1087*T1090+Q1087*S1090)</f>
        <v>0</v>
      </c>
      <c r="Z1087" s="2">
        <f t="shared" ref="Z1087" si="11399">N1087*U1087+P1087*U1090-O1087*V1087-Q1087*V1090</f>
        <v>0</v>
      </c>
      <c r="AA1087" s="3">
        <f t="shared" ref="AA1087" si="11400">(N1087*V1087+O1087*U1087+P1087*V1090+Q1087*U1090)</f>
        <v>3.7959264000000004</v>
      </c>
      <c r="AB1087" s="20"/>
      <c r="AC1087" s="11">
        <v>1</v>
      </c>
      <c r="AD1087" s="12">
        <v>0</v>
      </c>
      <c r="AE1087" s="13">
        <v>0</v>
      </c>
      <c r="AF1087" s="40">
        <f t="shared" ref="AF1087" si="11401">$B1087*$AD$4</f>
        <v>4.5552234</v>
      </c>
      <c r="AG1087" s="20"/>
      <c r="AH1087" s="1">
        <f t="shared" ref="AH1087" si="11402">X1087*AC1087+Z1087*AC1090-Y1087*AD1087-AA1087*AD1090</f>
        <v>-17.220130898923522</v>
      </c>
      <c r="AI1087" s="4">
        <f t="shared" ref="AI1087" si="11403">(X1087*AD1087+Y1087*AC1087+Z1087*AD1090+AA1087*AC1090)</f>
        <v>0</v>
      </c>
      <c r="AJ1087" s="2">
        <f t="shared" ref="AJ1087" si="11404">X1087*AE1087+Z1087*AE1090-Y1087*AF1087-AA1087*AF1090</f>
        <v>0</v>
      </c>
      <c r="AK1087" s="3">
        <f t="shared" ref="AK1087" si="11405">(X1087*AF1087+Y1087*AE1087+Z1087*AF1090+AA1087*AE1090)</f>
        <v>-74.645616821839468</v>
      </c>
      <c r="AL1087" s="20"/>
      <c r="AM1087" s="11">
        <v>1</v>
      </c>
      <c r="AN1087" s="12">
        <v>0</v>
      </c>
      <c r="AO1087" s="13">
        <v>0</v>
      </c>
      <c r="AP1087" s="14">
        <v>0</v>
      </c>
      <c r="AR1087" s="1">
        <f t="shared" ref="AR1087" si="11406">AH1087*AM1087+AJ1087*AM1090-AI1087*AN1087-AK1087*AN1090</f>
        <v>361.18250680135066</v>
      </c>
      <c r="AS1087" s="4">
        <f t="shared" ref="AS1087" si="11407">(AH1087*AN1087+AI1087*AM1087+AJ1087*AN1090+AK1087*AM1090)</f>
        <v>0</v>
      </c>
      <c r="AT1087" s="2">
        <f t="shared" ref="AT1087" si="11408">AH1087*AO1087+AJ1087*AO1090-AI1087*AP1087-AK1087*AP1090</f>
        <v>0</v>
      </c>
      <c r="AU1087" s="3">
        <f t="shared" ref="AU1087" si="11409">(AH1087*AP1087+AI1087*AO1087+AJ1087*AP1090+AK1087*AO1090)</f>
        <v>-74.645616821839468</v>
      </c>
      <c r="AV1087" s="20"/>
      <c r="AW1087" s="11">
        <v>1</v>
      </c>
      <c r="AX1087" s="12">
        <v>0</v>
      </c>
      <c r="AY1087" s="13">
        <v>0</v>
      </c>
      <c r="AZ1087" s="40">
        <f t="shared" ref="AZ1087" si="11410">$B1087*$AX$4</f>
        <v>4.5552234</v>
      </c>
      <c r="BA1087" s="20"/>
      <c r="BB1087" s="1">
        <f t="shared" ref="BB1087" si="11411">AR1087*AW1087+AT1087*AW1090-AS1087*AX1087-AU1087*AX1090</f>
        <v>361.18250680135066</v>
      </c>
      <c r="BC1087" s="4">
        <f t="shared" ref="BC1087" si="11412">(AR1087*AX1087+AS1087*AW1087+AT1087*AX1090+AU1087*AW1090)</f>
        <v>0</v>
      </c>
      <c r="BD1087" s="2">
        <f t="shared" ref="BD1087" si="11413">AR1087*AY1087+AT1087*AY1090-AS1087*AZ1087-AU1087*AZ1090</f>
        <v>0</v>
      </c>
      <c r="BE1087" s="3">
        <f t="shared" ref="BE1087" si="11414">(AR1087*AZ1087+AS1087*AY1087+AT1087*AZ1090+AU1087*AY1090)</f>
        <v>1570.6213898303322</v>
      </c>
      <c r="BF1087" s="20"/>
      <c r="BG1087" s="11">
        <v>1</v>
      </c>
      <c r="BH1087" s="12">
        <v>0</v>
      </c>
      <c r="BI1087" s="13">
        <v>0</v>
      </c>
      <c r="BJ1087" s="14">
        <v>0</v>
      </c>
      <c r="BK1087" s="20"/>
      <c r="BL1087" s="1">
        <f t="shared" ref="BL1087" si="11415">BB1087*BG1087+BD1087*BG1090-BC1087*BH1087-BE1087*BH1090</f>
        <v>-7177.6694886846108</v>
      </c>
      <c r="BM1087" s="4">
        <f t="shared" ref="BM1087" si="11416">(BB1087*BH1087+BC1087*BG1087+BD1087*BH1090+BE1087*BG1090)</f>
        <v>0</v>
      </c>
      <c r="BN1087" s="2">
        <f t="shared" ref="BN1087" si="11417">BB1087*BI1087+BD1087*BI1090-BC1087*BJ1087-BE1087*BJ1090</f>
        <v>0</v>
      </c>
      <c r="BO1087" s="3">
        <f t="shared" ref="BO1087" si="11418">(BB1087*BJ1087+BC1087*BI1087+BD1087*BJ1090+BE1087*BI1090)</f>
        <v>1570.6213898303322</v>
      </c>
      <c r="BP1087" s="20"/>
      <c r="BQ1087" s="11">
        <v>1</v>
      </c>
      <c r="BR1087" s="12">
        <v>0</v>
      </c>
      <c r="BS1087" s="13">
        <v>0</v>
      </c>
      <c r="BT1087" s="40">
        <f t="shared" ref="BT1087" si="11419">$B1087*BR$4</f>
        <v>3.7959264000000004</v>
      </c>
      <c r="BU1087" s="20"/>
      <c r="BV1087" s="1">
        <f t="shared" ref="BV1087" si="11420">BL1087*BQ1087+BN1087*BQ1090-BM1087*BR1087-BO1087*BR1090</f>
        <v>-7177.6694886846108</v>
      </c>
      <c r="BW1087" s="4">
        <f t="shared" ref="BW1087" si="11421">(BL1087*BR1087+BM1087*BQ1087+BN1087*BR1090+BO1087*BQ1090)</f>
        <v>0</v>
      </c>
      <c r="BX1087" s="2">
        <f t="shared" ref="BX1087" si="11422">BL1087*BS1087+BN1087*BS1090-BM1087*BT1087-BO1087*BT1090</f>
        <v>0</v>
      </c>
      <c r="BY1087" s="3">
        <f t="shared" ref="BY1087" si="11423">(BL1087*BT1087+BM1087*BS1087+BN1087*BT1090+BO1087*BS1090)</f>
        <v>-25675.283712742086</v>
      </c>
      <c r="BZ1087" s="20"/>
      <c r="CA1087" s="11">
        <v>1</v>
      </c>
      <c r="CB1087" s="12">
        <v>0</v>
      </c>
      <c r="CC1087" s="13">
        <v>0</v>
      </c>
      <c r="CD1087" s="14">
        <v>0</v>
      </c>
      <c r="CE1087" s="20"/>
      <c r="CF1087" s="1">
        <f t="shared" ref="CF1087" si="11424">BV1087*CA1087+BX1087*CA1090-BW1087*CB1087-BY1087*CB1090</f>
        <v>48448.2640197375</v>
      </c>
      <c r="CG1087" s="4">
        <f t="shared" ref="CG1087" si="11425">(BV1087*CB1087+BW1087*CA1087+BX1087*CB1090+BY1087*CA1090)</f>
        <v>0</v>
      </c>
      <c r="CH1087" s="2">
        <f t="shared" ref="CH1087" si="11426">BV1087*CC1087+BX1087*CC1090-BW1087*CD1087-BY1087*CD1090</f>
        <v>0</v>
      </c>
      <c r="CI1087" s="3">
        <f t="shared" ref="CI1087" si="11427">(BV1087*CD1087+BW1087*CC1087+BX1087*CD1090+BY1087*CC1090)</f>
        <v>-25675.283712742086</v>
      </c>
      <c r="CJ1087" s="28"/>
      <c r="CK1087" s="11">
        <v>1</v>
      </c>
      <c r="CL1087" s="12">
        <v>0</v>
      </c>
      <c r="CM1087" s="13">
        <v>0</v>
      </c>
      <c r="CN1087" s="14">
        <v>0</v>
      </c>
      <c r="CP1087" s="1">
        <f t="shared" ref="CP1087" si="11428">CF1087*CK1087+CH1087*CK1090-CG1087*CL1087-CI1087*CL1090</f>
        <v>48448.2640197375</v>
      </c>
      <c r="CQ1087" s="4">
        <f t="shared" ref="CQ1087" si="11429">(CF1087*CL1087+CG1087*CK1087+CH1087*CL1090+CI1087*CK1090)</f>
        <v>-25675.283712742086</v>
      </c>
      <c r="CR1087" s="2">
        <f t="shared" ref="CR1087" si="11430">CF1087*CM1087+CH1087*CM1090-CG1087*CN1087-CI1087*CN1090</f>
        <v>0</v>
      </c>
      <c r="CS1087" s="3">
        <f t="shared" ref="CS1087" si="11431">(CF1087*CN1087+CG1087*CM1087+CH1087*CN1090+CI1087*CM1090)</f>
        <v>-25675.283712742086</v>
      </c>
      <c r="CU1087" s="29">
        <f t="shared" ref="CU1087" si="11432">20*LOG(((1+$CL$4)/$CL$4)/((CP1087+CP1090)^2+(CQ1087+CQ1090)^2)^0.5)</f>
        <v>-95.350187714222884</v>
      </c>
      <c r="CW1087" s="53">
        <f t="shared" ref="CW1087" si="11433">((CP1087^2+CQ1087^2)^0.5)/((CP1090^2+CQ1090^2)^0.5)</f>
        <v>0.52995260492351604</v>
      </c>
    </row>
    <row r="1088" spans="1:101" ht="18" customHeight="1" thickBot="1">
      <c r="D1088" s="11"/>
      <c r="E1088" s="13"/>
      <c r="F1088" s="13"/>
      <c r="G1088" s="15"/>
      <c r="H1088" s="10"/>
      <c r="I1088" s="11"/>
      <c r="J1088" s="13"/>
      <c r="K1088" s="13"/>
      <c r="L1088" s="15"/>
      <c r="N1088" s="5"/>
      <c r="Q1088" s="6"/>
      <c r="S1088" s="11"/>
      <c r="T1088" s="13"/>
      <c r="U1088" s="13"/>
      <c r="V1088" s="15"/>
      <c r="W1088" s="20"/>
      <c r="X1088" s="5"/>
      <c r="AA1088" s="6"/>
      <c r="AB1088" s="20"/>
      <c r="AC1088" s="11"/>
      <c r="AD1088" s="13"/>
      <c r="AE1088" s="13"/>
      <c r="AF1088" s="15"/>
      <c r="AG1088" s="20"/>
      <c r="AH1088" s="5"/>
      <c r="AK1088" s="6"/>
      <c r="AL1088" s="20"/>
      <c r="AM1088" s="11"/>
      <c r="AN1088" s="13"/>
      <c r="AO1088" s="13"/>
      <c r="AP1088" s="15"/>
      <c r="AR1088" s="5"/>
      <c r="AU1088" s="6"/>
      <c r="AW1088" s="11"/>
      <c r="AX1088" s="13"/>
      <c r="AY1088" s="13"/>
      <c r="AZ1088" s="15"/>
      <c r="BA1088" s="20"/>
      <c r="BB1088" s="5"/>
      <c r="BE1088" s="6"/>
      <c r="BG1088" s="11"/>
      <c r="BH1088" s="13"/>
      <c r="BI1088" s="13"/>
      <c r="BJ1088" s="15"/>
      <c r="BL1088" s="5"/>
      <c r="BO1088" s="6"/>
      <c r="BQ1088" s="11"/>
      <c r="BR1088" s="13"/>
      <c r="BS1088" s="13"/>
      <c r="BT1088" s="15"/>
      <c r="BU1088" s="20"/>
      <c r="BV1088" s="5"/>
      <c r="BY1088" s="6"/>
      <c r="CA1088" s="11"/>
      <c r="CB1088" s="13"/>
      <c r="CC1088" s="13"/>
      <c r="CD1088" s="15"/>
      <c r="CF1088" s="5"/>
      <c r="CI1088" s="6"/>
      <c r="CK1088" s="11"/>
      <c r="CL1088" s="13"/>
      <c r="CM1088" s="13"/>
      <c r="CN1088" s="15"/>
      <c r="CP1088" s="5"/>
      <c r="CS1088" s="6"/>
      <c r="CW1088" s="54"/>
    </row>
    <row r="1089" spans="1:101" ht="18" customHeight="1" thickBot="1">
      <c r="D1089" s="11" t="s">
        <v>101</v>
      </c>
      <c r="E1089" s="13"/>
      <c r="F1089" s="13" t="s">
        <v>102</v>
      </c>
      <c r="G1089" s="15"/>
      <c r="H1089" s="10"/>
      <c r="I1089" s="11" t="s">
        <v>106</v>
      </c>
      <c r="J1089" s="13"/>
      <c r="K1089" s="13" t="s">
        <v>105</v>
      </c>
      <c r="L1089" s="15"/>
      <c r="N1089" s="194" t="s">
        <v>16</v>
      </c>
      <c r="O1089" s="195"/>
      <c r="P1089" s="196" t="s">
        <v>17</v>
      </c>
      <c r="Q1089" s="197"/>
      <c r="S1089" s="11" t="s">
        <v>4</v>
      </c>
      <c r="T1089" s="13"/>
      <c r="U1089" s="13" t="s">
        <v>5</v>
      </c>
      <c r="V1089" s="15"/>
      <c r="W1089" s="20"/>
      <c r="X1089" s="194" t="s">
        <v>111</v>
      </c>
      <c r="Y1089" s="195"/>
      <c r="Z1089" s="196" t="s">
        <v>110</v>
      </c>
      <c r="AA1089" s="197"/>
      <c r="AB1089" s="20"/>
      <c r="AC1089" s="11" t="s">
        <v>18</v>
      </c>
      <c r="AD1089" s="13"/>
      <c r="AE1089" s="13" t="s">
        <v>19</v>
      </c>
      <c r="AF1089" s="15"/>
      <c r="AG1089" s="20"/>
      <c r="AH1089" s="194" t="s">
        <v>114</v>
      </c>
      <c r="AI1089" s="195"/>
      <c r="AJ1089" s="196" t="s">
        <v>115</v>
      </c>
      <c r="AK1089" s="197"/>
      <c r="AL1089" s="20"/>
      <c r="AM1089" s="11" t="s">
        <v>138</v>
      </c>
      <c r="AN1089" s="13"/>
      <c r="AO1089" s="13" t="s">
        <v>137</v>
      </c>
      <c r="AP1089" s="15"/>
      <c r="AR1089" s="194" t="s">
        <v>117</v>
      </c>
      <c r="AS1089" s="195"/>
      <c r="AT1089" s="196" t="s">
        <v>118</v>
      </c>
      <c r="AU1089" s="197"/>
      <c r="AV1089" s="36"/>
      <c r="AW1089" s="11" t="s">
        <v>142</v>
      </c>
      <c r="AX1089" s="13"/>
      <c r="AY1089" s="13" t="s">
        <v>141</v>
      </c>
      <c r="AZ1089" s="15"/>
      <c r="BA1089" s="20"/>
      <c r="BB1089" s="194" t="s">
        <v>122</v>
      </c>
      <c r="BC1089" s="195"/>
      <c r="BD1089" s="196" t="s">
        <v>121</v>
      </c>
      <c r="BE1089" s="197"/>
      <c r="BF1089" s="36"/>
      <c r="BG1089" s="11" t="s">
        <v>145</v>
      </c>
      <c r="BH1089" s="13"/>
      <c r="BI1089" s="13" t="s">
        <v>146</v>
      </c>
      <c r="BJ1089" s="15"/>
      <c r="BK1089" s="36"/>
      <c r="BL1089" s="194" t="s">
        <v>125</v>
      </c>
      <c r="BM1089" s="195"/>
      <c r="BN1089" s="196" t="s">
        <v>126</v>
      </c>
      <c r="BO1089" s="197"/>
      <c r="BP1089" s="36"/>
      <c r="BQ1089" s="11" t="s">
        <v>150</v>
      </c>
      <c r="BR1089" s="13"/>
      <c r="BS1089" s="13" t="s">
        <v>149</v>
      </c>
      <c r="BT1089" s="15"/>
      <c r="BU1089" s="20"/>
      <c r="BV1089" s="194" t="s">
        <v>129</v>
      </c>
      <c r="BW1089" s="195"/>
      <c r="BX1089" s="196" t="s">
        <v>130</v>
      </c>
      <c r="BY1089" s="197"/>
      <c r="BZ1089" s="36"/>
      <c r="CA1089" s="11" t="s">
        <v>154</v>
      </c>
      <c r="CB1089" s="13"/>
      <c r="CC1089" s="13" t="s">
        <v>153</v>
      </c>
      <c r="CD1089" s="15"/>
      <c r="CE1089" s="36"/>
      <c r="CF1089" s="194" t="s">
        <v>134</v>
      </c>
      <c r="CG1089" s="195"/>
      <c r="CH1089" s="196" t="s">
        <v>133</v>
      </c>
      <c r="CI1089" s="197"/>
      <c r="CK1089" s="11" t="s">
        <v>159</v>
      </c>
      <c r="CL1089" s="13"/>
      <c r="CM1089" s="13" t="s">
        <v>158</v>
      </c>
      <c r="CN1089" s="15"/>
      <c r="CP1089" s="109" t="s">
        <v>161</v>
      </c>
      <c r="CQ1089" s="110"/>
      <c r="CR1089" s="111" t="s">
        <v>162</v>
      </c>
      <c r="CS1089" s="112"/>
      <c r="CU1089" s="38" t="s">
        <v>29</v>
      </c>
      <c r="CW1089" s="55" t="s">
        <v>47</v>
      </c>
    </row>
    <row r="1090" spans="1:101" ht="18" customHeight="1" thickTop="1" thickBot="1">
      <c r="D1090" s="16">
        <v>0</v>
      </c>
      <c r="E1090" s="17">
        <f t="shared" ref="E1090" si="11434">$B1087*$E$4</f>
        <v>2.1665168000000001</v>
      </c>
      <c r="F1090" s="18">
        <v>1</v>
      </c>
      <c r="G1090" s="19">
        <v>0</v>
      </c>
      <c r="H1090" s="10"/>
      <c r="I1090" s="16">
        <v>0</v>
      </c>
      <c r="J1090" s="17">
        <v>0</v>
      </c>
      <c r="K1090" s="18">
        <v>1</v>
      </c>
      <c r="L1090" s="19">
        <v>0</v>
      </c>
      <c r="N1090" s="1">
        <f t="shared" ref="N1090" si="11435">D1090*I1087+F1090*I1090-E1090*J1087-G1090*J1090</f>
        <v>0</v>
      </c>
      <c r="O1090" s="4">
        <f t="shared" ref="O1090" si="11436">(D1090*J1087+E1090*I1087+F1090*J1090+G1090*I1090)</f>
        <v>2.1665168000000001</v>
      </c>
      <c r="P1090" s="2">
        <f t="shared" ref="P1090" si="11437">D1090*K1087+F1090*K1090-E1090*L1087-G1090*L1090</f>
        <v>-7.2239383171635208</v>
      </c>
      <c r="Q1090" s="3">
        <f t="shared" ref="Q1090" si="11438">(D1090*L1087+E1090*K1087+F1090*L1090+G1090*K1090)</f>
        <v>0</v>
      </c>
      <c r="S1090" s="16">
        <v>0</v>
      </c>
      <c r="T1090" s="17">
        <f t="shared" ref="T1090" si="11439">$B1087*$T$4</f>
        <v>4.7999168000000001</v>
      </c>
      <c r="U1090" s="18">
        <v>1</v>
      </c>
      <c r="V1090" s="19">
        <v>0</v>
      </c>
      <c r="W1090" s="20"/>
      <c r="X1090" s="1">
        <f t="shared" ref="X1090" si="11440">N1090*S1087+P1090*S1090-O1090*T1087-Q1090*T1090</f>
        <v>0</v>
      </c>
      <c r="Y1090" s="4">
        <f t="shared" ref="Y1090" si="11441">(N1090*T1087+O1090*S1087+P1090*T1090+Q1090*S1090)</f>
        <v>-32.507786090716905</v>
      </c>
      <c r="Z1090" s="2">
        <f t="shared" ref="Z1090" si="11442">N1090*U1087+P1090*U1090-O1090*V1087-Q1090*V1090</f>
        <v>-7.2239383171635208</v>
      </c>
      <c r="AA1090" s="3">
        <f t="shared" ref="AA1090" si="11443">(N1090*V1087+O1090*U1087+P1090*V1090+Q1090*U1090)</f>
        <v>0</v>
      </c>
      <c r="AB1090" s="20"/>
      <c r="AC1090" s="16">
        <v>0</v>
      </c>
      <c r="AD1090" s="17">
        <v>0</v>
      </c>
      <c r="AE1090" s="18">
        <v>1</v>
      </c>
      <c r="AF1090" s="19">
        <v>0</v>
      </c>
      <c r="AG1090" s="20"/>
      <c r="AH1090" s="1">
        <f t="shared" ref="AH1090" si="11444">X1090*AC1087+Z1090*AC1090-Y1090*AD1087-AA1090*AD1090</f>
        <v>0</v>
      </c>
      <c r="AI1090" s="4">
        <f t="shared" ref="AI1090" si="11445">(X1090*AD1087+Y1090*AC1087+Z1090*AD1090+AA1090*AC1090)</f>
        <v>-32.507786090716905</v>
      </c>
      <c r="AJ1090" s="2">
        <f t="shared" ref="AJ1090" si="11446">X1090*AE1087+Z1090*AE1090-Y1090*AF1087-AA1090*AF1090</f>
        <v>140.85628956546466</v>
      </c>
      <c r="AK1090" s="3">
        <f t="shared" ref="AK1090" si="11447">(X1090*AF1087+Y1090*AE1087+Z1090*AF1090+AA1090*AE1090)</f>
        <v>0</v>
      </c>
      <c r="AL1090" s="20"/>
      <c r="AM1090" s="16">
        <v>0</v>
      </c>
      <c r="AN1090" s="17">
        <f t="shared" ref="AN1090" si="11448">$B1087*$AN$4</f>
        <v>5.0693216000000003</v>
      </c>
      <c r="AO1090" s="18">
        <v>1</v>
      </c>
      <c r="AP1090" s="19">
        <v>0</v>
      </c>
      <c r="AR1090" s="1">
        <f t="shared" ref="AR1090" si="11449">AH1090*AM1087+AJ1090*AM1090-AI1090*AN1087-AK1090*AN1090</f>
        <v>0</v>
      </c>
      <c r="AS1090" s="4">
        <f t="shared" ref="AS1090" si="11450">(AH1090*AN1087+AI1090*AM1087+AJ1090*AN1090+AK1090*AM1090)</f>
        <v>681.53804509934776</v>
      </c>
      <c r="AT1090" s="2">
        <f t="shared" ref="AT1090" si="11451">AH1090*AO1087+AJ1090*AO1090-AI1090*AP1087-AK1090*AP1090</f>
        <v>140.85628956546466</v>
      </c>
      <c r="AU1090" s="3">
        <f t="shared" ref="AU1090" si="11452">(AH1090*AP1087+AI1090*AO1087+AJ1090*AP1090+AK1090*AO1090)</f>
        <v>0</v>
      </c>
      <c r="AV1090" s="20"/>
      <c r="AW1090" s="16">
        <v>0</v>
      </c>
      <c r="AX1090" s="17">
        <v>0</v>
      </c>
      <c r="AY1090" s="18">
        <v>1</v>
      </c>
      <c r="AZ1090" s="19">
        <v>0</v>
      </c>
      <c r="BA1090" s="20"/>
      <c r="BB1090" s="1">
        <f t="shared" ref="BB1090" si="11453">AR1090*AW1087+AT1090*AW1090-AS1090*AX1087-AU1090*AX1090</f>
        <v>0</v>
      </c>
      <c r="BC1090" s="4">
        <f t="shared" ref="BC1090" si="11454">(AR1090*AX1087+AS1090*AW1087+AT1090*AX1090+AU1090*AW1090)</f>
        <v>681.53804509934776</v>
      </c>
      <c r="BD1090" s="2">
        <f t="shared" ref="BD1090" si="11455">AR1090*AY1087+AT1090*AY1090-AS1090*AZ1087-AU1090*AZ1090</f>
        <v>-2963.7017614613396</v>
      </c>
      <c r="BE1090" s="3">
        <f t="shared" ref="BE1090" si="11456">(AR1090*AZ1087+AS1090*AY1087+AT1090*AZ1090+AU1090*AY1090)</f>
        <v>0</v>
      </c>
      <c r="BF1090" s="20"/>
      <c r="BG1090" s="16">
        <v>0</v>
      </c>
      <c r="BH1090" s="17">
        <f t="shared" ref="BH1090" si="11457">$B1087*$BH$4</f>
        <v>4.7999168000000001</v>
      </c>
      <c r="BI1090" s="18">
        <v>1</v>
      </c>
      <c r="BJ1090" s="19">
        <v>0</v>
      </c>
      <c r="BK1090" s="20"/>
      <c r="BL1090" s="1">
        <f t="shared" ref="BL1090" si="11458">BB1090*BG1087+BD1090*BG1090-BC1090*BH1087-BE1090*BH1090</f>
        <v>0</v>
      </c>
      <c r="BM1090" s="4">
        <f t="shared" ref="BM1090" si="11459">(BB1090*BH1087+BC1090*BG1087+BD1090*BH1090+BE1090*BG1090)</f>
        <v>-13543.983829928529</v>
      </c>
      <c r="BN1090" s="2">
        <f t="shared" ref="BN1090" si="11460">BB1090*BI1087+BD1090*BI1090-BC1090*BJ1087-BE1090*BJ1090</f>
        <v>-2963.7017614613396</v>
      </c>
      <c r="BO1090" s="3">
        <f t="shared" ref="BO1090" si="11461">(BB1090*BJ1087+BC1090*BI1087+BD1090*BJ1090+BE1090*BI1090)</f>
        <v>0</v>
      </c>
      <c r="BP1090" s="20"/>
      <c r="BQ1090" s="16">
        <v>0</v>
      </c>
      <c r="BR1090" s="17">
        <v>0</v>
      </c>
      <c r="BS1090" s="18">
        <v>1</v>
      </c>
      <c r="BT1090" s="19">
        <v>0</v>
      </c>
      <c r="BU1090" s="20"/>
      <c r="BV1090" s="1">
        <f t="shared" ref="BV1090" si="11462">BL1090*BQ1087+BN1090*BQ1090-BM1090*BR1087-BO1090*BR1090</f>
        <v>0</v>
      </c>
      <c r="BW1090" s="4">
        <f t="shared" ref="BW1090" si="11463">(BL1090*BR1087+BM1090*BQ1087+BN1090*BR1090+BO1090*BQ1090)</f>
        <v>-13543.983829928529</v>
      </c>
      <c r="BX1090" s="2">
        <f t="shared" ref="BX1090" si="11464">BL1090*BS1087+BN1090*BS1090-BM1090*BT1087-BO1090*BT1090</f>
        <v>48448.264019737486</v>
      </c>
      <c r="BY1090" s="3">
        <f t="shared" ref="BY1090" si="11465">(BL1090*BT1087+BM1090*BS1087+BN1090*BT1090+BO1090*BS1090)</f>
        <v>0</v>
      </c>
      <c r="BZ1090" s="20"/>
      <c r="CA1090" s="16">
        <v>0</v>
      </c>
      <c r="CB1090" s="17">
        <f t="shared" ref="CB1090" si="11466">$B1087*$CB$4</f>
        <v>2.1665168000000001</v>
      </c>
      <c r="CC1090" s="18">
        <v>1</v>
      </c>
      <c r="CD1090" s="19">
        <v>0</v>
      </c>
      <c r="CE1090" s="20"/>
      <c r="CF1090" s="1">
        <f t="shared" ref="CF1090" si="11467">BV1090*CA1087+BX1090*CA1090-BW1090*CB1087-BY1090*CB1090</f>
        <v>0</v>
      </c>
      <c r="CG1090" s="4">
        <f t="shared" ref="CG1090" si="11468">(BV1090*CB1087+BW1090*CA1087+BX1090*CB1090+BY1090*CA1090)</f>
        <v>91419.994099668271</v>
      </c>
      <c r="CH1090" s="2">
        <f t="shared" ref="CH1090" si="11469">BV1090*CC1087+BX1090*CC1090-BW1090*CD1087-BY1090*CD1090</f>
        <v>48448.264019737486</v>
      </c>
      <c r="CI1090" s="3">
        <f t="shared" ref="CI1090" si="11470">(BV1090*CD1087+BW1090*CC1087+BX1090*CD1090+BY1090*CC1090)</f>
        <v>0</v>
      </c>
      <c r="CK1090" s="16">
        <f t="shared" ref="CK1090" si="11471">1/$CL$4</f>
        <v>1</v>
      </c>
      <c r="CL1090" s="17">
        <v>0</v>
      </c>
      <c r="CM1090" s="18">
        <v>1</v>
      </c>
      <c r="CN1090" s="19">
        <v>0</v>
      </c>
      <c r="CP1090" s="1">
        <f t="shared" ref="CP1090" si="11472">CF1090*CK1087+CH1090*CK1090-CG1090*CL1087-CI1090*CL1090</f>
        <v>48448.264019737486</v>
      </c>
      <c r="CQ1090" s="4">
        <f t="shared" ref="CQ1090" si="11473">(CF1090*CL1087+CG1090*CK1087+CH1090*CL1090+CI1090*CK1090)</f>
        <v>91419.994099668271</v>
      </c>
      <c r="CR1090" s="2">
        <f t="shared" ref="CR1090" si="11474">CF1090*CM1087+CH1090*CM1090-CG1090*CN1087-CI1090*CN1090</f>
        <v>48448.264019737486</v>
      </c>
      <c r="CS1090" s="3">
        <f t="shared" ref="CS1090" si="11475">(CF1090*CN1087+CG1090*CM1087+CH1090*CN1090+CI1090*CM1090)</f>
        <v>0</v>
      </c>
      <c r="CU1090" s="39">
        <f t="shared" ref="CU1090" si="11476">(180/PI())*ATAN(-1*(CQ1087/CP1087))</f>
        <v>27.921469642372557</v>
      </c>
      <c r="CW1090" s="56">
        <f t="shared" ref="CW1090" si="11477">20*LOG(((1-(10^(CU1087/20)^2)*(1-((1-CW1087)/(1+CW1087))^2))^0.5))</f>
        <v>-1.1473780349851476E-9</v>
      </c>
    </row>
    <row r="1091" spans="1:101" ht="18" customHeight="1"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S1091" s="20"/>
      <c r="T1091" s="20"/>
      <c r="U1091" s="20"/>
      <c r="V1091" s="20"/>
      <c r="W1091" s="20"/>
      <c r="X1091" s="20"/>
      <c r="Y1091" s="20"/>
      <c r="Z1091" s="20"/>
      <c r="AA1091" s="20"/>
      <c r="AB1091" s="3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</row>
    <row r="1092" spans="1:101" ht="18" customHeight="1"/>
    <row r="1093" spans="1:101" ht="18" customHeight="1" thickBot="1">
      <c r="A1093" s="23"/>
      <c r="B1093" s="23"/>
      <c r="C1093" s="23"/>
      <c r="D1093" s="20" t="s">
        <v>6</v>
      </c>
      <c r="E1093" s="20"/>
      <c r="F1093" s="20"/>
      <c r="G1093" s="20"/>
      <c r="H1093" s="20"/>
      <c r="I1093" s="20" t="s">
        <v>7</v>
      </c>
      <c r="J1093" s="20"/>
      <c r="K1093" s="20"/>
      <c r="L1093" s="20"/>
      <c r="M1093" s="23"/>
      <c r="N1093" s="23"/>
      <c r="O1093" s="24" t="s">
        <v>8</v>
      </c>
      <c r="P1093" s="23"/>
      <c r="Q1093" s="23"/>
      <c r="R1093" s="23"/>
      <c r="S1093" s="20"/>
      <c r="T1093" s="20" t="s">
        <v>9</v>
      </c>
      <c r="U1093" s="23"/>
      <c r="V1093" s="23"/>
      <c r="W1093" s="23"/>
      <c r="X1093" s="23"/>
      <c r="Y1093" s="24" t="s">
        <v>10</v>
      </c>
      <c r="Z1093" s="23"/>
      <c r="AA1093" s="23"/>
      <c r="AB1093" s="23"/>
      <c r="AC1093" s="24" t="s">
        <v>11</v>
      </c>
      <c r="AD1093" s="20"/>
      <c r="AE1093" s="20"/>
      <c r="AF1093" s="20"/>
      <c r="AG1093" s="20"/>
      <c r="AH1093" s="23"/>
      <c r="AI1093" s="24" t="s">
        <v>12</v>
      </c>
      <c r="AJ1093" s="23"/>
      <c r="AK1093" s="23"/>
      <c r="AL1093" s="20"/>
      <c r="AM1093" s="24" t="s">
        <v>21</v>
      </c>
      <c r="AN1093" s="20"/>
      <c r="AO1093" s="23"/>
      <c r="AP1093" s="23"/>
      <c r="AQ1093" s="23"/>
      <c r="AR1093" s="23"/>
      <c r="AS1093" s="24" t="s">
        <v>87</v>
      </c>
      <c r="AT1093" s="23"/>
      <c r="AU1093" s="23"/>
      <c r="AV1093" s="23"/>
      <c r="AW1093" s="24" t="s">
        <v>22</v>
      </c>
      <c r="AX1093" s="20"/>
      <c r="AY1093" s="20"/>
      <c r="AZ1093" s="20"/>
      <c r="BA1093" s="20"/>
      <c r="BB1093" s="23"/>
      <c r="BC1093" s="24" t="s">
        <v>13</v>
      </c>
      <c r="BD1093" s="23"/>
      <c r="BE1093" s="23"/>
      <c r="BF1093" s="23"/>
      <c r="BG1093" s="24" t="s">
        <v>23</v>
      </c>
      <c r="BH1093" s="20"/>
      <c r="BI1093" s="23"/>
      <c r="BJ1093" s="23"/>
      <c r="BK1093" s="23"/>
      <c r="BL1093" s="23"/>
      <c r="BM1093" s="24" t="s">
        <v>24</v>
      </c>
      <c r="BN1093" s="23"/>
      <c r="BO1093" s="23"/>
      <c r="BP1093" s="23"/>
      <c r="BQ1093" s="24" t="s">
        <v>22</v>
      </c>
      <c r="BR1093" s="20"/>
      <c r="BS1093" s="20"/>
      <c r="BT1093" s="20"/>
      <c r="BU1093" s="20"/>
      <c r="BV1093" s="23"/>
      <c r="BW1093" s="24" t="s">
        <v>25</v>
      </c>
      <c r="BX1093" s="23"/>
      <c r="BY1093" s="23"/>
      <c r="BZ1093" s="23"/>
      <c r="CA1093" s="24" t="s">
        <v>23</v>
      </c>
      <c r="CB1093" s="20"/>
      <c r="CC1093" s="23"/>
      <c r="CD1093" s="23"/>
      <c r="CE1093" s="23"/>
      <c r="CF1093" s="23"/>
      <c r="CG1093" s="24" t="s">
        <v>88</v>
      </c>
      <c r="CH1093" s="23"/>
      <c r="CI1093" s="23"/>
      <c r="CJ1093" s="23"/>
      <c r="CK1093" s="24" t="s">
        <v>155</v>
      </c>
      <c r="CL1093" s="24"/>
      <c r="CM1093" s="23"/>
      <c r="CN1093" s="23"/>
      <c r="CO1093" s="23"/>
      <c r="CP1093" s="23"/>
      <c r="CQ1093" s="24" t="s">
        <v>89</v>
      </c>
      <c r="CR1093" s="23"/>
      <c r="CS1093" s="23"/>
    </row>
    <row r="1094" spans="1:101" ht="18" customHeight="1" thickBot="1">
      <c r="A1094" s="23"/>
      <c r="B1094" s="33"/>
      <c r="C1094" s="23"/>
      <c r="D1094" s="7" t="s">
        <v>99</v>
      </c>
      <c r="E1094" s="8"/>
      <c r="F1094" s="8" t="s">
        <v>100</v>
      </c>
      <c r="G1094" s="9"/>
      <c r="H1094" s="10"/>
      <c r="I1094" s="7" t="s">
        <v>103</v>
      </c>
      <c r="J1094" s="8"/>
      <c r="K1094" s="8" t="s">
        <v>104</v>
      </c>
      <c r="L1094" s="9"/>
      <c r="M1094" s="23"/>
      <c r="N1094" s="194" t="s">
        <v>74</v>
      </c>
      <c r="O1094" s="195"/>
      <c r="P1094" s="196" t="s">
        <v>75</v>
      </c>
      <c r="Q1094" s="197"/>
      <c r="R1094" s="23"/>
      <c r="S1094" s="7" t="s">
        <v>2</v>
      </c>
      <c r="T1094" s="8"/>
      <c r="U1094" s="8" t="s">
        <v>3</v>
      </c>
      <c r="V1094" s="9"/>
      <c r="W1094" s="20"/>
      <c r="X1094" s="194" t="s">
        <v>108</v>
      </c>
      <c r="Y1094" s="195"/>
      <c r="Z1094" s="196" t="s">
        <v>109</v>
      </c>
      <c r="AA1094" s="197"/>
      <c r="AB1094" s="20"/>
      <c r="AC1094" s="7" t="s">
        <v>107</v>
      </c>
      <c r="AD1094" s="8"/>
      <c r="AE1094" s="8" t="s">
        <v>14</v>
      </c>
      <c r="AF1094" s="9"/>
      <c r="AG1094" s="20"/>
      <c r="AH1094" s="194" t="s">
        <v>112</v>
      </c>
      <c r="AI1094" s="195"/>
      <c r="AJ1094" s="196" t="s">
        <v>113</v>
      </c>
      <c r="AK1094" s="197"/>
      <c r="AL1094" s="20"/>
      <c r="AM1094" s="106" t="s">
        <v>135</v>
      </c>
      <c r="AN1094" s="107"/>
      <c r="AO1094" s="107" t="s">
        <v>136</v>
      </c>
      <c r="AP1094" s="108"/>
      <c r="AQ1094" s="23"/>
      <c r="AR1094" s="194" t="s">
        <v>116</v>
      </c>
      <c r="AS1094" s="195"/>
      <c r="AT1094" s="196" t="s">
        <v>0</v>
      </c>
      <c r="AU1094" s="197"/>
      <c r="AV1094" s="36"/>
      <c r="AW1094" s="7" t="s">
        <v>139</v>
      </c>
      <c r="AX1094" s="8"/>
      <c r="AY1094" s="8" t="s">
        <v>140</v>
      </c>
      <c r="AZ1094" s="9"/>
      <c r="BA1094" s="20"/>
      <c r="BB1094" s="194" t="s">
        <v>119</v>
      </c>
      <c r="BC1094" s="195"/>
      <c r="BD1094" s="196" t="s">
        <v>120</v>
      </c>
      <c r="BE1094" s="197"/>
      <c r="BF1094" s="36"/>
      <c r="BG1094" s="190" t="s">
        <v>143</v>
      </c>
      <c r="BH1094" s="191"/>
      <c r="BI1094" s="192" t="s">
        <v>144</v>
      </c>
      <c r="BJ1094" s="193"/>
      <c r="BK1094" s="36"/>
      <c r="BL1094" s="194" t="s">
        <v>123</v>
      </c>
      <c r="BM1094" s="195"/>
      <c r="BN1094" s="196" t="s">
        <v>124</v>
      </c>
      <c r="BO1094" s="197"/>
      <c r="BP1094" s="36"/>
      <c r="BQ1094" s="7" t="s">
        <v>147</v>
      </c>
      <c r="BR1094" s="8"/>
      <c r="BS1094" s="8" t="s">
        <v>148</v>
      </c>
      <c r="BT1094" s="9"/>
      <c r="BU1094" s="20"/>
      <c r="BV1094" s="194" t="s">
        <v>127</v>
      </c>
      <c r="BW1094" s="195"/>
      <c r="BX1094" s="196" t="s">
        <v>128</v>
      </c>
      <c r="BY1094" s="197"/>
      <c r="BZ1094" s="36"/>
      <c r="CA1094" s="7" t="s">
        <v>151</v>
      </c>
      <c r="CB1094" s="8"/>
      <c r="CC1094" s="8" t="s">
        <v>152</v>
      </c>
      <c r="CD1094" s="9"/>
      <c r="CE1094" s="36"/>
      <c r="CF1094" s="194" t="s">
        <v>131</v>
      </c>
      <c r="CG1094" s="195"/>
      <c r="CH1094" s="196" t="s">
        <v>132</v>
      </c>
      <c r="CI1094" s="197"/>
      <c r="CJ1094" s="23"/>
      <c r="CK1094" s="7" t="s">
        <v>156</v>
      </c>
      <c r="CL1094" s="8"/>
      <c r="CM1094" s="8" t="s">
        <v>157</v>
      </c>
      <c r="CN1094" s="9"/>
      <c r="CO1094" s="23"/>
      <c r="CP1094" s="194" t="s">
        <v>160</v>
      </c>
      <c r="CQ1094" s="195"/>
      <c r="CR1094" s="196" t="s">
        <v>132</v>
      </c>
      <c r="CS1094" s="197"/>
      <c r="CU1094" s="26" t="s">
        <v>15</v>
      </c>
      <c r="CW1094" s="52" t="s">
        <v>46</v>
      </c>
    </row>
    <row r="1095" spans="1:101" ht="18" customHeight="1" thickTop="1" thickBot="1">
      <c r="B1095" s="34">
        <v>2.68</v>
      </c>
      <c r="D1095" s="11">
        <v>1</v>
      </c>
      <c r="E1095" s="12">
        <v>0</v>
      </c>
      <c r="F1095" s="13">
        <v>0</v>
      </c>
      <c r="G1095" s="14">
        <v>0</v>
      </c>
      <c r="H1095" s="10"/>
      <c r="I1095" s="11">
        <v>1</v>
      </c>
      <c r="J1095" s="12">
        <v>0</v>
      </c>
      <c r="K1095" s="13">
        <v>0</v>
      </c>
      <c r="L1095" s="40">
        <f t="shared" ref="L1095" si="11478">$B1095*$J$4</f>
        <v>3.8244672000000004</v>
      </c>
      <c r="N1095" s="1">
        <f t="shared" ref="N1095" si="11479">D1095*I1095+F1095*I1098-E1095*J1095-G1095*J1098</f>
        <v>1</v>
      </c>
      <c r="O1095" s="4">
        <f t="shared" ref="O1095" si="11480">(D1095*J1095+E1095*I1095+F1095*J1098+G1095*I1098)</f>
        <v>0</v>
      </c>
      <c r="P1095" s="2">
        <f t="shared" ref="P1095" si="11481">D1095*K1095+F1095*K1098-E1095*L1095-G1095*L1098</f>
        <v>0</v>
      </c>
      <c r="Q1095" s="3">
        <f t="shared" ref="Q1095" si="11482">(D1095*L1095+E1095*K1095+F1095*L1098+G1095*K1098)</f>
        <v>3.8244672000000004</v>
      </c>
      <c r="S1095" s="11">
        <v>1</v>
      </c>
      <c r="T1095" s="12">
        <v>0</v>
      </c>
      <c r="U1095" s="13">
        <v>0</v>
      </c>
      <c r="V1095" s="13">
        <v>0</v>
      </c>
      <c r="W1095" s="20"/>
      <c r="X1095" s="1">
        <f t="shared" ref="X1095" si="11483">N1095*S1095+P1095*S1098-O1095*T1095-Q1095*T1098</f>
        <v>-17.495147855790083</v>
      </c>
      <c r="Y1095" s="4">
        <f t="shared" ref="Y1095" si="11484">(N1095*T1095+O1095*S1095+P1095*T1098+Q1095*S1098)</f>
        <v>0</v>
      </c>
      <c r="Z1095" s="2">
        <f t="shared" ref="Z1095" si="11485">N1095*U1095+P1095*U1098-O1095*V1095-Q1095*V1098</f>
        <v>0</v>
      </c>
      <c r="AA1095" s="3">
        <f t="shared" ref="AA1095" si="11486">(N1095*V1095+O1095*U1095+P1095*V1098+Q1095*U1098)</f>
        <v>3.8244672000000004</v>
      </c>
      <c r="AB1095" s="20"/>
      <c r="AC1095" s="11">
        <v>1</v>
      </c>
      <c r="AD1095" s="12">
        <v>0</v>
      </c>
      <c r="AE1095" s="13">
        <v>0</v>
      </c>
      <c r="AF1095" s="40">
        <f t="shared" ref="AF1095" si="11487">$B1095*$AD$4</f>
        <v>4.5894732000000005</v>
      </c>
      <c r="AG1095" s="20"/>
      <c r="AH1095" s="1">
        <f t="shared" ref="AH1095" si="11488">X1095*AC1095+Z1095*AC1098-Y1095*AD1095-AA1095*AD1098</f>
        <v>-17.495147855790083</v>
      </c>
      <c r="AI1095" s="4">
        <f t="shared" ref="AI1095" si="11489">(X1095*AD1095+Y1095*AC1095+Z1095*AD1098+AA1095*AC1098)</f>
        <v>0</v>
      </c>
      <c r="AJ1095" s="2">
        <f t="shared" ref="AJ1095" si="11490">X1095*AE1095+Z1095*AE1098-Y1095*AF1095-AA1095*AF1098</f>
        <v>0</v>
      </c>
      <c r="AK1095" s="3">
        <f t="shared" ref="AK1095" si="11491">(X1095*AF1095+Y1095*AE1095+Z1095*AF1098+AA1095*AE1098)</f>
        <v>-76.469045014186065</v>
      </c>
      <c r="AL1095" s="20"/>
      <c r="AM1095" s="11">
        <v>1</v>
      </c>
      <c r="AN1095" s="12">
        <v>0</v>
      </c>
      <c r="AO1095" s="13">
        <v>0</v>
      </c>
      <c r="AP1095" s="14">
        <v>0</v>
      </c>
      <c r="AR1095" s="1">
        <f t="shared" ref="AR1095" si="11492">AH1095*AM1095+AJ1095*AM1098-AI1095*AN1095-AK1095*AN1098</f>
        <v>373.06566671052036</v>
      </c>
      <c r="AS1095" s="4">
        <f t="shared" ref="AS1095" si="11493">(AH1095*AN1095+AI1095*AM1095+AJ1095*AN1098+AK1095*AM1098)</f>
        <v>0</v>
      </c>
      <c r="AT1095" s="2">
        <f t="shared" ref="AT1095" si="11494">AH1095*AO1095+AJ1095*AO1098-AI1095*AP1095-AK1095*AP1098</f>
        <v>0</v>
      </c>
      <c r="AU1095" s="3">
        <f t="shared" ref="AU1095" si="11495">(AH1095*AP1095+AI1095*AO1095+AJ1095*AP1098+AK1095*AO1098)</f>
        <v>-76.469045014186065</v>
      </c>
      <c r="AV1095" s="20"/>
      <c r="AW1095" s="11">
        <v>1</v>
      </c>
      <c r="AX1095" s="12">
        <v>0</v>
      </c>
      <c r="AY1095" s="13">
        <v>0</v>
      </c>
      <c r="AZ1095" s="40">
        <f t="shared" ref="AZ1095" si="11496">$B1095*$AX$4</f>
        <v>4.5894732000000005</v>
      </c>
      <c r="BA1095" s="20"/>
      <c r="BB1095" s="1">
        <f t="shared" ref="BB1095" si="11497">AR1095*AW1095+AT1095*AW1098-AS1095*AX1095-AU1095*AX1098</f>
        <v>373.06566671052036</v>
      </c>
      <c r="BC1095" s="4">
        <f t="shared" ref="BC1095" si="11498">(AR1095*AX1095+AS1095*AW1095+AT1095*AX1098+AU1095*AW1098)</f>
        <v>0</v>
      </c>
      <c r="BD1095" s="2">
        <f t="shared" ref="BD1095" si="11499">AR1095*AY1095+AT1095*AY1098-AS1095*AZ1095-AU1095*AZ1098</f>
        <v>0</v>
      </c>
      <c r="BE1095" s="3">
        <f t="shared" ref="BE1095" si="11500">(AR1095*AZ1095+AS1095*AY1095+AT1095*AZ1098+AU1095*AY1098)</f>
        <v>1635.7058341938794</v>
      </c>
      <c r="BF1095" s="20"/>
      <c r="BG1095" s="11">
        <v>1</v>
      </c>
      <c r="BH1095" s="12">
        <v>0</v>
      </c>
      <c r="BI1095" s="13">
        <v>0</v>
      </c>
      <c r="BJ1095" s="14">
        <v>0</v>
      </c>
      <c r="BK1095" s="20"/>
      <c r="BL1095" s="1">
        <f t="shared" ref="BL1095" si="11501">BB1095*BG1095+BD1095*BG1098-BC1095*BH1095-BE1095*BH1098</f>
        <v>-7537.2182159684198</v>
      </c>
      <c r="BM1095" s="4">
        <f t="shared" ref="BM1095" si="11502">(BB1095*BH1095+BC1095*BG1095+BD1095*BH1098+BE1095*BG1098)</f>
        <v>0</v>
      </c>
      <c r="BN1095" s="2">
        <f t="shared" ref="BN1095" si="11503">BB1095*BI1095+BD1095*BI1098-BC1095*BJ1095-BE1095*BJ1098</f>
        <v>0</v>
      </c>
      <c r="BO1095" s="3">
        <f t="shared" ref="BO1095" si="11504">(BB1095*BJ1095+BC1095*BI1095+BD1095*BJ1098+BE1095*BI1098)</f>
        <v>1635.7058341938794</v>
      </c>
      <c r="BP1095" s="20"/>
      <c r="BQ1095" s="11">
        <v>1</v>
      </c>
      <c r="BR1095" s="12">
        <v>0</v>
      </c>
      <c r="BS1095" s="13">
        <v>0</v>
      </c>
      <c r="BT1095" s="40">
        <f t="shared" ref="BT1095" si="11505">$B1095*BR$4</f>
        <v>3.8244672000000004</v>
      </c>
      <c r="BU1095" s="20"/>
      <c r="BV1095" s="1">
        <f t="shared" ref="BV1095" si="11506">BL1095*BQ1095+BN1095*BQ1098-BM1095*BR1095-BO1095*BR1098</f>
        <v>-7537.2182159684198</v>
      </c>
      <c r="BW1095" s="4">
        <f t="shared" ref="BW1095" si="11507">(BL1095*BR1095+BM1095*BQ1095+BN1095*BR1098+BO1095*BQ1098)</f>
        <v>0</v>
      </c>
      <c r="BX1095" s="2">
        <f t="shared" ref="BX1095" si="11508">BL1095*BS1095+BN1095*BS1098-BM1095*BT1095-BO1095*BT1098</f>
        <v>0</v>
      </c>
      <c r="BY1095" s="3">
        <f t="shared" ref="BY1095" si="11509">(BL1095*BT1095+BM1095*BS1095+BN1095*BT1098+BO1095*BS1098)</f>
        <v>-27190.138012019863</v>
      </c>
      <c r="BZ1095" s="20"/>
      <c r="CA1095" s="11">
        <v>1</v>
      </c>
      <c r="CB1095" s="12">
        <v>0</v>
      </c>
      <c r="CC1095" s="13">
        <v>0</v>
      </c>
      <c r="CD1095" s="14">
        <v>0</v>
      </c>
      <c r="CE1095" s="20"/>
      <c r="CF1095" s="1">
        <f t="shared" ref="CF1095" si="11510">BV1095*CA1095+BX1095*CA1098-BW1095*CB1095-BY1095*CB1098</f>
        <v>51813.589053551812</v>
      </c>
      <c r="CG1095" s="4">
        <f t="shared" ref="CG1095" si="11511">(BV1095*CB1095+BW1095*CA1095+BX1095*CB1098+BY1095*CA1098)</f>
        <v>0</v>
      </c>
      <c r="CH1095" s="2">
        <f t="shared" ref="CH1095" si="11512">BV1095*CC1095+BX1095*CC1098-BW1095*CD1095-BY1095*CD1098</f>
        <v>0</v>
      </c>
      <c r="CI1095" s="3">
        <f t="shared" ref="CI1095" si="11513">(BV1095*CD1095+BW1095*CC1095+BX1095*CD1098+BY1095*CC1098)</f>
        <v>-27190.138012019863</v>
      </c>
      <c r="CJ1095" s="28"/>
      <c r="CK1095" s="11">
        <v>1</v>
      </c>
      <c r="CL1095" s="12">
        <v>0</v>
      </c>
      <c r="CM1095" s="13">
        <v>0</v>
      </c>
      <c r="CN1095" s="14">
        <v>0</v>
      </c>
      <c r="CP1095" s="1">
        <f t="shared" ref="CP1095" si="11514">CF1095*CK1095+CH1095*CK1098-CG1095*CL1095-CI1095*CL1098</f>
        <v>51813.589053551812</v>
      </c>
      <c r="CQ1095" s="4">
        <f t="shared" ref="CQ1095" si="11515">(CF1095*CL1095+CG1095*CK1095+CH1095*CL1098+CI1095*CK1098)</f>
        <v>-27190.138012019863</v>
      </c>
      <c r="CR1095" s="2">
        <f t="shared" ref="CR1095" si="11516">CF1095*CM1095+CH1095*CM1098-CG1095*CN1095-CI1095*CN1098</f>
        <v>0</v>
      </c>
      <c r="CS1095" s="3">
        <f t="shared" ref="CS1095" si="11517">(CF1095*CN1095+CG1095*CM1095+CH1095*CN1098+CI1095*CM1098)</f>
        <v>-27190.138012019863</v>
      </c>
      <c r="CU1095" s="29">
        <f t="shared" ref="CU1095" si="11518">20*LOG(((1+$CL$4)/$CL$4)/((CP1095+CP1098)^2+(CQ1095+CQ1098)^2)^0.5)</f>
        <v>-95.981724225083198</v>
      </c>
      <c r="CW1095" s="53">
        <f t="shared" ref="CW1095" si="11519">((CP1095^2+CQ1095^2)^0.5)/((CP1098^2+CQ1098^2)^0.5)</f>
        <v>0.52476847322540643</v>
      </c>
    </row>
    <row r="1096" spans="1:101" ht="18" customHeight="1" thickBot="1">
      <c r="D1096" s="11"/>
      <c r="E1096" s="13"/>
      <c r="F1096" s="13"/>
      <c r="G1096" s="15"/>
      <c r="H1096" s="10"/>
      <c r="I1096" s="11"/>
      <c r="J1096" s="13"/>
      <c r="K1096" s="13"/>
      <c r="L1096" s="15"/>
      <c r="N1096" s="5"/>
      <c r="Q1096" s="6"/>
      <c r="S1096" s="11"/>
      <c r="T1096" s="13"/>
      <c r="U1096" s="13"/>
      <c r="V1096" s="15"/>
      <c r="W1096" s="20"/>
      <c r="X1096" s="5"/>
      <c r="AA1096" s="6"/>
      <c r="AB1096" s="20"/>
      <c r="AC1096" s="11"/>
      <c r="AD1096" s="13"/>
      <c r="AE1096" s="13"/>
      <c r="AF1096" s="15"/>
      <c r="AG1096" s="20"/>
      <c r="AH1096" s="5"/>
      <c r="AK1096" s="6"/>
      <c r="AL1096" s="20"/>
      <c r="AM1096" s="11"/>
      <c r="AN1096" s="13"/>
      <c r="AO1096" s="13"/>
      <c r="AP1096" s="15"/>
      <c r="AR1096" s="5"/>
      <c r="AU1096" s="6"/>
      <c r="AW1096" s="11"/>
      <c r="AX1096" s="13"/>
      <c r="AY1096" s="13"/>
      <c r="AZ1096" s="15"/>
      <c r="BA1096" s="20"/>
      <c r="BB1096" s="5"/>
      <c r="BE1096" s="6"/>
      <c r="BG1096" s="11"/>
      <c r="BH1096" s="13"/>
      <c r="BI1096" s="13"/>
      <c r="BJ1096" s="15"/>
      <c r="BL1096" s="5"/>
      <c r="BO1096" s="6"/>
      <c r="BQ1096" s="11"/>
      <c r="BR1096" s="13"/>
      <c r="BS1096" s="13"/>
      <c r="BT1096" s="15"/>
      <c r="BU1096" s="20"/>
      <c r="BV1096" s="5"/>
      <c r="BY1096" s="6"/>
      <c r="CA1096" s="11"/>
      <c r="CB1096" s="13"/>
      <c r="CC1096" s="13"/>
      <c r="CD1096" s="15"/>
      <c r="CF1096" s="5"/>
      <c r="CI1096" s="6"/>
      <c r="CK1096" s="11"/>
      <c r="CL1096" s="13"/>
      <c r="CM1096" s="13"/>
      <c r="CN1096" s="15"/>
      <c r="CP1096" s="5"/>
      <c r="CS1096" s="6"/>
      <c r="CW1096" s="54"/>
    </row>
    <row r="1097" spans="1:101" ht="18" customHeight="1" thickBot="1">
      <c r="D1097" s="11" t="s">
        <v>101</v>
      </c>
      <c r="E1097" s="13"/>
      <c r="F1097" s="13" t="s">
        <v>102</v>
      </c>
      <c r="G1097" s="15"/>
      <c r="H1097" s="10"/>
      <c r="I1097" s="11" t="s">
        <v>106</v>
      </c>
      <c r="J1097" s="13"/>
      <c r="K1097" s="13" t="s">
        <v>105</v>
      </c>
      <c r="L1097" s="15"/>
      <c r="N1097" s="194" t="s">
        <v>16</v>
      </c>
      <c r="O1097" s="195"/>
      <c r="P1097" s="196" t="s">
        <v>17</v>
      </c>
      <c r="Q1097" s="197"/>
      <c r="S1097" s="11" t="s">
        <v>4</v>
      </c>
      <c r="T1097" s="13"/>
      <c r="U1097" s="13" t="s">
        <v>5</v>
      </c>
      <c r="V1097" s="15"/>
      <c r="W1097" s="20"/>
      <c r="X1097" s="194" t="s">
        <v>111</v>
      </c>
      <c r="Y1097" s="195"/>
      <c r="Z1097" s="196" t="s">
        <v>110</v>
      </c>
      <c r="AA1097" s="197"/>
      <c r="AB1097" s="20"/>
      <c r="AC1097" s="11" t="s">
        <v>18</v>
      </c>
      <c r="AD1097" s="13"/>
      <c r="AE1097" s="13" t="s">
        <v>19</v>
      </c>
      <c r="AF1097" s="15"/>
      <c r="AG1097" s="20"/>
      <c r="AH1097" s="194" t="s">
        <v>114</v>
      </c>
      <c r="AI1097" s="195"/>
      <c r="AJ1097" s="196" t="s">
        <v>115</v>
      </c>
      <c r="AK1097" s="197"/>
      <c r="AL1097" s="20"/>
      <c r="AM1097" s="11" t="s">
        <v>138</v>
      </c>
      <c r="AN1097" s="13"/>
      <c r="AO1097" s="13" t="s">
        <v>137</v>
      </c>
      <c r="AP1097" s="15"/>
      <c r="AR1097" s="194" t="s">
        <v>117</v>
      </c>
      <c r="AS1097" s="195"/>
      <c r="AT1097" s="196" t="s">
        <v>118</v>
      </c>
      <c r="AU1097" s="197"/>
      <c r="AV1097" s="36"/>
      <c r="AW1097" s="11" t="s">
        <v>142</v>
      </c>
      <c r="AX1097" s="13"/>
      <c r="AY1097" s="13" t="s">
        <v>141</v>
      </c>
      <c r="AZ1097" s="15"/>
      <c r="BA1097" s="20"/>
      <c r="BB1097" s="194" t="s">
        <v>122</v>
      </c>
      <c r="BC1097" s="195"/>
      <c r="BD1097" s="196" t="s">
        <v>121</v>
      </c>
      <c r="BE1097" s="197"/>
      <c r="BF1097" s="36"/>
      <c r="BG1097" s="11" t="s">
        <v>145</v>
      </c>
      <c r="BH1097" s="13"/>
      <c r="BI1097" s="13" t="s">
        <v>146</v>
      </c>
      <c r="BJ1097" s="15"/>
      <c r="BK1097" s="36"/>
      <c r="BL1097" s="194" t="s">
        <v>125</v>
      </c>
      <c r="BM1097" s="195"/>
      <c r="BN1097" s="196" t="s">
        <v>126</v>
      </c>
      <c r="BO1097" s="197"/>
      <c r="BP1097" s="36"/>
      <c r="BQ1097" s="11" t="s">
        <v>150</v>
      </c>
      <c r="BR1097" s="13"/>
      <c r="BS1097" s="13" t="s">
        <v>149</v>
      </c>
      <c r="BT1097" s="15"/>
      <c r="BU1097" s="20"/>
      <c r="BV1097" s="194" t="s">
        <v>129</v>
      </c>
      <c r="BW1097" s="195"/>
      <c r="BX1097" s="196" t="s">
        <v>130</v>
      </c>
      <c r="BY1097" s="197"/>
      <c r="BZ1097" s="36"/>
      <c r="CA1097" s="11" t="s">
        <v>154</v>
      </c>
      <c r="CB1097" s="13"/>
      <c r="CC1097" s="13" t="s">
        <v>153</v>
      </c>
      <c r="CD1097" s="15"/>
      <c r="CE1097" s="36"/>
      <c r="CF1097" s="194" t="s">
        <v>134</v>
      </c>
      <c r="CG1097" s="195"/>
      <c r="CH1097" s="196" t="s">
        <v>133</v>
      </c>
      <c r="CI1097" s="197"/>
      <c r="CK1097" s="11" t="s">
        <v>159</v>
      </c>
      <c r="CL1097" s="13"/>
      <c r="CM1097" s="13" t="s">
        <v>158</v>
      </c>
      <c r="CN1097" s="15"/>
      <c r="CP1097" s="109" t="s">
        <v>161</v>
      </c>
      <c r="CQ1097" s="110"/>
      <c r="CR1097" s="111" t="s">
        <v>162</v>
      </c>
      <c r="CS1097" s="112"/>
      <c r="CU1097" s="38" t="s">
        <v>29</v>
      </c>
      <c r="CW1097" s="55" t="s">
        <v>47</v>
      </c>
    </row>
    <row r="1098" spans="1:101" ht="18" customHeight="1" thickTop="1" thickBot="1">
      <c r="D1098" s="16">
        <v>0</v>
      </c>
      <c r="E1098" s="17">
        <f t="shared" ref="E1098" si="11520">$B1095*$E$4</f>
        <v>2.1828064</v>
      </c>
      <c r="F1098" s="18">
        <v>1</v>
      </c>
      <c r="G1098" s="19">
        <v>0</v>
      </c>
      <c r="H1098" s="10"/>
      <c r="I1098" s="16">
        <v>0</v>
      </c>
      <c r="J1098" s="17">
        <v>0</v>
      </c>
      <c r="K1098" s="18">
        <v>1</v>
      </c>
      <c r="L1098" s="19">
        <v>0</v>
      </c>
      <c r="N1098" s="1">
        <f t="shared" ref="N1098" si="11521">D1098*I1095+F1098*I1098-E1098*J1095-G1098*J1098</f>
        <v>0</v>
      </c>
      <c r="O1098" s="4">
        <f t="shared" ref="O1098" si="11522">(D1098*J1095+E1098*I1095+F1098*J1098+G1098*I1098)</f>
        <v>2.1828064</v>
      </c>
      <c r="P1098" s="2">
        <f t="shared" ref="P1098" si="11523">D1098*K1095+F1098*K1098-E1098*L1095-G1098*L1098</f>
        <v>-7.3480714807500807</v>
      </c>
      <c r="Q1098" s="3">
        <f t="shared" ref="Q1098" si="11524">(D1098*L1095+E1098*K1095+F1098*L1098+G1098*K1098)</f>
        <v>0</v>
      </c>
      <c r="S1098" s="16">
        <v>0</v>
      </c>
      <c r="T1098" s="17">
        <f t="shared" ref="T1098" si="11525">$B1095*$T$4</f>
        <v>4.8360064000000005</v>
      </c>
      <c r="U1098" s="18">
        <v>1</v>
      </c>
      <c r="V1098" s="19">
        <v>0</v>
      </c>
      <c r="W1098" s="20"/>
      <c r="X1098" s="1">
        <f t="shared" ref="X1098" si="11526">N1098*S1095+P1098*S1098-O1098*T1095-Q1098*T1098</f>
        <v>0</v>
      </c>
      <c r="Y1098" s="4">
        <f t="shared" ref="Y1098" si="11527">(N1098*T1095+O1098*S1095+P1098*T1098+Q1098*S1098)</f>
        <v>-33.352514308564871</v>
      </c>
      <c r="Z1098" s="2">
        <f t="shared" ref="Z1098" si="11528">N1098*U1095+P1098*U1098-O1098*V1095-Q1098*V1098</f>
        <v>-7.3480714807500807</v>
      </c>
      <c r="AA1098" s="3">
        <f t="shared" ref="AA1098" si="11529">(N1098*V1095+O1098*U1095+P1098*V1098+Q1098*U1098)</f>
        <v>0</v>
      </c>
      <c r="AB1098" s="20"/>
      <c r="AC1098" s="16">
        <v>0</v>
      </c>
      <c r="AD1098" s="17">
        <v>0</v>
      </c>
      <c r="AE1098" s="18">
        <v>1</v>
      </c>
      <c r="AF1098" s="19">
        <v>0</v>
      </c>
      <c r="AG1098" s="20"/>
      <c r="AH1098" s="1">
        <f t="shared" ref="AH1098" si="11530">X1098*AC1095+Z1098*AC1098-Y1098*AD1095-AA1098*AD1098</f>
        <v>0</v>
      </c>
      <c r="AI1098" s="4">
        <f t="shared" ref="AI1098" si="11531">(X1098*AD1095+Y1098*AC1095+Z1098*AD1098+AA1098*AC1098)</f>
        <v>-33.352514308564871</v>
      </c>
      <c r="AJ1098" s="2">
        <f t="shared" ref="AJ1098" si="11532">X1098*AE1095+Z1098*AE1098-Y1098*AF1095-AA1098*AF1098</f>
        <v>145.72239909102493</v>
      </c>
      <c r="AK1098" s="3">
        <f t="shared" ref="AK1098" si="11533">(X1098*AF1095+Y1098*AE1095+Z1098*AF1098+AA1098*AE1098)</f>
        <v>0</v>
      </c>
      <c r="AL1098" s="20"/>
      <c r="AM1098" s="16">
        <v>0</v>
      </c>
      <c r="AN1098" s="17">
        <f t="shared" ref="AN1098" si="11534">$B1095*$AN$4</f>
        <v>5.1074368000000003</v>
      </c>
      <c r="AO1098" s="18">
        <v>1</v>
      </c>
      <c r="AP1098" s="19">
        <v>0</v>
      </c>
      <c r="AR1098" s="1">
        <f t="shared" ref="AR1098" si="11535">AH1098*AM1095+AJ1098*AM1098-AI1098*AN1095-AK1098*AN1098</f>
        <v>0</v>
      </c>
      <c r="AS1098" s="4">
        <f t="shared" ref="AS1098" si="11536">(AH1098*AN1095+AI1098*AM1095+AJ1098*AN1098+AK1098*AM1098)</f>
        <v>710.91542939322244</v>
      </c>
      <c r="AT1098" s="2">
        <f t="shared" ref="AT1098" si="11537">AH1098*AO1095+AJ1098*AO1098-AI1098*AP1095-AK1098*AP1098</f>
        <v>145.72239909102493</v>
      </c>
      <c r="AU1098" s="3">
        <f t="shared" ref="AU1098" si="11538">(AH1098*AP1095+AI1098*AO1095+AJ1098*AP1098+AK1098*AO1098)</f>
        <v>0</v>
      </c>
      <c r="AV1098" s="20"/>
      <c r="AW1098" s="16">
        <v>0</v>
      </c>
      <c r="AX1098" s="17">
        <v>0</v>
      </c>
      <c r="AY1098" s="18">
        <v>1</v>
      </c>
      <c r="AZ1098" s="19">
        <v>0</v>
      </c>
      <c r="BA1098" s="20"/>
      <c r="BB1098" s="1">
        <f t="shared" ref="BB1098" si="11539">AR1098*AW1095+AT1098*AW1098-AS1098*AX1095-AU1098*AX1098</f>
        <v>0</v>
      </c>
      <c r="BC1098" s="4">
        <f t="shared" ref="BC1098" si="11540">(AR1098*AX1095+AS1098*AW1095+AT1098*AX1098+AU1098*AW1098)</f>
        <v>710.91542939322244</v>
      </c>
      <c r="BD1098" s="2">
        <f t="shared" ref="BD1098" si="11541">AR1098*AY1095+AT1098*AY1098-AS1098*AZ1095-AU1098*AZ1098</f>
        <v>-3117.0049115756624</v>
      </c>
      <c r="BE1098" s="3">
        <f t="shared" ref="BE1098" si="11542">(AR1098*AZ1095+AS1098*AY1095+AT1098*AZ1098+AU1098*AY1098)</f>
        <v>0</v>
      </c>
      <c r="BF1098" s="20"/>
      <c r="BG1098" s="16">
        <v>0</v>
      </c>
      <c r="BH1098" s="17">
        <f t="shared" ref="BH1098" si="11543">$B1095*$BH$4</f>
        <v>4.8360064000000005</v>
      </c>
      <c r="BI1098" s="18">
        <v>1</v>
      </c>
      <c r="BJ1098" s="19">
        <v>0</v>
      </c>
      <c r="BK1098" s="20"/>
      <c r="BL1098" s="1">
        <f t="shared" ref="BL1098" si="11544">BB1098*BG1095+BD1098*BG1098-BC1098*BH1095-BE1098*BH1098</f>
        <v>0</v>
      </c>
      <c r="BM1098" s="4">
        <f t="shared" ref="BM1098" si="11545">(BB1098*BH1095+BC1098*BG1095+BD1098*BH1098+BE1098*BG1098)</f>
        <v>-14362.940271818117</v>
      </c>
      <c r="BN1098" s="2">
        <f t="shared" ref="BN1098" si="11546">BB1098*BI1095+BD1098*BI1098-BC1098*BJ1095-BE1098*BJ1098</f>
        <v>-3117.0049115756624</v>
      </c>
      <c r="BO1098" s="3">
        <f t="shared" ref="BO1098" si="11547">(BB1098*BJ1095+BC1098*BI1095+BD1098*BJ1098+BE1098*BI1098)</f>
        <v>0</v>
      </c>
      <c r="BP1098" s="20"/>
      <c r="BQ1098" s="16">
        <v>0</v>
      </c>
      <c r="BR1098" s="17">
        <v>0</v>
      </c>
      <c r="BS1098" s="18">
        <v>1</v>
      </c>
      <c r="BT1098" s="19">
        <v>0</v>
      </c>
      <c r="BU1098" s="20"/>
      <c r="BV1098" s="1">
        <f t="shared" ref="BV1098" si="11548">BL1098*BQ1095+BN1098*BQ1098-BM1098*BR1095-BO1098*BR1098</f>
        <v>0</v>
      </c>
      <c r="BW1098" s="4">
        <f t="shared" ref="BW1098" si="11549">(BL1098*BR1095+BM1098*BQ1095+BN1098*BR1098+BO1098*BQ1098)</f>
        <v>-14362.940271818117</v>
      </c>
      <c r="BX1098" s="2">
        <f t="shared" ref="BX1098" si="11550">BL1098*BS1095+BN1098*BS1098-BM1098*BT1095-BO1098*BT1098</f>
        <v>51813.589053551819</v>
      </c>
      <c r="BY1098" s="3">
        <f t="shared" ref="BY1098" si="11551">(BL1098*BT1095+BM1098*BS1095+BN1098*BT1098+BO1098*BS1098)</f>
        <v>0</v>
      </c>
      <c r="BZ1098" s="20"/>
      <c r="CA1098" s="16">
        <v>0</v>
      </c>
      <c r="CB1098" s="17">
        <f t="shared" ref="CB1098" si="11552">$B1095*$CB$4</f>
        <v>2.1828064</v>
      </c>
      <c r="CC1098" s="18">
        <v>1</v>
      </c>
      <c r="CD1098" s="19">
        <v>0</v>
      </c>
      <c r="CE1098" s="20"/>
      <c r="CF1098" s="1">
        <f t="shared" ref="CF1098" si="11553">BV1098*CA1095+BX1098*CA1098-BW1098*CB1095-BY1098*CB1098</f>
        <v>0</v>
      </c>
      <c r="CG1098" s="4">
        <f t="shared" ref="CG1098" si="11554">(BV1098*CB1095+BW1098*CA1095+BX1098*CB1098+BY1098*CA1098)</f>
        <v>98736.093521244737</v>
      </c>
      <c r="CH1098" s="2">
        <f t="shared" ref="CH1098" si="11555">BV1098*CC1095+BX1098*CC1098-BW1098*CD1095-BY1098*CD1098</f>
        <v>51813.589053551819</v>
      </c>
      <c r="CI1098" s="3">
        <f t="shared" ref="CI1098" si="11556">(BV1098*CD1095+BW1098*CC1095+BX1098*CD1098+BY1098*CC1098)</f>
        <v>0</v>
      </c>
      <c r="CK1098" s="16">
        <f t="shared" ref="CK1098" si="11557">1/$CL$4</f>
        <v>1</v>
      </c>
      <c r="CL1098" s="17">
        <v>0</v>
      </c>
      <c r="CM1098" s="18">
        <v>1</v>
      </c>
      <c r="CN1098" s="19">
        <v>0</v>
      </c>
      <c r="CP1098" s="1">
        <f t="shared" ref="CP1098" si="11558">CF1098*CK1095+CH1098*CK1098-CG1098*CL1095-CI1098*CL1098</f>
        <v>51813.589053551819</v>
      </c>
      <c r="CQ1098" s="4">
        <f t="shared" ref="CQ1098" si="11559">(CF1098*CL1095+CG1098*CK1095+CH1098*CL1098+CI1098*CK1098)</f>
        <v>98736.093521244737</v>
      </c>
      <c r="CR1098" s="2">
        <f t="shared" ref="CR1098" si="11560">CF1098*CM1095+CH1098*CM1098-CG1098*CN1095-CI1098*CN1098</f>
        <v>51813.589053551819</v>
      </c>
      <c r="CS1098" s="3">
        <f t="shared" ref="CS1098" si="11561">(CF1098*CN1095+CG1098*CM1095+CH1098*CN1098+CI1098*CM1098)</f>
        <v>0</v>
      </c>
      <c r="CU1098" s="39">
        <f t="shared" ref="CU1098" si="11562">(180/PI())*ATAN(-1*(CQ1095/CP1095))</f>
        <v>27.689072588689694</v>
      </c>
      <c r="CW1098" s="56">
        <f t="shared" ref="CW1098" si="11563">20*LOG(((1-(10^(CU1095/20)^2)*(1-((1-CW1095)/(1+CW1095))^2))^0.5))</f>
        <v>-9.8908078834855775E-10</v>
      </c>
    </row>
    <row r="1099" spans="1:101" ht="18" customHeight="1"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/>
      <c r="S1099" s="20"/>
      <c r="T1099" s="20"/>
      <c r="U1099" s="20"/>
      <c r="V1099" s="20"/>
      <c r="W1099" s="20"/>
      <c r="X1099" s="20"/>
      <c r="Y1099" s="20"/>
      <c r="Z1099" s="20"/>
      <c r="AA1099" s="20"/>
      <c r="AB1099" s="30"/>
      <c r="AC1099" s="20"/>
      <c r="AD1099" s="20"/>
      <c r="AE1099" s="20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</row>
    <row r="1100" spans="1:101" ht="18" customHeight="1"/>
    <row r="1101" spans="1:101" ht="18" customHeight="1" thickBot="1">
      <c r="A1101" s="23"/>
      <c r="B1101" s="23"/>
      <c r="C1101" s="23"/>
      <c r="D1101" s="20" t="s">
        <v>6</v>
      </c>
      <c r="E1101" s="20"/>
      <c r="F1101" s="20"/>
      <c r="G1101" s="20"/>
      <c r="H1101" s="20"/>
      <c r="I1101" s="20" t="s">
        <v>7</v>
      </c>
      <c r="J1101" s="20"/>
      <c r="K1101" s="20"/>
      <c r="L1101" s="20"/>
      <c r="M1101" s="23"/>
      <c r="N1101" s="23"/>
      <c r="O1101" s="24" t="s">
        <v>8</v>
      </c>
      <c r="P1101" s="23"/>
      <c r="Q1101" s="23"/>
      <c r="R1101" s="23"/>
      <c r="S1101" s="20"/>
      <c r="T1101" s="20" t="s">
        <v>9</v>
      </c>
      <c r="U1101" s="23"/>
      <c r="V1101" s="23"/>
      <c r="W1101" s="23"/>
      <c r="X1101" s="23"/>
      <c r="Y1101" s="24" t="s">
        <v>10</v>
      </c>
      <c r="Z1101" s="23"/>
      <c r="AA1101" s="23"/>
      <c r="AB1101" s="23"/>
      <c r="AC1101" s="24" t="s">
        <v>11</v>
      </c>
      <c r="AD1101" s="20"/>
      <c r="AE1101" s="20"/>
      <c r="AF1101" s="20"/>
      <c r="AG1101" s="20"/>
      <c r="AH1101" s="23"/>
      <c r="AI1101" s="24" t="s">
        <v>12</v>
      </c>
      <c r="AJ1101" s="23"/>
      <c r="AK1101" s="23"/>
      <c r="AL1101" s="20"/>
      <c r="AM1101" s="24" t="s">
        <v>21</v>
      </c>
      <c r="AN1101" s="20"/>
      <c r="AO1101" s="23"/>
      <c r="AP1101" s="23"/>
      <c r="AQ1101" s="23"/>
      <c r="AR1101" s="23"/>
      <c r="AS1101" s="24" t="s">
        <v>87</v>
      </c>
      <c r="AT1101" s="23"/>
      <c r="AU1101" s="23"/>
      <c r="AV1101" s="23"/>
      <c r="AW1101" s="24" t="s">
        <v>22</v>
      </c>
      <c r="AX1101" s="20"/>
      <c r="AY1101" s="20"/>
      <c r="AZ1101" s="20"/>
      <c r="BA1101" s="20"/>
      <c r="BB1101" s="23"/>
      <c r="BC1101" s="24" t="s">
        <v>13</v>
      </c>
      <c r="BD1101" s="23"/>
      <c r="BE1101" s="23"/>
      <c r="BF1101" s="23"/>
      <c r="BG1101" s="24" t="s">
        <v>23</v>
      </c>
      <c r="BH1101" s="20"/>
      <c r="BI1101" s="23"/>
      <c r="BJ1101" s="23"/>
      <c r="BK1101" s="23"/>
      <c r="BL1101" s="23"/>
      <c r="BM1101" s="24" t="s">
        <v>24</v>
      </c>
      <c r="BN1101" s="23"/>
      <c r="BO1101" s="23"/>
      <c r="BP1101" s="23"/>
      <c r="BQ1101" s="24" t="s">
        <v>22</v>
      </c>
      <c r="BR1101" s="20"/>
      <c r="BS1101" s="20"/>
      <c r="BT1101" s="20"/>
      <c r="BU1101" s="20"/>
      <c r="BV1101" s="23"/>
      <c r="BW1101" s="24" t="s">
        <v>25</v>
      </c>
      <c r="BX1101" s="23"/>
      <c r="BY1101" s="23"/>
      <c r="BZ1101" s="23"/>
      <c r="CA1101" s="24" t="s">
        <v>23</v>
      </c>
      <c r="CB1101" s="20"/>
      <c r="CC1101" s="23"/>
      <c r="CD1101" s="23"/>
      <c r="CE1101" s="23"/>
      <c r="CF1101" s="23"/>
      <c r="CG1101" s="24" t="s">
        <v>88</v>
      </c>
      <c r="CH1101" s="23"/>
      <c r="CI1101" s="23"/>
      <c r="CJ1101" s="23"/>
      <c r="CK1101" s="24" t="s">
        <v>155</v>
      </c>
      <c r="CL1101" s="24"/>
      <c r="CM1101" s="23"/>
      <c r="CN1101" s="23"/>
      <c r="CO1101" s="23"/>
      <c r="CP1101" s="23"/>
      <c r="CQ1101" s="24" t="s">
        <v>89</v>
      </c>
      <c r="CR1101" s="23"/>
      <c r="CS1101" s="23"/>
    </row>
    <row r="1102" spans="1:101" ht="18" customHeight="1" thickBot="1">
      <c r="A1102" s="23"/>
      <c r="B1102" s="33"/>
      <c r="C1102" s="23"/>
      <c r="D1102" s="7" t="s">
        <v>99</v>
      </c>
      <c r="E1102" s="8"/>
      <c r="F1102" s="8" t="s">
        <v>100</v>
      </c>
      <c r="G1102" s="9"/>
      <c r="H1102" s="10"/>
      <c r="I1102" s="7" t="s">
        <v>103</v>
      </c>
      <c r="J1102" s="8"/>
      <c r="K1102" s="8" t="s">
        <v>104</v>
      </c>
      <c r="L1102" s="9"/>
      <c r="M1102" s="23"/>
      <c r="N1102" s="194" t="s">
        <v>74</v>
      </c>
      <c r="O1102" s="195"/>
      <c r="P1102" s="196" t="s">
        <v>75</v>
      </c>
      <c r="Q1102" s="197"/>
      <c r="R1102" s="23"/>
      <c r="S1102" s="7" t="s">
        <v>2</v>
      </c>
      <c r="T1102" s="8"/>
      <c r="U1102" s="8" t="s">
        <v>3</v>
      </c>
      <c r="V1102" s="9"/>
      <c r="W1102" s="20"/>
      <c r="X1102" s="194" t="s">
        <v>108</v>
      </c>
      <c r="Y1102" s="195"/>
      <c r="Z1102" s="196" t="s">
        <v>109</v>
      </c>
      <c r="AA1102" s="197"/>
      <c r="AB1102" s="20"/>
      <c r="AC1102" s="7" t="s">
        <v>107</v>
      </c>
      <c r="AD1102" s="8"/>
      <c r="AE1102" s="8" t="s">
        <v>14</v>
      </c>
      <c r="AF1102" s="9"/>
      <c r="AG1102" s="20"/>
      <c r="AH1102" s="194" t="s">
        <v>112</v>
      </c>
      <c r="AI1102" s="195"/>
      <c r="AJ1102" s="196" t="s">
        <v>113</v>
      </c>
      <c r="AK1102" s="197"/>
      <c r="AL1102" s="20"/>
      <c r="AM1102" s="106" t="s">
        <v>135</v>
      </c>
      <c r="AN1102" s="107"/>
      <c r="AO1102" s="107" t="s">
        <v>136</v>
      </c>
      <c r="AP1102" s="108"/>
      <c r="AQ1102" s="23"/>
      <c r="AR1102" s="194" t="s">
        <v>116</v>
      </c>
      <c r="AS1102" s="195"/>
      <c r="AT1102" s="196" t="s">
        <v>0</v>
      </c>
      <c r="AU1102" s="197"/>
      <c r="AV1102" s="36"/>
      <c r="AW1102" s="7" t="s">
        <v>139</v>
      </c>
      <c r="AX1102" s="8"/>
      <c r="AY1102" s="8" t="s">
        <v>140</v>
      </c>
      <c r="AZ1102" s="9"/>
      <c r="BA1102" s="20"/>
      <c r="BB1102" s="194" t="s">
        <v>119</v>
      </c>
      <c r="BC1102" s="195"/>
      <c r="BD1102" s="196" t="s">
        <v>120</v>
      </c>
      <c r="BE1102" s="197"/>
      <c r="BF1102" s="36"/>
      <c r="BG1102" s="190" t="s">
        <v>143</v>
      </c>
      <c r="BH1102" s="191"/>
      <c r="BI1102" s="192" t="s">
        <v>144</v>
      </c>
      <c r="BJ1102" s="193"/>
      <c r="BK1102" s="36"/>
      <c r="BL1102" s="194" t="s">
        <v>123</v>
      </c>
      <c r="BM1102" s="195"/>
      <c r="BN1102" s="196" t="s">
        <v>124</v>
      </c>
      <c r="BO1102" s="197"/>
      <c r="BP1102" s="36"/>
      <c r="BQ1102" s="7" t="s">
        <v>147</v>
      </c>
      <c r="BR1102" s="8"/>
      <c r="BS1102" s="8" t="s">
        <v>148</v>
      </c>
      <c r="BT1102" s="9"/>
      <c r="BU1102" s="20"/>
      <c r="BV1102" s="194" t="s">
        <v>127</v>
      </c>
      <c r="BW1102" s="195"/>
      <c r="BX1102" s="196" t="s">
        <v>128</v>
      </c>
      <c r="BY1102" s="197"/>
      <c r="BZ1102" s="36"/>
      <c r="CA1102" s="7" t="s">
        <v>151</v>
      </c>
      <c r="CB1102" s="8"/>
      <c r="CC1102" s="8" t="s">
        <v>152</v>
      </c>
      <c r="CD1102" s="9"/>
      <c r="CE1102" s="36"/>
      <c r="CF1102" s="194" t="s">
        <v>131</v>
      </c>
      <c r="CG1102" s="195"/>
      <c r="CH1102" s="196" t="s">
        <v>132</v>
      </c>
      <c r="CI1102" s="197"/>
      <c r="CJ1102" s="23"/>
      <c r="CK1102" s="7" t="s">
        <v>156</v>
      </c>
      <c r="CL1102" s="8"/>
      <c r="CM1102" s="8" t="s">
        <v>157</v>
      </c>
      <c r="CN1102" s="9"/>
      <c r="CO1102" s="23"/>
      <c r="CP1102" s="194" t="s">
        <v>160</v>
      </c>
      <c r="CQ1102" s="195"/>
      <c r="CR1102" s="196" t="s">
        <v>132</v>
      </c>
      <c r="CS1102" s="197"/>
      <c r="CU1102" s="26" t="s">
        <v>15</v>
      </c>
      <c r="CW1102" s="52" t="s">
        <v>46</v>
      </c>
    </row>
    <row r="1103" spans="1:101" ht="18" customHeight="1" thickTop="1" thickBot="1">
      <c r="B1103" s="34">
        <v>2.7</v>
      </c>
      <c r="D1103" s="11">
        <v>1</v>
      </c>
      <c r="E1103" s="12">
        <v>0</v>
      </c>
      <c r="F1103" s="13">
        <v>0</v>
      </c>
      <c r="G1103" s="14">
        <v>0</v>
      </c>
      <c r="H1103" s="10"/>
      <c r="I1103" s="11">
        <v>1</v>
      </c>
      <c r="J1103" s="12">
        <v>0</v>
      </c>
      <c r="K1103" s="13">
        <v>0</v>
      </c>
      <c r="L1103" s="40">
        <f t="shared" ref="L1103" si="11564">$B1103*$J$4</f>
        <v>3.8530080000000004</v>
      </c>
      <c r="N1103" s="1">
        <f t="shared" ref="N1103" si="11565">D1103*I1103+F1103*I1106-E1103*J1103-G1103*J1106</f>
        <v>1</v>
      </c>
      <c r="O1103" s="4">
        <f t="shared" ref="O1103" si="11566">(D1103*J1103+E1103*I1103+F1103*J1106+G1103*I1106)</f>
        <v>0</v>
      </c>
      <c r="P1103" s="2">
        <f t="shared" ref="P1103" si="11567">D1103*K1103+F1103*K1106-E1103*L1103-G1103*L1106</f>
        <v>0</v>
      </c>
      <c r="Q1103" s="3">
        <f t="shared" ref="Q1103" si="11568">(D1103*L1103+E1103*K1103+F1103*L1106+G1103*K1106)</f>
        <v>3.8530080000000004</v>
      </c>
      <c r="S1103" s="11">
        <v>1</v>
      </c>
      <c r="T1103" s="12">
        <v>0</v>
      </c>
      <c r="U1103" s="13">
        <v>0</v>
      </c>
      <c r="V1103" s="13">
        <v>0</v>
      </c>
      <c r="W1103" s="20"/>
      <c r="X1103" s="1">
        <f t="shared" ref="X1103" si="11569">N1103*S1103+P1103*S1106-O1103*T1103-Q1103*T1106</f>
        <v>-17.772224864768006</v>
      </c>
      <c r="Y1103" s="4">
        <f t="shared" ref="Y1103" si="11570">(N1103*T1103+O1103*S1103+P1103*T1106+Q1103*S1106)</f>
        <v>0</v>
      </c>
      <c r="Z1103" s="2">
        <f t="shared" ref="Z1103" si="11571">N1103*U1103+P1103*U1106-O1103*V1103-Q1103*V1106</f>
        <v>0</v>
      </c>
      <c r="AA1103" s="3">
        <f t="shared" ref="AA1103" si="11572">(N1103*V1103+O1103*U1103+P1103*V1106+Q1103*U1106)</f>
        <v>3.8530080000000004</v>
      </c>
      <c r="AB1103" s="20"/>
      <c r="AC1103" s="11">
        <v>1</v>
      </c>
      <c r="AD1103" s="12">
        <v>0</v>
      </c>
      <c r="AE1103" s="13">
        <v>0</v>
      </c>
      <c r="AF1103" s="40">
        <f t="shared" ref="AF1103" si="11573">$B1103*$AD$4</f>
        <v>4.6237230000000009</v>
      </c>
      <c r="AG1103" s="20"/>
      <c r="AH1103" s="1">
        <f t="shared" ref="AH1103" si="11574">X1103*AC1103+Z1103*AC1106-Y1103*AD1103-AA1103*AD1106</f>
        <v>-17.772224864768006</v>
      </c>
      <c r="AI1103" s="4">
        <f t="shared" ref="AI1103" si="11575">(X1103*AD1103+Y1103*AC1103+Z1103*AD1106+AA1103*AC1106)</f>
        <v>0</v>
      </c>
      <c r="AJ1103" s="2">
        <f t="shared" ref="AJ1103" si="11576">X1103*AE1103+Z1103*AE1106-Y1103*AF1103-AA1103*AF1106</f>
        <v>0</v>
      </c>
      <c r="AK1103" s="3">
        <f t="shared" ref="AK1103" si="11577">(X1103*AF1103+Y1103*AE1103+Z1103*AF1106+AA1103*AE1106)</f>
        <v>-78.320836868399738</v>
      </c>
      <c r="AL1103" s="20"/>
      <c r="AM1103" s="11">
        <v>1</v>
      </c>
      <c r="AN1103" s="12">
        <v>0</v>
      </c>
      <c r="AO1103" s="13">
        <v>0</v>
      </c>
      <c r="AP1103" s="14">
        <v>0</v>
      </c>
      <c r="AR1103" s="1">
        <f t="shared" ref="AR1103" si="11578">AH1103*AM1103+AJ1103*AM1106-AI1103*AN1103-AK1103*AN1106</f>
        <v>385.2317139251</v>
      </c>
      <c r="AS1103" s="4">
        <f t="shared" ref="AS1103" si="11579">(AH1103*AN1103+AI1103*AM1103+AJ1103*AN1106+AK1103*AM1106)</f>
        <v>0</v>
      </c>
      <c r="AT1103" s="2">
        <f t="shared" ref="AT1103" si="11580">AH1103*AO1103+AJ1103*AO1106-AI1103*AP1103-AK1103*AP1106</f>
        <v>0</v>
      </c>
      <c r="AU1103" s="3">
        <f t="shared" ref="AU1103" si="11581">(AH1103*AP1103+AI1103*AO1103+AJ1103*AP1106+AK1103*AO1106)</f>
        <v>-78.320836868399738</v>
      </c>
      <c r="AV1103" s="20"/>
      <c r="AW1103" s="11">
        <v>1</v>
      </c>
      <c r="AX1103" s="12">
        <v>0</v>
      </c>
      <c r="AY1103" s="13">
        <v>0</v>
      </c>
      <c r="AZ1103" s="40">
        <f t="shared" ref="AZ1103" si="11582">$B1103*$AX$4</f>
        <v>4.6237230000000009</v>
      </c>
      <c r="BA1103" s="20"/>
      <c r="BB1103" s="1">
        <f t="shared" ref="BB1103" si="11583">AR1103*AW1103+AT1103*AW1106-AS1103*AX1103-AU1103*AX1106</f>
        <v>385.2317139251</v>
      </c>
      <c r="BC1103" s="4">
        <f t="shared" ref="BC1103" si="11584">(AR1103*AX1103+AS1103*AW1103+AT1103*AX1106+AU1103*AW1106)</f>
        <v>0</v>
      </c>
      <c r="BD1103" s="2">
        <f t="shared" ref="BD1103" si="11585">AR1103*AY1103+AT1103*AY1106-AS1103*AZ1103-AU1103*AZ1106</f>
        <v>0</v>
      </c>
      <c r="BE1103" s="3">
        <f t="shared" ref="BE1103" si="11586">(AR1103*AZ1103+AS1103*AY1103+AT1103*AZ1106+AU1103*AY1106)</f>
        <v>1702.8838991365058</v>
      </c>
      <c r="BF1103" s="20"/>
      <c r="BG1103" s="11">
        <v>1</v>
      </c>
      <c r="BH1103" s="12">
        <v>0</v>
      </c>
      <c r="BI1103" s="13">
        <v>0</v>
      </c>
      <c r="BJ1103" s="14">
        <v>0</v>
      </c>
      <c r="BK1103" s="20"/>
      <c r="BL1103" s="1">
        <f t="shared" ref="BL1103" si="11587">BB1103*BG1103+BD1103*BG1106-BC1103*BH1103-BE1103*BH1106</f>
        <v>-7911.3821195222745</v>
      </c>
      <c r="BM1103" s="4">
        <f t="shared" ref="BM1103" si="11588">(BB1103*BH1103+BC1103*BG1103+BD1103*BH1106+BE1103*BG1106)</f>
        <v>0</v>
      </c>
      <c r="BN1103" s="2">
        <f t="shared" ref="BN1103" si="11589">BB1103*BI1103+BD1103*BI1106-BC1103*BJ1103-BE1103*BJ1106</f>
        <v>0</v>
      </c>
      <c r="BO1103" s="3">
        <f t="shared" ref="BO1103" si="11590">(BB1103*BJ1103+BC1103*BI1103+BD1103*BJ1106+BE1103*BI1106)</f>
        <v>1702.8838991365058</v>
      </c>
      <c r="BP1103" s="20"/>
      <c r="BQ1103" s="11">
        <v>1</v>
      </c>
      <c r="BR1103" s="12">
        <v>0</v>
      </c>
      <c r="BS1103" s="13">
        <v>0</v>
      </c>
      <c r="BT1103" s="40">
        <f t="shared" ref="BT1103" si="11591">$B1103*BR$4</f>
        <v>3.8530080000000004</v>
      </c>
      <c r="BU1103" s="20"/>
      <c r="BV1103" s="1">
        <f t="shared" ref="BV1103" si="11592">BL1103*BQ1103+BN1103*BQ1106-BM1103*BR1103-BO1103*BR1106</f>
        <v>-7911.3821195222745</v>
      </c>
      <c r="BW1103" s="4">
        <f t="shared" ref="BW1103" si="11593">(BL1103*BR1103+BM1103*BQ1103+BN1103*BR1106+BO1103*BQ1106)</f>
        <v>0</v>
      </c>
      <c r="BX1103" s="2">
        <f t="shared" ref="BX1103" si="11594">BL1103*BS1103+BN1103*BS1106-BM1103*BT1103-BO1103*BT1106</f>
        <v>0</v>
      </c>
      <c r="BY1103" s="3">
        <f t="shared" ref="BY1103" si="11595">(BL1103*BT1103+BM1103*BS1103+BN1103*BT1106+BO1103*BS1106)</f>
        <v>-28779.734698439777</v>
      </c>
      <c r="BZ1103" s="20"/>
      <c r="CA1103" s="11">
        <v>1</v>
      </c>
      <c r="CB1103" s="12">
        <v>0</v>
      </c>
      <c r="CC1103" s="13">
        <v>0</v>
      </c>
      <c r="CD1103" s="14">
        <v>0</v>
      </c>
      <c r="CE1103" s="20"/>
      <c r="CF1103" s="1">
        <f t="shared" ref="CF1103" si="11596">BV1103*CA1103+BX1103*CA1106-BW1103*CB1103-BY1103*CB1106</f>
        <v>55378.017336877841</v>
      </c>
      <c r="CG1103" s="4">
        <f t="shared" ref="CG1103" si="11597">(BV1103*CB1103+BW1103*CA1103+BX1103*CB1106+BY1103*CA1106)</f>
        <v>0</v>
      </c>
      <c r="CH1103" s="2">
        <f t="shared" ref="CH1103" si="11598">BV1103*CC1103+BX1103*CC1106-BW1103*CD1103-BY1103*CD1106</f>
        <v>0</v>
      </c>
      <c r="CI1103" s="3">
        <f t="shared" ref="CI1103" si="11599">(BV1103*CD1103+BW1103*CC1103+BX1103*CD1106+BY1103*CC1106)</f>
        <v>-28779.734698439777</v>
      </c>
      <c r="CJ1103" s="28"/>
      <c r="CK1103" s="11">
        <v>1</v>
      </c>
      <c r="CL1103" s="12">
        <v>0</v>
      </c>
      <c r="CM1103" s="13">
        <v>0</v>
      </c>
      <c r="CN1103" s="14">
        <v>0</v>
      </c>
      <c r="CP1103" s="1">
        <f t="shared" ref="CP1103" si="11600">CF1103*CK1103+CH1103*CK1106-CG1103*CL1103-CI1103*CL1106</f>
        <v>55378.017336877841</v>
      </c>
      <c r="CQ1103" s="4">
        <f t="shared" ref="CQ1103" si="11601">(CF1103*CL1103+CG1103*CK1103+CH1103*CL1106+CI1103*CK1106)</f>
        <v>-28779.734698439777</v>
      </c>
      <c r="CR1103" s="2">
        <f t="shared" ref="CR1103" si="11602">CF1103*CM1103+CH1103*CM1106-CG1103*CN1103-CI1103*CN1106</f>
        <v>0</v>
      </c>
      <c r="CS1103" s="3">
        <f t="shared" ref="CS1103" si="11603">(CF1103*CN1103+CG1103*CM1103+CH1103*CN1106+CI1103*CM1106)</f>
        <v>-28779.734698439777</v>
      </c>
      <c r="CU1103" s="29">
        <f t="shared" ref="CU1103" si="11604">20*LOG(((1+$CL$4)/$CL$4)/((CP1103+CP1106)^2+(CQ1103+CQ1106)^2)^0.5)</f>
        <v>-96.607808994397587</v>
      </c>
      <c r="CW1103" s="53">
        <f t="shared" ref="CW1103" si="11605">((CP1103^2+CQ1103^2)^0.5)/((CP1106^2+CQ1106^2)^0.5)</f>
        <v>0.51969601097768792</v>
      </c>
    </row>
    <row r="1104" spans="1:101" ht="18" customHeight="1" thickBot="1">
      <c r="D1104" s="11"/>
      <c r="E1104" s="13"/>
      <c r="F1104" s="13"/>
      <c r="G1104" s="15"/>
      <c r="H1104" s="10"/>
      <c r="I1104" s="11"/>
      <c r="J1104" s="13"/>
      <c r="K1104" s="13"/>
      <c r="L1104" s="15"/>
      <c r="N1104" s="5"/>
      <c r="Q1104" s="6"/>
      <c r="S1104" s="11"/>
      <c r="T1104" s="13"/>
      <c r="U1104" s="13"/>
      <c r="V1104" s="15"/>
      <c r="W1104" s="20"/>
      <c r="X1104" s="5"/>
      <c r="AA1104" s="6"/>
      <c r="AB1104" s="20"/>
      <c r="AC1104" s="11"/>
      <c r="AD1104" s="13"/>
      <c r="AE1104" s="13"/>
      <c r="AF1104" s="15"/>
      <c r="AG1104" s="20"/>
      <c r="AH1104" s="5"/>
      <c r="AK1104" s="6"/>
      <c r="AL1104" s="20"/>
      <c r="AM1104" s="11"/>
      <c r="AN1104" s="13"/>
      <c r="AO1104" s="13"/>
      <c r="AP1104" s="15"/>
      <c r="AR1104" s="5"/>
      <c r="AU1104" s="6"/>
      <c r="AW1104" s="11"/>
      <c r="AX1104" s="13"/>
      <c r="AY1104" s="13"/>
      <c r="AZ1104" s="15"/>
      <c r="BA1104" s="20"/>
      <c r="BB1104" s="5"/>
      <c r="BE1104" s="6"/>
      <c r="BG1104" s="11"/>
      <c r="BH1104" s="13"/>
      <c r="BI1104" s="13"/>
      <c r="BJ1104" s="15"/>
      <c r="BL1104" s="5"/>
      <c r="BO1104" s="6"/>
      <c r="BQ1104" s="11"/>
      <c r="BR1104" s="13"/>
      <c r="BS1104" s="13"/>
      <c r="BT1104" s="15"/>
      <c r="BU1104" s="20"/>
      <c r="BV1104" s="5"/>
      <c r="BY1104" s="6"/>
      <c r="CA1104" s="11"/>
      <c r="CB1104" s="13"/>
      <c r="CC1104" s="13"/>
      <c r="CD1104" s="15"/>
      <c r="CF1104" s="5"/>
      <c r="CI1104" s="6"/>
      <c r="CK1104" s="11"/>
      <c r="CL1104" s="13"/>
      <c r="CM1104" s="13"/>
      <c r="CN1104" s="15"/>
      <c r="CP1104" s="5"/>
      <c r="CS1104" s="6"/>
      <c r="CW1104" s="54"/>
    </row>
    <row r="1105" spans="1:101" ht="18" customHeight="1" thickBot="1">
      <c r="D1105" s="11" t="s">
        <v>101</v>
      </c>
      <c r="E1105" s="13"/>
      <c r="F1105" s="13" t="s">
        <v>102</v>
      </c>
      <c r="G1105" s="15"/>
      <c r="H1105" s="10"/>
      <c r="I1105" s="11" t="s">
        <v>106</v>
      </c>
      <c r="J1105" s="13"/>
      <c r="K1105" s="13" t="s">
        <v>105</v>
      </c>
      <c r="L1105" s="15"/>
      <c r="N1105" s="194" t="s">
        <v>16</v>
      </c>
      <c r="O1105" s="195"/>
      <c r="P1105" s="196" t="s">
        <v>17</v>
      </c>
      <c r="Q1105" s="197"/>
      <c r="S1105" s="11" t="s">
        <v>4</v>
      </c>
      <c r="T1105" s="13"/>
      <c r="U1105" s="13" t="s">
        <v>5</v>
      </c>
      <c r="V1105" s="15"/>
      <c r="W1105" s="20"/>
      <c r="X1105" s="194" t="s">
        <v>111</v>
      </c>
      <c r="Y1105" s="195"/>
      <c r="Z1105" s="196" t="s">
        <v>110</v>
      </c>
      <c r="AA1105" s="197"/>
      <c r="AB1105" s="20"/>
      <c r="AC1105" s="11" t="s">
        <v>18</v>
      </c>
      <c r="AD1105" s="13"/>
      <c r="AE1105" s="13" t="s">
        <v>19</v>
      </c>
      <c r="AF1105" s="15"/>
      <c r="AG1105" s="20"/>
      <c r="AH1105" s="194" t="s">
        <v>114</v>
      </c>
      <c r="AI1105" s="195"/>
      <c r="AJ1105" s="196" t="s">
        <v>115</v>
      </c>
      <c r="AK1105" s="197"/>
      <c r="AL1105" s="20"/>
      <c r="AM1105" s="11" t="s">
        <v>138</v>
      </c>
      <c r="AN1105" s="13"/>
      <c r="AO1105" s="13" t="s">
        <v>137</v>
      </c>
      <c r="AP1105" s="15"/>
      <c r="AR1105" s="194" t="s">
        <v>117</v>
      </c>
      <c r="AS1105" s="195"/>
      <c r="AT1105" s="196" t="s">
        <v>118</v>
      </c>
      <c r="AU1105" s="197"/>
      <c r="AV1105" s="36"/>
      <c r="AW1105" s="11" t="s">
        <v>142</v>
      </c>
      <c r="AX1105" s="13"/>
      <c r="AY1105" s="13" t="s">
        <v>141</v>
      </c>
      <c r="AZ1105" s="15"/>
      <c r="BA1105" s="20"/>
      <c r="BB1105" s="194" t="s">
        <v>122</v>
      </c>
      <c r="BC1105" s="195"/>
      <c r="BD1105" s="196" t="s">
        <v>121</v>
      </c>
      <c r="BE1105" s="197"/>
      <c r="BF1105" s="36"/>
      <c r="BG1105" s="11" t="s">
        <v>145</v>
      </c>
      <c r="BH1105" s="13"/>
      <c r="BI1105" s="13" t="s">
        <v>146</v>
      </c>
      <c r="BJ1105" s="15"/>
      <c r="BK1105" s="36"/>
      <c r="BL1105" s="194" t="s">
        <v>125</v>
      </c>
      <c r="BM1105" s="195"/>
      <c r="BN1105" s="196" t="s">
        <v>126</v>
      </c>
      <c r="BO1105" s="197"/>
      <c r="BP1105" s="36"/>
      <c r="BQ1105" s="11" t="s">
        <v>150</v>
      </c>
      <c r="BR1105" s="13"/>
      <c r="BS1105" s="13" t="s">
        <v>149</v>
      </c>
      <c r="BT1105" s="15"/>
      <c r="BU1105" s="20"/>
      <c r="BV1105" s="194" t="s">
        <v>129</v>
      </c>
      <c r="BW1105" s="195"/>
      <c r="BX1105" s="196" t="s">
        <v>130</v>
      </c>
      <c r="BY1105" s="197"/>
      <c r="BZ1105" s="36"/>
      <c r="CA1105" s="11" t="s">
        <v>154</v>
      </c>
      <c r="CB1105" s="13"/>
      <c r="CC1105" s="13" t="s">
        <v>153</v>
      </c>
      <c r="CD1105" s="15"/>
      <c r="CE1105" s="36"/>
      <c r="CF1105" s="194" t="s">
        <v>134</v>
      </c>
      <c r="CG1105" s="195"/>
      <c r="CH1105" s="196" t="s">
        <v>133</v>
      </c>
      <c r="CI1105" s="197"/>
      <c r="CK1105" s="11" t="s">
        <v>159</v>
      </c>
      <c r="CL1105" s="13"/>
      <c r="CM1105" s="13" t="s">
        <v>158</v>
      </c>
      <c r="CN1105" s="15"/>
      <c r="CP1105" s="109" t="s">
        <v>161</v>
      </c>
      <c r="CQ1105" s="110"/>
      <c r="CR1105" s="111" t="s">
        <v>162</v>
      </c>
      <c r="CS1105" s="112"/>
      <c r="CU1105" s="38" t="s">
        <v>29</v>
      </c>
      <c r="CW1105" s="55" t="s">
        <v>47</v>
      </c>
    </row>
    <row r="1106" spans="1:101" ht="18" customHeight="1" thickTop="1" thickBot="1">
      <c r="D1106" s="16">
        <v>0</v>
      </c>
      <c r="E1106" s="17">
        <f t="shared" ref="E1106" si="11606">$B1103*$E$4</f>
        <v>2.1990959999999999</v>
      </c>
      <c r="F1106" s="18">
        <v>1</v>
      </c>
      <c r="G1106" s="19">
        <v>0</v>
      </c>
      <c r="H1106" s="10"/>
      <c r="I1106" s="16">
        <v>0</v>
      </c>
      <c r="J1106" s="17">
        <v>0</v>
      </c>
      <c r="K1106" s="18">
        <v>1</v>
      </c>
      <c r="L1106" s="19">
        <v>0</v>
      </c>
      <c r="N1106" s="1">
        <f t="shared" ref="N1106" si="11607">D1106*I1103+F1106*I1106-E1106*J1103-G1106*J1106</f>
        <v>0</v>
      </c>
      <c r="O1106" s="4">
        <f t="shared" ref="O1106" si="11608">(D1106*J1103+E1106*I1103+F1106*J1106+G1106*I1106)</f>
        <v>2.1990959999999999</v>
      </c>
      <c r="P1106" s="2">
        <f t="shared" ref="P1106" si="11609">D1106*K1103+F1106*K1106-E1106*L1103-G1106*L1106</f>
        <v>-7.4731344807680014</v>
      </c>
      <c r="Q1106" s="3">
        <f t="shared" ref="Q1106" si="11610">(D1106*L1103+E1106*K1103+F1106*L1106+G1106*K1106)</f>
        <v>0</v>
      </c>
      <c r="S1106" s="16">
        <v>0</v>
      </c>
      <c r="T1106" s="17">
        <f t="shared" ref="T1106" si="11611">$B1103*$T$4</f>
        <v>4.8720960000000009</v>
      </c>
      <c r="U1106" s="18">
        <v>1</v>
      </c>
      <c r="V1106" s="19">
        <v>0</v>
      </c>
      <c r="W1106" s="20"/>
      <c r="X1106" s="1">
        <f t="shared" ref="X1106" si="11612">N1106*S1103+P1106*S1106-O1106*T1103-Q1106*T1106</f>
        <v>0</v>
      </c>
      <c r="Y1106" s="4">
        <f t="shared" ref="Y1106" si="11613">(N1106*T1103+O1106*S1103+P1106*T1106+Q1106*S1106)</f>
        <v>-34.210732611211867</v>
      </c>
      <c r="Z1106" s="2">
        <f t="shared" ref="Z1106" si="11614">N1106*U1103+P1106*U1106-O1106*V1103-Q1106*V1106</f>
        <v>-7.4731344807680014</v>
      </c>
      <c r="AA1106" s="3">
        <f t="shared" ref="AA1106" si="11615">(N1106*V1103+O1106*U1103+P1106*V1106+Q1106*U1106)</f>
        <v>0</v>
      </c>
      <c r="AB1106" s="20"/>
      <c r="AC1106" s="16">
        <v>0</v>
      </c>
      <c r="AD1106" s="17">
        <v>0</v>
      </c>
      <c r="AE1106" s="18">
        <v>1</v>
      </c>
      <c r="AF1106" s="19">
        <v>0</v>
      </c>
      <c r="AG1106" s="20"/>
      <c r="AH1106" s="1">
        <f t="shared" ref="AH1106" si="11616">X1106*AC1103+Z1106*AC1106-Y1106*AD1103-AA1106*AD1106</f>
        <v>0</v>
      </c>
      <c r="AI1106" s="4">
        <f t="shared" ref="AI1106" si="11617">(X1106*AD1103+Y1106*AC1103+Z1106*AD1106+AA1106*AC1106)</f>
        <v>-34.210732611211867</v>
      </c>
      <c r="AJ1106" s="2">
        <f t="shared" ref="AJ1106" si="11618">X1106*AE1103+Z1106*AE1106-Y1106*AF1103-AA1106*AF1106</f>
        <v>150.7078167405424</v>
      </c>
      <c r="AK1106" s="3">
        <f t="shared" ref="AK1106" si="11619">(X1106*AF1103+Y1106*AE1103+Z1106*AF1106+AA1106*AE1106)</f>
        <v>0</v>
      </c>
      <c r="AL1106" s="20"/>
      <c r="AM1106" s="16">
        <v>0</v>
      </c>
      <c r="AN1106" s="17">
        <f t="shared" ref="AN1106" si="11620">$B1103*$AN$4</f>
        <v>5.1455520000000003</v>
      </c>
      <c r="AO1106" s="18">
        <v>1</v>
      </c>
      <c r="AP1106" s="19">
        <v>0</v>
      </c>
      <c r="AR1106" s="1">
        <f t="shared" ref="AR1106" si="11621">AH1106*AM1103+AJ1106*AM1106-AI1106*AN1103-AK1106*AN1106</f>
        <v>0</v>
      </c>
      <c r="AS1106" s="4">
        <f t="shared" ref="AS1106" si="11622">(AH1106*AN1103+AI1106*AM1103+AJ1106*AN1106+AK1106*AM1106)</f>
        <v>741.2641752337197</v>
      </c>
      <c r="AT1106" s="2">
        <f t="shared" ref="AT1106" si="11623">AH1106*AO1103+AJ1106*AO1106-AI1106*AP1103-AK1106*AP1106</f>
        <v>150.7078167405424</v>
      </c>
      <c r="AU1106" s="3">
        <f t="shared" ref="AU1106" si="11624">(AH1106*AP1103+AI1106*AO1103+AJ1106*AP1106+AK1106*AO1106)</f>
        <v>0</v>
      </c>
      <c r="AV1106" s="20"/>
      <c r="AW1106" s="16">
        <v>0</v>
      </c>
      <c r="AX1106" s="17">
        <v>0</v>
      </c>
      <c r="AY1106" s="18">
        <v>1</v>
      </c>
      <c r="AZ1106" s="19">
        <v>0</v>
      </c>
      <c r="BA1106" s="20"/>
      <c r="BB1106" s="1">
        <f t="shared" ref="BB1106" si="11625">AR1106*AW1103+AT1106*AW1106-AS1106*AX1103-AU1106*AX1106</f>
        <v>0</v>
      </c>
      <c r="BC1106" s="4">
        <f t="shared" ref="BC1106" si="11626">(AR1106*AX1103+AS1106*AW1103+AT1106*AX1106+AU1106*AW1106)</f>
        <v>741.2641752337197</v>
      </c>
      <c r="BD1106" s="2">
        <f t="shared" ref="BD1106" si="11627">AR1106*AY1103+AT1106*AY1106-AS1106*AZ1103-AU1106*AZ1106</f>
        <v>-3276.6923993636383</v>
      </c>
      <c r="BE1106" s="3">
        <f t="shared" ref="BE1106" si="11628">(AR1106*AZ1103+AS1106*AY1103+AT1106*AZ1106+AU1106*AY1106)</f>
        <v>0</v>
      </c>
      <c r="BF1106" s="20"/>
      <c r="BG1106" s="16">
        <v>0</v>
      </c>
      <c r="BH1106" s="17">
        <f t="shared" ref="BH1106" si="11629">$B1103*$BH$4</f>
        <v>4.8720960000000009</v>
      </c>
      <c r="BI1106" s="18">
        <v>1</v>
      </c>
      <c r="BJ1106" s="19">
        <v>0</v>
      </c>
      <c r="BK1106" s="20"/>
      <c r="BL1106" s="1">
        <f t="shared" ref="BL1106" si="11630">BB1106*BG1103+BD1106*BG1106-BC1106*BH1103-BE1106*BH1106</f>
        <v>0</v>
      </c>
      <c r="BM1106" s="4">
        <f t="shared" ref="BM1106" si="11631">(BB1106*BH1103+BC1106*BG1103+BD1106*BH1106+BE1106*BG1106)</f>
        <v>-15223.095756936267</v>
      </c>
      <c r="BN1106" s="2">
        <f t="shared" ref="BN1106" si="11632">BB1106*BI1103+BD1106*BI1106-BC1106*BJ1103-BE1106*BJ1106</f>
        <v>-3276.6923993636383</v>
      </c>
      <c r="BO1106" s="3">
        <f t="shared" ref="BO1106" si="11633">(BB1106*BJ1103+BC1106*BI1103+BD1106*BJ1106+BE1106*BI1106)</f>
        <v>0</v>
      </c>
      <c r="BP1106" s="20"/>
      <c r="BQ1106" s="16">
        <v>0</v>
      </c>
      <c r="BR1106" s="17">
        <v>0</v>
      </c>
      <c r="BS1106" s="18">
        <v>1</v>
      </c>
      <c r="BT1106" s="19">
        <v>0</v>
      </c>
      <c r="BU1106" s="20"/>
      <c r="BV1106" s="1">
        <f t="shared" ref="BV1106" si="11634">BL1106*BQ1103+BN1106*BQ1106-BM1106*BR1103-BO1106*BR1106</f>
        <v>0</v>
      </c>
      <c r="BW1106" s="4">
        <f t="shared" ref="BW1106" si="11635">(BL1106*BR1103+BM1106*BQ1103+BN1106*BR1106+BO1106*BQ1106)</f>
        <v>-15223.095756936267</v>
      </c>
      <c r="BX1106" s="2">
        <f t="shared" ref="BX1106" si="11636">BL1106*BS1103+BN1106*BS1106-BM1106*BT1103-BO1106*BT1106</f>
        <v>55378.017336877863</v>
      </c>
      <c r="BY1106" s="3">
        <f t="shared" ref="BY1106" si="11637">(BL1106*BT1103+BM1106*BS1103+BN1106*BT1106+BO1106*BS1106)</f>
        <v>0</v>
      </c>
      <c r="BZ1106" s="20"/>
      <c r="CA1106" s="16">
        <v>0</v>
      </c>
      <c r="CB1106" s="17">
        <f t="shared" ref="CB1106" si="11638">$B1103*$CB$4</f>
        <v>2.1990959999999999</v>
      </c>
      <c r="CC1106" s="18">
        <v>1</v>
      </c>
      <c r="CD1106" s="19">
        <v>0</v>
      </c>
      <c r="CE1106" s="20"/>
      <c r="CF1106" s="1">
        <f t="shared" ref="CF1106" si="11639">BV1106*CA1103+BX1106*CA1106-BW1106*CB1103-BY1106*CB1106</f>
        <v>0</v>
      </c>
      <c r="CG1106" s="4">
        <f t="shared" ref="CG1106" si="11640">(BV1106*CB1103+BW1106*CA1103+BX1106*CB1106+BY1106*CA1106)</f>
        <v>106558.48065652249</v>
      </c>
      <c r="CH1106" s="2">
        <f t="shared" ref="CH1106" si="11641">BV1106*CC1103+BX1106*CC1106-BW1106*CD1103-BY1106*CD1106</f>
        <v>55378.017336877863</v>
      </c>
      <c r="CI1106" s="3">
        <f t="shared" ref="CI1106" si="11642">(BV1106*CD1103+BW1106*CC1103+BX1106*CD1106+BY1106*CC1106)</f>
        <v>0</v>
      </c>
      <c r="CK1106" s="16">
        <f t="shared" ref="CK1106" si="11643">1/$CL$4</f>
        <v>1</v>
      </c>
      <c r="CL1106" s="17">
        <v>0</v>
      </c>
      <c r="CM1106" s="18">
        <v>1</v>
      </c>
      <c r="CN1106" s="19">
        <v>0</v>
      </c>
      <c r="CP1106" s="1">
        <f t="shared" ref="CP1106" si="11644">CF1106*CK1103+CH1106*CK1106-CG1106*CL1103-CI1106*CL1106</f>
        <v>55378.017336877863</v>
      </c>
      <c r="CQ1106" s="4">
        <f t="shared" ref="CQ1106" si="11645">(CF1106*CL1103+CG1106*CK1103+CH1106*CL1106+CI1106*CK1106)</f>
        <v>106558.48065652249</v>
      </c>
      <c r="CR1106" s="2">
        <f t="shared" ref="CR1106" si="11646">CF1106*CM1103+CH1106*CM1106-CG1106*CN1103-CI1106*CN1106</f>
        <v>55378.017336877863</v>
      </c>
      <c r="CS1106" s="3">
        <f t="shared" ref="CS1106" si="11647">(CF1106*CN1103+CG1106*CM1103+CH1106*CN1106+CI1106*CM1106)</f>
        <v>0</v>
      </c>
      <c r="CU1106" s="39">
        <f t="shared" ref="CU1106" si="11648">(180/PI())*ATAN(-1*(CQ1103/CP1103))</f>
        <v>27.460719832517622</v>
      </c>
      <c r="CW1106" s="56">
        <f t="shared" ref="CW1106" si="11649">20*LOG(((1-(10^(CU1103/20)^2)*(1-((1-CW1103)/(1+CW1103))^2))^0.5))</f>
        <v>-8.5368824770264754E-10</v>
      </c>
    </row>
    <row r="1107" spans="1:101" ht="18" customHeight="1">
      <c r="E1107" s="20"/>
      <c r="F1107" s="20"/>
      <c r="G1107" s="20"/>
      <c r="H1107" s="20"/>
      <c r="I1107" s="20"/>
      <c r="J1107" s="20"/>
      <c r="K1107" s="20"/>
      <c r="L1107" s="20"/>
      <c r="M1107" s="20"/>
      <c r="N1107" s="20"/>
      <c r="O1107" s="20"/>
      <c r="P1107" s="20"/>
      <c r="Q1107" s="20"/>
      <c r="R1107" s="20"/>
      <c r="S1107" s="20"/>
      <c r="T1107" s="20"/>
      <c r="U1107" s="20"/>
      <c r="V1107" s="20"/>
      <c r="W1107" s="20"/>
      <c r="X1107" s="20"/>
      <c r="Y1107" s="20"/>
      <c r="Z1107" s="20"/>
      <c r="AA1107" s="20"/>
      <c r="AB1107" s="30"/>
      <c r="AC1107" s="20"/>
      <c r="AD1107" s="20"/>
      <c r="AE1107" s="20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</row>
    <row r="1108" spans="1:101" ht="18" customHeight="1"/>
    <row r="1109" spans="1:101" ht="18" customHeight="1" thickBot="1">
      <c r="A1109" s="23"/>
      <c r="B1109" s="23"/>
      <c r="C1109" s="23"/>
      <c r="D1109" s="20" t="s">
        <v>6</v>
      </c>
      <c r="E1109" s="20"/>
      <c r="F1109" s="20"/>
      <c r="G1109" s="20"/>
      <c r="H1109" s="20"/>
      <c r="I1109" s="20" t="s">
        <v>7</v>
      </c>
      <c r="J1109" s="20"/>
      <c r="K1109" s="20"/>
      <c r="L1109" s="20"/>
      <c r="M1109" s="23"/>
      <c r="N1109" s="23"/>
      <c r="O1109" s="24" t="s">
        <v>8</v>
      </c>
      <c r="P1109" s="23"/>
      <c r="Q1109" s="23"/>
      <c r="R1109" s="23"/>
      <c r="S1109" s="20"/>
      <c r="T1109" s="20" t="s">
        <v>9</v>
      </c>
      <c r="U1109" s="23"/>
      <c r="V1109" s="23"/>
      <c r="W1109" s="23"/>
      <c r="X1109" s="23"/>
      <c r="Y1109" s="24" t="s">
        <v>10</v>
      </c>
      <c r="Z1109" s="23"/>
      <c r="AA1109" s="23"/>
      <c r="AB1109" s="23"/>
      <c r="AC1109" s="24" t="s">
        <v>11</v>
      </c>
      <c r="AD1109" s="20"/>
      <c r="AE1109" s="20"/>
      <c r="AF1109" s="20"/>
      <c r="AG1109" s="20"/>
      <c r="AH1109" s="23"/>
      <c r="AI1109" s="24" t="s">
        <v>12</v>
      </c>
      <c r="AJ1109" s="23"/>
      <c r="AK1109" s="23"/>
      <c r="AL1109" s="20"/>
      <c r="AM1109" s="24" t="s">
        <v>21</v>
      </c>
      <c r="AN1109" s="20"/>
      <c r="AO1109" s="23"/>
      <c r="AP1109" s="23"/>
      <c r="AQ1109" s="23"/>
      <c r="AR1109" s="23"/>
      <c r="AS1109" s="24" t="s">
        <v>87</v>
      </c>
      <c r="AT1109" s="23"/>
      <c r="AU1109" s="23"/>
      <c r="AV1109" s="23"/>
      <c r="AW1109" s="24" t="s">
        <v>22</v>
      </c>
      <c r="AX1109" s="20"/>
      <c r="AY1109" s="20"/>
      <c r="AZ1109" s="20"/>
      <c r="BA1109" s="20"/>
      <c r="BB1109" s="23"/>
      <c r="BC1109" s="24" t="s">
        <v>13</v>
      </c>
      <c r="BD1109" s="23"/>
      <c r="BE1109" s="23"/>
      <c r="BF1109" s="23"/>
      <c r="BG1109" s="24" t="s">
        <v>23</v>
      </c>
      <c r="BH1109" s="20"/>
      <c r="BI1109" s="23"/>
      <c r="BJ1109" s="23"/>
      <c r="BK1109" s="23"/>
      <c r="BL1109" s="23"/>
      <c r="BM1109" s="24" t="s">
        <v>24</v>
      </c>
      <c r="BN1109" s="23"/>
      <c r="BO1109" s="23"/>
      <c r="BP1109" s="23"/>
      <c r="BQ1109" s="24" t="s">
        <v>22</v>
      </c>
      <c r="BR1109" s="20"/>
      <c r="BS1109" s="20"/>
      <c r="BT1109" s="20"/>
      <c r="BU1109" s="20"/>
      <c r="BV1109" s="23"/>
      <c r="BW1109" s="24" t="s">
        <v>25</v>
      </c>
      <c r="BX1109" s="23"/>
      <c r="BY1109" s="23"/>
      <c r="BZ1109" s="23"/>
      <c r="CA1109" s="24" t="s">
        <v>23</v>
      </c>
      <c r="CB1109" s="20"/>
      <c r="CC1109" s="23"/>
      <c r="CD1109" s="23"/>
      <c r="CE1109" s="23"/>
      <c r="CF1109" s="23"/>
      <c r="CG1109" s="24" t="s">
        <v>88</v>
      </c>
      <c r="CH1109" s="23"/>
      <c r="CI1109" s="23"/>
      <c r="CJ1109" s="23"/>
      <c r="CK1109" s="24" t="s">
        <v>155</v>
      </c>
      <c r="CL1109" s="24"/>
      <c r="CM1109" s="23"/>
      <c r="CN1109" s="23"/>
      <c r="CO1109" s="23"/>
      <c r="CP1109" s="23"/>
      <c r="CQ1109" s="24" t="s">
        <v>89</v>
      </c>
      <c r="CR1109" s="23"/>
      <c r="CS1109" s="23"/>
    </row>
    <row r="1110" spans="1:101" ht="18" customHeight="1" thickBot="1">
      <c r="A1110" s="23"/>
      <c r="B1110" s="33"/>
      <c r="C1110" s="23"/>
      <c r="D1110" s="7" t="s">
        <v>99</v>
      </c>
      <c r="E1110" s="8"/>
      <c r="F1110" s="8" t="s">
        <v>100</v>
      </c>
      <c r="G1110" s="9"/>
      <c r="H1110" s="10"/>
      <c r="I1110" s="7" t="s">
        <v>103</v>
      </c>
      <c r="J1110" s="8"/>
      <c r="K1110" s="8" t="s">
        <v>104</v>
      </c>
      <c r="L1110" s="9"/>
      <c r="M1110" s="23"/>
      <c r="N1110" s="194" t="s">
        <v>74</v>
      </c>
      <c r="O1110" s="195"/>
      <c r="P1110" s="196" t="s">
        <v>75</v>
      </c>
      <c r="Q1110" s="197"/>
      <c r="R1110" s="23"/>
      <c r="S1110" s="7" t="s">
        <v>2</v>
      </c>
      <c r="T1110" s="8"/>
      <c r="U1110" s="8" t="s">
        <v>3</v>
      </c>
      <c r="V1110" s="9"/>
      <c r="W1110" s="20"/>
      <c r="X1110" s="194" t="s">
        <v>108</v>
      </c>
      <c r="Y1110" s="195"/>
      <c r="Z1110" s="196" t="s">
        <v>109</v>
      </c>
      <c r="AA1110" s="197"/>
      <c r="AB1110" s="20"/>
      <c r="AC1110" s="7" t="s">
        <v>107</v>
      </c>
      <c r="AD1110" s="8"/>
      <c r="AE1110" s="8" t="s">
        <v>14</v>
      </c>
      <c r="AF1110" s="9"/>
      <c r="AG1110" s="20"/>
      <c r="AH1110" s="194" t="s">
        <v>112</v>
      </c>
      <c r="AI1110" s="195"/>
      <c r="AJ1110" s="196" t="s">
        <v>113</v>
      </c>
      <c r="AK1110" s="197"/>
      <c r="AL1110" s="20"/>
      <c r="AM1110" s="106" t="s">
        <v>135</v>
      </c>
      <c r="AN1110" s="107"/>
      <c r="AO1110" s="107" t="s">
        <v>136</v>
      </c>
      <c r="AP1110" s="108"/>
      <c r="AQ1110" s="23"/>
      <c r="AR1110" s="194" t="s">
        <v>116</v>
      </c>
      <c r="AS1110" s="195"/>
      <c r="AT1110" s="196" t="s">
        <v>0</v>
      </c>
      <c r="AU1110" s="197"/>
      <c r="AV1110" s="36"/>
      <c r="AW1110" s="7" t="s">
        <v>139</v>
      </c>
      <c r="AX1110" s="8"/>
      <c r="AY1110" s="8" t="s">
        <v>140</v>
      </c>
      <c r="AZ1110" s="9"/>
      <c r="BA1110" s="20"/>
      <c r="BB1110" s="194" t="s">
        <v>119</v>
      </c>
      <c r="BC1110" s="195"/>
      <c r="BD1110" s="196" t="s">
        <v>120</v>
      </c>
      <c r="BE1110" s="197"/>
      <c r="BF1110" s="36"/>
      <c r="BG1110" s="190" t="s">
        <v>143</v>
      </c>
      <c r="BH1110" s="191"/>
      <c r="BI1110" s="192" t="s">
        <v>144</v>
      </c>
      <c r="BJ1110" s="193"/>
      <c r="BK1110" s="36"/>
      <c r="BL1110" s="194" t="s">
        <v>123</v>
      </c>
      <c r="BM1110" s="195"/>
      <c r="BN1110" s="196" t="s">
        <v>124</v>
      </c>
      <c r="BO1110" s="197"/>
      <c r="BP1110" s="36"/>
      <c r="BQ1110" s="7" t="s">
        <v>147</v>
      </c>
      <c r="BR1110" s="8"/>
      <c r="BS1110" s="8" t="s">
        <v>148</v>
      </c>
      <c r="BT1110" s="9"/>
      <c r="BU1110" s="20"/>
      <c r="BV1110" s="194" t="s">
        <v>127</v>
      </c>
      <c r="BW1110" s="195"/>
      <c r="BX1110" s="196" t="s">
        <v>128</v>
      </c>
      <c r="BY1110" s="197"/>
      <c r="BZ1110" s="36"/>
      <c r="CA1110" s="7" t="s">
        <v>151</v>
      </c>
      <c r="CB1110" s="8"/>
      <c r="CC1110" s="8" t="s">
        <v>152</v>
      </c>
      <c r="CD1110" s="9"/>
      <c r="CE1110" s="36"/>
      <c r="CF1110" s="194" t="s">
        <v>131</v>
      </c>
      <c r="CG1110" s="195"/>
      <c r="CH1110" s="196" t="s">
        <v>132</v>
      </c>
      <c r="CI1110" s="197"/>
      <c r="CJ1110" s="23"/>
      <c r="CK1110" s="7" t="s">
        <v>156</v>
      </c>
      <c r="CL1110" s="8"/>
      <c r="CM1110" s="8" t="s">
        <v>157</v>
      </c>
      <c r="CN1110" s="9"/>
      <c r="CO1110" s="23"/>
      <c r="CP1110" s="194" t="s">
        <v>160</v>
      </c>
      <c r="CQ1110" s="195"/>
      <c r="CR1110" s="196" t="s">
        <v>132</v>
      </c>
      <c r="CS1110" s="197"/>
      <c r="CU1110" s="26" t="s">
        <v>15</v>
      </c>
      <c r="CW1110" s="52" t="s">
        <v>46</v>
      </c>
    </row>
    <row r="1111" spans="1:101" ht="18" customHeight="1" thickTop="1" thickBot="1">
      <c r="B1111" s="34">
        <v>2.72</v>
      </c>
      <c r="D1111" s="11">
        <v>1</v>
      </c>
      <c r="E1111" s="12">
        <v>0</v>
      </c>
      <c r="F1111" s="13">
        <v>0</v>
      </c>
      <c r="G1111" s="14">
        <v>0</v>
      </c>
      <c r="H1111" s="10"/>
      <c r="I1111" s="11">
        <v>1</v>
      </c>
      <c r="J1111" s="12">
        <v>0</v>
      </c>
      <c r="K1111" s="13">
        <v>0</v>
      </c>
      <c r="L1111" s="40">
        <f t="shared" ref="L1111" si="11650">$B1111*$J$4</f>
        <v>3.8815488000000005</v>
      </c>
      <c r="N1111" s="1">
        <f t="shared" ref="N1111" si="11651">D1111*I1111+F1111*I1114-E1111*J1111-G1111*J1114</f>
        <v>1</v>
      </c>
      <c r="O1111" s="4">
        <f t="shared" ref="O1111" si="11652">(D1111*J1111+E1111*I1111+F1111*J1114+G1111*I1114)</f>
        <v>0</v>
      </c>
      <c r="P1111" s="2">
        <f t="shared" ref="P1111" si="11653">D1111*K1111+F1111*K1114-E1111*L1111-G1111*L1114</f>
        <v>0</v>
      </c>
      <c r="Q1111" s="3">
        <f t="shared" ref="Q1111" si="11654">(D1111*L1111+E1111*K1111+F1111*L1114+G1111*K1114)</f>
        <v>3.8815488000000005</v>
      </c>
      <c r="S1111" s="11">
        <v>1</v>
      </c>
      <c r="T1111" s="12">
        <v>0</v>
      </c>
      <c r="U1111" s="13">
        <v>0</v>
      </c>
      <c r="V1111" s="13">
        <v>0</v>
      </c>
      <c r="W1111" s="20"/>
      <c r="X1111" s="1">
        <f t="shared" ref="X1111" si="11655">N1111*S1111+P1111*S1114-O1111*T1111-Q1111*T1114</f>
        <v>-18.051361925857282</v>
      </c>
      <c r="Y1111" s="4">
        <f t="shared" ref="Y1111" si="11656">(N1111*T1111+O1111*S1111+P1111*T1114+Q1111*S1114)</f>
        <v>0</v>
      </c>
      <c r="Z1111" s="2">
        <f t="shared" ref="Z1111" si="11657">N1111*U1111+P1111*U1114-O1111*V1111-Q1111*V1114</f>
        <v>0</v>
      </c>
      <c r="AA1111" s="3">
        <f t="shared" ref="AA1111" si="11658">(N1111*V1111+O1111*U1111+P1111*V1114+Q1111*U1114)</f>
        <v>3.8815488000000005</v>
      </c>
      <c r="AB1111" s="20"/>
      <c r="AC1111" s="11">
        <v>1</v>
      </c>
      <c r="AD1111" s="12">
        <v>0</v>
      </c>
      <c r="AE1111" s="13">
        <v>0</v>
      </c>
      <c r="AF1111" s="40">
        <f t="shared" ref="AF1111" si="11659">$B1111*$AD$4</f>
        <v>4.6579728000000005</v>
      </c>
      <c r="AG1111" s="20"/>
      <c r="AH1111" s="1">
        <f t="shared" ref="AH1111" si="11660">X1111*AC1111+Z1111*AC1114-Y1111*AD1111-AA1111*AD1114</f>
        <v>-18.051361925857282</v>
      </c>
      <c r="AI1111" s="4">
        <f t="shared" ref="AI1111" si="11661">(X1111*AD1111+Y1111*AC1111+Z1111*AD1114+AA1111*AC1114)</f>
        <v>0</v>
      </c>
      <c r="AJ1111" s="2">
        <f t="shared" ref="AJ1111" si="11662">X1111*AE1111+Z1111*AE1114-Y1111*AF1111-AA1111*AF1114</f>
        <v>0</v>
      </c>
      <c r="AK1111" s="3">
        <f t="shared" ref="AK1111" si="11663">(X1111*AF1111+Y1111*AE1111+Z1111*AF1114+AA1111*AE1114)</f>
        <v>-80.201204053598843</v>
      </c>
      <c r="AL1111" s="20"/>
      <c r="AM1111" s="11">
        <v>1</v>
      </c>
      <c r="AN1111" s="12">
        <v>0</v>
      </c>
      <c r="AO1111" s="13">
        <v>0</v>
      </c>
      <c r="AP1111" s="14">
        <v>0</v>
      </c>
      <c r="AR1111" s="1">
        <f t="shared" ref="AR1111" si="11664">AH1111*AM1111+AJ1111*AM1114-AI1111*AN1111-AK1111*AN1114</f>
        <v>397.68498892729008</v>
      </c>
      <c r="AS1111" s="4">
        <f t="shared" ref="AS1111" si="11665">(AH1111*AN1111+AI1111*AM1111+AJ1111*AN1114+AK1111*AM1114)</f>
        <v>0</v>
      </c>
      <c r="AT1111" s="2">
        <f t="shared" ref="AT1111" si="11666">AH1111*AO1111+AJ1111*AO1114-AI1111*AP1111-AK1111*AP1114</f>
        <v>0</v>
      </c>
      <c r="AU1111" s="3">
        <f t="shared" ref="AU1111" si="11667">(AH1111*AP1111+AI1111*AO1111+AJ1111*AP1114+AK1111*AO1114)</f>
        <v>-80.201204053598843</v>
      </c>
      <c r="AV1111" s="20"/>
      <c r="AW1111" s="11">
        <v>1</v>
      </c>
      <c r="AX1111" s="12">
        <v>0</v>
      </c>
      <c r="AY1111" s="13">
        <v>0</v>
      </c>
      <c r="AZ1111" s="40">
        <f t="shared" ref="AZ1111" si="11668">$B1111*$AX$4</f>
        <v>4.6579728000000005</v>
      </c>
      <c r="BA1111" s="20"/>
      <c r="BB1111" s="1">
        <f t="shared" ref="BB1111" si="11669">AR1111*AW1111+AT1111*AW1114-AS1111*AX1111-AU1111*AX1114</f>
        <v>397.68498892729008</v>
      </c>
      <c r="BC1111" s="4">
        <f t="shared" ref="BC1111" si="11670">(AR1111*AX1111+AS1111*AW1111+AT1111*AX1114+AU1111*AW1114)</f>
        <v>0</v>
      </c>
      <c r="BD1111" s="2">
        <f t="shared" ref="BD1111" si="11671">AR1111*AY1111+AT1111*AY1114-AS1111*AZ1111-AU1111*AZ1114</f>
        <v>0</v>
      </c>
      <c r="BE1111" s="3">
        <f t="shared" ref="BE1111" si="11672">(AR1111*AZ1111+AS1111*AY1111+AT1111*AZ1114+AU1111*AY1114)</f>
        <v>1772.2046573380198</v>
      </c>
      <c r="BF1111" s="20"/>
      <c r="BG1111" s="11">
        <v>1</v>
      </c>
      <c r="BH1111" s="12">
        <v>0</v>
      </c>
      <c r="BI1111" s="13">
        <v>0</v>
      </c>
      <c r="BJ1111" s="14">
        <v>0</v>
      </c>
      <c r="BK1111" s="20"/>
      <c r="BL1111" s="1">
        <f t="shared" ref="BL1111" si="11673">BB1111*BG1111+BD1111*BG1114-BC1111*BH1111-BE1111*BH1114</f>
        <v>-8300.6243904721141</v>
      </c>
      <c r="BM1111" s="4">
        <f t="shared" ref="BM1111" si="11674">(BB1111*BH1111+BC1111*BG1111+BD1111*BH1114+BE1111*BG1114)</f>
        <v>0</v>
      </c>
      <c r="BN1111" s="2">
        <f t="shared" ref="BN1111" si="11675">BB1111*BI1111+BD1111*BI1114-BC1111*BJ1111-BE1111*BJ1114</f>
        <v>0</v>
      </c>
      <c r="BO1111" s="3">
        <f t="shared" ref="BO1111" si="11676">(BB1111*BJ1111+BC1111*BI1111+BD1111*BJ1114+BE1111*BI1114)</f>
        <v>1772.2046573380198</v>
      </c>
      <c r="BP1111" s="20"/>
      <c r="BQ1111" s="11">
        <v>1</v>
      </c>
      <c r="BR1111" s="12">
        <v>0</v>
      </c>
      <c r="BS1111" s="13">
        <v>0</v>
      </c>
      <c r="BT1111" s="40">
        <f t="shared" ref="BT1111" si="11677">$B1111*BR$4</f>
        <v>3.8815488000000005</v>
      </c>
      <c r="BU1111" s="20"/>
      <c r="BV1111" s="1">
        <f t="shared" ref="BV1111" si="11678">BL1111*BQ1111+BN1111*BQ1114-BM1111*BR1111-BO1111*BR1114</f>
        <v>-8300.6243904721141</v>
      </c>
      <c r="BW1111" s="4">
        <f t="shared" ref="BW1111" si="11679">(BL1111*BR1111+BM1111*BQ1111+BN1111*BR1114+BO1111*BQ1114)</f>
        <v>0</v>
      </c>
      <c r="BX1111" s="2">
        <f t="shared" ref="BX1111" si="11680">BL1111*BS1111+BN1111*BS1114-BM1111*BT1111-BO1111*BT1114</f>
        <v>0</v>
      </c>
      <c r="BY1111" s="3">
        <f t="shared" ref="BY1111" si="11681">(BL1111*BT1111+BM1111*BS1111+BN1111*BT1114+BO1111*BS1114)</f>
        <v>-30447.07398474975</v>
      </c>
      <c r="BZ1111" s="20"/>
      <c r="CA1111" s="11">
        <v>1</v>
      </c>
      <c r="CB1111" s="12">
        <v>0</v>
      </c>
      <c r="CC1111" s="13">
        <v>0</v>
      </c>
      <c r="CD1111" s="14">
        <v>0</v>
      </c>
      <c r="CE1111" s="20"/>
      <c r="CF1111" s="1">
        <f t="shared" ref="CF1111" si="11682">BV1111*CA1111+BX1111*CA1114-BW1111*CB1111-BY1111*CB1114</f>
        <v>59151.38487747711</v>
      </c>
      <c r="CG1111" s="4">
        <f t="shared" ref="CG1111" si="11683">(BV1111*CB1111+BW1111*CA1111+BX1111*CB1114+BY1111*CA1114)</f>
        <v>0</v>
      </c>
      <c r="CH1111" s="2">
        <f t="shared" ref="CH1111" si="11684">BV1111*CC1111+BX1111*CC1114-BW1111*CD1111-BY1111*CD1114</f>
        <v>0</v>
      </c>
      <c r="CI1111" s="3">
        <f t="shared" ref="CI1111" si="11685">(BV1111*CD1111+BW1111*CC1111+BX1111*CD1114+BY1111*CC1114)</f>
        <v>-30447.07398474975</v>
      </c>
      <c r="CJ1111" s="28"/>
      <c r="CK1111" s="11">
        <v>1</v>
      </c>
      <c r="CL1111" s="12">
        <v>0</v>
      </c>
      <c r="CM1111" s="13">
        <v>0</v>
      </c>
      <c r="CN1111" s="14">
        <v>0</v>
      </c>
      <c r="CP1111" s="1">
        <f t="shared" ref="CP1111" si="11686">CF1111*CK1111+CH1111*CK1114-CG1111*CL1111-CI1111*CL1114</f>
        <v>59151.38487747711</v>
      </c>
      <c r="CQ1111" s="4">
        <f t="shared" ref="CQ1111" si="11687">(CF1111*CL1111+CG1111*CK1111+CH1111*CL1114+CI1111*CK1114)</f>
        <v>-30447.07398474975</v>
      </c>
      <c r="CR1111" s="2">
        <f t="shared" ref="CR1111" si="11688">CF1111*CM1111+CH1111*CM1114-CG1111*CN1111-CI1111*CN1114</f>
        <v>0</v>
      </c>
      <c r="CS1111" s="3">
        <f t="shared" ref="CS1111" si="11689">(CF1111*CN1111+CG1111*CM1111+CH1111*CN1114+CI1111*CM1114)</f>
        <v>-30447.07398474975</v>
      </c>
      <c r="CU1111" s="29">
        <f t="shared" ref="CU1111" si="11690">20*LOG(((1+$CL$4)/$CL$4)/((CP1111+CP1114)^2+(CQ1111+CQ1114)^2)^0.5)</f>
        <v>-97.228541672595867</v>
      </c>
      <c r="CW1111" s="53">
        <f t="shared" ref="CW1111" si="11691">((CP1111^2+CQ1111^2)^0.5)/((CP1114^2+CQ1114^2)^0.5)</f>
        <v>0.51473138041814903</v>
      </c>
    </row>
    <row r="1112" spans="1:101" ht="18" customHeight="1" thickBot="1">
      <c r="D1112" s="11"/>
      <c r="E1112" s="13"/>
      <c r="F1112" s="13"/>
      <c r="G1112" s="15"/>
      <c r="H1112" s="10"/>
      <c r="I1112" s="11"/>
      <c r="J1112" s="13"/>
      <c r="K1112" s="13"/>
      <c r="L1112" s="15"/>
      <c r="N1112" s="5"/>
      <c r="Q1112" s="6"/>
      <c r="S1112" s="11"/>
      <c r="T1112" s="13"/>
      <c r="U1112" s="13"/>
      <c r="V1112" s="15"/>
      <c r="W1112" s="20"/>
      <c r="X1112" s="5"/>
      <c r="AA1112" s="6"/>
      <c r="AB1112" s="20"/>
      <c r="AC1112" s="11"/>
      <c r="AD1112" s="13"/>
      <c r="AE1112" s="13"/>
      <c r="AF1112" s="15"/>
      <c r="AG1112" s="20"/>
      <c r="AH1112" s="5"/>
      <c r="AK1112" s="6"/>
      <c r="AL1112" s="20"/>
      <c r="AM1112" s="11"/>
      <c r="AN1112" s="13"/>
      <c r="AO1112" s="13"/>
      <c r="AP1112" s="15"/>
      <c r="AR1112" s="5"/>
      <c r="AU1112" s="6"/>
      <c r="AW1112" s="11"/>
      <c r="AX1112" s="13"/>
      <c r="AY1112" s="13"/>
      <c r="AZ1112" s="15"/>
      <c r="BA1112" s="20"/>
      <c r="BB1112" s="5"/>
      <c r="BE1112" s="6"/>
      <c r="BG1112" s="11"/>
      <c r="BH1112" s="13"/>
      <c r="BI1112" s="13"/>
      <c r="BJ1112" s="15"/>
      <c r="BL1112" s="5"/>
      <c r="BO1112" s="6"/>
      <c r="BQ1112" s="11"/>
      <c r="BR1112" s="13"/>
      <c r="BS1112" s="13"/>
      <c r="BT1112" s="15"/>
      <c r="BU1112" s="20"/>
      <c r="BV1112" s="5"/>
      <c r="BY1112" s="6"/>
      <c r="CA1112" s="11"/>
      <c r="CB1112" s="13"/>
      <c r="CC1112" s="13"/>
      <c r="CD1112" s="15"/>
      <c r="CF1112" s="5"/>
      <c r="CI1112" s="6"/>
      <c r="CK1112" s="11"/>
      <c r="CL1112" s="13"/>
      <c r="CM1112" s="13"/>
      <c r="CN1112" s="15"/>
      <c r="CP1112" s="5"/>
      <c r="CS1112" s="6"/>
      <c r="CW1112" s="54"/>
    </row>
    <row r="1113" spans="1:101" ht="18" customHeight="1" thickBot="1">
      <c r="D1113" s="11" t="s">
        <v>101</v>
      </c>
      <c r="E1113" s="13"/>
      <c r="F1113" s="13" t="s">
        <v>102</v>
      </c>
      <c r="G1113" s="15"/>
      <c r="H1113" s="10"/>
      <c r="I1113" s="11" t="s">
        <v>106</v>
      </c>
      <c r="J1113" s="13"/>
      <c r="K1113" s="13" t="s">
        <v>105</v>
      </c>
      <c r="L1113" s="15"/>
      <c r="N1113" s="194" t="s">
        <v>16</v>
      </c>
      <c r="O1113" s="195"/>
      <c r="P1113" s="196" t="s">
        <v>17</v>
      </c>
      <c r="Q1113" s="197"/>
      <c r="S1113" s="11" t="s">
        <v>4</v>
      </c>
      <c r="T1113" s="13"/>
      <c r="U1113" s="13" t="s">
        <v>5</v>
      </c>
      <c r="V1113" s="15"/>
      <c r="W1113" s="20"/>
      <c r="X1113" s="194" t="s">
        <v>111</v>
      </c>
      <c r="Y1113" s="195"/>
      <c r="Z1113" s="196" t="s">
        <v>110</v>
      </c>
      <c r="AA1113" s="197"/>
      <c r="AB1113" s="20"/>
      <c r="AC1113" s="11" t="s">
        <v>18</v>
      </c>
      <c r="AD1113" s="13"/>
      <c r="AE1113" s="13" t="s">
        <v>19</v>
      </c>
      <c r="AF1113" s="15"/>
      <c r="AG1113" s="20"/>
      <c r="AH1113" s="194" t="s">
        <v>114</v>
      </c>
      <c r="AI1113" s="195"/>
      <c r="AJ1113" s="196" t="s">
        <v>115</v>
      </c>
      <c r="AK1113" s="197"/>
      <c r="AL1113" s="20"/>
      <c r="AM1113" s="11" t="s">
        <v>138</v>
      </c>
      <c r="AN1113" s="13"/>
      <c r="AO1113" s="13" t="s">
        <v>137</v>
      </c>
      <c r="AP1113" s="15"/>
      <c r="AR1113" s="194" t="s">
        <v>117</v>
      </c>
      <c r="AS1113" s="195"/>
      <c r="AT1113" s="196" t="s">
        <v>118</v>
      </c>
      <c r="AU1113" s="197"/>
      <c r="AV1113" s="36"/>
      <c r="AW1113" s="11" t="s">
        <v>142</v>
      </c>
      <c r="AX1113" s="13"/>
      <c r="AY1113" s="13" t="s">
        <v>141</v>
      </c>
      <c r="AZ1113" s="15"/>
      <c r="BA1113" s="20"/>
      <c r="BB1113" s="194" t="s">
        <v>122</v>
      </c>
      <c r="BC1113" s="195"/>
      <c r="BD1113" s="196" t="s">
        <v>121</v>
      </c>
      <c r="BE1113" s="197"/>
      <c r="BF1113" s="36"/>
      <c r="BG1113" s="11" t="s">
        <v>145</v>
      </c>
      <c r="BH1113" s="13"/>
      <c r="BI1113" s="13" t="s">
        <v>146</v>
      </c>
      <c r="BJ1113" s="15"/>
      <c r="BK1113" s="36"/>
      <c r="BL1113" s="194" t="s">
        <v>125</v>
      </c>
      <c r="BM1113" s="195"/>
      <c r="BN1113" s="196" t="s">
        <v>126</v>
      </c>
      <c r="BO1113" s="197"/>
      <c r="BP1113" s="36"/>
      <c r="BQ1113" s="11" t="s">
        <v>150</v>
      </c>
      <c r="BR1113" s="13"/>
      <c r="BS1113" s="13" t="s">
        <v>149</v>
      </c>
      <c r="BT1113" s="15"/>
      <c r="BU1113" s="20"/>
      <c r="BV1113" s="194" t="s">
        <v>129</v>
      </c>
      <c r="BW1113" s="195"/>
      <c r="BX1113" s="196" t="s">
        <v>130</v>
      </c>
      <c r="BY1113" s="197"/>
      <c r="BZ1113" s="36"/>
      <c r="CA1113" s="11" t="s">
        <v>154</v>
      </c>
      <c r="CB1113" s="13"/>
      <c r="CC1113" s="13" t="s">
        <v>153</v>
      </c>
      <c r="CD1113" s="15"/>
      <c r="CE1113" s="36"/>
      <c r="CF1113" s="194" t="s">
        <v>134</v>
      </c>
      <c r="CG1113" s="195"/>
      <c r="CH1113" s="196" t="s">
        <v>133</v>
      </c>
      <c r="CI1113" s="197"/>
      <c r="CK1113" s="11" t="s">
        <v>159</v>
      </c>
      <c r="CL1113" s="13"/>
      <c r="CM1113" s="13" t="s">
        <v>158</v>
      </c>
      <c r="CN1113" s="15"/>
      <c r="CP1113" s="109" t="s">
        <v>161</v>
      </c>
      <c r="CQ1113" s="110"/>
      <c r="CR1113" s="111" t="s">
        <v>162</v>
      </c>
      <c r="CS1113" s="112"/>
      <c r="CU1113" s="38" t="s">
        <v>29</v>
      </c>
      <c r="CW1113" s="55" t="s">
        <v>47</v>
      </c>
    </row>
    <row r="1114" spans="1:101" ht="18" customHeight="1" thickTop="1" thickBot="1">
      <c r="D1114" s="16">
        <v>0</v>
      </c>
      <c r="E1114" s="17">
        <f t="shared" ref="E1114" si="11692">$B1111*$E$4</f>
        <v>2.2153856000000003</v>
      </c>
      <c r="F1114" s="18">
        <v>1</v>
      </c>
      <c r="G1114" s="19">
        <v>0</v>
      </c>
      <c r="H1114" s="10"/>
      <c r="I1114" s="16">
        <v>0</v>
      </c>
      <c r="J1114" s="17">
        <v>0</v>
      </c>
      <c r="K1114" s="18">
        <v>1</v>
      </c>
      <c r="L1114" s="19">
        <v>0</v>
      </c>
      <c r="N1114" s="1">
        <f t="shared" ref="N1114" si="11693">D1114*I1111+F1114*I1114-E1114*J1111-G1114*J1114</f>
        <v>0</v>
      </c>
      <c r="O1114" s="4">
        <f t="shared" ref="O1114" si="11694">(D1114*J1111+E1114*I1111+F1114*J1114+G1114*I1114)</f>
        <v>2.2153856000000003</v>
      </c>
      <c r="P1114" s="2">
        <f t="shared" ref="P1114" si="11695">D1114*K1111+F1114*K1114-E1114*L1111-G1114*L1114</f>
        <v>-7.5991273172172829</v>
      </c>
      <c r="Q1114" s="3">
        <f t="shared" ref="Q1114" si="11696">(D1114*L1111+E1114*K1111+F1114*L1114+G1114*K1114)</f>
        <v>0</v>
      </c>
      <c r="S1114" s="16">
        <v>0</v>
      </c>
      <c r="T1114" s="17">
        <f t="shared" ref="T1114" si="11697">$B1111*$T$4</f>
        <v>4.9081856000000004</v>
      </c>
      <c r="U1114" s="18">
        <v>1</v>
      </c>
      <c r="V1114" s="19">
        <v>0</v>
      </c>
      <c r="W1114" s="20"/>
      <c r="X1114" s="1">
        <f t="shared" ref="X1114" si="11698">N1114*S1111+P1114*S1114-O1114*T1111-Q1114*T1114</f>
        <v>0</v>
      </c>
      <c r="Y1114" s="4">
        <f t="shared" ref="Y1114" si="11699">(N1114*T1111+O1114*S1111+P1114*T1114+Q1114*S1114)</f>
        <v>-35.082541670932507</v>
      </c>
      <c r="Z1114" s="2">
        <f t="shared" ref="Z1114" si="11700">N1114*U1111+P1114*U1114-O1114*V1111-Q1114*V1114</f>
        <v>-7.5991273172172829</v>
      </c>
      <c r="AA1114" s="3">
        <f t="shared" ref="AA1114" si="11701">(N1114*V1111+O1114*U1111+P1114*V1114+Q1114*U1114)</f>
        <v>0</v>
      </c>
      <c r="AB1114" s="20"/>
      <c r="AC1114" s="16">
        <v>0</v>
      </c>
      <c r="AD1114" s="17">
        <v>0</v>
      </c>
      <c r="AE1114" s="18">
        <v>1</v>
      </c>
      <c r="AF1114" s="19">
        <v>0</v>
      </c>
      <c r="AG1114" s="20"/>
      <c r="AH1114" s="1">
        <f t="shared" ref="AH1114" si="11702">X1114*AC1111+Z1114*AC1114-Y1114*AD1111-AA1114*AD1114</f>
        <v>0</v>
      </c>
      <c r="AI1114" s="4">
        <f t="shared" ref="AI1114" si="11703">(X1114*AD1111+Y1114*AC1111+Z1114*AD1114+AA1114*AC1114)</f>
        <v>-35.082541670932507</v>
      </c>
      <c r="AJ1114" s="2">
        <f t="shared" ref="AJ1114" si="11704">X1114*AE1111+Z1114*AE1114-Y1114*AF1111-AA1114*AF1114</f>
        <v>155.81439754085289</v>
      </c>
      <c r="AK1114" s="3">
        <f t="shared" ref="AK1114" si="11705">(X1114*AF1111+Y1114*AE1111+Z1114*AF1114+AA1114*AE1114)</f>
        <v>0</v>
      </c>
      <c r="AL1114" s="20"/>
      <c r="AM1114" s="16">
        <v>0</v>
      </c>
      <c r="AN1114" s="17">
        <f t="shared" ref="AN1114" si="11706">$B1111*$AN$4</f>
        <v>5.1836672000000004</v>
      </c>
      <c r="AO1114" s="18">
        <v>1</v>
      </c>
      <c r="AP1114" s="19">
        <v>0</v>
      </c>
      <c r="AR1114" s="1">
        <f t="shared" ref="AR1114" si="11707">AH1114*AM1111+AJ1114*AM1114-AI1114*AN1111-AK1114*AN1114</f>
        <v>0</v>
      </c>
      <c r="AS1114" s="4">
        <f t="shared" ref="AS1114" si="11708">(AH1114*AN1111+AI1114*AM1111+AJ1114*AN1114+AK1114*AM1114)</f>
        <v>772.60744014934733</v>
      </c>
      <c r="AT1114" s="2">
        <f t="shared" ref="AT1114" si="11709">AH1114*AO1111+AJ1114*AO1114-AI1114*AP1111-AK1114*AP1114</f>
        <v>155.81439754085289</v>
      </c>
      <c r="AU1114" s="3">
        <f t="shared" ref="AU1114" si="11710">(AH1114*AP1111+AI1114*AO1111+AJ1114*AP1114+AK1114*AO1114)</f>
        <v>0</v>
      </c>
      <c r="AV1114" s="20"/>
      <c r="AW1114" s="16">
        <v>0</v>
      </c>
      <c r="AX1114" s="17">
        <v>0</v>
      </c>
      <c r="AY1114" s="18">
        <v>1</v>
      </c>
      <c r="AZ1114" s="19">
        <v>0</v>
      </c>
      <c r="BA1114" s="20"/>
      <c r="BB1114" s="1">
        <f t="shared" ref="BB1114" si="11711">AR1114*AW1111+AT1114*AW1114-AS1114*AX1111-AU1114*AX1114</f>
        <v>0</v>
      </c>
      <c r="BC1114" s="4">
        <f t="shared" ref="BC1114" si="11712">(AR1114*AX1111+AS1114*AW1111+AT1114*AX1114+AU1114*AW1114)</f>
        <v>772.60744014934733</v>
      </c>
      <c r="BD1114" s="2">
        <f t="shared" ref="BD1114" si="11713">AR1114*AY1111+AT1114*AY1114-AS1114*AZ1111-AU1114*AZ1114</f>
        <v>-3442.9700437524352</v>
      </c>
      <c r="BE1114" s="3">
        <f t="shared" ref="BE1114" si="11714">(AR1114*AZ1111+AS1114*AY1111+AT1114*AZ1114+AU1114*AY1114)</f>
        <v>0</v>
      </c>
      <c r="BF1114" s="20"/>
      <c r="BG1114" s="16">
        <v>0</v>
      </c>
      <c r="BH1114" s="17">
        <f t="shared" ref="BH1114" si="11715">$B1111*$BH$4</f>
        <v>4.9081856000000004</v>
      </c>
      <c r="BI1114" s="18">
        <v>1</v>
      </c>
      <c r="BJ1114" s="19">
        <v>0</v>
      </c>
      <c r="BK1114" s="20"/>
      <c r="BL1114" s="1">
        <f t="shared" ref="BL1114" si="11716">BB1114*BG1111+BD1114*BG1114-BC1114*BH1111-BE1114*BH1114</f>
        <v>0</v>
      </c>
      <c r="BM1114" s="4">
        <f t="shared" ref="BM1114" si="11717">(BB1114*BH1111+BC1114*BG1111+BD1114*BH1114+BE1114*BG1114)</f>
        <v>-16126.128549827727</v>
      </c>
      <c r="BN1114" s="2">
        <f t="shared" ref="BN1114" si="11718">BB1114*BI1111+BD1114*BI1114-BC1114*BJ1111-BE1114*BJ1114</f>
        <v>-3442.9700437524352</v>
      </c>
      <c r="BO1114" s="3">
        <f t="shared" ref="BO1114" si="11719">(BB1114*BJ1111+BC1114*BI1111+BD1114*BJ1114+BE1114*BI1114)</f>
        <v>0</v>
      </c>
      <c r="BP1114" s="20"/>
      <c r="BQ1114" s="16">
        <v>0</v>
      </c>
      <c r="BR1114" s="17">
        <v>0</v>
      </c>
      <c r="BS1114" s="18">
        <v>1</v>
      </c>
      <c r="BT1114" s="19">
        <v>0</v>
      </c>
      <c r="BU1114" s="20"/>
      <c r="BV1114" s="1">
        <f t="shared" ref="BV1114" si="11720">BL1114*BQ1111+BN1114*BQ1114-BM1114*BR1111-BO1114*BR1114</f>
        <v>0</v>
      </c>
      <c r="BW1114" s="4">
        <f t="shared" ref="BW1114" si="11721">(BL1114*BR1111+BM1114*BQ1111+BN1114*BR1114+BO1114*BQ1114)</f>
        <v>-16126.128549827727</v>
      </c>
      <c r="BX1114" s="2">
        <f t="shared" ref="BX1114" si="11722">BL1114*BS1111+BN1114*BS1114-BM1114*BT1111-BO1114*BT1114</f>
        <v>59151.384877477125</v>
      </c>
      <c r="BY1114" s="3">
        <f t="shared" ref="BY1114" si="11723">(BL1114*BT1111+BM1114*BS1111+BN1114*BT1114+BO1114*BS1114)</f>
        <v>0</v>
      </c>
      <c r="BZ1114" s="20"/>
      <c r="CA1114" s="16">
        <v>0</v>
      </c>
      <c r="CB1114" s="17">
        <f t="shared" ref="CB1114" si="11724">$B1111*$CB$4</f>
        <v>2.2153856000000003</v>
      </c>
      <c r="CC1114" s="18">
        <v>1</v>
      </c>
      <c r="CD1114" s="19">
        <v>0</v>
      </c>
      <c r="CE1114" s="20"/>
      <c r="CF1114" s="1">
        <f t="shared" ref="CF1114" si="11725">BV1114*CA1111+BX1114*CA1114-BW1114*CB1111-BY1114*CB1114</f>
        <v>0</v>
      </c>
      <c r="CG1114" s="4">
        <f t="shared" ref="CG1114" si="11726">(BV1114*CB1111+BW1114*CA1111+BX1114*CB1114+BY1114*CA1114)</f>
        <v>114916.99772779287</v>
      </c>
      <c r="CH1114" s="2">
        <f t="shared" ref="CH1114" si="11727">BV1114*CC1111+BX1114*CC1114-BW1114*CD1111-BY1114*CD1114</f>
        <v>59151.384877477125</v>
      </c>
      <c r="CI1114" s="3">
        <f t="shared" ref="CI1114" si="11728">(BV1114*CD1111+BW1114*CC1111+BX1114*CD1114+BY1114*CC1114)</f>
        <v>0</v>
      </c>
      <c r="CK1114" s="16">
        <f t="shared" ref="CK1114" si="11729">1/$CL$4</f>
        <v>1</v>
      </c>
      <c r="CL1114" s="17">
        <v>0</v>
      </c>
      <c r="CM1114" s="18">
        <v>1</v>
      </c>
      <c r="CN1114" s="19">
        <v>0</v>
      </c>
      <c r="CP1114" s="1">
        <f t="shared" ref="CP1114" si="11730">CF1114*CK1111+CH1114*CK1114-CG1114*CL1111-CI1114*CL1114</f>
        <v>59151.384877477125</v>
      </c>
      <c r="CQ1114" s="4">
        <f t="shared" ref="CQ1114" si="11731">(CF1114*CL1111+CG1114*CK1111+CH1114*CL1114+CI1114*CK1114)</f>
        <v>114916.99772779287</v>
      </c>
      <c r="CR1114" s="2">
        <f t="shared" ref="CR1114" si="11732">CF1114*CM1111+CH1114*CM1114-CG1114*CN1111-CI1114*CN1114</f>
        <v>59151.384877477125</v>
      </c>
      <c r="CS1114" s="3">
        <f t="shared" ref="CS1114" si="11733">(CF1114*CN1111+CG1114*CM1111+CH1114*CN1114+CI1114*CM1114)</f>
        <v>0</v>
      </c>
      <c r="CU1114" s="39">
        <f t="shared" ref="CU1114" si="11734">(180/PI())*ATAN(-1*(CQ1111/CP1111))</f>
        <v>27.236301639712508</v>
      </c>
      <c r="CW1114" s="56">
        <f t="shared" ref="CW1114" si="11735">20*LOG(((1-(10^(CU1111/20)^2)*(1-((1-CW1111)/(1+CW1111))^2))^0.5))</f>
        <v>-7.3773365580379161E-10</v>
      </c>
    </row>
    <row r="1115" spans="1:101" ht="18" customHeight="1">
      <c r="E1115" s="20"/>
      <c r="F1115" s="20"/>
      <c r="G1115" s="20"/>
      <c r="H1115" s="20"/>
      <c r="I1115" s="20"/>
      <c r="J1115" s="20"/>
      <c r="K1115" s="20"/>
      <c r="L1115" s="20"/>
      <c r="M1115" s="20"/>
      <c r="N1115" s="20"/>
      <c r="O1115" s="20"/>
      <c r="P1115" s="20"/>
      <c r="Q1115" s="20"/>
      <c r="R1115" s="20"/>
      <c r="S1115" s="20"/>
      <c r="T1115" s="20"/>
      <c r="U1115" s="20"/>
      <c r="V1115" s="20"/>
      <c r="W1115" s="20"/>
      <c r="X1115" s="20"/>
      <c r="Y1115" s="20"/>
      <c r="Z1115" s="20"/>
      <c r="AA1115" s="20"/>
      <c r="AB1115" s="30"/>
      <c r="AC1115" s="20"/>
      <c r="AD1115" s="20"/>
      <c r="AE1115" s="20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</row>
    <row r="1116" spans="1:101" ht="18" customHeight="1"/>
    <row r="1117" spans="1:101" ht="18" customHeight="1" thickBot="1">
      <c r="A1117" s="23"/>
      <c r="B1117" s="23"/>
      <c r="C1117" s="23"/>
      <c r="D1117" s="20" t="s">
        <v>6</v>
      </c>
      <c r="E1117" s="20"/>
      <c r="F1117" s="20"/>
      <c r="G1117" s="20"/>
      <c r="H1117" s="20"/>
      <c r="I1117" s="20" t="s">
        <v>7</v>
      </c>
      <c r="J1117" s="20"/>
      <c r="K1117" s="20"/>
      <c r="L1117" s="20"/>
      <c r="M1117" s="23"/>
      <c r="N1117" s="23"/>
      <c r="O1117" s="24" t="s">
        <v>8</v>
      </c>
      <c r="P1117" s="23"/>
      <c r="Q1117" s="23"/>
      <c r="R1117" s="23"/>
      <c r="S1117" s="20"/>
      <c r="T1117" s="20" t="s">
        <v>9</v>
      </c>
      <c r="U1117" s="23"/>
      <c r="V1117" s="23"/>
      <c r="W1117" s="23"/>
      <c r="X1117" s="23"/>
      <c r="Y1117" s="24" t="s">
        <v>10</v>
      </c>
      <c r="Z1117" s="23"/>
      <c r="AA1117" s="23"/>
      <c r="AB1117" s="23"/>
      <c r="AC1117" s="24" t="s">
        <v>11</v>
      </c>
      <c r="AD1117" s="20"/>
      <c r="AE1117" s="20"/>
      <c r="AF1117" s="20"/>
      <c r="AG1117" s="20"/>
      <c r="AH1117" s="23"/>
      <c r="AI1117" s="24" t="s">
        <v>12</v>
      </c>
      <c r="AJ1117" s="23"/>
      <c r="AK1117" s="23"/>
      <c r="AL1117" s="20"/>
      <c r="AM1117" s="24" t="s">
        <v>21</v>
      </c>
      <c r="AN1117" s="20"/>
      <c r="AO1117" s="23"/>
      <c r="AP1117" s="23"/>
      <c r="AQ1117" s="23"/>
      <c r="AR1117" s="23"/>
      <c r="AS1117" s="24" t="s">
        <v>87</v>
      </c>
      <c r="AT1117" s="23"/>
      <c r="AU1117" s="23"/>
      <c r="AV1117" s="23"/>
      <c r="AW1117" s="24" t="s">
        <v>22</v>
      </c>
      <c r="AX1117" s="20"/>
      <c r="AY1117" s="20"/>
      <c r="AZ1117" s="20"/>
      <c r="BA1117" s="20"/>
      <c r="BB1117" s="23"/>
      <c r="BC1117" s="24" t="s">
        <v>13</v>
      </c>
      <c r="BD1117" s="23"/>
      <c r="BE1117" s="23"/>
      <c r="BF1117" s="23"/>
      <c r="BG1117" s="24" t="s">
        <v>23</v>
      </c>
      <c r="BH1117" s="20"/>
      <c r="BI1117" s="23"/>
      <c r="BJ1117" s="23"/>
      <c r="BK1117" s="23"/>
      <c r="BL1117" s="23"/>
      <c r="BM1117" s="24" t="s">
        <v>24</v>
      </c>
      <c r="BN1117" s="23"/>
      <c r="BO1117" s="23"/>
      <c r="BP1117" s="23"/>
      <c r="BQ1117" s="24" t="s">
        <v>22</v>
      </c>
      <c r="BR1117" s="20"/>
      <c r="BS1117" s="20"/>
      <c r="BT1117" s="20"/>
      <c r="BU1117" s="20"/>
      <c r="BV1117" s="23"/>
      <c r="BW1117" s="24" t="s">
        <v>25</v>
      </c>
      <c r="BX1117" s="23"/>
      <c r="BY1117" s="23"/>
      <c r="BZ1117" s="23"/>
      <c r="CA1117" s="24" t="s">
        <v>23</v>
      </c>
      <c r="CB1117" s="20"/>
      <c r="CC1117" s="23"/>
      <c r="CD1117" s="23"/>
      <c r="CE1117" s="23"/>
      <c r="CF1117" s="23"/>
      <c r="CG1117" s="24" t="s">
        <v>88</v>
      </c>
      <c r="CH1117" s="23"/>
      <c r="CI1117" s="23"/>
      <c r="CJ1117" s="23"/>
      <c r="CK1117" s="24" t="s">
        <v>155</v>
      </c>
      <c r="CL1117" s="24"/>
      <c r="CM1117" s="23"/>
      <c r="CN1117" s="23"/>
      <c r="CO1117" s="23"/>
      <c r="CP1117" s="23"/>
      <c r="CQ1117" s="24" t="s">
        <v>89</v>
      </c>
      <c r="CR1117" s="23"/>
      <c r="CS1117" s="23"/>
    </row>
    <row r="1118" spans="1:101" ht="18" customHeight="1" thickBot="1">
      <c r="A1118" s="23"/>
      <c r="B1118" s="33"/>
      <c r="C1118" s="23"/>
      <c r="D1118" s="7" t="s">
        <v>99</v>
      </c>
      <c r="E1118" s="8"/>
      <c r="F1118" s="8" t="s">
        <v>100</v>
      </c>
      <c r="G1118" s="9"/>
      <c r="H1118" s="10"/>
      <c r="I1118" s="7" t="s">
        <v>103</v>
      </c>
      <c r="J1118" s="8"/>
      <c r="K1118" s="8" t="s">
        <v>104</v>
      </c>
      <c r="L1118" s="9"/>
      <c r="M1118" s="23"/>
      <c r="N1118" s="194" t="s">
        <v>74</v>
      </c>
      <c r="O1118" s="195"/>
      <c r="P1118" s="196" t="s">
        <v>75</v>
      </c>
      <c r="Q1118" s="197"/>
      <c r="R1118" s="23"/>
      <c r="S1118" s="7" t="s">
        <v>2</v>
      </c>
      <c r="T1118" s="8"/>
      <c r="U1118" s="8" t="s">
        <v>3</v>
      </c>
      <c r="V1118" s="9"/>
      <c r="W1118" s="20"/>
      <c r="X1118" s="194" t="s">
        <v>108</v>
      </c>
      <c r="Y1118" s="195"/>
      <c r="Z1118" s="196" t="s">
        <v>109</v>
      </c>
      <c r="AA1118" s="197"/>
      <c r="AB1118" s="20"/>
      <c r="AC1118" s="7" t="s">
        <v>107</v>
      </c>
      <c r="AD1118" s="8"/>
      <c r="AE1118" s="8" t="s">
        <v>14</v>
      </c>
      <c r="AF1118" s="9"/>
      <c r="AG1118" s="20"/>
      <c r="AH1118" s="194" t="s">
        <v>112</v>
      </c>
      <c r="AI1118" s="195"/>
      <c r="AJ1118" s="196" t="s">
        <v>113</v>
      </c>
      <c r="AK1118" s="197"/>
      <c r="AL1118" s="20"/>
      <c r="AM1118" s="106" t="s">
        <v>135</v>
      </c>
      <c r="AN1118" s="107"/>
      <c r="AO1118" s="107" t="s">
        <v>136</v>
      </c>
      <c r="AP1118" s="108"/>
      <c r="AQ1118" s="23"/>
      <c r="AR1118" s="194" t="s">
        <v>116</v>
      </c>
      <c r="AS1118" s="195"/>
      <c r="AT1118" s="196" t="s">
        <v>0</v>
      </c>
      <c r="AU1118" s="197"/>
      <c r="AV1118" s="36"/>
      <c r="AW1118" s="7" t="s">
        <v>139</v>
      </c>
      <c r="AX1118" s="8"/>
      <c r="AY1118" s="8" t="s">
        <v>140</v>
      </c>
      <c r="AZ1118" s="9"/>
      <c r="BA1118" s="20"/>
      <c r="BB1118" s="194" t="s">
        <v>119</v>
      </c>
      <c r="BC1118" s="195"/>
      <c r="BD1118" s="196" t="s">
        <v>120</v>
      </c>
      <c r="BE1118" s="197"/>
      <c r="BF1118" s="36"/>
      <c r="BG1118" s="190" t="s">
        <v>143</v>
      </c>
      <c r="BH1118" s="191"/>
      <c r="BI1118" s="192" t="s">
        <v>144</v>
      </c>
      <c r="BJ1118" s="193"/>
      <c r="BK1118" s="36"/>
      <c r="BL1118" s="194" t="s">
        <v>123</v>
      </c>
      <c r="BM1118" s="195"/>
      <c r="BN1118" s="196" t="s">
        <v>124</v>
      </c>
      <c r="BO1118" s="197"/>
      <c r="BP1118" s="36"/>
      <c r="BQ1118" s="7" t="s">
        <v>147</v>
      </c>
      <c r="BR1118" s="8"/>
      <c r="BS1118" s="8" t="s">
        <v>148</v>
      </c>
      <c r="BT1118" s="9"/>
      <c r="BU1118" s="20"/>
      <c r="BV1118" s="194" t="s">
        <v>127</v>
      </c>
      <c r="BW1118" s="195"/>
      <c r="BX1118" s="196" t="s">
        <v>128</v>
      </c>
      <c r="BY1118" s="197"/>
      <c r="BZ1118" s="36"/>
      <c r="CA1118" s="7" t="s">
        <v>151</v>
      </c>
      <c r="CB1118" s="8"/>
      <c r="CC1118" s="8" t="s">
        <v>152</v>
      </c>
      <c r="CD1118" s="9"/>
      <c r="CE1118" s="36"/>
      <c r="CF1118" s="194" t="s">
        <v>131</v>
      </c>
      <c r="CG1118" s="195"/>
      <c r="CH1118" s="196" t="s">
        <v>132</v>
      </c>
      <c r="CI1118" s="197"/>
      <c r="CJ1118" s="23"/>
      <c r="CK1118" s="7" t="s">
        <v>156</v>
      </c>
      <c r="CL1118" s="8"/>
      <c r="CM1118" s="8" t="s">
        <v>157</v>
      </c>
      <c r="CN1118" s="9"/>
      <c r="CO1118" s="23"/>
      <c r="CP1118" s="194" t="s">
        <v>160</v>
      </c>
      <c r="CQ1118" s="195"/>
      <c r="CR1118" s="196" t="s">
        <v>132</v>
      </c>
      <c r="CS1118" s="197"/>
      <c r="CU1118" s="26" t="s">
        <v>15</v>
      </c>
      <c r="CW1118" s="52" t="s">
        <v>46</v>
      </c>
    </row>
    <row r="1119" spans="1:101" ht="18" customHeight="1" thickTop="1" thickBot="1">
      <c r="B1119" s="34">
        <v>2.74</v>
      </c>
      <c r="D1119" s="11">
        <v>1</v>
      </c>
      <c r="E1119" s="12">
        <v>0</v>
      </c>
      <c r="F1119" s="13">
        <v>0</v>
      </c>
      <c r="G1119" s="14">
        <v>0</v>
      </c>
      <c r="H1119" s="10"/>
      <c r="I1119" s="11">
        <v>1</v>
      </c>
      <c r="J1119" s="12">
        <v>0</v>
      </c>
      <c r="K1119" s="13">
        <v>0</v>
      </c>
      <c r="L1119" s="40">
        <f t="shared" ref="L1119" si="11736">$B1119*$J$4</f>
        <v>3.9100896000000005</v>
      </c>
      <c r="N1119" s="1">
        <f t="shared" ref="N1119" si="11737">D1119*I1119+F1119*I1122-E1119*J1119-G1119*J1122</f>
        <v>1</v>
      </c>
      <c r="O1119" s="4">
        <f t="shared" ref="O1119" si="11738">(D1119*J1119+E1119*I1119+F1119*J1122+G1119*I1122)</f>
        <v>0</v>
      </c>
      <c r="P1119" s="2">
        <f t="shared" ref="P1119" si="11739">D1119*K1119+F1119*K1122-E1119*L1119-G1119*L1122</f>
        <v>0</v>
      </c>
      <c r="Q1119" s="3">
        <f t="shared" ref="Q1119" si="11740">(D1119*L1119+E1119*K1119+F1119*L1122+G1119*K1122)</f>
        <v>3.9100896000000005</v>
      </c>
      <c r="S1119" s="11">
        <v>1</v>
      </c>
      <c r="T1119" s="12">
        <v>0</v>
      </c>
      <c r="U1119" s="13">
        <v>0</v>
      </c>
      <c r="V1119" s="13">
        <v>0</v>
      </c>
      <c r="W1119" s="20"/>
      <c r="X1119" s="1">
        <f t="shared" ref="X1119" si="11741">N1119*S1119+P1119*S1122-O1119*T1119-Q1119*T1122</f>
        <v>-18.332559039057926</v>
      </c>
      <c r="Y1119" s="4">
        <f t="shared" ref="Y1119" si="11742">(N1119*T1119+O1119*S1119+P1119*T1122+Q1119*S1122)</f>
        <v>0</v>
      </c>
      <c r="Z1119" s="2">
        <f t="shared" ref="Z1119" si="11743">N1119*U1119+P1119*U1122-O1119*V1119-Q1119*V1122</f>
        <v>0</v>
      </c>
      <c r="AA1119" s="3">
        <f t="shared" ref="AA1119" si="11744">(N1119*V1119+O1119*U1119+P1119*V1122+Q1119*U1122)</f>
        <v>3.9100896000000005</v>
      </c>
      <c r="AB1119" s="20"/>
      <c r="AC1119" s="11">
        <v>1</v>
      </c>
      <c r="AD1119" s="12">
        <v>0</v>
      </c>
      <c r="AE1119" s="13">
        <v>0</v>
      </c>
      <c r="AF1119" s="40">
        <f t="shared" ref="AF1119" si="11745">$B1119*$AD$4</f>
        <v>4.6922226000000009</v>
      </c>
      <c r="AG1119" s="20"/>
      <c r="AH1119" s="1">
        <f t="shared" ref="AH1119" si="11746">X1119*AC1119+Z1119*AC1122-Y1119*AD1119-AA1119*AD1122</f>
        <v>-18.332559039057926</v>
      </c>
      <c r="AI1119" s="4">
        <f t="shared" ref="AI1119" si="11747">(X1119*AD1119+Y1119*AC1119+Z1119*AD1122+AA1119*AC1122)</f>
        <v>0</v>
      </c>
      <c r="AJ1119" s="2">
        <f t="shared" ref="AJ1119" si="11748">X1119*AE1119+Z1119*AE1122-Y1119*AF1119-AA1119*AF1122</f>
        <v>0</v>
      </c>
      <c r="AK1119" s="3">
        <f t="shared" ref="AK1119" si="11749">(X1119*AF1119+Y1119*AE1119+Z1119*AF1122+AA1119*AE1122)</f>
        <v>-82.110358238901895</v>
      </c>
      <c r="AL1119" s="20"/>
      <c r="AM1119" s="11">
        <v>1</v>
      </c>
      <c r="AN1119" s="12">
        <v>0</v>
      </c>
      <c r="AO1119" s="13">
        <v>0</v>
      </c>
      <c r="AP1119" s="14">
        <v>0</v>
      </c>
      <c r="AR1119" s="1">
        <f t="shared" ref="AR1119" si="11750">AH1119*AM1119+AJ1119*AM1122-AI1119*AN1119-AK1119*AN1122</f>
        <v>410.42986447053505</v>
      </c>
      <c r="AS1119" s="4">
        <f t="shared" ref="AS1119" si="11751">(AH1119*AN1119+AI1119*AM1119+AJ1119*AN1122+AK1119*AM1122)</f>
        <v>0</v>
      </c>
      <c r="AT1119" s="2">
        <f t="shared" ref="AT1119" si="11752">AH1119*AO1119+AJ1119*AO1122-AI1119*AP1119-AK1119*AP1122</f>
        <v>0</v>
      </c>
      <c r="AU1119" s="3">
        <f t="shared" ref="AU1119" si="11753">(AH1119*AP1119+AI1119*AO1119+AJ1119*AP1122+AK1119*AO1122)</f>
        <v>-82.110358238901895</v>
      </c>
      <c r="AV1119" s="20"/>
      <c r="AW1119" s="11">
        <v>1</v>
      </c>
      <c r="AX1119" s="12">
        <v>0</v>
      </c>
      <c r="AY1119" s="13">
        <v>0</v>
      </c>
      <c r="AZ1119" s="40">
        <f t="shared" ref="AZ1119" si="11754">$B1119*$AX$4</f>
        <v>4.6922226000000009</v>
      </c>
      <c r="BA1119" s="20"/>
      <c r="BB1119" s="1">
        <f t="shared" ref="BB1119" si="11755">AR1119*AW1119+AT1119*AW1122-AS1119*AX1119-AU1119*AX1122</f>
        <v>410.42986447053505</v>
      </c>
      <c r="BC1119" s="4">
        <f t="shared" ref="BC1119" si="11756">(AR1119*AX1119+AS1119*AW1119+AT1119*AX1122+AU1119*AW1122)</f>
        <v>0</v>
      </c>
      <c r="BD1119" s="2">
        <f t="shared" ref="BD1119" si="11757">AR1119*AY1119+AT1119*AY1122-AS1119*AZ1119-AU1119*AZ1122</f>
        <v>0</v>
      </c>
      <c r="BE1119" s="3">
        <f t="shared" ref="BE1119" si="11758">(AR1119*AZ1119+AS1119*AY1119+AT1119*AZ1122+AU1119*AY1122)</f>
        <v>1843.7179275446802</v>
      </c>
      <c r="BF1119" s="20"/>
      <c r="BG1119" s="11">
        <v>1</v>
      </c>
      <c r="BH1119" s="12">
        <v>0</v>
      </c>
      <c r="BI1119" s="13">
        <v>0</v>
      </c>
      <c r="BJ1119" s="14">
        <v>0</v>
      </c>
      <c r="BK1119" s="20"/>
      <c r="BL1119" s="1">
        <f t="shared" ref="BL1119" si="11759">BB1119*BG1119+BD1119*BG1122-BC1119*BH1119-BE1119*BH1122</f>
        <v>-8705.4189604840249</v>
      </c>
      <c r="BM1119" s="4">
        <f t="shared" ref="BM1119" si="11760">(BB1119*BH1119+BC1119*BG1119+BD1119*BH1122+BE1119*BG1122)</f>
        <v>0</v>
      </c>
      <c r="BN1119" s="2">
        <f t="shared" ref="BN1119" si="11761">BB1119*BI1119+BD1119*BI1122-BC1119*BJ1119-BE1119*BJ1122</f>
        <v>0</v>
      </c>
      <c r="BO1119" s="3">
        <f t="shared" ref="BO1119" si="11762">(BB1119*BJ1119+BC1119*BI1119+BD1119*BJ1122+BE1119*BI1122)</f>
        <v>1843.7179275446802</v>
      </c>
      <c r="BP1119" s="20"/>
      <c r="BQ1119" s="11">
        <v>1</v>
      </c>
      <c r="BR1119" s="12">
        <v>0</v>
      </c>
      <c r="BS1119" s="13">
        <v>0</v>
      </c>
      <c r="BT1119" s="40">
        <f t="shared" ref="BT1119" si="11763">$B1119*BR$4</f>
        <v>3.9100896000000005</v>
      </c>
      <c r="BU1119" s="20"/>
      <c r="BV1119" s="1">
        <f t="shared" ref="BV1119" si="11764">BL1119*BQ1119+BN1119*BQ1122-BM1119*BR1119-BO1119*BR1122</f>
        <v>-8705.4189604840249</v>
      </c>
      <c r="BW1119" s="4">
        <f t="shared" ref="BW1119" si="11765">(BL1119*BR1119+BM1119*BQ1119+BN1119*BR1122+BO1119*BQ1122)</f>
        <v>0</v>
      </c>
      <c r="BX1119" s="2">
        <f t="shared" ref="BX1119" si="11766">BL1119*BS1119+BN1119*BS1122-BM1119*BT1119-BO1119*BT1122</f>
        <v>0</v>
      </c>
      <c r="BY1119" s="3">
        <f t="shared" ref="BY1119" si="11767">(BL1119*BT1119+BM1119*BS1119+BN1119*BT1122+BO1119*BS1122)</f>
        <v>-32195.250213486721</v>
      </c>
      <c r="BZ1119" s="20"/>
      <c r="CA1119" s="11">
        <v>1</v>
      </c>
      <c r="CB1119" s="12">
        <v>0</v>
      </c>
      <c r="CC1119" s="13">
        <v>0</v>
      </c>
      <c r="CD1119" s="14">
        <v>0</v>
      </c>
      <c r="CE1119" s="20"/>
      <c r="CF1119" s="1">
        <f t="shared" ref="CF1119" si="11768">BV1119*CA1119+BX1119*CA1122-BW1119*CB1119-BY1119*CB1122</f>
        <v>63143.922498749002</v>
      </c>
      <c r="CG1119" s="4">
        <f t="shared" ref="CG1119" si="11769">(BV1119*CB1119+BW1119*CA1119+BX1119*CB1122+BY1119*CA1122)</f>
        <v>0</v>
      </c>
      <c r="CH1119" s="2">
        <f t="shared" ref="CH1119" si="11770">BV1119*CC1119+BX1119*CC1122-BW1119*CD1119-BY1119*CD1122</f>
        <v>0</v>
      </c>
      <c r="CI1119" s="3">
        <f t="shared" ref="CI1119" si="11771">(BV1119*CD1119+BW1119*CC1119+BX1119*CD1122+BY1119*CC1122)</f>
        <v>-32195.250213486721</v>
      </c>
      <c r="CJ1119" s="28"/>
      <c r="CK1119" s="11">
        <v>1</v>
      </c>
      <c r="CL1119" s="12">
        <v>0</v>
      </c>
      <c r="CM1119" s="13">
        <v>0</v>
      </c>
      <c r="CN1119" s="14">
        <v>0</v>
      </c>
      <c r="CP1119" s="1">
        <f t="shared" ref="CP1119" si="11772">CF1119*CK1119+CH1119*CK1122-CG1119*CL1119-CI1119*CL1122</f>
        <v>63143.922498749002</v>
      </c>
      <c r="CQ1119" s="4">
        <f t="shared" ref="CQ1119" si="11773">(CF1119*CL1119+CG1119*CK1119+CH1119*CL1122+CI1119*CK1122)</f>
        <v>-32195.250213486721</v>
      </c>
      <c r="CR1119" s="2">
        <f t="shared" ref="CR1119" si="11774">CF1119*CM1119+CH1119*CM1122-CG1119*CN1119-CI1119*CN1122</f>
        <v>0</v>
      </c>
      <c r="CS1119" s="3">
        <f t="shared" ref="CS1119" si="11775">(CF1119*CN1119+CG1119*CM1119+CH1119*CN1122+CI1119*CM1122)</f>
        <v>-32195.250213486721</v>
      </c>
      <c r="CU1119" s="29">
        <f t="shared" ref="CU1119" si="11776">20*LOG(((1+$CL$4)/$CL$4)/((CP1119+CP1122)^2+(CQ1119+CQ1122)^2)^0.5)</f>
        <v>-97.84401905546089</v>
      </c>
      <c r="CW1119" s="53">
        <f t="shared" ref="CW1119" si="11777">((CP1119^2+CQ1119^2)^0.5)/((CP1122^2+CQ1122^2)^0.5)</f>
        <v>0.50987092574955672</v>
      </c>
    </row>
    <row r="1120" spans="1:101" ht="18" customHeight="1" thickBot="1">
      <c r="D1120" s="11"/>
      <c r="E1120" s="13"/>
      <c r="F1120" s="13"/>
      <c r="G1120" s="15"/>
      <c r="H1120" s="10"/>
      <c r="I1120" s="11"/>
      <c r="J1120" s="13"/>
      <c r="K1120" s="13"/>
      <c r="L1120" s="15"/>
      <c r="N1120" s="5"/>
      <c r="Q1120" s="6"/>
      <c r="S1120" s="11"/>
      <c r="T1120" s="13"/>
      <c r="U1120" s="13"/>
      <c r="V1120" s="15"/>
      <c r="W1120" s="20"/>
      <c r="X1120" s="5"/>
      <c r="AA1120" s="6"/>
      <c r="AB1120" s="20"/>
      <c r="AC1120" s="11"/>
      <c r="AD1120" s="13"/>
      <c r="AE1120" s="13"/>
      <c r="AF1120" s="15"/>
      <c r="AG1120" s="20"/>
      <c r="AH1120" s="5"/>
      <c r="AK1120" s="6"/>
      <c r="AL1120" s="20"/>
      <c r="AM1120" s="11"/>
      <c r="AN1120" s="13"/>
      <c r="AO1120" s="13"/>
      <c r="AP1120" s="15"/>
      <c r="AR1120" s="5"/>
      <c r="AU1120" s="6"/>
      <c r="AW1120" s="11"/>
      <c r="AX1120" s="13"/>
      <c r="AY1120" s="13"/>
      <c r="AZ1120" s="15"/>
      <c r="BA1120" s="20"/>
      <c r="BB1120" s="5"/>
      <c r="BE1120" s="6"/>
      <c r="BG1120" s="11"/>
      <c r="BH1120" s="13"/>
      <c r="BI1120" s="13"/>
      <c r="BJ1120" s="15"/>
      <c r="BL1120" s="5"/>
      <c r="BO1120" s="6"/>
      <c r="BQ1120" s="11"/>
      <c r="BR1120" s="13"/>
      <c r="BS1120" s="13"/>
      <c r="BT1120" s="15"/>
      <c r="BU1120" s="20"/>
      <c r="BV1120" s="5"/>
      <c r="BY1120" s="6"/>
      <c r="CA1120" s="11"/>
      <c r="CB1120" s="13"/>
      <c r="CC1120" s="13"/>
      <c r="CD1120" s="15"/>
      <c r="CF1120" s="5"/>
      <c r="CI1120" s="6"/>
      <c r="CK1120" s="11"/>
      <c r="CL1120" s="13"/>
      <c r="CM1120" s="13"/>
      <c r="CN1120" s="15"/>
      <c r="CP1120" s="5"/>
      <c r="CS1120" s="6"/>
      <c r="CW1120" s="54"/>
    </row>
    <row r="1121" spans="1:101" ht="18" customHeight="1" thickBot="1">
      <c r="D1121" s="11" t="s">
        <v>101</v>
      </c>
      <c r="E1121" s="13"/>
      <c r="F1121" s="13" t="s">
        <v>102</v>
      </c>
      <c r="G1121" s="15"/>
      <c r="H1121" s="10"/>
      <c r="I1121" s="11" t="s">
        <v>106</v>
      </c>
      <c r="J1121" s="13"/>
      <c r="K1121" s="13" t="s">
        <v>105</v>
      </c>
      <c r="L1121" s="15"/>
      <c r="N1121" s="194" t="s">
        <v>16</v>
      </c>
      <c r="O1121" s="195"/>
      <c r="P1121" s="196" t="s">
        <v>17</v>
      </c>
      <c r="Q1121" s="197"/>
      <c r="S1121" s="11" t="s">
        <v>4</v>
      </c>
      <c r="T1121" s="13"/>
      <c r="U1121" s="13" t="s">
        <v>5</v>
      </c>
      <c r="V1121" s="15"/>
      <c r="W1121" s="20"/>
      <c r="X1121" s="194" t="s">
        <v>111</v>
      </c>
      <c r="Y1121" s="195"/>
      <c r="Z1121" s="196" t="s">
        <v>110</v>
      </c>
      <c r="AA1121" s="197"/>
      <c r="AB1121" s="20"/>
      <c r="AC1121" s="11" t="s">
        <v>18</v>
      </c>
      <c r="AD1121" s="13"/>
      <c r="AE1121" s="13" t="s">
        <v>19</v>
      </c>
      <c r="AF1121" s="15"/>
      <c r="AG1121" s="20"/>
      <c r="AH1121" s="194" t="s">
        <v>114</v>
      </c>
      <c r="AI1121" s="195"/>
      <c r="AJ1121" s="196" t="s">
        <v>115</v>
      </c>
      <c r="AK1121" s="197"/>
      <c r="AL1121" s="20"/>
      <c r="AM1121" s="11" t="s">
        <v>138</v>
      </c>
      <c r="AN1121" s="13"/>
      <c r="AO1121" s="13" t="s">
        <v>137</v>
      </c>
      <c r="AP1121" s="15"/>
      <c r="AR1121" s="194" t="s">
        <v>117</v>
      </c>
      <c r="AS1121" s="195"/>
      <c r="AT1121" s="196" t="s">
        <v>118</v>
      </c>
      <c r="AU1121" s="197"/>
      <c r="AV1121" s="36"/>
      <c r="AW1121" s="11" t="s">
        <v>142</v>
      </c>
      <c r="AX1121" s="13"/>
      <c r="AY1121" s="13" t="s">
        <v>141</v>
      </c>
      <c r="AZ1121" s="15"/>
      <c r="BA1121" s="20"/>
      <c r="BB1121" s="194" t="s">
        <v>122</v>
      </c>
      <c r="BC1121" s="195"/>
      <c r="BD1121" s="196" t="s">
        <v>121</v>
      </c>
      <c r="BE1121" s="197"/>
      <c r="BF1121" s="36"/>
      <c r="BG1121" s="11" t="s">
        <v>145</v>
      </c>
      <c r="BH1121" s="13"/>
      <c r="BI1121" s="13" t="s">
        <v>146</v>
      </c>
      <c r="BJ1121" s="15"/>
      <c r="BK1121" s="36"/>
      <c r="BL1121" s="194" t="s">
        <v>125</v>
      </c>
      <c r="BM1121" s="195"/>
      <c r="BN1121" s="196" t="s">
        <v>126</v>
      </c>
      <c r="BO1121" s="197"/>
      <c r="BP1121" s="36"/>
      <c r="BQ1121" s="11" t="s">
        <v>150</v>
      </c>
      <c r="BR1121" s="13"/>
      <c r="BS1121" s="13" t="s">
        <v>149</v>
      </c>
      <c r="BT1121" s="15"/>
      <c r="BU1121" s="20"/>
      <c r="BV1121" s="194" t="s">
        <v>129</v>
      </c>
      <c r="BW1121" s="195"/>
      <c r="BX1121" s="196" t="s">
        <v>130</v>
      </c>
      <c r="BY1121" s="197"/>
      <c r="BZ1121" s="36"/>
      <c r="CA1121" s="11" t="s">
        <v>154</v>
      </c>
      <c r="CB1121" s="13"/>
      <c r="CC1121" s="13" t="s">
        <v>153</v>
      </c>
      <c r="CD1121" s="15"/>
      <c r="CE1121" s="36"/>
      <c r="CF1121" s="194" t="s">
        <v>134</v>
      </c>
      <c r="CG1121" s="195"/>
      <c r="CH1121" s="196" t="s">
        <v>133</v>
      </c>
      <c r="CI1121" s="197"/>
      <c r="CK1121" s="11" t="s">
        <v>159</v>
      </c>
      <c r="CL1121" s="13"/>
      <c r="CM1121" s="13" t="s">
        <v>158</v>
      </c>
      <c r="CN1121" s="15"/>
      <c r="CP1121" s="109" t="s">
        <v>161</v>
      </c>
      <c r="CQ1121" s="110"/>
      <c r="CR1121" s="111" t="s">
        <v>162</v>
      </c>
      <c r="CS1121" s="112"/>
      <c r="CU1121" s="38" t="s">
        <v>29</v>
      </c>
      <c r="CW1121" s="55" t="s">
        <v>47</v>
      </c>
    </row>
    <row r="1122" spans="1:101" ht="18" customHeight="1" thickTop="1" thickBot="1">
      <c r="D1122" s="16">
        <v>0</v>
      </c>
      <c r="E1122" s="17">
        <f t="shared" ref="E1122" si="11778">$B1119*$E$4</f>
        <v>2.2316752000000002</v>
      </c>
      <c r="F1122" s="18">
        <v>1</v>
      </c>
      <c r="G1122" s="19">
        <v>0</v>
      </c>
      <c r="H1122" s="10"/>
      <c r="I1122" s="16">
        <v>0</v>
      </c>
      <c r="J1122" s="17">
        <v>0</v>
      </c>
      <c r="K1122" s="18">
        <v>1</v>
      </c>
      <c r="L1122" s="19">
        <v>0</v>
      </c>
      <c r="N1122" s="1">
        <f t="shared" ref="N1122" si="11779">D1122*I1119+F1122*I1122-E1122*J1119-G1122*J1122</f>
        <v>0</v>
      </c>
      <c r="O1122" s="4">
        <f t="shared" ref="O1122" si="11780">(D1122*J1119+E1122*I1119+F1122*J1122+G1122*I1122)</f>
        <v>2.2316752000000002</v>
      </c>
      <c r="P1122" s="2">
        <f t="shared" ref="P1122" si="11781">D1122*K1119+F1122*K1122-E1122*L1119-G1122*L1122</f>
        <v>-7.7260499900979216</v>
      </c>
      <c r="Q1122" s="3">
        <f t="shared" ref="Q1122" si="11782">(D1122*L1119+E1122*K1119+F1122*L1122+G1122*K1122)</f>
        <v>0</v>
      </c>
      <c r="S1122" s="16">
        <v>0</v>
      </c>
      <c r="T1122" s="17">
        <f t="shared" ref="T1122" si="11783">$B1119*$T$4</f>
        <v>4.9442752000000008</v>
      </c>
      <c r="U1122" s="18">
        <v>1</v>
      </c>
      <c r="V1122" s="19">
        <v>0</v>
      </c>
      <c r="W1122" s="20"/>
      <c r="X1122" s="1">
        <f t="shared" ref="X1122" si="11784">N1122*S1119+P1122*S1122-O1122*T1119-Q1122*T1122</f>
        <v>0</v>
      </c>
      <c r="Y1122" s="4">
        <f t="shared" ref="Y1122" si="11785">(N1122*T1119+O1122*S1119+P1122*T1122+Q1122*S1122)</f>
        <v>-35.96804216000141</v>
      </c>
      <c r="Z1122" s="2">
        <f t="shared" ref="Z1122" si="11786">N1122*U1119+P1122*U1122-O1122*V1119-Q1122*V1122</f>
        <v>-7.7260499900979216</v>
      </c>
      <c r="AA1122" s="3">
        <f t="shared" ref="AA1122" si="11787">(N1122*V1119+O1122*U1119+P1122*V1122+Q1122*U1122)</f>
        <v>0</v>
      </c>
      <c r="AB1122" s="20"/>
      <c r="AC1122" s="16">
        <v>0</v>
      </c>
      <c r="AD1122" s="17">
        <v>0</v>
      </c>
      <c r="AE1122" s="18">
        <v>1</v>
      </c>
      <c r="AF1122" s="19">
        <v>0</v>
      </c>
      <c r="AG1122" s="20"/>
      <c r="AH1122" s="1">
        <f t="shared" ref="AH1122" si="11788">X1122*AC1119+Z1122*AC1122-Y1122*AD1119-AA1122*AD1122</f>
        <v>0</v>
      </c>
      <c r="AI1122" s="4">
        <f t="shared" ref="AI1122" si="11789">(X1122*AD1119+Y1122*AC1119+Z1122*AD1122+AA1122*AC1122)</f>
        <v>-35.96804216000141</v>
      </c>
      <c r="AJ1122" s="2">
        <f t="shared" ref="AJ1122" si="11790">X1122*AE1119+Z1122*AE1122-Y1122*AF1119-AA1122*AF1122</f>
        <v>161.04401031081355</v>
      </c>
      <c r="AK1122" s="3">
        <f t="shared" ref="AK1122" si="11791">(X1122*AF1119+Y1122*AE1119+Z1122*AF1122+AA1122*AE1122)</f>
        <v>0</v>
      </c>
      <c r="AL1122" s="20"/>
      <c r="AM1122" s="16">
        <v>0</v>
      </c>
      <c r="AN1122" s="17">
        <f t="shared" ref="AN1122" si="11792">$B1119*$AN$4</f>
        <v>5.2217824000000004</v>
      </c>
      <c r="AO1122" s="18">
        <v>1</v>
      </c>
      <c r="AP1122" s="19">
        <v>0</v>
      </c>
      <c r="AR1122" s="1">
        <f t="shared" ref="AR1122" si="11793">AH1122*AM1119+AJ1122*AM1122-AI1122*AN1119-AK1122*AN1122</f>
        <v>0</v>
      </c>
      <c r="AS1122" s="4">
        <f t="shared" ref="AS1122" si="11794">(AH1122*AN1119+AI1122*AM1119+AJ1122*AN1122+AK1122*AM1122)</f>
        <v>804.96873650642328</v>
      </c>
      <c r="AT1122" s="2">
        <f t="shared" ref="AT1122" si="11795">AH1122*AO1119+AJ1122*AO1122-AI1122*AP1119-AK1122*AP1122</f>
        <v>161.04401031081355</v>
      </c>
      <c r="AU1122" s="3">
        <f t="shared" ref="AU1122" si="11796">(AH1122*AP1119+AI1122*AO1119+AJ1122*AP1122+AK1122*AO1122)</f>
        <v>0</v>
      </c>
      <c r="AV1122" s="20"/>
      <c r="AW1122" s="16">
        <v>0</v>
      </c>
      <c r="AX1122" s="17">
        <v>0</v>
      </c>
      <c r="AY1122" s="18">
        <v>1</v>
      </c>
      <c r="AZ1122" s="19">
        <v>0</v>
      </c>
      <c r="BA1122" s="20"/>
      <c r="BB1122" s="1">
        <f t="shared" ref="BB1122" si="11797">AR1122*AW1119+AT1122*AW1122-AS1122*AX1119-AU1122*AX1122</f>
        <v>0</v>
      </c>
      <c r="BC1122" s="4">
        <f t="shared" ref="BC1122" si="11798">(AR1122*AX1119+AS1122*AW1119+AT1122*AX1122+AU1122*AW1122)</f>
        <v>804.96873650642328</v>
      </c>
      <c r="BD1122" s="2">
        <f t="shared" ref="BD1122" si="11799">AR1122*AY1119+AT1122*AY1122-AS1122*AZ1119-AU1122*AZ1122</f>
        <v>-3616.0484874180715</v>
      </c>
      <c r="BE1122" s="3">
        <f t="shared" ref="BE1122" si="11800">(AR1122*AZ1119+AS1122*AY1119+AT1122*AZ1122+AU1122*AY1122)</f>
        <v>0</v>
      </c>
      <c r="BF1122" s="20"/>
      <c r="BG1122" s="16">
        <v>0</v>
      </c>
      <c r="BH1122" s="17">
        <f t="shared" ref="BH1122" si="11801">$B1119*$BH$4</f>
        <v>4.9442752000000008</v>
      </c>
      <c r="BI1122" s="18">
        <v>1</v>
      </c>
      <c r="BJ1122" s="19">
        <v>0</v>
      </c>
      <c r="BK1122" s="20"/>
      <c r="BL1122" s="1">
        <f t="shared" ref="BL1122" si="11802">BB1122*BG1119+BD1122*BG1122-BC1122*BH1119-BE1122*BH1122</f>
        <v>0</v>
      </c>
      <c r="BM1122" s="4">
        <f t="shared" ref="BM1122" si="11803">(BB1122*BH1119+BC1122*BG1119+BD1122*BH1122+BE1122*BG1122)</f>
        <v>-17073.770121832262</v>
      </c>
      <c r="BN1122" s="2">
        <f t="shared" ref="BN1122" si="11804">BB1122*BI1119+BD1122*BI1122-BC1122*BJ1119-BE1122*BJ1122</f>
        <v>-3616.0484874180715</v>
      </c>
      <c r="BO1122" s="3">
        <f t="shared" ref="BO1122" si="11805">(BB1122*BJ1119+BC1122*BI1119+BD1122*BJ1122+BE1122*BI1122)</f>
        <v>0</v>
      </c>
      <c r="BP1122" s="20"/>
      <c r="BQ1122" s="16">
        <v>0</v>
      </c>
      <c r="BR1122" s="17">
        <v>0</v>
      </c>
      <c r="BS1122" s="18">
        <v>1</v>
      </c>
      <c r="BT1122" s="19">
        <v>0</v>
      </c>
      <c r="BU1122" s="20"/>
      <c r="BV1122" s="1">
        <f t="shared" ref="BV1122" si="11806">BL1122*BQ1119+BN1122*BQ1122-BM1122*BR1119-BO1122*BR1122</f>
        <v>0</v>
      </c>
      <c r="BW1122" s="4">
        <f t="shared" ref="BW1122" si="11807">(BL1122*BR1119+BM1122*BQ1119+BN1122*BR1122+BO1122*BQ1122)</f>
        <v>-17073.770121832262</v>
      </c>
      <c r="BX1122" s="2">
        <f t="shared" ref="BX1122" si="11808">BL1122*BS1119+BN1122*BS1122-BM1122*BT1119-BO1122*BT1122</f>
        <v>63143.922498749002</v>
      </c>
      <c r="BY1122" s="3">
        <f t="shared" ref="BY1122" si="11809">(BL1122*BT1119+BM1122*BS1119+BN1122*BT1122+BO1122*BS1122)</f>
        <v>0</v>
      </c>
      <c r="BZ1122" s="20"/>
      <c r="CA1122" s="16">
        <v>0</v>
      </c>
      <c r="CB1122" s="17">
        <f t="shared" ref="CB1122" si="11810">$B1119*$CB$4</f>
        <v>2.2316752000000002</v>
      </c>
      <c r="CC1122" s="18">
        <v>1</v>
      </c>
      <c r="CD1122" s="19">
        <v>0</v>
      </c>
      <c r="CE1122" s="20"/>
      <c r="CF1122" s="1">
        <f t="shared" ref="CF1122" si="11811">BV1122*CA1119+BX1122*CA1122-BW1122*CB1119-BY1122*CB1122</f>
        <v>0</v>
      </c>
      <c r="CG1122" s="4">
        <f t="shared" ref="CG1122" si="11812">(BV1122*CB1119+BW1122*CA1119+BX1122*CB1122+BY1122*CA1122)</f>
        <v>123842.95574934792</v>
      </c>
      <c r="CH1122" s="2">
        <f t="shared" ref="CH1122" si="11813">BV1122*CC1119+BX1122*CC1122-BW1122*CD1119-BY1122*CD1122</f>
        <v>63143.922498749002</v>
      </c>
      <c r="CI1122" s="3">
        <f t="shared" ref="CI1122" si="11814">(BV1122*CD1119+BW1122*CC1119+BX1122*CD1122+BY1122*CC1122)</f>
        <v>0</v>
      </c>
      <c r="CK1122" s="16">
        <f t="shared" ref="CK1122" si="11815">1/$CL$4</f>
        <v>1</v>
      </c>
      <c r="CL1122" s="17">
        <v>0</v>
      </c>
      <c r="CM1122" s="18">
        <v>1</v>
      </c>
      <c r="CN1122" s="19">
        <v>0</v>
      </c>
      <c r="CP1122" s="1">
        <f t="shared" ref="CP1122" si="11816">CF1122*CK1119+CH1122*CK1122-CG1122*CL1119-CI1122*CL1122</f>
        <v>63143.922498749002</v>
      </c>
      <c r="CQ1122" s="4">
        <f t="shared" ref="CQ1122" si="11817">(CF1122*CL1119+CG1122*CK1119+CH1122*CL1122+CI1122*CK1122)</f>
        <v>123842.95574934792</v>
      </c>
      <c r="CR1122" s="2">
        <f t="shared" ref="CR1122" si="11818">CF1122*CM1119+CH1122*CM1122-CG1122*CN1119-CI1122*CN1122</f>
        <v>63143.922498749002</v>
      </c>
      <c r="CS1122" s="3">
        <f t="shared" ref="CS1122" si="11819">(CF1122*CN1119+CG1122*CM1119+CH1122*CN1122+CI1122*CM1122)</f>
        <v>0</v>
      </c>
      <c r="CU1122" s="39">
        <f t="shared" ref="CU1122" si="11820">(180/PI())*ATAN(-1*(CQ1119/CP1119))</f>
        <v>27.015712372907124</v>
      </c>
      <c r="CW1122" s="56">
        <f t="shared" ref="CW1122" si="11821">20*LOG(((1-(10^(CU1119/20)^2)*(1-((1-CW1119)/(1+CW1119))^2))^0.5))</f>
        <v>-6.382979934097395E-10</v>
      </c>
    </row>
    <row r="1123" spans="1:101" ht="18" customHeight="1"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O1123" s="20"/>
      <c r="P1123" s="20"/>
      <c r="Q1123" s="20"/>
      <c r="R1123" s="20"/>
      <c r="S1123" s="20"/>
      <c r="T1123" s="20"/>
      <c r="U1123" s="20"/>
      <c r="V1123" s="20"/>
      <c r="W1123" s="20"/>
      <c r="X1123" s="20"/>
      <c r="Y1123" s="20"/>
      <c r="Z1123" s="20"/>
      <c r="AA1123" s="20"/>
      <c r="AB1123" s="30"/>
      <c r="AC1123" s="20"/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</row>
    <row r="1124" spans="1:101" ht="18" customHeight="1"/>
    <row r="1125" spans="1:101" ht="18" customHeight="1" thickBot="1">
      <c r="A1125" s="23"/>
      <c r="B1125" s="23"/>
      <c r="C1125" s="23"/>
      <c r="D1125" s="20" t="s">
        <v>6</v>
      </c>
      <c r="E1125" s="20"/>
      <c r="F1125" s="20"/>
      <c r="G1125" s="20"/>
      <c r="H1125" s="20"/>
      <c r="I1125" s="20" t="s">
        <v>7</v>
      </c>
      <c r="J1125" s="20"/>
      <c r="K1125" s="20"/>
      <c r="L1125" s="20"/>
      <c r="M1125" s="23"/>
      <c r="N1125" s="23"/>
      <c r="O1125" s="24" t="s">
        <v>8</v>
      </c>
      <c r="P1125" s="23"/>
      <c r="Q1125" s="23"/>
      <c r="R1125" s="23"/>
      <c r="S1125" s="20"/>
      <c r="T1125" s="20" t="s">
        <v>9</v>
      </c>
      <c r="U1125" s="23"/>
      <c r="V1125" s="23"/>
      <c r="W1125" s="23"/>
      <c r="X1125" s="23"/>
      <c r="Y1125" s="24" t="s">
        <v>10</v>
      </c>
      <c r="Z1125" s="23"/>
      <c r="AA1125" s="23"/>
      <c r="AB1125" s="23"/>
      <c r="AC1125" s="24" t="s">
        <v>11</v>
      </c>
      <c r="AD1125" s="20"/>
      <c r="AE1125" s="20"/>
      <c r="AF1125" s="20"/>
      <c r="AG1125" s="20"/>
      <c r="AH1125" s="23"/>
      <c r="AI1125" s="24" t="s">
        <v>12</v>
      </c>
      <c r="AJ1125" s="23"/>
      <c r="AK1125" s="23"/>
      <c r="AL1125" s="20"/>
      <c r="AM1125" s="24" t="s">
        <v>21</v>
      </c>
      <c r="AN1125" s="20"/>
      <c r="AO1125" s="23"/>
      <c r="AP1125" s="23"/>
      <c r="AQ1125" s="23"/>
      <c r="AR1125" s="23"/>
      <c r="AS1125" s="24" t="s">
        <v>87</v>
      </c>
      <c r="AT1125" s="23"/>
      <c r="AU1125" s="23"/>
      <c r="AV1125" s="23"/>
      <c r="AW1125" s="24" t="s">
        <v>22</v>
      </c>
      <c r="AX1125" s="20"/>
      <c r="AY1125" s="20"/>
      <c r="AZ1125" s="20"/>
      <c r="BA1125" s="20"/>
      <c r="BB1125" s="23"/>
      <c r="BC1125" s="24" t="s">
        <v>13</v>
      </c>
      <c r="BD1125" s="23"/>
      <c r="BE1125" s="23"/>
      <c r="BF1125" s="23"/>
      <c r="BG1125" s="24" t="s">
        <v>23</v>
      </c>
      <c r="BH1125" s="20"/>
      <c r="BI1125" s="23"/>
      <c r="BJ1125" s="23"/>
      <c r="BK1125" s="23"/>
      <c r="BL1125" s="23"/>
      <c r="BM1125" s="24" t="s">
        <v>24</v>
      </c>
      <c r="BN1125" s="23"/>
      <c r="BO1125" s="23"/>
      <c r="BP1125" s="23"/>
      <c r="BQ1125" s="24" t="s">
        <v>22</v>
      </c>
      <c r="BR1125" s="20"/>
      <c r="BS1125" s="20"/>
      <c r="BT1125" s="20"/>
      <c r="BU1125" s="20"/>
      <c r="BV1125" s="23"/>
      <c r="BW1125" s="24" t="s">
        <v>25</v>
      </c>
      <c r="BX1125" s="23"/>
      <c r="BY1125" s="23"/>
      <c r="BZ1125" s="23"/>
      <c r="CA1125" s="24" t="s">
        <v>23</v>
      </c>
      <c r="CB1125" s="20"/>
      <c r="CC1125" s="23"/>
      <c r="CD1125" s="23"/>
      <c r="CE1125" s="23"/>
      <c r="CF1125" s="23"/>
      <c r="CG1125" s="24" t="s">
        <v>88</v>
      </c>
      <c r="CH1125" s="23"/>
      <c r="CI1125" s="23"/>
      <c r="CJ1125" s="23"/>
      <c r="CK1125" s="24" t="s">
        <v>155</v>
      </c>
      <c r="CL1125" s="24"/>
      <c r="CM1125" s="23"/>
      <c r="CN1125" s="23"/>
      <c r="CO1125" s="23"/>
      <c r="CP1125" s="23"/>
      <c r="CQ1125" s="24" t="s">
        <v>89</v>
      </c>
      <c r="CR1125" s="23"/>
      <c r="CS1125" s="23"/>
    </row>
    <row r="1126" spans="1:101" ht="18" customHeight="1" thickBot="1">
      <c r="A1126" s="23"/>
      <c r="B1126" s="33"/>
      <c r="C1126" s="23"/>
      <c r="D1126" s="7" t="s">
        <v>99</v>
      </c>
      <c r="E1126" s="8"/>
      <c r="F1126" s="8" t="s">
        <v>100</v>
      </c>
      <c r="G1126" s="9"/>
      <c r="H1126" s="10"/>
      <c r="I1126" s="7" t="s">
        <v>103</v>
      </c>
      <c r="J1126" s="8"/>
      <c r="K1126" s="8" t="s">
        <v>104</v>
      </c>
      <c r="L1126" s="9"/>
      <c r="M1126" s="23"/>
      <c r="N1126" s="194" t="s">
        <v>74</v>
      </c>
      <c r="O1126" s="195"/>
      <c r="P1126" s="196" t="s">
        <v>75</v>
      </c>
      <c r="Q1126" s="197"/>
      <c r="R1126" s="23"/>
      <c r="S1126" s="7" t="s">
        <v>2</v>
      </c>
      <c r="T1126" s="8"/>
      <c r="U1126" s="8" t="s">
        <v>3</v>
      </c>
      <c r="V1126" s="9"/>
      <c r="W1126" s="20"/>
      <c r="X1126" s="194" t="s">
        <v>108</v>
      </c>
      <c r="Y1126" s="195"/>
      <c r="Z1126" s="196" t="s">
        <v>109</v>
      </c>
      <c r="AA1126" s="197"/>
      <c r="AB1126" s="20"/>
      <c r="AC1126" s="7" t="s">
        <v>107</v>
      </c>
      <c r="AD1126" s="8"/>
      <c r="AE1126" s="8" t="s">
        <v>14</v>
      </c>
      <c r="AF1126" s="9"/>
      <c r="AG1126" s="20"/>
      <c r="AH1126" s="194" t="s">
        <v>112</v>
      </c>
      <c r="AI1126" s="195"/>
      <c r="AJ1126" s="196" t="s">
        <v>113</v>
      </c>
      <c r="AK1126" s="197"/>
      <c r="AL1126" s="20"/>
      <c r="AM1126" s="106" t="s">
        <v>135</v>
      </c>
      <c r="AN1126" s="107"/>
      <c r="AO1126" s="107" t="s">
        <v>136</v>
      </c>
      <c r="AP1126" s="108"/>
      <c r="AQ1126" s="23"/>
      <c r="AR1126" s="194" t="s">
        <v>116</v>
      </c>
      <c r="AS1126" s="195"/>
      <c r="AT1126" s="196" t="s">
        <v>0</v>
      </c>
      <c r="AU1126" s="197"/>
      <c r="AV1126" s="36"/>
      <c r="AW1126" s="7" t="s">
        <v>139</v>
      </c>
      <c r="AX1126" s="8"/>
      <c r="AY1126" s="8" t="s">
        <v>140</v>
      </c>
      <c r="AZ1126" s="9"/>
      <c r="BA1126" s="20"/>
      <c r="BB1126" s="194" t="s">
        <v>119</v>
      </c>
      <c r="BC1126" s="195"/>
      <c r="BD1126" s="196" t="s">
        <v>120</v>
      </c>
      <c r="BE1126" s="197"/>
      <c r="BF1126" s="36"/>
      <c r="BG1126" s="190" t="s">
        <v>143</v>
      </c>
      <c r="BH1126" s="191"/>
      <c r="BI1126" s="192" t="s">
        <v>144</v>
      </c>
      <c r="BJ1126" s="193"/>
      <c r="BK1126" s="36"/>
      <c r="BL1126" s="194" t="s">
        <v>123</v>
      </c>
      <c r="BM1126" s="195"/>
      <c r="BN1126" s="196" t="s">
        <v>124</v>
      </c>
      <c r="BO1126" s="197"/>
      <c r="BP1126" s="36"/>
      <c r="BQ1126" s="7" t="s">
        <v>147</v>
      </c>
      <c r="BR1126" s="8"/>
      <c r="BS1126" s="8" t="s">
        <v>148</v>
      </c>
      <c r="BT1126" s="9"/>
      <c r="BU1126" s="20"/>
      <c r="BV1126" s="194" t="s">
        <v>127</v>
      </c>
      <c r="BW1126" s="195"/>
      <c r="BX1126" s="196" t="s">
        <v>128</v>
      </c>
      <c r="BY1126" s="197"/>
      <c r="BZ1126" s="36"/>
      <c r="CA1126" s="7" t="s">
        <v>151</v>
      </c>
      <c r="CB1126" s="8"/>
      <c r="CC1126" s="8" t="s">
        <v>152</v>
      </c>
      <c r="CD1126" s="9"/>
      <c r="CE1126" s="36"/>
      <c r="CF1126" s="194" t="s">
        <v>131</v>
      </c>
      <c r="CG1126" s="195"/>
      <c r="CH1126" s="196" t="s">
        <v>132</v>
      </c>
      <c r="CI1126" s="197"/>
      <c r="CJ1126" s="23"/>
      <c r="CK1126" s="7" t="s">
        <v>156</v>
      </c>
      <c r="CL1126" s="8"/>
      <c r="CM1126" s="8" t="s">
        <v>157</v>
      </c>
      <c r="CN1126" s="9"/>
      <c r="CO1126" s="23"/>
      <c r="CP1126" s="194" t="s">
        <v>160</v>
      </c>
      <c r="CQ1126" s="195"/>
      <c r="CR1126" s="196" t="s">
        <v>132</v>
      </c>
      <c r="CS1126" s="197"/>
      <c r="CU1126" s="26" t="s">
        <v>15</v>
      </c>
      <c r="CW1126" s="52" t="s">
        <v>46</v>
      </c>
    </row>
    <row r="1127" spans="1:101" ht="18" customHeight="1" thickTop="1" thickBot="1">
      <c r="B1127" s="34">
        <v>2.76</v>
      </c>
      <c r="D1127" s="11">
        <v>1</v>
      </c>
      <c r="E1127" s="12">
        <v>0</v>
      </c>
      <c r="F1127" s="13">
        <v>0</v>
      </c>
      <c r="G1127" s="14">
        <v>0</v>
      </c>
      <c r="H1127" s="10"/>
      <c r="I1127" s="11">
        <v>1</v>
      </c>
      <c r="J1127" s="12">
        <v>0</v>
      </c>
      <c r="K1127" s="13">
        <v>0</v>
      </c>
      <c r="L1127" s="40">
        <f t="shared" ref="L1127" si="11822">$B1127*$J$4</f>
        <v>3.9386304000000001</v>
      </c>
      <c r="N1127" s="1">
        <f t="shared" ref="N1127" si="11823">D1127*I1127+F1127*I1130-E1127*J1127-G1127*J1130</f>
        <v>1</v>
      </c>
      <c r="O1127" s="4">
        <f t="shared" ref="O1127" si="11824">(D1127*J1127+E1127*I1127+F1127*J1130+G1127*I1130)</f>
        <v>0</v>
      </c>
      <c r="P1127" s="2">
        <f t="shared" ref="P1127" si="11825">D1127*K1127+F1127*K1130-E1127*L1127-G1127*L1130</f>
        <v>0</v>
      </c>
      <c r="Q1127" s="3">
        <f t="shared" ref="Q1127" si="11826">(D1127*L1127+E1127*K1127+F1127*L1130+G1127*K1130)</f>
        <v>3.9386304000000001</v>
      </c>
      <c r="S1127" s="11">
        <v>1</v>
      </c>
      <c r="T1127" s="12">
        <v>0</v>
      </c>
      <c r="U1127" s="13">
        <v>0</v>
      </c>
      <c r="V1127" s="13">
        <v>0</v>
      </c>
      <c r="W1127" s="20"/>
      <c r="X1127" s="1">
        <f t="shared" ref="X1127" si="11827">N1127*S1127+P1127*S1130-O1127*T1127-Q1127*T1130</f>
        <v>-18.615816204369921</v>
      </c>
      <c r="Y1127" s="4">
        <f t="shared" ref="Y1127" si="11828">(N1127*T1127+O1127*S1127+P1127*T1130+Q1127*S1130)</f>
        <v>0</v>
      </c>
      <c r="Z1127" s="2">
        <f t="shared" ref="Z1127" si="11829">N1127*U1127+P1127*U1130-O1127*V1127-Q1127*V1130</f>
        <v>0</v>
      </c>
      <c r="AA1127" s="3">
        <f t="shared" ref="AA1127" si="11830">(N1127*V1127+O1127*U1127+P1127*V1130+Q1127*U1130)</f>
        <v>3.9386304000000001</v>
      </c>
      <c r="AB1127" s="20"/>
      <c r="AC1127" s="11">
        <v>1</v>
      </c>
      <c r="AD1127" s="12">
        <v>0</v>
      </c>
      <c r="AE1127" s="13">
        <v>0</v>
      </c>
      <c r="AF1127" s="40">
        <f t="shared" ref="AF1127" si="11831">$B1127*$AD$4</f>
        <v>4.7264723999999996</v>
      </c>
      <c r="AG1127" s="20"/>
      <c r="AH1127" s="1">
        <f t="shared" ref="AH1127" si="11832">X1127*AC1127+Z1127*AC1130-Y1127*AD1127-AA1127*AD1130</f>
        <v>-18.615816204369921</v>
      </c>
      <c r="AI1127" s="4">
        <f t="shared" ref="AI1127" si="11833">(X1127*AD1127+Y1127*AC1127+Z1127*AD1130+AA1127*AC1130)</f>
        <v>0</v>
      </c>
      <c r="AJ1127" s="2">
        <f t="shared" ref="AJ1127" si="11834">X1127*AE1127+Z1127*AE1130-Y1127*AF1127-AA1127*AF1130</f>
        <v>0</v>
      </c>
      <c r="AK1127" s="3">
        <f t="shared" ref="AK1127" si="11835">(X1127*AF1127+Y1127*AE1127+Z1127*AF1130+AA1127*AE1130)</f>
        <v>-84.048511093427194</v>
      </c>
      <c r="AL1127" s="20"/>
      <c r="AM1127" s="11">
        <v>1</v>
      </c>
      <c r="AN1127" s="12">
        <v>0</v>
      </c>
      <c r="AO1127" s="13">
        <v>0</v>
      </c>
      <c r="AP1127" s="14">
        <v>0</v>
      </c>
      <c r="AR1127" s="1">
        <f t="shared" ref="AR1127" si="11836">AH1127*AM1127+AJ1127*AM1130-AI1127*AN1127-AK1127*AN1130</f>
        <v>423.47074557952112</v>
      </c>
      <c r="AS1127" s="4">
        <f t="shared" ref="AS1127" si="11837">(AH1127*AN1127+AI1127*AM1127+AJ1127*AN1130+AK1127*AM1130)</f>
        <v>0</v>
      </c>
      <c r="AT1127" s="2">
        <f t="shared" ref="AT1127" si="11838">AH1127*AO1127+AJ1127*AO1130-AI1127*AP1127-AK1127*AP1130</f>
        <v>0</v>
      </c>
      <c r="AU1127" s="3">
        <f t="shared" ref="AU1127" si="11839">(AH1127*AP1127+AI1127*AO1127+AJ1127*AP1130+AK1127*AO1130)</f>
        <v>-84.048511093427194</v>
      </c>
      <c r="AV1127" s="20"/>
      <c r="AW1127" s="11">
        <v>1</v>
      </c>
      <c r="AX1127" s="12">
        <v>0</v>
      </c>
      <c r="AY1127" s="13">
        <v>0</v>
      </c>
      <c r="AZ1127" s="40">
        <f t="shared" ref="AZ1127" si="11840">$B1127*$AX$4</f>
        <v>4.7264723999999996</v>
      </c>
      <c r="BA1127" s="20"/>
      <c r="BB1127" s="1">
        <f t="shared" ref="BB1127" si="11841">AR1127*AW1127+AT1127*AW1130-AS1127*AX1127-AU1127*AX1130</f>
        <v>423.47074557952112</v>
      </c>
      <c r="BC1127" s="4">
        <f t="shared" ref="BC1127" si="11842">(AR1127*AX1127+AS1127*AW1127+AT1127*AX1130+AU1127*AW1130)</f>
        <v>0</v>
      </c>
      <c r="BD1127" s="2">
        <f t="shared" ref="BD1127" si="11843">AR1127*AY1127+AT1127*AY1130-AS1127*AZ1127-AU1127*AZ1130</f>
        <v>0</v>
      </c>
      <c r="BE1127" s="3">
        <f t="shared" ref="BE1127" si="11844">(AR1127*AZ1127+AS1127*AY1127+AT1127*AZ1130+AU1127*AY1130)</f>
        <v>1917.4742800956012</v>
      </c>
      <c r="BF1127" s="20"/>
      <c r="BG1127" s="11">
        <v>1</v>
      </c>
      <c r="BH1127" s="12">
        <v>0</v>
      </c>
      <c r="BI1127" s="13">
        <v>0</v>
      </c>
      <c r="BJ1127" s="14">
        <v>0</v>
      </c>
      <c r="BK1127" s="20"/>
      <c r="BL1127" s="1">
        <f t="shared" ref="BL1127" si="11845">BB1127*BG1127+BD1127*BG1130-BC1127*BH1127-BE1127*BH1130</f>
        <v>-9126.2506639139519</v>
      </c>
      <c r="BM1127" s="4">
        <f t="shared" ref="BM1127" si="11846">(BB1127*BH1127+BC1127*BG1127+BD1127*BH1130+BE1127*BG1130)</f>
        <v>0</v>
      </c>
      <c r="BN1127" s="2">
        <f t="shared" ref="BN1127" si="11847">BB1127*BI1127+BD1127*BI1130-BC1127*BJ1127-BE1127*BJ1130</f>
        <v>0</v>
      </c>
      <c r="BO1127" s="3">
        <f t="shared" ref="BO1127" si="11848">(BB1127*BJ1127+BC1127*BI1127+BD1127*BJ1130+BE1127*BI1130)</f>
        <v>1917.4742800956012</v>
      </c>
      <c r="BP1127" s="20"/>
      <c r="BQ1127" s="11">
        <v>1</v>
      </c>
      <c r="BR1127" s="12">
        <v>0</v>
      </c>
      <c r="BS1127" s="13">
        <v>0</v>
      </c>
      <c r="BT1127" s="40">
        <f t="shared" ref="BT1127" si="11849">$B1127*BR$4</f>
        <v>3.9386304000000001</v>
      </c>
      <c r="BU1127" s="20"/>
      <c r="BV1127" s="1">
        <f t="shared" ref="BV1127" si="11850">BL1127*BQ1127+BN1127*BQ1130-BM1127*BR1127-BO1127*BR1130</f>
        <v>-9126.2506639139519</v>
      </c>
      <c r="BW1127" s="4">
        <f t="shared" ref="BW1127" si="11851">(BL1127*BR1127+BM1127*BQ1127+BN1127*BR1130+BO1127*BQ1130)</f>
        <v>0</v>
      </c>
      <c r="BX1127" s="2">
        <f t="shared" ref="BX1127" si="11852">BL1127*BS1127+BN1127*BS1130-BM1127*BT1127-BO1127*BT1130</f>
        <v>0</v>
      </c>
      <c r="BY1127" s="3">
        <f t="shared" ref="BY1127" si="11853">(BL1127*BT1127+BM1127*BS1127+BN1127*BT1130+BO1127*BS1130)</f>
        <v>-34027.454022816077</v>
      </c>
      <c r="BZ1127" s="20"/>
      <c r="CA1127" s="11">
        <v>1</v>
      </c>
      <c r="CB1127" s="12">
        <v>0</v>
      </c>
      <c r="CC1127" s="13">
        <v>0</v>
      </c>
      <c r="CD1127" s="14">
        <v>0</v>
      </c>
      <c r="CE1127" s="20"/>
      <c r="CF1127" s="1">
        <f t="shared" ref="CF1127" si="11854">BV1127*CA1127+BX1127*CA1130-BW1127*CB1127-BY1127*CB1130</f>
        <v>67366.268212994983</v>
      </c>
      <c r="CG1127" s="4">
        <f t="shared" ref="CG1127" si="11855">(BV1127*CB1127+BW1127*CA1127+BX1127*CB1130+BY1127*CA1130)</f>
        <v>0</v>
      </c>
      <c r="CH1127" s="2">
        <f t="shared" ref="CH1127" si="11856">BV1127*CC1127+BX1127*CC1130-BW1127*CD1127-BY1127*CD1130</f>
        <v>0</v>
      </c>
      <c r="CI1127" s="3">
        <f t="shared" ref="CI1127" si="11857">(BV1127*CD1127+BW1127*CC1127+BX1127*CD1130+BY1127*CC1130)</f>
        <v>-34027.454022816077</v>
      </c>
      <c r="CJ1127" s="28"/>
      <c r="CK1127" s="11">
        <v>1</v>
      </c>
      <c r="CL1127" s="12">
        <v>0</v>
      </c>
      <c r="CM1127" s="13">
        <v>0</v>
      </c>
      <c r="CN1127" s="14">
        <v>0</v>
      </c>
      <c r="CP1127" s="1">
        <f t="shared" ref="CP1127" si="11858">CF1127*CK1127+CH1127*CK1130-CG1127*CL1127-CI1127*CL1130</f>
        <v>67366.268212994983</v>
      </c>
      <c r="CQ1127" s="4">
        <f t="shared" ref="CQ1127" si="11859">(CF1127*CL1127+CG1127*CK1127+CH1127*CL1130+CI1127*CK1130)</f>
        <v>-34027.454022816077</v>
      </c>
      <c r="CR1127" s="2">
        <f t="shared" ref="CR1127" si="11860">CF1127*CM1127+CH1127*CM1130-CG1127*CN1127-CI1127*CN1130</f>
        <v>0</v>
      </c>
      <c r="CS1127" s="3">
        <f t="shared" ref="CS1127" si="11861">(CF1127*CN1127+CG1127*CM1127+CH1127*CN1130+CI1127*CM1130)</f>
        <v>-34027.454022816077</v>
      </c>
      <c r="CU1127" s="29">
        <f t="shared" ref="CU1127" si="11862">20*LOG(((1+$CL$4)/$CL$4)/((CP1127+CP1130)^2+(CQ1127+CQ1130)^2)^0.5)</f>
        <v>-98.45433519654101</v>
      </c>
      <c r="CW1127" s="53">
        <f t="shared" ref="CW1127" si="11863">((CP1127^2+CQ1127^2)^0.5)/((CP1130^2+CQ1130^2)^0.5)</f>
        <v>0.50511116217991736</v>
      </c>
    </row>
    <row r="1128" spans="1:101" ht="18" customHeight="1" thickBot="1">
      <c r="D1128" s="11"/>
      <c r="E1128" s="13"/>
      <c r="F1128" s="13"/>
      <c r="G1128" s="15"/>
      <c r="H1128" s="10"/>
      <c r="I1128" s="11"/>
      <c r="J1128" s="13"/>
      <c r="K1128" s="13"/>
      <c r="L1128" s="15"/>
      <c r="N1128" s="5"/>
      <c r="Q1128" s="6"/>
      <c r="S1128" s="11"/>
      <c r="T1128" s="13"/>
      <c r="U1128" s="13"/>
      <c r="V1128" s="15"/>
      <c r="W1128" s="20"/>
      <c r="X1128" s="5"/>
      <c r="AA1128" s="6"/>
      <c r="AB1128" s="20"/>
      <c r="AC1128" s="11"/>
      <c r="AD1128" s="13"/>
      <c r="AE1128" s="13"/>
      <c r="AF1128" s="15"/>
      <c r="AG1128" s="20"/>
      <c r="AH1128" s="5"/>
      <c r="AK1128" s="6"/>
      <c r="AL1128" s="20"/>
      <c r="AM1128" s="11"/>
      <c r="AN1128" s="13"/>
      <c r="AO1128" s="13"/>
      <c r="AP1128" s="15"/>
      <c r="AR1128" s="5"/>
      <c r="AU1128" s="6"/>
      <c r="AW1128" s="11"/>
      <c r="AX1128" s="13"/>
      <c r="AY1128" s="13"/>
      <c r="AZ1128" s="15"/>
      <c r="BA1128" s="20"/>
      <c r="BB1128" s="5"/>
      <c r="BE1128" s="6"/>
      <c r="BG1128" s="11"/>
      <c r="BH1128" s="13"/>
      <c r="BI1128" s="13"/>
      <c r="BJ1128" s="15"/>
      <c r="BL1128" s="5"/>
      <c r="BO1128" s="6"/>
      <c r="BQ1128" s="11"/>
      <c r="BR1128" s="13"/>
      <c r="BS1128" s="13"/>
      <c r="BT1128" s="15"/>
      <c r="BU1128" s="20"/>
      <c r="BV1128" s="5"/>
      <c r="BY1128" s="6"/>
      <c r="CA1128" s="11"/>
      <c r="CB1128" s="13"/>
      <c r="CC1128" s="13"/>
      <c r="CD1128" s="15"/>
      <c r="CF1128" s="5"/>
      <c r="CI1128" s="6"/>
      <c r="CK1128" s="11"/>
      <c r="CL1128" s="13"/>
      <c r="CM1128" s="13"/>
      <c r="CN1128" s="15"/>
      <c r="CP1128" s="5"/>
      <c r="CS1128" s="6"/>
      <c r="CW1128" s="54"/>
    </row>
    <row r="1129" spans="1:101" ht="18" customHeight="1" thickBot="1">
      <c r="D1129" s="11" t="s">
        <v>101</v>
      </c>
      <c r="E1129" s="13"/>
      <c r="F1129" s="13" t="s">
        <v>102</v>
      </c>
      <c r="G1129" s="15"/>
      <c r="H1129" s="10"/>
      <c r="I1129" s="11" t="s">
        <v>106</v>
      </c>
      <c r="J1129" s="13"/>
      <c r="K1129" s="13" t="s">
        <v>105</v>
      </c>
      <c r="L1129" s="15"/>
      <c r="N1129" s="194" t="s">
        <v>16</v>
      </c>
      <c r="O1129" s="195"/>
      <c r="P1129" s="196" t="s">
        <v>17</v>
      </c>
      <c r="Q1129" s="197"/>
      <c r="S1129" s="11" t="s">
        <v>4</v>
      </c>
      <c r="T1129" s="13"/>
      <c r="U1129" s="13" t="s">
        <v>5</v>
      </c>
      <c r="V1129" s="15"/>
      <c r="W1129" s="20"/>
      <c r="X1129" s="194" t="s">
        <v>111</v>
      </c>
      <c r="Y1129" s="195"/>
      <c r="Z1129" s="196" t="s">
        <v>110</v>
      </c>
      <c r="AA1129" s="197"/>
      <c r="AB1129" s="20"/>
      <c r="AC1129" s="11" t="s">
        <v>18</v>
      </c>
      <c r="AD1129" s="13"/>
      <c r="AE1129" s="13" t="s">
        <v>19</v>
      </c>
      <c r="AF1129" s="15"/>
      <c r="AG1129" s="20"/>
      <c r="AH1129" s="194" t="s">
        <v>114</v>
      </c>
      <c r="AI1129" s="195"/>
      <c r="AJ1129" s="196" t="s">
        <v>115</v>
      </c>
      <c r="AK1129" s="197"/>
      <c r="AL1129" s="20"/>
      <c r="AM1129" s="11" t="s">
        <v>138</v>
      </c>
      <c r="AN1129" s="13"/>
      <c r="AO1129" s="13" t="s">
        <v>137</v>
      </c>
      <c r="AP1129" s="15"/>
      <c r="AR1129" s="194" t="s">
        <v>117</v>
      </c>
      <c r="AS1129" s="195"/>
      <c r="AT1129" s="196" t="s">
        <v>118</v>
      </c>
      <c r="AU1129" s="197"/>
      <c r="AV1129" s="36"/>
      <c r="AW1129" s="11" t="s">
        <v>142</v>
      </c>
      <c r="AX1129" s="13"/>
      <c r="AY1129" s="13" t="s">
        <v>141</v>
      </c>
      <c r="AZ1129" s="15"/>
      <c r="BA1129" s="20"/>
      <c r="BB1129" s="194" t="s">
        <v>122</v>
      </c>
      <c r="BC1129" s="195"/>
      <c r="BD1129" s="196" t="s">
        <v>121</v>
      </c>
      <c r="BE1129" s="197"/>
      <c r="BF1129" s="36"/>
      <c r="BG1129" s="11" t="s">
        <v>145</v>
      </c>
      <c r="BH1129" s="13"/>
      <c r="BI1129" s="13" t="s">
        <v>146</v>
      </c>
      <c r="BJ1129" s="15"/>
      <c r="BK1129" s="36"/>
      <c r="BL1129" s="194" t="s">
        <v>125</v>
      </c>
      <c r="BM1129" s="195"/>
      <c r="BN1129" s="196" t="s">
        <v>126</v>
      </c>
      <c r="BO1129" s="197"/>
      <c r="BP1129" s="36"/>
      <c r="BQ1129" s="11" t="s">
        <v>150</v>
      </c>
      <c r="BR1129" s="13"/>
      <c r="BS1129" s="13" t="s">
        <v>149</v>
      </c>
      <c r="BT1129" s="15"/>
      <c r="BU1129" s="20"/>
      <c r="BV1129" s="194" t="s">
        <v>129</v>
      </c>
      <c r="BW1129" s="195"/>
      <c r="BX1129" s="196" t="s">
        <v>130</v>
      </c>
      <c r="BY1129" s="197"/>
      <c r="BZ1129" s="36"/>
      <c r="CA1129" s="11" t="s">
        <v>154</v>
      </c>
      <c r="CB1129" s="13"/>
      <c r="CC1129" s="13" t="s">
        <v>153</v>
      </c>
      <c r="CD1129" s="15"/>
      <c r="CE1129" s="36"/>
      <c r="CF1129" s="194" t="s">
        <v>134</v>
      </c>
      <c r="CG1129" s="195"/>
      <c r="CH1129" s="196" t="s">
        <v>133</v>
      </c>
      <c r="CI1129" s="197"/>
      <c r="CK1129" s="11" t="s">
        <v>159</v>
      </c>
      <c r="CL1129" s="13"/>
      <c r="CM1129" s="13" t="s">
        <v>158</v>
      </c>
      <c r="CN1129" s="15"/>
      <c r="CP1129" s="109" t="s">
        <v>161</v>
      </c>
      <c r="CQ1129" s="110"/>
      <c r="CR1129" s="111" t="s">
        <v>162</v>
      </c>
      <c r="CS1129" s="112"/>
      <c r="CU1129" s="38" t="s">
        <v>29</v>
      </c>
      <c r="CW1129" s="55" t="s">
        <v>47</v>
      </c>
    </row>
    <row r="1130" spans="1:101" ht="18" customHeight="1" thickTop="1" thickBot="1">
      <c r="D1130" s="16">
        <v>0</v>
      </c>
      <c r="E1130" s="17">
        <f t="shared" ref="E1130" si="11864">$B1127*$E$4</f>
        <v>2.2479647999999997</v>
      </c>
      <c r="F1130" s="18">
        <v>1</v>
      </c>
      <c r="G1130" s="19">
        <v>0</v>
      </c>
      <c r="H1130" s="10"/>
      <c r="I1130" s="16">
        <v>0</v>
      </c>
      <c r="J1130" s="17">
        <v>0</v>
      </c>
      <c r="K1130" s="18">
        <v>1</v>
      </c>
      <c r="L1130" s="19">
        <v>0</v>
      </c>
      <c r="N1130" s="1">
        <f t="shared" ref="N1130" si="11865">D1130*I1127+F1130*I1130-E1130*J1127-G1130*J1130</f>
        <v>0</v>
      </c>
      <c r="O1130" s="4">
        <f t="shared" ref="O1130" si="11866">(D1130*J1127+E1130*I1127+F1130*J1130+G1130*I1130)</f>
        <v>2.2479647999999997</v>
      </c>
      <c r="P1130" s="2">
        <f t="shared" ref="P1130" si="11867">D1130*K1127+F1130*K1130-E1130*L1127-G1130*L1130</f>
        <v>-7.8539024994099194</v>
      </c>
      <c r="Q1130" s="3">
        <f t="shared" ref="Q1130" si="11868">(D1130*L1127+E1130*K1127+F1130*L1130+G1130*K1130)</f>
        <v>0</v>
      </c>
      <c r="S1130" s="16">
        <v>0</v>
      </c>
      <c r="T1130" s="17">
        <f t="shared" ref="T1130" si="11869">$B1127*$T$4</f>
        <v>4.9803648000000003</v>
      </c>
      <c r="U1130" s="18">
        <v>1</v>
      </c>
      <c r="V1130" s="19">
        <v>0</v>
      </c>
      <c r="W1130" s="20"/>
      <c r="X1130" s="1">
        <f t="shared" ref="X1130" si="11870">N1130*S1127+P1130*S1130-O1130*T1127-Q1130*T1130</f>
        <v>0</v>
      </c>
      <c r="Y1130" s="4">
        <f t="shared" ref="Y1130" si="11871">(N1130*T1127+O1130*S1127+P1130*T1130+Q1130*S1130)</f>
        <v>-36.867334750693189</v>
      </c>
      <c r="Z1130" s="2">
        <f t="shared" ref="Z1130" si="11872">N1130*U1127+P1130*U1130-O1130*V1127-Q1130*V1130</f>
        <v>-7.8539024994099194</v>
      </c>
      <c r="AA1130" s="3">
        <f t="shared" ref="AA1130" si="11873">(N1130*V1127+O1130*U1127+P1130*V1130+Q1130*U1130)</f>
        <v>0</v>
      </c>
      <c r="AB1130" s="20"/>
      <c r="AC1130" s="16">
        <v>0</v>
      </c>
      <c r="AD1130" s="17">
        <v>0</v>
      </c>
      <c r="AE1130" s="18">
        <v>1</v>
      </c>
      <c r="AF1130" s="19">
        <v>0</v>
      </c>
      <c r="AG1130" s="20"/>
      <c r="AH1130" s="1">
        <f t="shared" ref="AH1130" si="11874">X1130*AC1127+Z1130*AC1130-Y1130*AD1127-AA1130*AD1130</f>
        <v>0</v>
      </c>
      <c r="AI1130" s="4">
        <f t="shared" ref="AI1130" si="11875">(X1130*AD1127+Y1130*AC1127+Z1130*AD1130+AA1130*AC1130)</f>
        <v>-36.867334750693189</v>
      </c>
      <c r="AJ1130" s="2">
        <f t="shared" ref="AJ1130" si="11876">X1130*AE1127+Z1130*AE1130-Y1130*AF1127-AA1130*AF1130</f>
        <v>166.3985376613023</v>
      </c>
      <c r="AK1130" s="3">
        <f t="shared" ref="AK1130" si="11877">(X1130*AF1127+Y1130*AE1127+Z1130*AF1130+AA1130*AE1130)</f>
        <v>0</v>
      </c>
      <c r="AL1130" s="20"/>
      <c r="AM1130" s="16">
        <v>0</v>
      </c>
      <c r="AN1130" s="17">
        <f t="shared" ref="AN1130" si="11878">$B1127*$AN$4</f>
        <v>5.2598975999999995</v>
      </c>
      <c r="AO1130" s="18">
        <v>1</v>
      </c>
      <c r="AP1130" s="19">
        <v>0</v>
      </c>
      <c r="AR1130" s="1">
        <f t="shared" ref="AR1130" si="11879">AH1130*AM1127+AJ1130*AM1130-AI1130*AN1127-AK1130*AN1130</f>
        <v>0</v>
      </c>
      <c r="AS1130" s="4">
        <f t="shared" ref="AS1130" si="11880">(AH1130*AN1127+AI1130*AM1127+AJ1130*AN1130+AK1130*AM1130)</f>
        <v>838.37193413750026</v>
      </c>
      <c r="AT1130" s="2">
        <f t="shared" ref="AT1130" si="11881">AH1130*AO1127+AJ1130*AO1130-AI1130*AP1127-AK1130*AP1130</f>
        <v>166.3985376613023</v>
      </c>
      <c r="AU1130" s="3">
        <f t="shared" ref="AU1130" si="11882">(AH1130*AP1127+AI1130*AO1127+AJ1130*AP1130+AK1130*AO1130)</f>
        <v>0</v>
      </c>
      <c r="AV1130" s="20"/>
      <c r="AW1130" s="16">
        <v>0</v>
      </c>
      <c r="AX1130" s="17">
        <v>0</v>
      </c>
      <c r="AY1130" s="18">
        <v>1</v>
      </c>
      <c r="AZ1130" s="19">
        <v>0</v>
      </c>
      <c r="BA1130" s="20"/>
      <c r="BB1130" s="1">
        <f t="shared" ref="BB1130" si="11883">AR1130*AW1127+AT1130*AW1130-AS1130*AX1127-AU1130*AX1130</f>
        <v>0</v>
      </c>
      <c r="BC1130" s="4">
        <f t="shared" ref="BC1130" si="11884">(AR1130*AX1127+AS1130*AW1127+AT1130*AX1130+AU1130*AW1130)</f>
        <v>838.37193413750026</v>
      </c>
      <c r="BD1130" s="2">
        <f t="shared" ref="BD1130" si="11885">AR1130*AY1127+AT1130*AY1130-AS1130*AZ1127-AU1130*AZ1130</f>
        <v>-3796.1432699742099</v>
      </c>
      <c r="BE1130" s="3">
        <f t="shared" ref="BE1130" si="11886">(AR1130*AZ1127+AS1130*AY1127+AT1130*AZ1130+AU1130*AY1130)</f>
        <v>0</v>
      </c>
      <c r="BF1130" s="20"/>
      <c r="BG1130" s="16">
        <v>0</v>
      </c>
      <c r="BH1130" s="17">
        <f t="shared" ref="BH1130" si="11887">$B1127*$BH$4</f>
        <v>4.9803648000000003</v>
      </c>
      <c r="BI1130" s="18">
        <v>1</v>
      </c>
      <c r="BJ1130" s="19">
        <v>0</v>
      </c>
      <c r="BK1130" s="20"/>
      <c r="BL1130" s="1">
        <f t="shared" ref="BL1130" si="11888">BB1130*BG1127+BD1130*BG1130-BC1130*BH1127-BE1130*BH1130</f>
        <v>0</v>
      </c>
      <c r="BM1130" s="4">
        <f t="shared" ref="BM1130" si="11889">(BB1130*BH1127+BC1130*BG1127+BD1130*BH1130+BE1130*BG1130)</f>
        <v>-18067.806383398954</v>
      </c>
      <c r="BN1130" s="2">
        <f t="shared" ref="BN1130" si="11890">BB1130*BI1127+BD1130*BI1130-BC1130*BJ1127-BE1130*BJ1130</f>
        <v>-3796.1432699742099</v>
      </c>
      <c r="BO1130" s="3">
        <f t="shared" ref="BO1130" si="11891">(BB1130*BJ1127+BC1130*BI1127+BD1130*BJ1130+BE1130*BI1130)</f>
        <v>0</v>
      </c>
      <c r="BP1130" s="20"/>
      <c r="BQ1130" s="16">
        <v>0</v>
      </c>
      <c r="BR1130" s="17">
        <v>0</v>
      </c>
      <c r="BS1130" s="18">
        <v>1</v>
      </c>
      <c r="BT1130" s="19">
        <v>0</v>
      </c>
      <c r="BU1130" s="20"/>
      <c r="BV1130" s="1">
        <f t="shared" ref="BV1130" si="11892">BL1130*BQ1127+BN1130*BQ1130-BM1130*BR1127-BO1130*BR1130</f>
        <v>0</v>
      </c>
      <c r="BW1130" s="4">
        <f t="shared" ref="BW1130" si="11893">(BL1130*BR1127+BM1130*BQ1127+BN1130*BR1130+BO1130*BQ1130)</f>
        <v>-18067.806383398954</v>
      </c>
      <c r="BX1130" s="2">
        <f t="shared" ref="BX1130" si="11894">BL1130*BS1127+BN1130*BS1130-BM1130*BT1127-BO1130*BT1130</f>
        <v>67366.268212994968</v>
      </c>
      <c r="BY1130" s="3">
        <f t="shared" ref="BY1130" si="11895">(BL1130*BT1127+BM1130*BS1127+BN1130*BT1130+BO1130*BS1130)</f>
        <v>0</v>
      </c>
      <c r="BZ1130" s="20"/>
      <c r="CA1130" s="16">
        <v>0</v>
      </c>
      <c r="CB1130" s="17">
        <f t="shared" ref="CB1130" si="11896">$B1127*$CB$4</f>
        <v>2.2479647999999997</v>
      </c>
      <c r="CC1130" s="18">
        <v>1</v>
      </c>
      <c r="CD1130" s="19">
        <v>0</v>
      </c>
      <c r="CE1130" s="20"/>
      <c r="CF1130" s="1">
        <f t="shared" ref="CF1130" si="11897">BV1130*CA1127+BX1130*CA1130-BW1130*CB1127-BY1130*CB1130</f>
        <v>0</v>
      </c>
      <c r="CG1130" s="4">
        <f t="shared" ref="CG1130" si="11898">(BV1130*CB1127+BW1130*CA1127+BX1130*CB1130+BY1130*CA1130)</f>
        <v>133369.19326677264</v>
      </c>
      <c r="CH1130" s="2">
        <f t="shared" ref="CH1130" si="11899">BV1130*CC1127+BX1130*CC1130-BW1130*CD1127-BY1130*CD1130</f>
        <v>67366.268212994968</v>
      </c>
      <c r="CI1130" s="3">
        <f t="shared" ref="CI1130" si="11900">(BV1130*CD1127+BW1130*CC1127+BX1130*CD1130+BY1130*CC1130)</f>
        <v>0</v>
      </c>
      <c r="CK1130" s="16">
        <f t="shared" ref="CK1130" si="11901">1/$CL$4</f>
        <v>1</v>
      </c>
      <c r="CL1130" s="17">
        <v>0</v>
      </c>
      <c r="CM1130" s="18">
        <v>1</v>
      </c>
      <c r="CN1130" s="19">
        <v>0</v>
      </c>
      <c r="CP1130" s="1">
        <f t="shared" ref="CP1130" si="11902">CF1130*CK1127+CH1130*CK1130-CG1130*CL1127-CI1130*CL1130</f>
        <v>67366.268212994968</v>
      </c>
      <c r="CQ1130" s="4">
        <f t="shared" ref="CQ1130" si="11903">(CF1130*CL1127+CG1130*CK1127+CH1130*CL1130+CI1130*CK1130)</f>
        <v>133369.19326677264</v>
      </c>
      <c r="CR1130" s="2">
        <f t="shared" ref="CR1130" si="11904">CF1130*CM1127+CH1130*CM1130-CG1130*CN1127-CI1130*CN1130</f>
        <v>67366.268212994968</v>
      </c>
      <c r="CS1130" s="3">
        <f t="shared" ref="CS1130" si="11905">(CF1130*CN1127+CG1130*CM1127+CH1130*CN1130+CI1130*CM1130)</f>
        <v>0</v>
      </c>
      <c r="CU1130" s="39">
        <f t="shared" ref="CU1130" si="11906">(180/PI())*ATAN(-1*(CQ1127/CP1127))</f>
        <v>26.798850295664312</v>
      </c>
      <c r="CW1130" s="56">
        <f t="shared" ref="CW1130" si="11907">20*LOG(((1-(10^(CU1127/20)^2)*(1-((1-CW1127)/(1+CW1127))^2))^0.5))</f>
        <v>-5.5291836817018991E-10</v>
      </c>
    </row>
    <row r="1131" spans="1:101" ht="18" customHeight="1"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Y1131" s="20"/>
      <c r="Z1131" s="20"/>
      <c r="AA1131" s="20"/>
      <c r="AB1131" s="30"/>
      <c r="AC1131" s="20"/>
      <c r="AD1131" s="20"/>
      <c r="AE1131" s="20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</row>
    <row r="1132" spans="1:101" ht="18" customHeight="1"/>
    <row r="1133" spans="1:101" ht="18" customHeight="1" thickBot="1">
      <c r="A1133" s="23"/>
      <c r="B1133" s="23"/>
      <c r="C1133" s="23"/>
      <c r="D1133" s="20" t="s">
        <v>6</v>
      </c>
      <c r="E1133" s="20"/>
      <c r="F1133" s="20"/>
      <c r="G1133" s="20"/>
      <c r="H1133" s="20"/>
      <c r="I1133" s="20" t="s">
        <v>7</v>
      </c>
      <c r="J1133" s="20"/>
      <c r="K1133" s="20"/>
      <c r="L1133" s="20"/>
      <c r="M1133" s="23"/>
      <c r="N1133" s="23"/>
      <c r="O1133" s="24" t="s">
        <v>8</v>
      </c>
      <c r="P1133" s="23"/>
      <c r="Q1133" s="23"/>
      <c r="R1133" s="23"/>
      <c r="S1133" s="20"/>
      <c r="T1133" s="20" t="s">
        <v>9</v>
      </c>
      <c r="U1133" s="23"/>
      <c r="V1133" s="23"/>
      <c r="W1133" s="23"/>
      <c r="X1133" s="23"/>
      <c r="Y1133" s="24" t="s">
        <v>10</v>
      </c>
      <c r="Z1133" s="23"/>
      <c r="AA1133" s="23"/>
      <c r="AB1133" s="23"/>
      <c r="AC1133" s="24" t="s">
        <v>11</v>
      </c>
      <c r="AD1133" s="20"/>
      <c r="AE1133" s="20"/>
      <c r="AF1133" s="20"/>
      <c r="AG1133" s="20"/>
      <c r="AH1133" s="23"/>
      <c r="AI1133" s="24" t="s">
        <v>12</v>
      </c>
      <c r="AJ1133" s="23"/>
      <c r="AK1133" s="23"/>
      <c r="AL1133" s="20"/>
      <c r="AM1133" s="24" t="s">
        <v>21</v>
      </c>
      <c r="AN1133" s="20"/>
      <c r="AO1133" s="23"/>
      <c r="AP1133" s="23"/>
      <c r="AQ1133" s="23"/>
      <c r="AR1133" s="23"/>
      <c r="AS1133" s="24" t="s">
        <v>87</v>
      </c>
      <c r="AT1133" s="23"/>
      <c r="AU1133" s="23"/>
      <c r="AV1133" s="23"/>
      <c r="AW1133" s="24" t="s">
        <v>22</v>
      </c>
      <c r="AX1133" s="20"/>
      <c r="AY1133" s="20"/>
      <c r="AZ1133" s="20"/>
      <c r="BA1133" s="20"/>
      <c r="BB1133" s="23"/>
      <c r="BC1133" s="24" t="s">
        <v>13</v>
      </c>
      <c r="BD1133" s="23"/>
      <c r="BE1133" s="23"/>
      <c r="BF1133" s="23"/>
      <c r="BG1133" s="24" t="s">
        <v>23</v>
      </c>
      <c r="BH1133" s="20"/>
      <c r="BI1133" s="23"/>
      <c r="BJ1133" s="23"/>
      <c r="BK1133" s="23"/>
      <c r="BL1133" s="23"/>
      <c r="BM1133" s="24" t="s">
        <v>24</v>
      </c>
      <c r="BN1133" s="23"/>
      <c r="BO1133" s="23"/>
      <c r="BP1133" s="23"/>
      <c r="BQ1133" s="24" t="s">
        <v>22</v>
      </c>
      <c r="BR1133" s="20"/>
      <c r="BS1133" s="20"/>
      <c r="BT1133" s="20"/>
      <c r="BU1133" s="20"/>
      <c r="BV1133" s="23"/>
      <c r="BW1133" s="24" t="s">
        <v>25</v>
      </c>
      <c r="BX1133" s="23"/>
      <c r="BY1133" s="23"/>
      <c r="BZ1133" s="23"/>
      <c r="CA1133" s="24" t="s">
        <v>23</v>
      </c>
      <c r="CB1133" s="20"/>
      <c r="CC1133" s="23"/>
      <c r="CD1133" s="23"/>
      <c r="CE1133" s="23"/>
      <c r="CF1133" s="23"/>
      <c r="CG1133" s="24" t="s">
        <v>88</v>
      </c>
      <c r="CH1133" s="23"/>
      <c r="CI1133" s="23"/>
      <c r="CJ1133" s="23"/>
      <c r="CK1133" s="24" t="s">
        <v>155</v>
      </c>
      <c r="CL1133" s="24"/>
      <c r="CM1133" s="23"/>
      <c r="CN1133" s="23"/>
      <c r="CO1133" s="23"/>
      <c r="CP1133" s="23"/>
      <c r="CQ1133" s="24" t="s">
        <v>89</v>
      </c>
      <c r="CR1133" s="23"/>
      <c r="CS1133" s="23"/>
    </row>
    <row r="1134" spans="1:101" ht="18" customHeight="1" thickBot="1">
      <c r="A1134" s="23"/>
      <c r="B1134" s="33"/>
      <c r="C1134" s="23"/>
      <c r="D1134" s="7" t="s">
        <v>99</v>
      </c>
      <c r="E1134" s="8"/>
      <c r="F1134" s="8" t="s">
        <v>100</v>
      </c>
      <c r="G1134" s="9"/>
      <c r="H1134" s="10"/>
      <c r="I1134" s="7" t="s">
        <v>103</v>
      </c>
      <c r="J1134" s="8"/>
      <c r="K1134" s="8" t="s">
        <v>104</v>
      </c>
      <c r="L1134" s="9"/>
      <c r="M1134" s="23"/>
      <c r="N1134" s="194" t="s">
        <v>74</v>
      </c>
      <c r="O1134" s="195"/>
      <c r="P1134" s="196" t="s">
        <v>75</v>
      </c>
      <c r="Q1134" s="197"/>
      <c r="R1134" s="23"/>
      <c r="S1134" s="7" t="s">
        <v>2</v>
      </c>
      <c r="T1134" s="8"/>
      <c r="U1134" s="8" t="s">
        <v>3</v>
      </c>
      <c r="V1134" s="9"/>
      <c r="W1134" s="20"/>
      <c r="X1134" s="194" t="s">
        <v>108</v>
      </c>
      <c r="Y1134" s="195"/>
      <c r="Z1134" s="196" t="s">
        <v>109</v>
      </c>
      <c r="AA1134" s="197"/>
      <c r="AB1134" s="20"/>
      <c r="AC1134" s="7" t="s">
        <v>107</v>
      </c>
      <c r="AD1134" s="8"/>
      <c r="AE1134" s="8" t="s">
        <v>14</v>
      </c>
      <c r="AF1134" s="9"/>
      <c r="AG1134" s="20"/>
      <c r="AH1134" s="194" t="s">
        <v>112</v>
      </c>
      <c r="AI1134" s="195"/>
      <c r="AJ1134" s="196" t="s">
        <v>113</v>
      </c>
      <c r="AK1134" s="197"/>
      <c r="AL1134" s="20"/>
      <c r="AM1134" s="106" t="s">
        <v>135</v>
      </c>
      <c r="AN1134" s="107"/>
      <c r="AO1134" s="107" t="s">
        <v>136</v>
      </c>
      <c r="AP1134" s="108"/>
      <c r="AQ1134" s="23"/>
      <c r="AR1134" s="194" t="s">
        <v>116</v>
      </c>
      <c r="AS1134" s="195"/>
      <c r="AT1134" s="196" t="s">
        <v>0</v>
      </c>
      <c r="AU1134" s="197"/>
      <c r="AV1134" s="36"/>
      <c r="AW1134" s="7" t="s">
        <v>139</v>
      </c>
      <c r="AX1134" s="8"/>
      <c r="AY1134" s="8" t="s">
        <v>140</v>
      </c>
      <c r="AZ1134" s="9"/>
      <c r="BA1134" s="20"/>
      <c r="BB1134" s="194" t="s">
        <v>119</v>
      </c>
      <c r="BC1134" s="195"/>
      <c r="BD1134" s="196" t="s">
        <v>120</v>
      </c>
      <c r="BE1134" s="197"/>
      <c r="BF1134" s="36"/>
      <c r="BG1134" s="190" t="s">
        <v>143</v>
      </c>
      <c r="BH1134" s="191"/>
      <c r="BI1134" s="192" t="s">
        <v>144</v>
      </c>
      <c r="BJ1134" s="193"/>
      <c r="BK1134" s="36"/>
      <c r="BL1134" s="194" t="s">
        <v>123</v>
      </c>
      <c r="BM1134" s="195"/>
      <c r="BN1134" s="196" t="s">
        <v>124</v>
      </c>
      <c r="BO1134" s="197"/>
      <c r="BP1134" s="36"/>
      <c r="BQ1134" s="7" t="s">
        <v>147</v>
      </c>
      <c r="BR1134" s="8"/>
      <c r="BS1134" s="8" t="s">
        <v>148</v>
      </c>
      <c r="BT1134" s="9"/>
      <c r="BU1134" s="20"/>
      <c r="BV1134" s="194" t="s">
        <v>127</v>
      </c>
      <c r="BW1134" s="195"/>
      <c r="BX1134" s="196" t="s">
        <v>128</v>
      </c>
      <c r="BY1134" s="197"/>
      <c r="BZ1134" s="36"/>
      <c r="CA1134" s="7" t="s">
        <v>151</v>
      </c>
      <c r="CB1134" s="8"/>
      <c r="CC1134" s="8" t="s">
        <v>152</v>
      </c>
      <c r="CD1134" s="9"/>
      <c r="CE1134" s="36"/>
      <c r="CF1134" s="194" t="s">
        <v>131</v>
      </c>
      <c r="CG1134" s="195"/>
      <c r="CH1134" s="196" t="s">
        <v>132</v>
      </c>
      <c r="CI1134" s="197"/>
      <c r="CJ1134" s="23"/>
      <c r="CK1134" s="7" t="s">
        <v>156</v>
      </c>
      <c r="CL1134" s="8"/>
      <c r="CM1134" s="8" t="s">
        <v>157</v>
      </c>
      <c r="CN1134" s="9"/>
      <c r="CO1134" s="23"/>
      <c r="CP1134" s="194" t="s">
        <v>160</v>
      </c>
      <c r="CQ1134" s="195"/>
      <c r="CR1134" s="196" t="s">
        <v>132</v>
      </c>
      <c r="CS1134" s="197"/>
      <c r="CU1134" s="26" t="s">
        <v>15</v>
      </c>
      <c r="CW1134" s="52" t="s">
        <v>46</v>
      </c>
    </row>
    <row r="1135" spans="1:101" ht="18" customHeight="1" thickTop="1" thickBot="1">
      <c r="B1135" s="34">
        <v>2.78</v>
      </c>
      <c r="D1135" s="11">
        <v>1</v>
      </c>
      <c r="E1135" s="12">
        <v>0</v>
      </c>
      <c r="F1135" s="13">
        <v>0</v>
      </c>
      <c r="G1135" s="14">
        <v>0</v>
      </c>
      <c r="H1135" s="10"/>
      <c r="I1135" s="11">
        <v>1</v>
      </c>
      <c r="J1135" s="12">
        <v>0</v>
      </c>
      <c r="K1135" s="13">
        <v>0</v>
      </c>
      <c r="L1135" s="40">
        <f t="shared" ref="L1135" si="11908">$B1135*$J$4</f>
        <v>3.9671712000000001</v>
      </c>
      <c r="N1135" s="1">
        <f t="shared" ref="N1135" si="11909">D1135*I1135+F1135*I1138-E1135*J1135-G1135*J1138</f>
        <v>1</v>
      </c>
      <c r="O1135" s="4">
        <f t="shared" ref="O1135" si="11910">(D1135*J1135+E1135*I1135+F1135*J1138+G1135*I1138)</f>
        <v>0</v>
      </c>
      <c r="P1135" s="2">
        <f t="shared" ref="P1135" si="11911">D1135*K1135+F1135*K1138-E1135*L1135-G1135*L1138</f>
        <v>0</v>
      </c>
      <c r="Q1135" s="3">
        <f t="shared" ref="Q1135" si="11912">(D1135*L1135+E1135*K1135+F1135*L1138+G1135*K1138)</f>
        <v>3.9671712000000001</v>
      </c>
      <c r="S1135" s="11">
        <v>1</v>
      </c>
      <c r="T1135" s="12">
        <v>0</v>
      </c>
      <c r="U1135" s="13">
        <v>0</v>
      </c>
      <c r="V1135" s="13">
        <v>0</v>
      </c>
      <c r="W1135" s="20"/>
      <c r="X1135" s="1">
        <f t="shared" ref="X1135" si="11913">N1135*S1135+P1135*S1138-O1135*T1135-Q1135*T1138</f>
        <v>-18.901133421793279</v>
      </c>
      <c r="Y1135" s="4">
        <f t="shared" ref="Y1135" si="11914">(N1135*T1135+O1135*S1135+P1135*T1138+Q1135*S1138)</f>
        <v>0</v>
      </c>
      <c r="Z1135" s="2">
        <f t="shared" ref="Z1135" si="11915">N1135*U1135+P1135*U1138-O1135*V1135-Q1135*V1138</f>
        <v>0</v>
      </c>
      <c r="AA1135" s="3">
        <f t="shared" ref="AA1135" si="11916">(N1135*V1135+O1135*U1135+P1135*V1138+Q1135*U1138)</f>
        <v>3.9671712000000001</v>
      </c>
      <c r="AB1135" s="20"/>
      <c r="AC1135" s="11">
        <v>1</v>
      </c>
      <c r="AD1135" s="12">
        <v>0</v>
      </c>
      <c r="AE1135" s="13">
        <v>0</v>
      </c>
      <c r="AF1135" s="40">
        <f t="shared" ref="AF1135" si="11917">$B1135*$AD$4</f>
        <v>4.7607222</v>
      </c>
      <c r="AG1135" s="20"/>
      <c r="AH1135" s="1">
        <f t="shared" ref="AH1135" si="11918">X1135*AC1135+Z1135*AC1138-Y1135*AD1135-AA1135*AD1138</f>
        <v>-18.901133421793279</v>
      </c>
      <c r="AI1135" s="4">
        <f t="shared" ref="AI1135" si="11919">(X1135*AD1135+Y1135*AC1135+Z1135*AD1138+AA1135*AC1138)</f>
        <v>0</v>
      </c>
      <c r="AJ1135" s="2">
        <f t="shared" ref="AJ1135" si="11920">X1135*AE1135+Z1135*AE1138-Y1135*AF1135-AA1135*AF1138</f>
        <v>0</v>
      </c>
      <c r="AK1135" s="3">
        <f t="shared" ref="AK1135" si="11921">(X1135*AF1135+Y1135*AE1135+Z1135*AF1138+AA1135*AE1138)</f>
        <v>-86.015874286293226</v>
      </c>
      <c r="AL1135" s="20"/>
      <c r="AM1135" s="11">
        <v>1</v>
      </c>
      <c r="AN1135" s="12">
        <v>0</v>
      </c>
      <c r="AO1135" s="13">
        <v>0</v>
      </c>
      <c r="AP1135" s="14">
        <v>0</v>
      </c>
      <c r="AR1135" s="1">
        <f t="shared" ref="AR1135" si="11922">AH1135*AM1135+AJ1135*AM1138-AI1135*AN1135-AK1135*AN1138</f>
        <v>436.81206955017905</v>
      </c>
      <c r="AS1135" s="4">
        <f t="shared" ref="AS1135" si="11923">(AH1135*AN1135+AI1135*AM1135+AJ1135*AN1138+AK1135*AM1138)</f>
        <v>0</v>
      </c>
      <c r="AT1135" s="2">
        <f t="shared" ref="AT1135" si="11924">AH1135*AO1135+AJ1135*AO1138-AI1135*AP1135-AK1135*AP1138</f>
        <v>0</v>
      </c>
      <c r="AU1135" s="3">
        <f t="shared" ref="AU1135" si="11925">(AH1135*AP1135+AI1135*AO1135+AJ1135*AP1138+AK1135*AO1138)</f>
        <v>-86.015874286293226</v>
      </c>
      <c r="AV1135" s="20"/>
      <c r="AW1135" s="11">
        <v>1</v>
      </c>
      <c r="AX1135" s="12">
        <v>0</v>
      </c>
      <c r="AY1135" s="13">
        <v>0</v>
      </c>
      <c r="AZ1135" s="40">
        <f t="shared" ref="AZ1135" si="11926">$B1135*$AX$4</f>
        <v>4.7607222</v>
      </c>
      <c r="BA1135" s="20"/>
      <c r="BB1135" s="1">
        <f t="shared" ref="BB1135" si="11927">AR1135*AW1135+AT1135*AW1138-AS1135*AX1135-AU1135*AX1138</f>
        <v>436.81206955017905</v>
      </c>
      <c r="BC1135" s="4">
        <f t="shared" ref="BC1135" si="11928">(AR1135*AX1135+AS1135*AW1135+AT1135*AX1138+AU1135*AW1138)</f>
        <v>0</v>
      </c>
      <c r="BD1135" s="2">
        <f t="shared" ref="BD1135" si="11929">AR1135*AY1135+AT1135*AY1138-AS1135*AZ1135-AU1135*AZ1138</f>
        <v>0</v>
      </c>
      <c r="BE1135" s="3">
        <f t="shared" ref="BE1135" si="11930">(AR1135*AZ1135+AS1135*AY1135+AT1135*AZ1138+AU1135*AY1138)</f>
        <v>1993.5250424491883</v>
      </c>
      <c r="BF1135" s="20"/>
      <c r="BG1135" s="11">
        <v>1</v>
      </c>
      <c r="BH1135" s="12">
        <v>0</v>
      </c>
      <c r="BI1135" s="13">
        <v>0</v>
      </c>
      <c r="BJ1135" s="14">
        <v>0</v>
      </c>
      <c r="BK1135" s="20"/>
      <c r="BL1135" s="1">
        <f t="shared" ref="BL1135" si="11931">BB1135*BG1135+BD1135*BG1138-BC1135*BH1135-BE1135*BH1138</f>
        <v>-9563.6154011542385</v>
      </c>
      <c r="BM1135" s="4">
        <f t="shared" ref="BM1135" si="11932">(BB1135*BH1135+BC1135*BG1135+BD1135*BH1138+BE1135*BG1138)</f>
        <v>0</v>
      </c>
      <c r="BN1135" s="2">
        <f t="shared" ref="BN1135" si="11933">BB1135*BI1135+BD1135*BI1138-BC1135*BJ1135-BE1135*BJ1138</f>
        <v>0</v>
      </c>
      <c r="BO1135" s="3">
        <f t="shared" ref="BO1135" si="11934">(BB1135*BJ1135+BC1135*BI1135+BD1135*BJ1138+BE1135*BI1138)</f>
        <v>1993.5250424491883</v>
      </c>
      <c r="BP1135" s="20"/>
      <c r="BQ1135" s="11">
        <v>1</v>
      </c>
      <c r="BR1135" s="12">
        <v>0</v>
      </c>
      <c r="BS1135" s="13">
        <v>0</v>
      </c>
      <c r="BT1135" s="40">
        <f t="shared" ref="BT1135" si="11935">$B1135*BR$4</f>
        <v>3.9671712000000001</v>
      </c>
      <c r="BU1135" s="20"/>
      <c r="BV1135" s="1">
        <f t="shared" ref="BV1135" si="11936">BL1135*BQ1135+BN1135*BQ1138-BM1135*BR1135-BO1135*BR1138</f>
        <v>-9563.6154011542385</v>
      </c>
      <c r="BW1135" s="4">
        <f t="shared" ref="BW1135" si="11937">(BL1135*BR1135+BM1135*BQ1135+BN1135*BR1138+BO1135*BQ1138)</f>
        <v>0</v>
      </c>
      <c r="BX1135" s="2">
        <f t="shared" ref="BX1135" si="11938">BL1135*BS1135+BN1135*BS1138-BM1135*BT1135-BO1135*BT1138</f>
        <v>0</v>
      </c>
      <c r="BY1135" s="3">
        <f t="shared" ref="BY1135" si="11939">(BL1135*BT1135+BM1135*BS1135+BN1135*BT1138+BO1135*BS1138)</f>
        <v>-35946.974544886354</v>
      </c>
      <c r="BZ1135" s="20"/>
      <c r="CA1135" s="11">
        <v>1</v>
      </c>
      <c r="CB1135" s="12">
        <v>0</v>
      </c>
      <c r="CC1135" s="13">
        <v>0</v>
      </c>
      <c r="CD1135" s="14">
        <v>0</v>
      </c>
      <c r="CE1135" s="20"/>
      <c r="CF1135" s="1">
        <f t="shared" ref="CF1135" si="11940">BV1135*CA1135+BX1135*CA1138-BW1135*CB1135-BY1135*CB1138</f>
        <v>71829.479878792685</v>
      </c>
      <c r="CG1135" s="4">
        <f t="shared" ref="CG1135" si="11941">(BV1135*CB1135+BW1135*CA1135+BX1135*CB1138+BY1135*CA1138)</f>
        <v>0</v>
      </c>
      <c r="CH1135" s="2">
        <f t="shared" ref="CH1135" si="11942">BV1135*CC1135+BX1135*CC1138-BW1135*CD1135-BY1135*CD1138</f>
        <v>0</v>
      </c>
      <c r="CI1135" s="3">
        <f t="shared" ref="CI1135" si="11943">(BV1135*CD1135+BW1135*CC1135+BX1135*CD1138+BY1135*CC1138)</f>
        <v>-35946.974544886354</v>
      </c>
      <c r="CJ1135" s="28"/>
      <c r="CK1135" s="11">
        <v>1</v>
      </c>
      <c r="CL1135" s="12">
        <v>0</v>
      </c>
      <c r="CM1135" s="13">
        <v>0</v>
      </c>
      <c r="CN1135" s="14">
        <v>0</v>
      </c>
      <c r="CP1135" s="1">
        <f t="shared" ref="CP1135" si="11944">CF1135*CK1135+CH1135*CK1138-CG1135*CL1135-CI1135*CL1138</f>
        <v>71829.479878792685</v>
      </c>
      <c r="CQ1135" s="4">
        <f t="shared" ref="CQ1135" si="11945">(CF1135*CL1135+CG1135*CK1135+CH1135*CL1138+CI1135*CK1138)</f>
        <v>-35946.974544886354</v>
      </c>
      <c r="CR1135" s="2">
        <f t="shared" ref="CR1135" si="11946">CF1135*CM1135+CH1135*CM1138-CG1135*CN1135-CI1135*CN1138</f>
        <v>0</v>
      </c>
      <c r="CS1135" s="3">
        <f t="shared" ref="CS1135" si="11947">(CF1135*CN1135+CG1135*CM1135+CH1135*CN1138+CI1135*CM1138)</f>
        <v>-35946.974544886354</v>
      </c>
      <c r="CU1135" s="29">
        <f t="shared" ref="CU1135" si="11948">20*LOG(((1+$CL$4)/$CL$4)/((CP1135+CP1138)^2+(CQ1135+CQ1138)^2)^0.5)</f>
        <v>-99.059581513921216</v>
      </c>
      <c r="CW1135" s="53">
        <f t="shared" ref="CW1135" si="11949">((CP1135^2+CQ1135^2)^0.5)/((CP1138^2+CQ1138^2)^0.5)</f>
        <v>0.50044876575907482</v>
      </c>
    </row>
    <row r="1136" spans="1:101" ht="18" customHeight="1" thickBot="1">
      <c r="D1136" s="11"/>
      <c r="E1136" s="13"/>
      <c r="F1136" s="13"/>
      <c r="G1136" s="15"/>
      <c r="H1136" s="10"/>
      <c r="I1136" s="11"/>
      <c r="J1136" s="13"/>
      <c r="K1136" s="13"/>
      <c r="L1136" s="15"/>
      <c r="N1136" s="5"/>
      <c r="Q1136" s="6"/>
      <c r="S1136" s="11"/>
      <c r="T1136" s="13"/>
      <c r="U1136" s="13"/>
      <c r="V1136" s="15"/>
      <c r="W1136" s="20"/>
      <c r="X1136" s="5"/>
      <c r="AA1136" s="6"/>
      <c r="AB1136" s="20"/>
      <c r="AC1136" s="11"/>
      <c r="AD1136" s="13"/>
      <c r="AE1136" s="13"/>
      <c r="AF1136" s="15"/>
      <c r="AG1136" s="20"/>
      <c r="AH1136" s="5"/>
      <c r="AK1136" s="6"/>
      <c r="AL1136" s="20"/>
      <c r="AM1136" s="11"/>
      <c r="AN1136" s="13"/>
      <c r="AO1136" s="13"/>
      <c r="AP1136" s="15"/>
      <c r="AR1136" s="5"/>
      <c r="AU1136" s="6"/>
      <c r="AW1136" s="11"/>
      <c r="AX1136" s="13"/>
      <c r="AY1136" s="13"/>
      <c r="AZ1136" s="15"/>
      <c r="BA1136" s="20"/>
      <c r="BB1136" s="5"/>
      <c r="BE1136" s="6"/>
      <c r="BG1136" s="11"/>
      <c r="BH1136" s="13"/>
      <c r="BI1136" s="13"/>
      <c r="BJ1136" s="15"/>
      <c r="BL1136" s="5"/>
      <c r="BO1136" s="6"/>
      <c r="BQ1136" s="11"/>
      <c r="BR1136" s="13"/>
      <c r="BS1136" s="13"/>
      <c r="BT1136" s="15"/>
      <c r="BU1136" s="20"/>
      <c r="BV1136" s="5"/>
      <c r="BY1136" s="6"/>
      <c r="CA1136" s="11"/>
      <c r="CB1136" s="13"/>
      <c r="CC1136" s="13"/>
      <c r="CD1136" s="15"/>
      <c r="CF1136" s="5"/>
      <c r="CI1136" s="6"/>
      <c r="CK1136" s="11"/>
      <c r="CL1136" s="13"/>
      <c r="CM1136" s="13"/>
      <c r="CN1136" s="15"/>
      <c r="CP1136" s="5"/>
      <c r="CS1136" s="6"/>
      <c r="CW1136" s="54"/>
    </row>
    <row r="1137" spans="1:101" ht="18" customHeight="1" thickBot="1">
      <c r="D1137" s="11" t="s">
        <v>101</v>
      </c>
      <c r="E1137" s="13"/>
      <c r="F1137" s="13" t="s">
        <v>102</v>
      </c>
      <c r="G1137" s="15"/>
      <c r="H1137" s="10"/>
      <c r="I1137" s="11" t="s">
        <v>106</v>
      </c>
      <c r="J1137" s="13"/>
      <c r="K1137" s="13" t="s">
        <v>105</v>
      </c>
      <c r="L1137" s="15"/>
      <c r="N1137" s="194" t="s">
        <v>16</v>
      </c>
      <c r="O1137" s="195"/>
      <c r="P1137" s="196" t="s">
        <v>17</v>
      </c>
      <c r="Q1137" s="197"/>
      <c r="S1137" s="11" t="s">
        <v>4</v>
      </c>
      <c r="T1137" s="13"/>
      <c r="U1137" s="13" t="s">
        <v>5</v>
      </c>
      <c r="V1137" s="15"/>
      <c r="W1137" s="20"/>
      <c r="X1137" s="194" t="s">
        <v>111</v>
      </c>
      <c r="Y1137" s="195"/>
      <c r="Z1137" s="196" t="s">
        <v>110</v>
      </c>
      <c r="AA1137" s="197"/>
      <c r="AB1137" s="20"/>
      <c r="AC1137" s="11" t="s">
        <v>18</v>
      </c>
      <c r="AD1137" s="13"/>
      <c r="AE1137" s="13" t="s">
        <v>19</v>
      </c>
      <c r="AF1137" s="15"/>
      <c r="AG1137" s="20"/>
      <c r="AH1137" s="194" t="s">
        <v>114</v>
      </c>
      <c r="AI1137" s="195"/>
      <c r="AJ1137" s="196" t="s">
        <v>115</v>
      </c>
      <c r="AK1137" s="197"/>
      <c r="AL1137" s="20"/>
      <c r="AM1137" s="11" t="s">
        <v>138</v>
      </c>
      <c r="AN1137" s="13"/>
      <c r="AO1137" s="13" t="s">
        <v>137</v>
      </c>
      <c r="AP1137" s="15"/>
      <c r="AR1137" s="194" t="s">
        <v>117</v>
      </c>
      <c r="AS1137" s="195"/>
      <c r="AT1137" s="196" t="s">
        <v>118</v>
      </c>
      <c r="AU1137" s="197"/>
      <c r="AV1137" s="36"/>
      <c r="AW1137" s="11" t="s">
        <v>142</v>
      </c>
      <c r="AX1137" s="13"/>
      <c r="AY1137" s="13" t="s">
        <v>141</v>
      </c>
      <c r="AZ1137" s="15"/>
      <c r="BA1137" s="20"/>
      <c r="BB1137" s="194" t="s">
        <v>122</v>
      </c>
      <c r="BC1137" s="195"/>
      <c r="BD1137" s="196" t="s">
        <v>121</v>
      </c>
      <c r="BE1137" s="197"/>
      <c r="BF1137" s="36"/>
      <c r="BG1137" s="11" t="s">
        <v>145</v>
      </c>
      <c r="BH1137" s="13"/>
      <c r="BI1137" s="13" t="s">
        <v>146</v>
      </c>
      <c r="BJ1137" s="15"/>
      <c r="BK1137" s="36"/>
      <c r="BL1137" s="194" t="s">
        <v>125</v>
      </c>
      <c r="BM1137" s="195"/>
      <c r="BN1137" s="196" t="s">
        <v>126</v>
      </c>
      <c r="BO1137" s="197"/>
      <c r="BP1137" s="36"/>
      <c r="BQ1137" s="11" t="s">
        <v>150</v>
      </c>
      <c r="BR1137" s="13"/>
      <c r="BS1137" s="13" t="s">
        <v>149</v>
      </c>
      <c r="BT1137" s="15"/>
      <c r="BU1137" s="20"/>
      <c r="BV1137" s="194" t="s">
        <v>129</v>
      </c>
      <c r="BW1137" s="195"/>
      <c r="BX1137" s="196" t="s">
        <v>130</v>
      </c>
      <c r="BY1137" s="197"/>
      <c r="BZ1137" s="36"/>
      <c r="CA1137" s="11" t="s">
        <v>154</v>
      </c>
      <c r="CB1137" s="13"/>
      <c r="CC1137" s="13" t="s">
        <v>153</v>
      </c>
      <c r="CD1137" s="15"/>
      <c r="CE1137" s="36"/>
      <c r="CF1137" s="194" t="s">
        <v>134</v>
      </c>
      <c r="CG1137" s="195"/>
      <c r="CH1137" s="196" t="s">
        <v>133</v>
      </c>
      <c r="CI1137" s="197"/>
      <c r="CK1137" s="11" t="s">
        <v>159</v>
      </c>
      <c r="CL1137" s="13"/>
      <c r="CM1137" s="13" t="s">
        <v>158</v>
      </c>
      <c r="CN1137" s="15"/>
      <c r="CP1137" s="109" t="s">
        <v>161</v>
      </c>
      <c r="CQ1137" s="110"/>
      <c r="CR1137" s="111" t="s">
        <v>162</v>
      </c>
      <c r="CS1137" s="112"/>
      <c r="CU1137" s="38" t="s">
        <v>29</v>
      </c>
      <c r="CW1137" s="55" t="s">
        <v>47</v>
      </c>
    </row>
    <row r="1138" spans="1:101" ht="18" customHeight="1" thickTop="1" thickBot="1">
      <c r="D1138" s="16">
        <v>0</v>
      </c>
      <c r="E1138" s="17">
        <f t="shared" ref="E1138" si="11950">$B1135*$E$4</f>
        <v>2.2642544</v>
      </c>
      <c r="F1138" s="18">
        <v>1</v>
      </c>
      <c r="G1138" s="19">
        <v>0</v>
      </c>
      <c r="H1138" s="10"/>
      <c r="I1138" s="16">
        <v>0</v>
      </c>
      <c r="J1138" s="17">
        <v>0</v>
      </c>
      <c r="K1138" s="18">
        <v>1</v>
      </c>
      <c r="L1138" s="19">
        <v>0</v>
      </c>
      <c r="N1138" s="1">
        <f t="shared" ref="N1138" si="11951">D1138*I1135+F1138*I1138-E1138*J1135-G1138*J1138</f>
        <v>0</v>
      </c>
      <c r="O1138" s="4">
        <f t="shared" ref="O1138" si="11952">(D1138*J1135+E1138*I1135+F1138*J1138+G1138*I1138)</f>
        <v>2.2642544</v>
      </c>
      <c r="P1138" s="2">
        <f t="shared" ref="P1138" si="11953">D1138*K1135+F1138*K1138-E1138*L1135-G1138*L1138</f>
        <v>-7.9826848451532797</v>
      </c>
      <c r="Q1138" s="3">
        <f t="shared" ref="Q1138" si="11954">(D1138*L1135+E1138*K1135+F1138*L1138+G1138*K1138)</f>
        <v>0</v>
      </c>
      <c r="S1138" s="16">
        <v>0</v>
      </c>
      <c r="T1138" s="17">
        <f t="shared" ref="T1138" si="11955">$B1135*$T$4</f>
        <v>5.0164543999999998</v>
      </c>
      <c r="U1138" s="18">
        <v>1</v>
      </c>
      <c r="V1138" s="19">
        <v>0</v>
      </c>
      <c r="W1138" s="20"/>
      <c r="X1138" s="1">
        <f t="shared" ref="X1138" si="11956">N1138*S1135+P1138*S1138-O1138*T1135-Q1138*T1138</f>
        <v>0</v>
      </c>
      <c r="Y1138" s="4">
        <f t="shared" ref="Y1138" si="11957">(N1138*T1135+O1138*S1135+P1138*T1138+Q1138*S1138)</f>
        <v>-37.780520115282485</v>
      </c>
      <c r="Z1138" s="2">
        <f t="shared" ref="Z1138" si="11958">N1138*U1135+P1138*U1138-O1138*V1135-Q1138*V1138</f>
        <v>-7.9826848451532797</v>
      </c>
      <c r="AA1138" s="3">
        <f t="shared" ref="AA1138" si="11959">(N1138*V1135+O1138*U1135+P1138*V1138+Q1138*U1138)</f>
        <v>0</v>
      </c>
      <c r="AB1138" s="20"/>
      <c r="AC1138" s="16">
        <v>0</v>
      </c>
      <c r="AD1138" s="17">
        <v>0</v>
      </c>
      <c r="AE1138" s="18">
        <v>1</v>
      </c>
      <c r="AF1138" s="19">
        <v>0</v>
      </c>
      <c r="AG1138" s="20"/>
      <c r="AH1138" s="1">
        <f t="shared" ref="AH1138" si="11960">X1138*AC1135+Z1138*AC1138-Y1138*AD1135-AA1138*AD1138</f>
        <v>0</v>
      </c>
      <c r="AI1138" s="4">
        <f t="shared" ref="AI1138" si="11961">(X1138*AD1135+Y1138*AC1135+Z1138*AD1138+AA1138*AC1138)</f>
        <v>-37.780520115282485</v>
      </c>
      <c r="AJ1138" s="2">
        <f t="shared" ref="AJ1138" si="11962">X1138*AE1135+Z1138*AE1138-Y1138*AF1135-AA1138*AF1138</f>
        <v>171.87987599521861</v>
      </c>
      <c r="AK1138" s="3">
        <f t="shared" ref="AK1138" si="11963">(X1138*AF1135+Y1138*AE1135+Z1138*AF1138+AA1138*AE1138)</f>
        <v>0</v>
      </c>
      <c r="AL1138" s="20"/>
      <c r="AM1138" s="16">
        <v>0</v>
      </c>
      <c r="AN1138" s="17">
        <f t="shared" ref="AN1138" si="11964">$B1135*$AN$4</f>
        <v>5.2980127999999995</v>
      </c>
      <c r="AO1138" s="18">
        <v>1</v>
      </c>
      <c r="AP1138" s="19">
        <v>0</v>
      </c>
      <c r="AR1138" s="1">
        <f t="shared" ref="AR1138" si="11965">AH1138*AM1135+AJ1138*AM1138-AI1138*AN1135-AK1138*AN1138</f>
        <v>0</v>
      </c>
      <c r="AS1138" s="4">
        <f t="shared" ref="AS1138" si="11966">(AH1138*AN1135+AI1138*AM1135+AJ1138*AN1138+AK1138*AM1138)</f>
        <v>872.84126296979844</v>
      </c>
      <c r="AT1138" s="2">
        <f t="shared" ref="AT1138" si="11967">AH1138*AO1135+AJ1138*AO1138-AI1138*AP1135-AK1138*AP1138</f>
        <v>171.87987599521861</v>
      </c>
      <c r="AU1138" s="3">
        <f t="shared" ref="AU1138" si="11968">(AH1138*AP1135+AI1138*AO1135+AJ1138*AP1138+AK1138*AO1138)</f>
        <v>0</v>
      </c>
      <c r="AV1138" s="20"/>
      <c r="AW1138" s="16">
        <v>0</v>
      </c>
      <c r="AX1138" s="17">
        <v>0</v>
      </c>
      <c r="AY1138" s="18">
        <v>1</v>
      </c>
      <c r="AZ1138" s="19">
        <v>0</v>
      </c>
      <c r="BA1138" s="20"/>
      <c r="BB1138" s="1">
        <f t="shared" ref="BB1138" si="11969">AR1138*AW1135+AT1138*AW1138-AS1138*AX1135-AU1138*AX1138</f>
        <v>0</v>
      </c>
      <c r="BC1138" s="4">
        <f t="shared" ref="BC1138" si="11970">(AR1138*AX1135+AS1138*AW1135+AT1138*AX1138+AU1138*AW1138)</f>
        <v>872.84126296979844</v>
      </c>
      <c r="BD1138" s="2">
        <f t="shared" ref="BD1138" si="11971">AR1138*AY1135+AT1138*AY1138-AS1138*AZ1135-AU1138*AZ1138</f>
        <v>-3983.4749017011382</v>
      </c>
      <c r="BE1138" s="3">
        <f t="shared" ref="BE1138" si="11972">(AR1138*AZ1135+AS1138*AY1135+AT1138*AZ1138+AU1138*AY1138)</f>
        <v>0</v>
      </c>
      <c r="BF1138" s="20"/>
      <c r="BG1138" s="16">
        <v>0</v>
      </c>
      <c r="BH1138" s="17">
        <f t="shared" ref="BH1138" si="11973">$B1135*$BH$4</f>
        <v>5.0164543999999998</v>
      </c>
      <c r="BI1138" s="18">
        <v>1</v>
      </c>
      <c r="BJ1138" s="19">
        <v>0</v>
      </c>
      <c r="BK1138" s="20"/>
      <c r="BL1138" s="1">
        <f t="shared" ref="BL1138" si="11974">BB1138*BG1135+BD1138*BG1138-BC1138*BH1135-BE1138*BH1138</f>
        <v>0</v>
      </c>
      <c r="BM1138" s="4">
        <f t="shared" ref="BM1138" si="11975">(BB1138*BH1135+BC1138*BG1135+BD1138*BH1138+BE1138*BG1138)</f>
        <v>-19110.078934958441</v>
      </c>
      <c r="BN1138" s="2">
        <f t="shared" ref="BN1138" si="11976">BB1138*BI1135+BD1138*BI1138-BC1138*BJ1135-BE1138*BJ1138</f>
        <v>-3983.4749017011382</v>
      </c>
      <c r="BO1138" s="3">
        <f t="shared" ref="BO1138" si="11977">(BB1138*BJ1135+BC1138*BI1135+BD1138*BJ1138+BE1138*BI1138)</f>
        <v>0</v>
      </c>
      <c r="BP1138" s="20"/>
      <c r="BQ1138" s="16">
        <v>0</v>
      </c>
      <c r="BR1138" s="17">
        <v>0</v>
      </c>
      <c r="BS1138" s="18">
        <v>1</v>
      </c>
      <c r="BT1138" s="19">
        <v>0</v>
      </c>
      <c r="BU1138" s="20"/>
      <c r="BV1138" s="1">
        <f t="shared" ref="BV1138" si="11978">BL1138*BQ1135+BN1138*BQ1138-BM1138*BR1135-BO1138*BR1138</f>
        <v>0</v>
      </c>
      <c r="BW1138" s="4">
        <f t="shared" ref="BW1138" si="11979">(BL1138*BR1135+BM1138*BQ1135+BN1138*BR1138+BO1138*BQ1138)</f>
        <v>-19110.078934958441</v>
      </c>
      <c r="BX1138" s="2">
        <f t="shared" ref="BX1138" si="11980">BL1138*BS1135+BN1138*BS1138-BM1138*BT1135-BO1138*BT1138</f>
        <v>71829.47987879267</v>
      </c>
      <c r="BY1138" s="3">
        <f t="shared" ref="BY1138" si="11981">(BL1138*BT1135+BM1138*BS1135+BN1138*BT1138+BO1138*BS1138)</f>
        <v>0</v>
      </c>
      <c r="BZ1138" s="20"/>
      <c r="CA1138" s="16">
        <v>0</v>
      </c>
      <c r="CB1138" s="17">
        <f t="shared" ref="CB1138" si="11982">$B1135*$CB$4</f>
        <v>2.2642544</v>
      </c>
      <c r="CC1138" s="18">
        <v>1</v>
      </c>
      <c r="CD1138" s="19">
        <v>0</v>
      </c>
      <c r="CE1138" s="20"/>
      <c r="CF1138" s="1">
        <f t="shared" ref="CF1138" si="11983">BV1138*CA1135+BX1138*CA1138-BW1138*CB1135-BY1138*CB1138</f>
        <v>0</v>
      </c>
      <c r="CG1138" s="4">
        <f t="shared" ref="CG1138" si="11984">(BV1138*CB1135+BW1138*CA1135+BX1138*CB1138+BY1138*CA1138)</f>
        <v>143530.13693030932</v>
      </c>
      <c r="CH1138" s="2">
        <f t="shared" ref="CH1138" si="11985">BV1138*CC1135+BX1138*CC1138-BW1138*CD1135-BY1138*CD1138</f>
        <v>71829.47987879267</v>
      </c>
      <c r="CI1138" s="3">
        <f t="shared" ref="CI1138" si="11986">(BV1138*CD1135+BW1138*CC1135+BX1138*CD1138+BY1138*CC1138)</f>
        <v>0</v>
      </c>
      <c r="CK1138" s="16">
        <f t="shared" ref="CK1138" si="11987">1/$CL$4</f>
        <v>1</v>
      </c>
      <c r="CL1138" s="17">
        <v>0</v>
      </c>
      <c r="CM1138" s="18">
        <v>1</v>
      </c>
      <c r="CN1138" s="19">
        <v>0</v>
      </c>
      <c r="CP1138" s="1">
        <f t="shared" ref="CP1138" si="11988">CF1138*CK1135+CH1138*CK1138-CG1138*CL1135-CI1138*CL1138</f>
        <v>71829.47987879267</v>
      </c>
      <c r="CQ1138" s="4">
        <f t="shared" ref="CQ1138" si="11989">(CF1138*CL1135+CG1138*CK1135+CH1138*CL1138+CI1138*CK1138)</f>
        <v>143530.13693030932</v>
      </c>
      <c r="CR1138" s="2">
        <f t="shared" ref="CR1138" si="11990">CF1138*CM1135+CH1138*CM1138-CG1138*CN1135-CI1138*CN1138</f>
        <v>71829.47987879267</v>
      </c>
      <c r="CS1138" s="3">
        <f t="shared" ref="CS1138" si="11991">(CF1138*CN1135+CG1138*CM1135+CH1138*CN1138+CI1138*CM1138)</f>
        <v>0</v>
      </c>
      <c r="CU1138" s="39">
        <f t="shared" ref="CU1138" si="11992">(180/PI())*ATAN(-1*(CQ1135/CP1135))</f>
        <v>26.585617388063152</v>
      </c>
      <c r="CW1138" s="56">
        <f t="shared" ref="CW1138" si="11993">20*LOG(((1-(10^(CU1135/20)^2)*(1-((1-CW1135)/(1+CW1135))^2))^0.5))</f>
        <v>-4.7951569006672436E-10</v>
      </c>
    </row>
    <row r="1139" spans="1:101" ht="18" customHeight="1"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30"/>
      <c r="AC1139" s="20"/>
      <c r="AD1139" s="20"/>
      <c r="AE1139" s="20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</row>
    <row r="1140" spans="1:101" ht="18" customHeight="1"/>
    <row r="1141" spans="1:101" ht="18" customHeight="1" thickBot="1">
      <c r="A1141" s="23"/>
      <c r="B1141" s="23"/>
      <c r="C1141" s="23"/>
      <c r="D1141" s="20" t="s">
        <v>6</v>
      </c>
      <c r="E1141" s="20"/>
      <c r="F1141" s="20"/>
      <c r="G1141" s="20"/>
      <c r="H1141" s="20"/>
      <c r="I1141" s="20" t="s">
        <v>7</v>
      </c>
      <c r="J1141" s="20"/>
      <c r="K1141" s="20"/>
      <c r="L1141" s="20"/>
      <c r="M1141" s="23"/>
      <c r="N1141" s="23"/>
      <c r="O1141" s="24" t="s">
        <v>8</v>
      </c>
      <c r="P1141" s="23"/>
      <c r="Q1141" s="23"/>
      <c r="R1141" s="23"/>
      <c r="S1141" s="20"/>
      <c r="T1141" s="20" t="s">
        <v>9</v>
      </c>
      <c r="U1141" s="23"/>
      <c r="V1141" s="23"/>
      <c r="W1141" s="23"/>
      <c r="X1141" s="23"/>
      <c r="Y1141" s="24" t="s">
        <v>10</v>
      </c>
      <c r="Z1141" s="23"/>
      <c r="AA1141" s="23"/>
      <c r="AB1141" s="23"/>
      <c r="AC1141" s="24" t="s">
        <v>11</v>
      </c>
      <c r="AD1141" s="20"/>
      <c r="AE1141" s="20"/>
      <c r="AF1141" s="20"/>
      <c r="AG1141" s="20"/>
      <c r="AH1141" s="23"/>
      <c r="AI1141" s="24" t="s">
        <v>12</v>
      </c>
      <c r="AJ1141" s="23"/>
      <c r="AK1141" s="23"/>
      <c r="AL1141" s="20"/>
      <c r="AM1141" s="24" t="s">
        <v>21</v>
      </c>
      <c r="AN1141" s="20"/>
      <c r="AO1141" s="23"/>
      <c r="AP1141" s="23"/>
      <c r="AQ1141" s="23"/>
      <c r="AR1141" s="23"/>
      <c r="AS1141" s="24" t="s">
        <v>87</v>
      </c>
      <c r="AT1141" s="23"/>
      <c r="AU1141" s="23"/>
      <c r="AV1141" s="23"/>
      <c r="AW1141" s="24" t="s">
        <v>22</v>
      </c>
      <c r="AX1141" s="20"/>
      <c r="AY1141" s="20"/>
      <c r="AZ1141" s="20"/>
      <c r="BA1141" s="20"/>
      <c r="BB1141" s="23"/>
      <c r="BC1141" s="24" t="s">
        <v>13</v>
      </c>
      <c r="BD1141" s="23"/>
      <c r="BE1141" s="23"/>
      <c r="BF1141" s="23"/>
      <c r="BG1141" s="24" t="s">
        <v>23</v>
      </c>
      <c r="BH1141" s="20"/>
      <c r="BI1141" s="23"/>
      <c r="BJ1141" s="23"/>
      <c r="BK1141" s="23"/>
      <c r="BL1141" s="23"/>
      <c r="BM1141" s="24" t="s">
        <v>24</v>
      </c>
      <c r="BN1141" s="23"/>
      <c r="BO1141" s="23"/>
      <c r="BP1141" s="23"/>
      <c r="BQ1141" s="24" t="s">
        <v>22</v>
      </c>
      <c r="BR1141" s="20"/>
      <c r="BS1141" s="20"/>
      <c r="BT1141" s="20"/>
      <c r="BU1141" s="20"/>
      <c r="BV1141" s="23"/>
      <c r="BW1141" s="24" t="s">
        <v>25</v>
      </c>
      <c r="BX1141" s="23"/>
      <c r="BY1141" s="23"/>
      <c r="BZ1141" s="23"/>
      <c r="CA1141" s="24" t="s">
        <v>23</v>
      </c>
      <c r="CB1141" s="20"/>
      <c r="CC1141" s="23"/>
      <c r="CD1141" s="23"/>
      <c r="CE1141" s="23"/>
      <c r="CF1141" s="23"/>
      <c r="CG1141" s="24" t="s">
        <v>88</v>
      </c>
      <c r="CH1141" s="23"/>
      <c r="CI1141" s="23"/>
      <c r="CJ1141" s="23"/>
      <c r="CK1141" s="24" t="s">
        <v>155</v>
      </c>
      <c r="CL1141" s="24"/>
      <c r="CM1141" s="23"/>
      <c r="CN1141" s="23"/>
      <c r="CO1141" s="23"/>
      <c r="CP1141" s="23"/>
      <c r="CQ1141" s="24" t="s">
        <v>89</v>
      </c>
      <c r="CR1141" s="23"/>
      <c r="CS1141" s="23"/>
    </row>
    <row r="1142" spans="1:101" ht="18" customHeight="1" thickBot="1">
      <c r="A1142" s="23"/>
      <c r="B1142" s="33"/>
      <c r="C1142" s="23"/>
      <c r="D1142" s="7" t="s">
        <v>99</v>
      </c>
      <c r="E1142" s="8"/>
      <c r="F1142" s="8" t="s">
        <v>100</v>
      </c>
      <c r="G1142" s="9"/>
      <c r="H1142" s="10"/>
      <c r="I1142" s="7" t="s">
        <v>103</v>
      </c>
      <c r="J1142" s="8"/>
      <c r="K1142" s="8" t="s">
        <v>104</v>
      </c>
      <c r="L1142" s="9"/>
      <c r="M1142" s="23"/>
      <c r="N1142" s="194" t="s">
        <v>74</v>
      </c>
      <c r="O1142" s="195"/>
      <c r="P1142" s="196" t="s">
        <v>75</v>
      </c>
      <c r="Q1142" s="197"/>
      <c r="R1142" s="23"/>
      <c r="S1142" s="7" t="s">
        <v>2</v>
      </c>
      <c r="T1142" s="8"/>
      <c r="U1142" s="8" t="s">
        <v>3</v>
      </c>
      <c r="V1142" s="9"/>
      <c r="W1142" s="20"/>
      <c r="X1142" s="194" t="s">
        <v>108</v>
      </c>
      <c r="Y1142" s="195"/>
      <c r="Z1142" s="196" t="s">
        <v>109</v>
      </c>
      <c r="AA1142" s="197"/>
      <c r="AB1142" s="20"/>
      <c r="AC1142" s="7" t="s">
        <v>107</v>
      </c>
      <c r="AD1142" s="8"/>
      <c r="AE1142" s="8" t="s">
        <v>14</v>
      </c>
      <c r="AF1142" s="9"/>
      <c r="AG1142" s="20"/>
      <c r="AH1142" s="194" t="s">
        <v>112</v>
      </c>
      <c r="AI1142" s="195"/>
      <c r="AJ1142" s="196" t="s">
        <v>113</v>
      </c>
      <c r="AK1142" s="197"/>
      <c r="AL1142" s="20"/>
      <c r="AM1142" s="106" t="s">
        <v>135</v>
      </c>
      <c r="AN1142" s="107"/>
      <c r="AO1142" s="107" t="s">
        <v>136</v>
      </c>
      <c r="AP1142" s="108"/>
      <c r="AQ1142" s="23"/>
      <c r="AR1142" s="194" t="s">
        <v>116</v>
      </c>
      <c r="AS1142" s="195"/>
      <c r="AT1142" s="196" t="s">
        <v>0</v>
      </c>
      <c r="AU1142" s="197"/>
      <c r="AV1142" s="36"/>
      <c r="AW1142" s="7" t="s">
        <v>139</v>
      </c>
      <c r="AX1142" s="8"/>
      <c r="AY1142" s="8" t="s">
        <v>140</v>
      </c>
      <c r="AZ1142" s="9"/>
      <c r="BA1142" s="20"/>
      <c r="BB1142" s="194" t="s">
        <v>119</v>
      </c>
      <c r="BC1142" s="195"/>
      <c r="BD1142" s="196" t="s">
        <v>120</v>
      </c>
      <c r="BE1142" s="197"/>
      <c r="BF1142" s="36"/>
      <c r="BG1142" s="190" t="s">
        <v>143</v>
      </c>
      <c r="BH1142" s="191"/>
      <c r="BI1142" s="192" t="s">
        <v>144</v>
      </c>
      <c r="BJ1142" s="193"/>
      <c r="BK1142" s="36"/>
      <c r="BL1142" s="194" t="s">
        <v>123</v>
      </c>
      <c r="BM1142" s="195"/>
      <c r="BN1142" s="196" t="s">
        <v>124</v>
      </c>
      <c r="BO1142" s="197"/>
      <c r="BP1142" s="36"/>
      <c r="BQ1142" s="7" t="s">
        <v>147</v>
      </c>
      <c r="BR1142" s="8"/>
      <c r="BS1142" s="8" t="s">
        <v>148</v>
      </c>
      <c r="BT1142" s="9"/>
      <c r="BU1142" s="20"/>
      <c r="BV1142" s="194" t="s">
        <v>127</v>
      </c>
      <c r="BW1142" s="195"/>
      <c r="BX1142" s="196" t="s">
        <v>128</v>
      </c>
      <c r="BY1142" s="197"/>
      <c r="BZ1142" s="36"/>
      <c r="CA1142" s="7" t="s">
        <v>151</v>
      </c>
      <c r="CB1142" s="8"/>
      <c r="CC1142" s="8" t="s">
        <v>152</v>
      </c>
      <c r="CD1142" s="9"/>
      <c r="CE1142" s="36"/>
      <c r="CF1142" s="194" t="s">
        <v>131</v>
      </c>
      <c r="CG1142" s="195"/>
      <c r="CH1142" s="196" t="s">
        <v>132</v>
      </c>
      <c r="CI1142" s="197"/>
      <c r="CJ1142" s="23"/>
      <c r="CK1142" s="7" t="s">
        <v>156</v>
      </c>
      <c r="CL1142" s="8"/>
      <c r="CM1142" s="8" t="s">
        <v>157</v>
      </c>
      <c r="CN1142" s="9"/>
      <c r="CO1142" s="23"/>
      <c r="CP1142" s="194" t="s">
        <v>160</v>
      </c>
      <c r="CQ1142" s="195"/>
      <c r="CR1142" s="196" t="s">
        <v>132</v>
      </c>
      <c r="CS1142" s="197"/>
      <c r="CU1142" s="26" t="s">
        <v>15</v>
      </c>
      <c r="CW1142" s="52" t="s">
        <v>46</v>
      </c>
    </row>
    <row r="1143" spans="1:101" ht="18" customHeight="1" thickTop="1" thickBot="1">
      <c r="B1143" s="34">
        <v>2.8</v>
      </c>
      <c r="D1143" s="11">
        <v>1</v>
      </c>
      <c r="E1143" s="12">
        <v>0</v>
      </c>
      <c r="F1143" s="13">
        <v>0</v>
      </c>
      <c r="G1143" s="14">
        <v>0</v>
      </c>
      <c r="H1143" s="10"/>
      <c r="I1143" s="11">
        <v>1</v>
      </c>
      <c r="J1143" s="12">
        <v>0</v>
      </c>
      <c r="K1143" s="13">
        <v>0</v>
      </c>
      <c r="L1143" s="40">
        <f t="shared" ref="L1143" si="11994">$B1143*$J$4</f>
        <v>3.9957120000000002</v>
      </c>
      <c r="N1143" s="1">
        <f t="shared" ref="N1143" si="11995">D1143*I1143+F1143*I1146-E1143*J1143-G1143*J1146</f>
        <v>1</v>
      </c>
      <c r="O1143" s="4">
        <f t="shared" ref="O1143" si="11996">(D1143*J1143+E1143*I1143+F1143*J1146+G1143*I1146)</f>
        <v>0</v>
      </c>
      <c r="P1143" s="2">
        <f t="shared" ref="P1143" si="11997">D1143*K1143+F1143*K1146-E1143*L1143-G1143*L1146</f>
        <v>0</v>
      </c>
      <c r="Q1143" s="3">
        <f t="shared" ref="Q1143" si="11998">(D1143*L1143+E1143*K1143+F1143*L1146+G1143*K1146)</f>
        <v>3.9957120000000002</v>
      </c>
      <c r="S1143" s="11">
        <v>1</v>
      </c>
      <c r="T1143" s="12">
        <v>0</v>
      </c>
      <c r="U1143" s="13">
        <v>0</v>
      </c>
      <c r="V1143" s="13">
        <v>0</v>
      </c>
      <c r="W1143" s="20"/>
      <c r="X1143" s="1">
        <f t="shared" ref="X1143" si="11999">N1143*S1143+P1143*S1146-O1143*T1143-Q1143*T1146</f>
        <v>-19.188510691328002</v>
      </c>
      <c r="Y1143" s="4">
        <f t="shared" ref="Y1143" si="12000">(N1143*T1143+O1143*S1143+P1143*T1146+Q1143*S1146)</f>
        <v>0</v>
      </c>
      <c r="Z1143" s="2">
        <f t="shared" ref="Z1143" si="12001">N1143*U1143+P1143*U1146-O1143*V1143-Q1143*V1146</f>
        <v>0</v>
      </c>
      <c r="AA1143" s="3">
        <f t="shared" ref="AA1143" si="12002">(N1143*V1143+O1143*U1143+P1143*V1146+Q1143*U1146)</f>
        <v>3.9957120000000002</v>
      </c>
      <c r="AB1143" s="20"/>
      <c r="AC1143" s="11">
        <v>1</v>
      </c>
      <c r="AD1143" s="12">
        <v>0</v>
      </c>
      <c r="AE1143" s="13">
        <v>0</v>
      </c>
      <c r="AF1143" s="40">
        <f t="shared" ref="AF1143" si="12003">$B1143*$AD$4</f>
        <v>4.7949719999999996</v>
      </c>
      <c r="AG1143" s="20"/>
      <c r="AH1143" s="1">
        <f t="shared" ref="AH1143" si="12004">X1143*AC1143+Z1143*AC1146-Y1143*AD1143-AA1143*AD1146</f>
        <v>-19.188510691328002</v>
      </c>
      <c r="AI1143" s="4">
        <f t="shared" ref="AI1143" si="12005">(X1143*AD1143+Y1143*AC1143+Z1143*AD1146+AA1143*AC1146)</f>
        <v>0</v>
      </c>
      <c r="AJ1143" s="2">
        <f t="shared" ref="AJ1143" si="12006">X1143*AE1143+Z1143*AE1146-Y1143*AF1143-AA1143*AF1146</f>
        <v>0</v>
      </c>
      <c r="AK1143" s="3">
        <f t="shared" ref="AK1143" si="12007">(X1143*AF1143+Y1143*AE1143+Z1143*AF1146+AA1143*AE1146)</f>
        <v>-88.012659486618404</v>
      </c>
      <c r="AL1143" s="20"/>
      <c r="AM1143" s="11">
        <v>1</v>
      </c>
      <c r="AN1143" s="12">
        <v>0</v>
      </c>
      <c r="AO1143" s="13">
        <v>0</v>
      </c>
      <c r="AP1143" s="14">
        <v>0</v>
      </c>
      <c r="AR1143" s="1">
        <f t="shared" ref="AR1143" si="12008">AH1143*AM1143+AJ1143*AM1146-AI1143*AN1143-AK1143*AN1146</f>
        <v>450.45830594968203</v>
      </c>
      <c r="AS1143" s="4">
        <f t="shared" ref="AS1143" si="12009">(AH1143*AN1143+AI1143*AM1143+AJ1143*AN1146+AK1143*AM1146)</f>
        <v>0</v>
      </c>
      <c r="AT1143" s="2">
        <f t="shared" ref="AT1143" si="12010">AH1143*AO1143+AJ1143*AO1146-AI1143*AP1143-AK1143*AP1146</f>
        <v>0</v>
      </c>
      <c r="AU1143" s="3">
        <f t="shared" ref="AU1143" si="12011">(AH1143*AP1143+AI1143*AO1143+AJ1143*AP1146+AK1143*AO1146)</f>
        <v>-88.012659486618404</v>
      </c>
      <c r="AV1143" s="20"/>
      <c r="AW1143" s="11">
        <v>1</v>
      </c>
      <c r="AX1143" s="12">
        <v>0</v>
      </c>
      <c r="AY1143" s="13">
        <v>0</v>
      </c>
      <c r="AZ1143" s="40">
        <f t="shared" ref="AZ1143" si="12012">$B1143*$AX$4</f>
        <v>4.7949719999999996</v>
      </c>
      <c r="BA1143" s="20"/>
      <c r="BB1143" s="1">
        <f t="shared" ref="BB1143" si="12013">AR1143*AW1143+AT1143*AW1146-AS1143*AX1143-AU1143*AX1146</f>
        <v>450.45830594968203</v>
      </c>
      <c r="BC1143" s="4">
        <f t="shared" ref="BC1143" si="12014">(AR1143*AX1143+AS1143*AW1143+AT1143*AX1146+AU1143*AW1146)</f>
        <v>0</v>
      </c>
      <c r="BD1143" s="2">
        <f t="shared" ref="BD1143" si="12015">AR1143*AY1143+AT1143*AY1146-AS1143*AZ1143-AU1143*AZ1146</f>
        <v>0</v>
      </c>
      <c r="BE1143" s="3">
        <f t="shared" ref="BE1143" si="12016">(AR1143*AZ1143+AS1143*AY1143+AT1143*AZ1146+AU1143*AY1146)</f>
        <v>2071.9223047095402</v>
      </c>
      <c r="BF1143" s="20"/>
      <c r="BG1143" s="11">
        <v>1</v>
      </c>
      <c r="BH1143" s="12">
        <v>0</v>
      </c>
      <c r="BI1143" s="13">
        <v>0</v>
      </c>
      <c r="BJ1143" s="14">
        <v>0</v>
      </c>
      <c r="BK1143" s="20"/>
      <c r="BL1143" s="1">
        <f t="shared" ref="BL1143" si="12017">BB1143*BG1143+BD1143*BG1146-BC1143*BH1143-BE1143*BH1146</f>
        <v>-10018.020303176678</v>
      </c>
      <c r="BM1143" s="4">
        <f t="shared" ref="BM1143" si="12018">(BB1143*BH1143+BC1143*BG1143+BD1143*BH1146+BE1143*BG1146)</f>
        <v>0</v>
      </c>
      <c r="BN1143" s="2">
        <f t="shared" ref="BN1143" si="12019">BB1143*BI1143+BD1143*BI1146-BC1143*BJ1143-BE1143*BJ1146</f>
        <v>0</v>
      </c>
      <c r="BO1143" s="3">
        <f t="shared" ref="BO1143" si="12020">(BB1143*BJ1143+BC1143*BI1143+BD1143*BJ1146+BE1143*BI1146)</f>
        <v>2071.9223047095402</v>
      </c>
      <c r="BP1143" s="20"/>
      <c r="BQ1143" s="11">
        <v>1</v>
      </c>
      <c r="BR1143" s="12">
        <v>0</v>
      </c>
      <c r="BS1143" s="13">
        <v>0</v>
      </c>
      <c r="BT1143" s="40">
        <f t="shared" ref="BT1143" si="12021">$B1143*BR$4</f>
        <v>3.9957120000000002</v>
      </c>
      <c r="BU1143" s="20"/>
      <c r="BV1143" s="1">
        <f t="shared" ref="BV1143" si="12022">BL1143*BQ1143+BN1143*BQ1146-BM1143*BR1143-BO1143*BR1146</f>
        <v>-10018.020303176678</v>
      </c>
      <c r="BW1143" s="4">
        <f t="shared" ref="BW1143" si="12023">(BL1143*BR1143+BM1143*BQ1143+BN1143*BR1146+BO1143*BQ1146)</f>
        <v>0</v>
      </c>
      <c r="BX1143" s="2">
        <f t="shared" ref="BX1143" si="12024">BL1143*BS1143+BN1143*BS1146-BM1143*BT1143-BO1143*BT1146</f>
        <v>0</v>
      </c>
      <c r="BY1143" s="3">
        <f t="shared" ref="BY1143" si="12025">(BL1143*BT1143+BM1143*BS1143+BN1143*BT1146+BO1143*BS1146)</f>
        <v>-37957.201636937156</v>
      </c>
      <c r="BZ1143" s="20"/>
      <c r="CA1143" s="11">
        <v>1</v>
      </c>
      <c r="CB1143" s="12">
        <v>0</v>
      </c>
      <c r="CC1143" s="13">
        <v>0</v>
      </c>
      <c r="CD1143" s="14">
        <v>0</v>
      </c>
      <c r="CE1143" s="20"/>
      <c r="CF1143" s="1">
        <f t="shared" ref="CF1143" si="12026">BV1143*CA1143+BX1143*CA1146-BW1143*CB1143-BY1143*CB1146</f>
        <v>76545.048146730536</v>
      </c>
      <c r="CG1143" s="4">
        <f t="shared" ref="CG1143" si="12027">(BV1143*CB1143+BW1143*CA1143+BX1143*CB1146+BY1143*CA1146)</f>
        <v>0</v>
      </c>
      <c r="CH1143" s="2">
        <f t="shared" ref="CH1143" si="12028">BV1143*CC1143+BX1143*CC1146-BW1143*CD1143-BY1143*CD1146</f>
        <v>0</v>
      </c>
      <c r="CI1143" s="3">
        <f t="shared" ref="CI1143" si="12029">(BV1143*CD1143+BW1143*CC1143+BX1143*CD1146+BY1143*CC1146)</f>
        <v>-37957.201636937156</v>
      </c>
      <c r="CJ1143" s="28"/>
      <c r="CK1143" s="11">
        <v>1</v>
      </c>
      <c r="CL1143" s="12">
        <v>0</v>
      </c>
      <c r="CM1143" s="13">
        <v>0</v>
      </c>
      <c r="CN1143" s="14">
        <v>0</v>
      </c>
      <c r="CP1143" s="1">
        <f t="shared" ref="CP1143" si="12030">CF1143*CK1143+CH1143*CK1146-CG1143*CL1143-CI1143*CL1146</f>
        <v>76545.048146730536</v>
      </c>
      <c r="CQ1143" s="4">
        <f t="shared" ref="CQ1143" si="12031">(CF1143*CL1143+CG1143*CK1143+CH1143*CL1146+CI1143*CK1146)</f>
        <v>-37957.201636937156</v>
      </c>
      <c r="CR1143" s="2">
        <f t="shared" ref="CR1143" si="12032">CF1143*CM1143+CH1143*CM1146-CG1143*CN1143-CI1143*CN1146</f>
        <v>0</v>
      </c>
      <c r="CS1143" s="3">
        <f t="shared" ref="CS1143" si="12033">(CF1143*CN1143+CG1143*CM1143+CH1143*CN1146+CI1143*CM1146)</f>
        <v>-37957.201636937156</v>
      </c>
      <c r="CU1143" s="29">
        <f t="shared" ref="CU1143" si="12034">20*LOG(((1+$CL$4)/$CL$4)/((CP1143+CP1146)^2+(CQ1143+CQ1146)^2)^0.5)</f>
        <v>-99.659846891696134</v>
      </c>
      <c r="CW1143" s="53">
        <f t="shared" ref="CW1143" si="12035">((CP1143^2+CQ1143^2)^0.5)/((CP1146^2+CQ1146^2)^0.5)</f>
        <v>0.49588056394420238</v>
      </c>
    </row>
    <row r="1144" spans="1:101" ht="18" customHeight="1" thickBot="1">
      <c r="D1144" s="11"/>
      <c r="E1144" s="13"/>
      <c r="F1144" s="13"/>
      <c r="G1144" s="15"/>
      <c r="H1144" s="10"/>
      <c r="I1144" s="11"/>
      <c r="J1144" s="13"/>
      <c r="K1144" s="13"/>
      <c r="L1144" s="15"/>
      <c r="N1144" s="5"/>
      <c r="Q1144" s="6"/>
      <c r="S1144" s="11"/>
      <c r="T1144" s="13"/>
      <c r="U1144" s="13"/>
      <c r="V1144" s="15"/>
      <c r="W1144" s="20"/>
      <c r="X1144" s="5"/>
      <c r="AA1144" s="6"/>
      <c r="AB1144" s="20"/>
      <c r="AC1144" s="11"/>
      <c r="AD1144" s="13"/>
      <c r="AE1144" s="13"/>
      <c r="AF1144" s="15"/>
      <c r="AG1144" s="20"/>
      <c r="AH1144" s="5"/>
      <c r="AK1144" s="6"/>
      <c r="AL1144" s="20"/>
      <c r="AM1144" s="11"/>
      <c r="AN1144" s="13"/>
      <c r="AO1144" s="13"/>
      <c r="AP1144" s="15"/>
      <c r="AR1144" s="5"/>
      <c r="AU1144" s="6"/>
      <c r="AW1144" s="11"/>
      <c r="AX1144" s="13"/>
      <c r="AY1144" s="13"/>
      <c r="AZ1144" s="15"/>
      <c r="BA1144" s="20"/>
      <c r="BB1144" s="5"/>
      <c r="BE1144" s="6"/>
      <c r="BG1144" s="11"/>
      <c r="BH1144" s="13"/>
      <c r="BI1144" s="13"/>
      <c r="BJ1144" s="15"/>
      <c r="BL1144" s="5"/>
      <c r="BO1144" s="6"/>
      <c r="BQ1144" s="11"/>
      <c r="BR1144" s="13"/>
      <c r="BS1144" s="13"/>
      <c r="BT1144" s="15"/>
      <c r="BU1144" s="20"/>
      <c r="BV1144" s="5"/>
      <c r="BY1144" s="6"/>
      <c r="CA1144" s="11"/>
      <c r="CB1144" s="13"/>
      <c r="CC1144" s="13"/>
      <c r="CD1144" s="15"/>
      <c r="CF1144" s="5"/>
      <c r="CI1144" s="6"/>
      <c r="CK1144" s="11"/>
      <c r="CL1144" s="13"/>
      <c r="CM1144" s="13"/>
      <c r="CN1144" s="15"/>
      <c r="CP1144" s="5"/>
      <c r="CS1144" s="6"/>
      <c r="CW1144" s="54"/>
    </row>
    <row r="1145" spans="1:101" ht="18" customHeight="1" thickBot="1">
      <c r="D1145" s="11" t="s">
        <v>101</v>
      </c>
      <c r="E1145" s="13"/>
      <c r="F1145" s="13" t="s">
        <v>102</v>
      </c>
      <c r="G1145" s="15"/>
      <c r="H1145" s="10"/>
      <c r="I1145" s="11" t="s">
        <v>106</v>
      </c>
      <c r="J1145" s="13"/>
      <c r="K1145" s="13" t="s">
        <v>105</v>
      </c>
      <c r="L1145" s="15"/>
      <c r="N1145" s="194" t="s">
        <v>16</v>
      </c>
      <c r="O1145" s="195"/>
      <c r="P1145" s="196" t="s">
        <v>17</v>
      </c>
      <c r="Q1145" s="197"/>
      <c r="S1145" s="11" t="s">
        <v>4</v>
      </c>
      <c r="T1145" s="13"/>
      <c r="U1145" s="13" t="s">
        <v>5</v>
      </c>
      <c r="V1145" s="15"/>
      <c r="W1145" s="20"/>
      <c r="X1145" s="194" t="s">
        <v>111</v>
      </c>
      <c r="Y1145" s="195"/>
      <c r="Z1145" s="196" t="s">
        <v>110</v>
      </c>
      <c r="AA1145" s="197"/>
      <c r="AB1145" s="20"/>
      <c r="AC1145" s="11" t="s">
        <v>18</v>
      </c>
      <c r="AD1145" s="13"/>
      <c r="AE1145" s="13" t="s">
        <v>19</v>
      </c>
      <c r="AF1145" s="15"/>
      <c r="AG1145" s="20"/>
      <c r="AH1145" s="194" t="s">
        <v>114</v>
      </c>
      <c r="AI1145" s="195"/>
      <c r="AJ1145" s="196" t="s">
        <v>115</v>
      </c>
      <c r="AK1145" s="197"/>
      <c r="AL1145" s="20"/>
      <c r="AM1145" s="11" t="s">
        <v>138</v>
      </c>
      <c r="AN1145" s="13"/>
      <c r="AO1145" s="13" t="s">
        <v>137</v>
      </c>
      <c r="AP1145" s="15"/>
      <c r="AR1145" s="194" t="s">
        <v>117</v>
      </c>
      <c r="AS1145" s="195"/>
      <c r="AT1145" s="196" t="s">
        <v>118</v>
      </c>
      <c r="AU1145" s="197"/>
      <c r="AV1145" s="36"/>
      <c r="AW1145" s="11" t="s">
        <v>142</v>
      </c>
      <c r="AX1145" s="13"/>
      <c r="AY1145" s="13" t="s">
        <v>141</v>
      </c>
      <c r="AZ1145" s="15"/>
      <c r="BA1145" s="20"/>
      <c r="BB1145" s="194" t="s">
        <v>122</v>
      </c>
      <c r="BC1145" s="195"/>
      <c r="BD1145" s="196" t="s">
        <v>121</v>
      </c>
      <c r="BE1145" s="197"/>
      <c r="BF1145" s="36"/>
      <c r="BG1145" s="11" t="s">
        <v>145</v>
      </c>
      <c r="BH1145" s="13"/>
      <c r="BI1145" s="13" t="s">
        <v>146</v>
      </c>
      <c r="BJ1145" s="15"/>
      <c r="BK1145" s="36"/>
      <c r="BL1145" s="194" t="s">
        <v>125</v>
      </c>
      <c r="BM1145" s="195"/>
      <c r="BN1145" s="196" t="s">
        <v>126</v>
      </c>
      <c r="BO1145" s="197"/>
      <c r="BP1145" s="36"/>
      <c r="BQ1145" s="11" t="s">
        <v>150</v>
      </c>
      <c r="BR1145" s="13"/>
      <c r="BS1145" s="13" t="s">
        <v>149</v>
      </c>
      <c r="BT1145" s="15"/>
      <c r="BU1145" s="20"/>
      <c r="BV1145" s="194" t="s">
        <v>129</v>
      </c>
      <c r="BW1145" s="195"/>
      <c r="BX1145" s="196" t="s">
        <v>130</v>
      </c>
      <c r="BY1145" s="197"/>
      <c r="BZ1145" s="36"/>
      <c r="CA1145" s="11" t="s">
        <v>154</v>
      </c>
      <c r="CB1145" s="13"/>
      <c r="CC1145" s="13" t="s">
        <v>153</v>
      </c>
      <c r="CD1145" s="15"/>
      <c r="CE1145" s="36"/>
      <c r="CF1145" s="194" t="s">
        <v>134</v>
      </c>
      <c r="CG1145" s="195"/>
      <c r="CH1145" s="196" t="s">
        <v>133</v>
      </c>
      <c r="CI1145" s="197"/>
      <c r="CK1145" s="11" t="s">
        <v>159</v>
      </c>
      <c r="CL1145" s="13"/>
      <c r="CM1145" s="13" t="s">
        <v>158</v>
      </c>
      <c r="CN1145" s="15"/>
      <c r="CP1145" s="109" t="s">
        <v>161</v>
      </c>
      <c r="CQ1145" s="110"/>
      <c r="CR1145" s="111" t="s">
        <v>162</v>
      </c>
      <c r="CS1145" s="112"/>
      <c r="CU1145" s="38" t="s">
        <v>29</v>
      </c>
      <c r="CW1145" s="55" t="s">
        <v>47</v>
      </c>
    </row>
    <row r="1146" spans="1:101" ht="18" customHeight="1" thickTop="1" thickBot="1">
      <c r="D1146" s="16">
        <v>0</v>
      </c>
      <c r="E1146" s="17">
        <f t="shared" ref="E1146" si="12036">$B1143*$E$4</f>
        <v>2.2805439999999999</v>
      </c>
      <c r="F1146" s="18">
        <v>1</v>
      </c>
      <c r="G1146" s="19">
        <v>0</v>
      </c>
      <c r="H1146" s="10"/>
      <c r="I1146" s="16">
        <v>0</v>
      </c>
      <c r="J1146" s="17">
        <v>0</v>
      </c>
      <c r="K1146" s="18">
        <v>1</v>
      </c>
      <c r="L1146" s="19">
        <v>0</v>
      </c>
      <c r="N1146" s="1">
        <f t="shared" ref="N1146" si="12037">D1146*I1143+F1146*I1146-E1146*J1143-G1146*J1146</f>
        <v>0</v>
      </c>
      <c r="O1146" s="4">
        <f t="shared" ref="O1146" si="12038">(D1146*J1143+E1146*I1143+F1146*J1146+G1146*I1146)</f>
        <v>2.2805439999999999</v>
      </c>
      <c r="P1146" s="2">
        <f t="shared" ref="P1146" si="12039">D1146*K1143+F1146*K1146-E1146*L1143-G1146*L1146</f>
        <v>-8.1123970273280008</v>
      </c>
      <c r="Q1146" s="3">
        <f t="shared" ref="Q1146" si="12040">(D1146*L1143+E1146*K1143+F1146*L1146+G1146*K1146)</f>
        <v>0</v>
      </c>
      <c r="S1146" s="16">
        <v>0</v>
      </c>
      <c r="T1146" s="17">
        <f t="shared" ref="T1146" si="12041">$B1143*$T$4</f>
        <v>5.0525440000000001</v>
      </c>
      <c r="U1146" s="18">
        <v>1</v>
      </c>
      <c r="V1146" s="19">
        <v>0</v>
      </c>
      <c r="W1146" s="20"/>
      <c r="X1146" s="1">
        <f t="shared" ref="X1146" si="12042">N1146*S1143+P1146*S1146-O1146*T1143-Q1146*T1146</f>
        <v>0</v>
      </c>
      <c r="Y1146" s="4">
        <f t="shared" ref="Y1146" si="12043">(N1146*T1143+O1146*S1143+P1146*T1146+Q1146*S1146)</f>
        <v>-38.707698926043932</v>
      </c>
      <c r="Z1146" s="2">
        <f t="shared" ref="Z1146" si="12044">N1146*U1143+P1146*U1146-O1146*V1143-Q1146*V1146</f>
        <v>-8.1123970273280008</v>
      </c>
      <c r="AA1146" s="3">
        <f t="shared" ref="AA1146" si="12045">(N1146*V1143+O1146*U1143+P1146*V1146+Q1146*U1146)</f>
        <v>0</v>
      </c>
      <c r="AB1146" s="20"/>
      <c r="AC1146" s="16">
        <v>0</v>
      </c>
      <c r="AD1146" s="17">
        <v>0</v>
      </c>
      <c r="AE1146" s="18">
        <v>1</v>
      </c>
      <c r="AF1146" s="19">
        <v>0</v>
      </c>
      <c r="AG1146" s="20"/>
      <c r="AH1146" s="1">
        <f t="shared" ref="AH1146" si="12046">X1146*AC1143+Z1146*AC1146-Y1146*AD1143-AA1146*AD1146</f>
        <v>0</v>
      </c>
      <c r="AI1146" s="4">
        <f t="shared" ref="AI1146" si="12047">(X1146*AD1143+Y1146*AC1143+Z1146*AD1146+AA1146*AC1146)</f>
        <v>-38.707698926043932</v>
      </c>
      <c r="AJ1146" s="2">
        <f t="shared" ref="AJ1146" si="12048">X1146*AE1143+Z1146*AE1146-Y1146*AF1143-AA1146*AF1146</f>
        <v>177.4899355074827</v>
      </c>
      <c r="AK1146" s="3">
        <f t="shared" ref="AK1146" si="12049">(X1146*AF1143+Y1146*AE1143+Z1146*AF1146+AA1146*AE1146)</f>
        <v>0</v>
      </c>
      <c r="AL1146" s="20"/>
      <c r="AM1146" s="16">
        <v>0</v>
      </c>
      <c r="AN1146" s="17">
        <f t="shared" ref="AN1146" si="12050">$B1143*$AN$4</f>
        <v>5.3361279999999995</v>
      </c>
      <c r="AO1146" s="18">
        <v>1</v>
      </c>
      <c r="AP1146" s="19">
        <v>0</v>
      </c>
      <c r="AR1146" s="1">
        <f t="shared" ref="AR1146" si="12051">AH1146*AM1143+AJ1146*AM1146-AI1146*AN1143-AK1146*AN1146</f>
        <v>0</v>
      </c>
      <c r="AS1146" s="4">
        <f t="shared" ref="AS1146" si="12052">(AH1146*AN1143+AI1146*AM1143+AJ1146*AN1146+AK1146*AM1146)</f>
        <v>908.40131565362867</v>
      </c>
      <c r="AT1146" s="2">
        <f t="shared" ref="AT1146" si="12053">AH1146*AO1143+AJ1146*AO1146-AI1146*AP1143-AK1146*AP1146</f>
        <v>177.4899355074827</v>
      </c>
      <c r="AU1146" s="3">
        <f t="shared" ref="AU1146" si="12054">(AH1146*AP1143+AI1146*AO1143+AJ1146*AP1146+AK1146*AO1146)</f>
        <v>0</v>
      </c>
      <c r="AV1146" s="20"/>
      <c r="AW1146" s="16">
        <v>0</v>
      </c>
      <c r="AX1146" s="17">
        <v>0</v>
      </c>
      <c r="AY1146" s="18">
        <v>1</v>
      </c>
      <c r="AZ1146" s="19">
        <v>0</v>
      </c>
      <c r="BA1146" s="20"/>
      <c r="BB1146" s="1">
        <f t="shared" ref="BB1146" si="12055">AR1146*AW1143+AT1146*AW1146-AS1146*AX1143-AU1146*AX1146</f>
        <v>0</v>
      </c>
      <c r="BC1146" s="4">
        <f t="shared" ref="BC1146" si="12056">(AR1146*AX1143+AS1146*AW1143+AT1146*AX1146+AU1146*AW1146)</f>
        <v>908.40131565362867</v>
      </c>
      <c r="BD1146" s="2">
        <f t="shared" ref="BD1146" si="12057">AR1146*AY1143+AT1146*AY1146-AS1146*AZ1143-AU1146*AZ1146</f>
        <v>-4178.268937814828</v>
      </c>
      <c r="BE1146" s="3">
        <f t="shared" ref="BE1146" si="12058">(AR1146*AZ1143+AS1146*AY1143+AT1146*AZ1146+AU1146*AY1146)</f>
        <v>0</v>
      </c>
      <c r="BF1146" s="20"/>
      <c r="BG1146" s="16">
        <v>0</v>
      </c>
      <c r="BH1146" s="17">
        <f t="shared" ref="BH1146" si="12059">$B1143*$BH$4</f>
        <v>5.0525440000000001</v>
      </c>
      <c r="BI1146" s="18">
        <v>1</v>
      </c>
      <c r="BJ1146" s="19">
        <v>0</v>
      </c>
      <c r="BK1146" s="20"/>
      <c r="BL1146" s="1">
        <f t="shared" ref="BL1146" si="12060">BB1146*BG1143+BD1146*BG1146-BC1146*BH1143-BE1146*BH1146</f>
        <v>0</v>
      </c>
      <c r="BM1146" s="4">
        <f t="shared" ref="BM1146" si="12061">(BB1146*BH1143+BC1146*BG1143+BD1146*BH1146+BE1146*BG1146)</f>
        <v>-20202.486336489055</v>
      </c>
      <c r="BN1146" s="2">
        <f t="shared" ref="BN1146" si="12062">BB1146*BI1143+BD1146*BI1146-BC1146*BJ1143-BE1146*BJ1146</f>
        <v>-4178.268937814828</v>
      </c>
      <c r="BO1146" s="3">
        <f t="shared" ref="BO1146" si="12063">(BB1146*BJ1143+BC1146*BI1143+BD1146*BJ1146+BE1146*BI1146)</f>
        <v>0</v>
      </c>
      <c r="BP1146" s="20"/>
      <c r="BQ1146" s="16">
        <v>0</v>
      </c>
      <c r="BR1146" s="17">
        <v>0</v>
      </c>
      <c r="BS1146" s="18">
        <v>1</v>
      </c>
      <c r="BT1146" s="19">
        <v>0</v>
      </c>
      <c r="BU1146" s="20"/>
      <c r="BV1146" s="1">
        <f t="shared" ref="BV1146" si="12064">BL1146*BQ1143+BN1146*BQ1146-BM1146*BR1143-BO1146*BR1146</f>
        <v>0</v>
      </c>
      <c r="BW1146" s="4">
        <f t="shared" ref="BW1146" si="12065">(BL1146*BR1143+BM1146*BQ1143+BN1146*BR1146+BO1146*BQ1146)</f>
        <v>-20202.486336489055</v>
      </c>
      <c r="BX1146" s="2">
        <f t="shared" ref="BX1146" si="12066">BL1146*BS1143+BN1146*BS1146-BM1146*BT1143-BO1146*BT1146</f>
        <v>76545.048146730522</v>
      </c>
      <c r="BY1146" s="3">
        <f t="shared" ref="BY1146" si="12067">(BL1146*BT1143+BM1146*BS1143+BN1146*BT1146+BO1146*BS1146)</f>
        <v>0</v>
      </c>
      <c r="BZ1146" s="20"/>
      <c r="CA1146" s="16">
        <v>0</v>
      </c>
      <c r="CB1146" s="17">
        <f t="shared" ref="CB1146" si="12068">$B1143*$CB$4</f>
        <v>2.2805439999999999</v>
      </c>
      <c r="CC1146" s="18">
        <v>1</v>
      </c>
      <c r="CD1146" s="19">
        <v>0</v>
      </c>
      <c r="CE1146" s="20"/>
      <c r="CF1146" s="1">
        <f t="shared" ref="CF1146" si="12069">BV1146*CA1143+BX1146*CA1146-BW1146*CB1143-BY1146*CB1146</f>
        <v>0</v>
      </c>
      <c r="CG1146" s="4">
        <f t="shared" ref="CG1146" si="12070">(BV1146*CB1143+BW1146*CA1143+BX1146*CB1146+BY1146*CA1146)</f>
        <v>154361.86394424835</v>
      </c>
      <c r="CH1146" s="2">
        <f t="shared" ref="CH1146" si="12071">BV1146*CC1143+BX1146*CC1146-BW1146*CD1143-BY1146*CD1146</f>
        <v>76545.048146730522</v>
      </c>
      <c r="CI1146" s="3">
        <f t="shared" ref="CI1146" si="12072">(BV1146*CD1143+BW1146*CC1143+BX1146*CD1146+BY1146*CC1146)</f>
        <v>0</v>
      </c>
      <c r="CK1146" s="16">
        <f t="shared" ref="CK1146" si="12073">1/$CL$4</f>
        <v>1</v>
      </c>
      <c r="CL1146" s="17">
        <v>0</v>
      </c>
      <c r="CM1146" s="18">
        <v>1</v>
      </c>
      <c r="CN1146" s="19">
        <v>0</v>
      </c>
      <c r="CP1146" s="1">
        <f t="shared" ref="CP1146" si="12074">CF1146*CK1143+CH1146*CK1146-CG1146*CL1143-CI1146*CL1146</f>
        <v>76545.048146730522</v>
      </c>
      <c r="CQ1146" s="4">
        <f t="shared" ref="CQ1146" si="12075">(CF1146*CL1143+CG1146*CK1143+CH1146*CL1146+CI1146*CK1146)</f>
        <v>154361.86394424835</v>
      </c>
      <c r="CR1146" s="2">
        <f t="shared" ref="CR1146" si="12076">CF1146*CM1143+CH1146*CM1146-CG1146*CN1143-CI1146*CN1146</f>
        <v>76545.048146730522</v>
      </c>
      <c r="CS1146" s="3">
        <f t="shared" ref="CS1146" si="12077">(CF1146*CN1143+CG1146*CM1143+CH1146*CN1146+CI1146*CM1146)</f>
        <v>0</v>
      </c>
      <c r="CU1146" s="39">
        <f t="shared" ref="CU1146" si="12078">(180/PI())*ATAN(-1*(CQ1143/CP1143))</f>
        <v>26.375919172929777</v>
      </c>
      <c r="CW1146" s="56">
        <f t="shared" ref="CW1146" si="12079">20*LOG(((1-(10^(CU1143/20)^2)*(1-((1-CW1143)/(1+CW1143))^2))^0.5))</f>
        <v>-4.1633488310982788E-10</v>
      </c>
    </row>
    <row r="1147" spans="1:101" ht="18" customHeight="1"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  <c r="V1147" s="20"/>
      <c r="W1147" s="20"/>
      <c r="X1147" s="20"/>
      <c r="Y1147" s="20"/>
      <c r="Z1147" s="20"/>
      <c r="AA1147" s="20"/>
      <c r="AB1147" s="30"/>
      <c r="AC1147" s="20"/>
      <c r="AD1147" s="20"/>
      <c r="AE1147" s="20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</row>
    <row r="1148" spans="1:101" ht="18" customHeight="1"/>
    <row r="1149" spans="1:101" ht="18" customHeight="1" thickBot="1">
      <c r="A1149" s="23"/>
      <c r="B1149" s="23"/>
      <c r="C1149" s="23"/>
      <c r="D1149" s="20" t="s">
        <v>6</v>
      </c>
      <c r="E1149" s="20"/>
      <c r="F1149" s="20"/>
      <c r="G1149" s="20"/>
      <c r="H1149" s="20"/>
      <c r="I1149" s="20" t="s">
        <v>7</v>
      </c>
      <c r="J1149" s="20"/>
      <c r="K1149" s="20"/>
      <c r="L1149" s="20"/>
      <c r="M1149" s="23"/>
      <c r="N1149" s="23"/>
      <c r="O1149" s="24" t="s">
        <v>8</v>
      </c>
      <c r="P1149" s="23"/>
      <c r="Q1149" s="23"/>
      <c r="R1149" s="23"/>
      <c r="S1149" s="20"/>
      <c r="T1149" s="20" t="s">
        <v>9</v>
      </c>
      <c r="U1149" s="23"/>
      <c r="V1149" s="23"/>
      <c r="W1149" s="23"/>
      <c r="X1149" s="23"/>
      <c r="Y1149" s="24" t="s">
        <v>10</v>
      </c>
      <c r="Z1149" s="23"/>
      <c r="AA1149" s="23"/>
      <c r="AB1149" s="23"/>
      <c r="AC1149" s="24" t="s">
        <v>11</v>
      </c>
      <c r="AD1149" s="20"/>
      <c r="AE1149" s="20"/>
      <c r="AF1149" s="20"/>
      <c r="AG1149" s="20"/>
      <c r="AH1149" s="23"/>
      <c r="AI1149" s="24" t="s">
        <v>12</v>
      </c>
      <c r="AJ1149" s="23"/>
      <c r="AK1149" s="23"/>
      <c r="AL1149" s="20"/>
      <c r="AM1149" s="24" t="s">
        <v>21</v>
      </c>
      <c r="AN1149" s="20"/>
      <c r="AO1149" s="23"/>
      <c r="AP1149" s="23"/>
      <c r="AQ1149" s="23"/>
      <c r="AR1149" s="23"/>
      <c r="AS1149" s="24" t="s">
        <v>87</v>
      </c>
      <c r="AT1149" s="23"/>
      <c r="AU1149" s="23"/>
      <c r="AV1149" s="23"/>
      <c r="AW1149" s="24" t="s">
        <v>22</v>
      </c>
      <c r="AX1149" s="20"/>
      <c r="AY1149" s="20"/>
      <c r="AZ1149" s="20"/>
      <c r="BA1149" s="20"/>
      <c r="BB1149" s="23"/>
      <c r="BC1149" s="24" t="s">
        <v>13</v>
      </c>
      <c r="BD1149" s="23"/>
      <c r="BE1149" s="23"/>
      <c r="BF1149" s="23"/>
      <c r="BG1149" s="24" t="s">
        <v>23</v>
      </c>
      <c r="BH1149" s="20"/>
      <c r="BI1149" s="23"/>
      <c r="BJ1149" s="23"/>
      <c r="BK1149" s="23"/>
      <c r="BL1149" s="23"/>
      <c r="BM1149" s="24" t="s">
        <v>24</v>
      </c>
      <c r="BN1149" s="23"/>
      <c r="BO1149" s="23"/>
      <c r="BP1149" s="23"/>
      <c r="BQ1149" s="24" t="s">
        <v>22</v>
      </c>
      <c r="BR1149" s="20"/>
      <c r="BS1149" s="20"/>
      <c r="BT1149" s="20"/>
      <c r="BU1149" s="20"/>
      <c r="BV1149" s="23"/>
      <c r="BW1149" s="24" t="s">
        <v>25</v>
      </c>
      <c r="BX1149" s="23"/>
      <c r="BY1149" s="23"/>
      <c r="BZ1149" s="23"/>
      <c r="CA1149" s="24" t="s">
        <v>23</v>
      </c>
      <c r="CB1149" s="20"/>
      <c r="CC1149" s="23"/>
      <c r="CD1149" s="23"/>
      <c r="CE1149" s="23"/>
      <c r="CF1149" s="23"/>
      <c r="CG1149" s="24" t="s">
        <v>88</v>
      </c>
      <c r="CH1149" s="23"/>
      <c r="CI1149" s="23"/>
      <c r="CJ1149" s="23"/>
      <c r="CK1149" s="24" t="s">
        <v>155</v>
      </c>
      <c r="CL1149" s="24"/>
      <c r="CM1149" s="23"/>
      <c r="CN1149" s="23"/>
      <c r="CO1149" s="23"/>
      <c r="CP1149" s="23"/>
      <c r="CQ1149" s="24" t="s">
        <v>89</v>
      </c>
      <c r="CR1149" s="23"/>
      <c r="CS1149" s="23"/>
    </row>
    <row r="1150" spans="1:101" ht="18" customHeight="1" thickBot="1">
      <c r="A1150" s="23"/>
      <c r="B1150" s="33"/>
      <c r="C1150" s="23"/>
      <c r="D1150" s="7" t="s">
        <v>99</v>
      </c>
      <c r="E1150" s="8"/>
      <c r="F1150" s="8" t="s">
        <v>100</v>
      </c>
      <c r="G1150" s="9"/>
      <c r="H1150" s="10"/>
      <c r="I1150" s="7" t="s">
        <v>103</v>
      </c>
      <c r="J1150" s="8"/>
      <c r="K1150" s="8" t="s">
        <v>104</v>
      </c>
      <c r="L1150" s="9"/>
      <c r="M1150" s="23"/>
      <c r="N1150" s="194" t="s">
        <v>74</v>
      </c>
      <c r="O1150" s="195"/>
      <c r="P1150" s="196" t="s">
        <v>75</v>
      </c>
      <c r="Q1150" s="197"/>
      <c r="R1150" s="23"/>
      <c r="S1150" s="7" t="s">
        <v>2</v>
      </c>
      <c r="T1150" s="8"/>
      <c r="U1150" s="8" t="s">
        <v>3</v>
      </c>
      <c r="V1150" s="9"/>
      <c r="W1150" s="20"/>
      <c r="X1150" s="194" t="s">
        <v>108</v>
      </c>
      <c r="Y1150" s="195"/>
      <c r="Z1150" s="196" t="s">
        <v>109</v>
      </c>
      <c r="AA1150" s="197"/>
      <c r="AB1150" s="20"/>
      <c r="AC1150" s="7" t="s">
        <v>107</v>
      </c>
      <c r="AD1150" s="8"/>
      <c r="AE1150" s="8" t="s">
        <v>14</v>
      </c>
      <c r="AF1150" s="9"/>
      <c r="AG1150" s="20"/>
      <c r="AH1150" s="194" t="s">
        <v>112</v>
      </c>
      <c r="AI1150" s="195"/>
      <c r="AJ1150" s="196" t="s">
        <v>113</v>
      </c>
      <c r="AK1150" s="197"/>
      <c r="AL1150" s="20"/>
      <c r="AM1150" s="106" t="s">
        <v>135</v>
      </c>
      <c r="AN1150" s="107"/>
      <c r="AO1150" s="107" t="s">
        <v>136</v>
      </c>
      <c r="AP1150" s="108"/>
      <c r="AQ1150" s="23"/>
      <c r="AR1150" s="194" t="s">
        <v>116</v>
      </c>
      <c r="AS1150" s="195"/>
      <c r="AT1150" s="196" t="s">
        <v>0</v>
      </c>
      <c r="AU1150" s="197"/>
      <c r="AV1150" s="36"/>
      <c r="AW1150" s="7" t="s">
        <v>139</v>
      </c>
      <c r="AX1150" s="8"/>
      <c r="AY1150" s="8" t="s">
        <v>140</v>
      </c>
      <c r="AZ1150" s="9"/>
      <c r="BA1150" s="20"/>
      <c r="BB1150" s="194" t="s">
        <v>119</v>
      </c>
      <c r="BC1150" s="195"/>
      <c r="BD1150" s="196" t="s">
        <v>120</v>
      </c>
      <c r="BE1150" s="197"/>
      <c r="BF1150" s="36"/>
      <c r="BG1150" s="190" t="s">
        <v>143</v>
      </c>
      <c r="BH1150" s="191"/>
      <c r="BI1150" s="192" t="s">
        <v>144</v>
      </c>
      <c r="BJ1150" s="193"/>
      <c r="BK1150" s="36"/>
      <c r="BL1150" s="194" t="s">
        <v>123</v>
      </c>
      <c r="BM1150" s="195"/>
      <c r="BN1150" s="196" t="s">
        <v>124</v>
      </c>
      <c r="BO1150" s="197"/>
      <c r="BP1150" s="36"/>
      <c r="BQ1150" s="7" t="s">
        <v>147</v>
      </c>
      <c r="BR1150" s="8"/>
      <c r="BS1150" s="8" t="s">
        <v>148</v>
      </c>
      <c r="BT1150" s="9"/>
      <c r="BU1150" s="20"/>
      <c r="BV1150" s="194" t="s">
        <v>127</v>
      </c>
      <c r="BW1150" s="195"/>
      <c r="BX1150" s="196" t="s">
        <v>128</v>
      </c>
      <c r="BY1150" s="197"/>
      <c r="BZ1150" s="36"/>
      <c r="CA1150" s="7" t="s">
        <v>151</v>
      </c>
      <c r="CB1150" s="8"/>
      <c r="CC1150" s="8" t="s">
        <v>152</v>
      </c>
      <c r="CD1150" s="9"/>
      <c r="CE1150" s="36"/>
      <c r="CF1150" s="194" t="s">
        <v>131</v>
      </c>
      <c r="CG1150" s="195"/>
      <c r="CH1150" s="196" t="s">
        <v>132</v>
      </c>
      <c r="CI1150" s="197"/>
      <c r="CJ1150" s="23"/>
      <c r="CK1150" s="7" t="s">
        <v>156</v>
      </c>
      <c r="CL1150" s="8"/>
      <c r="CM1150" s="8" t="s">
        <v>157</v>
      </c>
      <c r="CN1150" s="9"/>
      <c r="CO1150" s="23"/>
      <c r="CP1150" s="194" t="s">
        <v>160</v>
      </c>
      <c r="CQ1150" s="195"/>
      <c r="CR1150" s="196" t="s">
        <v>132</v>
      </c>
      <c r="CS1150" s="197"/>
      <c r="CU1150" s="26" t="s">
        <v>15</v>
      </c>
      <c r="CW1150" s="52" t="s">
        <v>46</v>
      </c>
    </row>
    <row r="1151" spans="1:101" ht="18" customHeight="1" thickTop="1" thickBot="1">
      <c r="B1151" s="34">
        <v>2.82</v>
      </c>
      <c r="D1151" s="11">
        <v>1</v>
      </c>
      <c r="E1151" s="12">
        <v>0</v>
      </c>
      <c r="F1151" s="13">
        <v>0</v>
      </c>
      <c r="G1151" s="14">
        <v>0</v>
      </c>
      <c r="H1151" s="10"/>
      <c r="I1151" s="11">
        <v>1</v>
      </c>
      <c r="J1151" s="12">
        <v>0</v>
      </c>
      <c r="K1151" s="13">
        <v>0</v>
      </c>
      <c r="L1151" s="40">
        <f t="shared" ref="L1151" si="12080">$B1151*$J$4</f>
        <v>4.0242528000000002</v>
      </c>
      <c r="N1151" s="1">
        <f t="shared" ref="N1151" si="12081">D1151*I1151+F1151*I1154-E1151*J1151-G1151*J1154</f>
        <v>1</v>
      </c>
      <c r="O1151" s="4">
        <f t="shared" ref="O1151" si="12082">(D1151*J1151+E1151*I1151+F1151*J1154+G1151*I1154)</f>
        <v>0</v>
      </c>
      <c r="P1151" s="2">
        <f t="shared" ref="P1151" si="12083">D1151*K1151+F1151*K1154-E1151*L1151-G1151*L1154</f>
        <v>0</v>
      </c>
      <c r="Q1151" s="3">
        <f t="shared" ref="Q1151" si="12084">(D1151*L1151+E1151*K1151+F1151*L1154+G1151*K1154)</f>
        <v>4.0242528000000002</v>
      </c>
      <c r="S1151" s="11">
        <v>1</v>
      </c>
      <c r="T1151" s="12">
        <v>0</v>
      </c>
      <c r="U1151" s="13">
        <v>0</v>
      </c>
      <c r="V1151" s="13">
        <v>0</v>
      </c>
      <c r="W1151" s="20"/>
      <c r="X1151" s="1">
        <f t="shared" ref="X1151" si="12085">N1151*S1151+P1151*S1154-O1151*T1151-Q1151*T1154</f>
        <v>-19.477948012974078</v>
      </c>
      <c r="Y1151" s="4">
        <f t="shared" ref="Y1151" si="12086">(N1151*T1151+O1151*S1151+P1151*T1154+Q1151*S1154)</f>
        <v>0</v>
      </c>
      <c r="Z1151" s="2">
        <f t="shared" ref="Z1151" si="12087">N1151*U1151+P1151*U1154-O1151*V1151-Q1151*V1154</f>
        <v>0</v>
      </c>
      <c r="AA1151" s="3">
        <f t="shared" ref="AA1151" si="12088">(N1151*V1151+O1151*U1151+P1151*V1154+Q1151*U1154)</f>
        <v>4.0242528000000002</v>
      </c>
      <c r="AB1151" s="20"/>
      <c r="AC1151" s="11">
        <v>1</v>
      </c>
      <c r="AD1151" s="12">
        <v>0</v>
      </c>
      <c r="AE1151" s="13">
        <v>0</v>
      </c>
      <c r="AF1151" s="40">
        <f t="shared" ref="AF1151" si="12089">$B1151*$AD$4</f>
        <v>4.8292218</v>
      </c>
      <c r="AG1151" s="20"/>
      <c r="AH1151" s="1">
        <f t="shared" ref="AH1151" si="12090">X1151*AC1151+Z1151*AC1154-Y1151*AD1151-AA1151*AD1154</f>
        <v>-19.477948012974078</v>
      </c>
      <c r="AI1151" s="4">
        <f t="shared" ref="AI1151" si="12091">(X1151*AD1151+Y1151*AC1151+Z1151*AD1154+AA1151*AC1154)</f>
        <v>0</v>
      </c>
      <c r="AJ1151" s="2">
        <f t="shared" ref="AJ1151" si="12092">X1151*AE1151+Z1151*AE1154-Y1151*AF1151-AA1151*AF1154</f>
        <v>0</v>
      </c>
      <c r="AK1151" s="3">
        <f t="shared" ref="AK1151" si="12093">(X1151*AF1151+Y1151*AE1151+Z1151*AF1154+AA1151*AE1154)</f>
        <v>-90.039078363521099</v>
      </c>
      <c r="AL1151" s="20"/>
      <c r="AM1151" s="11">
        <v>1</v>
      </c>
      <c r="AN1151" s="12">
        <v>0</v>
      </c>
      <c r="AO1151" s="13">
        <v>0</v>
      </c>
      <c r="AP1151" s="14">
        <v>0</v>
      </c>
      <c r="AR1151" s="1">
        <f t="shared" ref="AR1151" si="12094">AH1151*AM1151+AJ1151*AM1154-AI1151*AN1151-AK1151*AN1154</f>
        <v>464.41395661644628</v>
      </c>
      <c r="AS1151" s="4">
        <f t="shared" ref="AS1151" si="12095">(AH1151*AN1151+AI1151*AM1151+AJ1151*AN1154+AK1151*AM1154)</f>
        <v>0</v>
      </c>
      <c r="AT1151" s="2">
        <f t="shared" ref="AT1151" si="12096">AH1151*AO1151+AJ1151*AO1154-AI1151*AP1151-AK1151*AP1154</f>
        <v>0</v>
      </c>
      <c r="AU1151" s="3">
        <f t="shared" ref="AU1151" si="12097">(AH1151*AP1151+AI1151*AO1151+AJ1151*AP1154+AK1151*AO1154)</f>
        <v>-90.039078363521099</v>
      </c>
      <c r="AV1151" s="20"/>
      <c r="AW1151" s="11">
        <v>1</v>
      </c>
      <c r="AX1151" s="12">
        <v>0</v>
      </c>
      <c r="AY1151" s="13">
        <v>0</v>
      </c>
      <c r="AZ1151" s="40">
        <f t="shared" ref="AZ1151" si="12098">$B1151*$AX$4</f>
        <v>4.8292218</v>
      </c>
      <c r="BA1151" s="20"/>
      <c r="BB1151" s="1">
        <f t="shared" ref="BB1151" si="12099">AR1151*AW1151+AT1151*AW1154-AS1151*AX1151-AU1151*AX1154</f>
        <v>464.41395661644628</v>
      </c>
      <c r="BC1151" s="4">
        <f t="shared" ref="BC1151" si="12100">(AR1151*AX1151+AS1151*AW1151+AT1151*AX1154+AU1151*AW1154)</f>
        <v>0</v>
      </c>
      <c r="BD1151" s="2">
        <f t="shared" ref="BD1151" si="12101">AR1151*AY1151+AT1151*AY1154-AS1151*AZ1151-AU1151*AZ1154</f>
        <v>0</v>
      </c>
      <c r="BE1151" s="3">
        <f t="shared" ref="BE1151" si="12102">(AR1151*AZ1151+AS1151*AY1151+AT1151*AZ1154+AU1151*AY1154)</f>
        <v>2152.7189251528753</v>
      </c>
      <c r="BF1151" s="20"/>
      <c r="BG1151" s="11">
        <v>1</v>
      </c>
      <c r="BH1151" s="12">
        <v>0</v>
      </c>
      <c r="BI1151" s="13">
        <v>0</v>
      </c>
      <c r="BJ1151" s="14">
        <v>0</v>
      </c>
      <c r="BK1151" s="20"/>
      <c r="BL1151" s="1">
        <f t="shared" ref="BL1151" si="12103">BB1151*BG1151+BD1151*BG1154-BC1151*BH1151-BE1151*BH1154</f>
        <v>-10489.983897272359</v>
      </c>
      <c r="BM1151" s="4">
        <f t="shared" ref="BM1151" si="12104">(BB1151*BH1151+BC1151*BG1151+BD1151*BH1154+BE1151*BG1154)</f>
        <v>0</v>
      </c>
      <c r="BN1151" s="2">
        <f t="shared" ref="BN1151" si="12105">BB1151*BI1151+BD1151*BI1154-BC1151*BJ1151-BE1151*BJ1154</f>
        <v>0</v>
      </c>
      <c r="BO1151" s="3">
        <f t="shared" ref="BO1151" si="12106">(BB1151*BJ1151+BC1151*BI1151+BD1151*BJ1154+BE1151*BI1154)</f>
        <v>2152.7189251528753</v>
      </c>
      <c r="BP1151" s="20"/>
      <c r="BQ1151" s="11">
        <v>1</v>
      </c>
      <c r="BR1151" s="12">
        <v>0</v>
      </c>
      <c r="BS1151" s="13">
        <v>0</v>
      </c>
      <c r="BT1151" s="40">
        <f t="shared" ref="BT1151" si="12107">$B1151*BR$4</f>
        <v>4.0242528000000002</v>
      </c>
      <c r="BU1151" s="20"/>
      <c r="BV1151" s="1">
        <f t="shared" ref="BV1151" si="12108">BL1151*BQ1151+BN1151*BQ1154-BM1151*BR1151-BO1151*BR1154</f>
        <v>-10489.983897272359</v>
      </c>
      <c r="BW1151" s="4">
        <f t="shared" ref="BW1151" si="12109">(BL1151*BR1151+BM1151*BQ1151+BN1151*BR1154+BO1151*BQ1154)</f>
        <v>0</v>
      </c>
      <c r="BX1151" s="2">
        <f t="shared" ref="BX1151" si="12110">BL1151*BS1151+BN1151*BS1154-BM1151*BT1151-BO1151*BT1154</f>
        <v>0</v>
      </c>
      <c r="BY1151" s="3">
        <f t="shared" ref="BY1151" si="12111">(BL1151*BT1151+BM1151*BS1151+BN1151*BT1154+BO1151*BS1154)</f>
        <v>-40061.628145400333</v>
      </c>
      <c r="BZ1151" s="20"/>
      <c r="CA1151" s="11">
        <v>1</v>
      </c>
      <c r="CB1151" s="12">
        <v>0</v>
      </c>
      <c r="CC1151" s="13">
        <v>0</v>
      </c>
      <c r="CD1151" s="14">
        <v>0</v>
      </c>
      <c r="CE1151" s="20"/>
      <c r="CF1151" s="1">
        <f t="shared" ref="CF1151" si="12112">BV1151*CA1151+BX1151*CA1154-BW1151*CB1151-BY1151*CB1154</f>
        <v>81524.909697788797</v>
      </c>
      <c r="CG1151" s="4">
        <f t="shared" ref="CG1151" si="12113">(BV1151*CB1151+BW1151*CA1151+BX1151*CB1154+BY1151*CA1154)</f>
        <v>0</v>
      </c>
      <c r="CH1151" s="2">
        <f t="shared" ref="CH1151" si="12114">BV1151*CC1151+BX1151*CC1154-BW1151*CD1151-BY1151*CD1154</f>
        <v>0</v>
      </c>
      <c r="CI1151" s="3">
        <f t="shared" ref="CI1151" si="12115">(BV1151*CD1151+BW1151*CC1151+BX1151*CD1154+BY1151*CC1154)</f>
        <v>-40061.628145400333</v>
      </c>
      <c r="CJ1151" s="28"/>
      <c r="CK1151" s="11">
        <v>1</v>
      </c>
      <c r="CL1151" s="12">
        <v>0</v>
      </c>
      <c r="CM1151" s="13">
        <v>0</v>
      </c>
      <c r="CN1151" s="14">
        <v>0</v>
      </c>
      <c r="CP1151" s="1">
        <f t="shared" ref="CP1151" si="12116">CF1151*CK1151+CH1151*CK1154-CG1151*CL1151-CI1151*CL1154</f>
        <v>81524.909697788797</v>
      </c>
      <c r="CQ1151" s="4">
        <f t="shared" ref="CQ1151" si="12117">(CF1151*CL1151+CG1151*CK1151+CH1151*CL1154+CI1151*CK1154)</f>
        <v>-40061.628145400333</v>
      </c>
      <c r="CR1151" s="2">
        <f t="shared" ref="CR1151" si="12118">CF1151*CM1151+CH1151*CM1154-CG1151*CN1151-CI1151*CN1154</f>
        <v>0</v>
      </c>
      <c r="CS1151" s="3">
        <f t="shared" ref="CS1151" si="12119">(CF1151*CN1151+CG1151*CM1151+CH1151*CN1154+CI1151*CM1154)</f>
        <v>-40061.628145400333</v>
      </c>
      <c r="CU1151" s="29">
        <f t="shared" ref="CU1151" si="12120">20*LOG(((1+$CL$4)/$CL$4)/((CP1151+CP1154)^2+(CQ1151+CQ1154)^2)^0.5)</f>
        <v>-100.25521777646409</v>
      </c>
      <c r="CW1151" s="53">
        <f t="shared" ref="CW1151" si="12121">((CP1151^2+CQ1151^2)^0.5)/((CP1154^2+CQ1154^2)^0.5)</f>
        <v>0.49140352683324867</v>
      </c>
    </row>
    <row r="1152" spans="1:101" ht="18" customHeight="1" thickBot="1">
      <c r="D1152" s="11"/>
      <c r="E1152" s="13"/>
      <c r="F1152" s="13"/>
      <c r="G1152" s="15"/>
      <c r="H1152" s="10"/>
      <c r="I1152" s="11"/>
      <c r="J1152" s="13"/>
      <c r="K1152" s="13"/>
      <c r="L1152" s="15"/>
      <c r="N1152" s="5"/>
      <c r="Q1152" s="6"/>
      <c r="S1152" s="11"/>
      <c r="T1152" s="13"/>
      <c r="U1152" s="13"/>
      <c r="V1152" s="15"/>
      <c r="W1152" s="20"/>
      <c r="X1152" s="5"/>
      <c r="AA1152" s="6"/>
      <c r="AB1152" s="20"/>
      <c r="AC1152" s="11"/>
      <c r="AD1152" s="13"/>
      <c r="AE1152" s="13"/>
      <c r="AF1152" s="15"/>
      <c r="AG1152" s="20"/>
      <c r="AH1152" s="5"/>
      <c r="AK1152" s="6"/>
      <c r="AL1152" s="20"/>
      <c r="AM1152" s="11"/>
      <c r="AN1152" s="13"/>
      <c r="AO1152" s="13"/>
      <c r="AP1152" s="15"/>
      <c r="AR1152" s="5"/>
      <c r="AU1152" s="6"/>
      <c r="AW1152" s="11"/>
      <c r="AX1152" s="13"/>
      <c r="AY1152" s="13"/>
      <c r="AZ1152" s="15"/>
      <c r="BA1152" s="20"/>
      <c r="BB1152" s="5"/>
      <c r="BE1152" s="6"/>
      <c r="BG1152" s="11"/>
      <c r="BH1152" s="13"/>
      <c r="BI1152" s="13"/>
      <c r="BJ1152" s="15"/>
      <c r="BL1152" s="5"/>
      <c r="BO1152" s="6"/>
      <c r="BQ1152" s="11"/>
      <c r="BR1152" s="13"/>
      <c r="BS1152" s="13"/>
      <c r="BT1152" s="15"/>
      <c r="BU1152" s="20"/>
      <c r="BV1152" s="5"/>
      <c r="BY1152" s="6"/>
      <c r="CA1152" s="11"/>
      <c r="CB1152" s="13"/>
      <c r="CC1152" s="13"/>
      <c r="CD1152" s="15"/>
      <c r="CF1152" s="5"/>
      <c r="CI1152" s="6"/>
      <c r="CK1152" s="11"/>
      <c r="CL1152" s="13"/>
      <c r="CM1152" s="13"/>
      <c r="CN1152" s="15"/>
      <c r="CP1152" s="5"/>
      <c r="CS1152" s="6"/>
      <c r="CW1152" s="54"/>
    </row>
    <row r="1153" spans="1:101" ht="18" customHeight="1" thickBot="1">
      <c r="D1153" s="11" t="s">
        <v>101</v>
      </c>
      <c r="E1153" s="13"/>
      <c r="F1153" s="13" t="s">
        <v>102</v>
      </c>
      <c r="G1153" s="15"/>
      <c r="H1153" s="10"/>
      <c r="I1153" s="11" t="s">
        <v>106</v>
      </c>
      <c r="J1153" s="13"/>
      <c r="K1153" s="13" t="s">
        <v>105</v>
      </c>
      <c r="L1153" s="15"/>
      <c r="N1153" s="194" t="s">
        <v>16</v>
      </c>
      <c r="O1153" s="195"/>
      <c r="P1153" s="196" t="s">
        <v>17</v>
      </c>
      <c r="Q1153" s="197"/>
      <c r="S1153" s="11" t="s">
        <v>4</v>
      </c>
      <c r="T1153" s="13"/>
      <c r="U1153" s="13" t="s">
        <v>5</v>
      </c>
      <c r="V1153" s="15"/>
      <c r="W1153" s="20"/>
      <c r="X1153" s="194" t="s">
        <v>111</v>
      </c>
      <c r="Y1153" s="195"/>
      <c r="Z1153" s="196" t="s">
        <v>110</v>
      </c>
      <c r="AA1153" s="197"/>
      <c r="AB1153" s="20"/>
      <c r="AC1153" s="11" t="s">
        <v>18</v>
      </c>
      <c r="AD1153" s="13"/>
      <c r="AE1153" s="13" t="s">
        <v>19</v>
      </c>
      <c r="AF1153" s="15"/>
      <c r="AG1153" s="20"/>
      <c r="AH1153" s="194" t="s">
        <v>114</v>
      </c>
      <c r="AI1153" s="195"/>
      <c r="AJ1153" s="196" t="s">
        <v>115</v>
      </c>
      <c r="AK1153" s="197"/>
      <c r="AL1153" s="20"/>
      <c r="AM1153" s="11" t="s">
        <v>138</v>
      </c>
      <c r="AN1153" s="13"/>
      <c r="AO1153" s="13" t="s">
        <v>137</v>
      </c>
      <c r="AP1153" s="15"/>
      <c r="AR1153" s="194" t="s">
        <v>117</v>
      </c>
      <c r="AS1153" s="195"/>
      <c r="AT1153" s="196" t="s">
        <v>118</v>
      </c>
      <c r="AU1153" s="197"/>
      <c r="AV1153" s="36"/>
      <c r="AW1153" s="11" t="s">
        <v>142</v>
      </c>
      <c r="AX1153" s="13"/>
      <c r="AY1153" s="13" t="s">
        <v>141</v>
      </c>
      <c r="AZ1153" s="15"/>
      <c r="BA1153" s="20"/>
      <c r="BB1153" s="194" t="s">
        <v>122</v>
      </c>
      <c r="BC1153" s="195"/>
      <c r="BD1153" s="196" t="s">
        <v>121</v>
      </c>
      <c r="BE1153" s="197"/>
      <c r="BF1153" s="36"/>
      <c r="BG1153" s="11" t="s">
        <v>145</v>
      </c>
      <c r="BH1153" s="13"/>
      <c r="BI1153" s="13" t="s">
        <v>146</v>
      </c>
      <c r="BJ1153" s="15"/>
      <c r="BK1153" s="36"/>
      <c r="BL1153" s="194" t="s">
        <v>125</v>
      </c>
      <c r="BM1153" s="195"/>
      <c r="BN1153" s="196" t="s">
        <v>126</v>
      </c>
      <c r="BO1153" s="197"/>
      <c r="BP1153" s="36"/>
      <c r="BQ1153" s="11" t="s">
        <v>150</v>
      </c>
      <c r="BR1153" s="13"/>
      <c r="BS1153" s="13" t="s">
        <v>149</v>
      </c>
      <c r="BT1153" s="15"/>
      <c r="BU1153" s="20"/>
      <c r="BV1153" s="194" t="s">
        <v>129</v>
      </c>
      <c r="BW1153" s="195"/>
      <c r="BX1153" s="196" t="s">
        <v>130</v>
      </c>
      <c r="BY1153" s="197"/>
      <c r="BZ1153" s="36"/>
      <c r="CA1153" s="11" t="s">
        <v>154</v>
      </c>
      <c r="CB1153" s="13"/>
      <c r="CC1153" s="13" t="s">
        <v>153</v>
      </c>
      <c r="CD1153" s="15"/>
      <c r="CE1153" s="36"/>
      <c r="CF1153" s="194" t="s">
        <v>134</v>
      </c>
      <c r="CG1153" s="195"/>
      <c r="CH1153" s="196" t="s">
        <v>133</v>
      </c>
      <c r="CI1153" s="197"/>
      <c r="CK1153" s="11" t="s">
        <v>159</v>
      </c>
      <c r="CL1153" s="13"/>
      <c r="CM1153" s="13" t="s">
        <v>158</v>
      </c>
      <c r="CN1153" s="15"/>
      <c r="CP1153" s="109" t="s">
        <v>161</v>
      </c>
      <c r="CQ1153" s="110"/>
      <c r="CR1153" s="111" t="s">
        <v>162</v>
      </c>
      <c r="CS1153" s="112"/>
      <c r="CU1153" s="38" t="s">
        <v>29</v>
      </c>
      <c r="CW1153" s="55" t="s">
        <v>47</v>
      </c>
    </row>
    <row r="1154" spans="1:101" ht="18" customHeight="1" thickTop="1" thickBot="1">
      <c r="D1154" s="16">
        <v>0</v>
      </c>
      <c r="E1154" s="17">
        <f t="shared" ref="E1154" si="12122">$B1151*$E$4</f>
        <v>2.2968335999999998</v>
      </c>
      <c r="F1154" s="18">
        <v>1</v>
      </c>
      <c r="G1154" s="19">
        <v>0</v>
      </c>
      <c r="H1154" s="10"/>
      <c r="I1154" s="16">
        <v>0</v>
      </c>
      <c r="J1154" s="17">
        <v>0</v>
      </c>
      <c r="K1154" s="18">
        <v>1</v>
      </c>
      <c r="L1154" s="19">
        <v>0</v>
      </c>
      <c r="N1154" s="1">
        <f t="shared" ref="N1154" si="12123">D1154*I1151+F1154*I1154-E1154*J1151-G1154*J1154</f>
        <v>0</v>
      </c>
      <c r="O1154" s="4">
        <f t="shared" ref="O1154" si="12124">(D1154*J1151+E1154*I1151+F1154*J1154+G1154*I1154)</f>
        <v>2.2968335999999998</v>
      </c>
      <c r="P1154" s="2">
        <f t="shared" ref="P1154" si="12125">D1154*K1151+F1154*K1154-E1154*L1151-G1154*L1154</f>
        <v>-8.2430390459340792</v>
      </c>
      <c r="Q1154" s="3">
        <f t="shared" ref="Q1154" si="12126">(D1154*L1151+E1154*K1151+F1154*L1154+G1154*K1154)</f>
        <v>0</v>
      </c>
      <c r="S1154" s="16">
        <v>0</v>
      </c>
      <c r="T1154" s="17">
        <f t="shared" ref="T1154" si="12127">$B1151*$T$4</f>
        <v>5.0886335999999996</v>
      </c>
      <c r="U1154" s="18">
        <v>1</v>
      </c>
      <c r="V1154" s="19">
        <v>0</v>
      </c>
      <c r="W1154" s="20"/>
      <c r="X1154" s="1">
        <f t="shared" ref="X1154" si="12128">N1154*S1151+P1154*S1154-O1154*T1151-Q1154*T1154</f>
        <v>0</v>
      </c>
      <c r="Y1154" s="4">
        <f t="shared" ref="Y1154" si="12129">(N1154*T1151+O1154*S1151+P1154*T1154+Q1154*S1154)</f>
        <v>-39.6489718552521</v>
      </c>
      <c r="Z1154" s="2">
        <f t="shared" ref="Z1154" si="12130">N1154*U1151+P1154*U1154-O1154*V1151-Q1154*V1154</f>
        <v>-8.2430390459340792</v>
      </c>
      <c r="AA1154" s="3">
        <f t="shared" ref="AA1154" si="12131">(N1154*V1151+O1154*U1151+P1154*V1154+Q1154*U1154)</f>
        <v>0</v>
      </c>
      <c r="AB1154" s="20"/>
      <c r="AC1154" s="16">
        <v>0</v>
      </c>
      <c r="AD1154" s="17">
        <v>0</v>
      </c>
      <c r="AE1154" s="18">
        <v>1</v>
      </c>
      <c r="AF1154" s="19">
        <v>0</v>
      </c>
      <c r="AG1154" s="20"/>
      <c r="AH1154" s="1">
        <f t="shared" ref="AH1154" si="12132">X1154*AC1151+Z1154*AC1154-Y1154*AD1151-AA1154*AD1154</f>
        <v>0</v>
      </c>
      <c r="AI1154" s="4">
        <f t="shared" ref="AI1154" si="12133">(X1154*AD1151+Y1154*AC1151+Z1154*AD1154+AA1154*AC1154)</f>
        <v>-39.6489718552521</v>
      </c>
      <c r="AJ1154" s="2">
        <f t="shared" ref="AJ1154" si="12134">X1154*AE1151+Z1154*AE1154-Y1154*AF1151-AA1154*AF1154</f>
        <v>183.23064018503581</v>
      </c>
      <c r="AK1154" s="3">
        <f t="shared" ref="AK1154" si="12135">(X1154*AF1151+Y1154*AE1151+Z1154*AF1154+AA1154*AE1154)</f>
        <v>0</v>
      </c>
      <c r="AL1154" s="20"/>
      <c r="AM1154" s="16">
        <v>0</v>
      </c>
      <c r="AN1154" s="17">
        <f t="shared" ref="AN1154" si="12136">$B1151*$AN$4</f>
        <v>5.3742431999999996</v>
      </c>
      <c r="AO1154" s="18">
        <v>1</v>
      </c>
      <c r="AP1154" s="19">
        <v>0</v>
      </c>
      <c r="AR1154" s="1">
        <f t="shared" ref="AR1154" si="12137">AH1154*AM1151+AJ1154*AM1154-AI1154*AN1151-AK1154*AN1154</f>
        <v>0</v>
      </c>
      <c r="AS1154" s="4">
        <f t="shared" ref="AS1154" si="12138">(AH1154*AN1151+AI1154*AM1151+AJ1154*AN1154+AK1154*AM1154)</f>
        <v>945.07705019082334</v>
      </c>
      <c r="AT1154" s="2">
        <f t="shared" ref="AT1154" si="12139">AH1154*AO1151+AJ1154*AO1154-AI1154*AP1151-AK1154*AP1154</f>
        <v>183.23064018503581</v>
      </c>
      <c r="AU1154" s="3">
        <f t="shared" ref="AU1154" si="12140">(AH1154*AP1151+AI1154*AO1151+AJ1154*AP1154+AK1154*AO1154)</f>
        <v>0</v>
      </c>
      <c r="AV1154" s="20"/>
      <c r="AW1154" s="16">
        <v>0</v>
      </c>
      <c r="AX1154" s="17">
        <v>0</v>
      </c>
      <c r="AY1154" s="18">
        <v>1</v>
      </c>
      <c r="AZ1154" s="19">
        <v>0</v>
      </c>
      <c r="BA1154" s="20"/>
      <c r="BB1154" s="1">
        <f t="shared" ref="BB1154" si="12141">AR1154*AW1151+AT1154*AW1154-AS1154*AX1151-AU1154*AX1154</f>
        <v>0</v>
      </c>
      <c r="BC1154" s="4">
        <f t="shared" ref="BC1154" si="12142">(AR1154*AX1151+AS1154*AW1151+AT1154*AX1154+AU1154*AW1154)</f>
        <v>945.07705019082334</v>
      </c>
      <c r="BD1154" s="2">
        <f t="shared" ref="BD1154" si="12143">AR1154*AY1151+AT1154*AY1154-AS1154*AZ1151-AU1154*AZ1154</f>
        <v>-4380.7560532761827</v>
      </c>
      <c r="BE1154" s="3">
        <f t="shared" ref="BE1154" si="12144">(AR1154*AZ1151+AS1154*AY1151+AT1154*AZ1154+AU1154*AY1154)</f>
        <v>0</v>
      </c>
      <c r="BF1154" s="20"/>
      <c r="BG1154" s="16">
        <v>0</v>
      </c>
      <c r="BH1154" s="17">
        <f t="shared" ref="BH1154" si="12145">$B1151*$BH$4</f>
        <v>5.0886335999999996</v>
      </c>
      <c r="BI1154" s="18">
        <v>1</v>
      </c>
      <c r="BJ1154" s="19">
        <v>0</v>
      </c>
      <c r="BK1154" s="20"/>
      <c r="BL1154" s="1">
        <f t="shared" ref="BL1154" si="12146">BB1154*BG1151+BD1154*BG1154-BC1154*BH1151-BE1154*BH1154</f>
        <v>0</v>
      </c>
      <c r="BM1154" s="4">
        <f t="shared" ref="BM1154" si="12147">(BB1154*BH1151+BC1154*BG1151+BD1154*BH1154+BE1154*BG1154)</f>
        <v>-21346.985395913747</v>
      </c>
      <c r="BN1154" s="2">
        <f t="shared" ref="BN1154" si="12148">BB1154*BI1151+BD1154*BI1154-BC1154*BJ1151-BE1154*BJ1154</f>
        <v>-4380.7560532761827</v>
      </c>
      <c r="BO1154" s="3">
        <f t="shared" ref="BO1154" si="12149">(BB1154*BJ1151+BC1154*BI1151+BD1154*BJ1154+BE1154*BI1154)</f>
        <v>0</v>
      </c>
      <c r="BP1154" s="20"/>
      <c r="BQ1154" s="16">
        <v>0</v>
      </c>
      <c r="BR1154" s="17">
        <v>0</v>
      </c>
      <c r="BS1154" s="18">
        <v>1</v>
      </c>
      <c r="BT1154" s="19">
        <v>0</v>
      </c>
      <c r="BU1154" s="20"/>
      <c r="BV1154" s="1">
        <f t="shared" ref="BV1154" si="12150">BL1154*BQ1151+BN1154*BQ1154-BM1154*BR1151-BO1154*BR1154</f>
        <v>0</v>
      </c>
      <c r="BW1154" s="4">
        <f t="shared" ref="BW1154" si="12151">(BL1154*BR1151+BM1154*BQ1151+BN1154*BR1154+BO1154*BQ1154)</f>
        <v>-21346.985395913747</v>
      </c>
      <c r="BX1154" s="2">
        <f t="shared" ref="BX1154" si="12152">BL1154*BS1151+BN1154*BS1154-BM1154*BT1151-BO1154*BT1154</f>
        <v>81524.909697788826</v>
      </c>
      <c r="BY1154" s="3">
        <f t="shared" ref="BY1154" si="12153">(BL1154*BT1151+BM1154*BS1151+BN1154*BT1154+BO1154*BS1154)</f>
        <v>0</v>
      </c>
      <c r="BZ1154" s="20"/>
      <c r="CA1154" s="16">
        <v>0</v>
      </c>
      <c r="CB1154" s="17">
        <f t="shared" ref="CB1154" si="12154">$B1151*$CB$4</f>
        <v>2.2968335999999998</v>
      </c>
      <c r="CC1154" s="18">
        <v>1</v>
      </c>
      <c r="CD1154" s="19">
        <v>0</v>
      </c>
      <c r="CE1154" s="20"/>
      <c r="CF1154" s="1">
        <f t="shared" ref="CF1154" si="12155">BV1154*CA1151+BX1154*CA1154-BW1154*CB1151-BY1154*CB1154</f>
        <v>0</v>
      </c>
      <c r="CG1154" s="4">
        <f t="shared" ref="CG1154" si="12156">(BV1154*CB1151+BW1154*CA1151+BX1154*CB1154+BY1154*CA1154)</f>
        <v>165902.16643493346</v>
      </c>
      <c r="CH1154" s="2">
        <f t="shared" ref="CH1154" si="12157">BV1154*CC1151+BX1154*CC1154-BW1154*CD1151-BY1154*CD1154</f>
        <v>81524.909697788826</v>
      </c>
      <c r="CI1154" s="3">
        <f t="shared" ref="CI1154" si="12158">(BV1154*CD1151+BW1154*CC1151+BX1154*CD1154+BY1154*CC1154)</f>
        <v>0</v>
      </c>
      <c r="CK1154" s="16">
        <f t="shared" ref="CK1154" si="12159">1/$CL$4</f>
        <v>1</v>
      </c>
      <c r="CL1154" s="17">
        <v>0</v>
      </c>
      <c r="CM1154" s="18">
        <v>1</v>
      </c>
      <c r="CN1154" s="19">
        <v>0</v>
      </c>
      <c r="CP1154" s="1">
        <f t="shared" ref="CP1154" si="12160">CF1154*CK1151+CH1154*CK1154-CG1154*CL1151-CI1154*CL1154</f>
        <v>81524.909697788826</v>
      </c>
      <c r="CQ1154" s="4">
        <f t="shared" ref="CQ1154" si="12161">(CF1154*CL1151+CG1154*CK1151+CH1154*CL1154+CI1154*CK1154)</f>
        <v>165902.16643493346</v>
      </c>
      <c r="CR1154" s="2">
        <f t="shared" ref="CR1154" si="12162">CF1154*CM1151+CH1154*CM1154-CG1154*CN1151-CI1154*CN1154</f>
        <v>81524.909697788826</v>
      </c>
      <c r="CS1154" s="3">
        <f t="shared" ref="CS1154" si="12163">(CF1154*CN1151+CG1154*CM1151+CH1154*CN1154+CI1154*CM1154)</f>
        <v>0</v>
      </c>
      <c r="CU1154" s="39">
        <f t="shared" ref="CU1154" si="12164">(180/PI())*ATAN(-1*(CQ1151/CP1151))</f>
        <v>26.16966455198742</v>
      </c>
      <c r="CW1154" s="56">
        <f t="shared" ref="CW1154" si="12165">20*LOG(((1-(10^(CU1151/20)^2)*(1-((1-CW1151)/(1+CW1151))^2))^0.5))</f>
        <v>-3.6188509703592387E-10</v>
      </c>
    </row>
    <row r="1155" spans="1:101" ht="18" customHeight="1">
      <c r="E1155" s="20"/>
      <c r="F1155" s="20"/>
      <c r="G1155" s="20"/>
      <c r="H1155" s="20"/>
      <c r="I1155" s="20"/>
      <c r="J1155" s="20"/>
      <c r="K1155" s="20"/>
      <c r="L1155" s="20"/>
      <c r="M1155" s="20"/>
      <c r="N1155" s="20"/>
      <c r="O1155" s="20"/>
      <c r="P1155" s="20"/>
      <c r="Q1155" s="20"/>
      <c r="R1155" s="20"/>
      <c r="S1155" s="20"/>
      <c r="T1155" s="20"/>
      <c r="U1155" s="20"/>
      <c r="V1155" s="20"/>
      <c r="W1155" s="20"/>
      <c r="X1155" s="20"/>
      <c r="Y1155" s="20"/>
      <c r="Z1155" s="20"/>
      <c r="AA1155" s="20"/>
      <c r="AB1155" s="30"/>
      <c r="AC1155" s="20"/>
      <c r="AD1155" s="20"/>
      <c r="AE1155" s="20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</row>
    <row r="1156" spans="1:101" ht="18" customHeight="1"/>
    <row r="1157" spans="1:101" ht="18" customHeight="1" thickBot="1">
      <c r="A1157" s="23"/>
      <c r="B1157" s="23"/>
      <c r="C1157" s="23"/>
      <c r="D1157" s="20" t="s">
        <v>6</v>
      </c>
      <c r="E1157" s="20"/>
      <c r="F1157" s="20"/>
      <c r="G1157" s="20"/>
      <c r="H1157" s="20"/>
      <c r="I1157" s="20" t="s">
        <v>7</v>
      </c>
      <c r="J1157" s="20"/>
      <c r="K1157" s="20"/>
      <c r="L1157" s="20"/>
      <c r="M1157" s="23"/>
      <c r="N1157" s="23"/>
      <c r="O1157" s="24" t="s">
        <v>8</v>
      </c>
      <c r="P1157" s="23"/>
      <c r="Q1157" s="23"/>
      <c r="R1157" s="23"/>
      <c r="S1157" s="20"/>
      <c r="T1157" s="20" t="s">
        <v>9</v>
      </c>
      <c r="U1157" s="23"/>
      <c r="V1157" s="23"/>
      <c r="W1157" s="23"/>
      <c r="X1157" s="23"/>
      <c r="Y1157" s="24" t="s">
        <v>10</v>
      </c>
      <c r="Z1157" s="23"/>
      <c r="AA1157" s="23"/>
      <c r="AB1157" s="23"/>
      <c r="AC1157" s="24" t="s">
        <v>11</v>
      </c>
      <c r="AD1157" s="20"/>
      <c r="AE1157" s="20"/>
      <c r="AF1157" s="20"/>
      <c r="AG1157" s="20"/>
      <c r="AH1157" s="23"/>
      <c r="AI1157" s="24" t="s">
        <v>12</v>
      </c>
      <c r="AJ1157" s="23"/>
      <c r="AK1157" s="23"/>
      <c r="AL1157" s="20"/>
      <c r="AM1157" s="24" t="s">
        <v>21</v>
      </c>
      <c r="AN1157" s="20"/>
      <c r="AO1157" s="23"/>
      <c r="AP1157" s="23"/>
      <c r="AQ1157" s="23"/>
      <c r="AR1157" s="23"/>
      <c r="AS1157" s="24" t="s">
        <v>87</v>
      </c>
      <c r="AT1157" s="23"/>
      <c r="AU1157" s="23"/>
      <c r="AV1157" s="23"/>
      <c r="AW1157" s="24" t="s">
        <v>22</v>
      </c>
      <c r="AX1157" s="20"/>
      <c r="AY1157" s="20"/>
      <c r="AZ1157" s="20"/>
      <c r="BA1157" s="20"/>
      <c r="BB1157" s="23"/>
      <c r="BC1157" s="24" t="s">
        <v>13</v>
      </c>
      <c r="BD1157" s="23"/>
      <c r="BE1157" s="23"/>
      <c r="BF1157" s="23"/>
      <c r="BG1157" s="24" t="s">
        <v>23</v>
      </c>
      <c r="BH1157" s="20"/>
      <c r="BI1157" s="23"/>
      <c r="BJ1157" s="23"/>
      <c r="BK1157" s="23"/>
      <c r="BL1157" s="23"/>
      <c r="BM1157" s="24" t="s">
        <v>24</v>
      </c>
      <c r="BN1157" s="23"/>
      <c r="BO1157" s="23"/>
      <c r="BP1157" s="23"/>
      <c r="BQ1157" s="24" t="s">
        <v>22</v>
      </c>
      <c r="BR1157" s="20"/>
      <c r="BS1157" s="20"/>
      <c r="BT1157" s="20"/>
      <c r="BU1157" s="20"/>
      <c r="BV1157" s="23"/>
      <c r="BW1157" s="24" t="s">
        <v>25</v>
      </c>
      <c r="BX1157" s="23"/>
      <c r="BY1157" s="23"/>
      <c r="BZ1157" s="23"/>
      <c r="CA1157" s="24" t="s">
        <v>23</v>
      </c>
      <c r="CB1157" s="20"/>
      <c r="CC1157" s="23"/>
      <c r="CD1157" s="23"/>
      <c r="CE1157" s="23"/>
      <c r="CF1157" s="23"/>
      <c r="CG1157" s="24" t="s">
        <v>88</v>
      </c>
      <c r="CH1157" s="23"/>
      <c r="CI1157" s="23"/>
      <c r="CJ1157" s="23"/>
      <c r="CK1157" s="24" t="s">
        <v>155</v>
      </c>
      <c r="CL1157" s="24"/>
      <c r="CM1157" s="23"/>
      <c r="CN1157" s="23"/>
      <c r="CO1157" s="23"/>
      <c r="CP1157" s="23"/>
      <c r="CQ1157" s="24" t="s">
        <v>89</v>
      </c>
      <c r="CR1157" s="23"/>
      <c r="CS1157" s="23"/>
    </row>
    <row r="1158" spans="1:101" ht="18" customHeight="1" thickBot="1">
      <c r="A1158" s="23"/>
      <c r="B1158" s="33"/>
      <c r="C1158" s="23"/>
      <c r="D1158" s="7" t="s">
        <v>99</v>
      </c>
      <c r="E1158" s="8"/>
      <c r="F1158" s="8" t="s">
        <v>100</v>
      </c>
      <c r="G1158" s="9"/>
      <c r="H1158" s="10"/>
      <c r="I1158" s="7" t="s">
        <v>103</v>
      </c>
      <c r="J1158" s="8"/>
      <c r="K1158" s="8" t="s">
        <v>104</v>
      </c>
      <c r="L1158" s="9"/>
      <c r="M1158" s="23"/>
      <c r="N1158" s="194" t="s">
        <v>74</v>
      </c>
      <c r="O1158" s="195"/>
      <c r="P1158" s="196" t="s">
        <v>75</v>
      </c>
      <c r="Q1158" s="197"/>
      <c r="R1158" s="23"/>
      <c r="S1158" s="7" t="s">
        <v>2</v>
      </c>
      <c r="T1158" s="8"/>
      <c r="U1158" s="8" t="s">
        <v>3</v>
      </c>
      <c r="V1158" s="9"/>
      <c r="W1158" s="20"/>
      <c r="X1158" s="194" t="s">
        <v>108</v>
      </c>
      <c r="Y1158" s="195"/>
      <c r="Z1158" s="196" t="s">
        <v>109</v>
      </c>
      <c r="AA1158" s="197"/>
      <c r="AB1158" s="20"/>
      <c r="AC1158" s="7" t="s">
        <v>107</v>
      </c>
      <c r="AD1158" s="8"/>
      <c r="AE1158" s="8" t="s">
        <v>14</v>
      </c>
      <c r="AF1158" s="9"/>
      <c r="AG1158" s="20"/>
      <c r="AH1158" s="194" t="s">
        <v>112</v>
      </c>
      <c r="AI1158" s="195"/>
      <c r="AJ1158" s="196" t="s">
        <v>113</v>
      </c>
      <c r="AK1158" s="197"/>
      <c r="AL1158" s="20"/>
      <c r="AM1158" s="106" t="s">
        <v>135</v>
      </c>
      <c r="AN1158" s="107"/>
      <c r="AO1158" s="107" t="s">
        <v>136</v>
      </c>
      <c r="AP1158" s="108"/>
      <c r="AQ1158" s="23"/>
      <c r="AR1158" s="194" t="s">
        <v>116</v>
      </c>
      <c r="AS1158" s="195"/>
      <c r="AT1158" s="196" t="s">
        <v>0</v>
      </c>
      <c r="AU1158" s="197"/>
      <c r="AV1158" s="36"/>
      <c r="AW1158" s="7" t="s">
        <v>139</v>
      </c>
      <c r="AX1158" s="8"/>
      <c r="AY1158" s="8" t="s">
        <v>140</v>
      </c>
      <c r="AZ1158" s="9"/>
      <c r="BA1158" s="20"/>
      <c r="BB1158" s="194" t="s">
        <v>119</v>
      </c>
      <c r="BC1158" s="195"/>
      <c r="BD1158" s="196" t="s">
        <v>120</v>
      </c>
      <c r="BE1158" s="197"/>
      <c r="BF1158" s="36"/>
      <c r="BG1158" s="190" t="s">
        <v>143</v>
      </c>
      <c r="BH1158" s="191"/>
      <c r="BI1158" s="192" t="s">
        <v>144</v>
      </c>
      <c r="BJ1158" s="193"/>
      <c r="BK1158" s="36"/>
      <c r="BL1158" s="194" t="s">
        <v>123</v>
      </c>
      <c r="BM1158" s="195"/>
      <c r="BN1158" s="196" t="s">
        <v>124</v>
      </c>
      <c r="BO1158" s="197"/>
      <c r="BP1158" s="36"/>
      <c r="BQ1158" s="7" t="s">
        <v>147</v>
      </c>
      <c r="BR1158" s="8"/>
      <c r="BS1158" s="8" t="s">
        <v>148</v>
      </c>
      <c r="BT1158" s="9"/>
      <c r="BU1158" s="20"/>
      <c r="BV1158" s="194" t="s">
        <v>127</v>
      </c>
      <c r="BW1158" s="195"/>
      <c r="BX1158" s="196" t="s">
        <v>128</v>
      </c>
      <c r="BY1158" s="197"/>
      <c r="BZ1158" s="36"/>
      <c r="CA1158" s="7" t="s">
        <v>151</v>
      </c>
      <c r="CB1158" s="8"/>
      <c r="CC1158" s="8" t="s">
        <v>152</v>
      </c>
      <c r="CD1158" s="9"/>
      <c r="CE1158" s="36"/>
      <c r="CF1158" s="194" t="s">
        <v>131</v>
      </c>
      <c r="CG1158" s="195"/>
      <c r="CH1158" s="196" t="s">
        <v>132</v>
      </c>
      <c r="CI1158" s="197"/>
      <c r="CJ1158" s="23"/>
      <c r="CK1158" s="7" t="s">
        <v>156</v>
      </c>
      <c r="CL1158" s="8"/>
      <c r="CM1158" s="8" t="s">
        <v>157</v>
      </c>
      <c r="CN1158" s="9"/>
      <c r="CO1158" s="23"/>
      <c r="CP1158" s="194" t="s">
        <v>160</v>
      </c>
      <c r="CQ1158" s="195"/>
      <c r="CR1158" s="196" t="s">
        <v>132</v>
      </c>
      <c r="CS1158" s="197"/>
      <c r="CU1158" s="26" t="s">
        <v>15</v>
      </c>
      <c r="CW1158" s="52" t="s">
        <v>46</v>
      </c>
    </row>
    <row r="1159" spans="1:101" ht="18" customHeight="1" thickTop="1" thickBot="1">
      <c r="B1159" s="34">
        <v>2.84</v>
      </c>
      <c r="D1159" s="11">
        <v>1</v>
      </c>
      <c r="E1159" s="12">
        <v>0</v>
      </c>
      <c r="F1159" s="13">
        <v>0</v>
      </c>
      <c r="G1159" s="14">
        <v>0</v>
      </c>
      <c r="H1159" s="10"/>
      <c r="I1159" s="11">
        <v>1</v>
      </c>
      <c r="J1159" s="12">
        <v>0</v>
      </c>
      <c r="K1159" s="13">
        <v>0</v>
      </c>
      <c r="L1159" s="40">
        <f t="shared" ref="L1159" si="12166">$B1159*$J$4</f>
        <v>4.0527936000000002</v>
      </c>
      <c r="N1159" s="1">
        <f t="shared" ref="N1159" si="12167">D1159*I1159+F1159*I1162-E1159*J1159-G1159*J1162</f>
        <v>1</v>
      </c>
      <c r="O1159" s="4">
        <f t="shared" ref="O1159" si="12168">(D1159*J1159+E1159*I1159+F1159*J1162+G1159*I1162)</f>
        <v>0</v>
      </c>
      <c r="P1159" s="2">
        <f t="shared" ref="P1159" si="12169">D1159*K1159+F1159*K1162-E1159*L1159-G1159*L1162</f>
        <v>0</v>
      </c>
      <c r="Q1159" s="3">
        <f t="shared" ref="Q1159" si="12170">(D1159*L1159+E1159*K1159+F1159*L1162+G1159*K1162)</f>
        <v>4.0527936000000002</v>
      </c>
      <c r="S1159" s="11">
        <v>1</v>
      </c>
      <c r="T1159" s="12">
        <v>0</v>
      </c>
      <c r="U1159" s="13">
        <v>0</v>
      </c>
      <c r="V1159" s="13">
        <v>0</v>
      </c>
      <c r="W1159" s="20"/>
      <c r="X1159" s="1">
        <f t="shared" ref="X1159" si="12171">N1159*S1159+P1159*S1162-O1159*T1159-Q1159*T1162</f>
        <v>-19.769445386731523</v>
      </c>
      <c r="Y1159" s="4">
        <f t="shared" ref="Y1159" si="12172">(N1159*T1159+O1159*S1159+P1159*T1162+Q1159*S1162)</f>
        <v>0</v>
      </c>
      <c r="Z1159" s="2">
        <f t="shared" ref="Z1159" si="12173">N1159*U1159+P1159*U1162-O1159*V1159-Q1159*V1162</f>
        <v>0</v>
      </c>
      <c r="AA1159" s="3">
        <f t="shared" ref="AA1159" si="12174">(N1159*V1159+O1159*U1159+P1159*V1162+Q1159*U1162)</f>
        <v>4.0527936000000002</v>
      </c>
      <c r="AB1159" s="20"/>
      <c r="AC1159" s="11">
        <v>1</v>
      </c>
      <c r="AD1159" s="12">
        <v>0</v>
      </c>
      <c r="AE1159" s="13">
        <v>0</v>
      </c>
      <c r="AF1159" s="40">
        <f t="shared" ref="AF1159" si="12175">$B1159*$AD$4</f>
        <v>4.8634715999999996</v>
      </c>
      <c r="AG1159" s="20"/>
      <c r="AH1159" s="1">
        <f t="shared" ref="AH1159" si="12176">X1159*AC1159+Z1159*AC1162-Y1159*AD1159-AA1159*AD1162</f>
        <v>-19.769445386731523</v>
      </c>
      <c r="AI1159" s="4">
        <f t="shared" ref="AI1159" si="12177">(X1159*AD1159+Y1159*AC1159+Z1159*AD1162+AA1159*AC1162)</f>
        <v>0</v>
      </c>
      <c r="AJ1159" s="2">
        <f t="shared" ref="AJ1159" si="12178">X1159*AE1159+Z1159*AE1162-Y1159*AF1159-AA1159*AF1162</f>
        <v>0</v>
      </c>
      <c r="AK1159" s="3">
        <f t="shared" ref="AK1159" si="12179">(X1159*AF1159+Y1159*AE1159+Z1159*AF1162+AA1159*AE1162)</f>
        <v>-92.09534258611977</v>
      </c>
      <c r="AL1159" s="20"/>
      <c r="AM1159" s="11">
        <v>1</v>
      </c>
      <c r="AN1159" s="12">
        <v>0</v>
      </c>
      <c r="AO1159" s="13">
        <v>0</v>
      </c>
      <c r="AP1159" s="14">
        <v>0</v>
      </c>
      <c r="AR1159" s="1">
        <f t="shared" ref="AR1159" si="12180">AH1159*AM1159+AJ1159*AM1162-AI1159*AN1159-AK1159*AN1162</f>
        <v>478.68355566013145</v>
      </c>
      <c r="AS1159" s="4">
        <f t="shared" ref="AS1159" si="12181">(AH1159*AN1159+AI1159*AM1159+AJ1159*AN1162+AK1159*AM1162)</f>
        <v>0</v>
      </c>
      <c r="AT1159" s="2">
        <f t="shared" ref="AT1159" si="12182">AH1159*AO1159+AJ1159*AO1162-AI1159*AP1159-AK1159*AP1162</f>
        <v>0</v>
      </c>
      <c r="AU1159" s="3">
        <f t="shared" ref="AU1159" si="12183">(AH1159*AP1159+AI1159*AO1159+AJ1159*AP1162+AK1159*AO1162)</f>
        <v>-92.09534258611977</v>
      </c>
      <c r="AV1159" s="20"/>
      <c r="AW1159" s="11">
        <v>1</v>
      </c>
      <c r="AX1159" s="12">
        <v>0</v>
      </c>
      <c r="AY1159" s="13">
        <v>0</v>
      </c>
      <c r="AZ1159" s="40">
        <f t="shared" ref="AZ1159" si="12184">$B1159*$AX$4</f>
        <v>4.8634715999999996</v>
      </c>
      <c r="BA1159" s="20"/>
      <c r="BB1159" s="1">
        <f t="shared" ref="BB1159" si="12185">AR1159*AW1159+AT1159*AW1162-AS1159*AX1159-AU1159*AX1162</f>
        <v>478.68355566013145</v>
      </c>
      <c r="BC1159" s="4">
        <f t="shared" ref="BC1159" si="12186">(AR1159*AX1159+AS1159*AW1159+AT1159*AX1162+AU1159*AW1162)</f>
        <v>0</v>
      </c>
      <c r="BD1159" s="2">
        <f t="shared" ref="BD1159" si="12187">AR1159*AY1159+AT1159*AY1162-AS1159*AZ1159-AU1159*AZ1162</f>
        <v>0</v>
      </c>
      <c r="BE1159" s="3">
        <f t="shared" ref="BE1159" si="12188">(AR1159*AZ1159+AS1159*AY1159+AT1159*AZ1162+AU1159*AY1162)</f>
        <v>2235.9685357539483</v>
      </c>
      <c r="BF1159" s="20"/>
      <c r="BG1159" s="11">
        <v>1</v>
      </c>
      <c r="BH1159" s="12">
        <v>0</v>
      </c>
      <c r="BI1159" s="13">
        <v>0</v>
      </c>
      <c r="BJ1159" s="14">
        <v>0</v>
      </c>
      <c r="BK1159" s="20"/>
      <c r="BL1159" s="1">
        <f t="shared" ref="BL1159" si="12189">BB1159*BG1159+BD1159*BG1162-BC1159*BH1159-BE1159*BH1162</f>
        <v>-10980.036273988158</v>
      </c>
      <c r="BM1159" s="4">
        <f t="shared" ref="BM1159" si="12190">(BB1159*BH1159+BC1159*BG1159+BD1159*BH1162+BE1159*BG1162)</f>
        <v>0</v>
      </c>
      <c r="BN1159" s="2">
        <f t="shared" ref="BN1159" si="12191">BB1159*BI1159+BD1159*BI1162-BC1159*BJ1159-BE1159*BJ1162</f>
        <v>0</v>
      </c>
      <c r="BO1159" s="3">
        <f t="shared" ref="BO1159" si="12192">(BB1159*BJ1159+BC1159*BI1159+BD1159*BJ1162+BE1159*BI1162)</f>
        <v>2235.9685357539483</v>
      </c>
      <c r="BP1159" s="20"/>
      <c r="BQ1159" s="11">
        <v>1</v>
      </c>
      <c r="BR1159" s="12">
        <v>0</v>
      </c>
      <c r="BS1159" s="13">
        <v>0</v>
      </c>
      <c r="BT1159" s="40">
        <f t="shared" ref="BT1159" si="12193">$B1159*BR$4</f>
        <v>4.0527936000000002</v>
      </c>
      <c r="BU1159" s="20"/>
      <c r="BV1159" s="1">
        <f t="shared" ref="BV1159" si="12194">BL1159*BQ1159+BN1159*BQ1162-BM1159*BR1159-BO1159*BR1162</f>
        <v>-10980.036273988158</v>
      </c>
      <c r="BW1159" s="4">
        <f t="shared" ref="BW1159" si="12195">(BL1159*BR1159+BM1159*BQ1159+BN1159*BR1162+BO1159*BQ1162)</f>
        <v>0</v>
      </c>
      <c r="BX1159" s="2">
        <f t="shared" ref="BX1159" si="12196">BL1159*BS1159+BN1159*BS1162-BM1159*BT1159-BO1159*BT1162</f>
        <v>0</v>
      </c>
      <c r="BY1159" s="3">
        <f t="shared" ref="BY1159" si="12197">(BL1159*BT1159+BM1159*BS1159+BN1159*BT1162+BO1159*BS1162)</f>
        <v>-42263.852203233109</v>
      </c>
      <c r="BZ1159" s="20"/>
      <c r="CA1159" s="11">
        <v>1</v>
      </c>
      <c r="CB1159" s="12">
        <v>0</v>
      </c>
      <c r="CC1159" s="13">
        <v>0</v>
      </c>
      <c r="CD1159" s="14">
        <v>0</v>
      </c>
      <c r="CE1159" s="20"/>
      <c r="CF1159" s="1">
        <f t="shared" ref="CF1159" si="12198">BV1159*CA1159+BX1159*CA1162-BW1159*CB1159-BY1159*CB1162</f>
        <v>86781.460778681459</v>
      </c>
      <c r="CG1159" s="4">
        <f t="shared" ref="CG1159" si="12199">(BV1159*CB1159+BW1159*CA1159+BX1159*CB1162+BY1159*CA1162)</f>
        <v>0</v>
      </c>
      <c r="CH1159" s="2">
        <f t="shared" ref="CH1159" si="12200">BV1159*CC1159+BX1159*CC1162-BW1159*CD1159-BY1159*CD1162</f>
        <v>0</v>
      </c>
      <c r="CI1159" s="3">
        <f t="shared" ref="CI1159" si="12201">(BV1159*CD1159+BW1159*CC1159+BX1159*CD1162+BY1159*CC1162)</f>
        <v>-42263.852203233109</v>
      </c>
      <c r="CJ1159" s="28"/>
      <c r="CK1159" s="11">
        <v>1</v>
      </c>
      <c r="CL1159" s="12">
        <v>0</v>
      </c>
      <c r="CM1159" s="13">
        <v>0</v>
      </c>
      <c r="CN1159" s="14">
        <v>0</v>
      </c>
      <c r="CP1159" s="1">
        <f t="shared" ref="CP1159" si="12202">CF1159*CK1159+CH1159*CK1162-CG1159*CL1159-CI1159*CL1162</f>
        <v>86781.460778681459</v>
      </c>
      <c r="CQ1159" s="4">
        <f t="shared" ref="CQ1159" si="12203">(CF1159*CL1159+CG1159*CK1159+CH1159*CL1162+CI1159*CK1162)</f>
        <v>-42263.852203233109</v>
      </c>
      <c r="CR1159" s="2">
        <f t="shared" ref="CR1159" si="12204">CF1159*CM1159+CH1159*CM1162-CG1159*CN1159-CI1159*CN1162</f>
        <v>0</v>
      </c>
      <c r="CS1159" s="3">
        <f t="shared" ref="CS1159" si="12205">(CF1159*CN1159+CG1159*CM1159+CH1159*CN1162+CI1159*CM1162)</f>
        <v>-42263.852203233109</v>
      </c>
      <c r="CU1159" s="29">
        <f t="shared" ref="CU1159" si="12206">20*LOG(((1+$CL$4)/$CL$4)/((CP1159+CP1162)^2+(CQ1159+CQ1162)^2)^0.5)</f>
        <v>-100.8457782691388</v>
      </c>
      <c r="CW1159" s="53">
        <f t="shared" ref="CW1159" si="12207">((CP1159^2+CQ1159^2)^0.5)/((CP1162^2+CQ1162^2)^0.5)</f>
        <v>0.48701475901119701</v>
      </c>
    </row>
    <row r="1160" spans="1:101" ht="18" customHeight="1" thickBot="1">
      <c r="D1160" s="11"/>
      <c r="E1160" s="13"/>
      <c r="F1160" s="13"/>
      <c r="G1160" s="15"/>
      <c r="H1160" s="10"/>
      <c r="I1160" s="11"/>
      <c r="J1160" s="13"/>
      <c r="K1160" s="13"/>
      <c r="L1160" s="15"/>
      <c r="N1160" s="5"/>
      <c r="Q1160" s="6"/>
      <c r="S1160" s="11"/>
      <c r="T1160" s="13"/>
      <c r="U1160" s="13"/>
      <c r="V1160" s="15"/>
      <c r="W1160" s="20"/>
      <c r="X1160" s="5"/>
      <c r="AA1160" s="6"/>
      <c r="AB1160" s="20"/>
      <c r="AC1160" s="11"/>
      <c r="AD1160" s="13"/>
      <c r="AE1160" s="13"/>
      <c r="AF1160" s="15"/>
      <c r="AG1160" s="20"/>
      <c r="AH1160" s="5"/>
      <c r="AK1160" s="6"/>
      <c r="AL1160" s="20"/>
      <c r="AM1160" s="11"/>
      <c r="AN1160" s="13"/>
      <c r="AO1160" s="13"/>
      <c r="AP1160" s="15"/>
      <c r="AR1160" s="5"/>
      <c r="AU1160" s="6"/>
      <c r="AW1160" s="11"/>
      <c r="AX1160" s="13"/>
      <c r="AY1160" s="13"/>
      <c r="AZ1160" s="15"/>
      <c r="BA1160" s="20"/>
      <c r="BB1160" s="5"/>
      <c r="BE1160" s="6"/>
      <c r="BG1160" s="11"/>
      <c r="BH1160" s="13"/>
      <c r="BI1160" s="13"/>
      <c r="BJ1160" s="15"/>
      <c r="BL1160" s="5"/>
      <c r="BO1160" s="6"/>
      <c r="BQ1160" s="11"/>
      <c r="BR1160" s="13"/>
      <c r="BS1160" s="13"/>
      <c r="BT1160" s="15"/>
      <c r="BU1160" s="20"/>
      <c r="BV1160" s="5"/>
      <c r="BY1160" s="6"/>
      <c r="CA1160" s="11"/>
      <c r="CB1160" s="13"/>
      <c r="CC1160" s="13"/>
      <c r="CD1160" s="15"/>
      <c r="CF1160" s="5"/>
      <c r="CI1160" s="6"/>
      <c r="CK1160" s="11"/>
      <c r="CL1160" s="13"/>
      <c r="CM1160" s="13"/>
      <c r="CN1160" s="15"/>
      <c r="CP1160" s="5"/>
      <c r="CS1160" s="6"/>
      <c r="CW1160" s="54"/>
    </row>
    <row r="1161" spans="1:101" ht="18" customHeight="1" thickBot="1">
      <c r="D1161" s="11" t="s">
        <v>101</v>
      </c>
      <c r="E1161" s="13"/>
      <c r="F1161" s="13" t="s">
        <v>102</v>
      </c>
      <c r="G1161" s="15"/>
      <c r="H1161" s="10"/>
      <c r="I1161" s="11" t="s">
        <v>106</v>
      </c>
      <c r="J1161" s="13"/>
      <c r="K1161" s="13" t="s">
        <v>105</v>
      </c>
      <c r="L1161" s="15"/>
      <c r="N1161" s="194" t="s">
        <v>16</v>
      </c>
      <c r="O1161" s="195"/>
      <c r="P1161" s="196" t="s">
        <v>17</v>
      </c>
      <c r="Q1161" s="197"/>
      <c r="S1161" s="11" t="s">
        <v>4</v>
      </c>
      <c r="T1161" s="13"/>
      <c r="U1161" s="13" t="s">
        <v>5</v>
      </c>
      <c r="V1161" s="15"/>
      <c r="W1161" s="20"/>
      <c r="X1161" s="194" t="s">
        <v>111</v>
      </c>
      <c r="Y1161" s="195"/>
      <c r="Z1161" s="196" t="s">
        <v>110</v>
      </c>
      <c r="AA1161" s="197"/>
      <c r="AB1161" s="20"/>
      <c r="AC1161" s="11" t="s">
        <v>18</v>
      </c>
      <c r="AD1161" s="13"/>
      <c r="AE1161" s="13" t="s">
        <v>19</v>
      </c>
      <c r="AF1161" s="15"/>
      <c r="AG1161" s="20"/>
      <c r="AH1161" s="194" t="s">
        <v>114</v>
      </c>
      <c r="AI1161" s="195"/>
      <c r="AJ1161" s="196" t="s">
        <v>115</v>
      </c>
      <c r="AK1161" s="197"/>
      <c r="AL1161" s="20"/>
      <c r="AM1161" s="11" t="s">
        <v>138</v>
      </c>
      <c r="AN1161" s="13"/>
      <c r="AO1161" s="13" t="s">
        <v>137</v>
      </c>
      <c r="AP1161" s="15"/>
      <c r="AR1161" s="194" t="s">
        <v>117</v>
      </c>
      <c r="AS1161" s="195"/>
      <c r="AT1161" s="196" t="s">
        <v>118</v>
      </c>
      <c r="AU1161" s="197"/>
      <c r="AV1161" s="36"/>
      <c r="AW1161" s="11" t="s">
        <v>142</v>
      </c>
      <c r="AX1161" s="13"/>
      <c r="AY1161" s="13" t="s">
        <v>141</v>
      </c>
      <c r="AZ1161" s="15"/>
      <c r="BA1161" s="20"/>
      <c r="BB1161" s="194" t="s">
        <v>122</v>
      </c>
      <c r="BC1161" s="195"/>
      <c r="BD1161" s="196" t="s">
        <v>121</v>
      </c>
      <c r="BE1161" s="197"/>
      <c r="BF1161" s="36"/>
      <c r="BG1161" s="11" t="s">
        <v>145</v>
      </c>
      <c r="BH1161" s="13"/>
      <c r="BI1161" s="13" t="s">
        <v>146</v>
      </c>
      <c r="BJ1161" s="15"/>
      <c r="BK1161" s="36"/>
      <c r="BL1161" s="194" t="s">
        <v>125</v>
      </c>
      <c r="BM1161" s="195"/>
      <c r="BN1161" s="196" t="s">
        <v>126</v>
      </c>
      <c r="BO1161" s="197"/>
      <c r="BP1161" s="36"/>
      <c r="BQ1161" s="11" t="s">
        <v>150</v>
      </c>
      <c r="BR1161" s="13"/>
      <c r="BS1161" s="13" t="s">
        <v>149</v>
      </c>
      <c r="BT1161" s="15"/>
      <c r="BU1161" s="20"/>
      <c r="BV1161" s="194" t="s">
        <v>129</v>
      </c>
      <c r="BW1161" s="195"/>
      <c r="BX1161" s="196" t="s">
        <v>130</v>
      </c>
      <c r="BY1161" s="197"/>
      <c r="BZ1161" s="36"/>
      <c r="CA1161" s="11" t="s">
        <v>154</v>
      </c>
      <c r="CB1161" s="13"/>
      <c r="CC1161" s="13" t="s">
        <v>153</v>
      </c>
      <c r="CD1161" s="15"/>
      <c r="CE1161" s="36"/>
      <c r="CF1161" s="194" t="s">
        <v>134</v>
      </c>
      <c r="CG1161" s="195"/>
      <c r="CH1161" s="196" t="s">
        <v>133</v>
      </c>
      <c r="CI1161" s="197"/>
      <c r="CK1161" s="11" t="s">
        <v>159</v>
      </c>
      <c r="CL1161" s="13"/>
      <c r="CM1161" s="13" t="s">
        <v>158</v>
      </c>
      <c r="CN1161" s="15"/>
      <c r="CP1161" s="109" t="s">
        <v>161</v>
      </c>
      <c r="CQ1161" s="110"/>
      <c r="CR1161" s="111" t="s">
        <v>162</v>
      </c>
      <c r="CS1161" s="112"/>
      <c r="CU1161" s="38" t="s">
        <v>29</v>
      </c>
      <c r="CW1161" s="55" t="s">
        <v>47</v>
      </c>
    </row>
    <row r="1162" spans="1:101" ht="18" customHeight="1" thickTop="1" thickBot="1">
      <c r="D1162" s="16">
        <v>0</v>
      </c>
      <c r="E1162" s="17">
        <f t="shared" ref="E1162" si="12208">$B1159*$E$4</f>
        <v>2.3131231999999997</v>
      </c>
      <c r="F1162" s="18">
        <v>1</v>
      </c>
      <c r="G1162" s="19">
        <v>0</v>
      </c>
      <c r="H1162" s="10"/>
      <c r="I1162" s="16">
        <v>0</v>
      </c>
      <c r="J1162" s="17">
        <v>0</v>
      </c>
      <c r="K1162" s="18">
        <v>1</v>
      </c>
      <c r="L1162" s="19">
        <v>0</v>
      </c>
      <c r="N1162" s="1">
        <f t="shared" ref="N1162" si="12209">D1162*I1159+F1162*I1162-E1162*J1159-G1162*J1162</f>
        <v>0</v>
      </c>
      <c r="O1162" s="4">
        <f t="shared" ref="O1162" si="12210">(D1162*J1159+E1162*I1159+F1162*J1162+G1162*I1162)</f>
        <v>2.3131231999999997</v>
      </c>
      <c r="P1162" s="2">
        <f t="shared" ref="P1162" si="12211">D1162*K1159+F1162*K1162-E1162*L1159-G1162*L1162</f>
        <v>-8.3746109009715202</v>
      </c>
      <c r="Q1162" s="3">
        <f t="shared" ref="Q1162" si="12212">(D1162*L1159+E1162*K1159+F1162*L1162+G1162*K1162)</f>
        <v>0</v>
      </c>
      <c r="S1162" s="16">
        <v>0</v>
      </c>
      <c r="T1162" s="17">
        <f t="shared" ref="T1162" si="12213">$B1159*$T$4</f>
        <v>5.1247232</v>
      </c>
      <c r="U1162" s="18">
        <v>1</v>
      </c>
      <c r="V1162" s="19">
        <v>0</v>
      </c>
      <c r="W1162" s="20"/>
      <c r="X1162" s="1">
        <f t="shared" ref="X1162" si="12214">N1162*S1159+P1162*S1162-O1162*T1159-Q1162*T1162</f>
        <v>0</v>
      </c>
      <c r="Y1162" s="4">
        <f t="shared" ref="Y1162" si="12215">(N1162*T1159+O1162*S1159+P1162*T1162+Q1162*S1162)</f>
        <v>-40.604439575181651</v>
      </c>
      <c r="Z1162" s="2">
        <f t="shared" ref="Z1162" si="12216">N1162*U1159+P1162*U1162-O1162*V1159-Q1162*V1162</f>
        <v>-8.3746109009715202</v>
      </c>
      <c r="AA1162" s="3">
        <f t="shared" ref="AA1162" si="12217">(N1162*V1159+O1162*U1159+P1162*V1162+Q1162*U1162)</f>
        <v>0</v>
      </c>
      <c r="AB1162" s="20"/>
      <c r="AC1162" s="16">
        <v>0</v>
      </c>
      <c r="AD1162" s="17">
        <v>0</v>
      </c>
      <c r="AE1162" s="18">
        <v>1</v>
      </c>
      <c r="AF1162" s="19">
        <v>0</v>
      </c>
      <c r="AG1162" s="20"/>
      <c r="AH1162" s="1">
        <f t="shared" ref="AH1162" si="12218">X1162*AC1159+Z1162*AC1162-Y1162*AD1159-AA1162*AD1162</f>
        <v>0</v>
      </c>
      <c r="AI1162" s="4">
        <f t="shared" ref="AI1162" si="12219">(X1162*AD1159+Y1162*AC1159+Z1162*AD1162+AA1162*AC1162)</f>
        <v>-40.604439575181651</v>
      </c>
      <c r="AJ1162" s="2">
        <f t="shared" ref="AJ1162" si="12220">X1162*AE1159+Z1162*AE1162-Y1162*AF1159-AA1162*AF1162</f>
        <v>189.10392780684046</v>
      </c>
      <c r="AK1162" s="3">
        <f t="shared" ref="AK1162" si="12221">(X1162*AF1159+Y1162*AE1159+Z1162*AF1162+AA1162*AE1162)</f>
        <v>0</v>
      </c>
      <c r="AL1162" s="20"/>
      <c r="AM1162" s="16">
        <v>0</v>
      </c>
      <c r="AN1162" s="17">
        <f t="shared" ref="AN1162" si="12222">$B1159*$AN$4</f>
        <v>5.4123583999999996</v>
      </c>
      <c r="AO1162" s="18">
        <v>1</v>
      </c>
      <c r="AP1162" s="19">
        <v>0</v>
      </c>
      <c r="AR1162" s="1">
        <f t="shared" ref="AR1162" si="12223">AH1162*AM1159+AJ1162*AM1162-AI1162*AN1159-AK1162*AN1162</f>
        <v>0</v>
      </c>
      <c r="AS1162" s="4">
        <f t="shared" ref="AS1162" si="12224">(AH1162*AN1159+AI1162*AM1159+AJ1162*AN1162+AK1162*AM1162)</f>
        <v>982.89379256316477</v>
      </c>
      <c r="AT1162" s="2">
        <f t="shared" ref="AT1162" si="12225">AH1162*AO1159+AJ1162*AO1162-AI1162*AP1159-AK1162*AP1162</f>
        <v>189.10392780684046</v>
      </c>
      <c r="AU1162" s="3">
        <f t="shared" ref="AU1162" si="12226">(AH1162*AP1159+AI1162*AO1159+AJ1162*AP1162+AK1162*AO1162)</f>
        <v>0</v>
      </c>
      <c r="AV1162" s="20"/>
      <c r="AW1162" s="16">
        <v>0</v>
      </c>
      <c r="AX1162" s="17">
        <v>0</v>
      </c>
      <c r="AY1162" s="18">
        <v>1</v>
      </c>
      <c r="AZ1162" s="19">
        <v>0</v>
      </c>
      <c r="BA1162" s="20"/>
      <c r="BB1162" s="1">
        <f t="shared" ref="BB1162" si="12227">AR1162*AW1159+AT1162*AW1162-AS1162*AX1159-AU1162*AX1162</f>
        <v>0</v>
      </c>
      <c r="BC1162" s="4">
        <f t="shared" ref="BC1162" si="12228">(AR1162*AX1159+AS1162*AW1159+AT1162*AX1162+AU1162*AW1162)</f>
        <v>982.89379256316477</v>
      </c>
      <c r="BD1162" s="2">
        <f t="shared" ref="BD1162" si="12229">AR1162*AY1159+AT1162*AY1162-AS1162*AZ1159-AU1162*AZ1162</f>
        <v>-4591.1721181404027</v>
      </c>
      <c r="BE1162" s="3">
        <f t="shared" ref="BE1162" si="12230">(AR1162*AZ1159+AS1162*AY1159+AT1162*AZ1162+AU1162*AY1162)</f>
        <v>0</v>
      </c>
      <c r="BF1162" s="20"/>
      <c r="BG1162" s="16">
        <v>0</v>
      </c>
      <c r="BH1162" s="17">
        <f t="shared" ref="BH1162" si="12231">$B1159*$BH$4</f>
        <v>5.1247232</v>
      </c>
      <c r="BI1162" s="18">
        <v>1</v>
      </c>
      <c r="BJ1162" s="19">
        <v>0</v>
      </c>
      <c r="BK1162" s="20"/>
      <c r="BL1162" s="1">
        <f t="shared" ref="BL1162" si="12232">BB1162*BG1159+BD1162*BG1162-BC1162*BH1159-BE1162*BH1162</f>
        <v>0</v>
      </c>
      <c r="BM1162" s="4">
        <f t="shared" ref="BM1162" si="12233">(BB1162*BH1159+BC1162*BG1159+BD1162*BH1162+BE1162*BG1162)</f>
        <v>-22545.592476464099</v>
      </c>
      <c r="BN1162" s="2">
        <f t="shared" ref="BN1162" si="12234">BB1162*BI1159+BD1162*BI1162-BC1162*BJ1159-BE1162*BJ1162</f>
        <v>-4591.1721181404027</v>
      </c>
      <c r="BO1162" s="3">
        <f t="shared" ref="BO1162" si="12235">(BB1162*BJ1159+BC1162*BI1159+BD1162*BJ1162+BE1162*BI1162)</f>
        <v>0</v>
      </c>
      <c r="BP1162" s="20"/>
      <c r="BQ1162" s="16">
        <v>0</v>
      </c>
      <c r="BR1162" s="17">
        <v>0</v>
      </c>
      <c r="BS1162" s="18">
        <v>1</v>
      </c>
      <c r="BT1162" s="19">
        <v>0</v>
      </c>
      <c r="BU1162" s="20"/>
      <c r="BV1162" s="1">
        <f t="shared" ref="BV1162" si="12236">BL1162*BQ1159+BN1162*BQ1162-BM1162*BR1159-BO1162*BR1162</f>
        <v>0</v>
      </c>
      <c r="BW1162" s="4">
        <f t="shared" ref="BW1162" si="12237">(BL1162*BR1159+BM1162*BQ1159+BN1162*BR1162+BO1162*BQ1162)</f>
        <v>-22545.592476464099</v>
      </c>
      <c r="BX1162" s="2">
        <f t="shared" ref="BX1162" si="12238">BL1162*BS1159+BN1162*BS1162-BM1162*BT1159-BO1162*BT1162</f>
        <v>86781.460778681459</v>
      </c>
      <c r="BY1162" s="3">
        <f t="shared" ref="BY1162" si="12239">(BL1162*BT1159+BM1162*BS1159+BN1162*BT1162+BO1162*BS1162)</f>
        <v>0</v>
      </c>
      <c r="BZ1162" s="20"/>
      <c r="CA1162" s="16">
        <v>0</v>
      </c>
      <c r="CB1162" s="17">
        <f t="shared" ref="CB1162" si="12240">$B1159*$CB$4</f>
        <v>2.3131231999999997</v>
      </c>
      <c r="CC1162" s="18">
        <v>1</v>
      </c>
      <c r="CD1162" s="19">
        <v>0</v>
      </c>
      <c r="CE1162" s="20"/>
      <c r="CF1162" s="1">
        <f t="shared" ref="CF1162" si="12241">BV1162*CA1159+BX1162*CA1162-BW1162*CB1159-BY1162*CB1162</f>
        <v>0</v>
      </c>
      <c r="CG1162" s="4">
        <f t="shared" ref="CG1162" si="12242">(BV1162*CB1159+BW1162*CA1159+BX1162*CB1162+BY1162*CA1162)</f>
        <v>178190.61778059401</v>
      </c>
      <c r="CH1162" s="2">
        <f t="shared" ref="CH1162" si="12243">BV1162*CC1159+BX1162*CC1162-BW1162*CD1159-BY1162*CD1162</f>
        <v>86781.460778681459</v>
      </c>
      <c r="CI1162" s="3">
        <f t="shared" ref="CI1162" si="12244">(BV1162*CD1159+BW1162*CC1159+BX1162*CD1162+BY1162*CC1162)</f>
        <v>0</v>
      </c>
      <c r="CK1162" s="16">
        <f t="shared" ref="CK1162" si="12245">1/$CL$4</f>
        <v>1</v>
      </c>
      <c r="CL1162" s="17">
        <v>0</v>
      </c>
      <c r="CM1162" s="18">
        <v>1</v>
      </c>
      <c r="CN1162" s="19">
        <v>0</v>
      </c>
      <c r="CP1162" s="1">
        <f t="shared" ref="CP1162" si="12246">CF1162*CK1159+CH1162*CK1162-CG1162*CL1159-CI1162*CL1162</f>
        <v>86781.460778681459</v>
      </c>
      <c r="CQ1162" s="4">
        <f t="shared" ref="CQ1162" si="12247">(CF1162*CL1159+CG1162*CK1159+CH1162*CL1162+CI1162*CK1162)</f>
        <v>178190.61778059401</v>
      </c>
      <c r="CR1162" s="2">
        <f t="shared" ref="CR1162" si="12248">CF1162*CM1159+CH1162*CM1162-CG1162*CN1159-CI1162*CN1162</f>
        <v>86781.460778681459</v>
      </c>
      <c r="CS1162" s="3">
        <f t="shared" ref="CS1162" si="12249">(CF1162*CN1159+CG1162*CM1159+CH1162*CN1162+CI1162*CM1162)</f>
        <v>0</v>
      </c>
      <c r="CU1162" s="39">
        <f t="shared" ref="CU1162" si="12250">(180/PI())*ATAN(-1*(CQ1159/CP1159))</f>
        <v>25.966765651257298</v>
      </c>
      <c r="CW1162" s="56">
        <f t="shared" ref="CW1162" si="12251">20*LOG(((1-(10^(CU1159/20)^2)*(1-((1-CW1159)/(1+CW1159))^2))^0.5))</f>
        <v>-3.1490402719108394E-10</v>
      </c>
    </row>
    <row r="1163" spans="1:101" ht="18" customHeight="1"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S1163" s="20"/>
      <c r="T1163" s="20"/>
      <c r="U1163" s="20"/>
      <c r="V1163" s="20"/>
      <c r="W1163" s="20"/>
      <c r="X1163" s="20"/>
      <c r="Y1163" s="20"/>
      <c r="Z1163" s="20"/>
      <c r="AA1163" s="20"/>
      <c r="AB1163" s="30"/>
      <c r="AC1163" s="20"/>
      <c r="AD1163" s="20"/>
      <c r="AE1163" s="20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</row>
    <row r="1164" spans="1:101" ht="18" customHeight="1"/>
    <row r="1165" spans="1:101" ht="18" customHeight="1" thickBot="1">
      <c r="A1165" s="23"/>
      <c r="B1165" s="23"/>
      <c r="C1165" s="23"/>
      <c r="D1165" s="20" t="s">
        <v>6</v>
      </c>
      <c r="E1165" s="20"/>
      <c r="F1165" s="20"/>
      <c r="G1165" s="20"/>
      <c r="H1165" s="20"/>
      <c r="I1165" s="20" t="s">
        <v>7</v>
      </c>
      <c r="J1165" s="20"/>
      <c r="K1165" s="20"/>
      <c r="L1165" s="20"/>
      <c r="M1165" s="23"/>
      <c r="N1165" s="23"/>
      <c r="O1165" s="24" t="s">
        <v>8</v>
      </c>
      <c r="P1165" s="23"/>
      <c r="Q1165" s="23"/>
      <c r="R1165" s="23"/>
      <c r="S1165" s="20"/>
      <c r="T1165" s="20" t="s">
        <v>9</v>
      </c>
      <c r="U1165" s="23"/>
      <c r="V1165" s="23"/>
      <c r="W1165" s="23"/>
      <c r="X1165" s="23"/>
      <c r="Y1165" s="24" t="s">
        <v>10</v>
      </c>
      <c r="Z1165" s="23"/>
      <c r="AA1165" s="23"/>
      <c r="AB1165" s="23"/>
      <c r="AC1165" s="24" t="s">
        <v>11</v>
      </c>
      <c r="AD1165" s="20"/>
      <c r="AE1165" s="20"/>
      <c r="AF1165" s="20"/>
      <c r="AG1165" s="20"/>
      <c r="AH1165" s="23"/>
      <c r="AI1165" s="24" t="s">
        <v>12</v>
      </c>
      <c r="AJ1165" s="23"/>
      <c r="AK1165" s="23"/>
      <c r="AL1165" s="20"/>
      <c r="AM1165" s="24" t="s">
        <v>21</v>
      </c>
      <c r="AN1165" s="20"/>
      <c r="AO1165" s="23"/>
      <c r="AP1165" s="23"/>
      <c r="AQ1165" s="23"/>
      <c r="AR1165" s="23"/>
      <c r="AS1165" s="24" t="s">
        <v>87</v>
      </c>
      <c r="AT1165" s="23"/>
      <c r="AU1165" s="23"/>
      <c r="AV1165" s="23"/>
      <c r="AW1165" s="24" t="s">
        <v>22</v>
      </c>
      <c r="AX1165" s="20"/>
      <c r="AY1165" s="20"/>
      <c r="AZ1165" s="20"/>
      <c r="BA1165" s="20"/>
      <c r="BB1165" s="23"/>
      <c r="BC1165" s="24" t="s">
        <v>13</v>
      </c>
      <c r="BD1165" s="23"/>
      <c r="BE1165" s="23"/>
      <c r="BF1165" s="23"/>
      <c r="BG1165" s="24" t="s">
        <v>23</v>
      </c>
      <c r="BH1165" s="20"/>
      <c r="BI1165" s="23"/>
      <c r="BJ1165" s="23"/>
      <c r="BK1165" s="23"/>
      <c r="BL1165" s="23"/>
      <c r="BM1165" s="24" t="s">
        <v>24</v>
      </c>
      <c r="BN1165" s="23"/>
      <c r="BO1165" s="23"/>
      <c r="BP1165" s="23"/>
      <c r="BQ1165" s="24" t="s">
        <v>22</v>
      </c>
      <c r="BR1165" s="20"/>
      <c r="BS1165" s="20"/>
      <c r="BT1165" s="20"/>
      <c r="BU1165" s="20"/>
      <c r="BV1165" s="23"/>
      <c r="BW1165" s="24" t="s">
        <v>25</v>
      </c>
      <c r="BX1165" s="23"/>
      <c r="BY1165" s="23"/>
      <c r="BZ1165" s="23"/>
      <c r="CA1165" s="24" t="s">
        <v>23</v>
      </c>
      <c r="CB1165" s="20"/>
      <c r="CC1165" s="23"/>
      <c r="CD1165" s="23"/>
      <c r="CE1165" s="23"/>
      <c r="CF1165" s="23"/>
      <c r="CG1165" s="24" t="s">
        <v>88</v>
      </c>
      <c r="CH1165" s="23"/>
      <c r="CI1165" s="23"/>
      <c r="CJ1165" s="23"/>
      <c r="CK1165" s="24" t="s">
        <v>155</v>
      </c>
      <c r="CL1165" s="24"/>
      <c r="CM1165" s="23"/>
      <c r="CN1165" s="23"/>
      <c r="CO1165" s="23"/>
      <c r="CP1165" s="23"/>
      <c r="CQ1165" s="24" t="s">
        <v>89</v>
      </c>
      <c r="CR1165" s="23"/>
      <c r="CS1165" s="23"/>
    </row>
    <row r="1166" spans="1:101" ht="18" customHeight="1" thickBot="1">
      <c r="A1166" s="23"/>
      <c r="B1166" s="33"/>
      <c r="C1166" s="23"/>
      <c r="D1166" s="7" t="s">
        <v>99</v>
      </c>
      <c r="E1166" s="8"/>
      <c r="F1166" s="8" t="s">
        <v>100</v>
      </c>
      <c r="G1166" s="9"/>
      <c r="H1166" s="10"/>
      <c r="I1166" s="7" t="s">
        <v>103</v>
      </c>
      <c r="J1166" s="8"/>
      <c r="K1166" s="8" t="s">
        <v>104</v>
      </c>
      <c r="L1166" s="9"/>
      <c r="M1166" s="23"/>
      <c r="N1166" s="194" t="s">
        <v>74</v>
      </c>
      <c r="O1166" s="195"/>
      <c r="P1166" s="196" t="s">
        <v>75</v>
      </c>
      <c r="Q1166" s="197"/>
      <c r="R1166" s="23"/>
      <c r="S1166" s="7" t="s">
        <v>2</v>
      </c>
      <c r="T1166" s="8"/>
      <c r="U1166" s="8" t="s">
        <v>3</v>
      </c>
      <c r="V1166" s="9"/>
      <c r="W1166" s="20"/>
      <c r="X1166" s="194" t="s">
        <v>108</v>
      </c>
      <c r="Y1166" s="195"/>
      <c r="Z1166" s="196" t="s">
        <v>109</v>
      </c>
      <c r="AA1166" s="197"/>
      <c r="AB1166" s="20"/>
      <c r="AC1166" s="7" t="s">
        <v>107</v>
      </c>
      <c r="AD1166" s="8"/>
      <c r="AE1166" s="8" t="s">
        <v>14</v>
      </c>
      <c r="AF1166" s="9"/>
      <c r="AG1166" s="20"/>
      <c r="AH1166" s="194" t="s">
        <v>112</v>
      </c>
      <c r="AI1166" s="195"/>
      <c r="AJ1166" s="196" t="s">
        <v>113</v>
      </c>
      <c r="AK1166" s="197"/>
      <c r="AL1166" s="20"/>
      <c r="AM1166" s="106" t="s">
        <v>135</v>
      </c>
      <c r="AN1166" s="107"/>
      <c r="AO1166" s="107" t="s">
        <v>136</v>
      </c>
      <c r="AP1166" s="108"/>
      <c r="AQ1166" s="23"/>
      <c r="AR1166" s="194" t="s">
        <v>116</v>
      </c>
      <c r="AS1166" s="195"/>
      <c r="AT1166" s="196" t="s">
        <v>0</v>
      </c>
      <c r="AU1166" s="197"/>
      <c r="AV1166" s="36"/>
      <c r="AW1166" s="7" t="s">
        <v>139</v>
      </c>
      <c r="AX1166" s="8"/>
      <c r="AY1166" s="8" t="s">
        <v>140</v>
      </c>
      <c r="AZ1166" s="9"/>
      <c r="BA1166" s="20"/>
      <c r="BB1166" s="194" t="s">
        <v>119</v>
      </c>
      <c r="BC1166" s="195"/>
      <c r="BD1166" s="196" t="s">
        <v>120</v>
      </c>
      <c r="BE1166" s="197"/>
      <c r="BF1166" s="36"/>
      <c r="BG1166" s="190" t="s">
        <v>143</v>
      </c>
      <c r="BH1166" s="191"/>
      <c r="BI1166" s="192" t="s">
        <v>144</v>
      </c>
      <c r="BJ1166" s="193"/>
      <c r="BK1166" s="36"/>
      <c r="BL1166" s="194" t="s">
        <v>123</v>
      </c>
      <c r="BM1166" s="195"/>
      <c r="BN1166" s="196" t="s">
        <v>124</v>
      </c>
      <c r="BO1166" s="197"/>
      <c r="BP1166" s="36"/>
      <c r="BQ1166" s="7" t="s">
        <v>147</v>
      </c>
      <c r="BR1166" s="8"/>
      <c r="BS1166" s="8" t="s">
        <v>148</v>
      </c>
      <c r="BT1166" s="9"/>
      <c r="BU1166" s="20"/>
      <c r="BV1166" s="194" t="s">
        <v>127</v>
      </c>
      <c r="BW1166" s="195"/>
      <c r="BX1166" s="196" t="s">
        <v>128</v>
      </c>
      <c r="BY1166" s="197"/>
      <c r="BZ1166" s="36"/>
      <c r="CA1166" s="7" t="s">
        <v>151</v>
      </c>
      <c r="CB1166" s="8"/>
      <c r="CC1166" s="8" t="s">
        <v>152</v>
      </c>
      <c r="CD1166" s="9"/>
      <c r="CE1166" s="36"/>
      <c r="CF1166" s="194" t="s">
        <v>131</v>
      </c>
      <c r="CG1166" s="195"/>
      <c r="CH1166" s="196" t="s">
        <v>132</v>
      </c>
      <c r="CI1166" s="197"/>
      <c r="CJ1166" s="23"/>
      <c r="CK1166" s="7" t="s">
        <v>156</v>
      </c>
      <c r="CL1166" s="8"/>
      <c r="CM1166" s="8" t="s">
        <v>157</v>
      </c>
      <c r="CN1166" s="9"/>
      <c r="CO1166" s="23"/>
      <c r="CP1166" s="194" t="s">
        <v>160</v>
      </c>
      <c r="CQ1166" s="195"/>
      <c r="CR1166" s="196" t="s">
        <v>132</v>
      </c>
      <c r="CS1166" s="197"/>
      <c r="CU1166" s="26" t="s">
        <v>15</v>
      </c>
      <c r="CW1166" s="52" t="s">
        <v>46</v>
      </c>
    </row>
    <row r="1167" spans="1:101" ht="18" customHeight="1" thickTop="1" thickBot="1">
      <c r="B1167" s="34">
        <v>2.86</v>
      </c>
      <c r="D1167" s="11">
        <v>1</v>
      </c>
      <c r="E1167" s="12">
        <v>0</v>
      </c>
      <c r="F1167" s="13">
        <v>0</v>
      </c>
      <c r="G1167" s="14">
        <v>0</v>
      </c>
      <c r="H1167" s="10"/>
      <c r="I1167" s="11">
        <v>1</v>
      </c>
      <c r="J1167" s="12">
        <v>0</v>
      </c>
      <c r="K1167" s="13">
        <v>0</v>
      </c>
      <c r="L1167" s="40">
        <f t="shared" ref="L1167" si="12252">$B1167*$J$4</f>
        <v>4.0813344000000003</v>
      </c>
      <c r="N1167" s="1">
        <f t="shared" ref="N1167" si="12253">D1167*I1167+F1167*I1170-E1167*J1167-G1167*J1170</f>
        <v>1</v>
      </c>
      <c r="O1167" s="4">
        <f t="shared" ref="O1167" si="12254">(D1167*J1167+E1167*I1167+F1167*J1170+G1167*I1170)</f>
        <v>0</v>
      </c>
      <c r="P1167" s="2">
        <f t="shared" ref="P1167" si="12255">D1167*K1167+F1167*K1170-E1167*L1167-G1167*L1170</f>
        <v>0</v>
      </c>
      <c r="Q1167" s="3">
        <f t="shared" ref="Q1167" si="12256">(D1167*L1167+E1167*K1167+F1167*L1170+G1167*K1170)</f>
        <v>4.0813344000000003</v>
      </c>
      <c r="S1167" s="11">
        <v>1</v>
      </c>
      <c r="T1167" s="12">
        <v>0</v>
      </c>
      <c r="U1167" s="13">
        <v>0</v>
      </c>
      <c r="V1167" s="13">
        <v>0</v>
      </c>
      <c r="W1167" s="20"/>
      <c r="X1167" s="1">
        <f t="shared" ref="X1167" si="12257">N1167*S1167+P1167*S1170-O1167*T1167-Q1167*T1170</f>
        <v>-20.063002812600324</v>
      </c>
      <c r="Y1167" s="4">
        <f t="shared" ref="Y1167" si="12258">(N1167*T1167+O1167*S1167+P1167*T1170+Q1167*S1170)</f>
        <v>0</v>
      </c>
      <c r="Z1167" s="2">
        <f t="shared" ref="Z1167" si="12259">N1167*U1167+P1167*U1170-O1167*V1167-Q1167*V1170</f>
        <v>0</v>
      </c>
      <c r="AA1167" s="3">
        <f t="shared" ref="AA1167" si="12260">(N1167*V1167+O1167*U1167+P1167*V1170+Q1167*U1170)</f>
        <v>4.0813344000000003</v>
      </c>
      <c r="AB1167" s="20"/>
      <c r="AC1167" s="11">
        <v>1</v>
      </c>
      <c r="AD1167" s="12">
        <v>0</v>
      </c>
      <c r="AE1167" s="13">
        <v>0</v>
      </c>
      <c r="AF1167" s="40">
        <f t="shared" ref="AF1167" si="12261">$B1167*$AD$4</f>
        <v>4.8977214</v>
      </c>
      <c r="AG1167" s="20"/>
      <c r="AH1167" s="1">
        <f t="shared" ref="AH1167" si="12262">X1167*AC1167+Z1167*AC1170-Y1167*AD1167-AA1167*AD1170</f>
        <v>-20.063002812600324</v>
      </c>
      <c r="AI1167" s="4">
        <f t="shared" ref="AI1167" si="12263">(X1167*AD1167+Y1167*AC1167+Z1167*AD1170+AA1167*AC1170)</f>
        <v>0</v>
      </c>
      <c r="AJ1167" s="2">
        <f t="shared" ref="AJ1167" si="12264">X1167*AE1167+Z1167*AE1170-Y1167*AF1167-AA1167*AF1170</f>
        <v>0</v>
      </c>
      <c r="AK1167" s="3">
        <f t="shared" ref="AK1167" si="12265">(X1167*AF1167+Y1167*AE1167+Z1167*AF1170+AA1167*AE1170)</f>
        <v>-94.181663823532787</v>
      </c>
      <c r="AL1167" s="20"/>
      <c r="AM1167" s="11">
        <v>1</v>
      </c>
      <c r="AN1167" s="12">
        <v>0</v>
      </c>
      <c r="AO1167" s="13">
        <v>0</v>
      </c>
      <c r="AP1167" s="14">
        <v>0</v>
      </c>
      <c r="AR1167" s="1">
        <f t="shared" ref="AR1167" si="12266">AH1167*AM1167+AJ1167*AM1170-AI1167*AN1167-AK1167*AN1170</f>
        <v>493.27166946164016</v>
      </c>
      <c r="AS1167" s="4">
        <f t="shared" ref="AS1167" si="12267">(AH1167*AN1167+AI1167*AM1167+AJ1167*AN1170+AK1167*AM1170)</f>
        <v>0</v>
      </c>
      <c r="AT1167" s="2">
        <f t="shared" ref="AT1167" si="12268">AH1167*AO1167+AJ1167*AO1170-AI1167*AP1167-AK1167*AP1170</f>
        <v>0</v>
      </c>
      <c r="AU1167" s="3">
        <f t="shared" ref="AU1167" si="12269">(AH1167*AP1167+AI1167*AO1167+AJ1167*AP1170+AK1167*AO1170)</f>
        <v>-94.181663823532787</v>
      </c>
      <c r="AV1167" s="20"/>
      <c r="AW1167" s="11">
        <v>1</v>
      </c>
      <c r="AX1167" s="12">
        <v>0</v>
      </c>
      <c r="AY1167" s="13">
        <v>0</v>
      </c>
      <c r="AZ1167" s="40">
        <f t="shared" ref="AZ1167" si="12270">$B1167*$AX$4</f>
        <v>4.8977214</v>
      </c>
      <c r="BA1167" s="20"/>
      <c r="BB1167" s="1">
        <f t="shared" ref="BB1167" si="12271">AR1167*AW1167+AT1167*AW1170-AS1167*AX1167-AU1167*AX1170</f>
        <v>493.27166946164016</v>
      </c>
      <c r="BC1167" s="4">
        <f t="shared" ref="BC1167" si="12272">(AR1167*AX1167+AS1167*AW1167+AT1167*AX1170+AU1167*AW1170)</f>
        <v>0</v>
      </c>
      <c r="BD1167" s="2">
        <f t="shared" ref="BD1167" si="12273">AR1167*AY1167+AT1167*AY1170-AS1167*AZ1167-AU1167*AZ1170</f>
        <v>0</v>
      </c>
      <c r="BE1167" s="3">
        <f t="shared" ref="BE1167" si="12274">(AR1167*AZ1167+AS1167*AY1167+AT1167*AZ1170+AU1167*AY1170)</f>
        <v>2321.7255477124686</v>
      </c>
      <c r="BF1167" s="20"/>
      <c r="BG1167" s="11">
        <v>1</v>
      </c>
      <c r="BH1167" s="12">
        <v>0</v>
      </c>
      <c r="BI1167" s="13">
        <v>0</v>
      </c>
      <c r="BJ1167" s="14">
        <v>0</v>
      </c>
      <c r="BK1167" s="20"/>
      <c r="BL1167" s="1">
        <f t="shared" ref="BL1167" si="12275">BB1167*BG1167+BD1167*BG1170-BC1167*BH1167-BE1167*BH1170</f>
        <v>-11488.719255259879</v>
      </c>
      <c r="BM1167" s="4">
        <f t="shared" ref="BM1167" si="12276">(BB1167*BH1167+BC1167*BG1167+BD1167*BH1170+BE1167*BG1170)</f>
        <v>0</v>
      </c>
      <c r="BN1167" s="2">
        <f t="shared" ref="BN1167" si="12277">BB1167*BI1167+BD1167*BI1170-BC1167*BJ1167-BE1167*BJ1170</f>
        <v>0</v>
      </c>
      <c r="BO1167" s="3">
        <f t="shared" ref="BO1167" si="12278">(BB1167*BJ1167+BC1167*BI1167+BD1167*BJ1170+BE1167*BI1170)</f>
        <v>2321.7255477124686</v>
      </c>
      <c r="BP1167" s="20"/>
      <c r="BQ1167" s="11">
        <v>1</v>
      </c>
      <c r="BR1167" s="12">
        <v>0</v>
      </c>
      <c r="BS1167" s="13">
        <v>0</v>
      </c>
      <c r="BT1167" s="40">
        <f t="shared" ref="BT1167" si="12279">$B1167*BR$4</f>
        <v>4.0813344000000003</v>
      </c>
      <c r="BU1167" s="20"/>
      <c r="BV1167" s="1">
        <f t="shared" ref="BV1167" si="12280">BL1167*BQ1167+BN1167*BQ1170-BM1167*BR1167-BO1167*BR1170</f>
        <v>-11488.719255259879</v>
      </c>
      <c r="BW1167" s="4">
        <f t="shared" ref="BW1167" si="12281">(BL1167*BR1167+BM1167*BQ1167+BN1167*BR1170+BO1167*BQ1170)</f>
        <v>0</v>
      </c>
      <c r="BX1167" s="2">
        <f t="shared" ref="BX1167" si="12282">BL1167*BS1167+BN1167*BS1170-BM1167*BT1167-BO1167*BT1170</f>
        <v>0</v>
      </c>
      <c r="BY1167" s="3">
        <f t="shared" ref="BY1167" si="12283">(BL1167*BT1167+BM1167*BS1167+BN1167*BT1170+BO1167*BS1170)</f>
        <v>-44567.579560722057</v>
      </c>
      <c r="BZ1167" s="20"/>
      <c r="CA1167" s="11">
        <v>1</v>
      </c>
      <c r="CB1167" s="12">
        <v>0</v>
      </c>
      <c r="CC1167" s="13">
        <v>0</v>
      </c>
      <c r="CD1167" s="14">
        <v>0</v>
      </c>
      <c r="CE1167" s="20"/>
      <c r="CF1167" s="1">
        <f t="shared" ref="CF1167" si="12284">BV1167*CA1167+BX1167*CA1170-BW1167*CB1167-BY1167*CB1170</f>
        <v>92327.571038504451</v>
      </c>
      <c r="CG1167" s="4">
        <f t="shared" ref="CG1167" si="12285">(BV1167*CB1167+BW1167*CA1167+BX1167*CB1170+BY1167*CA1170)</f>
        <v>0</v>
      </c>
      <c r="CH1167" s="2">
        <f t="shared" ref="CH1167" si="12286">BV1167*CC1167+BX1167*CC1170-BW1167*CD1167-BY1167*CD1170</f>
        <v>0</v>
      </c>
      <c r="CI1167" s="3">
        <f t="shared" ref="CI1167" si="12287">(BV1167*CD1167+BW1167*CC1167+BX1167*CD1170+BY1167*CC1170)</f>
        <v>-44567.579560722057</v>
      </c>
      <c r="CJ1167" s="28"/>
      <c r="CK1167" s="11">
        <v>1</v>
      </c>
      <c r="CL1167" s="12">
        <v>0</v>
      </c>
      <c r="CM1167" s="13">
        <v>0</v>
      </c>
      <c r="CN1167" s="14">
        <v>0</v>
      </c>
      <c r="CP1167" s="1">
        <f t="shared" ref="CP1167" si="12288">CF1167*CK1167+CH1167*CK1170-CG1167*CL1167-CI1167*CL1170</f>
        <v>92327.571038504451</v>
      </c>
      <c r="CQ1167" s="4">
        <f t="shared" ref="CQ1167" si="12289">(CF1167*CL1167+CG1167*CK1167+CH1167*CL1170+CI1167*CK1170)</f>
        <v>-44567.579560722057</v>
      </c>
      <c r="CR1167" s="2">
        <f t="shared" ref="CR1167" si="12290">CF1167*CM1167+CH1167*CM1170-CG1167*CN1167-CI1167*CN1170</f>
        <v>0</v>
      </c>
      <c r="CS1167" s="3">
        <f t="shared" ref="CS1167" si="12291">(CF1167*CN1167+CG1167*CM1167+CH1167*CN1170+CI1167*CM1170)</f>
        <v>-44567.579560722057</v>
      </c>
      <c r="CU1167" s="29">
        <f t="shared" ref="CU1167" si="12292">20*LOG(((1+$CL$4)/$CL$4)/((CP1167+CP1170)^2+(CQ1167+CQ1170)^2)^0.5)</f>
        <v>-101.431610212354</v>
      </c>
      <c r="CW1167" s="53">
        <f t="shared" ref="CW1167" si="12293">((CP1167^2+CQ1167^2)^0.5)/((CP1170^2+CQ1170^2)^0.5)</f>
        <v>0.48271149195916485</v>
      </c>
    </row>
    <row r="1168" spans="1:101" ht="18" customHeight="1" thickBot="1">
      <c r="D1168" s="11"/>
      <c r="E1168" s="13"/>
      <c r="F1168" s="13"/>
      <c r="G1168" s="15"/>
      <c r="H1168" s="10"/>
      <c r="I1168" s="11"/>
      <c r="J1168" s="13"/>
      <c r="K1168" s="13"/>
      <c r="L1168" s="15"/>
      <c r="N1168" s="5"/>
      <c r="Q1168" s="6"/>
      <c r="S1168" s="11"/>
      <c r="T1168" s="13"/>
      <c r="U1168" s="13"/>
      <c r="V1168" s="15"/>
      <c r="W1168" s="20"/>
      <c r="X1168" s="5"/>
      <c r="AA1168" s="6"/>
      <c r="AB1168" s="20"/>
      <c r="AC1168" s="11"/>
      <c r="AD1168" s="13"/>
      <c r="AE1168" s="13"/>
      <c r="AF1168" s="15"/>
      <c r="AG1168" s="20"/>
      <c r="AH1168" s="5"/>
      <c r="AK1168" s="6"/>
      <c r="AL1168" s="20"/>
      <c r="AM1168" s="11"/>
      <c r="AN1168" s="13"/>
      <c r="AO1168" s="13"/>
      <c r="AP1168" s="15"/>
      <c r="AR1168" s="5"/>
      <c r="AU1168" s="6"/>
      <c r="AW1168" s="11"/>
      <c r="AX1168" s="13"/>
      <c r="AY1168" s="13"/>
      <c r="AZ1168" s="15"/>
      <c r="BA1168" s="20"/>
      <c r="BB1168" s="5"/>
      <c r="BE1168" s="6"/>
      <c r="BG1168" s="11"/>
      <c r="BH1168" s="13"/>
      <c r="BI1168" s="13"/>
      <c r="BJ1168" s="15"/>
      <c r="BL1168" s="5"/>
      <c r="BO1168" s="6"/>
      <c r="BQ1168" s="11"/>
      <c r="BR1168" s="13"/>
      <c r="BS1168" s="13"/>
      <c r="BT1168" s="15"/>
      <c r="BU1168" s="20"/>
      <c r="BV1168" s="5"/>
      <c r="BY1168" s="6"/>
      <c r="CA1168" s="11"/>
      <c r="CB1168" s="13"/>
      <c r="CC1168" s="13"/>
      <c r="CD1168" s="15"/>
      <c r="CF1168" s="5"/>
      <c r="CI1168" s="6"/>
      <c r="CK1168" s="11"/>
      <c r="CL1168" s="13"/>
      <c r="CM1168" s="13"/>
      <c r="CN1168" s="15"/>
      <c r="CP1168" s="5"/>
      <c r="CS1168" s="6"/>
      <c r="CW1168" s="54"/>
    </row>
    <row r="1169" spans="1:101" ht="18" customHeight="1" thickBot="1">
      <c r="D1169" s="11" t="s">
        <v>101</v>
      </c>
      <c r="E1169" s="13"/>
      <c r="F1169" s="13" t="s">
        <v>102</v>
      </c>
      <c r="G1169" s="15"/>
      <c r="H1169" s="10"/>
      <c r="I1169" s="11" t="s">
        <v>106</v>
      </c>
      <c r="J1169" s="13"/>
      <c r="K1169" s="13" t="s">
        <v>105</v>
      </c>
      <c r="L1169" s="15"/>
      <c r="N1169" s="194" t="s">
        <v>16</v>
      </c>
      <c r="O1169" s="195"/>
      <c r="P1169" s="196" t="s">
        <v>17</v>
      </c>
      <c r="Q1169" s="197"/>
      <c r="S1169" s="11" t="s">
        <v>4</v>
      </c>
      <c r="T1169" s="13"/>
      <c r="U1169" s="13" t="s">
        <v>5</v>
      </c>
      <c r="V1169" s="15"/>
      <c r="W1169" s="20"/>
      <c r="X1169" s="194" t="s">
        <v>111</v>
      </c>
      <c r="Y1169" s="195"/>
      <c r="Z1169" s="196" t="s">
        <v>110</v>
      </c>
      <c r="AA1169" s="197"/>
      <c r="AB1169" s="20"/>
      <c r="AC1169" s="11" t="s">
        <v>18</v>
      </c>
      <c r="AD1169" s="13"/>
      <c r="AE1169" s="13" t="s">
        <v>19</v>
      </c>
      <c r="AF1169" s="15"/>
      <c r="AG1169" s="20"/>
      <c r="AH1169" s="194" t="s">
        <v>114</v>
      </c>
      <c r="AI1169" s="195"/>
      <c r="AJ1169" s="196" t="s">
        <v>115</v>
      </c>
      <c r="AK1169" s="197"/>
      <c r="AL1169" s="20"/>
      <c r="AM1169" s="11" t="s">
        <v>138</v>
      </c>
      <c r="AN1169" s="13"/>
      <c r="AO1169" s="13" t="s">
        <v>137</v>
      </c>
      <c r="AP1169" s="15"/>
      <c r="AR1169" s="194" t="s">
        <v>117</v>
      </c>
      <c r="AS1169" s="195"/>
      <c r="AT1169" s="196" t="s">
        <v>118</v>
      </c>
      <c r="AU1169" s="197"/>
      <c r="AV1169" s="36"/>
      <c r="AW1169" s="11" t="s">
        <v>142</v>
      </c>
      <c r="AX1169" s="13"/>
      <c r="AY1169" s="13" t="s">
        <v>141</v>
      </c>
      <c r="AZ1169" s="15"/>
      <c r="BA1169" s="20"/>
      <c r="BB1169" s="194" t="s">
        <v>122</v>
      </c>
      <c r="BC1169" s="195"/>
      <c r="BD1169" s="196" t="s">
        <v>121</v>
      </c>
      <c r="BE1169" s="197"/>
      <c r="BF1169" s="36"/>
      <c r="BG1169" s="11" t="s">
        <v>145</v>
      </c>
      <c r="BH1169" s="13"/>
      <c r="BI1169" s="13" t="s">
        <v>146</v>
      </c>
      <c r="BJ1169" s="15"/>
      <c r="BK1169" s="36"/>
      <c r="BL1169" s="194" t="s">
        <v>125</v>
      </c>
      <c r="BM1169" s="195"/>
      <c r="BN1169" s="196" t="s">
        <v>126</v>
      </c>
      <c r="BO1169" s="197"/>
      <c r="BP1169" s="36"/>
      <c r="BQ1169" s="11" t="s">
        <v>150</v>
      </c>
      <c r="BR1169" s="13"/>
      <c r="BS1169" s="13" t="s">
        <v>149</v>
      </c>
      <c r="BT1169" s="15"/>
      <c r="BU1169" s="20"/>
      <c r="BV1169" s="194" t="s">
        <v>129</v>
      </c>
      <c r="BW1169" s="195"/>
      <c r="BX1169" s="196" t="s">
        <v>130</v>
      </c>
      <c r="BY1169" s="197"/>
      <c r="BZ1169" s="36"/>
      <c r="CA1169" s="11" t="s">
        <v>154</v>
      </c>
      <c r="CB1169" s="13"/>
      <c r="CC1169" s="13" t="s">
        <v>153</v>
      </c>
      <c r="CD1169" s="15"/>
      <c r="CE1169" s="36"/>
      <c r="CF1169" s="194" t="s">
        <v>134</v>
      </c>
      <c r="CG1169" s="195"/>
      <c r="CH1169" s="196" t="s">
        <v>133</v>
      </c>
      <c r="CI1169" s="197"/>
      <c r="CK1169" s="11" t="s">
        <v>159</v>
      </c>
      <c r="CL1169" s="13"/>
      <c r="CM1169" s="13" t="s">
        <v>158</v>
      </c>
      <c r="CN1169" s="15"/>
      <c r="CP1169" s="109" t="s">
        <v>161</v>
      </c>
      <c r="CQ1169" s="110"/>
      <c r="CR1169" s="111" t="s">
        <v>162</v>
      </c>
      <c r="CS1169" s="112"/>
      <c r="CU1169" s="38" t="s">
        <v>29</v>
      </c>
      <c r="CW1169" s="55" t="s">
        <v>47</v>
      </c>
    </row>
    <row r="1170" spans="1:101" ht="18" customHeight="1" thickTop="1" thickBot="1">
      <c r="D1170" s="16">
        <v>0</v>
      </c>
      <c r="E1170" s="17">
        <f t="shared" ref="E1170" si="12294">$B1167*$E$4</f>
        <v>2.3294128000000001</v>
      </c>
      <c r="F1170" s="18">
        <v>1</v>
      </c>
      <c r="G1170" s="19">
        <v>0</v>
      </c>
      <c r="H1170" s="10"/>
      <c r="I1170" s="16">
        <v>0</v>
      </c>
      <c r="J1170" s="17">
        <v>0</v>
      </c>
      <c r="K1170" s="18">
        <v>1</v>
      </c>
      <c r="L1170" s="19">
        <v>0</v>
      </c>
      <c r="N1170" s="1">
        <f t="shared" ref="N1170" si="12295">D1170*I1167+F1170*I1170-E1170*J1167-G1170*J1170</f>
        <v>0</v>
      </c>
      <c r="O1170" s="4">
        <f t="shared" ref="O1170" si="12296">(D1170*J1167+E1170*I1167+F1170*J1170+G1170*I1170)</f>
        <v>2.3294128000000001</v>
      </c>
      <c r="P1170" s="2">
        <f t="shared" ref="P1170" si="12297">D1170*K1167+F1170*K1170-E1170*L1167-G1170*L1170</f>
        <v>-8.5071125924403201</v>
      </c>
      <c r="Q1170" s="3">
        <f t="shared" ref="Q1170" si="12298">(D1170*L1167+E1170*K1167+F1170*L1170+G1170*K1170)</f>
        <v>0</v>
      </c>
      <c r="S1170" s="16">
        <v>0</v>
      </c>
      <c r="T1170" s="17">
        <f t="shared" ref="T1170" si="12299">$B1167*$T$4</f>
        <v>5.1608128000000004</v>
      </c>
      <c r="U1170" s="18">
        <v>1</v>
      </c>
      <c r="V1170" s="19">
        <v>0</v>
      </c>
      <c r="W1170" s="20"/>
      <c r="X1170" s="1">
        <f t="shared" ref="X1170" si="12300">N1170*S1167+P1170*S1170-O1170*T1167-Q1170*T1170</f>
        <v>0</v>
      </c>
      <c r="Y1170" s="4">
        <f t="shared" ref="Y1170" si="12301">(N1170*T1167+O1170*S1167+P1170*T1170+Q1170*S1170)</f>
        <v>-41.574202758107191</v>
      </c>
      <c r="Z1170" s="2">
        <f t="shared" ref="Z1170" si="12302">N1170*U1167+P1170*U1170-O1170*V1167-Q1170*V1170</f>
        <v>-8.5071125924403201</v>
      </c>
      <c r="AA1170" s="3">
        <f t="shared" ref="AA1170" si="12303">(N1170*V1167+O1170*U1167+P1170*V1170+Q1170*U1170)</f>
        <v>0</v>
      </c>
      <c r="AB1170" s="20"/>
      <c r="AC1170" s="16">
        <v>0</v>
      </c>
      <c r="AD1170" s="17">
        <v>0</v>
      </c>
      <c r="AE1170" s="18">
        <v>1</v>
      </c>
      <c r="AF1170" s="19">
        <v>0</v>
      </c>
      <c r="AG1170" s="20"/>
      <c r="AH1170" s="1">
        <f t="shared" ref="AH1170" si="12304">X1170*AC1167+Z1170*AC1170-Y1170*AD1167-AA1170*AD1170</f>
        <v>0</v>
      </c>
      <c r="AI1170" s="4">
        <f t="shared" ref="AI1170" si="12305">(X1170*AD1167+Y1170*AC1167+Z1170*AD1170+AA1170*AC1170)</f>
        <v>-41.574202758107191</v>
      </c>
      <c r="AJ1170" s="2">
        <f t="shared" ref="AJ1170" si="12306">X1170*AE1167+Z1170*AE1170-Y1170*AF1167-AA1170*AF1170</f>
        <v>195.11174994388031</v>
      </c>
      <c r="AK1170" s="3">
        <f t="shared" ref="AK1170" si="12307">(X1170*AF1167+Y1170*AE1167+Z1170*AF1170+AA1170*AE1170)</f>
        <v>0</v>
      </c>
      <c r="AL1170" s="20"/>
      <c r="AM1170" s="16">
        <v>0</v>
      </c>
      <c r="AN1170" s="17">
        <f t="shared" ref="AN1170" si="12308">$B1167*$AN$4</f>
        <v>5.4504735999999996</v>
      </c>
      <c r="AO1170" s="18">
        <v>1</v>
      </c>
      <c r="AP1170" s="19">
        <v>0</v>
      </c>
      <c r="AR1170" s="1">
        <f t="shared" ref="AR1170" si="12309">AH1170*AM1167+AJ1170*AM1170-AI1170*AN1167-AK1170*AN1170</f>
        <v>0</v>
      </c>
      <c r="AS1170" s="4">
        <f t="shared" ref="AS1170" si="12310">(AH1170*AN1167+AI1170*AM1167+AJ1170*AN1170+AK1170*AM1170)</f>
        <v>1021.8772393608139</v>
      </c>
      <c r="AT1170" s="2">
        <f t="shared" ref="AT1170" si="12311">AH1170*AO1167+AJ1170*AO1170-AI1170*AP1167-AK1170*AP1170</f>
        <v>195.11174994388031</v>
      </c>
      <c r="AU1170" s="3">
        <f t="shared" ref="AU1170" si="12312">(AH1170*AP1167+AI1170*AO1167+AJ1170*AP1170+AK1170*AO1170)</f>
        <v>0</v>
      </c>
      <c r="AV1170" s="20"/>
      <c r="AW1170" s="16">
        <v>0</v>
      </c>
      <c r="AX1170" s="17">
        <v>0</v>
      </c>
      <c r="AY1170" s="18">
        <v>1</v>
      </c>
      <c r="AZ1170" s="19">
        <v>0</v>
      </c>
      <c r="BA1170" s="20"/>
      <c r="BB1170" s="1">
        <f t="shared" ref="BB1170" si="12313">AR1170*AW1167+AT1170*AW1170-AS1170*AX1167-AU1170*AX1170</f>
        <v>0</v>
      </c>
      <c r="BC1170" s="4">
        <f t="shared" ref="BC1170" si="12314">(AR1170*AX1167+AS1170*AW1167+AT1170*AX1170+AU1170*AW1170)</f>
        <v>1021.8772393608139</v>
      </c>
      <c r="BD1170" s="2">
        <f t="shared" ref="BD1170" si="12315">AR1170*AY1167+AT1170*AY1170-AS1170*AZ1167-AU1170*AZ1170</f>
        <v>-4809.7582734464995</v>
      </c>
      <c r="BE1170" s="3">
        <f t="shared" ref="BE1170" si="12316">(AR1170*AZ1167+AS1170*AY1167+AT1170*AZ1170+AU1170*AY1170)</f>
        <v>0</v>
      </c>
      <c r="BF1170" s="20"/>
      <c r="BG1170" s="16">
        <v>0</v>
      </c>
      <c r="BH1170" s="17">
        <f t="shared" ref="BH1170" si="12317">$B1167*$BH$4</f>
        <v>5.1608128000000004</v>
      </c>
      <c r="BI1170" s="18">
        <v>1</v>
      </c>
      <c r="BJ1170" s="19">
        <v>0</v>
      </c>
      <c r="BK1170" s="20"/>
      <c r="BL1170" s="1">
        <f t="shared" ref="BL1170" si="12318">BB1170*BG1167+BD1170*BG1170-BC1170*BH1167-BE1170*BH1170</f>
        <v>0</v>
      </c>
      <c r="BM1170" s="4">
        <f t="shared" ref="BM1170" si="12319">(BB1170*BH1167+BC1170*BG1167+BD1170*BH1170+BE1170*BG1170)</f>
        <v>-23800.384823147786</v>
      </c>
      <c r="BN1170" s="2">
        <f t="shared" ref="BN1170" si="12320">BB1170*BI1167+BD1170*BI1170-BC1170*BJ1167-BE1170*BJ1170</f>
        <v>-4809.7582734464995</v>
      </c>
      <c r="BO1170" s="3">
        <f t="shared" ref="BO1170" si="12321">(BB1170*BJ1167+BC1170*BI1167+BD1170*BJ1170+BE1170*BI1170)</f>
        <v>0</v>
      </c>
      <c r="BP1170" s="20"/>
      <c r="BQ1170" s="16">
        <v>0</v>
      </c>
      <c r="BR1170" s="17">
        <v>0</v>
      </c>
      <c r="BS1170" s="18">
        <v>1</v>
      </c>
      <c r="BT1170" s="19">
        <v>0</v>
      </c>
      <c r="BU1170" s="20"/>
      <c r="BV1170" s="1">
        <f t="shared" ref="BV1170" si="12322">BL1170*BQ1167+BN1170*BQ1170-BM1170*BR1167-BO1170*BR1170</f>
        <v>0</v>
      </c>
      <c r="BW1170" s="4">
        <f t="shared" ref="BW1170" si="12323">(BL1170*BR1167+BM1170*BQ1167+BN1170*BR1170+BO1170*BQ1170)</f>
        <v>-23800.384823147786</v>
      </c>
      <c r="BX1170" s="2">
        <f t="shared" ref="BX1170" si="12324">BL1170*BS1167+BN1170*BS1170-BM1170*BT1167-BO1170*BT1170</f>
        <v>92327.57103850448</v>
      </c>
      <c r="BY1170" s="3">
        <f t="shared" ref="BY1170" si="12325">(BL1170*BT1167+BM1170*BS1167+BN1170*BT1170+BO1170*BS1170)</f>
        <v>0</v>
      </c>
      <c r="BZ1170" s="20"/>
      <c r="CA1170" s="16">
        <v>0</v>
      </c>
      <c r="CB1170" s="17">
        <f t="shared" ref="CB1170" si="12326">$B1167*$CB$4</f>
        <v>2.3294128000000001</v>
      </c>
      <c r="CC1170" s="18">
        <v>1</v>
      </c>
      <c r="CD1170" s="19">
        <v>0</v>
      </c>
      <c r="CE1170" s="20"/>
      <c r="CF1170" s="1">
        <f t="shared" ref="CF1170" si="12327">BV1170*CA1167+BX1170*CA1170-BW1170*CB1167-BY1170*CB1170</f>
        <v>0</v>
      </c>
      <c r="CG1170" s="4">
        <f t="shared" ref="CG1170" si="12328">(BV1170*CB1167+BW1170*CA1167+BX1170*CB1170+BY1170*CA1170)</f>
        <v>191268.64094685385</v>
      </c>
      <c r="CH1170" s="2">
        <f t="shared" ref="CH1170" si="12329">BV1170*CC1167+BX1170*CC1170-BW1170*CD1167-BY1170*CD1170</f>
        <v>92327.57103850448</v>
      </c>
      <c r="CI1170" s="3">
        <f t="shared" ref="CI1170" si="12330">(BV1170*CD1167+BW1170*CC1167+BX1170*CD1170+BY1170*CC1170)</f>
        <v>0</v>
      </c>
      <c r="CK1170" s="16">
        <f t="shared" ref="CK1170" si="12331">1/$CL$4</f>
        <v>1</v>
      </c>
      <c r="CL1170" s="17">
        <v>0</v>
      </c>
      <c r="CM1170" s="18">
        <v>1</v>
      </c>
      <c r="CN1170" s="19">
        <v>0</v>
      </c>
      <c r="CP1170" s="1">
        <f t="shared" ref="CP1170" si="12332">CF1170*CK1167+CH1170*CK1170-CG1170*CL1167-CI1170*CL1170</f>
        <v>92327.57103850448</v>
      </c>
      <c r="CQ1170" s="4">
        <f t="shared" ref="CQ1170" si="12333">(CF1170*CL1167+CG1170*CK1167+CH1170*CL1170+CI1170*CK1170)</f>
        <v>191268.64094685385</v>
      </c>
      <c r="CR1170" s="2">
        <f t="shared" ref="CR1170" si="12334">CF1170*CM1167+CH1170*CM1170-CG1170*CN1167-CI1170*CN1170</f>
        <v>92327.57103850448</v>
      </c>
      <c r="CS1170" s="3">
        <f t="shared" ref="CS1170" si="12335">(CF1170*CN1167+CG1170*CM1167+CH1170*CN1170+CI1170*CM1170)</f>
        <v>0</v>
      </c>
      <c r="CU1170" s="39">
        <f t="shared" ref="CU1170" si="12336">(180/PI())*ATAN(-1*(CQ1167/CP1167))</f>
        <v>25.767137675093707</v>
      </c>
      <c r="CW1170" s="56">
        <f t="shared" ref="CW1170" si="12337">20*LOG(((1-(10^(CU1167/20)^2)*(1-((1-CW1167)/(1+CW1167))^2))^0.5))</f>
        <v>-2.7432030575981229E-10</v>
      </c>
    </row>
    <row r="1171" spans="1:101" ht="18" customHeight="1">
      <c r="E1171" s="20"/>
      <c r="F1171" s="20"/>
      <c r="G1171" s="20"/>
      <c r="H1171" s="20"/>
      <c r="I1171" s="20"/>
      <c r="J1171" s="20"/>
      <c r="K1171" s="20"/>
      <c r="L1171" s="20"/>
      <c r="M1171" s="20"/>
      <c r="N1171" s="20"/>
      <c r="O1171" s="20"/>
      <c r="P1171" s="20"/>
      <c r="Q1171" s="20"/>
      <c r="R1171" s="20"/>
      <c r="S1171" s="20"/>
      <c r="T1171" s="20"/>
      <c r="U1171" s="20"/>
      <c r="V1171" s="20"/>
      <c r="W1171" s="20"/>
      <c r="X1171" s="20"/>
      <c r="Y1171" s="20"/>
      <c r="Z1171" s="20"/>
      <c r="AA1171" s="20"/>
      <c r="AB1171" s="30"/>
      <c r="AC1171" s="20"/>
      <c r="AD1171" s="20"/>
      <c r="AE1171" s="20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</row>
    <row r="1172" spans="1:101" ht="18" customHeight="1"/>
    <row r="1173" spans="1:101" ht="18" customHeight="1" thickBot="1">
      <c r="A1173" s="23"/>
      <c r="B1173" s="23"/>
      <c r="C1173" s="23"/>
      <c r="D1173" s="20" t="s">
        <v>6</v>
      </c>
      <c r="E1173" s="20"/>
      <c r="F1173" s="20"/>
      <c r="G1173" s="20"/>
      <c r="H1173" s="20"/>
      <c r="I1173" s="20" t="s">
        <v>7</v>
      </c>
      <c r="J1173" s="20"/>
      <c r="K1173" s="20"/>
      <c r="L1173" s="20"/>
      <c r="M1173" s="23"/>
      <c r="N1173" s="23"/>
      <c r="O1173" s="24" t="s">
        <v>8</v>
      </c>
      <c r="P1173" s="23"/>
      <c r="Q1173" s="23"/>
      <c r="R1173" s="23"/>
      <c r="S1173" s="20"/>
      <c r="T1173" s="20" t="s">
        <v>9</v>
      </c>
      <c r="U1173" s="23"/>
      <c r="V1173" s="23"/>
      <c r="W1173" s="23"/>
      <c r="X1173" s="23"/>
      <c r="Y1173" s="24" t="s">
        <v>10</v>
      </c>
      <c r="Z1173" s="23"/>
      <c r="AA1173" s="23"/>
      <c r="AB1173" s="23"/>
      <c r="AC1173" s="24" t="s">
        <v>11</v>
      </c>
      <c r="AD1173" s="20"/>
      <c r="AE1173" s="20"/>
      <c r="AF1173" s="20"/>
      <c r="AG1173" s="20"/>
      <c r="AH1173" s="23"/>
      <c r="AI1173" s="24" t="s">
        <v>12</v>
      </c>
      <c r="AJ1173" s="23"/>
      <c r="AK1173" s="23"/>
      <c r="AL1173" s="20"/>
      <c r="AM1173" s="24" t="s">
        <v>21</v>
      </c>
      <c r="AN1173" s="20"/>
      <c r="AO1173" s="23"/>
      <c r="AP1173" s="23"/>
      <c r="AQ1173" s="23"/>
      <c r="AR1173" s="23"/>
      <c r="AS1173" s="24" t="s">
        <v>87</v>
      </c>
      <c r="AT1173" s="23"/>
      <c r="AU1173" s="23"/>
      <c r="AV1173" s="23"/>
      <c r="AW1173" s="24" t="s">
        <v>22</v>
      </c>
      <c r="AX1173" s="20"/>
      <c r="AY1173" s="20"/>
      <c r="AZ1173" s="20"/>
      <c r="BA1173" s="20"/>
      <c r="BB1173" s="23"/>
      <c r="BC1173" s="24" t="s">
        <v>13</v>
      </c>
      <c r="BD1173" s="23"/>
      <c r="BE1173" s="23"/>
      <c r="BF1173" s="23"/>
      <c r="BG1173" s="24" t="s">
        <v>23</v>
      </c>
      <c r="BH1173" s="20"/>
      <c r="BI1173" s="23"/>
      <c r="BJ1173" s="23"/>
      <c r="BK1173" s="23"/>
      <c r="BL1173" s="23"/>
      <c r="BM1173" s="24" t="s">
        <v>24</v>
      </c>
      <c r="BN1173" s="23"/>
      <c r="BO1173" s="23"/>
      <c r="BP1173" s="23"/>
      <c r="BQ1173" s="24" t="s">
        <v>22</v>
      </c>
      <c r="BR1173" s="20"/>
      <c r="BS1173" s="20"/>
      <c r="BT1173" s="20"/>
      <c r="BU1173" s="20"/>
      <c r="BV1173" s="23"/>
      <c r="BW1173" s="24" t="s">
        <v>25</v>
      </c>
      <c r="BX1173" s="23"/>
      <c r="BY1173" s="23"/>
      <c r="BZ1173" s="23"/>
      <c r="CA1173" s="24" t="s">
        <v>23</v>
      </c>
      <c r="CB1173" s="20"/>
      <c r="CC1173" s="23"/>
      <c r="CD1173" s="23"/>
      <c r="CE1173" s="23"/>
      <c r="CF1173" s="23"/>
      <c r="CG1173" s="24" t="s">
        <v>88</v>
      </c>
      <c r="CH1173" s="23"/>
      <c r="CI1173" s="23"/>
      <c r="CJ1173" s="23"/>
      <c r="CK1173" s="24" t="s">
        <v>155</v>
      </c>
      <c r="CL1173" s="24"/>
      <c r="CM1173" s="23"/>
      <c r="CN1173" s="23"/>
      <c r="CO1173" s="23"/>
      <c r="CP1173" s="23"/>
      <c r="CQ1173" s="24" t="s">
        <v>89</v>
      </c>
      <c r="CR1173" s="23"/>
      <c r="CS1173" s="23"/>
    </row>
    <row r="1174" spans="1:101" ht="18" customHeight="1" thickBot="1">
      <c r="A1174" s="23"/>
      <c r="B1174" s="33"/>
      <c r="C1174" s="23"/>
      <c r="D1174" s="7" t="s">
        <v>99</v>
      </c>
      <c r="E1174" s="8"/>
      <c r="F1174" s="8" t="s">
        <v>100</v>
      </c>
      <c r="G1174" s="9"/>
      <c r="H1174" s="10"/>
      <c r="I1174" s="7" t="s">
        <v>103</v>
      </c>
      <c r="J1174" s="8"/>
      <c r="K1174" s="8" t="s">
        <v>104</v>
      </c>
      <c r="L1174" s="9"/>
      <c r="M1174" s="23"/>
      <c r="N1174" s="194" t="s">
        <v>74</v>
      </c>
      <c r="O1174" s="195"/>
      <c r="P1174" s="196" t="s">
        <v>75</v>
      </c>
      <c r="Q1174" s="197"/>
      <c r="R1174" s="23"/>
      <c r="S1174" s="7" t="s">
        <v>2</v>
      </c>
      <c r="T1174" s="8"/>
      <c r="U1174" s="8" t="s">
        <v>3</v>
      </c>
      <c r="V1174" s="9"/>
      <c r="W1174" s="20"/>
      <c r="X1174" s="194" t="s">
        <v>108</v>
      </c>
      <c r="Y1174" s="195"/>
      <c r="Z1174" s="196" t="s">
        <v>109</v>
      </c>
      <c r="AA1174" s="197"/>
      <c r="AB1174" s="20"/>
      <c r="AC1174" s="7" t="s">
        <v>107</v>
      </c>
      <c r="AD1174" s="8"/>
      <c r="AE1174" s="8" t="s">
        <v>14</v>
      </c>
      <c r="AF1174" s="9"/>
      <c r="AG1174" s="20"/>
      <c r="AH1174" s="194" t="s">
        <v>112</v>
      </c>
      <c r="AI1174" s="195"/>
      <c r="AJ1174" s="196" t="s">
        <v>113</v>
      </c>
      <c r="AK1174" s="197"/>
      <c r="AL1174" s="20"/>
      <c r="AM1174" s="106" t="s">
        <v>135</v>
      </c>
      <c r="AN1174" s="107"/>
      <c r="AO1174" s="107" t="s">
        <v>136</v>
      </c>
      <c r="AP1174" s="108"/>
      <c r="AQ1174" s="23"/>
      <c r="AR1174" s="194" t="s">
        <v>116</v>
      </c>
      <c r="AS1174" s="195"/>
      <c r="AT1174" s="196" t="s">
        <v>0</v>
      </c>
      <c r="AU1174" s="197"/>
      <c r="AV1174" s="36"/>
      <c r="AW1174" s="7" t="s">
        <v>139</v>
      </c>
      <c r="AX1174" s="8"/>
      <c r="AY1174" s="8" t="s">
        <v>140</v>
      </c>
      <c r="AZ1174" s="9"/>
      <c r="BA1174" s="20"/>
      <c r="BB1174" s="194" t="s">
        <v>119</v>
      </c>
      <c r="BC1174" s="195"/>
      <c r="BD1174" s="196" t="s">
        <v>120</v>
      </c>
      <c r="BE1174" s="197"/>
      <c r="BF1174" s="36"/>
      <c r="BG1174" s="190" t="s">
        <v>143</v>
      </c>
      <c r="BH1174" s="191"/>
      <c r="BI1174" s="192" t="s">
        <v>144</v>
      </c>
      <c r="BJ1174" s="193"/>
      <c r="BK1174" s="36"/>
      <c r="BL1174" s="194" t="s">
        <v>123</v>
      </c>
      <c r="BM1174" s="195"/>
      <c r="BN1174" s="196" t="s">
        <v>124</v>
      </c>
      <c r="BO1174" s="197"/>
      <c r="BP1174" s="36"/>
      <c r="BQ1174" s="7" t="s">
        <v>147</v>
      </c>
      <c r="BR1174" s="8"/>
      <c r="BS1174" s="8" t="s">
        <v>148</v>
      </c>
      <c r="BT1174" s="9"/>
      <c r="BU1174" s="20"/>
      <c r="BV1174" s="194" t="s">
        <v>127</v>
      </c>
      <c r="BW1174" s="195"/>
      <c r="BX1174" s="196" t="s">
        <v>128</v>
      </c>
      <c r="BY1174" s="197"/>
      <c r="BZ1174" s="36"/>
      <c r="CA1174" s="7" t="s">
        <v>151</v>
      </c>
      <c r="CB1174" s="8"/>
      <c r="CC1174" s="8" t="s">
        <v>152</v>
      </c>
      <c r="CD1174" s="9"/>
      <c r="CE1174" s="36"/>
      <c r="CF1174" s="194" t="s">
        <v>131</v>
      </c>
      <c r="CG1174" s="195"/>
      <c r="CH1174" s="196" t="s">
        <v>132</v>
      </c>
      <c r="CI1174" s="197"/>
      <c r="CJ1174" s="23"/>
      <c r="CK1174" s="7" t="s">
        <v>156</v>
      </c>
      <c r="CL1174" s="8"/>
      <c r="CM1174" s="8" t="s">
        <v>157</v>
      </c>
      <c r="CN1174" s="9"/>
      <c r="CO1174" s="23"/>
      <c r="CP1174" s="194" t="s">
        <v>160</v>
      </c>
      <c r="CQ1174" s="195"/>
      <c r="CR1174" s="196" t="s">
        <v>132</v>
      </c>
      <c r="CS1174" s="197"/>
      <c r="CU1174" s="26" t="s">
        <v>15</v>
      </c>
      <c r="CW1174" s="52" t="s">
        <v>46</v>
      </c>
    </row>
    <row r="1175" spans="1:101" ht="18" customHeight="1" thickTop="1" thickBot="1">
      <c r="B1175" s="34">
        <v>2.88</v>
      </c>
      <c r="D1175" s="11">
        <v>1</v>
      </c>
      <c r="E1175" s="12">
        <v>0</v>
      </c>
      <c r="F1175" s="13">
        <v>0</v>
      </c>
      <c r="G1175" s="14">
        <v>0</v>
      </c>
      <c r="H1175" s="10"/>
      <c r="I1175" s="11">
        <v>1</v>
      </c>
      <c r="J1175" s="12">
        <v>0</v>
      </c>
      <c r="K1175" s="13">
        <v>0</v>
      </c>
      <c r="L1175" s="40">
        <f t="shared" ref="L1175" si="12338">$B1175*$J$4</f>
        <v>4.1098752000000003</v>
      </c>
      <c r="N1175" s="1">
        <f t="shared" ref="N1175" si="12339">D1175*I1175+F1175*I1178-E1175*J1175-G1175*J1178</f>
        <v>1</v>
      </c>
      <c r="O1175" s="4">
        <f t="shared" ref="O1175" si="12340">(D1175*J1175+E1175*I1175+F1175*J1178+G1175*I1178)</f>
        <v>0</v>
      </c>
      <c r="P1175" s="2">
        <f t="shared" ref="P1175" si="12341">D1175*K1175+F1175*K1178-E1175*L1175-G1175*L1178</f>
        <v>0</v>
      </c>
      <c r="Q1175" s="3">
        <f t="shared" ref="Q1175" si="12342">(D1175*L1175+E1175*K1175+F1175*L1178+G1175*K1178)</f>
        <v>4.1098752000000003</v>
      </c>
      <c r="S1175" s="11">
        <v>1</v>
      </c>
      <c r="T1175" s="12">
        <v>0</v>
      </c>
      <c r="U1175" s="13">
        <v>0</v>
      </c>
      <c r="V1175" s="13">
        <v>0</v>
      </c>
      <c r="W1175" s="20"/>
      <c r="X1175" s="1">
        <f t="shared" ref="X1175" si="12343">N1175*S1175+P1175*S1178-O1175*T1175-Q1175*T1178</f>
        <v>-20.358620290580483</v>
      </c>
      <c r="Y1175" s="4">
        <f t="shared" ref="Y1175" si="12344">(N1175*T1175+O1175*S1175+P1175*T1178+Q1175*S1178)</f>
        <v>0</v>
      </c>
      <c r="Z1175" s="2">
        <f t="shared" ref="Z1175" si="12345">N1175*U1175+P1175*U1178-O1175*V1175-Q1175*V1178</f>
        <v>0</v>
      </c>
      <c r="AA1175" s="3">
        <f t="shared" ref="AA1175" si="12346">(N1175*V1175+O1175*U1175+P1175*V1178+Q1175*U1178)</f>
        <v>4.1098752000000003</v>
      </c>
      <c r="AB1175" s="20"/>
      <c r="AC1175" s="11">
        <v>1</v>
      </c>
      <c r="AD1175" s="12">
        <v>0</v>
      </c>
      <c r="AE1175" s="13">
        <v>0</v>
      </c>
      <c r="AF1175" s="40">
        <f t="shared" ref="AF1175" si="12347">$B1175*$AD$4</f>
        <v>4.9319712000000004</v>
      </c>
      <c r="AG1175" s="20"/>
      <c r="AH1175" s="1">
        <f t="shared" ref="AH1175" si="12348">X1175*AC1175+Z1175*AC1178-Y1175*AD1175-AA1175*AD1178</f>
        <v>-20.358620290580483</v>
      </c>
      <c r="AI1175" s="4">
        <f t="shared" ref="AI1175" si="12349">(X1175*AD1175+Y1175*AC1175+Z1175*AD1178+AA1175*AC1178)</f>
        <v>0</v>
      </c>
      <c r="AJ1175" s="2">
        <f t="shared" ref="AJ1175" si="12350">X1175*AE1175+Z1175*AE1178-Y1175*AF1175-AA1175*AF1178</f>
        <v>0</v>
      </c>
      <c r="AK1175" s="3">
        <f t="shared" ref="AK1175" si="12351">(X1175*AF1175+Y1175*AE1175+Z1175*AF1178+AA1175*AE1178)</f>
        <v>-96.298253744878579</v>
      </c>
      <c r="AL1175" s="20"/>
      <c r="AM1175" s="11">
        <v>1</v>
      </c>
      <c r="AN1175" s="12">
        <v>0</v>
      </c>
      <c r="AO1175" s="13">
        <v>0</v>
      </c>
      <c r="AP1175" s="14">
        <v>0</v>
      </c>
      <c r="AR1175" s="1">
        <f t="shared" ref="AR1175" si="12352">AH1175*AM1175+AJ1175*AM1178-AI1175*AN1175-AK1175*AN1178</f>
        <v>508.18289667311808</v>
      </c>
      <c r="AS1175" s="4">
        <f t="shared" ref="AS1175" si="12353">(AH1175*AN1175+AI1175*AM1175+AJ1175*AN1178+AK1175*AM1178)</f>
        <v>0</v>
      </c>
      <c r="AT1175" s="2">
        <f t="shared" ref="AT1175" si="12354">AH1175*AO1175+AJ1175*AO1178-AI1175*AP1175-AK1175*AP1178</f>
        <v>0</v>
      </c>
      <c r="AU1175" s="3">
        <f t="shared" ref="AU1175" si="12355">(AH1175*AP1175+AI1175*AO1175+AJ1175*AP1178+AK1175*AO1178)</f>
        <v>-96.298253744878579</v>
      </c>
      <c r="AV1175" s="20"/>
      <c r="AW1175" s="11">
        <v>1</v>
      </c>
      <c r="AX1175" s="12">
        <v>0</v>
      </c>
      <c r="AY1175" s="13">
        <v>0</v>
      </c>
      <c r="AZ1175" s="40">
        <f t="shared" ref="AZ1175" si="12356">$B1175*$AX$4</f>
        <v>4.9319712000000004</v>
      </c>
      <c r="BA1175" s="20"/>
      <c r="BB1175" s="1">
        <f t="shared" ref="BB1175" si="12357">AR1175*AW1175+AT1175*AW1178-AS1175*AX1175-AU1175*AX1178</f>
        <v>508.18289667311808</v>
      </c>
      <c r="BC1175" s="4">
        <f t="shared" ref="BC1175" si="12358">(AR1175*AX1175+AS1175*AW1175+AT1175*AX1178+AU1175*AW1178)</f>
        <v>0</v>
      </c>
      <c r="BD1175" s="2">
        <f t="shared" ref="BD1175" si="12359">AR1175*AY1175+AT1175*AY1178-AS1175*AZ1175-AU1175*AZ1178</f>
        <v>0</v>
      </c>
      <c r="BE1175" s="3">
        <f t="shared" ref="BE1175" si="12360">(AR1175*AZ1175+AS1175*AY1175+AT1175*AZ1178+AU1175*AY1178)</f>
        <v>2410.0451569795159</v>
      </c>
      <c r="BF1175" s="20"/>
      <c r="BG1175" s="11">
        <v>1</v>
      </c>
      <c r="BH1175" s="12">
        <v>0</v>
      </c>
      <c r="BI1175" s="13">
        <v>0</v>
      </c>
      <c r="BJ1175" s="14">
        <v>0</v>
      </c>
      <c r="BK1175" s="20"/>
      <c r="BL1175" s="1">
        <f t="shared" ref="BL1175" si="12361">BB1175*BG1175+BD1175*BG1178-BC1175*BH1175-BE1175*BH1178</f>
        <v>-12016.586563742105</v>
      </c>
      <c r="BM1175" s="4">
        <f t="shared" ref="BM1175" si="12362">(BB1175*BH1175+BC1175*BG1175+BD1175*BH1178+BE1175*BG1178)</f>
        <v>0</v>
      </c>
      <c r="BN1175" s="2">
        <f t="shared" ref="BN1175" si="12363">BB1175*BI1175+BD1175*BI1178-BC1175*BJ1175-BE1175*BJ1178</f>
        <v>0</v>
      </c>
      <c r="BO1175" s="3">
        <f t="shared" ref="BO1175" si="12364">(BB1175*BJ1175+BC1175*BI1175+BD1175*BJ1178+BE1175*BI1178)</f>
        <v>2410.0451569795159</v>
      </c>
      <c r="BP1175" s="20"/>
      <c r="BQ1175" s="11">
        <v>1</v>
      </c>
      <c r="BR1175" s="12">
        <v>0</v>
      </c>
      <c r="BS1175" s="13">
        <v>0</v>
      </c>
      <c r="BT1175" s="40">
        <f t="shared" ref="BT1175" si="12365">$B1175*BR$4</f>
        <v>4.1098752000000003</v>
      </c>
      <c r="BU1175" s="20"/>
      <c r="BV1175" s="1">
        <f t="shared" ref="BV1175" si="12366">BL1175*BQ1175+BN1175*BQ1178-BM1175*BR1175-BO1175*BR1178</f>
        <v>-12016.586563742105</v>
      </c>
      <c r="BW1175" s="4">
        <f t="shared" ref="BW1175" si="12367">(BL1175*BR1175+BM1175*BQ1175+BN1175*BR1178+BO1175*BQ1178)</f>
        <v>0</v>
      </c>
      <c r="BX1175" s="2">
        <f t="shared" ref="BX1175" si="12368">BL1175*BS1175+BN1175*BS1178-BM1175*BT1175-BO1175*BT1178</f>
        <v>0</v>
      </c>
      <c r="BY1175" s="3">
        <f t="shared" ref="BY1175" si="12369">(BL1175*BT1175+BM1175*BS1175+BN1175*BT1178+BO1175*BS1178)</f>
        <v>-46976.625949997382</v>
      </c>
      <c r="BZ1175" s="20"/>
      <c r="CA1175" s="11">
        <v>1</v>
      </c>
      <c r="CB1175" s="12">
        <v>0</v>
      </c>
      <c r="CC1175" s="13">
        <v>0</v>
      </c>
      <c r="CD1175" s="14">
        <v>0</v>
      </c>
      <c r="CE1175" s="20"/>
      <c r="CF1175" s="1">
        <f t="shared" ref="CF1175" si="12370">BV1175*CA1175+BX1175*CA1178-BW1175*CB1175-BY1175*CB1178</f>
        <v>98176.59767106903</v>
      </c>
      <c r="CG1175" s="4">
        <f t="shared" ref="CG1175" si="12371">(BV1175*CB1175+BW1175*CA1175+BX1175*CB1178+BY1175*CA1178)</f>
        <v>0</v>
      </c>
      <c r="CH1175" s="2">
        <f t="shared" ref="CH1175" si="12372">BV1175*CC1175+BX1175*CC1178-BW1175*CD1175-BY1175*CD1178</f>
        <v>0</v>
      </c>
      <c r="CI1175" s="3">
        <f t="shared" ref="CI1175" si="12373">(BV1175*CD1175+BW1175*CC1175+BX1175*CD1178+BY1175*CC1178)</f>
        <v>-46976.625949997382</v>
      </c>
      <c r="CJ1175" s="28"/>
      <c r="CK1175" s="11">
        <v>1</v>
      </c>
      <c r="CL1175" s="12">
        <v>0</v>
      </c>
      <c r="CM1175" s="13">
        <v>0</v>
      </c>
      <c r="CN1175" s="14">
        <v>0</v>
      </c>
      <c r="CP1175" s="1">
        <f t="shared" ref="CP1175" si="12374">CF1175*CK1175+CH1175*CK1178-CG1175*CL1175-CI1175*CL1178</f>
        <v>98176.59767106903</v>
      </c>
      <c r="CQ1175" s="4">
        <f t="shared" ref="CQ1175" si="12375">(CF1175*CL1175+CG1175*CK1175+CH1175*CL1178+CI1175*CK1178)</f>
        <v>-46976.625949997382</v>
      </c>
      <c r="CR1175" s="2">
        <f t="shared" ref="CR1175" si="12376">CF1175*CM1175+CH1175*CM1178-CG1175*CN1175-CI1175*CN1178</f>
        <v>0</v>
      </c>
      <c r="CS1175" s="3">
        <f t="shared" ref="CS1175" si="12377">(CF1175*CN1175+CG1175*CM1175+CH1175*CN1178+CI1175*CM1178)</f>
        <v>-46976.625949997382</v>
      </c>
      <c r="CU1175" s="29">
        <f t="shared" ref="CU1175" si="12378">20*LOG(((1+$CL$4)/$CL$4)/((CP1175+CP1178)^2+(CQ1175+CQ1178)^2)^0.5)</f>
        <v>-102.01279327371802</v>
      </c>
      <c r="CW1175" s="53">
        <f t="shared" ref="CW1175" si="12379">((CP1175^2+CQ1175^2)^0.5)/((CP1178^2+CQ1178^2)^0.5)</f>
        <v>0.47849107698103083</v>
      </c>
    </row>
    <row r="1176" spans="1:101" ht="18" customHeight="1" thickBot="1">
      <c r="D1176" s="11"/>
      <c r="E1176" s="13"/>
      <c r="F1176" s="13"/>
      <c r="G1176" s="15"/>
      <c r="H1176" s="10"/>
      <c r="I1176" s="11"/>
      <c r="J1176" s="13"/>
      <c r="K1176" s="13"/>
      <c r="L1176" s="15"/>
      <c r="N1176" s="5"/>
      <c r="Q1176" s="6"/>
      <c r="S1176" s="11"/>
      <c r="T1176" s="13"/>
      <c r="U1176" s="13"/>
      <c r="V1176" s="15"/>
      <c r="W1176" s="20"/>
      <c r="X1176" s="5"/>
      <c r="AA1176" s="6"/>
      <c r="AB1176" s="20"/>
      <c r="AC1176" s="11"/>
      <c r="AD1176" s="13"/>
      <c r="AE1176" s="13"/>
      <c r="AF1176" s="15"/>
      <c r="AG1176" s="20"/>
      <c r="AH1176" s="5"/>
      <c r="AK1176" s="6"/>
      <c r="AL1176" s="20"/>
      <c r="AM1176" s="11"/>
      <c r="AN1176" s="13"/>
      <c r="AO1176" s="13"/>
      <c r="AP1176" s="15"/>
      <c r="AR1176" s="5"/>
      <c r="AU1176" s="6"/>
      <c r="AW1176" s="11"/>
      <c r="AX1176" s="13"/>
      <c r="AY1176" s="13"/>
      <c r="AZ1176" s="15"/>
      <c r="BA1176" s="20"/>
      <c r="BB1176" s="5"/>
      <c r="BE1176" s="6"/>
      <c r="BG1176" s="11"/>
      <c r="BH1176" s="13"/>
      <c r="BI1176" s="13"/>
      <c r="BJ1176" s="15"/>
      <c r="BL1176" s="5"/>
      <c r="BO1176" s="6"/>
      <c r="BQ1176" s="11"/>
      <c r="BR1176" s="13"/>
      <c r="BS1176" s="13"/>
      <c r="BT1176" s="15"/>
      <c r="BU1176" s="20"/>
      <c r="BV1176" s="5"/>
      <c r="BY1176" s="6"/>
      <c r="CA1176" s="11"/>
      <c r="CB1176" s="13"/>
      <c r="CC1176" s="13"/>
      <c r="CD1176" s="15"/>
      <c r="CF1176" s="5"/>
      <c r="CI1176" s="6"/>
      <c r="CK1176" s="11"/>
      <c r="CL1176" s="13"/>
      <c r="CM1176" s="13"/>
      <c r="CN1176" s="15"/>
      <c r="CP1176" s="5"/>
      <c r="CS1176" s="6"/>
      <c r="CW1176" s="54"/>
    </row>
    <row r="1177" spans="1:101" ht="18" customHeight="1" thickBot="1">
      <c r="D1177" s="11" t="s">
        <v>101</v>
      </c>
      <c r="E1177" s="13"/>
      <c r="F1177" s="13" t="s">
        <v>102</v>
      </c>
      <c r="G1177" s="15"/>
      <c r="H1177" s="10"/>
      <c r="I1177" s="11" t="s">
        <v>106</v>
      </c>
      <c r="J1177" s="13"/>
      <c r="K1177" s="13" t="s">
        <v>105</v>
      </c>
      <c r="L1177" s="15"/>
      <c r="N1177" s="194" t="s">
        <v>16</v>
      </c>
      <c r="O1177" s="195"/>
      <c r="P1177" s="196" t="s">
        <v>17</v>
      </c>
      <c r="Q1177" s="197"/>
      <c r="S1177" s="11" t="s">
        <v>4</v>
      </c>
      <c r="T1177" s="13"/>
      <c r="U1177" s="13" t="s">
        <v>5</v>
      </c>
      <c r="V1177" s="15"/>
      <c r="W1177" s="20"/>
      <c r="X1177" s="194" t="s">
        <v>111</v>
      </c>
      <c r="Y1177" s="195"/>
      <c r="Z1177" s="196" t="s">
        <v>110</v>
      </c>
      <c r="AA1177" s="197"/>
      <c r="AB1177" s="20"/>
      <c r="AC1177" s="11" t="s">
        <v>18</v>
      </c>
      <c r="AD1177" s="13"/>
      <c r="AE1177" s="13" t="s">
        <v>19</v>
      </c>
      <c r="AF1177" s="15"/>
      <c r="AG1177" s="20"/>
      <c r="AH1177" s="194" t="s">
        <v>114</v>
      </c>
      <c r="AI1177" s="195"/>
      <c r="AJ1177" s="196" t="s">
        <v>115</v>
      </c>
      <c r="AK1177" s="197"/>
      <c r="AL1177" s="20"/>
      <c r="AM1177" s="11" t="s">
        <v>138</v>
      </c>
      <c r="AN1177" s="13"/>
      <c r="AO1177" s="13" t="s">
        <v>137</v>
      </c>
      <c r="AP1177" s="15"/>
      <c r="AR1177" s="194" t="s">
        <v>117</v>
      </c>
      <c r="AS1177" s="195"/>
      <c r="AT1177" s="196" t="s">
        <v>118</v>
      </c>
      <c r="AU1177" s="197"/>
      <c r="AV1177" s="36"/>
      <c r="AW1177" s="11" t="s">
        <v>142</v>
      </c>
      <c r="AX1177" s="13"/>
      <c r="AY1177" s="13" t="s">
        <v>141</v>
      </c>
      <c r="AZ1177" s="15"/>
      <c r="BA1177" s="20"/>
      <c r="BB1177" s="194" t="s">
        <v>122</v>
      </c>
      <c r="BC1177" s="195"/>
      <c r="BD1177" s="196" t="s">
        <v>121</v>
      </c>
      <c r="BE1177" s="197"/>
      <c r="BF1177" s="36"/>
      <c r="BG1177" s="11" t="s">
        <v>145</v>
      </c>
      <c r="BH1177" s="13"/>
      <c r="BI1177" s="13" t="s">
        <v>146</v>
      </c>
      <c r="BJ1177" s="15"/>
      <c r="BK1177" s="36"/>
      <c r="BL1177" s="194" t="s">
        <v>125</v>
      </c>
      <c r="BM1177" s="195"/>
      <c r="BN1177" s="196" t="s">
        <v>126</v>
      </c>
      <c r="BO1177" s="197"/>
      <c r="BP1177" s="36"/>
      <c r="BQ1177" s="11" t="s">
        <v>150</v>
      </c>
      <c r="BR1177" s="13"/>
      <c r="BS1177" s="13" t="s">
        <v>149</v>
      </c>
      <c r="BT1177" s="15"/>
      <c r="BU1177" s="20"/>
      <c r="BV1177" s="194" t="s">
        <v>129</v>
      </c>
      <c r="BW1177" s="195"/>
      <c r="BX1177" s="196" t="s">
        <v>130</v>
      </c>
      <c r="BY1177" s="197"/>
      <c r="BZ1177" s="36"/>
      <c r="CA1177" s="11" t="s">
        <v>154</v>
      </c>
      <c r="CB1177" s="13"/>
      <c r="CC1177" s="13" t="s">
        <v>153</v>
      </c>
      <c r="CD1177" s="15"/>
      <c r="CE1177" s="36"/>
      <c r="CF1177" s="194" t="s">
        <v>134</v>
      </c>
      <c r="CG1177" s="195"/>
      <c r="CH1177" s="196" t="s">
        <v>133</v>
      </c>
      <c r="CI1177" s="197"/>
      <c r="CK1177" s="11" t="s">
        <v>159</v>
      </c>
      <c r="CL1177" s="13"/>
      <c r="CM1177" s="13" t="s">
        <v>158</v>
      </c>
      <c r="CN1177" s="15"/>
      <c r="CP1177" s="109" t="s">
        <v>161</v>
      </c>
      <c r="CQ1177" s="110"/>
      <c r="CR1177" s="111" t="s">
        <v>162</v>
      </c>
      <c r="CS1177" s="112"/>
      <c r="CU1177" s="38" t="s">
        <v>29</v>
      </c>
      <c r="CW1177" s="55" t="s">
        <v>47</v>
      </c>
    </row>
    <row r="1178" spans="1:101" ht="18" customHeight="1" thickTop="1" thickBot="1">
      <c r="D1178" s="16">
        <v>0</v>
      </c>
      <c r="E1178" s="17">
        <f t="shared" ref="E1178" si="12380">$B1175*$E$4</f>
        <v>2.3457024</v>
      </c>
      <c r="F1178" s="18">
        <v>1</v>
      </c>
      <c r="G1178" s="19">
        <v>0</v>
      </c>
      <c r="H1178" s="10"/>
      <c r="I1178" s="16">
        <v>0</v>
      </c>
      <c r="J1178" s="17">
        <v>0</v>
      </c>
      <c r="K1178" s="18">
        <v>1</v>
      </c>
      <c r="L1178" s="19">
        <v>0</v>
      </c>
      <c r="N1178" s="1">
        <f t="shared" ref="N1178" si="12381">D1178*I1175+F1178*I1178-E1178*J1175-G1178*J1178</f>
        <v>0</v>
      </c>
      <c r="O1178" s="4">
        <f t="shared" ref="O1178" si="12382">(D1178*J1175+E1178*I1175+F1178*J1178+G1178*I1178)</f>
        <v>2.3457024</v>
      </c>
      <c r="P1178" s="2">
        <f t="shared" ref="P1178" si="12383">D1178*K1175+F1178*K1178-E1178*L1175-G1178*L1178</f>
        <v>-8.6405441203404809</v>
      </c>
      <c r="Q1178" s="3">
        <f t="shared" ref="Q1178" si="12384">(D1178*L1175+E1178*K1175+F1178*L1178+G1178*K1178)</f>
        <v>0</v>
      </c>
      <c r="S1178" s="16">
        <v>0</v>
      </c>
      <c r="T1178" s="17">
        <f t="shared" ref="T1178" si="12385">$B1175*$T$4</f>
        <v>5.1969023999999999</v>
      </c>
      <c r="U1178" s="18">
        <v>1</v>
      </c>
      <c r="V1178" s="19">
        <v>0</v>
      </c>
      <c r="W1178" s="20"/>
      <c r="X1178" s="1">
        <f t="shared" ref="X1178" si="12386">N1178*S1175+P1178*S1178-O1178*T1175-Q1178*T1178</f>
        <v>0</v>
      </c>
      <c r="Y1178" s="4">
        <f t="shared" ref="Y1178" si="12387">(N1178*T1175+O1178*S1175+P1178*T1178+Q1178*S1178)</f>
        <v>-42.558362076303332</v>
      </c>
      <c r="Z1178" s="2">
        <f t="shared" ref="Z1178" si="12388">N1178*U1175+P1178*U1178-O1178*V1175-Q1178*V1178</f>
        <v>-8.6405441203404809</v>
      </c>
      <c r="AA1178" s="3">
        <f t="shared" ref="AA1178" si="12389">(N1178*V1175+O1178*U1175+P1178*V1178+Q1178*U1178)</f>
        <v>0</v>
      </c>
      <c r="AB1178" s="20"/>
      <c r="AC1178" s="16">
        <v>0</v>
      </c>
      <c r="AD1178" s="17">
        <v>0</v>
      </c>
      <c r="AE1178" s="18">
        <v>1</v>
      </c>
      <c r="AF1178" s="19">
        <v>0</v>
      </c>
      <c r="AG1178" s="20"/>
      <c r="AH1178" s="1">
        <f t="shared" ref="AH1178" si="12390">X1178*AC1175+Z1178*AC1178-Y1178*AD1175-AA1178*AD1178</f>
        <v>0</v>
      </c>
      <c r="AI1178" s="4">
        <f t="shared" ref="AI1178" si="12391">(X1178*AD1175+Y1178*AC1175+Z1178*AD1178+AA1178*AC1178)</f>
        <v>-42.558362076303332</v>
      </c>
      <c r="AJ1178" s="2">
        <f t="shared" ref="AJ1178" si="12392">X1178*AE1175+Z1178*AE1178-Y1178*AF1175-AA1178*AF1178</f>
        <v>201.25607195915978</v>
      </c>
      <c r="AK1178" s="3">
        <f t="shared" ref="AK1178" si="12393">(X1178*AF1175+Y1178*AE1175+Z1178*AF1178+AA1178*AE1178)</f>
        <v>0</v>
      </c>
      <c r="AL1178" s="20"/>
      <c r="AM1178" s="16">
        <v>0</v>
      </c>
      <c r="AN1178" s="17">
        <f t="shared" ref="AN1178" si="12394">$B1175*$AN$4</f>
        <v>5.4885887999999996</v>
      </c>
      <c r="AO1178" s="18">
        <v>1</v>
      </c>
      <c r="AP1178" s="19">
        <v>0</v>
      </c>
      <c r="AR1178" s="1">
        <f t="shared" ref="AR1178" si="12395">AH1178*AM1175+AJ1178*AM1178-AI1178*AN1175-AK1178*AN1178</f>
        <v>0</v>
      </c>
      <c r="AS1178" s="4">
        <f t="shared" ref="AS1178" si="12396">(AH1178*AN1175+AI1178*AM1175+AJ1178*AN1178+AK1178*AM1178)</f>
        <v>1062.0534604107349</v>
      </c>
      <c r="AT1178" s="2">
        <f t="shared" ref="AT1178" si="12397">AH1178*AO1175+AJ1178*AO1178-AI1178*AP1175-AK1178*AP1178</f>
        <v>201.25607195915978</v>
      </c>
      <c r="AU1178" s="3">
        <f t="shared" ref="AU1178" si="12398">(AH1178*AP1175+AI1178*AO1175+AJ1178*AP1178+AK1178*AO1178)</f>
        <v>0</v>
      </c>
      <c r="AV1178" s="20"/>
      <c r="AW1178" s="16">
        <v>0</v>
      </c>
      <c r="AX1178" s="17">
        <v>0</v>
      </c>
      <c r="AY1178" s="18">
        <v>1</v>
      </c>
      <c r="AZ1178" s="19">
        <v>0</v>
      </c>
      <c r="BA1178" s="20"/>
      <c r="BB1178" s="1">
        <f t="shared" ref="BB1178" si="12399">AR1178*AW1175+AT1178*AW1178-AS1178*AX1175-AU1178*AX1178</f>
        <v>0</v>
      </c>
      <c r="BC1178" s="4">
        <f t="shared" ref="BC1178" si="12400">(AR1178*AX1175+AS1178*AW1175+AT1178*AX1178+AU1178*AW1178)</f>
        <v>1062.0534604107349</v>
      </c>
      <c r="BD1178" s="2">
        <f t="shared" ref="BD1178" si="12401">AR1178*AY1175+AT1178*AY1178-AS1178*AZ1175-AU1178*AZ1178</f>
        <v>-5036.7610076469255</v>
      </c>
      <c r="BE1178" s="3">
        <f t="shared" ref="BE1178" si="12402">(AR1178*AZ1175+AS1178*AY1175+AT1178*AZ1178+AU1178*AY1178)</f>
        <v>0</v>
      </c>
      <c r="BF1178" s="20"/>
      <c r="BG1178" s="16">
        <v>0</v>
      </c>
      <c r="BH1178" s="17">
        <f t="shared" ref="BH1178" si="12403">$B1175*$BH$4</f>
        <v>5.1969023999999999</v>
      </c>
      <c r="BI1178" s="18">
        <v>1</v>
      </c>
      <c r="BJ1178" s="19">
        <v>0</v>
      </c>
      <c r="BK1178" s="20"/>
      <c r="BL1178" s="1">
        <f t="shared" ref="BL1178" si="12404">BB1178*BG1175+BD1178*BG1178-BC1178*BH1175-BE1178*BH1178</f>
        <v>0</v>
      </c>
      <c r="BM1178" s="4">
        <f t="shared" ref="BM1178" si="12405">(BB1178*BH1175+BC1178*BG1175+BD1178*BH1178+BE1178*BG1178)</f>
        <v>-25113.50190845599</v>
      </c>
      <c r="BN1178" s="2">
        <f t="shared" ref="BN1178" si="12406">BB1178*BI1175+BD1178*BI1178-BC1178*BJ1175-BE1178*BJ1178</f>
        <v>-5036.7610076469255</v>
      </c>
      <c r="BO1178" s="3">
        <f t="shared" ref="BO1178" si="12407">(BB1178*BJ1175+BC1178*BI1175+BD1178*BJ1178+BE1178*BI1178)</f>
        <v>0</v>
      </c>
      <c r="BP1178" s="20"/>
      <c r="BQ1178" s="16">
        <v>0</v>
      </c>
      <c r="BR1178" s="17">
        <v>0</v>
      </c>
      <c r="BS1178" s="18">
        <v>1</v>
      </c>
      <c r="BT1178" s="19">
        <v>0</v>
      </c>
      <c r="BU1178" s="20"/>
      <c r="BV1178" s="1">
        <f t="shared" ref="BV1178" si="12408">BL1178*BQ1175+BN1178*BQ1178-BM1178*BR1175-BO1178*BR1178</f>
        <v>0</v>
      </c>
      <c r="BW1178" s="4">
        <f t="shared" ref="BW1178" si="12409">(BL1178*BR1175+BM1178*BQ1175+BN1178*BR1178+BO1178*BQ1178)</f>
        <v>-25113.50190845599</v>
      </c>
      <c r="BX1178" s="2">
        <f t="shared" ref="BX1178" si="12410">BL1178*BS1175+BN1178*BS1178-BM1178*BT1175-BO1178*BT1178</f>
        <v>98176.597671069016</v>
      </c>
      <c r="BY1178" s="3">
        <f t="shared" ref="BY1178" si="12411">(BL1178*BT1175+BM1178*BS1175+BN1178*BT1178+BO1178*BS1178)</f>
        <v>0</v>
      </c>
      <c r="BZ1178" s="20"/>
      <c r="CA1178" s="16">
        <v>0</v>
      </c>
      <c r="CB1178" s="17">
        <f t="shared" ref="CB1178" si="12412">$B1175*$CB$4</f>
        <v>2.3457024</v>
      </c>
      <c r="CC1178" s="18">
        <v>1</v>
      </c>
      <c r="CD1178" s="19">
        <v>0</v>
      </c>
      <c r="CE1178" s="20"/>
      <c r="CF1178" s="1">
        <f t="shared" ref="CF1178" si="12413">BV1178*CA1175+BX1178*CA1178-BW1178*CB1175-BY1178*CB1178</f>
        <v>0</v>
      </c>
      <c r="CG1178" s="4">
        <f t="shared" ref="CG1178" si="12414">(BV1178*CB1175+BW1178*CA1175+BX1178*CB1178+BY1178*CA1178)</f>
        <v>205179.57887240499</v>
      </c>
      <c r="CH1178" s="2">
        <f t="shared" ref="CH1178" si="12415">BV1178*CC1175+BX1178*CC1178-BW1178*CD1175-BY1178*CD1178</f>
        <v>98176.597671069016</v>
      </c>
      <c r="CI1178" s="3">
        <f t="shared" ref="CI1178" si="12416">(BV1178*CD1175+BW1178*CC1175+BX1178*CD1178+BY1178*CC1178)</f>
        <v>0</v>
      </c>
      <c r="CK1178" s="16">
        <f t="shared" ref="CK1178" si="12417">1/$CL$4</f>
        <v>1</v>
      </c>
      <c r="CL1178" s="17">
        <v>0</v>
      </c>
      <c r="CM1178" s="18">
        <v>1</v>
      </c>
      <c r="CN1178" s="19">
        <v>0</v>
      </c>
      <c r="CP1178" s="1">
        <f t="shared" ref="CP1178" si="12418">CF1178*CK1175+CH1178*CK1178-CG1178*CL1175-CI1178*CL1178</f>
        <v>98176.597671069016</v>
      </c>
      <c r="CQ1178" s="4">
        <f t="shared" ref="CQ1178" si="12419">(CF1178*CL1175+CG1178*CK1175+CH1178*CL1178+CI1178*CK1178)</f>
        <v>205179.57887240499</v>
      </c>
      <c r="CR1178" s="2">
        <f t="shared" ref="CR1178" si="12420">CF1178*CM1175+CH1178*CM1178-CG1178*CN1175-CI1178*CN1178</f>
        <v>98176.597671069016</v>
      </c>
      <c r="CS1178" s="3">
        <f t="shared" ref="CS1178" si="12421">(CF1178*CN1175+CG1178*CM1175+CH1178*CN1178+CI1178*CM1178)</f>
        <v>0</v>
      </c>
      <c r="CU1178" s="39">
        <f t="shared" ref="CU1178" si="12422">(180/PI())*ATAN(-1*(CQ1175/CP1175))</f>
        <v>25.570698768283954</v>
      </c>
      <c r="CW1178" s="56">
        <f t="shared" ref="CW1178" si="12423">20*LOG(((1-(10^(CU1175/20)^2)*(1-((1-CW1175)/(1+CW1175))^2))^0.5))</f>
        <v>-2.3922264328610128E-10</v>
      </c>
    </row>
    <row r="1179" spans="1:101" ht="18" customHeight="1"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/>
      <c r="R1179" s="20"/>
      <c r="S1179" s="20"/>
      <c r="T1179" s="20"/>
      <c r="U1179" s="20"/>
      <c r="V1179" s="20"/>
      <c r="W1179" s="20"/>
      <c r="X1179" s="20"/>
      <c r="Y1179" s="20"/>
      <c r="Z1179" s="20"/>
      <c r="AA1179" s="20"/>
      <c r="AB1179" s="30"/>
      <c r="AC1179" s="20"/>
      <c r="AD1179" s="20"/>
      <c r="AE1179" s="20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</row>
    <row r="1180" spans="1:101" ht="18" customHeight="1"/>
    <row r="1181" spans="1:101" ht="18" customHeight="1" thickBot="1">
      <c r="A1181" s="23"/>
      <c r="B1181" s="23"/>
      <c r="C1181" s="23"/>
      <c r="D1181" s="20" t="s">
        <v>6</v>
      </c>
      <c r="E1181" s="20"/>
      <c r="F1181" s="20"/>
      <c r="G1181" s="20"/>
      <c r="H1181" s="20"/>
      <c r="I1181" s="20" t="s">
        <v>7</v>
      </c>
      <c r="J1181" s="20"/>
      <c r="K1181" s="20"/>
      <c r="L1181" s="20"/>
      <c r="M1181" s="23"/>
      <c r="N1181" s="23"/>
      <c r="O1181" s="24" t="s">
        <v>8</v>
      </c>
      <c r="P1181" s="23"/>
      <c r="Q1181" s="23"/>
      <c r="R1181" s="23"/>
      <c r="S1181" s="20"/>
      <c r="T1181" s="20" t="s">
        <v>9</v>
      </c>
      <c r="U1181" s="23"/>
      <c r="V1181" s="23"/>
      <c r="W1181" s="23"/>
      <c r="X1181" s="23"/>
      <c r="Y1181" s="24" t="s">
        <v>10</v>
      </c>
      <c r="Z1181" s="23"/>
      <c r="AA1181" s="23"/>
      <c r="AB1181" s="23"/>
      <c r="AC1181" s="24" t="s">
        <v>11</v>
      </c>
      <c r="AD1181" s="20"/>
      <c r="AE1181" s="20"/>
      <c r="AF1181" s="20"/>
      <c r="AG1181" s="20"/>
      <c r="AH1181" s="23"/>
      <c r="AI1181" s="24" t="s">
        <v>12</v>
      </c>
      <c r="AJ1181" s="23"/>
      <c r="AK1181" s="23"/>
      <c r="AL1181" s="20"/>
      <c r="AM1181" s="24" t="s">
        <v>21</v>
      </c>
      <c r="AN1181" s="20"/>
      <c r="AO1181" s="23"/>
      <c r="AP1181" s="23"/>
      <c r="AQ1181" s="23"/>
      <c r="AR1181" s="23"/>
      <c r="AS1181" s="24" t="s">
        <v>87</v>
      </c>
      <c r="AT1181" s="23"/>
      <c r="AU1181" s="23"/>
      <c r="AV1181" s="23"/>
      <c r="AW1181" s="24" t="s">
        <v>22</v>
      </c>
      <c r="AX1181" s="20"/>
      <c r="AY1181" s="20"/>
      <c r="AZ1181" s="20"/>
      <c r="BA1181" s="20"/>
      <c r="BB1181" s="23"/>
      <c r="BC1181" s="24" t="s">
        <v>13</v>
      </c>
      <c r="BD1181" s="23"/>
      <c r="BE1181" s="23"/>
      <c r="BF1181" s="23"/>
      <c r="BG1181" s="24" t="s">
        <v>23</v>
      </c>
      <c r="BH1181" s="20"/>
      <c r="BI1181" s="23"/>
      <c r="BJ1181" s="23"/>
      <c r="BK1181" s="23"/>
      <c r="BL1181" s="23"/>
      <c r="BM1181" s="24" t="s">
        <v>24</v>
      </c>
      <c r="BN1181" s="23"/>
      <c r="BO1181" s="23"/>
      <c r="BP1181" s="23"/>
      <c r="BQ1181" s="24" t="s">
        <v>22</v>
      </c>
      <c r="BR1181" s="20"/>
      <c r="BS1181" s="20"/>
      <c r="BT1181" s="20"/>
      <c r="BU1181" s="20"/>
      <c r="BV1181" s="23"/>
      <c r="BW1181" s="24" t="s">
        <v>25</v>
      </c>
      <c r="BX1181" s="23"/>
      <c r="BY1181" s="23"/>
      <c r="BZ1181" s="23"/>
      <c r="CA1181" s="24" t="s">
        <v>23</v>
      </c>
      <c r="CB1181" s="20"/>
      <c r="CC1181" s="23"/>
      <c r="CD1181" s="23"/>
      <c r="CE1181" s="23"/>
      <c r="CF1181" s="23"/>
      <c r="CG1181" s="24" t="s">
        <v>88</v>
      </c>
      <c r="CH1181" s="23"/>
      <c r="CI1181" s="23"/>
      <c r="CJ1181" s="23"/>
      <c r="CK1181" s="24" t="s">
        <v>155</v>
      </c>
      <c r="CL1181" s="24"/>
      <c r="CM1181" s="23"/>
      <c r="CN1181" s="23"/>
      <c r="CO1181" s="23"/>
      <c r="CP1181" s="23"/>
      <c r="CQ1181" s="24" t="s">
        <v>89</v>
      </c>
      <c r="CR1181" s="23"/>
      <c r="CS1181" s="23"/>
    </row>
    <row r="1182" spans="1:101" ht="18" customHeight="1" thickBot="1">
      <c r="A1182" s="23"/>
      <c r="B1182" s="33"/>
      <c r="C1182" s="23"/>
      <c r="D1182" s="7" t="s">
        <v>99</v>
      </c>
      <c r="E1182" s="8"/>
      <c r="F1182" s="8" t="s">
        <v>100</v>
      </c>
      <c r="G1182" s="9"/>
      <c r="H1182" s="10"/>
      <c r="I1182" s="7" t="s">
        <v>103</v>
      </c>
      <c r="J1182" s="8"/>
      <c r="K1182" s="8" t="s">
        <v>104</v>
      </c>
      <c r="L1182" s="9"/>
      <c r="M1182" s="23"/>
      <c r="N1182" s="194" t="s">
        <v>74</v>
      </c>
      <c r="O1182" s="195"/>
      <c r="P1182" s="196" t="s">
        <v>75</v>
      </c>
      <c r="Q1182" s="197"/>
      <c r="R1182" s="23"/>
      <c r="S1182" s="7" t="s">
        <v>2</v>
      </c>
      <c r="T1182" s="8"/>
      <c r="U1182" s="8" t="s">
        <v>3</v>
      </c>
      <c r="V1182" s="9"/>
      <c r="W1182" s="20"/>
      <c r="X1182" s="194" t="s">
        <v>108</v>
      </c>
      <c r="Y1182" s="195"/>
      <c r="Z1182" s="196" t="s">
        <v>109</v>
      </c>
      <c r="AA1182" s="197"/>
      <c r="AB1182" s="20"/>
      <c r="AC1182" s="7" t="s">
        <v>107</v>
      </c>
      <c r="AD1182" s="8"/>
      <c r="AE1182" s="8" t="s">
        <v>14</v>
      </c>
      <c r="AF1182" s="9"/>
      <c r="AG1182" s="20"/>
      <c r="AH1182" s="194" t="s">
        <v>112</v>
      </c>
      <c r="AI1182" s="195"/>
      <c r="AJ1182" s="196" t="s">
        <v>113</v>
      </c>
      <c r="AK1182" s="197"/>
      <c r="AL1182" s="20"/>
      <c r="AM1182" s="106" t="s">
        <v>135</v>
      </c>
      <c r="AN1182" s="107"/>
      <c r="AO1182" s="107" t="s">
        <v>136</v>
      </c>
      <c r="AP1182" s="108"/>
      <c r="AQ1182" s="23"/>
      <c r="AR1182" s="194" t="s">
        <v>116</v>
      </c>
      <c r="AS1182" s="195"/>
      <c r="AT1182" s="196" t="s">
        <v>0</v>
      </c>
      <c r="AU1182" s="197"/>
      <c r="AV1182" s="36"/>
      <c r="AW1182" s="7" t="s">
        <v>139</v>
      </c>
      <c r="AX1182" s="8"/>
      <c r="AY1182" s="8" t="s">
        <v>140</v>
      </c>
      <c r="AZ1182" s="9"/>
      <c r="BA1182" s="20"/>
      <c r="BB1182" s="194" t="s">
        <v>119</v>
      </c>
      <c r="BC1182" s="195"/>
      <c r="BD1182" s="196" t="s">
        <v>120</v>
      </c>
      <c r="BE1182" s="197"/>
      <c r="BF1182" s="36"/>
      <c r="BG1182" s="190" t="s">
        <v>143</v>
      </c>
      <c r="BH1182" s="191"/>
      <c r="BI1182" s="192" t="s">
        <v>144</v>
      </c>
      <c r="BJ1182" s="193"/>
      <c r="BK1182" s="36"/>
      <c r="BL1182" s="194" t="s">
        <v>123</v>
      </c>
      <c r="BM1182" s="195"/>
      <c r="BN1182" s="196" t="s">
        <v>124</v>
      </c>
      <c r="BO1182" s="197"/>
      <c r="BP1182" s="36"/>
      <c r="BQ1182" s="7" t="s">
        <v>147</v>
      </c>
      <c r="BR1182" s="8"/>
      <c r="BS1182" s="8" t="s">
        <v>148</v>
      </c>
      <c r="BT1182" s="9"/>
      <c r="BU1182" s="20"/>
      <c r="BV1182" s="194" t="s">
        <v>127</v>
      </c>
      <c r="BW1182" s="195"/>
      <c r="BX1182" s="196" t="s">
        <v>128</v>
      </c>
      <c r="BY1182" s="197"/>
      <c r="BZ1182" s="36"/>
      <c r="CA1182" s="7" t="s">
        <v>151</v>
      </c>
      <c r="CB1182" s="8"/>
      <c r="CC1182" s="8" t="s">
        <v>152</v>
      </c>
      <c r="CD1182" s="9"/>
      <c r="CE1182" s="36"/>
      <c r="CF1182" s="194" t="s">
        <v>131</v>
      </c>
      <c r="CG1182" s="195"/>
      <c r="CH1182" s="196" t="s">
        <v>132</v>
      </c>
      <c r="CI1182" s="197"/>
      <c r="CJ1182" s="23"/>
      <c r="CK1182" s="7" t="s">
        <v>156</v>
      </c>
      <c r="CL1182" s="8"/>
      <c r="CM1182" s="8" t="s">
        <v>157</v>
      </c>
      <c r="CN1182" s="9"/>
      <c r="CO1182" s="23"/>
      <c r="CP1182" s="194" t="s">
        <v>160</v>
      </c>
      <c r="CQ1182" s="195"/>
      <c r="CR1182" s="196" t="s">
        <v>132</v>
      </c>
      <c r="CS1182" s="197"/>
      <c r="CU1182" s="26" t="s">
        <v>15</v>
      </c>
      <c r="CW1182" s="52" t="s">
        <v>46</v>
      </c>
    </row>
    <row r="1183" spans="1:101" ht="18" customHeight="1" thickTop="1" thickBot="1">
      <c r="B1183" s="34">
        <v>2.9</v>
      </c>
      <c r="D1183" s="11">
        <v>1</v>
      </c>
      <c r="E1183" s="12">
        <v>0</v>
      </c>
      <c r="F1183" s="13">
        <v>0</v>
      </c>
      <c r="G1183" s="14">
        <v>0</v>
      </c>
      <c r="H1183" s="10"/>
      <c r="I1183" s="11">
        <v>1</v>
      </c>
      <c r="J1183" s="12">
        <v>0</v>
      </c>
      <c r="K1183" s="13">
        <v>0</v>
      </c>
      <c r="L1183" s="40">
        <f t="shared" ref="L1183" si="12424">$B1183*$J$4</f>
        <v>4.1384160000000003</v>
      </c>
      <c r="N1183" s="1">
        <f t="shared" ref="N1183" si="12425">D1183*I1183+F1183*I1186-E1183*J1183-G1183*J1186</f>
        <v>1</v>
      </c>
      <c r="O1183" s="4">
        <f t="shared" ref="O1183" si="12426">(D1183*J1183+E1183*I1183+F1183*J1186+G1183*I1186)</f>
        <v>0</v>
      </c>
      <c r="P1183" s="2">
        <f t="shared" ref="P1183" si="12427">D1183*K1183+F1183*K1186-E1183*L1183-G1183*L1186</f>
        <v>0</v>
      </c>
      <c r="Q1183" s="3">
        <f t="shared" ref="Q1183" si="12428">(D1183*L1183+E1183*K1183+F1183*L1186+G1183*K1186)</f>
        <v>4.1384160000000003</v>
      </c>
      <c r="S1183" s="11">
        <v>1</v>
      </c>
      <c r="T1183" s="12">
        <v>0</v>
      </c>
      <c r="U1183" s="13">
        <v>0</v>
      </c>
      <c r="V1183" s="13">
        <v>0</v>
      </c>
      <c r="W1183" s="20"/>
      <c r="X1183" s="1">
        <f t="shared" ref="X1183" si="12429">N1183*S1183+P1183*S1186-O1183*T1183-Q1183*T1186</f>
        <v>-20.656297820672002</v>
      </c>
      <c r="Y1183" s="4">
        <f t="shared" ref="Y1183" si="12430">(N1183*T1183+O1183*S1183+P1183*T1186+Q1183*S1186)</f>
        <v>0</v>
      </c>
      <c r="Z1183" s="2">
        <f t="shared" ref="Z1183" si="12431">N1183*U1183+P1183*U1186-O1183*V1183-Q1183*V1186</f>
        <v>0</v>
      </c>
      <c r="AA1183" s="3">
        <f t="shared" ref="AA1183" si="12432">(N1183*V1183+O1183*U1183+P1183*V1186+Q1183*U1186)</f>
        <v>4.1384160000000003</v>
      </c>
      <c r="AB1183" s="20"/>
      <c r="AC1183" s="11">
        <v>1</v>
      </c>
      <c r="AD1183" s="12">
        <v>0</v>
      </c>
      <c r="AE1183" s="13">
        <v>0</v>
      </c>
      <c r="AF1183" s="40">
        <f t="shared" ref="AF1183" si="12433">$B1183*$AD$4</f>
        <v>4.966221</v>
      </c>
      <c r="AG1183" s="20"/>
      <c r="AH1183" s="1">
        <f t="shared" ref="AH1183" si="12434">X1183*AC1183+Z1183*AC1186-Y1183*AD1183-AA1183*AD1186</f>
        <v>-20.656297820672002</v>
      </c>
      <c r="AI1183" s="4">
        <f t="shared" ref="AI1183" si="12435">(X1183*AD1183+Y1183*AC1183+Z1183*AD1186+AA1183*AC1186)</f>
        <v>0</v>
      </c>
      <c r="AJ1183" s="2">
        <f t="shared" ref="AJ1183" si="12436">X1183*AE1183+Z1183*AE1186-Y1183*AF1183-AA1183*AF1186</f>
        <v>0</v>
      </c>
      <c r="AK1183" s="3">
        <f t="shared" ref="AK1183" si="12437">(X1183*AF1183+Y1183*AE1183+Z1183*AF1186+AA1183*AE1186)</f>
        <v>-98.445324019275517</v>
      </c>
      <c r="AL1183" s="20"/>
      <c r="AM1183" s="11">
        <v>1</v>
      </c>
      <c r="AN1183" s="12">
        <v>0</v>
      </c>
      <c r="AO1183" s="13">
        <v>0</v>
      </c>
      <c r="AP1183" s="14">
        <v>0</v>
      </c>
      <c r="AR1183" s="1">
        <f t="shared" ref="AR1183" si="12438">AH1183*AM1183+AJ1183*AM1186-AI1183*AN1183-AK1183*AN1186</f>
        <v>523.42186821795406</v>
      </c>
      <c r="AS1183" s="4">
        <f t="shared" ref="AS1183" si="12439">(AH1183*AN1183+AI1183*AM1183+AJ1183*AN1186+AK1183*AM1186)</f>
        <v>0</v>
      </c>
      <c r="AT1183" s="2">
        <f t="shared" ref="AT1183" si="12440">AH1183*AO1183+AJ1183*AO1186-AI1183*AP1183-AK1183*AP1186</f>
        <v>0</v>
      </c>
      <c r="AU1183" s="3">
        <f t="shared" ref="AU1183" si="12441">(AH1183*AP1183+AI1183*AO1183+AJ1183*AP1186+AK1183*AO1186)</f>
        <v>-98.445324019275517</v>
      </c>
      <c r="AV1183" s="20"/>
      <c r="AW1183" s="11">
        <v>1</v>
      </c>
      <c r="AX1183" s="12">
        <v>0</v>
      </c>
      <c r="AY1183" s="13">
        <v>0</v>
      </c>
      <c r="AZ1183" s="40">
        <f t="shared" ref="AZ1183" si="12442">$B1183*$AX$4</f>
        <v>4.966221</v>
      </c>
      <c r="BA1183" s="20"/>
      <c r="BB1183" s="1">
        <f t="shared" ref="BB1183" si="12443">AR1183*AW1183+AT1183*AW1186-AS1183*AX1183-AU1183*AX1186</f>
        <v>523.42186821795406</v>
      </c>
      <c r="BC1183" s="4">
        <f t="shared" ref="BC1183" si="12444">(AR1183*AX1183+AS1183*AW1183+AT1183*AX1186+AU1183*AW1186)</f>
        <v>0</v>
      </c>
      <c r="BD1183" s="2">
        <f t="shared" ref="BD1183" si="12445">AR1183*AY1183+AT1183*AY1186-AS1183*AZ1183-AU1183*AZ1186</f>
        <v>0</v>
      </c>
      <c r="BE1183" s="3">
        <f t="shared" ref="BE1183" si="12446">(AR1183*AZ1183+AS1183*AY1183+AT1183*AZ1186+AU1183*AY1186)</f>
        <v>2500.9833497839604</v>
      </c>
      <c r="BF1183" s="20"/>
      <c r="BG1183" s="11">
        <v>1</v>
      </c>
      <c r="BH1183" s="12">
        <v>0</v>
      </c>
      <c r="BI1183" s="13">
        <v>0</v>
      </c>
      <c r="BJ1183" s="14">
        <v>0</v>
      </c>
      <c r="BK1183" s="20"/>
      <c r="BL1183" s="1">
        <f t="shared" ref="BL1183" si="12447">BB1183*BG1183+BD1183*BG1186-BC1183*BH1183-BE1183*BH1186</f>
        <v>-12564.203993334713</v>
      </c>
      <c r="BM1183" s="4">
        <f t="shared" ref="BM1183" si="12448">(BB1183*BH1183+BC1183*BG1183+BD1183*BH1186+BE1183*BG1186)</f>
        <v>0</v>
      </c>
      <c r="BN1183" s="2">
        <f t="shared" ref="BN1183" si="12449">BB1183*BI1183+BD1183*BI1186-BC1183*BJ1183-BE1183*BJ1186</f>
        <v>0</v>
      </c>
      <c r="BO1183" s="3">
        <f t="shared" ref="BO1183" si="12450">(BB1183*BJ1183+BC1183*BI1183+BD1183*BJ1186+BE1183*BI1186)</f>
        <v>2500.9833497839604</v>
      </c>
      <c r="BP1183" s="20"/>
      <c r="BQ1183" s="11">
        <v>1</v>
      </c>
      <c r="BR1183" s="12">
        <v>0</v>
      </c>
      <c r="BS1183" s="13">
        <v>0</v>
      </c>
      <c r="BT1183" s="40">
        <f t="shared" ref="BT1183" si="12451">$B1183*BR$4</f>
        <v>4.1384160000000003</v>
      </c>
      <c r="BU1183" s="20"/>
      <c r="BV1183" s="1">
        <f t="shared" ref="BV1183" si="12452">BL1183*BQ1183+BN1183*BQ1186-BM1183*BR1183-BO1183*BR1186</f>
        <v>-12564.203993334713</v>
      </c>
      <c r="BW1183" s="4">
        <f t="shared" ref="BW1183" si="12453">(BL1183*BR1183+BM1183*BQ1183+BN1183*BR1186+BO1183*BQ1186)</f>
        <v>0</v>
      </c>
      <c r="BX1183" s="2">
        <f t="shared" ref="BX1183" si="12454">BL1183*BS1183+BN1183*BS1186-BM1183*BT1183-BO1183*BT1186</f>
        <v>0</v>
      </c>
      <c r="BY1183" s="3">
        <f t="shared" ref="BY1183" si="12455">(BL1183*BT1183+BM1183*BS1183+BN1183*BT1186+BO1183*BS1186)</f>
        <v>-49494.91948349632</v>
      </c>
      <c r="BZ1183" s="20"/>
      <c r="CA1183" s="11">
        <v>1</v>
      </c>
      <c r="CB1183" s="12">
        <v>0</v>
      </c>
      <c r="CC1183" s="13">
        <v>0</v>
      </c>
      <c r="CD1183" s="14">
        <v>0</v>
      </c>
      <c r="CE1183" s="20"/>
      <c r="CF1183" s="1">
        <f t="shared" ref="CF1183" si="12456">BV1183*CA1183+BX1183*CA1186-BW1183*CB1183-BY1183*CB1186</f>
        <v>104342.39986732772</v>
      </c>
      <c r="CG1183" s="4">
        <f t="shared" ref="CG1183" si="12457">(BV1183*CB1183+BW1183*CA1183+BX1183*CB1186+BY1183*CA1186)</f>
        <v>0</v>
      </c>
      <c r="CH1183" s="2">
        <f t="shared" ref="CH1183" si="12458">BV1183*CC1183+BX1183*CC1186-BW1183*CD1183-BY1183*CD1186</f>
        <v>0</v>
      </c>
      <c r="CI1183" s="3">
        <f t="shared" ref="CI1183" si="12459">(BV1183*CD1183+BW1183*CC1183+BX1183*CD1186+BY1183*CC1186)</f>
        <v>-49494.91948349632</v>
      </c>
      <c r="CJ1183" s="28"/>
      <c r="CK1183" s="11">
        <v>1</v>
      </c>
      <c r="CL1183" s="12">
        <v>0</v>
      </c>
      <c r="CM1183" s="13">
        <v>0</v>
      </c>
      <c r="CN1183" s="14">
        <v>0</v>
      </c>
      <c r="CP1183" s="1">
        <f t="shared" ref="CP1183" si="12460">CF1183*CK1183+CH1183*CK1186-CG1183*CL1183-CI1183*CL1186</f>
        <v>104342.39986732772</v>
      </c>
      <c r="CQ1183" s="4">
        <f t="shared" ref="CQ1183" si="12461">(CF1183*CL1183+CG1183*CK1183+CH1183*CL1186+CI1183*CK1186)</f>
        <v>-49494.91948349632</v>
      </c>
      <c r="CR1183" s="2">
        <f t="shared" ref="CR1183" si="12462">CF1183*CM1183+CH1183*CM1186-CG1183*CN1183-CI1183*CN1186</f>
        <v>0</v>
      </c>
      <c r="CS1183" s="3">
        <f t="shared" ref="CS1183" si="12463">(CF1183*CN1183+CG1183*CM1183+CH1183*CN1186+CI1183*CM1186)</f>
        <v>-49494.91948349632</v>
      </c>
      <c r="CU1183" s="29">
        <f t="shared" ref="CU1183" si="12464">20*LOG(((1+$CL$4)/$CL$4)/((CP1183+CP1186)^2+(CQ1183+CQ1186)^2)^0.5)</f>
        <v>-102.58940502515763</v>
      </c>
      <c r="CW1183" s="53">
        <f t="shared" ref="CW1183" si="12465">((CP1183^2+CQ1183^2)^0.5)/((CP1186^2+CQ1186^2)^0.5)</f>
        <v>0.47435097860640174</v>
      </c>
    </row>
    <row r="1184" spans="1:101" ht="18" customHeight="1" thickBot="1">
      <c r="D1184" s="11"/>
      <c r="E1184" s="13"/>
      <c r="F1184" s="13"/>
      <c r="G1184" s="15"/>
      <c r="H1184" s="10"/>
      <c r="I1184" s="11"/>
      <c r="J1184" s="13"/>
      <c r="K1184" s="13"/>
      <c r="L1184" s="15"/>
      <c r="N1184" s="5"/>
      <c r="Q1184" s="6"/>
      <c r="S1184" s="11"/>
      <c r="T1184" s="13"/>
      <c r="U1184" s="13"/>
      <c r="V1184" s="15"/>
      <c r="W1184" s="20"/>
      <c r="X1184" s="5"/>
      <c r="AA1184" s="6"/>
      <c r="AB1184" s="20"/>
      <c r="AC1184" s="11"/>
      <c r="AD1184" s="13"/>
      <c r="AE1184" s="13"/>
      <c r="AF1184" s="15"/>
      <c r="AG1184" s="20"/>
      <c r="AH1184" s="5"/>
      <c r="AK1184" s="6"/>
      <c r="AL1184" s="20"/>
      <c r="AM1184" s="11"/>
      <c r="AN1184" s="13"/>
      <c r="AO1184" s="13"/>
      <c r="AP1184" s="15"/>
      <c r="AR1184" s="5"/>
      <c r="AU1184" s="6"/>
      <c r="AW1184" s="11"/>
      <c r="AX1184" s="13"/>
      <c r="AY1184" s="13"/>
      <c r="AZ1184" s="15"/>
      <c r="BA1184" s="20"/>
      <c r="BB1184" s="5"/>
      <c r="BE1184" s="6"/>
      <c r="BG1184" s="11"/>
      <c r="BH1184" s="13"/>
      <c r="BI1184" s="13"/>
      <c r="BJ1184" s="15"/>
      <c r="BL1184" s="5"/>
      <c r="BO1184" s="6"/>
      <c r="BQ1184" s="11"/>
      <c r="BR1184" s="13"/>
      <c r="BS1184" s="13"/>
      <c r="BT1184" s="15"/>
      <c r="BU1184" s="20"/>
      <c r="BV1184" s="5"/>
      <c r="BY1184" s="6"/>
      <c r="CA1184" s="11"/>
      <c r="CB1184" s="13"/>
      <c r="CC1184" s="13"/>
      <c r="CD1184" s="15"/>
      <c r="CF1184" s="5"/>
      <c r="CI1184" s="6"/>
      <c r="CK1184" s="11"/>
      <c r="CL1184" s="13"/>
      <c r="CM1184" s="13"/>
      <c r="CN1184" s="15"/>
      <c r="CP1184" s="5"/>
      <c r="CS1184" s="6"/>
      <c r="CW1184" s="54"/>
    </row>
    <row r="1185" spans="1:101" ht="18" customHeight="1" thickBot="1">
      <c r="D1185" s="11" t="s">
        <v>101</v>
      </c>
      <c r="E1185" s="13"/>
      <c r="F1185" s="13" t="s">
        <v>102</v>
      </c>
      <c r="G1185" s="15"/>
      <c r="H1185" s="10"/>
      <c r="I1185" s="11" t="s">
        <v>106</v>
      </c>
      <c r="J1185" s="13"/>
      <c r="K1185" s="13" t="s">
        <v>105</v>
      </c>
      <c r="L1185" s="15"/>
      <c r="N1185" s="194" t="s">
        <v>16</v>
      </c>
      <c r="O1185" s="195"/>
      <c r="P1185" s="196" t="s">
        <v>17</v>
      </c>
      <c r="Q1185" s="197"/>
      <c r="S1185" s="11" t="s">
        <v>4</v>
      </c>
      <c r="T1185" s="13"/>
      <c r="U1185" s="13" t="s">
        <v>5</v>
      </c>
      <c r="V1185" s="15"/>
      <c r="W1185" s="20"/>
      <c r="X1185" s="194" t="s">
        <v>111</v>
      </c>
      <c r="Y1185" s="195"/>
      <c r="Z1185" s="196" t="s">
        <v>110</v>
      </c>
      <c r="AA1185" s="197"/>
      <c r="AB1185" s="20"/>
      <c r="AC1185" s="11" t="s">
        <v>18</v>
      </c>
      <c r="AD1185" s="13"/>
      <c r="AE1185" s="13" t="s">
        <v>19</v>
      </c>
      <c r="AF1185" s="15"/>
      <c r="AG1185" s="20"/>
      <c r="AH1185" s="194" t="s">
        <v>114</v>
      </c>
      <c r="AI1185" s="195"/>
      <c r="AJ1185" s="196" t="s">
        <v>115</v>
      </c>
      <c r="AK1185" s="197"/>
      <c r="AL1185" s="20"/>
      <c r="AM1185" s="11" t="s">
        <v>138</v>
      </c>
      <c r="AN1185" s="13"/>
      <c r="AO1185" s="13" t="s">
        <v>137</v>
      </c>
      <c r="AP1185" s="15"/>
      <c r="AR1185" s="194" t="s">
        <v>117</v>
      </c>
      <c r="AS1185" s="195"/>
      <c r="AT1185" s="196" t="s">
        <v>118</v>
      </c>
      <c r="AU1185" s="197"/>
      <c r="AV1185" s="36"/>
      <c r="AW1185" s="11" t="s">
        <v>142</v>
      </c>
      <c r="AX1185" s="13"/>
      <c r="AY1185" s="13" t="s">
        <v>141</v>
      </c>
      <c r="AZ1185" s="15"/>
      <c r="BA1185" s="20"/>
      <c r="BB1185" s="194" t="s">
        <v>122</v>
      </c>
      <c r="BC1185" s="195"/>
      <c r="BD1185" s="196" t="s">
        <v>121</v>
      </c>
      <c r="BE1185" s="197"/>
      <c r="BF1185" s="36"/>
      <c r="BG1185" s="11" t="s">
        <v>145</v>
      </c>
      <c r="BH1185" s="13"/>
      <c r="BI1185" s="13" t="s">
        <v>146</v>
      </c>
      <c r="BJ1185" s="15"/>
      <c r="BK1185" s="36"/>
      <c r="BL1185" s="194" t="s">
        <v>125</v>
      </c>
      <c r="BM1185" s="195"/>
      <c r="BN1185" s="196" t="s">
        <v>126</v>
      </c>
      <c r="BO1185" s="197"/>
      <c r="BP1185" s="36"/>
      <c r="BQ1185" s="11" t="s">
        <v>150</v>
      </c>
      <c r="BR1185" s="13"/>
      <c r="BS1185" s="13" t="s">
        <v>149</v>
      </c>
      <c r="BT1185" s="15"/>
      <c r="BU1185" s="20"/>
      <c r="BV1185" s="194" t="s">
        <v>129</v>
      </c>
      <c r="BW1185" s="195"/>
      <c r="BX1185" s="196" t="s">
        <v>130</v>
      </c>
      <c r="BY1185" s="197"/>
      <c r="BZ1185" s="36"/>
      <c r="CA1185" s="11" t="s">
        <v>154</v>
      </c>
      <c r="CB1185" s="13"/>
      <c r="CC1185" s="13" t="s">
        <v>153</v>
      </c>
      <c r="CD1185" s="15"/>
      <c r="CE1185" s="36"/>
      <c r="CF1185" s="194" t="s">
        <v>134</v>
      </c>
      <c r="CG1185" s="195"/>
      <c r="CH1185" s="196" t="s">
        <v>133</v>
      </c>
      <c r="CI1185" s="197"/>
      <c r="CK1185" s="11" t="s">
        <v>159</v>
      </c>
      <c r="CL1185" s="13"/>
      <c r="CM1185" s="13" t="s">
        <v>158</v>
      </c>
      <c r="CN1185" s="15"/>
      <c r="CP1185" s="109" t="s">
        <v>161</v>
      </c>
      <c r="CQ1185" s="110"/>
      <c r="CR1185" s="111" t="s">
        <v>162</v>
      </c>
      <c r="CS1185" s="112"/>
      <c r="CU1185" s="38" t="s">
        <v>29</v>
      </c>
      <c r="CW1185" s="55" t="s">
        <v>47</v>
      </c>
    </row>
    <row r="1186" spans="1:101" ht="18" customHeight="1" thickTop="1" thickBot="1">
      <c r="D1186" s="16">
        <v>0</v>
      </c>
      <c r="E1186" s="17">
        <f t="shared" ref="E1186" si="12466">$B1183*$E$4</f>
        <v>2.3619919999999999</v>
      </c>
      <c r="F1186" s="18">
        <v>1</v>
      </c>
      <c r="G1186" s="19">
        <v>0</v>
      </c>
      <c r="H1186" s="10"/>
      <c r="I1186" s="16">
        <v>0</v>
      </c>
      <c r="J1186" s="17">
        <v>0</v>
      </c>
      <c r="K1186" s="18">
        <v>1</v>
      </c>
      <c r="L1186" s="19">
        <v>0</v>
      </c>
      <c r="N1186" s="1">
        <f t="shared" ref="N1186" si="12467">D1186*I1183+F1186*I1186-E1186*J1183-G1186*J1186</f>
        <v>0</v>
      </c>
      <c r="O1186" s="4">
        <f t="shared" ref="O1186" si="12468">(D1186*J1183+E1186*I1183+F1186*J1186+G1186*I1186)</f>
        <v>2.3619919999999999</v>
      </c>
      <c r="P1186" s="2">
        <f t="shared" ref="P1186" si="12469">D1186*K1183+F1186*K1186-E1186*L1183-G1186*L1186</f>
        <v>-8.7749054846720007</v>
      </c>
      <c r="Q1186" s="3">
        <f t="shared" ref="Q1186" si="12470">(D1186*L1183+E1186*K1183+F1186*L1186+G1186*K1186)</f>
        <v>0</v>
      </c>
      <c r="S1186" s="16">
        <v>0</v>
      </c>
      <c r="T1186" s="17">
        <f t="shared" ref="T1186" si="12471">$B1183*$T$4</f>
        <v>5.2329920000000003</v>
      </c>
      <c r="U1186" s="18">
        <v>1</v>
      </c>
      <c r="V1186" s="19">
        <v>0</v>
      </c>
      <c r="W1186" s="20"/>
      <c r="X1186" s="1">
        <f t="shared" ref="X1186" si="12472">N1186*S1183+P1186*S1186-O1186*T1183-Q1186*T1186</f>
        <v>0</v>
      </c>
      <c r="Y1186" s="4">
        <f t="shared" ref="Y1186" si="12473">(N1186*T1183+O1186*S1183+P1186*T1186+Q1186*S1186)</f>
        <v>-43.557018202044702</v>
      </c>
      <c r="Z1186" s="2">
        <f t="shared" ref="Z1186" si="12474">N1186*U1183+P1186*U1186-O1186*V1183-Q1186*V1186</f>
        <v>-8.7749054846720007</v>
      </c>
      <c r="AA1186" s="3">
        <f t="shared" ref="AA1186" si="12475">(N1186*V1183+O1186*U1183+P1186*V1186+Q1186*U1186)</f>
        <v>0</v>
      </c>
      <c r="AB1186" s="20"/>
      <c r="AC1186" s="16">
        <v>0</v>
      </c>
      <c r="AD1186" s="17">
        <v>0</v>
      </c>
      <c r="AE1186" s="18">
        <v>1</v>
      </c>
      <c r="AF1186" s="19">
        <v>0</v>
      </c>
      <c r="AG1186" s="20"/>
      <c r="AH1186" s="1">
        <f t="shared" ref="AH1186" si="12476">X1186*AC1183+Z1186*AC1186-Y1186*AD1183-AA1186*AD1186</f>
        <v>0</v>
      </c>
      <c r="AI1186" s="4">
        <f t="shared" ref="AI1186" si="12477">(X1186*AD1183+Y1186*AC1183+Z1186*AD1186+AA1186*AC1186)</f>
        <v>-43.557018202044702</v>
      </c>
      <c r="AJ1186" s="2">
        <f t="shared" ref="AJ1186" si="12478">X1186*AE1183+Z1186*AE1186-Y1186*AF1183-AA1186*AF1186</f>
        <v>207.53887300770467</v>
      </c>
      <c r="AK1186" s="3">
        <f t="shared" ref="AK1186" si="12479">(X1186*AF1183+Y1186*AE1183+Z1186*AF1186+AA1186*AE1186)</f>
        <v>0</v>
      </c>
      <c r="AL1186" s="20"/>
      <c r="AM1186" s="16">
        <v>0</v>
      </c>
      <c r="AN1186" s="17">
        <f t="shared" ref="AN1186" si="12480">$B1183*$AN$4</f>
        <v>5.5267039999999996</v>
      </c>
      <c r="AO1186" s="18">
        <v>1</v>
      </c>
      <c r="AP1186" s="19">
        <v>0</v>
      </c>
      <c r="AR1186" s="1">
        <f t="shared" ref="AR1186" si="12481">AH1186*AM1183+AJ1186*AM1186-AI1186*AN1183-AK1186*AN1186</f>
        <v>0</v>
      </c>
      <c r="AS1186" s="4">
        <f t="shared" ref="AS1186" si="12482">(AH1186*AN1183+AI1186*AM1183+AJ1186*AN1186+AK1186*AM1186)</f>
        <v>1103.4489014051287</v>
      </c>
      <c r="AT1186" s="2">
        <f t="shared" ref="AT1186" si="12483">AH1186*AO1183+AJ1186*AO1186-AI1186*AP1183-AK1186*AP1186</f>
        <v>207.53887300770467</v>
      </c>
      <c r="AU1186" s="3">
        <f t="shared" ref="AU1186" si="12484">(AH1186*AP1183+AI1186*AO1183+AJ1186*AP1186+AK1186*AO1186)</f>
        <v>0</v>
      </c>
      <c r="AV1186" s="20"/>
      <c r="AW1186" s="16">
        <v>0</v>
      </c>
      <c r="AX1186" s="17">
        <v>0</v>
      </c>
      <c r="AY1186" s="18">
        <v>1</v>
      </c>
      <c r="AZ1186" s="19">
        <v>0</v>
      </c>
      <c r="BA1186" s="20"/>
      <c r="BB1186" s="1">
        <f t="shared" ref="BB1186" si="12485">AR1186*AW1183+AT1186*AW1186-AS1186*AX1183-AU1186*AX1186</f>
        <v>0</v>
      </c>
      <c r="BC1186" s="4">
        <f t="shared" ref="BC1186" si="12486">(AR1186*AX1183+AS1186*AW1183+AT1186*AX1186+AU1186*AW1186)</f>
        <v>1103.4489014051287</v>
      </c>
      <c r="BD1186" s="2">
        <f t="shared" ref="BD1186" si="12487">AR1186*AY1183+AT1186*AY1186-AS1186*AZ1183-AU1186*AZ1186</f>
        <v>-5272.432233577375</v>
      </c>
      <c r="BE1186" s="3">
        <f t="shared" ref="BE1186" si="12488">(AR1186*AZ1183+AS1186*AY1183+AT1186*AZ1186+AU1186*AY1186)</f>
        <v>0</v>
      </c>
      <c r="BF1186" s="20"/>
      <c r="BG1186" s="16">
        <v>0</v>
      </c>
      <c r="BH1186" s="17">
        <f t="shared" ref="BH1186" si="12489">$B1183*$BH$4</f>
        <v>5.2329920000000003</v>
      </c>
      <c r="BI1186" s="18">
        <v>1</v>
      </c>
      <c r="BJ1186" s="19">
        <v>0</v>
      </c>
      <c r="BK1186" s="20"/>
      <c r="BL1186" s="1">
        <f t="shared" ref="BL1186" si="12490">BB1186*BG1183+BD1186*BG1186-BC1186*BH1183-BE1186*BH1186</f>
        <v>0</v>
      </c>
      <c r="BM1186" s="4">
        <f t="shared" ref="BM1186" si="12491">(BB1186*BH1183+BC1186*BG1183+BD1186*BH1186+BE1186*BG1186)</f>
        <v>-26487.146797447407</v>
      </c>
      <c r="BN1186" s="2">
        <f t="shared" ref="BN1186" si="12492">BB1186*BI1183+BD1186*BI1186-BC1186*BJ1183-BE1186*BJ1186</f>
        <v>-5272.432233577375</v>
      </c>
      <c r="BO1186" s="3">
        <f t="shared" ref="BO1186" si="12493">(BB1186*BJ1183+BC1186*BI1183+BD1186*BJ1186+BE1186*BI1186)</f>
        <v>0</v>
      </c>
      <c r="BP1186" s="20"/>
      <c r="BQ1186" s="16">
        <v>0</v>
      </c>
      <c r="BR1186" s="17">
        <v>0</v>
      </c>
      <c r="BS1186" s="18">
        <v>1</v>
      </c>
      <c r="BT1186" s="19">
        <v>0</v>
      </c>
      <c r="BU1186" s="20"/>
      <c r="BV1186" s="1">
        <f t="shared" ref="BV1186" si="12494">BL1186*BQ1183+BN1186*BQ1186-BM1186*BR1183-BO1186*BR1186</f>
        <v>0</v>
      </c>
      <c r="BW1186" s="4">
        <f t="shared" ref="BW1186" si="12495">(BL1186*BR1183+BM1186*BQ1183+BN1186*BR1186+BO1186*BQ1186)</f>
        <v>-26487.146797447407</v>
      </c>
      <c r="BX1186" s="2">
        <f t="shared" ref="BX1186" si="12496">BL1186*BS1183+BN1186*BS1186-BM1186*BT1183-BO1186*BT1186</f>
        <v>104342.39986732774</v>
      </c>
      <c r="BY1186" s="3">
        <f t="shared" ref="BY1186" si="12497">(BL1186*BT1183+BM1186*BS1183+BN1186*BT1186+BO1186*BS1186)</f>
        <v>0</v>
      </c>
      <c r="BZ1186" s="20"/>
      <c r="CA1186" s="16">
        <v>0</v>
      </c>
      <c r="CB1186" s="17">
        <f t="shared" ref="CB1186" si="12498">$B1183*$CB$4</f>
        <v>2.3619919999999999</v>
      </c>
      <c r="CC1186" s="18">
        <v>1</v>
      </c>
      <c r="CD1186" s="19">
        <v>0</v>
      </c>
      <c r="CE1186" s="20"/>
      <c r="CF1186" s="1">
        <f t="shared" ref="CF1186" si="12499">BV1186*CA1183+BX1186*CA1186-BW1186*CB1183-BY1186*CB1186</f>
        <v>0</v>
      </c>
      <c r="CG1186" s="4">
        <f t="shared" ref="CG1186" si="12500">(BV1186*CB1183+BW1186*CA1183+BX1186*CB1186+BY1186*CA1186)</f>
        <v>219968.76694998177</v>
      </c>
      <c r="CH1186" s="2">
        <f t="shared" ref="CH1186" si="12501">BV1186*CC1183+BX1186*CC1186-BW1186*CD1183-BY1186*CD1186</f>
        <v>104342.39986732774</v>
      </c>
      <c r="CI1186" s="3">
        <f t="shared" ref="CI1186" si="12502">(BV1186*CD1183+BW1186*CC1183+BX1186*CD1186+BY1186*CC1186)</f>
        <v>0</v>
      </c>
      <c r="CK1186" s="16">
        <f t="shared" ref="CK1186" si="12503">1/$CL$4</f>
        <v>1</v>
      </c>
      <c r="CL1186" s="17">
        <v>0</v>
      </c>
      <c r="CM1186" s="18">
        <v>1</v>
      </c>
      <c r="CN1186" s="19">
        <v>0</v>
      </c>
      <c r="CP1186" s="1">
        <f t="shared" ref="CP1186" si="12504">CF1186*CK1183+CH1186*CK1186-CG1186*CL1183-CI1186*CL1186</f>
        <v>104342.39986732774</v>
      </c>
      <c r="CQ1186" s="4">
        <f t="shared" ref="CQ1186" si="12505">(CF1186*CL1183+CG1186*CK1183+CH1186*CL1186+CI1186*CK1186)</f>
        <v>219968.76694998177</v>
      </c>
      <c r="CR1186" s="2">
        <f t="shared" ref="CR1186" si="12506">CF1186*CM1183+CH1186*CM1186-CG1186*CN1183-CI1186*CN1186</f>
        <v>104342.39986732774</v>
      </c>
      <c r="CS1186" s="3">
        <f t="shared" ref="CS1186" si="12507">(CF1186*CN1183+CG1186*CM1183+CH1186*CN1186+CI1186*CM1186)</f>
        <v>0</v>
      </c>
      <c r="CU1186" s="39">
        <f t="shared" ref="CU1186" si="12508">(180/PI())*ATAN(-1*(CQ1183/CP1183))</f>
        <v>25.377369885687283</v>
      </c>
      <c r="CW1186" s="56">
        <f t="shared" ref="CW1186" si="12509">20*LOG(((1-(10^(CU1183/20)^2)*(1-((1-CW1183)/(1+CW1183))^2))^0.5))</f>
        <v>-2.0883475615929035E-10</v>
      </c>
    </row>
    <row r="1187" spans="1:101" ht="18" customHeight="1"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/>
      <c r="R1187" s="20"/>
      <c r="S1187" s="20"/>
      <c r="T1187" s="20"/>
      <c r="U1187" s="20"/>
      <c r="V1187" s="20"/>
      <c r="W1187" s="20"/>
      <c r="X1187" s="20"/>
      <c r="Y1187" s="20"/>
      <c r="Z1187" s="20"/>
      <c r="AA1187" s="20"/>
      <c r="AB1187" s="30"/>
      <c r="AC1187" s="20"/>
      <c r="AD1187" s="20"/>
      <c r="AE1187" s="20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</row>
    <row r="1188" spans="1:101" ht="18" customHeight="1"/>
    <row r="1189" spans="1:101" ht="18" customHeight="1" thickBot="1">
      <c r="A1189" s="23"/>
      <c r="B1189" s="23"/>
      <c r="C1189" s="23"/>
      <c r="D1189" s="20" t="s">
        <v>6</v>
      </c>
      <c r="E1189" s="20"/>
      <c r="F1189" s="20"/>
      <c r="G1189" s="20"/>
      <c r="H1189" s="20"/>
      <c r="I1189" s="20" t="s">
        <v>7</v>
      </c>
      <c r="J1189" s="20"/>
      <c r="K1189" s="20"/>
      <c r="L1189" s="20"/>
      <c r="M1189" s="23"/>
      <c r="N1189" s="23"/>
      <c r="O1189" s="24" t="s">
        <v>8</v>
      </c>
      <c r="P1189" s="23"/>
      <c r="Q1189" s="23"/>
      <c r="R1189" s="23"/>
      <c r="S1189" s="20"/>
      <c r="T1189" s="20" t="s">
        <v>9</v>
      </c>
      <c r="U1189" s="23"/>
      <c r="V1189" s="23"/>
      <c r="W1189" s="23"/>
      <c r="X1189" s="23"/>
      <c r="Y1189" s="24" t="s">
        <v>10</v>
      </c>
      <c r="Z1189" s="23"/>
      <c r="AA1189" s="23"/>
      <c r="AB1189" s="23"/>
      <c r="AC1189" s="24" t="s">
        <v>11</v>
      </c>
      <c r="AD1189" s="20"/>
      <c r="AE1189" s="20"/>
      <c r="AF1189" s="20"/>
      <c r="AG1189" s="20"/>
      <c r="AH1189" s="23"/>
      <c r="AI1189" s="24" t="s">
        <v>12</v>
      </c>
      <c r="AJ1189" s="23"/>
      <c r="AK1189" s="23"/>
      <c r="AL1189" s="20"/>
      <c r="AM1189" s="24" t="s">
        <v>21</v>
      </c>
      <c r="AN1189" s="20"/>
      <c r="AO1189" s="23"/>
      <c r="AP1189" s="23"/>
      <c r="AQ1189" s="23"/>
      <c r="AR1189" s="23"/>
      <c r="AS1189" s="24" t="s">
        <v>87</v>
      </c>
      <c r="AT1189" s="23"/>
      <c r="AU1189" s="23"/>
      <c r="AV1189" s="23"/>
      <c r="AW1189" s="24" t="s">
        <v>22</v>
      </c>
      <c r="AX1189" s="20"/>
      <c r="AY1189" s="20"/>
      <c r="AZ1189" s="20"/>
      <c r="BA1189" s="20"/>
      <c r="BB1189" s="23"/>
      <c r="BC1189" s="24" t="s">
        <v>13</v>
      </c>
      <c r="BD1189" s="23"/>
      <c r="BE1189" s="23"/>
      <c r="BF1189" s="23"/>
      <c r="BG1189" s="24" t="s">
        <v>23</v>
      </c>
      <c r="BH1189" s="20"/>
      <c r="BI1189" s="23"/>
      <c r="BJ1189" s="23"/>
      <c r="BK1189" s="23"/>
      <c r="BL1189" s="23"/>
      <c r="BM1189" s="24" t="s">
        <v>24</v>
      </c>
      <c r="BN1189" s="23"/>
      <c r="BO1189" s="23"/>
      <c r="BP1189" s="23"/>
      <c r="BQ1189" s="24" t="s">
        <v>22</v>
      </c>
      <c r="BR1189" s="20"/>
      <c r="BS1189" s="20"/>
      <c r="BT1189" s="20"/>
      <c r="BU1189" s="20"/>
      <c r="BV1189" s="23"/>
      <c r="BW1189" s="24" t="s">
        <v>25</v>
      </c>
      <c r="BX1189" s="23"/>
      <c r="BY1189" s="23"/>
      <c r="BZ1189" s="23"/>
      <c r="CA1189" s="24" t="s">
        <v>23</v>
      </c>
      <c r="CB1189" s="20"/>
      <c r="CC1189" s="23"/>
      <c r="CD1189" s="23"/>
      <c r="CE1189" s="23"/>
      <c r="CF1189" s="23"/>
      <c r="CG1189" s="24" t="s">
        <v>88</v>
      </c>
      <c r="CH1189" s="23"/>
      <c r="CI1189" s="23"/>
      <c r="CJ1189" s="23"/>
      <c r="CK1189" s="24" t="s">
        <v>155</v>
      </c>
      <c r="CL1189" s="24"/>
      <c r="CM1189" s="23"/>
      <c r="CN1189" s="23"/>
      <c r="CO1189" s="23"/>
      <c r="CP1189" s="23"/>
      <c r="CQ1189" s="24" t="s">
        <v>89</v>
      </c>
      <c r="CR1189" s="23"/>
      <c r="CS1189" s="23"/>
    </row>
    <row r="1190" spans="1:101" ht="18" customHeight="1" thickBot="1">
      <c r="A1190" s="23"/>
      <c r="B1190" s="33"/>
      <c r="C1190" s="23"/>
      <c r="D1190" s="7" t="s">
        <v>99</v>
      </c>
      <c r="E1190" s="8"/>
      <c r="F1190" s="8" t="s">
        <v>100</v>
      </c>
      <c r="G1190" s="9"/>
      <c r="H1190" s="10"/>
      <c r="I1190" s="7" t="s">
        <v>103</v>
      </c>
      <c r="J1190" s="8"/>
      <c r="K1190" s="8" t="s">
        <v>104</v>
      </c>
      <c r="L1190" s="9"/>
      <c r="M1190" s="23"/>
      <c r="N1190" s="194" t="s">
        <v>74</v>
      </c>
      <c r="O1190" s="195"/>
      <c r="P1190" s="196" t="s">
        <v>75</v>
      </c>
      <c r="Q1190" s="197"/>
      <c r="R1190" s="23"/>
      <c r="S1190" s="7" t="s">
        <v>2</v>
      </c>
      <c r="T1190" s="8"/>
      <c r="U1190" s="8" t="s">
        <v>3</v>
      </c>
      <c r="V1190" s="9"/>
      <c r="W1190" s="20"/>
      <c r="X1190" s="194" t="s">
        <v>108</v>
      </c>
      <c r="Y1190" s="195"/>
      <c r="Z1190" s="196" t="s">
        <v>109</v>
      </c>
      <c r="AA1190" s="197"/>
      <c r="AB1190" s="20"/>
      <c r="AC1190" s="7" t="s">
        <v>107</v>
      </c>
      <c r="AD1190" s="8"/>
      <c r="AE1190" s="8" t="s">
        <v>14</v>
      </c>
      <c r="AF1190" s="9"/>
      <c r="AG1190" s="20"/>
      <c r="AH1190" s="194" t="s">
        <v>112</v>
      </c>
      <c r="AI1190" s="195"/>
      <c r="AJ1190" s="196" t="s">
        <v>113</v>
      </c>
      <c r="AK1190" s="197"/>
      <c r="AL1190" s="20"/>
      <c r="AM1190" s="106" t="s">
        <v>135</v>
      </c>
      <c r="AN1190" s="107"/>
      <c r="AO1190" s="107" t="s">
        <v>136</v>
      </c>
      <c r="AP1190" s="108"/>
      <c r="AQ1190" s="23"/>
      <c r="AR1190" s="194" t="s">
        <v>116</v>
      </c>
      <c r="AS1190" s="195"/>
      <c r="AT1190" s="196" t="s">
        <v>0</v>
      </c>
      <c r="AU1190" s="197"/>
      <c r="AV1190" s="36"/>
      <c r="AW1190" s="7" t="s">
        <v>139</v>
      </c>
      <c r="AX1190" s="8"/>
      <c r="AY1190" s="8" t="s">
        <v>140</v>
      </c>
      <c r="AZ1190" s="9"/>
      <c r="BA1190" s="20"/>
      <c r="BB1190" s="194" t="s">
        <v>119</v>
      </c>
      <c r="BC1190" s="195"/>
      <c r="BD1190" s="196" t="s">
        <v>120</v>
      </c>
      <c r="BE1190" s="197"/>
      <c r="BF1190" s="36"/>
      <c r="BG1190" s="190" t="s">
        <v>143</v>
      </c>
      <c r="BH1190" s="191"/>
      <c r="BI1190" s="192" t="s">
        <v>144</v>
      </c>
      <c r="BJ1190" s="193"/>
      <c r="BK1190" s="36"/>
      <c r="BL1190" s="194" t="s">
        <v>123</v>
      </c>
      <c r="BM1190" s="195"/>
      <c r="BN1190" s="196" t="s">
        <v>124</v>
      </c>
      <c r="BO1190" s="197"/>
      <c r="BP1190" s="36"/>
      <c r="BQ1190" s="7" t="s">
        <v>147</v>
      </c>
      <c r="BR1190" s="8"/>
      <c r="BS1190" s="8" t="s">
        <v>148</v>
      </c>
      <c r="BT1190" s="9"/>
      <c r="BU1190" s="20"/>
      <c r="BV1190" s="194" t="s">
        <v>127</v>
      </c>
      <c r="BW1190" s="195"/>
      <c r="BX1190" s="196" t="s">
        <v>128</v>
      </c>
      <c r="BY1190" s="197"/>
      <c r="BZ1190" s="36"/>
      <c r="CA1190" s="7" t="s">
        <v>151</v>
      </c>
      <c r="CB1190" s="8"/>
      <c r="CC1190" s="8" t="s">
        <v>152</v>
      </c>
      <c r="CD1190" s="9"/>
      <c r="CE1190" s="36"/>
      <c r="CF1190" s="194" t="s">
        <v>131</v>
      </c>
      <c r="CG1190" s="195"/>
      <c r="CH1190" s="196" t="s">
        <v>132</v>
      </c>
      <c r="CI1190" s="197"/>
      <c r="CJ1190" s="23"/>
      <c r="CK1190" s="7" t="s">
        <v>156</v>
      </c>
      <c r="CL1190" s="8"/>
      <c r="CM1190" s="8" t="s">
        <v>157</v>
      </c>
      <c r="CN1190" s="9"/>
      <c r="CO1190" s="23"/>
      <c r="CP1190" s="194" t="s">
        <v>160</v>
      </c>
      <c r="CQ1190" s="195"/>
      <c r="CR1190" s="196" t="s">
        <v>132</v>
      </c>
      <c r="CS1190" s="197"/>
      <c r="CU1190" s="26" t="s">
        <v>15</v>
      </c>
      <c r="CW1190" s="52" t="s">
        <v>46</v>
      </c>
    </row>
    <row r="1191" spans="1:101" ht="18" customHeight="1" thickTop="1" thickBot="1">
      <c r="B1191" s="34">
        <v>2.92</v>
      </c>
      <c r="D1191" s="11">
        <v>1</v>
      </c>
      <c r="E1191" s="12">
        <v>0</v>
      </c>
      <c r="F1191" s="13">
        <v>0</v>
      </c>
      <c r="G1191" s="14">
        <v>0</v>
      </c>
      <c r="H1191" s="10"/>
      <c r="I1191" s="11">
        <v>1</v>
      </c>
      <c r="J1191" s="12">
        <v>0</v>
      </c>
      <c r="K1191" s="13">
        <v>0</v>
      </c>
      <c r="L1191" s="40">
        <f t="shared" ref="L1191" si="12510">$B1191*$J$4</f>
        <v>4.1669568000000003</v>
      </c>
      <c r="N1191" s="1">
        <f t="shared" ref="N1191" si="12511">D1191*I1191+F1191*I1194-E1191*J1191-G1191*J1194</f>
        <v>1</v>
      </c>
      <c r="O1191" s="4">
        <f t="shared" ref="O1191" si="12512">(D1191*J1191+E1191*I1191+F1191*J1194+G1191*I1194)</f>
        <v>0</v>
      </c>
      <c r="P1191" s="2">
        <f t="shared" ref="P1191" si="12513">D1191*K1191+F1191*K1194-E1191*L1191-G1191*L1194</f>
        <v>0</v>
      </c>
      <c r="Q1191" s="3">
        <f t="shared" ref="Q1191" si="12514">(D1191*L1191+E1191*K1191+F1191*L1194+G1191*K1194)</f>
        <v>4.1669568000000003</v>
      </c>
      <c r="S1191" s="11">
        <v>1</v>
      </c>
      <c r="T1191" s="12">
        <v>0</v>
      </c>
      <c r="U1191" s="13">
        <v>0</v>
      </c>
      <c r="V1191" s="13">
        <v>0</v>
      </c>
      <c r="W1191" s="20"/>
      <c r="X1191" s="1">
        <f t="shared" ref="X1191" si="12515">N1191*S1191+P1191*S1194-O1191*T1191-Q1191*T1194</f>
        <v>-20.956035402874882</v>
      </c>
      <c r="Y1191" s="4">
        <f t="shared" ref="Y1191" si="12516">(N1191*T1191+O1191*S1191+P1191*T1194+Q1191*S1194)</f>
        <v>0</v>
      </c>
      <c r="Z1191" s="2">
        <f t="shared" ref="Z1191" si="12517">N1191*U1191+P1191*U1194-O1191*V1191-Q1191*V1194</f>
        <v>0</v>
      </c>
      <c r="AA1191" s="3">
        <f t="shared" ref="AA1191" si="12518">(N1191*V1191+O1191*U1191+P1191*V1194+Q1191*U1194)</f>
        <v>4.1669568000000003</v>
      </c>
      <c r="AB1191" s="20"/>
      <c r="AC1191" s="11">
        <v>1</v>
      </c>
      <c r="AD1191" s="12">
        <v>0</v>
      </c>
      <c r="AE1191" s="13">
        <v>0</v>
      </c>
      <c r="AF1191" s="40">
        <f t="shared" ref="AF1191" si="12519">$B1191*$AD$4</f>
        <v>5.0004708000000004</v>
      </c>
      <c r="AG1191" s="20"/>
      <c r="AH1191" s="1">
        <f t="shared" ref="AH1191" si="12520">X1191*AC1191+Z1191*AC1194-Y1191*AD1191-AA1191*AD1194</f>
        <v>-20.956035402874882</v>
      </c>
      <c r="AI1191" s="4">
        <f t="shared" ref="AI1191" si="12521">(X1191*AD1191+Y1191*AC1191+Z1191*AD1194+AA1191*AC1194)</f>
        <v>0</v>
      </c>
      <c r="AJ1191" s="2">
        <f t="shared" ref="AJ1191" si="12522">X1191*AE1191+Z1191*AE1194-Y1191*AF1191-AA1191*AF1194</f>
        <v>0</v>
      </c>
      <c r="AK1191" s="3">
        <f t="shared" ref="AK1191" si="12523">(X1191*AF1191+Y1191*AE1191+Z1191*AF1194+AA1191*AE1194)</f>
        <v>-100.6230863158421</v>
      </c>
      <c r="AL1191" s="20"/>
      <c r="AM1191" s="11">
        <v>1</v>
      </c>
      <c r="AN1191" s="12">
        <v>0</v>
      </c>
      <c r="AO1191" s="13">
        <v>0</v>
      </c>
      <c r="AP1191" s="14">
        <v>0</v>
      </c>
      <c r="AR1191" s="1">
        <f t="shared" ref="AR1191" si="12524">AH1191*AM1191+AJ1191*AM1194-AI1191*AN1191-AK1191*AN1194</f>
        <v>538.99324729078046</v>
      </c>
      <c r="AS1191" s="4">
        <f t="shared" ref="AS1191" si="12525">(AH1191*AN1191+AI1191*AM1191+AJ1191*AN1194+AK1191*AM1194)</f>
        <v>0</v>
      </c>
      <c r="AT1191" s="2">
        <f t="shared" ref="AT1191" si="12526">AH1191*AO1191+AJ1191*AO1194-AI1191*AP1191-AK1191*AP1194</f>
        <v>0</v>
      </c>
      <c r="AU1191" s="3">
        <f t="shared" ref="AU1191" si="12527">(AH1191*AP1191+AI1191*AO1191+AJ1191*AP1194+AK1191*AO1194)</f>
        <v>-100.6230863158421</v>
      </c>
      <c r="AV1191" s="20"/>
      <c r="AW1191" s="11">
        <v>1</v>
      </c>
      <c r="AX1191" s="12">
        <v>0</v>
      </c>
      <c r="AY1191" s="13">
        <v>0</v>
      </c>
      <c r="AZ1191" s="40">
        <f t="shared" ref="AZ1191" si="12528">$B1191*$AX$4</f>
        <v>5.0004708000000004</v>
      </c>
      <c r="BA1191" s="20"/>
      <c r="BB1191" s="1">
        <f t="shared" ref="BB1191" si="12529">AR1191*AW1191+AT1191*AW1194-AS1191*AX1191-AU1191*AX1194</f>
        <v>538.99324729078046</v>
      </c>
      <c r="BC1191" s="4">
        <f t="shared" ref="BC1191" si="12530">(AR1191*AX1191+AS1191*AW1191+AT1191*AX1194+AU1191*AW1194)</f>
        <v>0</v>
      </c>
      <c r="BD1191" s="2">
        <f t="shared" ref="BD1191" si="12531">AR1191*AY1191+AT1191*AY1194-AS1191*AZ1191-AU1191*AZ1194</f>
        <v>0</v>
      </c>
      <c r="BE1191" s="3">
        <f t="shared" ref="BE1191" si="12532">(AR1191*AZ1191+AS1191*AY1191+AT1191*AZ1194+AU1191*AY1194)</f>
        <v>2594.5969081588851</v>
      </c>
      <c r="BF1191" s="20"/>
      <c r="BG1191" s="11">
        <v>1</v>
      </c>
      <c r="BH1191" s="12">
        <v>0</v>
      </c>
      <c r="BI1191" s="13">
        <v>0</v>
      </c>
      <c r="BJ1191" s="14">
        <v>0</v>
      </c>
      <c r="BK1191" s="20"/>
      <c r="BL1191" s="1">
        <f t="shared" ref="BL1191" si="12533">BB1191*BG1191+BD1191*BG1194-BC1191*BH1191-BE1191*BH1194</f>
        <v>-13132.149580906091</v>
      </c>
      <c r="BM1191" s="4">
        <f t="shared" ref="BM1191" si="12534">(BB1191*BH1191+BC1191*BG1191+BD1191*BH1194+BE1191*BG1194)</f>
        <v>0</v>
      </c>
      <c r="BN1191" s="2">
        <f t="shared" ref="BN1191" si="12535">BB1191*BI1191+BD1191*BI1194-BC1191*BJ1191-BE1191*BJ1194</f>
        <v>0</v>
      </c>
      <c r="BO1191" s="3">
        <f t="shared" ref="BO1191" si="12536">(BB1191*BJ1191+BC1191*BI1191+BD1191*BJ1194+BE1191*BI1194)</f>
        <v>2594.5969081588851</v>
      </c>
      <c r="BP1191" s="20"/>
      <c r="BQ1191" s="11">
        <v>1</v>
      </c>
      <c r="BR1191" s="12">
        <v>0</v>
      </c>
      <c r="BS1191" s="13">
        <v>0</v>
      </c>
      <c r="BT1191" s="40">
        <f t="shared" ref="BT1191" si="12537">$B1191*BR$4</f>
        <v>4.1669568000000003</v>
      </c>
      <c r="BU1191" s="20"/>
      <c r="BV1191" s="1">
        <f t="shared" ref="BV1191" si="12538">BL1191*BQ1191+BN1191*BQ1194-BM1191*BR1191-BO1191*BR1194</f>
        <v>-13132.149580906091</v>
      </c>
      <c r="BW1191" s="4">
        <f t="shared" ref="BW1191" si="12539">(BL1191*BR1191+BM1191*BQ1191+BN1191*BR1194+BO1191*BQ1194)</f>
        <v>0</v>
      </c>
      <c r="BX1191" s="2">
        <f t="shared" ref="BX1191" si="12540">BL1191*BS1191+BN1191*BS1194-BM1191*BT1191-BO1191*BT1194</f>
        <v>0</v>
      </c>
      <c r="BY1191" s="3">
        <f t="shared" ref="BY1191" si="12541">(BL1191*BT1191+BM1191*BS1191+BN1191*BT1194+BO1191*BS1194)</f>
        <v>-52126.503086614903</v>
      </c>
      <c r="BZ1191" s="20"/>
      <c r="CA1191" s="11">
        <v>1</v>
      </c>
      <c r="CB1191" s="12">
        <v>0</v>
      </c>
      <c r="CC1191" s="13">
        <v>0</v>
      </c>
      <c r="CD1191" s="14">
        <v>0</v>
      </c>
      <c r="CE1191" s="20"/>
      <c r="CF1191" s="1">
        <f t="shared" ref="CF1191" si="12542">BV1191*CA1191+BX1191*CA1194-BW1191*CB1191-BY1191*CB1194</f>
        <v>110839.35358233334</v>
      </c>
      <c r="CG1191" s="4">
        <f t="shared" ref="CG1191" si="12543">(BV1191*CB1191+BW1191*CA1191+BX1191*CB1194+BY1191*CA1194)</f>
        <v>0</v>
      </c>
      <c r="CH1191" s="2">
        <f t="shared" ref="CH1191" si="12544">BV1191*CC1191+BX1191*CC1194-BW1191*CD1191-BY1191*CD1194</f>
        <v>0</v>
      </c>
      <c r="CI1191" s="3">
        <f t="shared" ref="CI1191" si="12545">(BV1191*CD1191+BW1191*CC1191+BX1191*CD1194+BY1191*CC1194)</f>
        <v>-52126.503086614903</v>
      </c>
      <c r="CJ1191" s="28"/>
      <c r="CK1191" s="11">
        <v>1</v>
      </c>
      <c r="CL1191" s="12">
        <v>0</v>
      </c>
      <c r="CM1191" s="13">
        <v>0</v>
      </c>
      <c r="CN1191" s="14">
        <v>0</v>
      </c>
      <c r="CP1191" s="1">
        <f t="shared" ref="CP1191" si="12546">CF1191*CK1191+CH1191*CK1194-CG1191*CL1191-CI1191*CL1194</f>
        <v>110839.35358233334</v>
      </c>
      <c r="CQ1191" s="4">
        <f t="shared" ref="CQ1191" si="12547">(CF1191*CL1191+CG1191*CK1191+CH1191*CL1194+CI1191*CK1194)</f>
        <v>-52126.503086614903</v>
      </c>
      <c r="CR1191" s="2">
        <f t="shared" ref="CR1191" si="12548">CF1191*CM1191+CH1191*CM1194-CG1191*CN1191-CI1191*CN1194</f>
        <v>0</v>
      </c>
      <c r="CS1191" s="3">
        <f t="shared" ref="CS1191" si="12549">(CF1191*CN1191+CG1191*CM1191+CH1191*CN1194+CI1191*CM1194)</f>
        <v>-52126.503086614903</v>
      </c>
      <c r="CU1191" s="29">
        <f t="shared" ref="CU1191" si="12550">20*LOG(((1+$CL$4)/$CL$4)/((CP1191+CP1194)^2+(CQ1191+CQ1194)^2)^0.5)</f>
        <v>-103.16152101857358</v>
      </c>
      <c r="CW1191" s="53">
        <f t="shared" ref="CW1191" si="12551">((CP1191^2+CQ1191^2)^0.5)/((CP1194^2+CQ1194^2)^0.5)</f>
        <v>0.4702887684324954</v>
      </c>
    </row>
    <row r="1192" spans="1:101" ht="18" customHeight="1" thickBot="1">
      <c r="D1192" s="11"/>
      <c r="E1192" s="13"/>
      <c r="F1192" s="13"/>
      <c r="G1192" s="15"/>
      <c r="H1192" s="10"/>
      <c r="I1192" s="11"/>
      <c r="J1192" s="13"/>
      <c r="K1192" s="13"/>
      <c r="L1192" s="15"/>
      <c r="N1192" s="5"/>
      <c r="Q1192" s="6"/>
      <c r="S1192" s="11"/>
      <c r="T1192" s="13"/>
      <c r="U1192" s="13"/>
      <c r="V1192" s="15"/>
      <c r="W1192" s="20"/>
      <c r="X1192" s="5"/>
      <c r="AA1192" s="6"/>
      <c r="AB1192" s="20"/>
      <c r="AC1192" s="11"/>
      <c r="AD1192" s="13"/>
      <c r="AE1192" s="13"/>
      <c r="AF1192" s="15"/>
      <c r="AG1192" s="20"/>
      <c r="AH1192" s="5"/>
      <c r="AK1192" s="6"/>
      <c r="AL1192" s="20"/>
      <c r="AM1192" s="11"/>
      <c r="AN1192" s="13"/>
      <c r="AO1192" s="13"/>
      <c r="AP1192" s="15"/>
      <c r="AR1192" s="5"/>
      <c r="AU1192" s="6"/>
      <c r="AW1192" s="11"/>
      <c r="AX1192" s="13"/>
      <c r="AY1192" s="13"/>
      <c r="AZ1192" s="15"/>
      <c r="BA1192" s="20"/>
      <c r="BB1192" s="5"/>
      <c r="BE1192" s="6"/>
      <c r="BG1192" s="11"/>
      <c r="BH1192" s="13"/>
      <c r="BI1192" s="13"/>
      <c r="BJ1192" s="15"/>
      <c r="BL1192" s="5"/>
      <c r="BO1192" s="6"/>
      <c r="BQ1192" s="11"/>
      <c r="BR1192" s="13"/>
      <c r="BS1192" s="13"/>
      <c r="BT1192" s="15"/>
      <c r="BU1192" s="20"/>
      <c r="BV1192" s="5"/>
      <c r="BY1192" s="6"/>
      <c r="CA1192" s="11"/>
      <c r="CB1192" s="13"/>
      <c r="CC1192" s="13"/>
      <c r="CD1192" s="15"/>
      <c r="CF1192" s="5"/>
      <c r="CI1192" s="6"/>
      <c r="CK1192" s="11"/>
      <c r="CL1192" s="13"/>
      <c r="CM1192" s="13"/>
      <c r="CN1192" s="15"/>
      <c r="CP1192" s="5"/>
      <c r="CS1192" s="6"/>
      <c r="CW1192" s="54"/>
    </row>
    <row r="1193" spans="1:101" ht="18" customHeight="1" thickBot="1">
      <c r="D1193" s="11" t="s">
        <v>101</v>
      </c>
      <c r="E1193" s="13"/>
      <c r="F1193" s="13" t="s">
        <v>102</v>
      </c>
      <c r="G1193" s="15"/>
      <c r="H1193" s="10"/>
      <c r="I1193" s="11" t="s">
        <v>106</v>
      </c>
      <c r="J1193" s="13"/>
      <c r="K1193" s="13" t="s">
        <v>105</v>
      </c>
      <c r="L1193" s="15"/>
      <c r="N1193" s="194" t="s">
        <v>16</v>
      </c>
      <c r="O1193" s="195"/>
      <c r="P1193" s="196" t="s">
        <v>17</v>
      </c>
      <c r="Q1193" s="197"/>
      <c r="S1193" s="11" t="s">
        <v>4</v>
      </c>
      <c r="T1193" s="13"/>
      <c r="U1193" s="13" t="s">
        <v>5</v>
      </c>
      <c r="V1193" s="15"/>
      <c r="W1193" s="20"/>
      <c r="X1193" s="194" t="s">
        <v>111</v>
      </c>
      <c r="Y1193" s="195"/>
      <c r="Z1193" s="196" t="s">
        <v>110</v>
      </c>
      <c r="AA1193" s="197"/>
      <c r="AB1193" s="20"/>
      <c r="AC1193" s="11" t="s">
        <v>18</v>
      </c>
      <c r="AD1193" s="13"/>
      <c r="AE1193" s="13" t="s">
        <v>19</v>
      </c>
      <c r="AF1193" s="15"/>
      <c r="AG1193" s="20"/>
      <c r="AH1193" s="194" t="s">
        <v>114</v>
      </c>
      <c r="AI1193" s="195"/>
      <c r="AJ1193" s="196" t="s">
        <v>115</v>
      </c>
      <c r="AK1193" s="197"/>
      <c r="AL1193" s="20"/>
      <c r="AM1193" s="11" t="s">
        <v>138</v>
      </c>
      <c r="AN1193" s="13"/>
      <c r="AO1193" s="13" t="s">
        <v>137</v>
      </c>
      <c r="AP1193" s="15"/>
      <c r="AR1193" s="194" t="s">
        <v>117</v>
      </c>
      <c r="AS1193" s="195"/>
      <c r="AT1193" s="196" t="s">
        <v>118</v>
      </c>
      <c r="AU1193" s="197"/>
      <c r="AV1193" s="36"/>
      <c r="AW1193" s="11" t="s">
        <v>142</v>
      </c>
      <c r="AX1193" s="13"/>
      <c r="AY1193" s="13" t="s">
        <v>141</v>
      </c>
      <c r="AZ1193" s="15"/>
      <c r="BA1193" s="20"/>
      <c r="BB1193" s="194" t="s">
        <v>122</v>
      </c>
      <c r="BC1193" s="195"/>
      <c r="BD1193" s="196" t="s">
        <v>121</v>
      </c>
      <c r="BE1193" s="197"/>
      <c r="BF1193" s="36"/>
      <c r="BG1193" s="11" t="s">
        <v>145</v>
      </c>
      <c r="BH1193" s="13"/>
      <c r="BI1193" s="13" t="s">
        <v>146</v>
      </c>
      <c r="BJ1193" s="15"/>
      <c r="BK1193" s="36"/>
      <c r="BL1193" s="194" t="s">
        <v>125</v>
      </c>
      <c r="BM1193" s="195"/>
      <c r="BN1193" s="196" t="s">
        <v>126</v>
      </c>
      <c r="BO1193" s="197"/>
      <c r="BP1193" s="36"/>
      <c r="BQ1193" s="11" t="s">
        <v>150</v>
      </c>
      <c r="BR1193" s="13"/>
      <c r="BS1193" s="13" t="s">
        <v>149</v>
      </c>
      <c r="BT1193" s="15"/>
      <c r="BU1193" s="20"/>
      <c r="BV1193" s="194" t="s">
        <v>129</v>
      </c>
      <c r="BW1193" s="195"/>
      <c r="BX1193" s="196" t="s">
        <v>130</v>
      </c>
      <c r="BY1193" s="197"/>
      <c r="BZ1193" s="36"/>
      <c r="CA1193" s="11" t="s">
        <v>154</v>
      </c>
      <c r="CB1193" s="13"/>
      <c r="CC1193" s="13" t="s">
        <v>153</v>
      </c>
      <c r="CD1193" s="15"/>
      <c r="CE1193" s="36"/>
      <c r="CF1193" s="194" t="s">
        <v>134</v>
      </c>
      <c r="CG1193" s="195"/>
      <c r="CH1193" s="196" t="s">
        <v>133</v>
      </c>
      <c r="CI1193" s="197"/>
      <c r="CK1193" s="11" t="s">
        <v>159</v>
      </c>
      <c r="CL1193" s="13"/>
      <c r="CM1193" s="13" t="s">
        <v>158</v>
      </c>
      <c r="CN1193" s="15"/>
      <c r="CP1193" s="109" t="s">
        <v>161</v>
      </c>
      <c r="CQ1193" s="110"/>
      <c r="CR1193" s="111" t="s">
        <v>162</v>
      </c>
      <c r="CS1193" s="112"/>
      <c r="CU1193" s="38" t="s">
        <v>29</v>
      </c>
      <c r="CW1193" s="55" t="s">
        <v>47</v>
      </c>
    </row>
    <row r="1194" spans="1:101" ht="18" customHeight="1" thickTop="1" thickBot="1">
      <c r="D1194" s="16">
        <v>0</v>
      </c>
      <c r="E1194" s="17">
        <f t="shared" ref="E1194" si="12552">$B1191*$E$4</f>
        <v>2.3782815999999998</v>
      </c>
      <c r="F1194" s="18">
        <v>1</v>
      </c>
      <c r="G1194" s="19">
        <v>0</v>
      </c>
      <c r="H1194" s="10"/>
      <c r="I1194" s="16">
        <v>0</v>
      </c>
      <c r="J1194" s="17">
        <v>0</v>
      </c>
      <c r="K1194" s="18">
        <v>1</v>
      </c>
      <c r="L1194" s="19">
        <v>0</v>
      </c>
      <c r="N1194" s="1">
        <f t="shared" ref="N1194" si="12553">D1194*I1191+F1194*I1194-E1194*J1191-G1194*J1194</f>
        <v>0</v>
      </c>
      <c r="O1194" s="4">
        <f t="shared" ref="O1194" si="12554">(D1194*J1191+E1194*I1191+F1194*J1194+G1194*I1194)</f>
        <v>2.3782815999999998</v>
      </c>
      <c r="P1194" s="2">
        <f t="shared" ref="P1194" si="12555">D1194*K1191+F1194*K1194-E1194*L1191-G1194*L1194</f>
        <v>-8.9101966854348795</v>
      </c>
      <c r="Q1194" s="3">
        <f t="shared" ref="Q1194" si="12556">(D1194*L1191+E1194*K1191+F1194*L1194+G1194*K1194)</f>
        <v>0</v>
      </c>
      <c r="S1194" s="16">
        <v>0</v>
      </c>
      <c r="T1194" s="17">
        <f t="shared" ref="T1194" si="12557">$B1191*$T$4</f>
        <v>5.2690815999999998</v>
      </c>
      <c r="U1194" s="18">
        <v>1</v>
      </c>
      <c r="V1194" s="19">
        <v>0</v>
      </c>
      <c r="W1194" s="20"/>
      <c r="X1194" s="1">
        <f t="shared" ref="X1194" si="12558">N1194*S1191+P1194*S1194-O1194*T1191-Q1194*T1194</f>
        <v>0</v>
      </c>
      <c r="Y1194" s="4">
        <f t="shared" ref="Y1194" si="12559">(N1194*T1191+O1194*S1191+P1194*T1194+Q1194*S1194)</f>
        <v>-44.570271807605906</v>
      </c>
      <c r="Z1194" s="2">
        <f t="shared" ref="Z1194" si="12560">N1194*U1191+P1194*U1194-O1194*V1191-Q1194*V1194</f>
        <v>-8.9101966854348795</v>
      </c>
      <c r="AA1194" s="3">
        <f t="shared" ref="AA1194" si="12561">(N1194*V1191+O1194*U1191+P1194*V1194+Q1194*U1194)</f>
        <v>0</v>
      </c>
      <c r="AB1194" s="20"/>
      <c r="AC1194" s="16">
        <v>0</v>
      </c>
      <c r="AD1194" s="17">
        <v>0</v>
      </c>
      <c r="AE1194" s="18">
        <v>1</v>
      </c>
      <c r="AF1194" s="19">
        <v>0</v>
      </c>
      <c r="AG1194" s="20"/>
      <c r="AH1194" s="1">
        <f t="shared" ref="AH1194" si="12562">X1194*AC1191+Z1194*AC1194-Y1194*AD1191-AA1194*AD1194</f>
        <v>0</v>
      </c>
      <c r="AI1194" s="4">
        <f t="shared" ref="AI1194" si="12563">(X1194*AD1191+Y1194*AC1191+Z1194*AD1194+AA1194*AC1194)</f>
        <v>-44.570271807605906</v>
      </c>
      <c r="AJ1194" s="2">
        <f t="shared" ref="AJ1194" si="12564">X1194*AE1191+Z1194*AE1194-Y1194*AF1191-AA1194*AF1194</f>
        <v>213.96214603656171</v>
      </c>
      <c r="AK1194" s="3">
        <f t="shared" ref="AK1194" si="12565">(X1194*AF1191+Y1194*AE1191+Z1194*AF1194+AA1194*AE1194)</f>
        <v>0</v>
      </c>
      <c r="AL1194" s="20"/>
      <c r="AM1194" s="16">
        <v>0</v>
      </c>
      <c r="AN1194" s="17">
        <f t="shared" ref="AN1194" si="12566">$B1191*$AN$4</f>
        <v>5.5648191999999996</v>
      </c>
      <c r="AO1194" s="18">
        <v>1</v>
      </c>
      <c r="AP1194" s="19">
        <v>0</v>
      </c>
      <c r="AR1194" s="1">
        <f t="shared" ref="AR1194" si="12567">AH1194*AM1191+AJ1194*AM1194-AI1194*AN1191-AK1194*AN1194</f>
        <v>0</v>
      </c>
      <c r="AS1194" s="4">
        <f t="shared" ref="AS1194" si="12568">(AH1194*AN1191+AI1194*AM1191+AJ1194*AN1194+AK1194*AM1194)</f>
        <v>1146.0903865298565</v>
      </c>
      <c r="AT1194" s="2">
        <f t="shared" ref="AT1194" si="12569">AH1194*AO1191+AJ1194*AO1194-AI1194*AP1191-AK1194*AP1194</f>
        <v>213.96214603656171</v>
      </c>
      <c r="AU1194" s="3">
        <f t="shared" ref="AU1194" si="12570">(AH1194*AP1191+AI1194*AO1191+AJ1194*AP1194+AK1194*AO1194)</f>
        <v>0</v>
      </c>
      <c r="AV1194" s="20"/>
      <c r="AW1194" s="16">
        <v>0</v>
      </c>
      <c r="AX1194" s="17">
        <v>0</v>
      </c>
      <c r="AY1194" s="18">
        <v>1</v>
      </c>
      <c r="AZ1194" s="19">
        <v>0</v>
      </c>
      <c r="BA1194" s="20"/>
      <c r="BB1194" s="1">
        <f t="shared" ref="BB1194" si="12571">AR1194*AW1191+AT1194*AW1194-AS1194*AX1191-AU1194*AX1194</f>
        <v>0</v>
      </c>
      <c r="BC1194" s="4">
        <f t="shared" ref="BC1194" si="12572">(AR1194*AX1191+AS1194*AW1191+AT1194*AX1194+AU1194*AW1194)</f>
        <v>1146.0903865298565</v>
      </c>
      <c r="BD1194" s="2">
        <f t="shared" ref="BD1194" si="12573">AR1194*AY1191+AT1194*AY1194-AS1194*AZ1191-AU1194*AZ1194</f>
        <v>-5517.0293659666995</v>
      </c>
      <c r="BE1194" s="3">
        <f t="shared" ref="BE1194" si="12574">(AR1194*AZ1191+AS1194*AY1191+AT1194*AZ1194+AU1194*AY1194)</f>
        <v>0</v>
      </c>
      <c r="BF1194" s="20"/>
      <c r="BG1194" s="16">
        <v>0</v>
      </c>
      <c r="BH1194" s="17">
        <f t="shared" ref="BH1194" si="12575">$B1191*$BH$4</f>
        <v>5.2690815999999998</v>
      </c>
      <c r="BI1194" s="18">
        <v>1</v>
      </c>
      <c r="BJ1194" s="19">
        <v>0</v>
      </c>
      <c r="BK1194" s="20"/>
      <c r="BL1194" s="1">
        <f t="shared" ref="BL1194" si="12576">BB1194*BG1191+BD1194*BG1194-BC1194*BH1191-BE1194*BH1194</f>
        <v>0</v>
      </c>
      <c r="BM1194" s="4">
        <f t="shared" ref="BM1194" si="12577">(BB1194*BH1191+BC1194*BG1191+BD1194*BH1194+BE1194*BG1194)</f>
        <v>-27923.587532344944</v>
      </c>
      <c r="BN1194" s="2">
        <f t="shared" ref="BN1194" si="12578">BB1194*BI1191+BD1194*BI1194-BC1194*BJ1191-BE1194*BJ1194</f>
        <v>-5517.0293659666995</v>
      </c>
      <c r="BO1194" s="3">
        <f t="shared" ref="BO1194" si="12579">(BB1194*BJ1191+BC1194*BI1191+BD1194*BJ1194+BE1194*BI1194)</f>
        <v>0</v>
      </c>
      <c r="BP1194" s="20"/>
      <c r="BQ1194" s="16">
        <v>0</v>
      </c>
      <c r="BR1194" s="17">
        <v>0</v>
      </c>
      <c r="BS1194" s="18">
        <v>1</v>
      </c>
      <c r="BT1194" s="19">
        <v>0</v>
      </c>
      <c r="BU1194" s="20"/>
      <c r="BV1194" s="1">
        <f t="shared" ref="BV1194" si="12580">BL1194*BQ1191+BN1194*BQ1194-BM1194*BR1191-BO1194*BR1194</f>
        <v>0</v>
      </c>
      <c r="BW1194" s="4">
        <f t="shared" ref="BW1194" si="12581">(BL1194*BR1191+BM1194*BQ1191+BN1194*BR1194+BO1194*BQ1194)</f>
        <v>-27923.587532344944</v>
      </c>
      <c r="BX1194" s="2">
        <f t="shared" ref="BX1194" si="12582">BL1194*BS1191+BN1194*BS1194-BM1194*BT1191-BO1194*BT1194</f>
        <v>110839.35358233329</v>
      </c>
      <c r="BY1194" s="3">
        <f t="shared" ref="BY1194" si="12583">(BL1194*BT1191+BM1194*BS1191+BN1194*BT1194+BO1194*BS1194)</f>
        <v>0</v>
      </c>
      <c r="BZ1194" s="20"/>
      <c r="CA1194" s="16">
        <v>0</v>
      </c>
      <c r="CB1194" s="17">
        <f t="shared" ref="CB1194" si="12584">$B1191*$CB$4</f>
        <v>2.3782815999999998</v>
      </c>
      <c r="CC1194" s="18">
        <v>1</v>
      </c>
      <c r="CD1194" s="19">
        <v>0</v>
      </c>
      <c r="CE1194" s="20"/>
      <c r="CF1194" s="1">
        <f t="shared" ref="CF1194" si="12585">BV1194*CA1191+BX1194*CA1194-BW1194*CB1191-BY1194*CB1194</f>
        <v>0</v>
      </c>
      <c r="CG1194" s="4">
        <f t="shared" ref="CG1194" si="12586">(BV1194*CB1191+BW1194*CA1191+BX1194*CB1194+BY1194*CA1194)</f>
        <v>235683.60764841238</v>
      </c>
      <c r="CH1194" s="2">
        <f t="shared" ref="CH1194" si="12587">BV1194*CC1191+BX1194*CC1194-BW1194*CD1191-BY1194*CD1194</f>
        <v>110839.35358233329</v>
      </c>
      <c r="CI1194" s="3">
        <f t="shared" ref="CI1194" si="12588">(BV1194*CD1191+BW1194*CC1191+BX1194*CD1194+BY1194*CC1194)</f>
        <v>0</v>
      </c>
      <c r="CK1194" s="16">
        <f t="shared" ref="CK1194" si="12589">1/$CL$4</f>
        <v>1</v>
      </c>
      <c r="CL1194" s="17">
        <v>0</v>
      </c>
      <c r="CM1194" s="18">
        <v>1</v>
      </c>
      <c r="CN1194" s="19">
        <v>0</v>
      </c>
      <c r="CP1194" s="1">
        <f t="shared" ref="CP1194" si="12590">CF1194*CK1191+CH1194*CK1194-CG1194*CL1191-CI1194*CL1194</f>
        <v>110839.35358233329</v>
      </c>
      <c r="CQ1194" s="4">
        <f t="shared" ref="CQ1194" si="12591">(CF1194*CL1191+CG1194*CK1191+CH1194*CL1194+CI1194*CK1194)</f>
        <v>235683.60764841238</v>
      </c>
      <c r="CR1194" s="2">
        <f t="shared" ref="CR1194" si="12592">CF1194*CM1191+CH1194*CM1194-CG1194*CN1191-CI1194*CN1194</f>
        <v>110839.35358233329</v>
      </c>
      <c r="CS1194" s="3">
        <f t="shared" ref="CS1194" si="12593">(CF1194*CN1191+CG1194*CM1191+CH1194*CN1194+CI1194*CM1194)</f>
        <v>0</v>
      </c>
      <c r="CU1194" s="39">
        <f t="shared" ref="CU1194" si="12594">(180/PI())*ATAN(-1*(CQ1191/CP1191))</f>
        <v>25.187074668926019</v>
      </c>
      <c r="CW1194" s="56">
        <f t="shared" ref="CW1194" si="12595">20*LOG(((1-(10^(CU1191/20)^2)*(1-((1-CW1191)/(1+CW1191))^2))^0.5))</f>
        <v>-1.8249511573726054E-10</v>
      </c>
    </row>
    <row r="1195" spans="1:101" ht="18" customHeight="1"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Y1195" s="20"/>
      <c r="Z1195" s="20"/>
      <c r="AA1195" s="20"/>
      <c r="AB1195" s="30"/>
      <c r="AC1195" s="20"/>
      <c r="AD1195" s="20"/>
      <c r="AE1195" s="20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</row>
    <row r="1196" spans="1:101" ht="18" customHeight="1"/>
    <row r="1197" spans="1:101" ht="18" customHeight="1" thickBot="1">
      <c r="A1197" s="23"/>
      <c r="B1197" s="23"/>
      <c r="C1197" s="23"/>
      <c r="D1197" s="20" t="s">
        <v>6</v>
      </c>
      <c r="E1197" s="20"/>
      <c r="F1197" s="20"/>
      <c r="G1197" s="20"/>
      <c r="H1197" s="20"/>
      <c r="I1197" s="20" t="s">
        <v>7</v>
      </c>
      <c r="J1197" s="20"/>
      <c r="K1197" s="20"/>
      <c r="L1197" s="20"/>
      <c r="M1197" s="23"/>
      <c r="N1197" s="23"/>
      <c r="O1197" s="24" t="s">
        <v>8</v>
      </c>
      <c r="P1197" s="23"/>
      <c r="Q1197" s="23"/>
      <c r="R1197" s="23"/>
      <c r="S1197" s="20"/>
      <c r="T1197" s="20" t="s">
        <v>9</v>
      </c>
      <c r="U1197" s="23"/>
      <c r="V1197" s="23"/>
      <c r="W1197" s="23"/>
      <c r="X1197" s="23"/>
      <c r="Y1197" s="24" t="s">
        <v>10</v>
      </c>
      <c r="Z1197" s="23"/>
      <c r="AA1197" s="23"/>
      <c r="AB1197" s="23"/>
      <c r="AC1197" s="24" t="s">
        <v>11</v>
      </c>
      <c r="AD1197" s="20"/>
      <c r="AE1197" s="20"/>
      <c r="AF1197" s="20"/>
      <c r="AG1197" s="20"/>
      <c r="AH1197" s="23"/>
      <c r="AI1197" s="24" t="s">
        <v>12</v>
      </c>
      <c r="AJ1197" s="23"/>
      <c r="AK1197" s="23"/>
      <c r="AL1197" s="20"/>
      <c r="AM1197" s="24" t="s">
        <v>21</v>
      </c>
      <c r="AN1197" s="20"/>
      <c r="AO1197" s="23"/>
      <c r="AP1197" s="23"/>
      <c r="AQ1197" s="23"/>
      <c r="AR1197" s="23"/>
      <c r="AS1197" s="24" t="s">
        <v>87</v>
      </c>
      <c r="AT1197" s="23"/>
      <c r="AU1197" s="23"/>
      <c r="AV1197" s="23"/>
      <c r="AW1197" s="24" t="s">
        <v>22</v>
      </c>
      <c r="AX1197" s="20"/>
      <c r="AY1197" s="20"/>
      <c r="AZ1197" s="20"/>
      <c r="BA1197" s="20"/>
      <c r="BB1197" s="23"/>
      <c r="BC1197" s="24" t="s">
        <v>13</v>
      </c>
      <c r="BD1197" s="23"/>
      <c r="BE1197" s="23"/>
      <c r="BF1197" s="23"/>
      <c r="BG1197" s="24" t="s">
        <v>23</v>
      </c>
      <c r="BH1197" s="20"/>
      <c r="BI1197" s="23"/>
      <c r="BJ1197" s="23"/>
      <c r="BK1197" s="23"/>
      <c r="BL1197" s="23"/>
      <c r="BM1197" s="24" t="s">
        <v>24</v>
      </c>
      <c r="BN1197" s="23"/>
      <c r="BO1197" s="23"/>
      <c r="BP1197" s="23"/>
      <c r="BQ1197" s="24" t="s">
        <v>22</v>
      </c>
      <c r="BR1197" s="20"/>
      <c r="BS1197" s="20"/>
      <c r="BT1197" s="20"/>
      <c r="BU1197" s="20"/>
      <c r="BV1197" s="23"/>
      <c r="BW1197" s="24" t="s">
        <v>25</v>
      </c>
      <c r="BX1197" s="23"/>
      <c r="BY1197" s="23"/>
      <c r="BZ1197" s="23"/>
      <c r="CA1197" s="24" t="s">
        <v>23</v>
      </c>
      <c r="CB1197" s="20"/>
      <c r="CC1197" s="23"/>
      <c r="CD1197" s="23"/>
      <c r="CE1197" s="23"/>
      <c r="CF1197" s="23"/>
      <c r="CG1197" s="24" t="s">
        <v>88</v>
      </c>
      <c r="CH1197" s="23"/>
      <c r="CI1197" s="23"/>
      <c r="CJ1197" s="23"/>
      <c r="CK1197" s="24" t="s">
        <v>155</v>
      </c>
      <c r="CL1197" s="24"/>
      <c r="CM1197" s="23"/>
      <c r="CN1197" s="23"/>
      <c r="CO1197" s="23"/>
      <c r="CP1197" s="23"/>
      <c r="CQ1197" s="24" t="s">
        <v>89</v>
      </c>
      <c r="CR1197" s="23"/>
      <c r="CS1197" s="23"/>
    </row>
    <row r="1198" spans="1:101" ht="18" customHeight="1" thickBot="1">
      <c r="A1198" s="23"/>
      <c r="B1198" s="33"/>
      <c r="C1198" s="23"/>
      <c r="D1198" s="7" t="s">
        <v>99</v>
      </c>
      <c r="E1198" s="8"/>
      <c r="F1198" s="8" t="s">
        <v>100</v>
      </c>
      <c r="G1198" s="9"/>
      <c r="H1198" s="10"/>
      <c r="I1198" s="7" t="s">
        <v>103</v>
      </c>
      <c r="J1198" s="8"/>
      <c r="K1198" s="8" t="s">
        <v>104</v>
      </c>
      <c r="L1198" s="9"/>
      <c r="M1198" s="23"/>
      <c r="N1198" s="194" t="s">
        <v>74</v>
      </c>
      <c r="O1198" s="195"/>
      <c r="P1198" s="196" t="s">
        <v>75</v>
      </c>
      <c r="Q1198" s="197"/>
      <c r="R1198" s="23"/>
      <c r="S1198" s="7" t="s">
        <v>2</v>
      </c>
      <c r="T1198" s="8"/>
      <c r="U1198" s="8" t="s">
        <v>3</v>
      </c>
      <c r="V1198" s="9"/>
      <c r="W1198" s="20"/>
      <c r="X1198" s="194" t="s">
        <v>108</v>
      </c>
      <c r="Y1198" s="195"/>
      <c r="Z1198" s="196" t="s">
        <v>109</v>
      </c>
      <c r="AA1198" s="197"/>
      <c r="AB1198" s="20"/>
      <c r="AC1198" s="7" t="s">
        <v>107</v>
      </c>
      <c r="AD1198" s="8"/>
      <c r="AE1198" s="8" t="s">
        <v>14</v>
      </c>
      <c r="AF1198" s="9"/>
      <c r="AG1198" s="20"/>
      <c r="AH1198" s="194" t="s">
        <v>112</v>
      </c>
      <c r="AI1198" s="195"/>
      <c r="AJ1198" s="196" t="s">
        <v>113</v>
      </c>
      <c r="AK1198" s="197"/>
      <c r="AL1198" s="20"/>
      <c r="AM1198" s="106" t="s">
        <v>135</v>
      </c>
      <c r="AN1198" s="107"/>
      <c r="AO1198" s="107" t="s">
        <v>136</v>
      </c>
      <c r="AP1198" s="108"/>
      <c r="AQ1198" s="23"/>
      <c r="AR1198" s="194" t="s">
        <v>116</v>
      </c>
      <c r="AS1198" s="195"/>
      <c r="AT1198" s="196" t="s">
        <v>0</v>
      </c>
      <c r="AU1198" s="197"/>
      <c r="AV1198" s="36"/>
      <c r="AW1198" s="7" t="s">
        <v>139</v>
      </c>
      <c r="AX1198" s="8"/>
      <c r="AY1198" s="8" t="s">
        <v>140</v>
      </c>
      <c r="AZ1198" s="9"/>
      <c r="BA1198" s="20"/>
      <c r="BB1198" s="194" t="s">
        <v>119</v>
      </c>
      <c r="BC1198" s="195"/>
      <c r="BD1198" s="196" t="s">
        <v>120</v>
      </c>
      <c r="BE1198" s="197"/>
      <c r="BF1198" s="36"/>
      <c r="BG1198" s="190" t="s">
        <v>143</v>
      </c>
      <c r="BH1198" s="191"/>
      <c r="BI1198" s="192" t="s">
        <v>144</v>
      </c>
      <c r="BJ1198" s="193"/>
      <c r="BK1198" s="36"/>
      <c r="BL1198" s="194" t="s">
        <v>123</v>
      </c>
      <c r="BM1198" s="195"/>
      <c r="BN1198" s="196" t="s">
        <v>124</v>
      </c>
      <c r="BO1198" s="197"/>
      <c r="BP1198" s="36"/>
      <c r="BQ1198" s="7" t="s">
        <v>147</v>
      </c>
      <c r="BR1198" s="8"/>
      <c r="BS1198" s="8" t="s">
        <v>148</v>
      </c>
      <c r="BT1198" s="9"/>
      <c r="BU1198" s="20"/>
      <c r="BV1198" s="194" t="s">
        <v>127</v>
      </c>
      <c r="BW1198" s="195"/>
      <c r="BX1198" s="196" t="s">
        <v>128</v>
      </c>
      <c r="BY1198" s="197"/>
      <c r="BZ1198" s="36"/>
      <c r="CA1198" s="7" t="s">
        <v>151</v>
      </c>
      <c r="CB1198" s="8"/>
      <c r="CC1198" s="8" t="s">
        <v>152</v>
      </c>
      <c r="CD1198" s="9"/>
      <c r="CE1198" s="36"/>
      <c r="CF1198" s="194" t="s">
        <v>131</v>
      </c>
      <c r="CG1198" s="195"/>
      <c r="CH1198" s="196" t="s">
        <v>132</v>
      </c>
      <c r="CI1198" s="197"/>
      <c r="CJ1198" s="23"/>
      <c r="CK1198" s="7" t="s">
        <v>156</v>
      </c>
      <c r="CL1198" s="8"/>
      <c r="CM1198" s="8" t="s">
        <v>157</v>
      </c>
      <c r="CN1198" s="9"/>
      <c r="CO1198" s="23"/>
      <c r="CP1198" s="194" t="s">
        <v>160</v>
      </c>
      <c r="CQ1198" s="195"/>
      <c r="CR1198" s="196" t="s">
        <v>132</v>
      </c>
      <c r="CS1198" s="197"/>
      <c r="CU1198" s="26" t="s">
        <v>15</v>
      </c>
      <c r="CW1198" s="52" t="s">
        <v>46</v>
      </c>
    </row>
    <row r="1199" spans="1:101" ht="18" customHeight="1" thickTop="1" thickBot="1">
      <c r="B1199" s="34">
        <v>2.94</v>
      </c>
      <c r="D1199" s="11">
        <v>1</v>
      </c>
      <c r="E1199" s="12">
        <v>0</v>
      </c>
      <c r="F1199" s="13">
        <v>0</v>
      </c>
      <c r="G1199" s="14">
        <v>0</v>
      </c>
      <c r="H1199" s="10"/>
      <c r="I1199" s="11">
        <v>1</v>
      </c>
      <c r="J1199" s="12">
        <v>0</v>
      </c>
      <c r="K1199" s="13">
        <v>0</v>
      </c>
      <c r="L1199" s="40">
        <f t="shared" ref="L1199" si="12596">$B1199*$J$4</f>
        <v>4.1954976000000004</v>
      </c>
      <c r="N1199" s="1">
        <f t="shared" ref="N1199" si="12597">D1199*I1199+F1199*I1202-E1199*J1199-G1199*J1202</f>
        <v>1</v>
      </c>
      <c r="O1199" s="4">
        <f t="shared" ref="O1199" si="12598">(D1199*J1199+E1199*I1199+F1199*J1202+G1199*I1202)</f>
        <v>0</v>
      </c>
      <c r="P1199" s="2">
        <f t="shared" ref="P1199" si="12599">D1199*K1199+F1199*K1202-E1199*L1199-G1199*L1202</f>
        <v>0</v>
      </c>
      <c r="Q1199" s="3">
        <f t="shared" ref="Q1199" si="12600">(D1199*L1199+E1199*K1199+F1199*L1202+G1199*K1202)</f>
        <v>4.1954976000000004</v>
      </c>
      <c r="S1199" s="11">
        <v>1</v>
      </c>
      <c r="T1199" s="12">
        <v>0</v>
      </c>
      <c r="U1199" s="13">
        <v>0</v>
      </c>
      <c r="V1199" s="13">
        <v>0</v>
      </c>
      <c r="W1199" s="20"/>
      <c r="X1199" s="1">
        <f t="shared" ref="X1199" si="12601">N1199*S1199+P1199*S1202-O1199*T1199-Q1199*T1202</f>
        <v>-21.257833037189123</v>
      </c>
      <c r="Y1199" s="4">
        <f t="shared" ref="Y1199" si="12602">(N1199*T1199+O1199*S1199+P1199*T1202+Q1199*S1202)</f>
        <v>0</v>
      </c>
      <c r="Z1199" s="2">
        <f t="shared" ref="Z1199" si="12603">N1199*U1199+P1199*U1202-O1199*V1199-Q1199*V1202</f>
        <v>0</v>
      </c>
      <c r="AA1199" s="3">
        <f t="shared" ref="AA1199" si="12604">(N1199*V1199+O1199*U1199+P1199*V1202+Q1199*U1202)</f>
        <v>4.1954976000000004</v>
      </c>
      <c r="AB1199" s="20"/>
      <c r="AC1199" s="11">
        <v>1</v>
      </c>
      <c r="AD1199" s="12">
        <v>0</v>
      </c>
      <c r="AE1199" s="13">
        <v>0</v>
      </c>
      <c r="AF1199" s="40">
        <f t="shared" ref="AF1199" si="12605">$B1199*$AD$4</f>
        <v>5.0347206</v>
      </c>
      <c r="AG1199" s="20"/>
      <c r="AH1199" s="1">
        <f t="shared" ref="AH1199" si="12606">X1199*AC1199+Z1199*AC1202-Y1199*AD1199-AA1199*AD1202</f>
        <v>-21.257833037189123</v>
      </c>
      <c r="AI1199" s="4">
        <f t="shared" ref="AI1199" si="12607">(X1199*AD1199+Y1199*AC1199+Z1199*AD1202+AA1199*AC1202)</f>
        <v>0</v>
      </c>
      <c r="AJ1199" s="2">
        <f t="shared" ref="AJ1199" si="12608">X1199*AE1199+Z1199*AE1202-Y1199*AF1199-AA1199*AF1202</f>
        <v>0</v>
      </c>
      <c r="AK1199" s="3">
        <f t="shared" ref="AK1199" si="12609">(X1199*AF1199+Y1199*AE1199+Z1199*AF1202+AA1199*AE1202)</f>
        <v>-102.83175230369665</v>
      </c>
      <c r="AL1199" s="20"/>
      <c r="AM1199" s="11">
        <v>1</v>
      </c>
      <c r="AN1199" s="12">
        <v>0</v>
      </c>
      <c r="AO1199" s="13">
        <v>0</v>
      </c>
      <c r="AP1199" s="14">
        <v>0</v>
      </c>
      <c r="AR1199" s="1">
        <f t="shared" ref="AR1199" si="12610">AH1199*AM1199+AJ1199*AM1202-AI1199*AN1199-AK1199*AN1202</f>
        <v>554.90172935747205</v>
      </c>
      <c r="AS1199" s="4">
        <f t="shared" ref="AS1199" si="12611">(AH1199*AN1199+AI1199*AM1199+AJ1199*AN1202+AK1199*AM1202)</f>
        <v>0</v>
      </c>
      <c r="AT1199" s="2">
        <f t="shared" ref="AT1199" si="12612">AH1199*AO1199+AJ1199*AO1202-AI1199*AP1199-AK1199*AP1202</f>
        <v>0</v>
      </c>
      <c r="AU1199" s="3">
        <f t="shared" ref="AU1199" si="12613">(AH1199*AP1199+AI1199*AO1199+AJ1199*AP1202+AK1199*AO1202)</f>
        <v>-102.83175230369665</v>
      </c>
      <c r="AV1199" s="20"/>
      <c r="AW1199" s="11">
        <v>1</v>
      </c>
      <c r="AX1199" s="12">
        <v>0</v>
      </c>
      <c r="AY1199" s="13">
        <v>0</v>
      </c>
      <c r="AZ1199" s="40">
        <f t="shared" ref="AZ1199" si="12614">$B1199*$AX$4</f>
        <v>5.0347206</v>
      </c>
      <c r="BA1199" s="20"/>
      <c r="BB1199" s="1">
        <f t="shared" ref="BB1199" si="12615">AR1199*AW1199+AT1199*AW1202-AS1199*AX1199-AU1199*AX1202</f>
        <v>554.90172935747205</v>
      </c>
      <c r="BC1199" s="4">
        <f t="shared" ref="BC1199" si="12616">(AR1199*AX1199+AS1199*AW1199+AT1199*AX1202+AU1199*AW1202)</f>
        <v>0</v>
      </c>
      <c r="BD1199" s="2">
        <f t="shared" ref="BD1199" si="12617">AR1199*AY1199+AT1199*AY1202-AS1199*AZ1199-AU1199*AZ1202</f>
        <v>0</v>
      </c>
      <c r="BE1199" s="3">
        <f t="shared" ref="BE1199" si="12618">(AR1199*AZ1199+AS1199*AY1199+AT1199*AZ1202+AU1199*AY1202)</f>
        <v>2690.9434154679925</v>
      </c>
      <c r="BF1199" s="20"/>
      <c r="BG1199" s="11">
        <v>1</v>
      </c>
      <c r="BH1199" s="12">
        <v>0</v>
      </c>
      <c r="BI1199" s="13">
        <v>0</v>
      </c>
      <c r="BJ1199" s="14">
        <v>0</v>
      </c>
      <c r="BK1199" s="20"/>
      <c r="BL1199" s="1">
        <f t="shared" ref="BL1199" si="12619">BB1199*BG1199+BD1199*BG1202-BC1199*BH1199-BE1199*BH1202</f>
        <v>-13721.013779212957</v>
      </c>
      <c r="BM1199" s="4">
        <f t="shared" ref="BM1199" si="12620">(BB1199*BH1199+BC1199*BG1199+BD1199*BH1202+BE1199*BG1202)</f>
        <v>0</v>
      </c>
      <c r="BN1199" s="2">
        <f t="shared" ref="BN1199" si="12621">BB1199*BI1199+BD1199*BI1202-BC1199*BJ1199-BE1199*BJ1202</f>
        <v>0</v>
      </c>
      <c r="BO1199" s="3">
        <f t="shared" ref="BO1199" si="12622">(BB1199*BJ1199+BC1199*BI1199+BD1199*BJ1202+BE1199*BI1202)</f>
        <v>2690.9434154679925</v>
      </c>
      <c r="BP1199" s="20"/>
      <c r="BQ1199" s="11">
        <v>1</v>
      </c>
      <c r="BR1199" s="12">
        <v>0</v>
      </c>
      <c r="BS1199" s="13">
        <v>0</v>
      </c>
      <c r="BT1199" s="40">
        <f t="shared" ref="BT1199" si="12623">$B1199*BR$4</f>
        <v>4.1954976000000004</v>
      </c>
      <c r="BU1199" s="20"/>
      <c r="BV1199" s="1">
        <f t="shared" ref="BV1199" si="12624">BL1199*BQ1199+BN1199*BQ1202-BM1199*BR1199-BO1199*BR1202</f>
        <v>-13721.013779212957</v>
      </c>
      <c r="BW1199" s="4">
        <f t="shared" ref="BW1199" si="12625">(BL1199*BR1199+BM1199*BQ1199+BN1199*BR1202+BO1199*BQ1202)</f>
        <v>0</v>
      </c>
      <c r="BX1199" s="2">
        <f t="shared" ref="BX1199" si="12626">BL1199*BS1199+BN1199*BS1202-BM1199*BT1199-BO1199*BT1202</f>
        <v>0</v>
      </c>
      <c r="BY1199" s="3">
        <f t="shared" ref="BY1199" si="12627">(BL1199*BT1199+BM1199*BS1199+BN1199*BT1202+BO1199*BS1202)</f>
        <v>-54875.536964786908</v>
      </c>
      <c r="BZ1199" s="20"/>
      <c r="CA1199" s="11">
        <v>1</v>
      </c>
      <c r="CB1199" s="12">
        <v>0</v>
      </c>
      <c r="CC1199" s="13">
        <v>0</v>
      </c>
      <c r="CD1199" s="14">
        <v>0</v>
      </c>
      <c r="CE1199" s="20"/>
      <c r="CF1199" s="1">
        <f t="shared" ref="CF1199" si="12628">BV1199*CA1199+BX1199*CA1202-BW1199*CB1199-BY1199*CB1202</f>
        <v>117682.36662120119</v>
      </c>
      <c r="CG1199" s="4">
        <f t="shared" ref="CG1199" si="12629">(BV1199*CB1199+BW1199*CA1199+BX1199*CB1202+BY1199*CA1202)</f>
        <v>0</v>
      </c>
      <c r="CH1199" s="2">
        <f t="shared" ref="CH1199" si="12630">BV1199*CC1199+BX1199*CC1202-BW1199*CD1199-BY1199*CD1202</f>
        <v>0</v>
      </c>
      <c r="CI1199" s="3">
        <f t="shared" ref="CI1199" si="12631">(BV1199*CD1199+BW1199*CC1199+BX1199*CD1202+BY1199*CC1202)</f>
        <v>-54875.536964786908</v>
      </c>
      <c r="CJ1199" s="28"/>
      <c r="CK1199" s="11">
        <v>1</v>
      </c>
      <c r="CL1199" s="12">
        <v>0</v>
      </c>
      <c r="CM1199" s="13">
        <v>0</v>
      </c>
      <c r="CN1199" s="14">
        <v>0</v>
      </c>
      <c r="CP1199" s="1">
        <f t="shared" ref="CP1199" si="12632">CF1199*CK1199+CH1199*CK1202-CG1199*CL1199-CI1199*CL1202</f>
        <v>117682.36662120119</v>
      </c>
      <c r="CQ1199" s="4">
        <f t="shared" ref="CQ1199" si="12633">(CF1199*CL1199+CG1199*CK1199+CH1199*CL1202+CI1199*CK1202)</f>
        <v>-54875.536964786908</v>
      </c>
      <c r="CR1199" s="2">
        <f t="shared" ref="CR1199" si="12634">CF1199*CM1199+CH1199*CM1202-CG1199*CN1199-CI1199*CN1202</f>
        <v>0</v>
      </c>
      <c r="CS1199" s="3">
        <f t="shared" ref="CS1199" si="12635">(CF1199*CN1199+CG1199*CM1199+CH1199*CN1202+CI1199*CM1202)</f>
        <v>-54875.536964786908</v>
      </c>
      <c r="CU1199" s="29">
        <f t="shared" ref="CU1199" si="12636">20*LOG(((1+$CL$4)/$CL$4)/((CP1199+CP1202)^2+(CQ1199+CQ1202)^2)^0.5)</f>
        <v>-103.72921485801655</v>
      </c>
      <c r="CW1199" s="53">
        <f t="shared" ref="CW1199" si="12637">((CP1199^2+CQ1199^2)^0.5)/((CP1202^2+CQ1202^2)^0.5)</f>
        <v>0.46630211937083393</v>
      </c>
    </row>
    <row r="1200" spans="1:101" ht="18" customHeight="1" thickBot="1">
      <c r="D1200" s="11"/>
      <c r="E1200" s="13"/>
      <c r="F1200" s="13"/>
      <c r="G1200" s="15"/>
      <c r="H1200" s="10"/>
      <c r="I1200" s="11"/>
      <c r="J1200" s="13"/>
      <c r="K1200" s="13"/>
      <c r="L1200" s="15"/>
      <c r="N1200" s="5"/>
      <c r="Q1200" s="6"/>
      <c r="S1200" s="11"/>
      <c r="T1200" s="13"/>
      <c r="U1200" s="13"/>
      <c r="V1200" s="15"/>
      <c r="W1200" s="20"/>
      <c r="X1200" s="5"/>
      <c r="AA1200" s="6"/>
      <c r="AB1200" s="20"/>
      <c r="AC1200" s="11"/>
      <c r="AD1200" s="13"/>
      <c r="AE1200" s="13"/>
      <c r="AF1200" s="15"/>
      <c r="AG1200" s="20"/>
      <c r="AH1200" s="5"/>
      <c r="AK1200" s="6"/>
      <c r="AL1200" s="20"/>
      <c r="AM1200" s="11"/>
      <c r="AN1200" s="13"/>
      <c r="AO1200" s="13"/>
      <c r="AP1200" s="15"/>
      <c r="AR1200" s="5"/>
      <c r="AU1200" s="6"/>
      <c r="AW1200" s="11"/>
      <c r="AX1200" s="13"/>
      <c r="AY1200" s="13"/>
      <c r="AZ1200" s="15"/>
      <c r="BA1200" s="20"/>
      <c r="BB1200" s="5"/>
      <c r="BE1200" s="6"/>
      <c r="BG1200" s="11"/>
      <c r="BH1200" s="13"/>
      <c r="BI1200" s="13"/>
      <c r="BJ1200" s="15"/>
      <c r="BL1200" s="5"/>
      <c r="BO1200" s="6"/>
      <c r="BQ1200" s="11"/>
      <c r="BR1200" s="13"/>
      <c r="BS1200" s="13"/>
      <c r="BT1200" s="15"/>
      <c r="BU1200" s="20"/>
      <c r="BV1200" s="5"/>
      <c r="BY1200" s="6"/>
      <c r="CA1200" s="11"/>
      <c r="CB1200" s="13"/>
      <c r="CC1200" s="13"/>
      <c r="CD1200" s="15"/>
      <c r="CF1200" s="5"/>
      <c r="CI1200" s="6"/>
      <c r="CK1200" s="11"/>
      <c r="CL1200" s="13"/>
      <c r="CM1200" s="13"/>
      <c r="CN1200" s="15"/>
      <c r="CP1200" s="5"/>
      <c r="CS1200" s="6"/>
      <c r="CW1200" s="54"/>
    </row>
    <row r="1201" spans="1:101" ht="18" customHeight="1" thickBot="1">
      <c r="D1201" s="11" t="s">
        <v>101</v>
      </c>
      <c r="E1201" s="13"/>
      <c r="F1201" s="13" t="s">
        <v>102</v>
      </c>
      <c r="G1201" s="15"/>
      <c r="H1201" s="10"/>
      <c r="I1201" s="11" t="s">
        <v>106</v>
      </c>
      <c r="J1201" s="13"/>
      <c r="K1201" s="13" t="s">
        <v>105</v>
      </c>
      <c r="L1201" s="15"/>
      <c r="N1201" s="194" t="s">
        <v>16</v>
      </c>
      <c r="O1201" s="195"/>
      <c r="P1201" s="196" t="s">
        <v>17</v>
      </c>
      <c r="Q1201" s="197"/>
      <c r="S1201" s="11" t="s">
        <v>4</v>
      </c>
      <c r="T1201" s="13"/>
      <c r="U1201" s="13" t="s">
        <v>5</v>
      </c>
      <c r="V1201" s="15"/>
      <c r="W1201" s="20"/>
      <c r="X1201" s="194" t="s">
        <v>111</v>
      </c>
      <c r="Y1201" s="195"/>
      <c r="Z1201" s="196" t="s">
        <v>110</v>
      </c>
      <c r="AA1201" s="197"/>
      <c r="AB1201" s="20"/>
      <c r="AC1201" s="11" t="s">
        <v>18</v>
      </c>
      <c r="AD1201" s="13"/>
      <c r="AE1201" s="13" t="s">
        <v>19</v>
      </c>
      <c r="AF1201" s="15"/>
      <c r="AG1201" s="20"/>
      <c r="AH1201" s="194" t="s">
        <v>114</v>
      </c>
      <c r="AI1201" s="195"/>
      <c r="AJ1201" s="196" t="s">
        <v>115</v>
      </c>
      <c r="AK1201" s="197"/>
      <c r="AL1201" s="20"/>
      <c r="AM1201" s="11" t="s">
        <v>138</v>
      </c>
      <c r="AN1201" s="13"/>
      <c r="AO1201" s="13" t="s">
        <v>137</v>
      </c>
      <c r="AP1201" s="15"/>
      <c r="AR1201" s="194" t="s">
        <v>117</v>
      </c>
      <c r="AS1201" s="195"/>
      <c r="AT1201" s="196" t="s">
        <v>118</v>
      </c>
      <c r="AU1201" s="197"/>
      <c r="AV1201" s="36"/>
      <c r="AW1201" s="11" t="s">
        <v>142</v>
      </c>
      <c r="AX1201" s="13"/>
      <c r="AY1201" s="13" t="s">
        <v>141</v>
      </c>
      <c r="AZ1201" s="15"/>
      <c r="BA1201" s="20"/>
      <c r="BB1201" s="194" t="s">
        <v>122</v>
      </c>
      <c r="BC1201" s="195"/>
      <c r="BD1201" s="196" t="s">
        <v>121</v>
      </c>
      <c r="BE1201" s="197"/>
      <c r="BF1201" s="36"/>
      <c r="BG1201" s="11" t="s">
        <v>145</v>
      </c>
      <c r="BH1201" s="13"/>
      <c r="BI1201" s="13" t="s">
        <v>146</v>
      </c>
      <c r="BJ1201" s="15"/>
      <c r="BK1201" s="36"/>
      <c r="BL1201" s="194" t="s">
        <v>125</v>
      </c>
      <c r="BM1201" s="195"/>
      <c r="BN1201" s="196" t="s">
        <v>126</v>
      </c>
      <c r="BO1201" s="197"/>
      <c r="BP1201" s="36"/>
      <c r="BQ1201" s="11" t="s">
        <v>150</v>
      </c>
      <c r="BR1201" s="13"/>
      <c r="BS1201" s="13" t="s">
        <v>149</v>
      </c>
      <c r="BT1201" s="15"/>
      <c r="BU1201" s="20"/>
      <c r="BV1201" s="194" t="s">
        <v>129</v>
      </c>
      <c r="BW1201" s="195"/>
      <c r="BX1201" s="196" t="s">
        <v>130</v>
      </c>
      <c r="BY1201" s="197"/>
      <c r="BZ1201" s="36"/>
      <c r="CA1201" s="11" t="s">
        <v>154</v>
      </c>
      <c r="CB1201" s="13"/>
      <c r="CC1201" s="13" t="s">
        <v>153</v>
      </c>
      <c r="CD1201" s="15"/>
      <c r="CE1201" s="36"/>
      <c r="CF1201" s="194" t="s">
        <v>134</v>
      </c>
      <c r="CG1201" s="195"/>
      <c r="CH1201" s="196" t="s">
        <v>133</v>
      </c>
      <c r="CI1201" s="197"/>
      <c r="CK1201" s="11" t="s">
        <v>159</v>
      </c>
      <c r="CL1201" s="13"/>
      <c r="CM1201" s="13" t="s">
        <v>158</v>
      </c>
      <c r="CN1201" s="15"/>
      <c r="CP1201" s="109" t="s">
        <v>161</v>
      </c>
      <c r="CQ1201" s="110"/>
      <c r="CR1201" s="111" t="s">
        <v>162</v>
      </c>
      <c r="CS1201" s="112"/>
      <c r="CU1201" s="38" t="s">
        <v>29</v>
      </c>
      <c r="CW1201" s="55" t="s">
        <v>47</v>
      </c>
    </row>
    <row r="1202" spans="1:101" ht="18" customHeight="1" thickTop="1" thickBot="1">
      <c r="D1202" s="16">
        <v>0</v>
      </c>
      <c r="E1202" s="17">
        <f t="shared" ref="E1202" si="12638">$B1199*$E$4</f>
        <v>2.3945712000000001</v>
      </c>
      <c r="F1202" s="18">
        <v>1</v>
      </c>
      <c r="G1202" s="19">
        <v>0</v>
      </c>
      <c r="H1202" s="10"/>
      <c r="I1202" s="16">
        <v>0</v>
      </c>
      <c r="J1202" s="17">
        <v>0</v>
      </c>
      <c r="K1202" s="18">
        <v>1</v>
      </c>
      <c r="L1202" s="19">
        <v>0</v>
      </c>
      <c r="N1202" s="1">
        <f t="shared" ref="N1202" si="12639">D1202*I1199+F1202*I1202-E1202*J1199-G1202*J1202</f>
        <v>0</v>
      </c>
      <c r="O1202" s="4">
        <f t="shared" ref="O1202" si="12640">(D1202*J1199+E1202*I1199+F1202*J1202+G1202*I1202)</f>
        <v>2.3945712000000001</v>
      </c>
      <c r="P1202" s="2">
        <f t="shared" ref="P1202" si="12641">D1202*K1199+F1202*K1202-E1202*L1199-G1202*L1202</f>
        <v>-9.0464177226291209</v>
      </c>
      <c r="Q1202" s="3">
        <f t="shared" ref="Q1202" si="12642">(D1202*L1199+E1202*K1199+F1202*L1202+G1202*K1202)</f>
        <v>0</v>
      </c>
      <c r="S1202" s="16">
        <v>0</v>
      </c>
      <c r="T1202" s="17">
        <f t="shared" ref="T1202" si="12643">$B1199*$T$4</f>
        <v>5.3051712000000002</v>
      </c>
      <c r="U1202" s="18">
        <v>1</v>
      </c>
      <c r="V1202" s="19">
        <v>0</v>
      </c>
      <c r="W1202" s="20"/>
      <c r="X1202" s="1">
        <f t="shared" ref="X1202" si="12644">N1202*S1199+P1202*S1202-O1202*T1199-Q1202*T1202</f>
        <v>0</v>
      </c>
      <c r="Y1202" s="4">
        <f t="shared" ref="Y1202" si="12645">(N1202*T1199+O1202*S1199+P1202*T1202+Q1202*S1202)</f>
        <v>-45.598223565261598</v>
      </c>
      <c r="Z1202" s="2">
        <f t="shared" ref="Z1202" si="12646">N1202*U1199+P1202*U1202-O1202*V1199-Q1202*V1202</f>
        <v>-9.0464177226291209</v>
      </c>
      <c r="AA1202" s="3">
        <f t="shared" ref="AA1202" si="12647">(N1202*V1199+O1202*U1199+P1202*V1202+Q1202*U1202)</f>
        <v>0</v>
      </c>
      <c r="AB1202" s="20"/>
      <c r="AC1202" s="16">
        <v>0</v>
      </c>
      <c r="AD1202" s="17">
        <v>0</v>
      </c>
      <c r="AE1202" s="18">
        <v>1</v>
      </c>
      <c r="AF1202" s="19">
        <v>0</v>
      </c>
      <c r="AG1202" s="20"/>
      <c r="AH1202" s="1">
        <f t="shared" ref="AH1202" si="12648">X1202*AC1199+Z1202*AC1202-Y1202*AD1199-AA1202*AD1202</f>
        <v>0</v>
      </c>
      <c r="AI1202" s="4">
        <f t="shared" ref="AI1202" si="12649">(X1202*AD1199+Y1202*AC1199+Z1202*AD1202+AA1202*AC1202)</f>
        <v>-45.598223565261598</v>
      </c>
      <c r="AJ1202" s="2">
        <f t="shared" ref="AJ1202" si="12650">X1202*AE1199+Z1202*AE1202-Y1202*AF1199-AA1202*AF1202</f>
        <v>220.52789778479891</v>
      </c>
      <c r="AK1202" s="3">
        <f t="shared" ref="AK1202" si="12651">(X1202*AF1199+Y1202*AE1199+Z1202*AF1202+AA1202*AE1202)</f>
        <v>0</v>
      </c>
      <c r="AL1202" s="20"/>
      <c r="AM1202" s="16">
        <v>0</v>
      </c>
      <c r="AN1202" s="17">
        <f t="shared" ref="AN1202" si="12652">$B1199*$AN$4</f>
        <v>5.6029343999999996</v>
      </c>
      <c r="AO1202" s="18">
        <v>1</v>
      </c>
      <c r="AP1202" s="19">
        <v>0</v>
      </c>
      <c r="AR1202" s="1">
        <f t="shared" ref="AR1202" si="12653">AH1202*AM1199+AJ1202*AM1202-AI1202*AN1199-AK1202*AN1202</f>
        <v>0</v>
      </c>
      <c r="AS1202" s="4">
        <f t="shared" ref="AS1202" si="12654">(AH1202*AN1199+AI1202*AM1199+AJ1202*AN1202+AK1202*AM1202)</f>
        <v>1190.0051210928718</v>
      </c>
      <c r="AT1202" s="2">
        <f t="shared" ref="AT1202" si="12655">AH1202*AO1199+AJ1202*AO1202-AI1202*AP1199-AK1202*AP1202</f>
        <v>220.52789778479891</v>
      </c>
      <c r="AU1202" s="3">
        <f t="shared" ref="AU1202" si="12656">(AH1202*AP1199+AI1202*AO1199+AJ1202*AP1202+AK1202*AO1202)</f>
        <v>0</v>
      </c>
      <c r="AV1202" s="20"/>
      <c r="AW1202" s="16">
        <v>0</v>
      </c>
      <c r="AX1202" s="17">
        <v>0</v>
      </c>
      <c r="AY1202" s="18">
        <v>1</v>
      </c>
      <c r="AZ1202" s="19">
        <v>0</v>
      </c>
      <c r="BA1202" s="20"/>
      <c r="BB1202" s="1">
        <f t="shared" ref="BB1202" si="12657">AR1202*AW1199+AT1202*AW1202-AS1202*AX1199-AU1202*AX1202</f>
        <v>0</v>
      </c>
      <c r="BC1202" s="4">
        <f t="shared" ref="BC1202" si="12658">(AR1202*AX1199+AS1202*AW1199+AT1202*AX1202+AU1202*AW1202)</f>
        <v>1190.0051210928718</v>
      </c>
      <c r="BD1202" s="2">
        <f t="shared" ref="BD1202" si="12659">AR1202*AY1199+AT1202*AY1202-AS1202*AZ1199-AU1202*AZ1202</f>
        <v>-5770.8153994869772</v>
      </c>
      <c r="BE1202" s="3">
        <f t="shared" ref="BE1202" si="12660">(AR1202*AZ1199+AS1202*AY1199+AT1202*AZ1202+AU1202*AY1202)</f>
        <v>0</v>
      </c>
      <c r="BF1202" s="20"/>
      <c r="BG1202" s="16">
        <v>0</v>
      </c>
      <c r="BH1202" s="17">
        <f t="shared" ref="BH1202" si="12661">$B1199*$BH$4</f>
        <v>5.3051712000000002</v>
      </c>
      <c r="BI1202" s="18">
        <v>1</v>
      </c>
      <c r="BJ1202" s="19">
        <v>0</v>
      </c>
      <c r="BK1202" s="20"/>
      <c r="BL1202" s="1">
        <f t="shared" ref="BL1202" si="12662">BB1202*BG1199+BD1202*BG1202-BC1202*BH1199-BE1202*BH1202</f>
        <v>0</v>
      </c>
      <c r="BM1202" s="4">
        <f t="shared" ref="BM1202" si="12663">(BB1202*BH1199+BC1202*BG1199+BD1202*BH1202+BE1202*BG1202)</f>
        <v>-29425.158536781935</v>
      </c>
      <c r="BN1202" s="2">
        <f t="shared" ref="BN1202" si="12664">BB1202*BI1199+BD1202*BI1202-BC1202*BJ1199-BE1202*BJ1202</f>
        <v>-5770.8153994869772</v>
      </c>
      <c r="BO1202" s="3">
        <f t="shared" ref="BO1202" si="12665">(BB1202*BJ1199+BC1202*BI1199+BD1202*BJ1202+BE1202*BI1202)</f>
        <v>0</v>
      </c>
      <c r="BP1202" s="20"/>
      <c r="BQ1202" s="16">
        <v>0</v>
      </c>
      <c r="BR1202" s="17">
        <v>0</v>
      </c>
      <c r="BS1202" s="18">
        <v>1</v>
      </c>
      <c r="BT1202" s="19">
        <v>0</v>
      </c>
      <c r="BU1202" s="20"/>
      <c r="BV1202" s="1">
        <f t="shared" ref="BV1202" si="12666">BL1202*BQ1199+BN1202*BQ1202-BM1202*BR1199-BO1202*BR1202</f>
        <v>0</v>
      </c>
      <c r="BW1202" s="4">
        <f t="shared" ref="BW1202" si="12667">(BL1202*BR1199+BM1202*BQ1199+BN1202*BR1202+BO1202*BQ1202)</f>
        <v>-29425.158536781935</v>
      </c>
      <c r="BX1202" s="2">
        <f t="shared" ref="BX1202" si="12668">BL1202*BS1199+BN1202*BS1202-BM1202*BT1199-BO1202*BT1202</f>
        <v>117682.36662120116</v>
      </c>
      <c r="BY1202" s="3">
        <f t="shared" ref="BY1202" si="12669">(BL1202*BT1199+BM1202*BS1199+BN1202*BT1202+BO1202*BS1202)</f>
        <v>0</v>
      </c>
      <c r="BZ1202" s="20"/>
      <c r="CA1202" s="16">
        <v>0</v>
      </c>
      <c r="CB1202" s="17">
        <f t="shared" ref="CB1202" si="12670">$B1199*$CB$4</f>
        <v>2.3945712000000001</v>
      </c>
      <c r="CC1202" s="18">
        <v>1</v>
      </c>
      <c r="CD1202" s="19">
        <v>0</v>
      </c>
      <c r="CE1202" s="20"/>
      <c r="CF1202" s="1">
        <f t="shared" ref="CF1202" si="12671">BV1202*CA1199+BX1202*CA1202-BW1202*CB1199-BY1202*CB1202</f>
        <v>0</v>
      </c>
      <c r="CG1202" s="4">
        <f t="shared" ref="CG1202" si="12672">(BV1202*CB1199+BW1202*CA1199+BX1202*CB1202+BY1202*CA1202)</f>
        <v>252373.64732218769</v>
      </c>
      <c r="CH1202" s="2">
        <f t="shared" ref="CH1202" si="12673">BV1202*CC1199+BX1202*CC1202-BW1202*CD1199-BY1202*CD1202</f>
        <v>117682.36662120116</v>
      </c>
      <c r="CI1202" s="3">
        <f t="shared" ref="CI1202" si="12674">(BV1202*CD1199+BW1202*CC1199+BX1202*CD1202+BY1202*CC1202)</f>
        <v>0</v>
      </c>
      <c r="CK1202" s="16">
        <f t="shared" ref="CK1202" si="12675">1/$CL$4</f>
        <v>1</v>
      </c>
      <c r="CL1202" s="17">
        <v>0</v>
      </c>
      <c r="CM1202" s="18">
        <v>1</v>
      </c>
      <c r="CN1202" s="19">
        <v>0</v>
      </c>
      <c r="CP1202" s="1">
        <f t="shared" ref="CP1202" si="12676">CF1202*CK1199+CH1202*CK1202-CG1202*CL1199-CI1202*CL1202</f>
        <v>117682.36662120116</v>
      </c>
      <c r="CQ1202" s="4">
        <f t="shared" ref="CQ1202" si="12677">(CF1202*CL1199+CG1202*CK1199+CH1202*CL1202+CI1202*CK1202)</f>
        <v>252373.64732218769</v>
      </c>
      <c r="CR1202" s="2">
        <f t="shared" ref="CR1202" si="12678">CF1202*CM1199+CH1202*CM1202-CG1202*CN1199-CI1202*CN1202</f>
        <v>117682.36662120116</v>
      </c>
      <c r="CS1202" s="3">
        <f t="shared" ref="CS1202" si="12679">(CF1202*CN1199+CG1202*CM1199+CH1202*CN1202+CI1202*CM1202)</f>
        <v>0</v>
      </c>
      <c r="CU1202" s="39">
        <f t="shared" ref="CU1202" si="12680">(180/PI())*ATAN(-1*(CQ1199/CP1199))</f>
        <v>24.999739329678757</v>
      </c>
      <c r="CW1202" s="56">
        <f t="shared" ref="CW1202" si="12681">20*LOG(((1-(10^(CU1199/20)^2)*(1-((1-CW1199)/(1+CW1199))^2))^0.5))</f>
        <v>-1.596405547794975E-10</v>
      </c>
    </row>
    <row r="1203" spans="1:101" ht="18" customHeight="1"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30"/>
      <c r="AC1203" s="20"/>
      <c r="AD1203" s="20"/>
      <c r="AE1203" s="20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</row>
    <row r="1204" spans="1:101" ht="18" customHeight="1"/>
    <row r="1205" spans="1:101" ht="18" customHeight="1" thickBot="1">
      <c r="A1205" s="23"/>
      <c r="B1205" s="23"/>
      <c r="C1205" s="23"/>
      <c r="D1205" s="20" t="s">
        <v>6</v>
      </c>
      <c r="E1205" s="20"/>
      <c r="F1205" s="20"/>
      <c r="G1205" s="20"/>
      <c r="H1205" s="20"/>
      <c r="I1205" s="20" t="s">
        <v>7</v>
      </c>
      <c r="J1205" s="20"/>
      <c r="K1205" s="20"/>
      <c r="L1205" s="20"/>
      <c r="M1205" s="23"/>
      <c r="N1205" s="23"/>
      <c r="O1205" s="24" t="s">
        <v>8</v>
      </c>
      <c r="P1205" s="23"/>
      <c r="Q1205" s="23"/>
      <c r="R1205" s="23"/>
      <c r="S1205" s="20"/>
      <c r="T1205" s="20" t="s">
        <v>9</v>
      </c>
      <c r="U1205" s="23"/>
      <c r="V1205" s="23"/>
      <c r="W1205" s="23"/>
      <c r="X1205" s="23"/>
      <c r="Y1205" s="24" t="s">
        <v>10</v>
      </c>
      <c r="Z1205" s="23"/>
      <c r="AA1205" s="23"/>
      <c r="AB1205" s="23"/>
      <c r="AC1205" s="24" t="s">
        <v>11</v>
      </c>
      <c r="AD1205" s="20"/>
      <c r="AE1205" s="20"/>
      <c r="AF1205" s="20"/>
      <c r="AG1205" s="20"/>
      <c r="AH1205" s="23"/>
      <c r="AI1205" s="24" t="s">
        <v>12</v>
      </c>
      <c r="AJ1205" s="23"/>
      <c r="AK1205" s="23"/>
      <c r="AL1205" s="20"/>
      <c r="AM1205" s="24" t="s">
        <v>21</v>
      </c>
      <c r="AN1205" s="20"/>
      <c r="AO1205" s="23"/>
      <c r="AP1205" s="23"/>
      <c r="AQ1205" s="23"/>
      <c r="AR1205" s="23"/>
      <c r="AS1205" s="24" t="s">
        <v>87</v>
      </c>
      <c r="AT1205" s="23"/>
      <c r="AU1205" s="23"/>
      <c r="AV1205" s="23"/>
      <c r="AW1205" s="24" t="s">
        <v>22</v>
      </c>
      <c r="AX1205" s="20"/>
      <c r="AY1205" s="20"/>
      <c r="AZ1205" s="20"/>
      <c r="BA1205" s="20"/>
      <c r="BB1205" s="23"/>
      <c r="BC1205" s="24" t="s">
        <v>13</v>
      </c>
      <c r="BD1205" s="23"/>
      <c r="BE1205" s="23"/>
      <c r="BF1205" s="23"/>
      <c r="BG1205" s="24" t="s">
        <v>23</v>
      </c>
      <c r="BH1205" s="20"/>
      <c r="BI1205" s="23"/>
      <c r="BJ1205" s="23"/>
      <c r="BK1205" s="23"/>
      <c r="BL1205" s="23"/>
      <c r="BM1205" s="24" t="s">
        <v>24</v>
      </c>
      <c r="BN1205" s="23"/>
      <c r="BO1205" s="23"/>
      <c r="BP1205" s="23"/>
      <c r="BQ1205" s="24" t="s">
        <v>22</v>
      </c>
      <c r="BR1205" s="20"/>
      <c r="BS1205" s="20"/>
      <c r="BT1205" s="20"/>
      <c r="BU1205" s="20"/>
      <c r="BV1205" s="23"/>
      <c r="BW1205" s="24" t="s">
        <v>25</v>
      </c>
      <c r="BX1205" s="23"/>
      <c r="BY1205" s="23"/>
      <c r="BZ1205" s="23"/>
      <c r="CA1205" s="24" t="s">
        <v>23</v>
      </c>
      <c r="CB1205" s="20"/>
      <c r="CC1205" s="23"/>
      <c r="CD1205" s="23"/>
      <c r="CE1205" s="23"/>
      <c r="CF1205" s="23"/>
      <c r="CG1205" s="24" t="s">
        <v>88</v>
      </c>
      <c r="CH1205" s="23"/>
      <c r="CI1205" s="23"/>
      <c r="CJ1205" s="23"/>
      <c r="CK1205" s="24" t="s">
        <v>155</v>
      </c>
      <c r="CL1205" s="24"/>
      <c r="CM1205" s="23"/>
      <c r="CN1205" s="23"/>
      <c r="CO1205" s="23"/>
      <c r="CP1205" s="23"/>
      <c r="CQ1205" s="24" t="s">
        <v>89</v>
      </c>
      <c r="CR1205" s="23"/>
      <c r="CS1205" s="23"/>
    </row>
    <row r="1206" spans="1:101" ht="18" customHeight="1" thickBot="1">
      <c r="A1206" s="23"/>
      <c r="B1206" s="33"/>
      <c r="C1206" s="23"/>
      <c r="D1206" s="7" t="s">
        <v>99</v>
      </c>
      <c r="E1206" s="8"/>
      <c r="F1206" s="8" t="s">
        <v>100</v>
      </c>
      <c r="G1206" s="9"/>
      <c r="H1206" s="10"/>
      <c r="I1206" s="7" t="s">
        <v>103</v>
      </c>
      <c r="J1206" s="8"/>
      <c r="K1206" s="8" t="s">
        <v>104</v>
      </c>
      <c r="L1206" s="9"/>
      <c r="M1206" s="23"/>
      <c r="N1206" s="194" t="s">
        <v>74</v>
      </c>
      <c r="O1206" s="195"/>
      <c r="P1206" s="196" t="s">
        <v>75</v>
      </c>
      <c r="Q1206" s="197"/>
      <c r="R1206" s="23"/>
      <c r="S1206" s="7" t="s">
        <v>2</v>
      </c>
      <c r="T1206" s="8"/>
      <c r="U1206" s="8" t="s">
        <v>3</v>
      </c>
      <c r="V1206" s="9"/>
      <c r="W1206" s="20"/>
      <c r="X1206" s="194" t="s">
        <v>108</v>
      </c>
      <c r="Y1206" s="195"/>
      <c r="Z1206" s="196" t="s">
        <v>109</v>
      </c>
      <c r="AA1206" s="197"/>
      <c r="AB1206" s="20"/>
      <c r="AC1206" s="7" t="s">
        <v>107</v>
      </c>
      <c r="AD1206" s="8"/>
      <c r="AE1206" s="8" t="s">
        <v>14</v>
      </c>
      <c r="AF1206" s="9"/>
      <c r="AG1206" s="20"/>
      <c r="AH1206" s="194" t="s">
        <v>112</v>
      </c>
      <c r="AI1206" s="195"/>
      <c r="AJ1206" s="196" t="s">
        <v>113</v>
      </c>
      <c r="AK1206" s="197"/>
      <c r="AL1206" s="20"/>
      <c r="AM1206" s="106" t="s">
        <v>135</v>
      </c>
      <c r="AN1206" s="107"/>
      <c r="AO1206" s="107" t="s">
        <v>136</v>
      </c>
      <c r="AP1206" s="108"/>
      <c r="AQ1206" s="23"/>
      <c r="AR1206" s="194" t="s">
        <v>116</v>
      </c>
      <c r="AS1206" s="195"/>
      <c r="AT1206" s="196" t="s">
        <v>0</v>
      </c>
      <c r="AU1206" s="197"/>
      <c r="AV1206" s="36"/>
      <c r="AW1206" s="7" t="s">
        <v>139</v>
      </c>
      <c r="AX1206" s="8"/>
      <c r="AY1206" s="8" t="s">
        <v>140</v>
      </c>
      <c r="AZ1206" s="9"/>
      <c r="BA1206" s="20"/>
      <c r="BB1206" s="194" t="s">
        <v>119</v>
      </c>
      <c r="BC1206" s="195"/>
      <c r="BD1206" s="196" t="s">
        <v>120</v>
      </c>
      <c r="BE1206" s="197"/>
      <c r="BF1206" s="36"/>
      <c r="BG1206" s="190" t="s">
        <v>143</v>
      </c>
      <c r="BH1206" s="191"/>
      <c r="BI1206" s="192" t="s">
        <v>144</v>
      </c>
      <c r="BJ1206" s="193"/>
      <c r="BK1206" s="36"/>
      <c r="BL1206" s="194" t="s">
        <v>123</v>
      </c>
      <c r="BM1206" s="195"/>
      <c r="BN1206" s="196" t="s">
        <v>124</v>
      </c>
      <c r="BO1206" s="197"/>
      <c r="BP1206" s="36"/>
      <c r="BQ1206" s="7" t="s">
        <v>147</v>
      </c>
      <c r="BR1206" s="8"/>
      <c r="BS1206" s="8" t="s">
        <v>148</v>
      </c>
      <c r="BT1206" s="9"/>
      <c r="BU1206" s="20"/>
      <c r="BV1206" s="194" t="s">
        <v>127</v>
      </c>
      <c r="BW1206" s="195"/>
      <c r="BX1206" s="196" t="s">
        <v>128</v>
      </c>
      <c r="BY1206" s="197"/>
      <c r="BZ1206" s="36"/>
      <c r="CA1206" s="7" t="s">
        <v>151</v>
      </c>
      <c r="CB1206" s="8"/>
      <c r="CC1206" s="8" t="s">
        <v>152</v>
      </c>
      <c r="CD1206" s="9"/>
      <c r="CE1206" s="36"/>
      <c r="CF1206" s="194" t="s">
        <v>131</v>
      </c>
      <c r="CG1206" s="195"/>
      <c r="CH1206" s="196" t="s">
        <v>132</v>
      </c>
      <c r="CI1206" s="197"/>
      <c r="CJ1206" s="23"/>
      <c r="CK1206" s="7" t="s">
        <v>156</v>
      </c>
      <c r="CL1206" s="8"/>
      <c r="CM1206" s="8" t="s">
        <v>157</v>
      </c>
      <c r="CN1206" s="9"/>
      <c r="CO1206" s="23"/>
      <c r="CP1206" s="194" t="s">
        <v>160</v>
      </c>
      <c r="CQ1206" s="195"/>
      <c r="CR1206" s="196" t="s">
        <v>132</v>
      </c>
      <c r="CS1206" s="197"/>
      <c r="CU1206" s="26" t="s">
        <v>15</v>
      </c>
      <c r="CW1206" s="52" t="s">
        <v>46</v>
      </c>
    </row>
    <row r="1207" spans="1:101" ht="18" customHeight="1" thickTop="1" thickBot="1">
      <c r="B1207" s="34">
        <v>2.96</v>
      </c>
      <c r="D1207" s="11">
        <v>1</v>
      </c>
      <c r="E1207" s="12">
        <v>0</v>
      </c>
      <c r="F1207" s="13">
        <v>0</v>
      </c>
      <c r="G1207" s="14">
        <v>0</v>
      </c>
      <c r="H1207" s="10"/>
      <c r="I1207" s="11">
        <v>1</v>
      </c>
      <c r="J1207" s="12">
        <v>0</v>
      </c>
      <c r="K1207" s="13">
        <v>0</v>
      </c>
      <c r="L1207" s="40">
        <f t="shared" ref="L1207" si="12682">$B1207*$J$4</f>
        <v>4.2240384000000004</v>
      </c>
      <c r="N1207" s="1">
        <f t="shared" ref="N1207" si="12683">D1207*I1207+F1207*I1210-E1207*J1207-G1207*J1210</f>
        <v>1</v>
      </c>
      <c r="O1207" s="4">
        <f t="shared" ref="O1207" si="12684">(D1207*J1207+E1207*I1207+F1207*J1210+G1207*I1210)</f>
        <v>0</v>
      </c>
      <c r="P1207" s="2">
        <f t="shared" ref="P1207" si="12685">D1207*K1207+F1207*K1210-E1207*L1207-G1207*L1210</f>
        <v>0</v>
      </c>
      <c r="Q1207" s="3">
        <f t="shared" ref="Q1207" si="12686">(D1207*L1207+E1207*K1207+F1207*L1210+G1207*K1210)</f>
        <v>4.2240384000000004</v>
      </c>
      <c r="S1207" s="11">
        <v>1</v>
      </c>
      <c r="T1207" s="12">
        <v>0</v>
      </c>
      <c r="U1207" s="13">
        <v>0</v>
      </c>
      <c r="V1207" s="13">
        <v>0</v>
      </c>
      <c r="W1207" s="20"/>
      <c r="X1207" s="1">
        <f t="shared" ref="X1207" si="12687">N1207*S1207+P1207*S1210-O1207*T1207-Q1207*T1210</f>
        <v>-21.561690723614724</v>
      </c>
      <c r="Y1207" s="4">
        <f t="shared" ref="Y1207" si="12688">(N1207*T1207+O1207*S1207+P1207*T1210+Q1207*S1210)</f>
        <v>0</v>
      </c>
      <c r="Z1207" s="2">
        <f t="shared" ref="Z1207" si="12689">N1207*U1207+P1207*U1210-O1207*V1207-Q1207*V1210</f>
        <v>0</v>
      </c>
      <c r="AA1207" s="3">
        <f t="shared" ref="AA1207" si="12690">(N1207*V1207+O1207*U1207+P1207*V1210+Q1207*U1210)</f>
        <v>4.2240384000000004</v>
      </c>
      <c r="AB1207" s="20"/>
      <c r="AC1207" s="11">
        <v>1</v>
      </c>
      <c r="AD1207" s="12">
        <v>0</v>
      </c>
      <c r="AE1207" s="13">
        <v>0</v>
      </c>
      <c r="AF1207" s="40">
        <f t="shared" ref="AF1207" si="12691">$B1207*$AD$4</f>
        <v>5.0689704000000004</v>
      </c>
      <c r="AG1207" s="20"/>
      <c r="AH1207" s="1">
        <f t="shared" ref="AH1207" si="12692">X1207*AC1207+Z1207*AC1210-Y1207*AD1207-AA1207*AD1210</f>
        <v>-21.561690723614724</v>
      </c>
      <c r="AI1207" s="4">
        <f t="shared" ref="AI1207" si="12693">(X1207*AD1207+Y1207*AC1207+Z1207*AD1210+AA1207*AC1210)</f>
        <v>0</v>
      </c>
      <c r="AJ1207" s="2">
        <f t="shared" ref="AJ1207" si="12694">X1207*AE1207+Z1207*AE1210-Y1207*AF1207-AA1207*AF1210</f>
        <v>0</v>
      </c>
      <c r="AK1207" s="3">
        <f t="shared" ref="AK1207" si="12695">(X1207*AF1207+Y1207*AE1207+Z1207*AF1210+AA1207*AE1210)</f>
        <v>-105.07153365195762</v>
      </c>
      <c r="AL1207" s="20"/>
      <c r="AM1207" s="11">
        <v>1</v>
      </c>
      <c r="AN1207" s="12">
        <v>0</v>
      </c>
      <c r="AO1207" s="13">
        <v>0</v>
      </c>
      <c r="AP1207" s="14">
        <v>0</v>
      </c>
      <c r="AR1207" s="1">
        <f t="shared" ref="AR1207" si="12696">AH1207*AM1207+AJ1207*AM1210-AI1207*AN1207-AK1207*AN1210</f>
        <v>571.15204215514734</v>
      </c>
      <c r="AS1207" s="4">
        <f t="shared" ref="AS1207" si="12697">(AH1207*AN1207+AI1207*AM1207+AJ1207*AN1210+AK1207*AM1210)</f>
        <v>0</v>
      </c>
      <c r="AT1207" s="2">
        <f t="shared" ref="AT1207" si="12698">AH1207*AO1207+AJ1207*AO1210-AI1207*AP1207-AK1207*AP1210</f>
        <v>0</v>
      </c>
      <c r="AU1207" s="3">
        <f t="shared" ref="AU1207" si="12699">(AH1207*AP1207+AI1207*AO1207+AJ1207*AP1210+AK1207*AO1210)</f>
        <v>-105.07153365195762</v>
      </c>
      <c r="AV1207" s="20"/>
      <c r="AW1207" s="11">
        <v>1</v>
      </c>
      <c r="AX1207" s="12">
        <v>0</v>
      </c>
      <c r="AY1207" s="13">
        <v>0</v>
      </c>
      <c r="AZ1207" s="40">
        <f t="shared" ref="AZ1207" si="12700">$B1207*$AX$4</f>
        <v>5.0689704000000004</v>
      </c>
      <c r="BA1207" s="20"/>
      <c r="BB1207" s="1">
        <f t="shared" ref="BB1207" si="12701">AR1207*AW1207+AT1207*AW1210-AS1207*AX1207-AU1207*AX1210</f>
        <v>571.15204215514734</v>
      </c>
      <c r="BC1207" s="4">
        <f t="shared" ref="BC1207" si="12702">(AR1207*AX1207+AS1207*AW1207+AT1207*AX1210+AU1207*AW1210)</f>
        <v>0</v>
      </c>
      <c r="BD1207" s="2">
        <f t="shared" ref="BD1207" si="12703">AR1207*AY1207+AT1207*AY1210-AS1207*AZ1207-AU1207*AZ1210</f>
        <v>0</v>
      </c>
      <c r="BE1207" s="3">
        <f t="shared" ref="BE1207" si="12704">(AR1207*AZ1207+AS1207*AY1207+AT1207*AZ1210+AU1207*AY1210)</f>
        <v>2790.0812619320368</v>
      </c>
      <c r="BF1207" s="20"/>
      <c r="BG1207" s="11">
        <v>1</v>
      </c>
      <c r="BH1207" s="12">
        <v>0</v>
      </c>
      <c r="BI1207" s="13">
        <v>0</v>
      </c>
      <c r="BJ1207" s="14">
        <v>0</v>
      </c>
      <c r="BK1207" s="20"/>
      <c r="BL1207" s="1">
        <f t="shared" ref="BL1207" si="12705">BB1207*BG1207+BD1207*BG1210-BC1207*BH1207-BE1207*BH1210</f>
        <v>-14331.399631016975</v>
      </c>
      <c r="BM1207" s="4">
        <f t="shared" ref="BM1207" si="12706">(BB1207*BH1207+BC1207*BG1207+BD1207*BH1210+BE1207*BG1210)</f>
        <v>0</v>
      </c>
      <c r="BN1207" s="2">
        <f t="shared" ref="BN1207" si="12707">BB1207*BI1207+BD1207*BI1210-BC1207*BJ1207-BE1207*BJ1210</f>
        <v>0</v>
      </c>
      <c r="BO1207" s="3">
        <f t="shared" ref="BO1207" si="12708">(BB1207*BJ1207+BC1207*BI1207+BD1207*BJ1210+BE1207*BI1210)</f>
        <v>2790.0812619320368</v>
      </c>
      <c r="BP1207" s="20"/>
      <c r="BQ1207" s="11">
        <v>1</v>
      </c>
      <c r="BR1207" s="12">
        <v>0</v>
      </c>
      <c r="BS1207" s="13">
        <v>0</v>
      </c>
      <c r="BT1207" s="40">
        <f t="shared" ref="BT1207" si="12709">$B1207*BR$4</f>
        <v>4.2240384000000004</v>
      </c>
      <c r="BU1207" s="20"/>
      <c r="BV1207" s="1">
        <f t="shared" ref="BV1207" si="12710">BL1207*BQ1207+BN1207*BQ1210-BM1207*BR1207-BO1207*BR1210</f>
        <v>-14331.399631016975</v>
      </c>
      <c r="BW1207" s="4">
        <f t="shared" ref="BW1207" si="12711">(BL1207*BR1207+BM1207*BQ1207+BN1207*BR1210+BO1207*BQ1210)</f>
        <v>0</v>
      </c>
      <c r="BX1207" s="2">
        <f t="shared" ref="BX1207" si="12712">BL1207*BS1207+BN1207*BS1210-BM1207*BT1207-BO1207*BT1210</f>
        <v>0</v>
      </c>
      <c r="BY1207" s="3">
        <f t="shared" ref="BY1207" si="12713">(BL1207*BT1207+BM1207*BS1207+BN1207*BT1210+BO1207*BS1210)</f>
        <v>-57746.301105229504</v>
      </c>
      <c r="BZ1207" s="20"/>
      <c r="CA1207" s="11">
        <v>1</v>
      </c>
      <c r="CB1207" s="12">
        <v>0</v>
      </c>
      <c r="CC1207" s="13">
        <v>0</v>
      </c>
      <c r="CD1207" s="14">
        <v>0</v>
      </c>
      <c r="CE1207" s="20"/>
      <c r="CF1207" s="1">
        <f t="shared" ref="CF1207" si="12714">BV1207*CA1207+BX1207*CA1210-BW1207*CB1207-BY1207*CB1210</f>
        <v>124886.89404857752</v>
      </c>
      <c r="CG1207" s="4">
        <f t="shared" ref="CG1207" si="12715">(BV1207*CB1207+BW1207*CA1207+BX1207*CB1210+BY1207*CA1210)</f>
        <v>0</v>
      </c>
      <c r="CH1207" s="2">
        <f t="shared" ref="CH1207" si="12716">BV1207*CC1207+BX1207*CC1210-BW1207*CD1207-BY1207*CD1210</f>
        <v>0</v>
      </c>
      <c r="CI1207" s="3">
        <f t="shared" ref="CI1207" si="12717">(BV1207*CD1207+BW1207*CC1207+BX1207*CD1210+BY1207*CC1210)</f>
        <v>-57746.301105229504</v>
      </c>
      <c r="CJ1207" s="28"/>
      <c r="CK1207" s="11">
        <v>1</v>
      </c>
      <c r="CL1207" s="12">
        <v>0</v>
      </c>
      <c r="CM1207" s="13">
        <v>0</v>
      </c>
      <c r="CN1207" s="14">
        <v>0</v>
      </c>
      <c r="CP1207" s="1">
        <f t="shared" ref="CP1207" si="12718">CF1207*CK1207+CH1207*CK1210-CG1207*CL1207-CI1207*CL1210</f>
        <v>124886.89404857752</v>
      </c>
      <c r="CQ1207" s="4">
        <f t="shared" ref="CQ1207" si="12719">(CF1207*CL1207+CG1207*CK1207+CH1207*CL1210+CI1207*CK1210)</f>
        <v>-57746.301105229504</v>
      </c>
      <c r="CR1207" s="2">
        <f t="shared" ref="CR1207" si="12720">CF1207*CM1207+CH1207*CM1210-CG1207*CN1207-CI1207*CN1210</f>
        <v>0</v>
      </c>
      <c r="CS1207" s="3">
        <f t="shared" ref="CS1207" si="12721">(CF1207*CN1207+CG1207*CM1207+CH1207*CN1210+CI1207*CM1210)</f>
        <v>-57746.301105229504</v>
      </c>
      <c r="CU1207" s="29">
        <f t="shared" ref="CU1207" si="12722">20*LOG(((1+$CL$4)/$CL$4)/((CP1207+CP1210)^2+(CQ1207+CQ1210)^2)^0.5)</f>
        <v>-104.29255826857727</v>
      </c>
      <c r="CW1207" s="53">
        <f t="shared" ref="CW1207" si="12723">((CP1207^2+CQ1207^2)^0.5)/((CP1210^2+CQ1210^2)^0.5)</f>
        <v>0.46238880026768947</v>
      </c>
    </row>
    <row r="1208" spans="1:101" ht="18" customHeight="1" thickBot="1">
      <c r="D1208" s="11"/>
      <c r="E1208" s="13"/>
      <c r="F1208" s="13"/>
      <c r="G1208" s="15"/>
      <c r="H1208" s="10"/>
      <c r="I1208" s="11"/>
      <c r="J1208" s="13"/>
      <c r="K1208" s="13"/>
      <c r="L1208" s="15"/>
      <c r="N1208" s="5"/>
      <c r="Q1208" s="6"/>
      <c r="S1208" s="11"/>
      <c r="T1208" s="13"/>
      <c r="U1208" s="13"/>
      <c r="V1208" s="15"/>
      <c r="W1208" s="20"/>
      <c r="X1208" s="5"/>
      <c r="AA1208" s="6"/>
      <c r="AB1208" s="20"/>
      <c r="AC1208" s="11"/>
      <c r="AD1208" s="13"/>
      <c r="AE1208" s="13"/>
      <c r="AF1208" s="15"/>
      <c r="AG1208" s="20"/>
      <c r="AH1208" s="5"/>
      <c r="AK1208" s="6"/>
      <c r="AL1208" s="20"/>
      <c r="AM1208" s="11"/>
      <c r="AN1208" s="13"/>
      <c r="AO1208" s="13"/>
      <c r="AP1208" s="15"/>
      <c r="AR1208" s="5"/>
      <c r="AU1208" s="6"/>
      <c r="AW1208" s="11"/>
      <c r="AX1208" s="13"/>
      <c r="AY1208" s="13"/>
      <c r="AZ1208" s="15"/>
      <c r="BA1208" s="20"/>
      <c r="BB1208" s="5"/>
      <c r="BE1208" s="6"/>
      <c r="BG1208" s="11"/>
      <c r="BH1208" s="13"/>
      <c r="BI1208" s="13"/>
      <c r="BJ1208" s="15"/>
      <c r="BL1208" s="5"/>
      <c r="BO1208" s="6"/>
      <c r="BQ1208" s="11"/>
      <c r="BR1208" s="13"/>
      <c r="BS1208" s="13"/>
      <c r="BT1208" s="15"/>
      <c r="BU1208" s="20"/>
      <c r="BV1208" s="5"/>
      <c r="BY1208" s="6"/>
      <c r="CA1208" s="11"/>
      <c r="CB1208" s="13"/>
      <c r="CC1208" s="13"/>
      <c r="CD1208" s="15"/>
      <c r="CF1208" s="5"/>
      <c r="CI1208" s="6"/>
      <c r="CK1208" s="11"/>
      <c r="CL1208" s="13"/>
      <c r="CM1208" s="13"/>
      <c r="CN1208" s="15"/>
      <c r="CP1208" s="5"/>
      <c r="CS1208" s="6"/>
      <c r="CW1208" s="54"/>
    </row>
    <row r="1209" spans="1:101" ht="18" customHeight="1" thickBot="1">
      <c r="D1209" s="11" t="s">
        <v>101</v>
      </c>
      <c r="E1209" s="13"/>
      <c r="F1209" s="13" t="s">
        <v>102</v>
      </c>
      <c r="G1209" s="15"/>
      <c r="H1209" s="10"/>
      <c r="I1209" s="11" t="s">
        <v>106</v>
      </c>
      <c r="J1209" s="13"/>
      <c r="K1209" s="13" t="s">
        <v>105</v>
      </c>
      <c r="L1209" s="15"/>
      <c r="N1209" s="194" t="s">
        <v>16</v>
      </c>
      <c r="O1209" s="195"/>
      <c r="P1209" s="196" t="s">
        <v>17</v>
      </c>
      <c r="Q1209" s="197"/>
      <c r="S1209" s="11" t="s">
        <v>4</v>
      </c>
      <c r="T1209" s="13"/>
      <c r="U1209" s="13" t="s">
        <v>5</v>
      </c>
      <c r="V1209" s="15"/>
      <c r="W1209" s="20"/>
      <c r="X1209" s="194" t="s">
        <v>111</v>
      </c>
      <c r="Y1209" s="195"/>
      <c r="Z1209" s="196" t="s">
        <v>110</v>
      </c>
      <c r="AA1209" s="197"/>
      <c r="AB1209" s="20"/>
      <c r="AC1209" s="11" t="s">
        <v>18</v>
      </c>
      <c r="AD1209" s="13"/>
      <c r="AE1209" s="13" t="s">
        <v>19</v>
      </c>
      <c r="AF1209" s="15"/>
      <c r="AG1209" s="20"/>
      <c r="AH1209" s="194" t="s">
        <v>114</v>
      </c>
      <c r="AI1209" s="195"/>
      <c r="AJ1209" s="196" t="s">
        <v>115</v>
      </c>
      <c r="AK1209" s="197"/>
      <c r="AL1209" s="20"/>
      <c r="AM1209" s="11" t="s">
        <v>138</v>
      </c>
      <c r="AN1209" s="13"/>
      <c r="AO1209" s="13" t="s">
        <v>137</v>
      </c>
      <c r="AP1209" s="15"/>
      <c r="AR1209" s="194" t="s">
        <v>117</v>
      </c>
      <c r="AS1209" s="195"/>
      <c r="AT1209" s="196" t="s">
        <v>118</v>
      </c>
      <c r="AU1209" s="197"/>
      <c r="AV1209" s="36"/>
      <c r="AW1209" s="11" t="s">
        <v>142</v>
      </c>
      <c r="AX1209" s="13"/>
      <c r="AY1209" s="13" t="s">
        <v>141</v>
      </c>
      <c r="AZ1209" s="15"/>
      <c r="BA1209" s="20"/>
      <c r="BB1209" s="194" t="s">
        <v>122</v>
      </c>
      <c r="BC1209" s="195"/>
      <c r="BD1209" s="196" t="s">
        <v>121</v>
      </c>
      <c r="BE1209" s="197"/>
      <c r="BF1209" s="36"/>
      <c r="BG1209" s="11" t="s">
        <v>145</v>
      </c>
      <c r="BH1209" s="13"/>
      <c r="BI1209" s="13" t="s">
        <v>146</v>
      </c>
      <c r="BJ1209" s="15"/>
      <c r="BK1209" s="36"/>
      <c r="BL1209" s="194" t="s">
        <v>125</v>
      </c>
      <c r="BM1209" s="195"/>
      <c r="BN1209" s="196" t="s">
        <v>126</v>
      </c>
      <c r="BO1209" s="197"/>
      <c r="BP1209" s="36"/>
      <c r="BQ1209" s="11" t="s">
        <v>150</v>
      </c>
      <c r="BR1209" s="13"/>
      <c r="BS1209" s="13" t="s">
        <v>149</v>
      </c>
      <c r="BT1209" s="15"/>
      <c r="BU1209" s="20"/>
      <c r="BV1209" s="194" t="s">
        <v>129</v>
      </c>
      <c r="BW1209" s="195"/>
      <c r="BX1209" s="196" t="s">
        <v>130</v>
      </c>
      <c r="BY1209" s="197"/>
      <c r="BZ1209" s="36"/>
      <c r="CA1209" s="11" t="s">
        <v>154</v>
      </c>
      <c r="CB1209" s="13"/>
      <c r="CC1209" s="13" t="s">
        <v>153</v>
      </c>
      <c r="CD1209" s="15"/>
      <c r="CE1209" s="36"/>
      <c r="CF1209" s="194" t="s">
        <v>134</v>
      </c>
      <c r="CG1209" s="195"/>
      <c r="CH1209" s="196" t="s">
        <v>133</v>
      </c>
      <c r="CI1209" s="197"/>
      <c r="CK1209" s="11" t="s">
        <v>159</v>
      </c>
      <c r="CL1209" s="13"/>
      <c r="CM1209" s="13" t="s">
        <v>158</v>
      </c>
      <c r="CN1209" s="15"/>
      <c r="CP1209" s="109" t="s">
        <v>161</v>
      </c>
      <c r="CQ1209" s="110"/>
      <c r="CR1209" s="111" t="s">
        <v>162</v>
      </c>
      <c r="CS1209" s="112"/>
      <c r="CU1209" s="38" t="s">
        <v>29</v>
      </c>
      <c r="CW1209" s="55" t="s">
        <v>47</v>
      </c>
    </row>
    <row r="1210" spans="1:101" ht="18" customHeight="1" thickTop="1" thickBot="1">
      <c r="D1210" s="16">
        <v>0</v>
      </c>
      <c r="E1210" s="17">
        <f t="shared" ref="E1210" si="12724">$B1207*$E$4</f>
        <v>2.4108608</v>
      </c>
      <c r="F1210" s="18">
        <v>1</v>
      </c>
      <c r="G1210" s="19">
        <v>0</v>
      </c>
      <c r="H1210" s="10"/>
      <c r="I1210" s="16">
        <v>0</v>
      </c>
      <c r="J1210" s="17">
        <v>0</v>
      </c>
      <c r="K1210" s="18">
        <v>1</v>
      </c>
      <c r="L1210" s="19">
        <v>0</v>
      </c>
      <c r="N1210" s="1">
        <f t="shared" ref="N1210" si="12725">D1210*I1207+F1210*I1210-E1210*J1207-G1210*J1210</f>
        <v>0</v>
      </c>
      <c r="O1210" s="4">
        <f t="shared" ref="O1210" si="12726">(D1210*J1207+E1210*I1207+F1210*J1210+G1210*I1210)</f>
        <v>2.4108608</v>
      </c>
      <c r="P1210" s="2">
        <f t="shared" ref="P1210" si="12727">D1210*K1207+F1210*K1210-E1210*L1207-G1210*L1210</f>
        <v>-9.1835685962547213</v>
      </c>
      <c r="Q1210" s="3">
        <f t="shared" ref="Q1210" si="12728">(D1210*L1207+E1210*K1207+F1210*L1210+G1210*K1210)</f>
        <v>0</v>
      </c>
      <c r="S1210" s="16">
        <v>0</v>
      </c>
      <c r="T1210" s="17">
        <f t="shared" ref="T1210" si="12729">$B1207*$T$4</f>
        <v>5.3412608000000006</v>
      </c>
      <c r="U1210" s="18">
        <v>1</v>
      </c>
      <c r="V1210" s="19">
        <v>0</v>
      </c>
      <c r="W1210" s="20"/>
      <c r="X1210" s="1">
        <f t="shared" ref="X1210" si="12730">N1210*S1207+P1210*S1210-O1210*T1207-Q1210*T1210</f>
        <v>0</v>
      </c>
      <c r="Y1210" s="4">
        <f t="shared" ref="Y1210" si="12731">(N1210*T1207+O1210*S1207+P1210*T1210+Q1210*S1210)</f>
        <v>-46.640974147286371</v>
      </c>
      <c r="Z1210" s="2">
        <f t="shared" ref="Z1210" si="12732">N1210*U1207+P1210*U1210-O1210*V1207-Q1210*V1210</f>
        <v>-9.1835685962547213</v>
      </c>
      <c r="AA1210" s="3">
        <f t="shared" ref="AA1210" si="12733">(N1210*V1207+O1210*U1207+P1210*V1210+Q1210*U1210)</f>
        <v>0</v>
      </c>
      <c r="AB1210" s="20"/>
      <c r="AC1210" s="16">
        <v>0</v>
      </c>
      <c r="AD1210" s="17">
        <v>0</v>
      </c>
      <c r="AE1210" s="18">
        <v>1</v>
      </c>
      <c r="AF1210" s="19">
        <v>0</v>
      </c>
      <c r="AG1210" s="20"/>
      <c r="AH1210" s="1">
        <f t="shared" ref="AH1210" si="12734">X1210*AC1207+Z1210*AC1210-Y1210*AD1207-AA1210*AD1210</f>
        <v>0</v>
      </c>
      <c r="AI1210" s="4">
        <f t="shared" ref="AI1210" si="12735">(X1210*AD1207+Y1210*AC1207+Z1210*AD1210+AA1210*AC1210)</f>
        <v>-46.640974147286371</v>
      </c>
      <c r="AJ1210" s="2">
        <f t="shared" ref="AJ1210" si="12736">X1210*AE1207+Z1210*AE1210-Y1210*AF1207-AA1210*AF1210</f>
        <v>227.23814878350515</v>
      </c>
      <c r="AK1210" s="3">
        <f t="shared" ref="AK1210" si="12737">(X1210*AF1207+Y1210*AE1207+Z1210*AF1210+AA1210*AE1210)</f>
        <v>0</v>
      </c>
      <c r="AL1210" s="20"/>
      <c r="AM1210" s="16">
        <v>0</v>
      </c>
      <c r="AN1210" s="17">
        <f t="shared" ref="AN1210" si="12738">$B1207*$AN$4</f>
        <v>5.6410495999999997</v>
      </c>
      <c r="AO1210" s="18">
        <v>1</v>
      </c>
      <c r="AP1210" s="19">
        <v>0</v>
      </c>
      <c r="AR1210" s="1">
        <f t="shared" ref="AR1210" si="12739">AH1210*AM1207+AJ1210*AM1210-AI1210*AN1207-AK1210*AN1210</f>
        <v>0</v>
      </c>
      <c r="AS1210" s="4">
        <f t="shared" ref="AS1210" si="12740">(AH1210*AN1207+AI1210*AM1207+AJ1210*AN1210+AK1210*AM1210)</f>
        <v>1235.2206941526458</v>
      </c>
      <c r="AT1210" s="2">
        <f t="shared" ref="AT1210" si="12741">AH1210*AO1207+AJ1210*AO1210-AI1210*AP1207-AK1210*AP1210</f>
        <v>227.23814878350515</v>
      </c>
      <c r="AU1210" s="3">
        <f t="shared" ref="AU1210" si="12742">(AH1210*AP1207+AI1210*AO1207+AJ1210*AP1210+AK1210*AO1210)</f>
        <v>0</v>
      </c>
      <c r="AV1210" s="20"/>
      <c r="AW1210" s="16">
        <v>0</v>
      </c>
      <c r="AX1210" s="17">
        <v>0</v>
      </c>
      <c r="AY1210" s="18">
        <v>1</v>
      </c>
      <c r="AZ1210" s="19">
        <v>0</v>
      </c>
      <c r="BA1210" s="20"/>
      <c r="BB1210" s="1">
        <f t="shared" ref="BB1210" si="12743">AR1210*AW1207+AT1210*AW1210-AS1210*AX1207-AU1210*AX1210</f>
        <v>0</v>
      </c>
      <c r="BC1210" s="4">
        <f t="shared" ref="BC1210" si="12744">(AR1210*AX1207+AS1210*AW1207+AT1210*AX1210+AU1210*AW1210)</f>
        <v>1235.2206941526458</v>
      </c>
      <c r="BD1210" s="2">
        <f t="shared" ref="BD1210" si="12745">AR1210*AY1207+AT1210*AY1210-AS1210*AZ1207-AU1210*AZ1210</f>
        <v>-6034.0589873437102</v>
      </c>
      <c r="BE1210" s="3">
        <f t="shared" ref="BE1210" si="12746">(AR1210*AZ1207+AS1210*AY1207+AT1210*AZ1210+AU1210*AY1210)</f>
        <v>0</v>
      </c>
      <c r="BF1210" s="20"/>
      <c r="BG1210" s="16">
        <v>0</v>
      </c>
      <c r="BH1210" s="17">
        <f t="shared" ref="BH1210" si="12747">$B1207*$BH$4</f>
        <v>5.3412608000000006</v>
      </c>
      <c r="BI1210" s="18">
        <v>1</v>
      </c>
      <c r="BJ1210" s="19">
        <v>0</v>
      </c>
      <c r="BK1210" s="20"/>
      <c r="BL1210" s="1">
        <f t="shared" ref="BL1210" si="12748">BB1210*BG1207+BD1210*BG1210-BC1210*BH1207-BE1210*BH1210</f>
        <v>0</v>
      </c>
      <c r="BM1210" s="4">
        <f t="shared" ref="BM1210" si="12749">(BB1210*BH1207+BC1210*BG1207+BD1210*BH1210+BE1210*BG1210)</f>
        <v>-30994.262039834015</v>
      </c>
      <c r="BN1210" s="2">
        <f t="shared" ref="BN1210" si="12750">BB1210*BI1207+BD1210*BI1210-BC1210*BJ1207-BE1210*BJ1210</f>
        <v>-6034.0589873437102</v>
      </c>
      <c r="BO1210" s="3">
        <f t="shared" ref="BO1210" si="12751">(BB1210*BJ1207+BC1210*BI1207+BD1210*BJ1210+BE1210*BI1210)</f>
        <v>0</v>
      </c>
      <c r="BP1210" s="20"/>
      <c r="BQ1210" s="16">
        <v>0</v>
      </c>
      <c r="BR1210" s="17">
        <v>0</v>
      </c>
      <c r="BS1210" s="18">
        <v>1</v>
      </c>
      <c r="BT1210" s="19">
        <v>0</v>
      </c>
      <c r="BU1210" s="20"/>
      <c r="BV1210" s="1">
        <f t="shared" ref="BV1210" si="12752">BL1210*BQ1207+BN1210*BQ1210-BM1210*BR1207-BO1210*BR1210</f>
        <v>0</v>
      </c>
      <c r="BW1210" s="4">
        <f t="shared" ref="BW1210" si="12753">(BL1210*BR1207+BM1210*BQ1207+BN1210*BR1210+BO1210*BQ1210)</f>
        <v>-30994.262039834015</v>
      </c>
      <c r="BX1210" s="2">
        <f t="shared" ref="BX1210" si="12754">BL1210*BS1207+BN1210*BS1210-BM1210*BT1207-BO1210*BT1210</f>
        <v>124886.89404857751</v>
      </c>
      <c r="BY1210" s="3">
        <f t="shared" ref="BY1210" si="12755">(BL1210*BT1207+BM1210*BS1207+BN1210*BT1210+BO1210*BS1210)</f>
        <v>0</v>
      </c>
      <c r="BZ1210" s="20"/>
      <c r="CA1210" s="16">
        <v>0</v>
      </c>
      <c r="CB1210" s="17">
        <f t="shared" ref="CB1210" si="12756">$B1207*$CB$4</f>
        <v>2.4108608</v>
      </c>
      <c r="CC1210" s="18">
        <v>1</v>
      </c>
      <c r="CD1210" s="19">
        <v>0</v>
      </c>
      <c r="CE1210" s="20"/>
      <c r="CF1210" s="1">
        <f t="shared" ref="CF1210" si="12757">BV1210*CA1207+BX1210*CA1210-BW1210*CB1207-BY1210*CB1210</f>
        <v>0</v>
      </c>
      <c r="CG1210" s="4">
        <f t="shared" ref="CG1210" si="12758">(BV1210*CB1207+BW1210*CA1207+BX1210*CB1210+BY1210*CA1210)</f>
        <v>270090.6552556348</v>
      </c>
      <c r="CH1210" s="2">
        <f t="shared" ref="CH1210" si="12759">BV1210*CC1207+BX1210*CC1210-BW1210*CD1207-BY1210*CD1210</f>
        <v>124886.89404857751</v>
      </c>
      <c r="CI1210" s="3">
        <f t="shared" ref="CI1210" si="12760">(BV1210*CD1207+BW1210*CC1207+BX1210*CD1210+BY1210*CC1210)</f>
        <v>0</v>
      </c>
      <c r="CK1210" s="16">
        <f t="shared" ref="CK1210" si="12761">1/$CL$4</f>
        <v>1</v>
      </c>
      <c r="CL1210" s="17">
        <v>0</v>
      </c>
      <c r="CM1210" s="18">
        <v>1</v>
      </c>
      <c r="CN1210" s="19">
        <v>0</v>
      </c>
      <c r="CP1210" s="1">
        <f t="shared" ref="CP1210" si="12762">CF1210*CK1207+CH1210*CK1210-CG1210*CL1207-CI1210*CL1210</f>
        <v>124886.89404857751</v>
      </c>
      <c r="CQ1210" s="4">
        <f t="shared" ref="CQ1210" si="12763">(CF1210*CL1207+CG1210*CK1207+CH1210*CL1210+CI1210*CK1210)</f>
        <v>270090.6552556348</v>
      </c>
      <c r="CR1210" s="2">
        <f t="shared" ref="CR1210" si="12764">CF1210*CM1207+CH1210*CM1210-CG1210*CN1207-CI1210*CN1210</f>
        <v>124886.89404857751</v>
      </c>
      <c r="CS1210" s="3">
        <f t="shared" ref="CS1210" si="12765">(CF1210*CN1207+CG1210*CM1207+CH1210*CN1210+CI1210*CM1210)</f>
        <v>0</v>
      </c>
      <c r="CU1210" s="39">
        <f t="shared" ref="CU1210" si="12766">(180/PI())*ATAN(-1*(CQ1207/CP1207))</f>
        <v>24.815292539158243</v>
      </c>
      <c r="CW1210" s="56">
        <f t="shared" ref="CW1210" si="12767">20*LOG(((1-(10^(CU1207/20)^2)*(1-((1-CW1207)/(1+CW1207))^2))^0.5))</f>
        <v>-1.3978794522522281E-10</v>
      </c>
    </row>
    <row r="1211" spans="1:101" ht="18" customHeight="1"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/>
      <c r="S1211" s="20"/>
      <c r="T1211" s="20"/>
      <c r="U1211" s="20"/>
      <c r="V1211" s="20"/>
      <c r="W1211" s="20"/>
      <c r="X1211" s="20"/>
      <c r="Y1211" s="20"/>
      <c r="Z1211" s="20"/>
      <c r="AA1211" s="20"/>
      <c r="AB1211" s="30"/>
      <c r="AC1211" s="20"/>
      <c r="AD1211" s="20"/>
      <c r="AE1211" s="20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</row>
    <row r="1212" spans="1:101" ht="18" customHeight="1"/>
    <row r="1213" spans="1:101" ht="18" customHeight="1" thickBot="1">
      <c r="A1213" s="23"/>
      <c r="B1213" s="23"/>
      <c r="C1213" s="23"/>
      <c r="D1213" s="20" t="s">
        <v>6</v>
      </c>
      <c r="E1213" s="20"/>
      <c r="F1213" s="20"/>
      <c r="G1213" s="20"/>
      <c r="H1213" s="20"/>
      <c r="I1213" s="20" t="s">
        <v>7</v>
      </c>
      <c r="J1213" s="20"/>
      <c r="K1213" s="20"/>
      <c r="L1213" s="20"/>
      <c r="M1213" s="23"/>
      <c r="N1213" s="23"/>
      <c r="O1213" s="24" t="s">
        <v>8</v>
      </c>
      <c r="P1213" s="23"/>
      <c r="Q1213" s="23"/>
      <c r="R1213" s="23"/>
      <c r="S1213" s="20"/>
      <c r="T1213" s="20" t="s">
        <v>9</v>
      </c>
      <c r="U1213" s="23"/>
      <c r="V1213" s="23"/>
      <c r="W1213" s="23"/>
      <c r="X1213" s="23"/>
      <c r="Y1213" s="24" t="s">
        <v>10</v>
      </c>
      <c r="Z1213" s="23"/>
      <c r="AA1213" s="23"/>
      <c r="AB1213" s="23"/>
      <c r="AC1213" s="24" t="s">
        <v>11</v>
      </c>
      <c r="AD1213" s="20"/>
      <c r="AE1213" s="20"/>
      <c r="AF1213" s="20"/>
      <c r="AG1213" s="20"/>
      <c r="AH1213" s="23"/>
      <c r="AI1213" s="24" t="s">
        <v>12</v>
      </c>
      <c r="AJ1213" s="23"/>
      <c r="AK1213" s="23"/>
      <c r="AL1213" s="20"/>
      <c r="AM1213" s="24" t="s">
        <v>21</v>
      </c>
      <c r="AN1213" s="20"/>
      <c r="AO1213" s="23"/>
      <c r="AP1213" s="23"/>
      <c r="AQ1213" s="23"/>
      <c r="AR1213" s="23"/>
      <c r="AS1213" s="24" t="s">
        <v>87</v>
      </c>
      <c r="AT1213" s="23"/>
      <c r="AU1213" s="23"/>
      <c r="AV1213" s="23"/>
      <c r="AW1213" s="24" t="s">
        <v>22</v>
      </c>
      <c r="AX1213" s="20"/>
      <c r="AY1213" s="20"/>
      <c r="AZ1213" s="20"/>
      <c r="BA1213" s="20"/>
      <c r="BB1213" s="23"/>
      <c r="BC1213" s="24" t="s">
        <v>13</v>
      </c>
      <c r="BD1213" s="23"/>
      <c r="BE1213" s="23"/>
      <c r="BF1213" s="23"/>
      <c r="BG1213" s="24" t="s">
        <v>23</v>
      </c>
      <c r="BH1213" s="20"/>
      <c r="BI1213" s="23"/>
      <c r="BJ1213" s="23"/>
      <c r="BK1213" s="23"/>
      <c r="BL1213" s="23"/>
      <c r="BM1213" s="24" t="s">
        <v>24</v>
      </c>
      <c r="BN1213" s="23"/>
      <c r="BO1213" s="23"/>
      <c r="BP1213" s="23"/>
      <c r="BQ1213" s="24" t="s">
        <v>22</v>
      </c>
      <c r="BR1213" s="20"/>
      <c r="BS1213" s="20"/>
      <c r="BT1213" s="20"/>
      <c r="BU1213" s="20"/>
      <c r="BV1213" s="23"/>
      <c r="BW1213" s="24" t="s">
        <v>25</v>
      </c>
      <c r="BX1213" s="23"/>
      <c r="BY1213" s="23"/>
      <c r="BZ1213" s="23"/>
      <c r="CA1213" s="24" t="s">
        <v>23</v>
      </c>
      <c r="CB1213" s="20"/>
      <c r="CC1213" s="23"/>
      <c r="CD1213" s="23"/>
      <c r="CE1213" s="23"/>
      <c r="CF1213" s="23"/>
      <c r="CG1213" s="24" t="s">
        <v>88</v>
      </c>
      <c r="CH1213" s="23"/>
      <c r="CI1213" s="23"/>
      <c r="CJ1213" s="23"/>
      <c r="CK1213" s="24" t="s">
        <v>155</v>
      </c>
      <c r="CL1213" s="24"/>
      <c r="CM1213" s="23"/>
      <c r="CN1213" s="23"/>
      <c r="CO1213" s="23"/>
      <c r="CP1213" s="23"/>
      <c r="CQ1213" s="24" t="s">
        <v>89</v>
      </c>
      <c r="CR1213" s="23"/>
      <c r="CS1213" s="23"/>
    </row>
    <row r="1214" spans="1:101" ht="18" customHeight="1" thickBot="1">
      <c r="A1214" s="23"/>
      <c r="B1214" s="33"/>
      <c r="C1214" s="23"/>
      <c r="D1214" s="7" t="s">
        <v>99</v>
      </c>
      <c r="E1214" s="8"/>
      <c r="F1214" s="8" t="s">
        <v>100</v>
      </c>
      <c r="G1214" s="9"/>
      <c r="H1214" s="10"/>
      <c r="I1214" s="7" t="s">
        <v>103</v>
      </c>
      <c r="J1214" s="8"/>
      <c r="K1214" s="8" t="s">
        <v>104</v>
      </c>
      <c r="L1214" s="9"/>
      <c r="M1214" s="23"/>
      <c r="N1214" s="194" t="s">
        <v>74</v>
      </c>
      <c r="O1214" s="195"/>
      <c r="P1214" s="196" t="s">
        <v>75</v>
      </c>
      <c r="Q1214" s="197"/>
      <c r="R1214" s="23"/>
      <c r="S1214" s="7" t="s">
        <v>2</v>
      </c>
      <c r="T1214" s="8"/>
      <c r="U1214" s="8" t="s">
        <v>3</v>
      </c>
      <c r="V1214" s="9"/>
      <c r="W1214" s="20"/>
      <c r="X1214" s="194" t="s">
        <v>108</v>
      </c>
      <c r="Y1214" s="195"/>
      <c r="Z1214" s="196" t="s">
        <v>109</v>
      </c>
      <c r="AA1214" s="197"/>
      <c r="AB1214" s="20"/>
      <c r="AC1214" s="7" t="s">
        <v>107</v>
      </c>
      <c r="AD1214" s="8"/>
      <c r="AE1214" s="8" t="s">
        <v>14</v>
      </c>
      <c r="AF1214" s="9"/>
      <c r="AG1214" s="20"/>
      <c r="AH1214" s="194" t="s">
        <v>112</v>
      </c>
      <c r="AI1214" s="195"/>
      <c r="AJ1214" s="196" t="s">
        <v>113</v>
      </c>
      <c r="AK1214" s="197"/>
      <c r="AL1214" s="20"/>
      <c r="AM1214" s="106" t="s">
        <v>135</v>
      </c>
      <c r="AN1214" s="107"/>
      <c r="AO1214" s="107" t="s">
        <v>136</v>
      </c>
      <c r="AP1214" s="108"/>
      <c r="AQ1214" s="23"/>
      <c r="AR1214" s="194" t="s">
        <v>116</v>
      </c>
      <c r="AS1214" s="195"/>
      <c r="AT1214" s="196" t="s">
        <v>0</v>
      </c>
      <c r="AU1214" s="197"/>
      <c r="AV1214" s="36"/>
      <c r="AW1214" s="7" t="s">
        <v>139</v>
      </c>
      <c r="AX1214" s="8"/>
      <c r="AY1214" s="8" t="s">
        <v>140</v>
      </c>
      <c r="AZ1214" s="9"/>
      <c r="BA1214" s="20"/>
      <c r="BB1214" s="194" t="s">
        <v>119</v>
      </c>
      <c r="BC1214" s="195"/>
      <c r="BD1214" s="196" t="s">
        <v>120</v>
      </c>
      <c r="BE1214" s="197"/>
      <c r="BF1214" s="36"/>
      <c r="BG1214" s="190" t="s">
        <v>143</v>
      </c>
      <c r="BH1214" s="191"/>
      <c r="BI1214" s="192" t="s">
        <v>144</v>
      </c>
      <c r="BJ1214" s="193"/>
      <c r="BK1214" s="36"/>
      <c r="BL1214" s="194" t="s">
        <v>123</v>
      </c>
      <c r="BM1214" s="195"/>
      <c r="BN1214" s="196" t="s">
        <v>124</v>
      </c>
      <c r="BO1214" s="197"/>
      <c r="BP1214" s="36"/>
      <c r="BQ1214" s="7" t="s">
        <v>147</v>
      </c>
      <c r="BR1214" s="8"/>
      <c r="BS1214" s="8" t="s">
        <v>148</v>
      </c>
      <c r="BT1214" s="9"/>
      <c r="BU1214" s="20"/>
      <c r="BV1214" s="194" t="s">
        <v>127</v>
      </c>
      <c r="BW1214" s="195"/>
      <c r="BX1214" s="196" t="s">
        <v>128</v>
      </c>
      <c r="BY1214" s="197"/>
      <c r="BZ1214" s="36"/>
      <c r="CA1214" s="7" t="s">
        <v>151</v>
      </c>
      <c r="CB1214" s="8"/>
      <c r="CC1214" s="8" t="s">
        <v>152</v>
      </c>
      <c r="CD1214" s="9"/>
      <c r="CE1214" s="36"/>
      <c r="CF1214" s="194" t="s">
        <v>131</v>
      </c>
      <c r="CG1214" s="195"/>
      <c r="CH1214" s="196" t="s">
        <v>132</v>
      </c>
      <c r="CI1214" s="197"/>
      <c r="CJ1214" s="23"/>
      <c r="CK1214" s="7" t="s">
        <v>156</v>
      </c>
      <c r="CL1214" s="8"/>
      <c r="CM1214" s="8" t="s">
        <v>157</v>
      </c>
      <c r="CN1214" s="9"/>
      <c r="CO1214" s="23"/>
      <c r="CP1214" s="194" t="s">
        <v>160</v>
      </c>
      <c r="CQ1214" s="195"/>
      <c r="CR1214" s="196" t="s">
        <v>132</v>
      </c>
      <c r="CS1214" s="197"/>
      <c r="CU1214" s="26" t="s">
        <v>15</v>
      </c>
      <c r="CW1214" s="52" t="s">
        <v>46</v>
      </c>
    </row>
    <row r="1215" spans="1:101" ht="18" customHeight="1" thickTop="1" thickBot="1">
      <c r="B1215" s="34">
        <v>2.98</v>
      </c>
      <c r="D1215" s="11">
        <v>1</v>
      </c>
      <c r="E1215" s="12">
        <v>0</v>
      </c>
      <c r="F1215" s="13">
        <v>0</v>
      </c>
      <c r="G1215" s="14">
        <v>0</v>
      </c>
      <c r="H1215" s="10"/>
      <c r="I1215" s="11">
        <v>1</v>
      </c>
      <c r="J1215" s="12">
        <v>0</v>
      </c>
      <c r="K1215" s="13">
        <v>0</v>
      </c>
      <c r="L1215" s="40">
        <f t="shared" ref="L1215" si="12768">$B1215*$J$4</f>
        <v>4.2525792000000004</v>
      </c>
      <c r="N1215" s="1">
        <f t="shared" ref="N1215" si="12769">D1215*I1215+F1215*I1218-E1215*J1215-G1215*J1218</f>
        <v>1</v>
      </c>
      <c r="O1215" s="4">
        <f t="shared" ref="O1215" si="12770">(D1215*J1215+E1215*I1215+F1215*J1218+G1215*I1218)</f>
        <v>0</v>
      </c>
      <c r="P1215" s="2">
        <f t="shared" ref="P1215" si="12771">D1215*K1215+F1215*K1218-E1215*L1215-G1215*L1218</f>
        <v>0</v>
      </c>
      <c r="Q1215" s="3">
        <f t="shared" ref="Q1215" si="12772">(D1215*L1215+E1215*K1215+F1215*L1218+G1215*K1218)</f>
        <v>4.2525792000000004</v>
      </c>
      <c r="S1215" s="11">
        <v>1</v>
      </c>
      <c r="T1215" s="12">
        <v>0</v>
      </c>
      <c r="U1215" s="13">
        <v>0</v>
      </c>
      <c r="V1215" s="13">
        <v>0</v>
      </c>
      <c r="W1215" s="20"/>
      <c r="X1215" s="1">
        <f t="shared" ref="X1215" si="12773">N1215*S1215+P1215*S1218-O1215*T1215-Q1215*T1218</f>
        <v>-21.867608462151683</v>
      </c>
      <c r="Y1215" s="4">
        <f t="shared" ref="Y1215" si="12774">(N1215*T1215+O1215*S1215+P1215*T1218+Q1215*S1218)</f>
        <v>0</v>
      </c>
      <c r="Z1215" s="2">
        <f t="shared" ref="Z1215" si="12775">N1215*U1215+P1215*U1218-O1215*V1215-Q1215*V1218</f>
        <v>0</v>
      </c>
      <c r="AA1215" s="3">
        <f t="shared" ref="AA1215" si="12776">(N1215*V1215+O1215*U1215+P1215*V1218+Q1215*U1218)</f>
        <v>4.2525792000000004</v>
      </c>
      <c r="AB1215" s="20"/>
      <c r="AC1215" s="11">
        <v>1</v>
      </c>
      <c r="AD1215" s="12">
        <v>0</v>
      </c>
      <c r="AE1215" s="13">
        <v>0</v>
      </c>
      <c r="AF1215" s="40">
        <f t="shared" ref="AF1215" si="12777">$B1215*$AD$4</f>
        <v>5.1032202</v>
      </c>
      <c r="AG1215" s="20"/>
      <c r="AH1215" s="1">
        <f t="shared" ref="AH1215" si="12778">X1215*AC1215+Z1215*AC1218-Y1215*AD1215-AA1215*AD1218</f>
        <v>-21.867608462151683</v>
      </c>
      <c r="AI1215" s="4">
        <f t="shared" ref="AI1215" si="12779">(X1215*AD1215+Y1215*AC1215+Z1215*AD1218+AA1215*AC1218)</f>
        <v>0</v>
      </c>
      <c r="AJ1215" s="2">
        <f t="shared" ref="AJ1215" si="12780">X1215*AE1215+Z1215*AE1218-Y1215*AF1215-AA1215*AF1218</f>
        <v>0</v>
      </c>
      <c r="AK1215" s="3">
        <f t="shared" ref="AK1215" si="12781">(X1215*AF1215+Y1215*AE1215+Z1215*AF1218+AA1215*AE1218)</f>
        <v>-107.3426420297434</v>
      </c>
      <c r="AL1215" s="20"/>
      <c r="AM1215" s="11">
        <v>1</v>
      </c>
      <c r="AN1215" s="12">
        <v>0</v>
      </c>
      <c r="AO1215" s="13">
        <v>0</v>
      </c>
      <c r="AP1215" s="14">
        <v>0</v>
      </c>
      <c r="AR1215" s="1">
        <f t="shared" ref="AR1215" si="12782">AH1215*AM1215+AJ1215*AM1218-AI1215*AN1215-AK1215*AN1218</f>
        <v>587.74894569216758</v>
      </c>
      <c r="AS1215" s="4">
        <f t="shared" ref="AS1215" si="12783">(AH1215*AN1215+AI1215*AM1215+AJ1215*AN1218+AK1215*AM1218)</f>
        <v>0</v>
      </c>
      <c r="AT1215" s="2">
        <f t="shared" ref="AT1215" si="12784">AH1215*AO1215+AJ1215*AO1218-AI1215*AP1215-AK1215*AP1218</f>
        <v>0</v>
      </c>
      <c r="AU1215" s="3">
        <f t="shared" ref="AU1215" si="12785">(AH1215*AP1215+AI1215*AO1215+AJ1215*AP1218+AK1215*AO1218)</f>
        <v>-107.3426420297434</v>
      </c>
      <c r="AV1215" s="20"/>
      <c r="AW1215" s="11">
        <v>1</v>
      </c>
      <c r="AX1215" s="12">
        <v>0</v>
      </c>
      <c r="AY1215" s="13">
        <v>0</v>
      </c>
      <c r="AZ1215" s="40">
        <f t="shared" ref="AZ1215" si="12786">$B1215*$AX$4</f>
        <v>5.1032202</v>
      </c>
      <c r="BA1215" s="20"/>
      <c r="BB1215" s="1">
        <f t="shared" ref="BB1215" si="12787">AR1215*AW1215+AT1215*AW1218-AS1215*AX1215-AU1215*AX1218</f>
        <v>587.74894569216758</v>
      </c>
      <c r="BC1215" s="4">
        <f t="shared" ref="BC1215" si="12788">(AR1215*AX1215+AS1215*AW1215+AT1215*AX1218+AU1215*AW1218)</f>
        <v>0</v>
      </c>
      <c r="BD1215" s="2">
        <f t="shared" ref="BD1215" si="12789">AR1215*AY1215+AT1215*AY1218-AS1215*AZ1215-AU1215*AZ1218</f>
        <v>0</v>
      </c>
      <c r="BE1215" s="3">
        <f t="shared" ref="BE1215" si="12790">(AR1215*AZ1215+AS1215*AY1215+AT1215*AZ1218+AU1215*AY1218)</f>
        <v>2892.0696501552293</v>
      </c>
      <c r="BF1215" s="20"/>
      <c r="BG1215" s="11">
        <v>1</v>
      </c>
      <c r="BH1215" s="12">
        <v>0</v>
      </c>
      <c r="BI1215" s="13">
        <v>0</v>
      </c>
      <c r="BJ1215" s="14">
        <v>0</v>
      </c>
      <c r="BK1215" s="20"/>
      <c r="BL1215" s="1">
        <f t="shared" ref="BL1215" si="12791">BB1215*BG1215+BD1215*BG1218-BC1215*BH1215-BE1215*BH1218</f>
        <v>-14963.922944397917</v>
      </c>
      <c r="BM1215" s="4">
        <f t="shared" ref="BM1215" si="12792">(BB1215*BH1215+BC1215*BG1215+BD1215*BH1218+BE1215*BG1218)</f>
        <v>0</v>
      </c>
      <c r="BN1215" s="2">
        <f t="shared" ref="BN1215" si="12793">BB1215*BI1215+BD1215*BI1218-BC1215*BJ1215-BE1215*BJ1218</f>
        <v>0</v>
      </c>
      <c r="BO1215" s="3">
        <f t="shared" ref="BO1215" si="12794">(BB1215*BJ1215+BC1215*BI1215+BD1215*BJ1218+BE1215*BI1218)</f>
        <v>2892.0696501552293</v>
      </c>
      <c r="BP1215" s="20"/>
      <c r="BQ1215" s="11">
        <v>1</v>
      </c>
      <c r="BR1215" s="12">
        <v>0</v>
      </c>
      <c r="BS1215" s="13">
        <v>0</v>
      </c>
      <c r="BT1215" s="40">
        <f t="shared" ref="BT1215" si="12795">$B1215*BR$4</f>
        <v>4.2525792000000004</v>
      </c>
      <c r="BU1215" s="20"/>
      <c r="BV1215" s="1">
        <f t="shared" ref="BV1215" si="12796">BL1215*BQ1215+BN1215*BQ1218-BM1215*BR1215-BO1215*BR1218</f>
        <v>-14963.922944397917</v>
      </c>
      <c r="BW1215" s="4">
        <f t="shared" ref="BW1215" si="12797">(BL1215*BR1215+BM1215*BQ1215+BN1215*BR1218+BO1215*BQ1218)</f>
        <v>0</v>
      </c>
      <c r="BX1215" s="2">
        <f t="shared" ref="BX1215" si="12798">BL1215*BS1215+BN1215*BS1218-BM1215*BT1215-BO1215*BT1218</f>
        <v>0</v>
      </c>
      <c r="BY1215" s="3">
        <f t="shared" ref="BY1215" si="12799">(BL1215*BT1215+BM1215*BS1215+BN1215*BT1218+BO1215*BS1218)</f>
        <v>-60743.19781359411</v>
      </c>
      <c r="BZ1215" s="20"/>
      <c r="CA1215" s="11">
        <v>1</v>
      </c>
      <c r="CB1215" s="12">
        <v>0</v>
      </c>
      <c r="CC1215" s="13">
        <v>0</v>
      </c>
      <c r="CD1215" s="14">
        <v>0</v>
      </c>
      <c r="CE1215" s="20"/>
      <c r="CF1215" s="1">
        <f t="shared" ref="CF1215" si="12800">BV1215*CA1215+BX1215*CA1218-BW1215*CB1215-BY1215*CB1218</f>
        <v>132468.95392614615</v>
      </c>
      <c r="CG1215" s="4">
        <f t="shared" ref="CG1215" si="12801">(BV1215*CB1215+BW1215*CA1215+BX1215*CB1218+BY1215*CA1218)</f>
        <v>0</v>
      </c>
      <c r="CH1215" s="2">
        <f t="shared" ref="CH1215" si="12802">BV1215*CC1215+BX1215*CC1218-BW1215*CD1215-BY1215*CD1218</f>
        <v>0</v>
      </c>
      <c r="CI1215" s="3">
        <f t="shared" ref="CI1215" si="12803">(BV1215*CD1215+BW1215*CC1215+BX1215*CD1218+BY1215*CC1218)</f>
        <v>-60743.19781359411</v>
      </c>
      <c r="CJ1215" s="28"/>
      <c r="CK1215" s="11">
        <v>1</v>
      </c>
      <c r="CL1215" s="12">
        <v>0</v>
      </c>
      <c r="CM1215" s="13">
        <v>0</v>
      </c>
      <c r="CN1215" s="14">
        <v>0</v>
      </c>
      <c r="CP1215" s="1">
        <f t="shared" ref="CP1215" si="12804">CF1215*CK1215+CH1215*CK1218-CG1215*CL1215-CI1215*CL1218</f>
        <v>132468.95392614615</v>
      </c>
      <c r="CQ1215" s="4">
        <f t="shared" ref="CQ1215" si="12805">(CF1215*CL1215+CG1215*CK1215+CH1215*CL1218+CI1215*CK1218)</f>
        <v>-60743.19781359411</v>
      </c>
      <c r="CR1215" s="2">
        <f t="shared" ref="CR1215" si="12806">CF1215*CM1215+CH1215*CM1218-CG1215*CN1215-CI1215*CN1218</f>
        <v>0</v>
      </c>
      <c r="CS1215" s="3">
        <f t="shared" ref="CS1215" si="12807">(CF1215*CN1215+CG1215*CM1215+CH1215*CN1218+CI1215*CM1218)</f>
        <v>-60743.19781359411</v>
      </c>
      <c r="CU1215" s="29">
        <f t="shared" ref="CU1215" si="12808">20*LOG(((1+$CL$4)/$CL$4)/((CP1215+CP1218)^2+(CQ1215+CQ1218)^2)^0.5)</f>
        <v>-104.85162116217271</v>
      </c>
      <c r="CW1215" s="53">
        <f t="shared" ref="CW1215" si="12809">((CP1215^2+CQ1215^2)^0.5)/((CP1218^2+CQ1218^2)^0.5)</f>
        <v>0.45854667086991341</v>
      </c>
    </row>
    <row r="1216" spans="1:101" ht="18" customHeight="1" thickBot="1">
      <c r="D1216" s="11"/>
      <c r="E1216" s="13"/>
      <c r="F1216" s="13"/>
      <c r="G1216" s="15"/>
      <c r="H1216" s="10"/>
      <c r="I1216" s="11"/>
      <c r="J1216" s="13"/>
      <c r="K1216" s="13"/>
      <c r="L1216" s="15"/>
      <c r="N1216" s="5"/>
      <c r="Q1216" s="6"/>
      <c r="S1216" s="11"/>
      <c r="T1216" s="13"/>
      <c r="U1216" s="13"/>
      <c r="V1216" s="15"/>
      <c r="W1216" s="20"/>
      <c r="X1216" s="5"/>
      <c r="AA1216" s="6"/>
      <c r="AB1216" s="20"/>
      <c r="AC1216" s="11"/>
      <c r="AD1216" s="13"/>
      <c r="AE1216" s="13"/>
      <c r="AF1216" s="15"/>
      <c r="AG1216" s="20"/>
      <c r="AH1216" s="5"/>
      <c r="AK1216" s="6"/>
      <c r="AL1216" s="20"/>
      <c r="AM1216" s="11"/>
      <c r="AN1216" s="13"/>
      <c r="AO1216" s="13"/>
      <c r="AP1216" s="15"/>
      <c r="AR1216" s="5"/>
      <c r="AU1216" s="6"/>
      <c r="AW1216" s="11"/>
      <c r="AX1216" s="13"/>
      <c r="AY1216" s="13"/>
      <c r="AZ1216" s="15"/>
      <c r="BA1216" s="20"/>
      <c r="BB1216" s="5"/>
      <c r="BE1216" s="6"/>
      <c r="BG1216" s="11"/>
      <c r="BH1216" s="13"/>
      <c r="BI1216" s="13"/>
      <c r="BJ1216" s="15"/>
      <c r="BL1216" s="5"/>
      <c r="BO1216" s="6"/>
      <c r="BQ1216" s="11"/>
      <c r="BR1216" s="13"/>
      <c r="BS1216" s="13"/>
      <c r="BT1216" s="15"/>
      <c r="BU1216" s="20"/>
      <c r="BV1216" s="5"/>
      <c r="BY1216" s="6"/>
      <c r="CA1216" s="11"/>
      <c r="CB1216" s="13"/>
      <c r="CC1216" s="13"/>
      <c r="CD1216" s="15"/>
      <c r="CF1216" s="5"/>
      <c r="CI1216" s="6"/>
      <c r="CK1216" s="11"/>
      <c r="CL1216" s="13"/>
      <c r="CM1216" s="13"/>
      <c r="CN1216" s="15"/>
      <c r="CP1216" s="5"/>
      <c r="CS1216" s="6"/>
      <c r="CW1216" s="54"/>
    </row>
    <row r="1217" spans="1:101" ht="18" customHeight="1" thickBot="1">
      <c r="D1217" s="11" t="s">
        <v>101</v>
      </c>
      <c r="E1217" s="13"/>
      <c r="F1217" s="13" t="s">
        <v>102</v>
      </c>
      <c r="G1217" s="15"/>
      <c r="H1217" s="10"/>
      <c r="I1217" s="11" t="s">
        <v>106</v>
      </c>
      <c r="J1217" s="13"/>
      <c r="K1217" s="13" t="s">
        <v>105</v>
      </c>
      <c r="L1217" s="15"/>
      <c r="N1217" s="194" t="s">
        <v>16</v>
      </c>
      <c r="O1217" s="195"/>
      <c r="P1217" s="196" t="s">
        <v>17</v>
      </c>
      <c r="Q1217" s="197"/>
      <c r="S1217" s="11" t="s">
        <v>4</v>
      </c>
      <c r="T1217" s="13"/>
      <c r="U1217" s="13" t="s">
        <v>5</v>
      </c>
      <c r="V1217" s="15"/>
      <c r="W1217" s="20"/>
      <c r="X1217" s="194" t="s">
        <v>111</v>
      </c>
      <c r="Y1217" s="195"/>
      <c r="Z1217" s="196" t="s">
        <v>110</v>
      </c>
      <c r="AA1217" s="197"/>
      <c r="AB1217" s="20"/>
      <c r="AC1217" s="11" t="s">
        <v>18</v>
      </c>
      <c r="AD1217" s="13"/>
      <c r="AE1217" s="13" t="s">
        <v>19</v>
      </c>
      <c r="AF1217" s="15"/>
      <c r="AG1217" s="20"/>
      <c r="AH1217" s="194" t="s">
        <v>114</v>
      </c>
      <c r="AI1217" s="195"/>
      <c r="AJ1217" s="196" t="s">
        <v>115</v>
      </c>
      <c r="AK1217" s="197"/>
      <c r="AL1217" s="20"/>
      <c r="AM1217" s="11" t="s">
        <v>138</v>
      </c>
      <c r="AN1217" s="13"/>
      <c r="AO1217" s="13" t="s">
        <v>137</v>
      </c>
      <c r="AP1217" s="15"/>
      <c r="AR1217" s="194" t="s">
        <v>117</v>
      </c>
      <c r="AS1217" s="195"/>
      <c r="AT1217" s="196" t="s">
        <v>118</v>
      </c>
      <c r="AU1217" s="197"/>
      <c r="AV1217" s="36"/>
      <c r="AW1217" s="11" t="s">
        <v>142</v>
      </c>
      <c r="AX1217" s="13"/>
      <c r="AY1217" s="13" t="s">
        <v>141</v>
      </c>
      <c r="AZ1217" s="15"/>
      <c r="BA1217" s="20"/>
      <c r="BB1217" s="194" t="s">
        <v>122</v>
      </c>
      <c r="BC1217" s="195"/>
      <c r="BD1217" s="196" t="s">
        <v>121</v>
      </c>
      <c r="BE1217" s="197"/>
      <c r="BF1217" s="36"/>
      <c r="BG1217" s="11" t="s">
        <v>145</v>
      </c>
      <c r="BH1217" s="13"/>
      <c r="BI1217" s="13" t="s">
        <v>146</v>
      </c>
      <c r="BJ1217" s="15"/>
      <c r="BK1217" s="36"/>
      <c r="BL1217" s="194" t="s">
        <v>125</v>
      </c>
      <c r="BM1217" s="195"/>
      <c r="BN1217" s="196" t="s">
        <v>126</v>
      </c>
      <c r="BO1217" s="197"/>
      <c r="BP1217" s="36"/>
      <c r="BQ1217" s="11" t="s">
        <v>150</v>
      </c>
      <c r="BR1217" s="13"/>
      <c r="BS1217" s="13" t="s">
        <v>149</v>
      </c>
      <c r="BT1217" s="15"/>
      <c r="BU1217" s="20"/>
      <c r="BV1217" s="194" t="s">
        <v>129</v>
      </c>
      <c r="BW1217" s="195"/>
      <c r="BX1217" s="196" t="s">
        <v>130</v>
      </c>
      <c r="BY1217" s="197"/>
      <c r="BZ1217" s="36"/>
      <c r="CA1217" s="11" t="s">
        <v>154</v>
      </c>
      <c r="CB1217" s="13"/>
      <c r="CC1217" s="13" t="s">
        <v>153</v>
      </c>
      <c r="CD1217" s="15"/>
      <c r="CE1217" s="36"/>
      <c r="CF1217" s="194" t="s">
        <v>134</v>
      </c>
      <c r="CG1217" s="195"/>
      <c r="CH1217" s="196" t="s">
        <v>133</v>
      </c>
      <c r="CI1217" s="197"/>
      <c r="CK1217" s="11" t="s">
        <v>159</v>
      </c>
      <c r="CL1217" s="13"/>
      <c r="CM1217" s="13" t="s">
        <v>158</v>
      </c>
      <c r="CN1217" s="15"/>
      <c r="CP1217" s="109" t="s">
        <v>161</v>
      </c>
      <c r="CQ1217" s="110"/>
      <c r="CR1217" s="111" t="s">
        <v>162</v>
      </c>
      <c r="CS1217" s="112"/>
      <c r="CU1217" s="38" t="s">
        <v>29</v>
      </c>
      <c r="CW1217" s="55" t="s">
        <v>47</v>
      </c>
    </row>
    <row r="1218" spans="1:101" ht="18" customHeight="1" thickTop="1" thickBot="1">
      <c r="D1218" s="16">
        <v>0</v>
      </c>
      <c r="E1218" s="17">
        <f t="shared" ref="E1218" si="12810">$B1215*$E$4</f>
        <v>2.4271503999999999</v>
      </c>
      <c r="F1218" s="18">
        <v>1</v>
      </c>
      <c r="G1218" s="19">
        <v>0</v>
      </c>
      <c r="H1218" s="10"/>
      <c r="I1218" s="16">
        <v>0</v>
      </c>
      <c r="J1218" s="17">
        <v>0</v>
      </c>
      <c r="K1218" s="18">
        <v>1</v>
      </c>
      <c r="L1218" s="19">
        <v>0</v>
      </c>
      <c r="N1218" s="1">
        <f t="shared" ref="N1218" si="12811">D1218*I1215+F1218*I1218-E1218*J1215-G1218*J1218</f>
        <v>0</v>
      </c>
      <c r="O1218" s="4">
        <f t="shared" ref="O1218" si="12812">(D1218*J1215+E1218*I1215+F1218*J1218+G1218*I1218)</f>
        <v>2.4271503999999999</v>
      </c>
      <c r="P1218" s="2">
        <f t="shared" ref="P1218" si="12813">D1218*K1215+F1218*K1218-E1218*L1215-G1218*L1218</f>
        <v>-9.3216493063116808</v>
      </c>
      <c r="Q1218" s="3">
        <f t="shared" ref="Q1218" si="12814">(D1218*L1215+E1218*K1215+F1218*L1218+G1218*K1218)</f>
        <v>0</v>
      </c>
      <c r="S1218" s="16">
        <v>0</v>
      </c>
      <c r="T1218" s="17">
        <f t="shared" ref="T1218" si="12815">$B1215*$T$4</f>
        <v>5.3773504000000001</v>
      </c>
      <c r="U1218" s="18">
        <v>1</v>
      </c>
      <c r="V1218" s="19">
        <v>0</v>
      </c>
      <c r="W1218" s="20"/>
      <c r="X1218" s="1">
        <f t="shared" ref="X1218" si="12816">N1218*S1215+P1218*S1218-O1218*T1215-Q1218*T1218</f>
        <v>0</v>
      </c>
      <c r="Y1218" s="4">
        <f t="shared" ref="Y1218" si="12817">(N1218*T1215+O1218*S1215+P1218*T1218+Q1218*S1218)</f>
        <v>-47.698624225954838</v>
      </c>
      <c r="Z1218" s="2">
        <f t="shared" ref="Z1218" si="12818">N1218*U1215+P1218*U1218-O1218*V1215-Q1218*V1218</f>
        <v>-9.3216493063116808</v>
      </c>
      <c r="AA1218" s="3">
        <f t="shared" ref="AA1218" si="12819">(N1218*V1215+O1218*U1215+P1218*V1218+Q1218*U1218)</f>
        <v>0</v>
      </c>
      <c r="AB1218" s="20"/>
      <c r="AC1218" s="16">
        <v>0</v>
      </c>
      <c r="AD1218" s="17">
        <v>0</v>
      </c>
      <c r="AE1218" s="18">
        <v>1</v>
      </c>
      <c r="AF1218" s="19">
        <v>0</v>
      </c>
      <c r="AG1218" s="20"/>
      <c r="AH1218" s="1">
        <f t="shared" ref="AH1218" si="12820">X1218*AC1215+Z1218*AC1218-Y1218*AD1215-AA1218*AD1218</f>
        <v>0</v>
      </c>
      <c r="AI1218" s="4">
        <f t="shared" ref="AI1218" si="12821">(X1218*AD1215+Y1218*AC1215+Z1218*AD1218+AA1218*AC1218)</f>
        <v>-47.698624225954838</v>
      </c>
      <c r="AJ1218" s="2">
        <f t="shared" ref="AJ1218" si="12822">X1218*AE1215+Z1218*AE1218-Y1218*AF1215-AA1218*AF1218</f>
        <v>234.0949333557904</v>
      </c>
      <c r="AK1218" s="3">
        <f t="shared" ref="AK1218" si="12823">(X1218*AF1215+Y1218*AE1215+Z1218*AF1218+AA1218*AE1218)</f>
        <v>0</v>
      </c>
      <c r="AL1218" s="20"/>
      <c r="AM1218" s="16">
        <v>0</v>
      </c>
      <c r="AN1218" s="17">
        <f t="shared" ref="AN1218" si="12824">$B1215*$AN$4</f>
        <v>5.6791647999999997</v>
      </c>
      <c r="AO1218" s="18">
        <v>1</v>
      </c>
      <c r="AP1218" s="19">
        <v>0</v>
      </c>
      <c r="AR1218" s="1">
        <f t="shared" ref="AR1218" si="12825">AH1218*AM1215+AJ1218*AM1218-AI1218*AN1215-AK1218*AN1218</f>
        <v>0</v>
      </c>
      <c r="AS1218" s="4">
        <f t="shared" ref="AS1218" si="12826">(AH1218*AN1215+AI1218*AM1215+AJ1218*AN1218+AK1218*AM1218)</f>
        <v>1281.765081146596</v>
      </c>
      <c r="AT1218" s="2">
        <f t="shared" ref="AT1218" si="12827">AH1218*AO1215+AJ1218*AO1218-AI1218*AP1215-AK1218*AP1218</f>
        <v>234.0949333557904</v>
      </c>
      <c r="AU1218" s="3">
        <f t="shared" ref="AU1218" si="12828">(AH1218*AP1215+AI1218*AO1215+AJ1218*AP1218+AK1218*AO1218)</f>
        <v>0</v>
      </c>
      <c r="AV1218" s="20"/>
      <c r="AW1218" s="16">
        <v>0</v>
      </c>
      <c r="AX1218" s="17">
        <v>0</v>
      </c>
      <c r="AY1218" s="18">
        <v>1</v>
      </c>
      <c r="AZ1218" s="19">
        <v>0</v>
      </c>
      <c r="BA1218" s="20"/>
      <c r="BB1218" s="1">
        <f t="shared" ref="BB1218" si="12829">AR1218*AW1215+AT1218*AW1218-AS1218*AX1215-AU1218*AX1218</f>
        <v>0</v>
      </c>
      <c r="BC1218" s="4">
        <f t="shared" ref="BC1218" si="12830">(AR1218*AX1215+AS1218*AW1215+AT1218*AX1218+AU1218*AW1218)</f>
        <v>1281.765081146596</v>
      </c>
      <c r="BD1218" s="2">
        <f t="shared" ref="BD1218" si="12831">AR1218*AY1215+AT1218*AY1218-AS1218*AZ1215-AU1218*AZ1218</f>
        <v>-6307.0345204061578</v>
      </c>
      <c r="BE1218" s="3">
        <f t="shared" ref="BE1218" si="12832">(AR1218*AZ1215+AS1218*AY1215+AT1218*AZ1218+AU1218*AY1218)</f>
        <v>0</v>
      </c>
      <c r="BF1218" s="20"/>
      <c r="BG1218" s="16">
        <v>0</v>
      </c>
      <c r="BH1218" s="17">
        <f t="shared" ref="BH1218" si="12833">$B1215*$BH$4</f>
        <v>5.3773504000000001</v>
      </c>
      <c r="BI1218" s="18">
        <v>1</v>
      </c>
      <c r="BJ1218" s="19">
        <v>0</v>
      </c>
      <c r="BK1218" s="20"/>
      <c r="BL1218" s="1">
        <f t="shared" ref="BL1218" si="12834">BB1218*BG1215+BD1218*BG1218-BC1218*BH1215-BE1218*BH1218</f>
        <v>0</v>
      </c>
      <c r="BM1218" s="4">
        <f t="shared" ref="BM1218" si="12835">(BB1218*BH1215+BC1218*BG1215+BD1218*BH1218+BE1218*BG1218)</f>
        <v>-32633.369519973265</v>
      </c>
      <c r="BN1218" s="2">
        <f t="shared" ref="BN1218" si="12836">BB1218*BI1215+BD1218*BI1218-BC1218*BJ1215-BE1218*BJ1218</f>
        <v>-6307.0345204061578</v>
      </c>
      <c r="BO1218" s="3">
        <f t="shared" ref="BO1218" si="12837">(BB1218*BJ1215+BC1218*BI1215+BD1218*BJ1218+BE1218*BI1218)</f>
        <v>0</v>
      </c>
      <c r="BP1218" s="20"/>
      <c r="BQ1218" s="16">
        <v>0</v>
      </c>
      <c r="BR1218" s="17">
        <v>0</v>
      </c>
      <c r="BS1218" s="18">
        <v>1</v>
      </c>
      <c r="BT1218" s="19">
        <v>0</v>
      </c>
      <c r="BU1218" s="20"/>
      <c r="BV1218" s="1">
        <f t="shared" ref="BV1218" si="12838">BL1218*BQ1215+BN1218*BQ1218-BM1218*BR1215-BO1218*BR1218</f>
        <v>0</v>
      </c>
      <c r="BW1218" s="4">
        <f t="shared" ref="BW1218" si="12839">(BL1218*BR1215+BM1218*BQ1215+BN1218*BR1218+BO1218*BQ1218)</f>
        <v>-32633.369519973265</v>
      </c>
      <c r="BX1218" s="2">
        <f t="shared" ref="BX1218" si="12840">BL1218*BS1215+BN1218*BS1218-BM1218*BT1215-BO1218*BT1218</f>
        <v>132468.95392614615</v>
      </c>
      <c r="BY1218" s="3">
        <f t="shared" ref="BY1218" si="12841">(BL1218*BT1215+BM1218*BS1215+BN1218*BT1218+BO1218*BS1218)</f>
        <v>0</v>
      </c>
      <c r="BZ1218" s="20"/>
      <c r="CA1218" s="16">
        <v>0</v>
      </c>
      <c r="CB1218" s="17">
        <f t="shared" ref="CB1218" si="12842">$B1215*$CB$4</f>
        <v>2.4271503999999999</v>
      </c>
      <c r="CC1218" s="18">
        <v>1</v>
      </c>
      <c r="CD1218" s="19">
        <v>0</v>
      </c>
      <c r="CE1218" s="20"/>
      <c r="CF1218" s="1">
        <f t="shared" ref="CF1218" si="12843">BV1218*CA1215+BX1218*CA1218-BW1218*CB1215-BY1218*CB1218</f>
        <v>0</v>
      </c>
      <c r="CG1218" s="4">
        <f t="shared" ref="CG1218" si="12844">(BV1218*CB1215+BW1218*CA1215+BX1218*CB1218+BY1218*CA1218)</f>
        <v>288888.70498945389</v>
      </c>
      <c r="CH1218" s="2">
        <f t="shared" ref="CH1218" si="12845">BV1218*CC1215+BX1218*CC1218-BW1218*CD1215-BY1218*CD1218</f>
        <v>132468.95392614615</v>
      </c>
      <c r="CI1218" s="3">
        <f t="shared" ref="CI1218" si="12846">(BV1218*CD1215+BW1218*CC1215+BX1218*CD1218+BY1218*CC1218)</f>
        <v>0</v>
      </c>
      <c r="CK1218" s="16">
        <f t="shared" ref="CK1218" si="12847">1/$CL$4</f>
        <v>1</v>
      </c>
      <c r="CL1218" s="17">
        <v>0</v>
      </c>
      <c r="CM1218" s="18">
        <v>1</v>
      </c>
      <c r="CN1218" s="19">
        <v>0</v>
      </c>
      <c r="CP1218" s="1">
        <f t="shared" ref="CP1218" si="12848">CF1218*CK1215+CH1218*CK1218-CG1218*CL1215-CI1218*CL1218</f>
        <v>132468.95392614615</v>
      </c>
      <c r="CQ1218" s="4">
        <f t="shared" ref="CQ1218" si="12849">(CF1218*CL1215+CG1218*CK1215+CH1218*CL1218+CI1218*CK1218)</f>
        <v>288888.70498945389</v>
      </c>
      <c r="CR1218" s="2">
        <f t="shared" ref="CR1218" si="12850">CF1218*CM1215+CH1218*CM1218-CG1218*CN1215-CI1218*CN1218</f>
        <v>132468.95392614615</v>
      </c>
      <c r="CS1218" s="3">
        <f t="shared" ref="CS1218" si="12851">(CF1218*CN1215+CG1218*CM1215+CH1218*CN1218+CI1218*CM1218)</f>
        <v>0</v>
      </c>
      <c r="CU1218" s="39">
        <f t="shared" ref="CU1218" si="12852">(180/PI())*ATAN(-1*(CQ1215/CP1215))</f>
        <v>24.633665323387099</v>
      </c>
      <c r="CW1218" s="56">
        <f t="shared" ref="CW1218" si="12853">20*LOG(((1-(10^(CU1215/20)^2)*(1-((1-CW1215)/(1+CW1215))^2))^0.5))</f>
        <v>-1.2252551924619174E-10</v>
      </c>
    </row>
    <row r="1219" spans="1:101" ht="18" customHeight="1"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/>
      <c r="R1219" s="20"/>
      <c r="S1219" s="20"/>
      <c r="T1219" s="20"/>
      <c r="U1219" s="20"/>
      <c r="V1219" s="20"/>
      <c r="W1219" s="20"/>
      <c r="X1219" s="20"/>
      <c r="Y1219" s="20"/>
      <c r="Z1219" s="20"/>
      <c r="AA1219" s="20"/>
      <c r="AB1219" s="30"/>
      <c r="AC1219" s="20"/>
      <c r="AD1219" s="20"/>
      <c r="AE1219" s="20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</row>
    <row r="1220" spans="1:101" ht="18" customHeight="1"/>
    <row r="1221" spans="1:101" ht="18" customHeight="1" thickBot="1">
      <c r="A1221" s="23"/>
      <c r="B1221" s="23"/>
      <c r="C1221" s="23"/>
      <c r="D1221" s="20" t="s">
        <v>6</v>
      </c>
      <c r="E1221" s="20"/>
      <c r="F1221" s="20"/>
      <c r="G1221" s="20"/>
      <c r="H1221" s="20"/>
      <c r="I1221" s="20" t="s">
        <v>7</v>
      </c>
      <c r="J1221" s="20"/>
      <c r="K1221" s="20"/>
      <c r="L1221" s="20"/>
      <c r="M1221" s="23"/>
      <c r="N1221" s="23"/>
      <c r="O1221" s="24" t="s">
        <v>8</v>
      </c>
      <c r="P1221" s="23"/>
      <c r="Q1221" s="23"/>
      <c r="R1221" s="23"/>
      <c r="S1221" s="20"/>
      <c r="T1221" s="20" t="s">
        <v>9</v>
      </c>
      <c r="U1221" s="23"/>
      <c r="V1221" s="23"/>
      <c r="W1221" s="23"/>
      <c r="X1221" s="23"/>
      <c r="Y1221" s="24" t="s">
        <v>10</v>
      </c>
      <c r="Z1221" s="23"/>
      <c r="AA1221" s="23"/>
      <c r="AB1221" s="23"/>
      <c r="AC1221" s="24" t="s">
        <v>11</v>
      </c>
      <c r="AD1221" s="20"/>
      <c r="AE1221" s="20"/>
      <c r="AF1221" s="20"/>
      <c r="AG1221" s="20"/>
      <c r="AH1221" s="23"/>
      <c r="AI1221" s="24" t="s">
        <v>12</v>
      </c>
      <c r="AJ1221" s="23"/>
      <c r="AK1221" s="23"/>
      <c r="AL1221" s="20"/>
      <c r="AM1221" s="24" t="s">
        <v>21</v>
      </c>
      <c r="AN1221" s="20"/>
      <c r="AO1221" s="23"/>
      <c r="AP1221" s="23"/>
      <c r="AQ1221" s="23"/>
      <c r="AR1221" s="23"/>
      <c r="AS1221" s="24" t="s">
        <v>87</v>
      </c>
      <c r="AT1221" s="23"/>
      <c r="AU1221" s="23"/>
      <c r="AV1221" s="23"/>
      <c r="AW1221" s="24" t="s">
        <v>22</v>
      </c>
      <c r="AX1221" s="20"/>
      <c r="AY1221" s="20"/>
      <c r="AZ1221" s="20"/>
      <c r="BA1221" s="20"/>
      <c r="BB1221" s="23"/>
      <c r="BC1221" s="24" t="s">
        <v>13</v>
      </c>
      <c r="BD1221" s="23"/>
      <c r="BE1221" s="23"/>
      <c r="BF1221" s="23"/>
      <c r="BG1221" s="24" t="s">
        <v>23</v>
      </c>
      <c r="BH1221" s="20"/>
      <c r="BI1221" s="23"/>
      <c r="BJ1221" s="23"/>
      <c r="BK1221" s="23"/>
      <c r="BL1221" s="23"/>
      <c r="BM1221" s="24" t="s">
        <v>24</v>
      </c>
      <c r="BN1221" s="23"/>
      <c r="BO1221" s="23"/>
      <c r="BP1221" s="23"/>
      <c r="BQ1221" s="24" t="s">
        <v>22</v>
      </c>
      <c r="BR1221" s="20"/>
      <c r="BS1221" s="20"/>
      <c r="BT1221" s="20"/>
      <c r="BU1221" s="20"/>
      <c r="BV1221" s="23"/>
      <c r="BW1221" s="24" t="s">
        <v>25</v>
      </c>
      <c r="BX1221" s="23"/>
      <c r="BY1221" s="23"/>
      <c r="BZ1221" s="23"/>
      <c r="CA1221" s="24" t="s">
        <v>23</v>
      </c>
      <c r="CB1221" s="20"/>
      <c r="CC1221" s="23"/>
      <c r="CD1221" s="23"/>
      <c r="CE1221" s="23"/>
      <c r="CF1221" s="23"/>
      <c r="CG1221" s="24" t="s">
        <v>88</v>
      </c>
      <c r="CH1221" s="23"/>
      <c r="CI1221" s="23"/>
      <c r="CJ1221" s="23"/>
      <c r="CK1221" s="24" t="s">
        <v>155</v>
      </c>
      <c r="CL1221" s="24"/>
      <c r="CM1221" s="23"/>
      <c r="CN1221" s="23"/>
      <c r="CO1221" s="23"/>
      <c r="CP1221" s="23"/>
      <c r="CQ1221" s="24" t="s">
        <v>89</v>
      </c>
      <c r="CR1221" s="23"/>
      <c r="CS1221" s="23"/>
    </row>
    <row r="1222" spans="1:101" ht="18" customHeight="1" thickBot="1">
      <c r="A1222" s="23"/>
      <c r="B1222" s="33"/>
      <c r="C1222" s="23"/>
      <c r="D1222" s="7" t="s">
        <v>99</v>
      </c>
      <c r="E1222" s="8"/>
      <c r="F1222" s="8" t="s">
        <v>100</v>
      </c>
      <c r="G1222" s="9"/>
      <c r="H1222" s="10"/>
      <c r="I1222" s="7" t="s">
        <v>103</v>
      </c>
      <c r="J1222" s="8"/>
      <c r="K1222" s="8" t="s">
        <v>104</v>
      </c>
      <c r="L1222" s="9"/>
      <c r="M1222" s="23"/>
      <c r="N1222" s="194" t="s">
        <v>74</v>
      </c>
      <c r="O1222" s="195"/>
      <c r="P1222" s="196" t="s">
        <v>75</v>
      </c>
      <c r="Q1222" s="197"/>
      <c r="R1222" s="23"/>
      <c r="S1222" s="7" t="s">
        <v>2</v>
      </c>
      <c r="T1222" s="8"/>
      <c r="U1222" s="8" t="s">
        <v>3</v>
      </c>
      <c r="V1222" s="9"/>
      <c r="W1222" s="20"/>
      <c r="X1222" s="194" t="s">
        <v>108</v>
      </c>
      <c r="Y1222" s="195"/>
      <c r="Z1222" s="196" t="s">
        <v>109</v>
      </c>
      <c r="AA1222" s="197"/>
      <c r="AB1222" s="20"/>
      <c r="AC1222" s="7" t="s">
        <v>107</v>
      </c>
      <c r="AD1222" s="8"/>
      <c r="AE1222" s="8" t="s">
        <v>14</v>
      </c>
      <c r="AF1222" s="9"/>
      <c r="AG1222" s="20"/>
      <c r="AH1222" s="194" t="s">
        <v>112</v>
      </c>
      <c r="AI1222" s="195"/>
      <c r="AJ1222" s="196" t="s">
        <v>113</v>
      </c>
      <c r="AK1222" s="197"/>
      <c r="AL1222" s="20"/>
      <c r="AM1222" s="106" t="s">
        <v>135</v>
      </c>
      <c r="AN1222" s="107"/>
      <c r="AO1222" s="107" t="s">
        <v>136</v>
      </c>
      <c r="AP1222" s="108"/>
      <c r="AQ1222" s="23"/>
      <c r="AR1222" s="194" t="s">
        <v>116</v>
      </c>
      <c r="AS1222" s="195"/>
      <c r="AT1222" s="196" t="s">
        <v>0</v>
      </c>
      <c r="AU1222" s="197"/>
      <c r="AV1222" s="36"/>
      <c r="AW1222" s="7" t="s">
        <v>139</v>
      </c>
      <c r="AX1222" s="8"/>
      <c r="AY1222" s="8" t="s">
        <v>140</v>
      </c>
      <c r="AZ1222" s="9"/>
      <c r="BA1222" s="20"/>
      <c r="BB1222" s="194" t="s">
        <v>119</v>
      </c>
      <c r="BC1222" s="195"/>
      <c r="BD1222" s="196" t="s">
        <v>120</v>
      </c>
      <c r="BE1222" s="197"/>
      <c r="BF1222" s="36"/>
      <c r="BG1222" s="190" t="s">
        <v>143</v>
      </c>
      <c r="BH1222" s="191"/>
      <c r="BI1222" s="192" t="s">
        <v>144</v>
      </c>
      <c r="BJ1222" s="193"/>
      <c r="BK1222" s="36"/>
      <c r="BL1222" s="194" t="s">
        <v>123</v>
      </c>
      <c r="BM1222" s="195"/>
      <c r="BN1222" s="196" t="s">
        <v>124</v>
      </c>
      <c r="BO1222" s="197"/>
      <c r="BP1222" s="36"/>
      <c r="BQ1222" s="7" t="s">
        <v>147</v>
      </c>
      <c r="BR1222" s="8"/>
      <c r="BS1222" s="8" t="s">
        <v>148</v>
      </c>
      <c r="BT1222" s="9"/>
      <c r="BU1222" s="20"/>
      <c r="BV1222" s="194" t="s">
        <v>127</v>
      </c>
      <c r="BW1222" s="195"/>
      <c r="BX1222" s="196" t="s">
        <v>128</v>
      </c>
      <c r="BY1222" s="197"/>
      <c r="BZ1222" s="36"/>
      <c r="CA1222" s="7" t="s">
        <v>151</v>
      </c>
      <c r="CB1222" s="8"/>
      <c r="CC1222" s="8" t="s">
        <v>152</v>
      </c>
      <c r="CD1222" s="9"/>
      <c r="CE1222" s="36"/>
      <c r="CF1222" s="194" t="s">
        <v>131</v>
      </c>
      <c r="CG1222" s="195"/>
      <c r="CH1222" s="196" t="s">
        <v>132</v>
      </c>
      <c r="CI1222" s="197"/>
      <c r="CJ1222" s="23"/>
      <c r="CK1222" s="7" t="s">
        <v>156</v>
      </c>
      <c r="CL1222" s="8"/>
      <c r="CM1222" s="8" t="s">
        <v>157</v>
      </c>
      <c r="CN1222" s="9"/>
      <c r="CO1222" s="23"/>
      <c r="CP1222" s="194" t="s">
        <v>160</v>
      </c>
      <c r="CQ1222" s="195"/>
      <c r="CR1222" s="196" t="s">
        <v>132</v>
      </c>
      <c r="CS1222" s="197"/>
      <c r="CU1222" s="26" t="s">
        <v>15</v>
      </c>
      <c r="CW1222" s="52" t="s">
        <v>46</v>
      </c>
    </row>
    <row r="1223" spans="1:101" ht="18" customHeight="1" thickTop="1" thickBot="1">
      <c r="B1223" s="34">
        <v>3</v>
      </c>
      <c r="D1223" s="11">
        <v>1</v>
      </c>
      <c r="E1223" s="12">
        <v>0</v>
      </c>
      <c r="F1223" s="13">
        <v>0</v>
      </c>
      <c r="G1223" s="14">
        <v>0</v>
      </c>
      <c r="H1223" s="10"/>
      <c r="I1223" s="11">
        <v>1</v>
      </c>
      <c r="J1223" s="12">
        <v>0</v>
      </c>
      <c r="K1223" s="13">
        <v>0</v>
      </c>
      <c r="L1223" s="40">
        <f t="shared" ref="L1223" si="12854">$B1223*$J$4</f>
        <v>4.2811200000000005</v>
      </c>
      <c r="N1223" s="1">
        <f t="shared" ref="N1223" si="12855">D1223*I1223+F1223*I1226-E1223*J1223-G1223*J1226</f>
        <v>1</v>
      </c>
      <c r="O1223" s="4">
        <f t="shared" ref="O1223" si="12856">(D1223*J1223+E1223*I1223+F1223*J1226+G1223*I1226)</f>
        <v>0</v>
      </c>
      <c r="P1223" s="2">
        <f t="shared" ref="P1223" si="12857">D1223*K1223+F1223*K1226-E1223*L1223-G1223*L1226</f>
        <v>0</v>
      </c>
      <c r="Q1223" s="3">
        <f t="shared" ref="Q1223" si="12858">(D1223*L1223+E1223*K1223+F1223*L1226+G1223*K1226)</f>
        <v>4.2811200000000005</v>
      </c>
      <c r="S1223" s="11">
        <v>1</v>
      </c>
      <c r="T1223" s="12">
        <v>0</v>
      </c>
      <c r="U1223" s="13">
        <v>0</v>
      </c>
      <c r="V1223" s="13">
        <v>0</v>
      </c>
      <c r="W1223" s="20"/>
      <c r="X1223" s="1">
        <f t="shared" ref="X1223" si="12859">N1223*S1223+P1223*S1226-O1223*T1223-Q1223*T1226</f>
        <v>-22.175586252800006</v>
      </c>
      <c r="Y1223" s="4">
        <f t="shared" ref="Y1223" si="12860">(N1223*T1223+O1223*S1223+P1223*T1226+Q1223*S1226)</f>
        <v>0</v>
      </c>
      <c r="Z1223" s="2">
        <f t="shared" ref="Z1223" si="12861">N1223*U1223+P1223*U1226-O1223*V1223-Q1223*V1226</f>
        <v>0</v>
      </c>
      <c r="AA1223" s="3">
        <f t="shared" ref="AA1223" si="12862">(N1223*V1223+O1223*U1223+P1223*V1226+Q1223*U1226)</f>
        <v>4.2811200000000005</v>
      </c>
      <c r="AB1223" s="20"/>
      <c r="AC1223" s="11">
        <v>1</v>
      </c>
      <c r="AD1223" s="12">
        <v>0</v>
      </c>
      <c r="AE1223" s="13">
        <v>0</v>
      </c>
      <c r="AF1223" s="40">
        <f t="shared" ref="AF1223" si="12863">$B1223*$AD$4</f>
        <v>5.1374700000000004</v>
      </c>
      <c r="AG1223" s="20"/>
      <c r="AH1223" s="1">
        <f t="shared" ref="AH1223" si="12864">X1223*AC1223+Z1223*AC1226-Y1223*AD1223-AA1223*AD1226</f>
        <v>-22.175586252800006</v>
      </c>
      <c r="AI1223" s="4">
        <f t="shared" ref="AI1223" si="12865">(X1223*AD1223+Y1223*AC1223+Z1223*AD1226+AA1223*AC1226)</f>
        <v>0</v>
      </c>
      <c r="AJ1223" s="2">
        <f t="shared" ref="AJ1223" si="12866">X1223*AE1223+Z1223*AE1226-Y1223*AF1223-AA1223*AF1226</f>
        <v>0</v>
      </c>
      <c r="AK1223" s="3">
        <f t="shared" ref="AK1223" si="12867">(X1223*AF1223+Y1223*AE1223+Z1223*AF1226+AA1223*AE1226)</f>
        <v>-109.64528910617246</v>
      </c>
      <c r="AL1223" s="20"/>
      <c r="AM1223" s="11">
        <v>1</v>
      </c>
      <c r="AN1223" s="12">
        <v>0</v>
      </c>
      <c r="AO1223" s="13">
        <v>0</v>
      </c>
      <c r="AP1223" s="14">
        <v>0</v>
      </c>
      <c r="AR1223" s="1">
        <f t="shared" ref="AR1223" si="12868">AH1223*AM1223+AJ1223*AM1226-AI1223*AN1223-AK1223*AN1226</f>
        <v>604.69723224813754</v>
      </c>
      <c r="AS1223" s="4">
        <f t="shared" ref="AS1223" si="12869">(AH1223*AN1223+AI1223*AM1223+AJ1223*AN1226+AK1223*AM1226)</f>
        <v>0</v>
      </c>
      <c r="AT1223" s="2">
        <f t="shared" ref="AT1223" si="12870">AH1223*AO1223+AJ1223*AO1226-AI1223*AP1223-AK1223*AP1226</f>
        <v>0</v>
      </c>
      <c r="AU1223" s="3">
        <f t="shared" ref="AU1223" si="12871">(AH1223*AP1223+AI1223*AO1223+AJ1223*AP1226+AK1223*AO1226)</f>
        <v>-109.64528910617246</v>
      </c>
      <c r="AV1223" s="20"/>
      <c r="AW1223" s="11">
        <v>1</v>
      </c>
      <c r="AX1223" s="12">
        <v>0</v>
      </c>
      <c r="AY1223" s="13">
        <v>0</v>
      </c>
      <c r="AZ1223" s="40">
        <f t="shared" ref="AZ1223" si="12872">$B1223*$AX$4</f>
        <v>5.1374700000000004</v>
      </c>
      <c r="BA1223" s="20"/>
      <c r="BB1223" s="1">
        <f t="shared" ref="BB1223" si="12873">AR1223*AW1223+AT1223*AW1226-AS1223*AX1223-AU1223*AX1226</f>
        <v>604.69723224813754</v>
      </c>
      <c r="BC1223" s="4">
        <f t="shared" ref="BC1223" si="12874">(AR1223*AX1223+AS1223*AW1223+AT1223*AX1226+AU1223*AW1226)</f>
        <v>0</v>
      </c>
      <c r="BD1223" s="2">
        <f t="shared" ref="BD1223" si="12875">AR1223*AY1223+AT1223*AY1226-AS1223*AZ1223-AU1223*AZ1226</f>
        <v>0</v>
      </c>
      <c r="BE1223" s="3">
        <f t="shared" ref="BE1223" si="12876">(AR1223*AZ1223+AS1223*AY1223+AT1223*AZ1226+AU1223*AY1226)</f>
        <v>2996.9686006516667</v>
      </c>
      <c r="BF1223" s="20"/>
      <c r="BG1223" s="11">
        <v>1</v>
      </c>
      <c r="BH1223" s="12">
        <v>0</v>
      </c>
      <c r="BI1223" s="13">
        <v>0</v>
      </c>
      <c r="BJ1223" s="14">
        <v>0</v>
      </c>
      <c r="BK1223" s="20"/>
      <c r="BL1223" s="1">
        <f t="shared" ref="BL1223" si="12877">BB1223*BG1223+BD1223*BG1226-BC1223*BH1223-BE1223*BH1226</f>
        <v>-15619.212469263623</v>
      </c>
      <c r="BM1223" s="4">
        <f t="shared" ref="BM1223" si="12878">(BB1223*BH1223+BC1223*BG1223+BD1223*BH1226+BE1223*BG1226)</f>
        <v>0</v>
      </c>
      <c r="BN1223" s="2">
        <f t="shared" ref="BN1223" si="12879">BB1223*BI1223+BD1223*BI1226-BC1223*BJ1223-BE1223*BJ1226</f>
        <v>0</v>
      </c>
      <c r="BO1223" s="3">
        <f t="shared" ref="BO1223" si="12880">(BB1223*BJ1223+BC1223*BI1223+BD1223*BJ1226+BE1223*BI1226)</f>
        <v>2996.9686006516667</v>
      </c>
      <c r="BP1223" s="20"/>
      <c r="BQ1223" s="11">
        <v>1</v>
      </c>
      <c r="BR1223" s="12">
        <v>0</v>
      </c>
      <c r="BS1223" s="13">
        <v>0</v>
      </c>
      <c r="BT1223" s="40">
        <f t="shared" ref="BT1223" si="12881">$B1223*BR$4</f>
        <v>4.2811200000000005</v>
      </c>
      <c r="BU1223" s="20"/>
      <c r="BV1223" s="1">
        <f t="shared" ref="BV1223" si="12882">BL1223*BQ1223+BN1223*BQ1226-BM1223*BR1223-BO1223*BR1226</f>
        <v>-15619.212469263623</v>
      </c>
      <c r="BW1223" s="4">
        <f t="shared" ref="BW1223" si="12883">(BL1223*BR1223+BM1223*BQ1223+BN1223*BR1226+BO1223*BQ1226)</f>
        <v>0</v>
      </c>
      <c r="BX1223" s="2">
        <f t="shared" ref="BX1223" si="12884">BL1223*BS1223+BN1223*BS1226-BM1223*BT1223-BO1223*BT1226</f>
        <v>0</v>
      </c>
      <c r="BY1223" s="3">
        <f t="shared" ref="BY1223" si="12885">(BL1223*BT1223+BM1223*BS1223+BN1223*BT1226+BO1223*BS1226)</f>
        <v>-63870.754285762225</v>
      </c>
      <c r="BZ1223" s="20"/>
      <c r="CA1223" s="11">
        <v>1</v>
      </c>
      <c r="CB1223" s="12">
        <v>0</v>
      </c>
      <c r="CC1223" s="13">
        <v>0</v>
      </c>
      <c r="CD1223" s="14">
        <v>0</v>
      </c>
      <c r="CE1223" s="20"/>
      <c r="CF1223" s="1">
        <f t="shared" ref="CF1223" si="12886">BV1223*CA1223+BX1223*CA1226-BW1223*CB1223-BY1223*CB1226</f>
        <v>140445.14338273922</v>
      </c>
      <c r="CG1223" s="4">
        <f t="shared" ref="CG1223" si="12887">(BV1223*CB1223+BW1223*CA1223+BX1223*CB1226+BY1223*CA1226)</f>
        <v>0</v>
      </c>
      <c r="CH1223" s="2">
        <f t="shared" ref="CH1223" si="12888">BV1223*CC1223+BX1223*CC1226-BW1223*CD1223-BY1223*CD1226</f>
        <v>0</v>
      </c>
      <c r="CI1223" s="3">
        <f t="shared" ref="CI1223" si="12889">(BV1223*CD1223+BW1223*CC1223+BX1223*CD1226+BY1223*CC1226)</f>
        <v>-63870.754285762225</v>
      </c>
      <c r="CJ1223" s="28"/>
      <c r="CK1223" s="11">
        <v>1</v>
      </c>
      <c r="CL1223" s="12">
        <v>0</v>
      </c>
      <c r="CM1223" s="13">
        <v>0</v>
      </c>
      <c r="CN1223" s="14">
        <v>0</v>
      </c>
      <c r="CP1223" s="1">
        <f t="shared" ref="CP1223" si="12890">CF1223*CK1223+CH1223*CK1226-CG1223*CL1223-CI1223*CL1226</f>
        <v>140445.14338273922</v>
      </c>
      <c r="CQ1223" s="4">
        <f t="shared" ref="CQ1223" si="12891">(CF1223*CL1223+CG1223*CK1223+CH1223*CL1226+CI1223*CK1226)</f>
        <v>-63870.754285762225</v>
      </c>
      <c r="CR1223" s="2">
        <f t="shared" ref="CR1223" si="12892">CF1223*CM1223+CH1223*CM1226-CG1223*CN1223-CI1223*CN1226</f>
        <v>0</v>
      </c>
      <c r="CS1223" s="3">
        <f t="shared" ref="CS1223" si="12893">(CF1223*CN1223+CG1223*CM1223+CH1223*CN1226+CI1223*CM1226)</f>
        <v>-63870.754285762225</v>
      </c>
      <c r="CU1223" s="29">
        <f t="shared" ref="CU1223" si="12894">20*LOG(((1+$CL$4)/$CL$4)/((CP1223+CP1226)^2+(CQ1223+CQ1226)^2)^0.5)</f>
        <v>-105.40647170039806</v>
      </c>
      <c r="CW1223" s="53">
        <f t="shared" ref="CW1223" si="12895">((CP1223^2+CQ1223^2)^0.5)/((CP1226^2+CQ1226^2)^0.5)</f>
        <v>0.45477367711025551</v>
      </c>
    </row>
    <row r="1224" spans="1:101" ht="18" customHeight="1" thickBot="1">
      <c r="D1224" s="11"/>
      <c r="E1224" s="13"/>
      <c r="F1224" s="13"/>
      <c r="G1224" s="15"/>
      <c r="H1224" s="10"/>
      <c r="I1224" s="11"/>
      <c r="J1224" s="13"/>
      <c r="K1224" s="13"/>
      <c r="L1224" s="15"/>
      <c r="N1224" s="5"/>
      <c r="Q1224" s="6"/>
      <c r="S1224" s="11"/>
      <c r="T1224" s="13"/>
      <c r="U1224" s="13"/>
      <c r="V1224" s="15"/>
      <c r="W1224" s="20"/>
      <c r="X1224" s="5"/>
      <c r="AA1224" s="6"/>
      <c r="AB1224" s="20"/>
      <c r="AC1224" s="11"/>
      <c r="AD1224" s="13"/>
      <c r="AE1224" s="13"/>
      <c r="AF1224" s="15"/>
      <c r="AG1224" s="20"/>
      <c r="AH1224" s="5"/>
      <c r="AK1224" s="6"/>
      <c r="AL1224" s="20"/>
      <c r="AM1224" s="11"/>
      <c r="AN1224" s="13"/>
      <c r="AO1224" s="13"/>
      <c r="AP1224" s="15"/>
      <c r="AR1224" s="5"/>
      <c r="AU1224" s="6"/>
      <c r="AW1224" s="11"/>
      <c r="AX1224" s="13"/>
      <c r="AY1224" s="13"/>
      <c r="AZ1224" s="15"/>
      <c r="BA1224" s="20"/>
      <c r="BB1224" s="5"/>
      <c r="BE1224" s="6"/>
      <c r="BG1224" s="11"/>
      <c r="BH1224" s="13"/>
      <c r="BI1224" s="13"/>
      <c r="BJ1224" s="15"/>
      <c r="BL1224" s="5"/>
      <c r="BO1224" s="6"/>
      <c r="BQ1224" s="11"/>
      <c r="BR1224" s="13"/>
      <c r="BS1224" s="13"/>
      <c r="BT1224" s="15"/>
      <c r="BU1224" s="20"/>
      <c r="BV1224" s="5"/>
      <c r="BY1224" s="6"/>
      <c r="CA1224" s="11"/>
      <c r="CB1224" s="13"/>
      <c r="CC1224" s="13"/>
      <c r="CD1224" s="15"/>
      <c r="CF1224" s="5"/>
      <c r="CI1224" s="6"/>
      <c r="CK1224" s="11"/>
      <c r="CL1224" s="13"/>
      <c r="CM1224" s="13"/>
      <c r="CN1224" s="15"/>
      <c r="CP1224" s="5"/>
      <c r="CS1224" s="6"/>
      <c r="CW1224" s="54"/>
    </row>
    <row r="1225" spans="1:101" ht="18" customHeight="1" thickBot="1">
      <c r="D1225" s="11" t="s">
        <v>101</v>
      </c>
      <c r="E1225" s="13"/>
      <c r="F1225" s="13" t="s">
        <v>102</v>
      </c>
      <c r="G1225" s="15"/>
      <c r="H1225" s="10"/>
      <c r="I1225" s="11" t="s">
        <v>106</v>
      </c>
      <c r="J1225" s="13"/>
      <c r="K1225" s="13" t="s">
        <v>105</v>
      </c>
      <c r="L1225" s="15"/>
      <c r="N1225" s="194" t="s">
        <v>16</v>
      </c>
      <c r="O1225" s="195"/>
      <c r="P1225" s="196" t="s">
        <v>17</v>
      </c>
      <c r="Q1225" s="197"/>
      <c r="S1225" s="11" t="s">
        <v>4</v>
      </c>
      <c r="T1225" s="13"/>
      <c r="U1225" s="13" t="s">
        <v>5</v>
      </c>
      <c r="V1225" s="15"/>
      <c r="W1225" s="20"/>
      <c r="X1225" s="194" t="s">
        <v>111</v>
      </c>
      <c r="Y1225" s="195"/>
      <c r="Z1225" s="196" t="s">
        <v>110</v>
      </c>
      <c r="AA1225" s="197"/>
      <c r="AB1225" s="20"/>
      <c r="AC1225" s="11" t="s">
        <v>18</v>
      </c>
      <c r="AD1225" s="13"/>
      <c r="AE1225" s="13" t="s">
        <v>19</v>
      </c>
      <c r="AF1225" s="15"/>
      <c r="AG1225" s="20"/>
      <c r="AH1225" s="194" t="s">
        <v>114</v>
      </c>
      <c r="AI1225" s="195"/>
      <c r="AJ1225" s="196" t="s">
        <v>115</v>
      </c>
      <c r="AK1225" s="197"/>
      <c r="AL1225" s="20"/>
      <c r="AM1225" s="11" t="s">
        <v>138</v>
      </c>
      <c r="AN1225" s="13"/>
      <c r="AO1225" s="13" t="s">
        <v>137</v>
      </c>
      <c r="AP1225" s="15"/>
      <c r="AR1225" s="194" t="s">
        <v>117</v>
      </c>
      <c r="AS1225" s="195"/>
      <c r="AT1225" s="196" t="s">
        <v>118</v>
      </c>
      <c r="AU1225" s="197"/>
      <c r="AV1225" s="36"/>
      <c r="AW1225" s="11" t="s">
        <v>142</v>
      </c>
      <c r="AX1225" s="13"/>
      <c r="AY1225" s="13" t="s">
        <v>141</v>
      </c>
      <c r="AZ1225" s="15"/>
      <c r="BA1225" s="20"/>
      <c r="BB1225" s="194" t="s">
        <v>122</v>
      </c>
      <c r="BC1225" s="195"/>
      <c r="BD1225" s="196" t="s">
        <v>121</v>
      </c>
      <c r="BE1225" s="197"/>
      <c r="BF1225" s="36"/>
      <c r="BG1225" s="11" t="s">
        <v>145</v>
      </c>
      <c r="BH1225" s="13"/>
      <c r="BI1225" s="13" t="s">
        <v>146</v>
      </c>
      <c r="BJ1225" s="15"/>
      <c r="BK1225" s="36"/>
      <c r="BL1225" s="194" t="s">
        <v>125</v>
      </c>
      <c r="BM1225" s="195"/>
      <c r="BN1225" s="196" t="s">
        <v>126</v>
      </c>
      <c r="BO1225" s="197"/>
      <c r="BP1225" s="36"/>
      <c r="BQ1225" s="11" t="s">
        <v>150</v>
      </c>
      <c r="BR1225" s="13"/>
      <c r="BS1225" s="13" t="s">
        <v>149</v>
      </c>
      <c r="BT1225" s="15"/>
      <c r="BU1225" s="20"/>
      <c r="BV1225" s="194" t="s">
        <v>129</v>
      </c>
      <c r="BW1225" s="195"/>
      <c r="BX1225" s="196" t="s">
        <v>130</v>
      </c>
      <c r="BY1225" s="197"/>
      <c r="BZ1225" s="36"/>
      <c r="CA1225" s="11" t="s">
        <v>154</v>
      </c>
      <c r="CB1225" s="13"/>
      <c r="CC1225" s="13" t="s">
        <v>153</v>
      </c>
      <c r="CD1225" s="15"/>
      <c r="CE1225" s="36"/>
      <c r="CF1225" s="194" t="s">
        <v>134</v>
      </c>
      <c r="CG1225" s="195"/>
      <c r="CH1225" s="196" t="s">
        <v>133</v>
      </c>
      <c r="CI1225" s="197"/>
      <c r="CK1225" s="11" t="s">
        <v>159</v>
      </c>
      <c r="CL1225" s="13"/>
      <c r="CM1225" s="13" t="s">
        <v>158</v>
      </c>
      <c r="CN1225" s="15"/>
      <c r="CP1225" s="109" t="s">
        <v>161</v>
      </c>
      <c r="CQ1225" s="110"/>
      <c r="CR1225" s="111" t="s">
        <v>162</v>
      </c>
      <c r="CS1225" s="112"/>
      <c r="CU1225" s="38" t="s">
        <v>29</v>
      </c>
      <c r="CW1225" s="55" t="s">
        <v>47</v>
      </c>
    </row>
    <row r="1226" spans="1:101" ht="18" customHeight="1" thickTop="1" thickBot="1">
      <c r="D1226" s="16">
        <v>0</v>
      </c>
      <c r="E1226" s="17">
        <f t="shared" ref="E1226" si="12896">$B1223*$E$4</f>
        <v>2.4434399999999998</v>
      </c>
      <c r="F1226" s="18">
        <v>1</v>
      </c>
      <c r="G1226" s="19">
        <v>0</v>
      </c>
      <c r="H1226" s="10"/>
      <c r="I1226" s="16">
        <v>0</v>
      </c>
      <c r="J1226" s="17">
        <v>0</v>
      </c>
      <c r="K1226" s="18">
        <v>1</v>
      </c>
      <c r="L1226" s="19">
        <v>0</v>
      </c>
      <c r="N1226" s="1">
        <f t="shared" ref="N1226" si="12897">D1226*I1223+F1226*I1226-E1226*J1223-G1226*J1226</f>
        <v>0</v>
      </c>
      <c r="O1226" s="4">
        <f t="shared" ref="O1226" si="12898">(D1226*J1223+E1226*I1223+F1226*J1226+G1226*I1226)</f>
        <v>2.4434399999999998</v>
      </c>
      <c r="P1226" s="2">
        <f t="shared" ref="P1226" si="12899">D1226*K1223+F1226*K1226-E1226*L1223-G1226*L1226</f>
        <v>-9.460659852800001</v>
      </c>
      <c r="Q1226" s="3">
        <f t="shared" ref="Q1226" si="12900">(D1226*L1223+E1226*K1223+F1226*L1226+G1226*K1226)</f>
        <v>0</v>
      </c>
      <c r="S1226" s="16">
        <v>0</v>
      </c>
      <c r="T1226" s="17">
        <f t="shared" ref="T1226" si="12901">$B1223*$T$4</f>
        <v>5.4134400000000005</v>
      </c>
      <c r="U1226" s="18">
        <v>1</v>
      </c>
      <c r="V1226" s="19">
        <v>0</v>
      </c>
      <c r="W1226" s="20"/>
      <c r="X1226" s="1">
        <f t="shared" ref="X1226" si="12902">N1226*S1223+P1226*S1226-O1226*T1223-Q1226*T1226</f>
        <v>0</v>
      </c>
      <c r="Y1226" s="4">
        <f t="shared" ref="Y1226" si="12903">(N1226*T1223+O1226*S1223+P1226*T1226+Q1226*S1226)</f>
        <v>-48.771274473541638</v>
      </c>
      <c r="Z1226" s="2">
        <f t="shared" ref="Z1226" si="12904">N1226*U1223+P1226*U1226-O1226*V1223-Q1226*V1226</f>
        <v>-9.460659852800001</v>
      </c>
      <c r="AA1226" s="3">
        <f t="shared" ref="AA1226" si="12905">(N1226*V1223+O1226*U1223+P1226*V1226+Q1226*U1226)</f>
        <v>0</v>
      </c>
      <c r="AB1226" s="20"/>
      <c r="AC1226" s="16">
        <v>0</v>
      </c>
      <c r="AD1226" s="17">
        <v>0</v>
      </c>
      <c r="AE1226" s="18">
        <v>1</v>
      </c>
      <c r="AF1226" s="19">
        <v>0</v>
      </c>
      <c r="AG1226" s="20"/>
      <c r="AH1226" s="1">
        <f t="shared" ref="AH1226" si="12906">X1226*AC1223+Z1226*AC1226-Y1226*AD1223-AA1226*AD1226</f>
        <v>0</v>
      </c>
      <c r="AI1226" s="4">
        <f t="shared" ref="AI1226" si="12907">(X1226*AD1223+Y1226*AC1223+Z1226*AD1226+AA1226*AC1226)</f>
        <v>-48.771274473541638</v>
      </c>
      <c r="AJ1226" s="2">
        <f t="shared" ref="AJ1226" si="12908">X1226*AE1223+Z1226*AE1226-Y1226*AF1223-AA1226*AF1226</f>
        <v>241.10029961678597</v>
      </c>
      <c r="AK1226" s="3">
        <f t="shared" ref="AK1226" si="12909">(X1226*AF1223+Y1226*AE1223+Z1226*AF1226+AA1226*AE1226)</f>
        <v>0</v>
      </c>
      <c r="AL1226" s="20"/>
      <c r="AM1226" s="16">
        <v>0</v>
      </c>
      <c r="AN1226" s="17">
        <f t="shared" ref="AN1226" si="12910">$B1223*$AN$4</f>
        <v>5.7172799999999997</v>
      </c>
      <c r="AO1226" s="18">
        <v>1</v>
      </c>
      <c r="AP1226" s="19">
        <v>0</v>
      </c>
      <c r="AR1226" s="1">
        <f t="shared" ref="AR1226" si="12911">AH1226*AM1223+AJ1226*AM1226-AI1226*AN1223-AK1226*AN1226</f>
        <v>0</v>
      </c>
      <c r="AS1226" s="4">
        <f t="shared" ref="AS1226" si="12912">(AH1226*AN1223+AI1226*AM1223+AJ1226*AN1226+AK1226*AM1226)</f>
        <v>1329.6666465195165</v>
      </c>
      <c r="AT1226" s="2">
        <f t="shared" ref="AT1226" si="12913">AH1226*AO1223+AJ1226*AO1226-AI1226*AP1223-AK1226*AP1226</f>
        <v>241.10029961678597</v>
      </c>
      <c r="AU1226" s="3">
        <f t="shared" ref="AU1226" si="12914">(AH1226*AP1223+AI1226*AO1223+AJ1226*AP1226+AK1226*AO1226)</f>
        <v>0</v>
      </c>
      <c r="AV1226" s="20"/>
      <c r="AW1226" s="16">
        <v>0</v>
      </c>
      <c r="AX1226" s="17">
        <v>0</v>
      </c>
      <c r="AY1226" s="18">
        <v>1</v>
      </c>
      <c r="AZ1226" s="19">
        <v>0</v>
      </c>
      <c r="BA1226" s="20"/>
      <c r="BB1226" s="1">
        <f t="shared" ref="BB1226" si="12915">AR1226*AW1223+AT1226*AW1226-AS1226*AX1223-AU1226*AX1226</f>
        <v>0</v>
      </c>
      <c r="BC1226" s="4">
        <f t="shared" ref="BC1226" si="12916">(AR1226*AX1223+AS1226*AW1223+AT1226*AX1226+AU1226*AW1226)</f>
        <v>1329.6666465195165</v>
      </c>
      <c r="BD1226" s="2">
        <f t="shared" ref="BD1226" si="12917">AR1226*AY1223+AT1226*AY1226-AS1226*AZ1223-AU1226*AZ1226</f>
        <v>-6590.0222068778348</v>
      </c>
      <c r="BE1226" s="3">
        <f t="shared" ref="BE1226" si="12918">(AR1226*AZ1223+AS1226*AY1223+AT1226*AZ1226+AU1226*AY1226)</f>
        <v>0</v>
      </c>
      <c r="BF1226" s="20"/>
      <c r="BG1226" s="16">
        <v>0</v>
      </c>
      <c r="BH1226" s="17">
        <f t="shared" ref="BH1226" si="12919">$B1223*$BH$4</f>
        <v>5.4134400000000005</v>
      </c>
      <c r="BI1226" s="18">
        <v>1</v>
      </c>
      <c r="BJ1226" s="19">
        <v>0</v>
      </c>
      <c r="BK1226" s="20"/>
      <c r="BL1226" s="1">
        <f t="shared" ref="BL1226" si="12920">BB1226*BG1223+BD1226*BG1226-BC1226*BH1223-BE1226*BH1226</f>
        <v>0</v>
      </c>
      <c r="BM1226" s="4">
        <f t="shared" ref="BM1226" si="12921">(BB1226*BH1223+BC1226*BG1223+BD1226*BH1226+BE1226*BG1226)</f>
        <v>-34345.023169081236</v>
      </c>
      <c r="BN1226" s="2">
        <f t="shared" ref="BN1226" si="12922">BB1226*BI1223+BD1226*BI1226-BC1226*BJ1223-BE1226*BJ1226</f>
        <v>-6590.0222068778348</v>
      </c>
      <c r="BO1226" s="3">
        <f t="shared" ref="BO1226" si="12923">(BB1226*BJ1223+BC1226*BI1223+BD1226*BJ1226+BE1226*BI1226)</f>
        <v>0</v>
      </c>
      <c r="BP1226" s="20"/>
      <c r="BQ1226" s="16">
        <v>0</v>
      </c>
      <c r="BR1226" s="17">
        <v>0</v>
      </c>
      <c r="BS1226" s="18">
        <v>1</v>
      </c>
      <c r="BT1226" s="19">
        <v>0</v>
      </c>
      <c r="BU1226" s="20"/>
      <c r="BV1226" s="1">
        <f t="shared" ref="BV1226" si="12924">BL1226*BQ1223+BN1226*BQ1226-BM1226*BR1223-BO1226*BR1226</f>
        <v>0</v>
      </c>
      <c r="BW1226" s="4">
        <f t="shared" ref="BW1226" si="12925">(BL1226*BR1223+BM1226*BQ1223+BN1226*BR1226+BO1226*BQ1226)</f>
        <v>-34345.023169081236</v>
      </c>
      <c r="BX1226" s="2">
        <f t="shared" ref="BX1226" si="12926">BL1226*BS1223+BN1226*BS1226-BM1226*BT1223-BO1226*BT1226</f>
        <v>140445.14338273925</v>
      </c>
      <c r="BY1226" s="3">
        <f t="shared" ref="BY1226" si="12927">(BL1226*BT1223+BM1226*BS1223+BN1226*BT1226+BO1226*BS1226)</f>
        <v>0</v>
      </c>
      <c r="BZ1226" s="20"/>
      <c r="CA1226" s="16">
        <v>0</v>
      </c>
      <c r="CB1226" s="17">
        <f t="shared" ref="CB1226" si="12928">$B1223*$CB$4</f>
        <v>2.4434399999999998</v>
      </c>
      <c r="CC1226" s="18">
        <v>1</v>
      </c>
      <c r="CD1226" s="19">
        <v>0</v>
      </c>
      <c r="CE1226" s="20"/>
      <c r="CF1226" s="1">
        <f t="shared" ref="CF1226" si="12929">BV1226*CA1223+BX1226*CA1226-BW1226*CB1223-BY1226*CB1226</f>
        <v>0</v>
      </c>
      <c r="CG1226" s="4">
        <f t="shared" ref="CG1226" si="12930">(BV1226*CB1223+BW1226*CA1223+BX1226*CB1226+BY1226*CA1226)</f>
        <v>308824.2579780391</v>
      </c>
      <c r="CH1226" s="2">
        <f t="shared" ref="CH1226" si="12931">BV1226*CC1223+BX1226*CC1226-BW1226*CD1223-BY1226*CD1226</f>
        <v>140445.14338273925</v>
      </c>
      <c r="CI1226" s="3">
        <f t="shared" ref="CI1226" si="12932">(BV1226*CD1223+BW1226*CC1223+BX1226*CD1226+BY1226*CC1226)</f>
        <v>0</v>
      </c>
      <c r="CK1226" s="16">
        <f t="shared" ref="CK1226" si="12933">1/$CL$4</f>
        <v>1</v>
      </c>
      <c r="CL1226" s="17">
        <v>0</v>
      </c>
      <c r="CM1226" s="18">
        <v>1</v>
      </c>
      <c r="CN1226" s="19">
        <v>0</v>
      </c>
      <c r="CP1226" s="1">
        <f t="shared" ref="CP1226" si="12934">CF1226*CK1223+CH1226*CK1226-CG1226*CL1223-CI1226*CL1226</f>
        <v>140445.14338273925</v>
      </c>
      <c r="CQ1226" s="4">
        <f t="shared" ref="CQ1226" si="12935">(CF1226*CL1223+CG1226*CK1223+CH1226*CL1226+CI1226*CK1226)</f>
        <v>308824.2579780391</v>
      </c>
      <c r="CR1226" s="2">
        <f t="shared" ref="CR1226" si="12936">CF1226*CM1223+CH1226*CM1226-CG1226*CN1223-CI1226*CN1226</f>
        <v>140445.14338273925</v>
      </c>
      <c r="CS1226" s="3">
        <f t="shared" ref="CS1226" si="12937">(CF1226*CN1223+CG1226*CM1223+CH1226*CN1226+CI1226*CM1226)</f>
        <v>0</v>
      </c>
      <c r="CU1226" s="39">
        <f t="shared" ref="CU1226" si="12938">(180/PI())*ATAN(-1*(CQ1223/CP1223))</f>
        <v>24.454790963912377</v>
      </c>
      <c r="CW1226" s="56">
        <f t="shared" ref="CW1226" si="12939">20*LOG(((1-(10^(CU1223/20)^2)*(1-((1-CW1223)/(1+CW1223))^2))^0.5))</f>
        <v>-1.074984043346929E-10</v>
      </c>
    </row>
    <row r="1227" spans="1:101" ht="18" customHeight="1">
      <c r="E1227" s="20"/>
      <c r="F1227" s="20"/>
      <c r="G1227" s="20"/>
      <c r="H1227" s="20"/>
      <c r="I1227" s="20"/>
      <c r="J1227" s="20"/>
      <c r="K1227" s="20"/>
      <c r="L1227" s="20"/>
      <c r="M1227" s="20"/>
      <c r="N1227" s="20"/>
      <c r="O1227" s="20"/>
      <c r="P1227" s="20"/>
      <c r="Q1227" s="20"/>
      <c r="R1227" s="20"/>
      <c r="S1227" s="20"/>
      <c r="T1227" s="20"/>
      <c r="U1227" s="20"/>
      <c r="V1227" s="20"/>
      <c r="W1227" s="20"/>
      <c r="X1227" s="20"/>
      <c r="Y1227" s="20"/>
      <c r="Z1227" s="20"/>
      <c r="AA1227" s="20"/>
      <c r="AB1227" s="30"/>
      <c r="AC1227" s="20"/>
      <c r="AD1227" s="20"/>
      <c r="AE1227" s="20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</row>
    <row r="1228" spans="1:101" ht="18" customHeight="1"/>
    <row r="1229" spans="1:101" ht="18" customHeight="1" thickBot="1">
      <c r="A1229" s="23"/>
      <c r="B1229" s="23"/>
      <c r="C1229" s="23"/>
      <c r="D1229" s="20" t="s">
        <v>6</v>
      </c>
      <c r="E1229" s="20"/>
      <c r="F1229" s="20"/>
      <c r="G1229" s="20"/>
      <c r="H1229" s="20"/>
      <c r="I1229" s="20" t="s">
        <v>7</v>
      </c>
      <c r="J1229" s="20"/>
      <c r="K1229" s="20"/>
      <c r="L1229" s="20"/>
      <c r="M1229" s="23"/>
      <c r="N1229" s="23"/>
      <c r="O1229" s="24" t="s">
        <v>8</v>
      </c>
      <c r="P1229" s="23"/>
      <c r="Q1229" s="23"/>
      <c r="R1229" s="23"/>
      <c r="S1229" s="20"/>
      <c r="T1229" s="20" t="s">
        <v>9</v>
      </c>
      <c r="U1229" s="23"/>
      <c r="V1229" s="23"/>
      <c r="W1229" s="23"/>
      <c r="X1229" s="23"/>
      <c r="Y1229" s="24" t="s">
        <v>10</v>
      </c>
      <c r="Z1229" s="23"/>
      <c r="AA1229" s="23"/>
      <c r="AB1229" s="23"/>
      <c r="AC1229" s="24" t="s">
        <v>11</v>
      </c>
      <c r="AD1229" s="20"/>
      <c r="AE1229" s="20"/>
      <c r="AF1229" s="20"/>
      <c r="AG1229" s="20"/>
      <c r="AH1229" s="23"/>
      <c r="AI1229" s="24" t="s">
        <v>12</v>
      </c>
      <c r="AJ1229" s="23"/>
      <c r="AK1229" s="23"/>
      <c r="AL1229" s="20"/>
      <c r="AM1229" s="24" t="s">
        <v>21</v>
      </c>
      <c r="AN1229" s="20"/>
      <c r="AO1229" s="23"/>
      <c r="AP1229" s="23"/>
      <c r="AQ1229" s="23"/>
      <c r="AR1229" s="23"/>
      <c r="AS1229" s="24" t="s">
        <v>87</v>
      </c>
      <c r="AT1229" s="23"/>
      <c r="AU1229" s="23"/>
      <c r="AV1229" s="23"/>
      <c r="AW1229" s="24" t="s">
        <v>22</v>
      </c>
      <c r="AX1229" s="20"/>
      <c r="AY1229" s="20"/>
      <c r="AZ1229" s="20"/>
      <c r="BA1229" s="20"/>
      <c r="BB1229" s="23"/>
      <c r="BC1229" s="24" t="s">
        <v>13</v>
      </c>
      <c r="BD1229" s="23"/>
      <c r="BE1229" s="23"/>
      <c r="BF1229" s="23"/>
      <c r="BG1229" s="24" t="s">
        <v>23</v>
      </c>
      <c r="BH1229" s="20"/>
      <c r="BI1229" s="23"/>
      <c r="BJ1229" s="23"/>
      <c r="BK1229" s="23"/>
      <c r="BL1229" s="23"/>
      <c r="BM1229" s="24" t="s">
        <v>24</v>
      </c>
      <c r="BN1229" s="23"/>
      <c r="BO1229" s="23"/>
      <c r="BP1229" s="23"/>
      <c r="BQ1229" s="24" t="s">
        <v>22</v>
      </c>
      <c r="BR1229" s="20"/>
      <c r="BS1229" s="20"/>
      <c r="BT1229" s="20"/>
      <c r="BU1229" s="20"/>
      <c r="BV1229" s="23"/>
      <c r="BW1229" s="24" t="s">
        <v>25</v>
      </c>
      <c r="BX1229" s="23"/>
      <c r="BY1229" s="23"/>
      <c r="BZ1229" s="23"/>
      <c r="CA1229" s="24" t="s">
        <v>23</v>
      </c>
      <c r="CB1229" s="20"/>
      <c r="CC1229" s="23"/>
      <c r="CD1229" s="23"/>
      <c r="CE1229" s="23"/>
      <c r="CF1229" s="23"/>
      <c r="CG1229" s="24" t="s">
        <v>88</v>
      </c>
      <c r="CH1229" s="23"/>
      <c r="CI1229" s="23"/>
      <c r="CJ1229" s="23"/>
      <c r="CK1229" s="24" t="s">
        <v>155</v>
      </c>
      <c r="CL1229" s="24"/>
      <c r="CM1229" s="23"/>
      <c r="CN1229" s="23"/>
      <c r="CO1229" s="23"/>
      <c r="CP1229" s="23"/>
      <c r="CQ1229" s="24" t="s">
        <v>89</v>
      </c>
      <c r="CR1229" s="23"/>
      <c r="CS1229" s="23"/>
    </row>
    <row r="1230" spans="1:101" ht="18" customHeight="1" thickBot="1">
      <c r="A1230" s="23"/>
      <c r="B1230" s="33"/>
      <c r="C1230" s="23"/>
      <c r="D1230" s="7" t="s">
        <v>99</v>
      </c>
      <c r="E1230" s="8"/>
      <c r="F1230" s="8" t="s">
        <v>100</v>
      </c>
      <c r="G1230" s="9"/>
      <c r="H1230" s="10"/>
      <c r="I1230" s="7" t="s">
        <v>103</v>
      </c>
      <c r="J1230" s="8"/>
      <c r="K1230" s="8" t="s">
        <v>104</v>
      </c>
      <c r="L1230" s="9"/>
      <c r="M1230" s="23"/>
      <c r="N1230" s="194" t="s">
        <v>74</v>
      </c>
      <c r="O1230" s="195"/>
      <c r="P1230" s="196" t="s">
        <v>75</v>
      </c>
      <c r="Q1230" s="197"/>
      <c r="R1230" s="23"/>
      <c r="S1230" s="7" t="s">
        <v>2</v>
      </c>
      <c r="T1230" s="8"/>
      <c r="U1230" s="8" t="s">
        <v>3</v>
      </c>
      <c r="V1230" s="9"/>
      <c r="W1230" s="20"/>
      <c r="X1230" s="194" t="s">
        <v>108</v>
      </c>
      <c r="Y1230" s="195"/>
      <c r="Z1230" s="196" t="s">
        <v>109</v>
      </c>
      <c r="AA1230" s="197"/>
      <c r="AB1230" s="20"/>
      <c r="AC1230" s="7" t="s">
        <v>107</v>
      </c>
      <c r="AD1230" s="8"/>
      <c r="AE1230" s="8" t="s">
        <v>14</v>
      </c>
      <c r="AF1230" s="9"/>
      <c r="AG1230" s="20"/>
      <c r="AH1230" s="194" t="s">
        <v>112</v>
      </c>
      <c r="AI1230" s="195"/>
      <c r="AJ1230" s="196" t="s">
        <v>113</v>
      </c>
      <c r="AK1230" s="197"/>
      <c r="AL1230" s="20"/>
      <c r="AM1230" s="106" t="s">
        <v>135</v>
      </c>
      <c r="AN1230" s="107"/>
      <c r="AO1230" s="107" t="s">
        <v>136</v>
      </c>
      <c r="AP1230" s="108"/>
      <c r="AQ1230" s="23"/>
      <c r="AR1230" s="194" t="s">
        <v>116</v>
      </c>
      <c r="AS1230" s="195"/>
      <c r="AT1230" s="196" t="s">
        <v>0</v>
      </c>
      <c r="AU1230" s="197"/>
      <c r="AV1230" s="36"/>
      <c r="AW1230" s="7" t="s">
        <v>139</v>
      </c>
      <c r="AX1230" s="8"/>
      <c r="AY1230" s="8" t="s">
        <v>140</v>
      </c>
      <c r="AZ1230" s="9"/>
      <c r="BA1230" s="20"/>
      <c r="BB1230" s="194" t="s">
        <v>119</v>
      </c>
      <c r="BC1230" s="195"/>
      <c r="BD1230" s="196" t="s">
        <v>120</v>
      </c>
      <c r="BE1230" s="197"/>
      <c r="BF1230" s="36"/>
      <c r="BG1230" s="190" t="s">
        <v>143</v>
      </c>
      <c r="BH1230" s="191"/>
      <c r="BI1230" s="192" t="s">
        <v>144</v>
      </c>
      <c r="BJ1230" s="193"/>
      <c r="BK1230" s="36"/>
      <c r="BL1230" s="194" t="s">
        <v>123</v>
      </c>
      <c r="BM1230" s="195"/>
      <c r="BN1230" s="196" t="s">
        <v>124</v>
      </c>
      <c r="BO1230" s="197"/>
      <c r="BP1230" s="36"/>
      <c r="BQ1230" s="7" t="s">
        <v>147</v>
      </c>
      <c r="BR1230" s="8"/>
      <c r="BS1230" s="8" t="s">
        <v>148</v>
      </c>
      <c r="BT1230" s="9"/>
      <c r="BU1230" s="20"/>
      <c r="BV1230" s="194" t="s">
        <v>127</v>
      </c>
      <c r="BW1230" s="195"/>
      <c r="BX1230" s="196" t="s">
        <v>128</v>
      </c>
      <c r="BY1230" s="197"/>
      <c r="BZ1230" s="36"/>
      <c r="CA1230" s="7" t="s">
        <v>151</v>
      </c>
      <c r="CB1230" s="8"/>
      <c r="CC1230" s="8" t="s">
        <v>152</v>
      </c>
      <c r="CD1230" s="9"/>
      <c r="CE1230" s="36"/>
      <c r="CF1230" s="194" t="s">
        <v>131</v>
      </c>
      <c r="CG1230" s="195"/>
      <c r="CH1230" s="196" t="s">
        <v>132</v>
      </c>
      <c r="CI1230" s="197"/>
      <c r="CJ1230" s="23"/>
      <c r="CK1230" s="7" t="s">
        <v>156</v>
      </c>
      <c r="CL1230" s="8"/>
      <c r="CM1230" s="8" t="s">
        <v>157</v>
      </c>
      <c r="CN1230" s="9"/>
      <c r="CO1230" s="23"/>
      <c r="CP1230" s="194" t="s">
        <v>160</v>
      </c>
      <c r="CQ1230" s="195"/>
      <c r="CR1230" s="196" t="s">
        <v>132</v>
      </c>
      <c r="CS1230" s="197"/>
      <c r="CU1230" s="26" t="s">
        <v>15</v>
      </c>
      <c r="CW1230" s="52" t="s">
        <v>46</v>
      </c>
    </row>
    <row r="1231" spans="1:101" ht="18" customHeight="1" thickTop="1" thickBot="1">
      <c r="B1231" s="34">
        <v>3.02</v>
      </c>
      <c r="D1231" s="11">
        <v>1</v>
      </c>
      <c r="E1231" s="12">
        <v>0</v>
      </c>
      <c r="F1231" s="13">
        <v>0</v>
      </c>
      <c r="G1231" s="14">
        <v>0</v>
      </c>
      <c r="H1231" s="10"/>
      <c r="I1231" s="11">
        <v>1</v>
      </c>
      <c r="J1231" s="12">
        <v>0</v>
      </c>
      <c r="K1231" s="13">
        <v>0</v>
      </c>
      <c r="L1231" s="40">
        <f t="shared" ref="L1231" si="12940">$B1231*$J$4</f>
        <v>4.3096608000000005</v>
      </c>
      <c r="N1231" s="1">
        <f t="shared" ref="N1231" si="12941">D1231*I1231+F1231*I1234-E1231*J1231-G1231*J1234</f>
        <v>1</v>
      </c>
      <c r="O1231" s="4">
        <f t="shared" ref="O1231" si="12942">(D1231*J1231+E1231*I1231+F1231*J1234+G1231*I1234)</f>
        <v>0</v>
      </c>
      <c r="P1231" s="2">
        <f t="shared" ref="P1231" si="12943">D1231*K1231+F1231*K1234-E1231*L1231-G1231*L1234</f>
        <v>0</v>
      </c>
      <c r="Q1231" s="3">
        <f t="shared" ref="Q1231" si="12944">(D1231*L1231+E1231*K1231+F1231*L1234+G1231*K1234)</f>
        <v>4.3096608000000005</v>
      </c>
      <c r="S1231" s="11">
        <v>1</v>
      </c>
      <c r="T1231" s="12">
        <v>0</v>
      </c>
      <c r="U1231" s="13">
        <v>0</v>
      </c>
      <c r="V1231" s="13">
        <v>0</v>
      </c>
      <c r="W1231" s="20"/>
      <c r="X1231" s="1">
        <f t="shared" ref="X1231" si="12945">N1231*S1231+P1231*S1234-O1231*T1231-Q1231*T1234</f>
        <v>-22.485624095559682</v>
      </c>
      <c r="Y1231" s="4">
        <f t="shared" ref="Y1231" si="12946">(N1231*T1231+O1231*S1231+P1231*T1234+Q1231*S1234)</f>
        <v>0</v>
      </c>
      <c r="Z1231" s="2">
        <f t="shared" ref="Z1231" si="12947">N1231*U1231+P1231*U1234-O1231*V1231-Q1231*V1234</f>
        <v>0</v>
      </c>
      <c r="AA1231" s="3">
        <f t="shared" ref="AA1231" si="12948">(N1231*V1231+O1231*U1231+P1231*V1234+Q1231*U1234)</f>
        <v>4.3096608000000005</v>
      </c>
      <c r="AB1231" s="20"/>
      <c r="AC1231" s="11">
        <v>1</v>
      </c>
      <c r="AD1231" s="12">
        <v>0</v>
      </c>
      <c r="AE1231" s="13">
        <v>0</v>
      </c>
      <c r="AF1231" s="40">
        <f t="shared" ref="AF1231" si="12949">$B1231*$AD$4</f>
        <v>5.1717198</v>
      </c>
      <c r="AG1231" s="20"/>
      <c r="AH1231" s="1">
        <f t="shared" ref="AH1231" si="12950">X1231*AC1231+Z1231*AC1234-Y1231*AD1231-AA1231*AD1234</f>
        <v>-22.485624095559682</v>
      </c>
      <c r="AI1231" s="4">
        <f t="shared" ref="AI1231" si="12951">(X1231*AD1231+Y1231*AC1231+Z1231*AD1234+AA1231*AC1234)</f>
        <v>0</v>
      </c>
      <c r="AJ1231" s="2">
        <f t="shared" ref="AJ1231" si="12952">X1231*AE1231+Z1231*AE1234-Y1231*AF1231-AA1231*AF1234</f>
        <v>0</v>
      </c>
      <c r="AK1231" s="3">
        <f t="shared" ref="AK1231" si="12953">(X1231*AF1231+Y1231*AE1231+Z1231*AF1234+AA1231*AE1234)</f>
        <v>-111.9796865503631</v>
      </c>
      <c r="AL1231" s="20"/>
      <c r="AM1231" s="11">
        <v>1</v>
      </c>
      <c r="AN1231" s="12">
        <v>0</v>
      </c>
      <c r="AO1231" s="13">
        <v>0</v>
      </c>
      <c r="AP1231" s="14">
        <v>0</v>
      </c>
      <c r="AR1231" s="1">
        <f t="shared" ref="AR1231" si="12954">AH1231*AM1231+AJ1231*AM1234-AI1231*AN1231-AK1231*AN1234</f>
        <v>622.0017263739046</v>
      </c>
      <c r="AS1231" s="4">
        <f t="shared" ref="AS1231" si="12955">(AH1231*AN1231+AI1231*AM1231+AJ1231*AN1234+AK1231*AM1234)</f>
        <v>0</v>
      </c>
      <c r="AT1231" s="2">
        <f t="shared" ref="AT1231" si="12956">AH1231*AO1231+AJ1231*AO1234-AI1231*AP1231-AK1231*AP1234</f>
        <v>0</v>
      </c>
      <c r="AU1231" s="3">
        <f t="shared" ref="AU1231" si="12957">(AH1231*AP1231+AI1231*AO1231+AJ1231*AP1234+AK1231*AO1234)</f>
        <v>-111.9796865503631</v>
      </c>
      <c r="AV1231" s="20"/>
      <c r="AW1231" s="11">
        <v>1</v>
      </c>
      <c r="AX1231" s="12">
        <v>0</v>
      </c>
      <c r="AY1231" s="13">
        <v>0</v>
      </c>
      <c r="AZ1231" s="40">
        <f t="shared" ref="AZ1231" si="12958">$B1231*$AX$4</f>
        <v>5.1717198</v>
      </c>
      <c r="BA1231" s="20"/>
      <c r="BB1231" s="1">
        <f t="shared" ref="BB1231" si="12959">AR1231*AW1231+AT1231*AW1234-AS1231*AX1231-AU1231*AX1234</f>
        <v>622.0017263739046</v>
      </c>
      <c r="BC1231" s="4">
        <f t="shared" ref="BC1231" si="12960">(AR1231*AX1231+AS1231*AW1231+AT1231*AX1234+AU1231*AW1234)</f>
        <v>0</v>
      </c>
      <c r="BD1231" s="2">
        <f t="shared" ref="BD1231" si="12961">AR1231*AY1231+AT1231*AY1234-AS1231*AZ1231-AU1231*AZ1234</f>
        <v>0</v>
      </c>
      <c r="BE1231" s="3">
        <f t="shared" ref="BE1231" si="12962">(AR1231*AZ1231+AS1231*AY1231+AT1231*AZ1234+AU1231*AY1234)</f>
        <v>3104.8389573717413</v>
      </c>
      <c r="BF1231" s="20"/>
      <c r="BG1231" s="11">
        <v>1</v>
      </c>
      <c r="BH1231" s="12">
        <v>0</v>
      </c>
      <c r="BI1231" s="13">
        <v>0</v>
      </c>
      <c r="BJ1231" s="14">
        <v>0</v>
      </c>
      <c r="BK1231" s="20"/>
      <c r="BL1231" s="1">
        <f t="shared" ref="BL1231" si="12963">BB1231*BG1231+BD1231*BG1234-BC1231*BH1231-BE1231*BH1234</f>
        <v>-16297.910075056539</v>
      </c>
      <c r="BM1231" s="4">
        <f t="shared" ref="BM1231" si="12964">(BB1231*BH1231+BC1231*BG1231+BD1231*BH1234+BE1231*BG1234)</f>
        <v>0</v>
      </c>
      <c r="BN1231" s="2">
        <f t="shared" ref="BN1231" si="12965">BB1231*BI1231+BD1231*BI1234-BC1231*BJ1231-BE1231*BJ1234</f>
        <v>0</v>
      </c>
      <c r="BO1231" s="3">
        <f t="shared" ref="BO1231" si="12966">(BB1231*BJ1231+BC1231*BI1231+BD1231*BJ1234+BE1231*BI1234)</f>
        <v>3104.8389573717413</v>
      </c>
      <c r="BP1231" s="20"/>
      <c r="BQ1231" s="11">
        <v>1</v>
      </c>
      <c r="BR1231" s="12">
        <v>0</v>
      </c>
      <c r="BS1231" s="13">
        <v>0</v>
      </c>
      <c r="BT1231" s="40">
        <f t="shared" ref="BT1231" si="12967">$B1231*BR$4</f>
        <v>4.3096608000000005</v>
      </c>
      <c r="BU1231" s="20"/>
      <c r="BV1231" s="1">
        <f t="shared" ref="BV1231" si="12968">BL1231*BQ1231+BN1231*BQ1234-BM1231*BR1231-BO1231*BR1234</f>
        <v>-16297.910075056539</v>
      </c>
      <c r="BW1231" s="4">
        <f t="shared" ref="BW1231" si="12969">(BL1231*BR1231+BM1231*BQ1231+BN1231*BR1234+BO1231*BQ1234)</f>
        <v>0</v>
      </c>
      <c r="BX1231" s="2">
        <f t="shared" ref="BX1231" si="12970">BL1231*BS1231+BN1231*BS1234-BM1231*BT1231-BO1231*BT1234</f>
        <v>0</v>
      </c>
      <c r="BY1231" s="3">
        <f t="shared" ref="BY1231" si="12971">(BL1231*BT1231+BM1231*BS1231+BN1231*BT1234+BO1231*BS1234)</f>
        <v>-67133.625215024498</v>
      </c>
      <c r="BZ1231" s="20"/>
      <c r="CA1231" s="11">
        <v>1</v>
      </c>
      <c r="CB1231" s="12">
        <v>0</v>
      </c>
      <c r="CC1231" s="13">
        <v>0</v>
      </c>
      <c r="CD1231" s="14">
        <v>0</v>
      </c>
      <c r="CE1231" s="20"/>
      <c r="CF1231" s="1">
        <f t="shared" ref="CF1231" si="12972">BV1231*CA1231+BX1231*CA1234-BW1231*CB1231-BY1231*CB1234</f>
        <v>148832.65502164557</v>
      </c>
      <c r="CG1231" s="4">
        <f t="shared" ref="CG1231" si="12973">(BV1231*CB1231+BW1231*CA1231+BX1231*CB1234+BY1231*CA1234)</f>
        <v>0</v>
      </c>
      <c r="CH1231" s="2">
        <f t="shared" ref="CH1231" si="12974">BV1231*CC1231+BX1231*CC1234-BW1231*CD1231-BY1231*CD1234</f>
        <v>0</v>
      </c>
      <c r="CI1231" s="3">
        <f t="shared" ref="CI1231" si="12975">(BV1231*CD1231+BW1231*CC1231+BX1231*CD1234+BY1231*CC1234)</f>
        <v>-67133.625215024498</v>
      </c>
      <c r="CJ1231" s="28"/>
      <c r="CK1231" s="11">
        <v>1</v>
      </c>
      <c r="CL1231" s="12">
        <v>0</v>
      </c>
      <c r="CM1231" s="13">
        <v>0</v>
      </c>
      <c r="CN1231" s="14">
        <v>0</v>
      </c>
      <c r="CP1231" s="1">
        <f t="shared" ref="CP1231" si="12976">CF1231*CK1231+CH1231*CK1234-CG1231*CL1231-CI1231*CL1234</f>
        <v>148832.65502164557</v>
      </c>
      <c r="CQ1231" s="4">
        <f t="shared" ref="CQ1231" si="12977">(CF1231*CL1231+CG1231*CK1231+CH1231*CL1234+CI1231*CK1234)</f>
        <v>-67133.625215024498</v>
      </c>
      <c r="CR1231" s="2">
        <f t="shared" ref="CR1231" si="12978">CF1231*CM1231+CH1231*CM1234-CG1231*CN1231-CI1231*CN1234</f>
        <v>0</v>
      </c>
      <c r="CS1231" s="3">
        <f t="shared" ref="CS1231" si="12979">(CF1231*CN1231+CG1231*CM1231+CH1231*CN1234+CI1231*CM1234)</f>
        <v>-67133.625215024498</v>
      </c>
      <c r="CU1231" s="29">
        <f t="shared" ref="CU1231" si="12980">20*LOG(((1+$CL$4)/$CL$4)/((CP1231+CP1234)^2+(CQ1231+CQ1234)^2)^0.5)</f>
        <v>-105.95717635460326</v>
      </c>
      <c r="CW1231" s="53">
        <f t="shared" ref="CW1231" si="12981">((CP1231^2+CQ1231^2)^0.5)/((CP1234^2+CQ1234^2)^0.5)</f>
        <v>0.45106784668847855</v>
      </c>
    </row>
    <row r="1232" spans="1:101" ht="18" customHeight="1" thickBot="1">
      <c r="D1232" s="11"/>
      <c r="E1232" s="13"/>
      <c r="F1232" s="13"/>
      <c r="G1232" s="15"/>
      <c r="H1232" s="10"/>
      <c r="I1232" s="11"/>
      <c r="J1232" s="13"/>
      <c r="K1232" s="13"/>
      <c r="L1232" s="15"/>
      <c r="N1232" s="5"/>
      <c r="Q1232" s="6"/>
      <c r="S1232" s="11"/>
      <c r="T1232" s="13"/>
      <c r="U1232" s="13"/>
      <c r="V1232" s="15"/>
      <c r="W1232" s="20"/>
      <c r="X1232" s="5"/>
      <c r="AA1232" s="6"/>
      <c r="AB1232" s="20"/>
      <c r="AC1232" s="11"/>
      <c r="AD1232" s="13"/>
      <c r="AE1232" s="13"/>
      <c r="AF1232" s="15"/>
      <c r="AG1232" s="20"/>
      <c r="AH1232" s="5"/>
      <c r="AK1232" s="6"/>
      <c r="AL1232" s="20"/>
      <c r="AM1232" s="11"/>
      <c r="AN1232" s="13"/>
      <c r="AO1232" s="13"/>
      <c r="AP1232" s="15"/>
      <c r="AR1232" s="5"/>
      <c r="AU1232" s="6"/>
      <c r="AW1232" s="11"/>
      <c r="AX1232" s="13"/>
      <c r="AY1232" s="13"/>
      <c r="AZ1232" s="15"/>
      <c r="BA1232" s="20"/>
      <c r="BB1232" s="5"/>
      <c r="BE1232" s="6"/>
      <c r="BG1232" s="11"/>
      <c r="BH1232" s="13"/>
      <c r="BI1232" s="13"/>
      <c r="BJ1232" s="15"/>
      <c r="BL1232" s="5"/>
      <c r="BO1232" s="6"/>
      <c r="BQ1232" s="11"/>
      <c r="BR1232" s="13"/>
      <c r="BS1232" s="13"/>
      <c r="BT1232" s="15"/>
      <c r="BU1232" s="20"/>
      <c r="BV1232" s="5"/>
      <c r="BY1232" s="6"/>
      <c r="CA1232" s="11"/>
      <c r="CB1232" s="13"/>
      <c r="CC1232" s="13"/>
      <c r="CD1232" s="15"/>
      <c r="CF1232" s="5"/>
      <c r="CI1232" s="6"/>
      <c r="CK1232" s="11"/>
      <c r="CL1232" s="13"/>
      <c r="CM1232" s="13"/>
      <c r="CN1232" s="15"/>
      <c r="CP1232" s="5"/>
      <c r="CS1232" s="6"/>
      <c r="CW1232" s="54"/>
    </row>
    <row r="1233" spans="1:101" ht="18" customHeight="1" thickBot="1">
      <c r="D1233" s="11" t="s">
        <v>101</v>
      </c>
      <c r="E1233" s="13"/>
      <c r="F1233" s="13" t="s">
        <v>102</v>
      </c>
      <c r="G1233" s="15"/>
      <c r="H1233" s="10"/>
      <c r="I1233" s="11" t="s">
        <v>106</v>
      </c>
      <c r="J1233" s="13"/>
      <c r="K1233" s="13" t="s">
        <v>105</v>
      </c>
      <c r="L1233" s="15"/>
      <c r="N1233" s="194" t="s">
        <v>16</v>
      </c>
      <c r="O1233" s="195"/>
      <c r="P1233" s="196" t="s">
        <v>17</v>
      </c>
      <c r="Q1233" s="197"/>
      <c r="S1233" s="11" t="s">
        <v>4</v>
      </c>
      <c r="T1233" s="13"/>
      <c r="U1233" s="13" t="s">
        <v>5</v>
      </c>
      <c r="V1233" s="15"/>
      <c r="W1233" s="20"/>
      <c r="X1233" s="194" t="s">
        <v>111</v>
      </c>
      <c r="Y1233" s="195"/>
      <c r="Z1233" s="196" t="s">
        <v>110</v>
      </c>
      <c r="AA1233" s="197"/>
      <c r="AB1233" s="20"/>
      <c r="AC1233" s="11" t="s">
        <v>18</v>
      </c>
      <c r="AD1233" s="13"/>
      <c r="AE1233" s="13" t="s">
        <v>19</v>
      </c>
      <c r="AF1233" s="15"/>
      <c r="AG1233" s="20"/>
      <c r="AH1233" s="194" t="s">
        <v>114</v>
      </c>
      <c r="AI1233" s="195"/>
      <c r="AJ1233" s="196" t="s">
        <v>115</v>
      </c>
      <c r="AK1233" s="197"/>
      <c r="AL1233" s="20"/>
      <c r="AM1233" s="11" t="s">
        <v>138</v>
      </c>
      <c r="AN1233" s="13"/>
      <c r="AO1233" s="13" t="s">
        <v>137</v>
      </c>
      <c r="AP1233" s="15"/>
      <c r="AR1233" s="194" t="s">
        <v>117</v>
      </c>
      <c r="AS1233" s="195"/>
      <c r="AT1233" s="196" t="s">
        <v>118</v>
      </c>
      <c r="AU1233" s="197"/>
      <c r="AV1233" s="36"/>
      <c r="AW1233" s="11" t="s">
        <v>142</v>
      </c>
      <c r="AX1233" s="13"/>
      <c r="AY1233" s="13" t="s">
        <v>141</v>
      </c>
      <c r="AZ1233" s="15"/>
      <c r="BA1233" s="20"/>
      <c r="BB1233" s="194" t="s">
        <v>122</v>
      </c>
      <c r="BC1233" s="195"/>
      <c r="BD1233" s="196" t="s">
        <v>121</v>
      </c>
      <c r="BE1233" s="197"/>
      <c r="BF1233" s="36"/>
      <c r="BG1233" s="11" t="s">
        <v>145</v>
      </c>
      <c r="BH1233" s="13"/>
      <c r="BI1233" s="13" t="s">
        <v>146</v>
      </c>
      <c r="BJ1233" s="15"/>
      <c r="BK1233" s="36"/>
      <c r="BL1233" s="194" t="s">
        <v>125</v>
      </c>
      <c r="BM1233" s="195"/>
      <c r="BN1233" s="196" t="s">
        <v>126</v>
      </c>
      <c r="BO1233" s="197"/>
      <c r="BP1233" s="36"/>
      <c r="BQ1233" s="11" t="s">
        <v>150</v>
      </c>
      <c r="BR1233" s="13"/>
      <c r="BS1233" s="13" t="s">
        <v>149</v>
      </c>
      <c r="BT1233" s="15"/>
      <c r="BU1233" s="20"/>
      <c r="BV1233" s="194" t="s">
        <v>129</v>
      </c>
      <c r="BW1233" s="195"/>
      <c r="BX1233" s="196" t="s">
        <v>130</v>
      </c>
      <c r="BY1233" s="197"/>
      <c r="BZ1233" s="36"/>
      <c r="CA1233" s="11" t="s">
        <v>154</v>
      </c>
      <c r="CB1233" s="13"/>
      <c r="CC1233" s="13" t="s">
        <v>153</v>
      </c>
      <c r="CD1233" s="15"/>
      <c r="CE1233" s="36"/>
      <c r="CF1233" s="194" t="s">
        <v>134</v>
      </c>
      <c r="CG1233" s="195"/>
      <c r="CH1233" s="196" t="s">
        <v>133</v>
      </c>
      <c r="CI1233" s="197"/>
      <c r="CK1233" s="11" t="s">
        <v>159</v>
      </c>
      <c r="CL1233" s="13"/>
      <c r="CM1233" s="13" t="s">
        <v>158</v>
      </c>
      <c r="CN1233" s="15"/>
      <c r="CP1233" s="109" t="s">
        <v>161</v>
      </c>
      <c r="CQ1233" s="110"/>
      <c r="CR1233" s="111" t="s">
        <v>162</v>
      </c>
      <c r="CS1233" s="112"/>
      <c r="CU1233" s="38" t="s">
        <v>29</v>
      </c>
      <c r="CW1233" s="55" t="s">
        <v>47</v>
      </c>
    </row>
    <row r="1234" spans="1:101" ht="18" customHeight="1" thickTop="1" thickBot="1">
      <c r="D1234" s="16">
        <v>0</v>
      </c>
      <c r="E1234" s="17">
        <f t="shared" ref="E1234" si="12982">$B1231*$E$4</f>
        <v>2.4597295999999997</v>
      </c>
      <c r="F1234" s="18">
        <v>1</v>
      </c>
      <c r="G1234" s="19">
        <v>0</v>
      </c>
      <c r="H1234" s="10"/>
      <c r="I1234" s="16">
        <v>0</v>
      </c>
      <c r="J1234" s="17">
        <v>0</v>
      </c>
      <c r="K1234" s="18">
        <v>1</v>
      </c>
      <c r="L1234" s="19">
        <v>0</v>
      </c>
      <c r="N1234" s="1">
        <f t="shared" ref="N1234" si="12983">D1234*I1231+F1234*I1234-E1234*J1231-G1234*J1234</f>
        <v>0</v>
      </c>
      <c r="O1234" s="4">
        <f t="shared" ref="O1234" si="12984">(D1234*J1231+E1234*I1231+F1234*J1234+G1234*I1234)</f>
        <v>2.4597295999999997</v>
      </c>
      <c r="P1234" s="2">
        <f t="shared" ref="P1234" si="12985">D1234*K1231+F1234*K1234-E1234*L1231-G1234*L1234</f>
        <v>-9.6006002357196802</v>
      </c>
      <c r="Q1234" s="3">
        <f t="shared" ref="Q1234" si="12986">(D1234*L1231+E1234*K1231+F1234*L1234+G1234*K1234)</f>
        <v>0</v>
      </c>
      <c r="S1234" s="16">
        <v>0</v>
      </c>
      <c r="T1234" s="17">
        <f t="shared" ref="T1234" si="12987">$B1231*$T$4</f>
        <v>5.4495296</v>
      </c>
      <c r="U1234" s="18">
        <v>1</v>
      </c>
      <c r="V1234" s="19">
        <v>0</v>
      </c>
      <c r="W1234" s="20"/>
      <c r="X1234" s="1">
        <f t="shared" ref="X1234" si="12988">N1234*S1231+P1234*S1234-O1234*T1231-Q1234*T1234</f>
        <v>0</v>
      </c>
      <c r="Y1234" s="4">
        <f t="shared" ref="Y1234" si="12989">(N1234*T1231+O1234*S1231+P1234*T1234+Q1234*S1234)</f>
        <v>-49.859025562321371</v>
      </c>
      <c r="Z1234" s="2">
        <f t="shared" ref="Z1234" si="12990">N1234*U1231+P1234*U1234-O1234*V1231-Q1234*V1234</f>
        <v>-9.6006002357196802</v>
      </c>
      <c r="AA1234" s="3">
        <f t="shared" ref="AA1234" si="12991">(N1234*V1231+O1234*U1231+P1234*V1234+Q1234*U1234)</f>
        <v>0</v>
      </c>
      <c r="AB1234" s="20"/>
      <c r="AC1234" s="16">
        <v>0</v>
      </c>
      <c r="AD1234" s="17">
        <v>0</v>
      </c>
      <c r="AE1234" s="18">
        <v>1</v>
      </c>
      <c r="AF1234" s="19">
        <v>0</v>
      </c>
      <c r="AG1234" s="20"/>
      <c r="AH1234" s="1">
        <f t="shared" ref="AH1234" si="12992">X1234*AC1231+Z1234*AC1234-Y1234*AD1231-AA1234*AD1234</f>
        <v>0</v>
      </c>
      <c r="AI1234" s="4">
        <f t="shared" ref="AI1234" si="12993">(X1234*AD1231+Y1234*AC1231+Z1234*AD1234+AA1234*AC1234)</f>
        <v>-49.859025562321371</v>
      </c>
      <c r="AJ1234" s="2">
        <f t="shared" ref="AJ1234" si="12994">X1234*AE1231+Z1234*AE1234-Y1234*AF1231-AA1234*AF1234</f>
        <v>248.25630947364388</v>
      </c>
      <c r="AK1234" s="3">
        <f t="shared" ref="AK1234" si="12995">(X1234*AF1231+Y1234*AE1231+Z1234*AF1234+AA1234*AE1234)</f>
        <v>0</v>
      </c>
      <c r="AL1234" s="20"/>
      <c r="AM1234" s="16">
        <v>0</v>
      </c>
      <c r="AN1234" s="17">
        <f t="shared" ref="AN1234" si="12996">$B1231*$AN$4</f>
        <v>5.7553951999999997</v>
      </c>
      <c r="AO1234" s="18">
        <v>1</v>
      </c>
      <c r="AP1234" s="19">
        <v>0</v>
      </c>
      <c r="AR1234" s="1">
        <f t="shared" ref="AR1234" si="12997">AH1234*AM1231+AJ1234*AM1234-AI1234*AN1231-AK1234*AN1234</f>
        <v>0</v>
      </c>
      <c r="AS1234" s="4">
        <f t="shared" ref="AS1234" si="12998">(AH1234*AN1231+AI1234*AM1231+AJ1234*AN1234+AK1234*AM1234)</f>
        <v>1378.9541463520029</v>
      </c>
      <c r="AT1234" s="2">
        <f t="shared" ref="AT1234" si="12999">AH1234*AO1231+AJ1234*AO1234-AI1234*AP1231-AK1234*AP1234</f>
        <v>248.25630947364388</v>
      </c>
      <c r="AU1234" s="3">
        <f t="shared" ref="AU1234" si="13000">(AH1234*AP1231+AI1234*AO1231+AJ1234*AP1234+AK1234*AO1234)</f>
        <v>0</v>
      </c>
      <c r="AV1234" s="20"/>
      <c r="AW1234" s="16">
        <v>0</v>
      </c>
      <c r="AX1234" s="17">
        <v>0</v>
      </c>
      <c r="AY1234" s="18">
        <v>1</v>
      </c>
      <c r="AZ1234" s="19">
        <v>0</v>
      </c>
      <c r="BA1234" s="20"/>
      <c r="BB1234" s="1">
        <f t="shared" ref="BB1234" si="13001">AR1234*AW1231+AT1234*AW1234-AS1234*AX1231-AU1234*AX1234</f>
        <v>0</v>
      </c>
      <c r="BC1234" s="4">
        <f t="shared" ref="BC1234" si="13002">(AR1234*AX1231+AS1234*AW1231+AT1234*AX1234+AU1234*AW1234)</f>
        <v>1378.9541463520029</v>
      </c>
      <c r="BD1234" s="2">
        <f t="shared" ref="BD1234" si="13003">AR1234*AY1231+AT1234*AY1234-AS1234*AZ1231-AU1234*AZ1234</f>
        <v>-6883.3081525071066</v>
      </c>
      <c r="BE1234" s="3">
        <f t="shared" ref="BE1234" si="13004">(AR1234*AZ1231+AS1234*AY1231+AT1234*AZ1234+AU1234*AY1234)</f>
        <v>0</v>
      </c>
      <c r="BF1234" s="20"/>
      <c r="BG1234" s="16">
        <v>0</v>
      </c>
      <c r="BH1234" s="17">
        <f t="shared" ref="BH1234" si="13005">$B1231*$BH$4</f>
        <v>5.4495296</v>
      </c>
      <c r="BI1234" s="18">
        <v>1</v>
      </c>
      <c r="BJ1234" s="19">
        <v>0</v>
      </c>
      <c r="BK1234" s="20"/>
      <c r="BL1234" s="1">
        <f t="shared" ref="BL1234" si="13006">BB1234*BG1231+BD1234*BG1234-BC1234*BH1231-BE1234*BH1234</f>
        <v>0</v>
      </c>
      <c r="BM1234" s="4">
        <f t="shared" ref="BM1234" si="13007">(BB1234*BH1231+BC1234*BG1231+BD1234*BH1234+BE1234*BG1234)</f>
        <v>-36131.837376656789</v>
      </c>
      <c r="BN1234" s="2">
        <f t="shared" ref="BN1234" si="13008">BB1234*BI1231+BD1234*BI1234-BC1234*BJ1231-BE1234*BJ1234</f>
        <v>-6883.3081525071066</v>
      </c>
      <c r="BO1234" s="3">
        <f t="shared" ref="BO1234" si="13009">(BB1234*BJ1231+BC1234*BI1231+BD1234*BJ1234+BE1234*BI1234)</f>
        <v>0</v>
      </c>
      <c r="BP1234" s="20"/>
      <c r="BQ1234" s="16">
        <v>0</v>
      </c>
      <c r="BR1234" s="17">
        <v>0</v>
      </c>
      <c r="BS1234" s="18">
        <v>1</v>
      </c>
      <c r="BT1234" s="19">
        <v>0</v>
      </c>
      <c r="BU1234" s="20"/>
      <c r="BV1234" s="1">
        <f t="shared" ref="BV1234" si="13010">BL1234*BQ1231+BN1234*BQ1234-BM1234*BR1231-BO1234*BR1234</f>
        <v>0</v>
      </c>
      <c r="BW1234" s="4">
        <f t="shared" ref="BW1234" si="13011">(BL1234*BR1231+BM1234*BQ1231+BN1234*BR1234+BO1234*BQ1234)</f>
        <v>-36131.837376656789</v>
      </c>
      <c r="BX1234" s="2">
        <f t="shared" ref="BX1234" si="13012">BL1234*BS1231+BN1234*BS1234-BM1234*BT1231-BO1234*BT1234</f>
        <v>148832.65502164551</v>
      </c>
      <c r="BY1234" s="3">
        <f t="shared" ref="BY1234" si="13013">(BL1234*BT1231+BM1234*BS1231+BN1234*BT1234+BO1234*BS1234)</f>
        <v>0</v>
      </c>
      <c r="BZ1234" s="20"/>
      <c r="CA1234" s="16">
        <v>0</v>
      </c>
      <c r="CB1234" s="17">
        <f t="shared" ref="CB1234" si="13014">$B1231*$CB$4</f>
        <v>2.4597295999999997</v>
      </c>
      <c r="CC1234" s="18">
        <v>1</v>
      </c>
      <c r="CD1234" s="19">
        <v>0</v>
      </c>
      <c r="CE1234" s="20"/>
      <c r="CF1234" s="1">
        <f t="shared" ref="CF1234" si="13015">BV1234*CA1231+BX1234*CA1234-BW1234*CB1231-BY1234*CB1234</f>
        <v>0</v>
      </c>
      <c r="CG1234" s="4">
        <f t="shared" ref="CG1234" si="13016">(BV1234*CB1231+BW1234*CA1231+BX1234*CB1234+BY1234*CA1234)</f>
        <v>329956.24962667329</v>
      </c>
      <c r="CH1234" s="2">
        <f t="shared" ref="CH1234" si="13017">BV1234*CC1231+BX1234*CC1234-BW1234*CD1231-BY1234*CD1234</f>
        <v>148832.65502164551</v>
      </c>
      <c r="CI1234" s="3">
        <f t="shared" ref="CI1234" si="13018">(BV1234*CD1231+BW1234*CC1231+BX1234*CD1234+BY1234*CC1234)</f>
        <v>0</v>
      </c>
      <c r="CK1234" s="16">
        <f t="shared" ref="CK1234" si="13019">1/$CL$4</f>
        <v>1</v>
      </c>
      <c r="CL1234" s="17">
        <v>0</v>
      </c>
      <c r="CM1234" s="18">
        <v>1</v>
      </c>
      <c r="CN1234" s="19">
        <v>0</v>
      </c>
      <c r="CP1234" s="1">
        <f t="shared" ref="CP1234" si="13020">CF1234*CK1231+CH1234*CK1234-CG1234*CL1231-CI1234*CL1234</f>
        <v>148832.65502164551</v>
      </c>
      <c r="CQ1234" s="4">
        <f t="shared" ref="CQ1234" si="13021">(CF1234*CL1231+CG1234*CK1231+CH1234*CL1234+CI1234*CK1234)</f>
        <v>329956.24962667329</v>
      </c>
      <c r="CR1234" s="2">
        <f t="shared" ref="CR1234" si="13022">CF1234*CM1231+CH1234*CM1234-CG1234*CN1231-CI1234*CN1234</f>
        <v>148832.65502164551</v>
      </c>
      <c r="CS1234" s="3">
        <f t="shared" ref="CS1234" si="13023">(CF1234*CN1231+CG1234*CM1231+CH1234*CN1234+CI1234*CM1234)</f>
        <v>0</v>
      </c>
      <c r="CU1234" s="39">
        <f t="shared" ref="CU1234" si="13024">(180/PI())*ATAN(-1*(CQ1231/CP1231))</f>
        <v>24.278604903625588</v>
      </c>
      <c r="CW1234" s="56">
        <f t="shared" ref="CW1234" si="13025">20*LOG(((1-(10^(CU1231/20)^2)*(1-((1-CW1231)/(1+CW1231))^2))^0.5))</f>
        <v>-9.4404765993680188E-11</v>
      </c>
    </row>
    <row r="1235" spans="1:101" ht="18" customHeight="1"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/>
      <c r="S1235" s="20"/>
      <c r="T1235" s="20"/>
      <c r="U1235" s="20"/>
      <c r="V1235" s="20"/>
      <c r="W1235" s="20"/>
      <c r="X1235" s="20"/>
      <c r="Y1235" s="20"/>
      <c r="Z1235" s="20"/>
      <c r="AA1235" s="20"/>
      <c r="AB1235" s="30"/>
      <c r="AC1235" s="20"/>
      <c r="AD1235" s="20"/>
      <c r="AE1235" s="20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</row>
    <row r="1236" spans="1:101" ht="18" customHeight="1"/>
    <row r="1237" spans="1:101" ht="18" customHeight="1" thickBot="1">
      <c r="A1237" s="23"/>
      <c r="B1237" s="23"/>
      <c r="C1237" s="23"/>
      <c r="D1237" s="20" t="s">
        <v>6</v>
      </c>
      <c r="E1237" s="20"/>
      <c r="F1237" s="20"/>
      <c r="G1237" s="20"/>
      <c r="H1237" s="20"/>
      <c r="I1237" s="20" t="s">
        <v>7</v>
      </c>
      <c r="J1237" s="20"/>
      <c r="K1237" s="20"/>
      <c r="L1237" s="20"/>
      <c r="M1237" s="23"/>
      <c r="N1237" s="23"/>
      <c r="O1237" s="24" t="s">
        <v>8</v>
      </c>
      <c r="P1237" s="23"/>
      <c r="Q1237" s="23"/>
      <c r="R1237" s="23"/>
      <c r="S1237" s="20"/>
      <c r="T1237" s="20" t="s">
        <v>9</v>
      </c>
      <c r="U1237" s="23"/>
      <c r="V1237" s="23"/>
      <c r="W1237" s="23"/>
      <c r="X1237" s="23"/>
      <c r="Y1237" s="24" t="s">
        <v>10</v>
      </c>
      <c r="Z1237" s="23"/>
      <c r="AA1237" s="23"/>
      <c r="AB1237" s="23"/>
      <c r="AC1237" s="24" t="s">
        <v>11</v>
      </c>
      <c r="AD1237" s="20"/>
      <c r="AE1237" s="20"/>
      <c r="AF1237" s="20"/>
      <c r="AG1237" s="20"/>
      <c r="AH1237" s="23"/>
      <c r="AI1237" s="24" t="s">
        <v>12</v>
      </c>
      <c r="AJ1237" s="23"/>
      <c r="AK1237" s="23"/>
      <c r="AL1237" s="20"/>
      <c r="AM1237" s="24" t="s">
        <v>21</v>
      </c>
      <c r="AN1237" s="20"/>
      <c r="AO1237" s="23"/>
      <c r="AP1237" s="23"/>
      <c r="AQ1237" s="23"/>
      <c r="AR1237" s="23"/>
      <c r="AS1237" s="24" t="s">
        <v>87</v>
      </c>
      <c r="AT1237" s="23"/>
      <c r="AU1237" s="23"/>
      <c r="AV1237" s="23"/>
      <c r="AW1237" s="24" t="s">
        <v>22</v>
      </c>
      <c r="AX1237" s="20"/>
      <c r="AY1237" s="20"/>
      <c r="AZ1237" s="20"/>
      <c r="BA1237" s="20"/>
      <c r="BB1237" s="23"/>
      <c r="BC1237" s="24" t="s">
        <v>13</v>
      </c>
      <c r="BD1237" s="23"/>
      <c r="BE1237" s="23"/>
      <c r="BF1237" s="23"/>
      <c r="BG1237" s="24" t="s">
        <v>23</v>
      </c>
      <c r="BH1237" s="20"/>
      <c r="BI1237" s="23"/>
      <c r="BJ1237" s="23"/>
      <c r="BK1237" s="23"/>
      <c r="BL1237" s="23"/>
      <c r="BM1237" s="24" t="s">
        <v>24</v>
      </c>
      <c r="BN1237" s="23"/>
      <c r="BO1237" s="23"/>
      <c r="BP1237" s="23"/>
      <c r="BQ1237" s="24" t="s">
        <v>22</v>
      </c>
      <c r="BR1237" s="20"/>
      <c r="BS1237" s="20"/>
      <c r="BT1237" s="20"/>
      <c r="BU1237" s="20"/>
      <c r="BV1237" s="23"/>
      <c r="BW1237" s="24" t="s">
        <v>25</v>
      </c>
      <c r="BX1237" s="23"/>
      <c r="BY1237" s="23"/>
      <c r="BZ1237" s="23"/>
      <c r="CA1237" s="24" t="s">
        <v>23</v>
      </c>
      <c r="CB1237" s="20"/>
      <c r="CC1237" s="23"/>
      <c r="CD1237" s="23"/>
      <c r="CE1237" s="23"/>
      <c r="CF1237" s="23"/>
      <c r="CG1237" s="24" t="s">
        <v>88</v>
      </c>
      <c r="CH1237" s="23"/>
      <c r="CI1237" s="23"/>
      <c r="CJ1237" s="23"/>
      <c r="CK1237" s="24" t="s">
        <v>155</v>
      </c>
      <c r="CL1237" s="24"/>
      <c r="CM1237" s="23"/>
      <c r="CN1237" s="23"/>
      <c r="CO1237" s="23"/>
      <c r="CP1237" s="23"/>
      <c r="CQ1237" s="24" t="s">
        <v>89</v>
      </c>
      <c r="CR1237" s="23"/>
      <c r="CS1237" s="23"/>
    </row>
    <row r="1238" spans="1:101" ht="18" customHeight="1" thickBot="1">
      <c r="A1238" s="23"/>
      <c r="B1238" s="33"/>
      <c r="C1238" s="23"/>
      <c r="D1238" s="7" t="s">
        <v>99</v>
      </c>
      <c r="E1238" s="8"/>
      <c r="F1238" s="8" t="s">
        <v>100</v>
      </c>
      <c r="G1238" s="9"/>
      <c r="H1238" s="10"/>
      <c r="I1238" s="7" t="s">
        <v>103</v>
      </c>
      <c r="J1238" s="8"/>
      <c r="K1238" s="8" t="s">
        <v>104</v>
      </c>
      <c r="L1238" s="9"/>
      <c r="M1238" s="23"/>
      <c r="N1238" s="194" t="s">
        <v>74</v>
      </c>
      <c r="O1238" s="195"/>
      <c r="P1238" s="196" t="s">
        <v>75</v>
      </c>
      <c r="Q1238" s="197"/>
      <c r="R1238" s="23"/>
      <c r="S1238" s="7" t="s">
        <v>2</v>
      </c>
      <c r="T1238" s="8"/>
      <c r="U1238" s="8" t="s">
        <v>3</v>
      </c>
      <c r="V1238" s="9"/>
      <c r="W1238" s="20"/>
      <c r="X1238" s="194" t="s">
        <v>108</v>
      </c>
      <c r="Y1238" s="195"/>
      <c r="Z1238" s="196" t="s">
        <v>109</v>
      </c>
      <c r="AA1238" s="197"/>
      <c r="AB1238" s="20"/>
      <c r="AC1238" s="7" t="s">
        <v>107</v>
      </c>
      <c r="AD1238" s="8"/>
      <c r="AE1238" s="8" t="s">
        <v>14</v>
      </c>
      <c r="AF1238" s="9"/>
      <c r="AG1238" s="20"/>
      <c r="AH1238" s="194" t="s">
        <v>112</v>
      </c>
      <c r="AI1238" s="195"/>
      <c r="AJ1238" s="196" t="s">
        <v>113</v>
      </c>
      <c r="AK1238" s="197"/>
      <c r="AL1238" s="20"/>
      <c r="AM1238" s="106" t="s">
        <v>135</v>
      </c>
      <c r="AN1238" s="107"/>
      <c r="AO1238" s="107" t="s">
        <v>136</v>
      </c>
      <c r="AP1238" s="108"/>
      <c r="AQ1238" s="23"/>
      <c r="AR1238" s="194" t="s">
        <v>116</v>
      </c>
      <c r="AS1238" s="195"/>
      <c r="AT1238" s="196" t="s">
        <v>0</v>
      </c>
      <c r="AU1238" s="197"/>
      <c r="AV1238" s="36"/>
      <c r="AW1238" s="7" t="s">
        <v>139</v>
      </c>
      <c r="AX1238" s="8"/>
      <c r="AY1238" s="8" t="s">
        <v>140</v>
      </c>
      <c r="AZ1238" s="9"/>
      <c r="BA1238" s="20"/>
      <c r="BB1238" s="194" t="s">
        <v>119</v>
      </c>
      <c r="BC1238" s="195"/>
      <c r="BD1238" s="196" t="s">
        <v>120</v>
      </c>
      <c r="BE1238" s="197"/>
      <c r="BF1238" s="36"/>
      <c r="BG1238" s="190" t="s">
        <v>143</v>
      </c>
      <c r="BH1238" s="191"/>
      <c r="BI1238" s="192" t="s">
        <v>144</v>
      </c>
      <c r="BJ1238" s="193"/>
      <c r="BK1238" s="36"/>
      <c r="BL1238" s="194" t="s">
        <v>123</v>
      </c>
      <c r="BM1238" s="195"/>
      <c r="BN1238" s="196" t="s">
        <v>124</v>
      </c>
      <c r="BO1238" s="197"/>
      <c r="BP1238" s="36"/>
      <c r="BQ1238" s="7" t="s">
        <v>147</v>
      </c>
      <c r="BR1238" s="8"/>
      <c r="BS1238" s="8" t="s">
        <v>148</v>
      </c>
      <c r="BT1238" s="9"/>
      <c r="BU1238" s="20"/>
      <c r="BV1238" s="194" t="s">
        <v>127</v>
      </c>
      <c r="BW1238" s="195"/>
      <c r="BX1238" s="196" t="s">
        <v>128</v>
      </c>
      <c r="BY1238" s="197"/>
      <c r="BZ1238" s="36"/>
      <c r="CA1238" s="7" t="s">
        <v>151</v>
      </c>
      <c r="CB1238" s="8"/>
      <c r="CC1238" s="8" t="s">
        <v>152</v>
      </c>
      <c r="CD1238" s="9"/>
      <c r="CE1238" s="36"/>
      <c r="CF1238" s="194" t="s">
        <v>131</v>
      </c>
      <c r="CG1238" s="195"/>
      <c r="CH1238" s="196" t="s">
        <v>132</v>
      </c>
      <c r="CI1238" s="197"/>
      <c r="CJ1238" s="23"/>
      <c r="CK1238" s="7" t="s">
        <v>156</v>
      </c>
      <c r="CL1238" s="8"/>
      <c r="CM1238" s="8" t="s">
        <v>157</v>
      </c>
      <c r="CN1238" s="9"/>
      <c r="CO1238" s="23"/>
      <c r="CP1238" s="194" t="s">
        <v>160</v>
      </c>
      <c r="CQ1238" s="195"/>
      <c r="CR1238" s="196" t="s">
        <v>132</v>
      </c>
      <c r="CS1238" s="197"/>
      <c r="CU1238" s="26" t="s">
        <v>15</v>
      </c>
      <c r="CW1238" s="52" t="s">
        <v>46</v>
      </c>
    </row>
    <row r="1239" spans="1:101" ht="18" customHeight="1" thickTop="1" thickBot="1">
      <c r="B1239" s="34">
        <v>3.04</v>
      </c>
      <c r="D1239" s="11">
        <v>1</v>
      </c>
      <c r="E1239" s="12">
        <v>0</v>
      </c>
      <c r="F1239" s="13">
        <v>0</v>
      </c>
      <c r="G1239" s="14">
        <v>0</v>
      </c>
      <c r="H1239" s="10"/>
      <c r="I1239" s="11">
        <v>1</v>
      </c>
      <c r="J1239" s="12">
        <v>0</v>
      </c>
      <c r="K1239" s="13">
        <v>0</v>
      </c>
      <c r="L1239" s="40">
        <f t="shared" ref="L1239" si="13026">$B1239*$J$4</f>
        <v>4.3382016000000005</v>
      </c>
      <c r="N1239" s="1">
        <f t="shared" ref="N1239" si="13027">D1239*I1239+F1239*I1242-E1239*J1239-G1239*J1242</f>
        <v>1</v>
      </c>
      <c r="O1239" s="4">
        <f t="shared" ref="O1239" si="13028">(D1239*J1239+E1239*I1239+F1239*J1242+G1239*I1242)</f>
        <v>0</v>
      </c>
      <c r="P1239" s="2">
        <f t="shared" ref="P1239" si="13029">D1239*K1239+F1239*K1242-E1239*L1239-G1239*L1242</f>
        <v>0</v>
      </c>
      <c r="Q1239" s="3">
        <f t="shared" ref="Q1239" si="13030">(D1239*L1239+E1239*K1239+F1239*L1242+G1239*K1242)</f>
        <v>4.3382016000000005</v>
      </c>
      <c r="S1239" s="11">
        <v>1</v>
      </c>
      <c r="T1239" s="12">
        <v>0</v>
      </c>
      <c r="U1239" s="13">
        <v>0</v>
      </c>
      <c r="V1239" s="13">
        <v>0</v>
      </c>
      <c r="W1239" s="20"/>
      <c r="X1239" s="1">
        <f t="shared" ref="X1239" si="13031">N1239*S1239+P1239*S1242-O1239*T1239-Q1239*T1242</f>
        <v>-22.797721990430723</v>
      </c>
      <c r="Y1239" s="4">
        <f t="shared" ref="Y1239" si="13032">(N1239*T1239+O1239*S1239+P1239*T1242+Q1239*S1242)</f>
        <v>0</v>
      </c>
      <c r="Z1239" s="2">
        <f t="shared" ref="Z1239" si="13033">N1239*U1239+P1239*U1242-O1239*V1239-Q1239*V1242</f>
        <v>0</v>
      </c>
      <c r="AA1239" s="3">
        <f t="shared" ref="AA1239" si="13034">(N1239*V1239+O1239*U1239+P1239*V1242+Q1239*U1242)</f>
        <v>4.3382016000000005</v>
      </c>
      <c r="AB1239" s="20"/>
      <c r="AC1239" s="11">
        <v>1</v>
      </c>
      <c r="AD1239" s="12">
        <v>0</v>
      </c>
      <c r="AE1239" s="13">
        <v>0</v>
      </c>
      <c r="AF1239" s="40">
        <f t="shared" ref="AF1239" si="13035">$B1239*$AD$4</f>
        <v>5.2059696000000004</v>
      </c>
      <c r="AG1239" s="20"/>
      <c r="AH1239" s="1">
        <f t="shared" ref="AH1239" si="13036">X1239*AC1239+Z1239*AC1242-Y1239*AD1239-AA1239*AD1242</f>
        <v>-22.797721990430723</v>
      </c>
      <c r="AI1239" s="4">
        <f t="shared" ref="AI1239" si="13037">(X1239*AD1239+Y1239*AC1239+Z1239*AD1242+AA1239*AC1242)</f>
        <v>0</v>
      </c>
      <c r="AJ1239" s="2">
        <f t="shared" ref="AJ1239" si="13038">X1239*AE1239+Z1239*AE1242-Y1239*AF1239-AA1239*AF1242</f>
        <v>0</v>
      </c>
      <c r="AK1239" s="3">
        <f t="shared" ref="AK1239" si="13039">(X1239*AF1239+Y1239*AE1239+Z1239*AF1242+AA1239*AE1242)</f>
        <v>-114.34604603143384</v>
      </c>
      <c r="AL1239" s="20"/>
      <c r="AM1239" s="11">
        <v>1</v>
      </c>
      <c r="AN1239" s="12">
        <v>0</v>
      </c>
      <c r="AO1239" s="13">
        <v>0</v>
      </c>
      <c r="AP1239" s="14">
        <v>0</v>
      </c>
      <c r="AR1239" s="1">
        <f t="shared" ref="AR1239" si="13040">AH1239*AM1239+AJ1239*AM1242-AI1239*AN1239-AK1239*AN1242</f>
        <v>639.66728489155992</v>
      </c>
      <c r="AS1239" s="4">
        <f t="shared" ref="AS1239" si="13041">(AH1239*AN1239+AI1239*AM1239+AJ1239*AN1242+AK1239*AM1242)</f>
        <v>0</v>
      </c>
      <c r="AT1239" s="2">
        <f t="shared" ref="AT1239" si="13042">AH1239*AO1239+AJ1239*AO1242-AI1239*AP1239-AK1239*AP1242</f>
        <v>0</v>
      </c>
      <c r="AU1239" s="3">
        <f t="shared" ref="AU1239" si="13043">(AH1239*AP1239+AI1239*AO1239+AJ1239*AP1242+AK1239*AO1242)</f>
        <v>-114.34604603143384</v>
      </c>
      <c r="AV1239" s="20"/>
      <c r="AW1239" s="11">
        <v>1</v>
      </c>
      <c r="AX1239" s="12">
        <v>0</v>
      </c>
      <c r="AY1239" s="13">
        <v>0</v>
      </c>
      <c r="AZ1239" s="40">
        <f t="shared" ref="AZ1239" si="13044">$B1239*$AX$4</f>
        <v>5.2059696000000004</v>
      </c>
      <c r="BA1239" s="20"/>
      <c r="BB1239" s="1">
        <f t="shared" ref="BB1239" si="13045">AR1239*AW1239+AT1239*AW1242-AS1239*AX1239-AU1239*AX1242</f>
        <v>639.66728489155992</v>
      </c>
      <c r="BC1239" s="4">
        <f t="shared" ref="BC1239" si="13046">(AR1239*AX1239+AS1239*AW1239+AT1239*AX1242+AU1239*AW1242)</f>
        <v>0</v>
      </c>
      <c r="BD1239" s="2">
        <f t="shared" ref="BD1239" si="13047">AR1239*AY1239+AT1239*AY1242-AS1239*AZ1239-AU1239*AZ1242</f>
        <v>0</v>
      </c>
      <c r="BE1239" s="3">
        <f t="shared" ref="BE1239" si="13048">(AR1239*AZ1239+AS1239*AY1239+AT1239*AZ1242+AU1239*AY1242)</f>
        <v>3215.7423932285665</v>
      </c>
      <c r="BF1239" s="20"/>
      <c r="BG1239" s="11">
        <v>1</v>
      </c>
      <c r="BH1239" s="12">
        <v>0</v>
      </c>
      <c r="BI1239" s="13">
        <v>0</v>
      </c>
      <c r="BJ1239" s="14">
        <v>0</v>
      </c>
      <c r="BK1239" s="20"/>
      <c r="BL1239" s="1">
        <f t="shared" ref="BL1239" si="13049">BB1239*BG1239+BD1239*BG1242-BC1239*BH1239-BE1239*BH1242</f>
        <v>-17000.670929657015</v>
      </c>
      <c r="BM1239" s="4">
        <f t="shared" ref="BM1239" si="13050">(BB1239*BH1239+BC1239*BG1239+BD1239*BH1242+BE1239*BG1242)</f>
        <v>0</v>
      </c>
      <c r="BN1239" s="2">
        <f t="shared" ref="BN1239" si="13051">BB1239*BI1239+BD1239*BI1242-BC1239*BJ1239-BE1239*BJ1242</f>
        <v>0</v>
      </c>
      <c r="BO1239" s="3">
        <f t="shared" ref="BO1239" si="13052">(BB1239*BJ1239+BC1239*BI1239+BD1239*BJ1242+BE1239*BI1242)</f>
        <v>3215.7423932285665</v>
      </c>
      <c r="BP1239" s="20"/>
      <c r="BQ1239" s="11">
        <v>1</v>
      </c>
      <c r="BR1239" s="12">
        <v>0</v>
      </c>
      <c r="BS1239" s="13">
        <v>0</v>
      </c>
      <c r="BT1239" s="40">
        <f t="shared" ref="BT1239" si="13053">$B1239*BR$4</f>
        <v>4.3382016000000005</v>
      </c>
      <c r="BU1239" s="20"/>
      <c r="BV1239" s="1">
        <f t="shared" ref="BV1239" si="13054">BL1239*BQ1239+BN1239*BQ1242-BM1239*BR1239-BO1239*BR1242</f>
        <v>-17000.670929657015</v>
      </c>
      <c r="BW1239" s="4">
        <f t="shared" ref="BW1239" si="13055">(BL1239*BR1239+BM1239*BQ1239+BN1239*BR1242+BO1239*BQ1242)</f>
        <v>0</v>
      </c>
      <c r="BX1239" s="2">
        <f t="shared" ref="BX1239" si="13056">BL1239*BS1239+BN1239*BS1242-BM1239*BT1239-BO1239*BT1242</f>
        <v>0</v>
      </c>
      <c r="BY1239" s="3">
        <f t="shared" ref="BY1239" si="13057">(BL1239*BT1239+BM1239*BS1239+BN1239*BT1242+BO1239*BS1242)</f>
        <v>-70536.595434882998</v>
      </c>
      <c r="BZ1239" s="20"/>
      <c r="CA1239" s="11">
        <v>1</v>
      </c>
      <c r="CB1239" s="12">
        <v>0</v>
      </c>
      <c r="CC1239" s="13">
        <v>0</v>
      </c>
      <c r="CD1239" s="14">
        <v>0</v>
      </c>
      <c r="CE1239" s="20"/>
      <c r="CF1239" s="1">
        <f t="shared" ref="CF1239" si="13058">BV1239*CA1239+BX1239*CA1242-BW1239*CB1239-BY1239*CB1242</f>
        <v>157649.29366974565</v>
      </c>
      <c r="CG1239" s="4">
        <f t="shared" ref="CG1239" si="13059">(BV1239*CB1239+BW1239*CA1239+BX1239*CB1242+BY1239*CA1242)</f>
        <v>0</v>
      </c>
      <c r="CH1239" s="2">
        <f t="shared" ref="CH1239" si="13060">BV1239*CC1239+BX1239*CC1242-BW1239*CD1239-BY1239*CD1242</f>
        <v>0</v>
      </c>
      <c r="CI1239" s="3">
        <f t="shared" ref="CI1239" si="13061">(BV1239*CD1239+BW1239*CC1239+BX1239*CD1242+BY1239*CC1242)</f>
        <v>-70536.595434882998</v>
      </c>
      <c r="CJ1239" s="28"/>
      <c r="CK1239" s="11">
        <v>1</v>
      </c>
      <c r="CL1239" s="12">
        <v>0</v>
      </c>
      <c r="CM1239" s="13">
        <v>0</v>
      </c>
      <c r="CN1239" s="14">
        <v>0</v>
      </c>
      <c r="CP1239" s="1">
        <f t="shared" ref="CP1239" si="13062">CF1239*CK1239+CH1239*CK1242-CG1239*CL1239-CI1239*CL1242</f>
        <v>157649.29366974565</v>
      </c>
      <c r="CQ1239" s="4">
        <f t="shared" ref="CQ1239" si="13063">(CF1239*CL1239+CG1239*CK1239+CH1239*CL1242+CI1239*CK1242)</f>
        <v>-70536.595434882998</v>
      </c>
      <c r="CR1239" s="2">
        <f t="shared" ref="CR1239" si="13064">CF1239*CM1239+CH1239*CM1242-CG1239*CN1239-CI1239*CN1242</f>
        <v>0</v>
      </c>
      <c r="CS1239" s="3">
        <f t="shared" ref="CS1239" si="13065">(CF1239*CN1239+CG1239*CM1239+CH1239*CN1242+CI1239*CM1242)</f>
        <v>-70536.595434882998</v>
      </c>
      <c r="CU1239" s="29">
        <f t="shared" ref="CU1239" si="13066">20*LOG(((1+$CL$4)/$CL$4)/((CP1239+CP1242)^2+(CQ1239+CQ1242)^2)^0.5)</f>
        <v>-106.50379996334297</v>
      </c>
      <c r="CW1239" s="53">
        <f t="shared" ref="CW1239" si="13067">((CP1239^2+CQ1239^2)^0.5)/((CP1242^2+CQ1242^2)^0.5)</f>
        <v>0.44742728492658218</v>
      </c>
    </row>
    <row r="1240" spans="1:101" ht="18" customHeight="1" thickBot="1">
      <c r="D1240" s="11"/>
      <c r="E1240" s="13"/>
      <c r="F1240" s="13"/>
      <c r="G1240" s="15"/>
      <c r="H1240" s="10"/>
      <c r="I1240" s="11"/>
      <c r="J1240" s="13"/>
      <c r="K1240" s="13"/>
      <c r="L1240" s="15"/>
      <c r="N1240" s="5"/>
      <c r="Q1240" s="6"/>
      <c r="S1240" s="11"/>
      <c r="T1240" s="13"/>
      <c r="U1240" s="13"/>
      <c r="V1240" s="15"/>
      <c r="W1240" s="20"/>
      <c r="X1240" s="5"/>
      <c r="AA1240" s="6"/>
      <c r="AB1240" s="20"/>
      <c r="AC1240" s="11"/>
      <c r="AD1240" s="13"/>
      <c r="AE1240" s="13"/>
      <c r="AF1240" s="15"/>
      <c r="AG1240" s="20"/>
      <c r="AH1240" s="5"/>
      <c r="AK1240" s="6"/>
      <c r="AL1240" s="20"/>
      <c r="AM1240" s="11"/>
      <c r="AN1240" s="13"/>
      <c r="AO1240" s="13"/>
      <c r="AP1240" s="15"/>
      <c r="AR1240" s="5"/>
      <c r="AU1240" s="6"/>
      <c r="AW1240" s="11"/>
      <c r="AX1240" s="13"/>
      <c r="AY1240" s="13"/>
      <c r="AZ1240" s="15"/>
      <c r="BA1240" s="20"/>
      <c r="BB1240" s="5"/>
      <c r="BE1240" s="6"/>
      <c r="BG1240" s="11"/>
      <c r="BH1240" s="13"/>
      <c r="BI1240" s="13"/>
      <c r="BJ1240" s="15"/>
      <c r="BL1240" s="5"/>
      <c r="BO1240" s="6"/>
      <c r="BQ1240" s="11"/>
      <c r="BR1240" s="13"/>
      <c r="BS1240" s="13"/>
      <c r="BT1240" s="15"/>
      <c r="BU1240" s="20"/>
      <c r="BV1240" s="5"/>
      <c r="BY1240" s="6"/>
      <c r="CA1240" s="11"/>
      <c r="CB1240" s="13"/>
      <c r="CC1240" s="13"/>
      <c r="CD1240" s="15"/>
      <c r="CF1240" s="5"/>
      <c r="CI1240" s="6"/>
      <c r="CK1240" s="11"/>
      <c r="CL1240" s="13"/>
      <c r="CM1240" s="13"/>
      <c r="CN1240" s="15"/>
      <c r="CP1240" s="5"/>
      <c r="CS1240" s="6"/>
      <c r="CW1240" s="54"/>
    </row>
    <row r="1241" spans="1:101" ht="18" customHeight="1" thickBot="1">
      <c r="D1241" s="11" t="s">
        <v>101</v>
      </c>
      <c r="E1241" s="13"/>
      <c r="F1241" s="13" t="s">
        <v>102</v>
      </c>
      <c r="G1241" s="15"/>
      <c r="H1241" s="10"/>
      <c r="I1241" s="11" t="s">
        <v>106</v>
      </c>
      <c r="J1241" s="13"/>
      <c r="K1241" s="13" t="s">
        <v>105</v>
      </c>
      <c r="L1241" s="15"/>
      <c r="N1241" s="194" t="s">
        <v>16</v>
      </c>
      <c r="O1241" s="195"/>
      <c r="P1241" s="196" t="s">
        <v>17</v>
      </c>
      <c r="Q1241" s="197"/>
      <c r="S1241" s="11" t="s">
        <v>4</v>
      </c>
      <c r="T1241" s="13"/>
      <c r="U1241" s="13" t="s">
        <v>5</v>
      </c>
      <c r="V1241" s="15"/>
      <c r="W1241" s="20"/>
      <c r="X1241" s="194" t="s">
        <v>111</v>
      </c>
      <c r="Y1241" s="195"/>
      <c r="Z1241" s="196" t="s">
        <v>110</v>
      </c>
      <c r="AA1241" s="197"/>
      <c r="AB1241" s="20"/>
      <c r="AC1241" s="11" t="s">
        <v>18</v>
      </c>
      <c r="AD1241" s="13"/>
      <c r="AE1241" s="13" t="s">
        <v>19</v>
      </c>
      <c r="AF1241" s="15"/>
      <c r="AG1241" s="20"/>
      <c r="AH1241" s="194" t="s">
        <v>114</v>
      </c>
      <c r="AI1241" s="195"/>
      <c r="AJ1241" s="196" t="s">
        <v>115</v>
      </c>
      <c r="AK1241" s="197"/>
      <c r="AL1241" s="20"/>
      <c r="AM1241" s="11" t="s">
        <v>138</v>
      </c>
      <c r="AN1241" s="13"/>
      <c r="AO1241" s="13" t="s">
        <v>137</v>
      </c>
      <c r="AP1241" s="15"/>
      <c r="AR1241" s="194" t="s">
        <v>117</v>
      </c>
      <c r="AS1241" s="195"/>
      <c r="AT1241" s="196" t="s">
        <v>118</v>
      </c>
      <c r="AU1241" s="197"/>
      <c r="AV1241" s="36"/>
      <c r="AW1241" s="11" t="s">
        <v>142</v>
      </c>
      <c r="AX1241" s="13"/>
      <c r="AY1241" s="13" t="s">
        <v>141</v>
      </c>
      <c r="AZ1241" s="15"/>
      <c r="BA1241" s="20"/>
      <c r="BB1241" s="194" t="s">
        <v>122</v>
      </c>
      <c r="BC1241" s="195"/>
      <c r="BD1241" s="196" t="s">
        <v>121</v>
      </c>
      <c r="BE1241" s="197"/>
      <c r="BF1241" s="36"/>
      <c r="BG1241" s="11" t="s">
        <v>145</v>
      </c>
      <c r="BH1241" s="13"/>
      <c r="BI1241" s="13" t="s">
        <v>146</v>
      </c>
      <c r="BJ1241" s="15"/>
      <c r="BK1241" s="36"/>
      <c r="BL1241" s="194" t="s">
        <v>125</v>
      </c>
      <c r="BM1241" s="195"/>
      <c r="BN1241" s="196" t="s">
        <v>126</v>
      </c>
      <c r="BO1241" s="197"/>
      <c r="BP1241" s="36"/>
      <c r="BQ1241" s="11" t="s">
        <v>150</v>
      </c>
      <c r="BR1241" s="13"/>
      <c r="BS1241" s="13" t="s">
        <v>149</v>
      </c>
      <c r="BT1241" s="15"/>
      <c r="BU1241" s="20"/>
      <c r="BV1241" s="194" t="s">
        <v>129</v>
      </c>
      <c r="BW1241" s="195"/>
      <c r="BX1241" s="196" t="s">
        <v>130</v>
      </c>
      <c r="BY1241" s="197"/>
      <c r="BZ1241" s="36"/>
      <c r="CA1241" s="11" t="s">
        <v>154</v>
      </c>
      <c r="CB1241" s="13"/>
      <c r="CC1241" s="13" t="s">
        <v>153</v>
      </c>
      <c r="CD1241" s="15"/>
      <c r="CE1241" s="36"/>
      <c r="CF1241" s="194" t="s">
        <v>134</v>
      </c>
      <c r="CG1241" s="195"/>
      <c r="CH1241" s="196" t="s">
        <v>133</v>
      </c>
      <c r="CI1241" s="197"/>
      <c r="CK1241" s="11" t="s">
        <v>159</v>
      </c>
      <c r="CL1241" s="13"/>
      <c r="CM1241" s="13" t="s">
        <v>158</v>
      </c>
      <c r="CN1241" s="15"/>
      <c r="CP1241" s="109" t="s">
        <v>161</v>
      </c>
      <c r="CQ1241" s="110"/>
      <c r="CR1241" s="111" t="s">
        <v>162</v>
      </c>
      <c r="CS1241" s="112"/>
      <c r="CU1241" s="38" t="s">
        <v>29</v>
      </c>
      <c r="CW1241" s="55" t="s">
        <v>47</v>
      </c>
    </row>
    <row r="1242" spans="1:101" ht="18" customHeight="1" thickTop="1" thickBot="1">
      <c r="D1242" s="16">
        <v>0</v>
      </c>
      <c r="E1242" s="17">
        <f t="shared" ref="E1242" si="13068">$B1239*$E$4</f>
        <v>2.4760192000000001</v>
      </c>
      <c r="F1242" s="18">
        <v>1</v>
      </c>
      <c r="G1242" s="19">
        <v>0</v>
      </c>
      <c r="H1242" s="10"/>
      <c r="I1242" s="16">
        <v>0</v>
      </c>
      <c r="J1242" s="17">
        <v>0</v>
      </c>
      <c r="K1242" s="18">
        <v>1</v>
      </c>
      <c r="L1242" s="19">
        <v>0</v>
      </c>
      <c r="N1242" s="1">
        <f t="shared" ref="N1242" si="13069">D1242*I1239+F1242*I1242-E1242*J1239-G1242*J1242</f>
        <v>0</v>
      </c>
      <c r="O1242" s="4">
        <f t="shared" ref="O1242" si="13070">(D1242*J1239+E1242*I1239+F1242*J1242+G1242*I1242)</f>
        <v>2.4760192000000001</v>
      </c>
      <c r="P1242" s="2">
        <f t="shared" ref="P1242" si="13071">D1242*K1239+F1242*K1242-E1242*L1239-G1242*L1242</f>
        <v>-9.7414704550707221</v>
      </c>
      <c r="Q1242" s="3">
        <f t="shared" ref="Q1242" si="13072">(D1242*L1239+E1242*K1239+F1242*L1242+G1242*K1242)</f>
        <v>0</v>
      </c>
      <c r="S1242" s="16">
        <v>0</v>
      </c>
      <c r="T1242" s="17">
        <f t="shared" ref="T1242" si="13073">$B1239*$T$4</f>
        <v>5.4856192000000004</v>
      </c>
      <c r="U1242" s="18">
        <v>1</v>
      </c>
      <c r="V1242" s="19">
        <v>0</v>
      </c>
      <c r="W1242" s="20"/>
      <c r="X1242" s="1">
        <f t="shared" ref="X1242" si="13074">N1242*S1239+P1242*S1242-O1242*T1239-Q1242*T1242</f>
        <v>0</v>
      </c>
      <c r="Y1242" s="4">
        <f t="shared" ref="Y1242" si="13075">(N1242*T1239+O1242*S1239+P1242*T1242+Q1242*S1242)</f>
        <v>-50.961978164568691</v>
      </c>
      <c r="Z1242" s="2">
        <f t="shared" ref="Z1242" si="13076">N1242*U1239+P1242*U1242-O1242*V1239-Q1242*V1242</f>
        <v>-9.7414704550707221</v>
      </c>
      <c r="AA1242" s="3">
        <f t="shared" ref="AA1242" si="13077">(N1242*V1239+O1242*U1239+P1242*V1242+Q1242*U1242)</f>
        <v>0</v>
      </c>
      <c r="AB1242" s="20"/>
      <c r="AC1242" s="16">
        <v>0</v>
      </c>
      <c r="AD1242" s="17">
        <v>0</v>
      </c>
      <c r="AE1242" s="18">
        <v>1</v>
      </c>
      <c r="AF1242" s="19">
        <v>0</v>
      </c>
      <c r="AG1242" s="20"/>
      <c r="AH1242" s="1">
        <f t="shared" ref="AH1242" si="13078">X1242*AC1239+Z1242*AC1242-Y1242*AD1239-AA1242*AD1242</f>
        <v>0</v>
      </c>
      <c r="AI1242" s="4">
        <f t="shared" ref="AI1242" si="13079">(X1242*AD1239+Y1242*AC1239+Z1242*AD1242+AA1242*AC1242)</f>
        <v>-50.961978164568691</v>
      </c>
      <c r="AJ1242" s="2">
        <f t="shared" ref="AJ1242" si="13080">X1242*AE1239+Z1242*AE1242-Y1242*AF1239-AA1242*AF1242</f>
        <v>255.56503862553768</v>
      </c>
      <c r="AK1242" s="3">
        <f t="shared" ref="AK1242" si="13081">(X1242*AF1239+Y1242*AE1239+Z1242*AF1242+AA1242*AE1242)</f>
        <v>0</v>
      </c>
      <c r="AL1242" s="20"/>
      <c r="AM1242" s="16">
        <v>0</v>
      </c>
      <c r="AN1242" s="17">
        <f t="shared" ref="AN1242" si="13082">$B1239*$AN$4</f>
        <v>5.7935103999999997</v>
      </c>
      <c r="AO1242" s="18">
        <v>1</v>
      </c>
      <c r="AP1242" s="19">
        <v>0</v>
      </c>
      <c r="AR1242" s="1">
        <f t="shared" ref="AR1242" si="13083">AH1242*AM1239+AJ1242*AM1242-AI1242*AN1239-AK1242*AN1242</f>
        <v>0</v>
      </c>
      <c r="AS1242" s="4">
        <f t="shared" ref="AS1242" si="13084">(AH1242*AN1239+AI1242*AM1239+AJ1242*AN1242+AK1242*AM1242)</f>
        <v>1429.6567309888853</v>
      </c>
      <c r="AT1242" s="2">
        <f t="shared" ref="AT1242" si="13085">AH1242*AO1239+AJ1242*AO1242-AI1242*AP1239-AK1242*AP1242</f>
        <v>255.56503862553768</v>
      </c>
      <c r="AU1242" s="3">
        <f t="shared" ref="AU1242" si="13086">(AH1242*AP1239+AI1242*AO1239+AJ1242*AP1242+AK1242*AO1242)</f>
        <v>0</v>
      </c>
      <c r="AV1242" s="20"/>
      <c r="AW1242" s="16">
        <v>0</v>
      </c>
      <c r="AX1242" s="17">
        <v>0</v>
      </c>
      <c r="AY1242" s="18">
        <v>1</v>
      </c>
      <c r="AZ1242" s="19">
        <v>0</v>
      </c>
      <c r="BA1242" s="20"/>
      <c r="BB1242" s="1">
        <f t="shared" ref="BB1242" si="13087">AR1242*AW1239+AT1242*AW1242-AS1242*AX1239-AU1242*AX1242</f>
        <v>0</v>
      </c>
      <c r="BC1242" s="4">
        <f t="shared" ref="BC1242" si="13088">(AR1242*AX1239+AS1242*AW1239+AT1242*AX1242+AU1242*AW1242)</f>
        <v>1429.6567309888853</v>
      </c>
      <c r="BD1242" s="2">
        <f t="shared" ref="BD1242" si="13089">AR1242*AY1239+AT1242*AY1242-AS1242*AZ1239-AU1242*AZ1242</f>
        <v>-7187.1844413379777</v>
      </c>
      <c r="BE1242" s="3">
        <f t="shared" ref="BE1242" si="13090">(AR1242*AZ1239+AS1242*AY1239+AT1242*AZ1242+AU1242*AY1242)</f>
        <v>0</v>
      </c>
      <c r="BF1242" s="20"/>
      <c r="BG1242" s="16">
        <v>0</v>
      </c>
      <c r="BH1242" s="17">
        <f t="shared" ref="BH1242" si="13091">$B1239*$BH$4</f>
        <v>5.4856192000000004</v>
      </c>
      <c r="BI1242" s="18">
        <v>1</v>
      </c>
      <c r="BJ1242" s="19">
        <v>0</v>
      </c>
      <c r="BK1242" s="20"/>
      <c r="BL1242" s="1">
        <f t="shared" ref="BL1242" si="13092">BB1242*BG1239+BD1242*BG1242-BC1242*BH1239-BE1242*BH1242</f>
        <v>0</v>
      </c>
      <c r="BM1242" s="4">
        <f t="shared" ref="BM1242" si="13093">(BB1242*BH1239+BC1242*BG1239+BD1242*BH1242+BE1242*BG1242)</f>
        <v>-37996.500234356005</v>
      </c>
      <c r="BN1242" s="2">
        <f t="shared" ref="BN1242" si="13094">BB1242*BI1239+BD1242*BI1242-BC1242*BJ1239-BE1242*BJ1242</f>
        <v>-7187.1844413379777</v>
      </c>
      <c r="BO1242" s="3">
        <f t="shared" ref="BO1242" si="13095">(BB1242*BJ1239+BC1242*BI1239+BD1242*BJ1242+BE1242*BI1242)</f>
        <v>0</v>
      </c>
      <c r="BP1242" s="20"/>
      <c r="BQ1242" s="16">
        <v>0</v>
      </c>
      <c r="BR1242" s="17">
        <v>0</v>
      </c>
      <c r="BS1242" s="18">
        <v>1</v>
      </c>
      <c r="BT1242" s="19">
        <v>0</v>
      </c>
      <c r="BU1242" s="20"/>
      <c r="BV1242" s="1">
        <f t="shared" ref="BV1242" si="13096">BL1242*BQ1239+BN1242*BQ1242-BM1242*BR1239-BO1242*BR1242</f>
        <v>0</v>
      </c>
      <c r="BW1242" s="4">
        <f t="shared" ref="BW1242" si="13097">(BL1242*BR1239+BM1242*BQ1239+BN1242*BR1242+BO1242*BQ1242)</f>
        <v>-37996.500234356005</v>
      </c>
      <c r="BX1242" s="2">
        <f t="shared" ref="BX1242" si="13098">BL1242*BS1239+BN1242*BS1242-BM1242*BT1239-BO1242*BT1242</f>
        <v>157649.29366974565</v>
      </c>
      <c r="BY1242" s="3">
        <f t="shared" ref="BY1242" si="13099">(BL1242*BT1239+BM1242*BS1239+BN1242*BT1242+BO1242*BS1242)</f>
        <v>0</v>
      </c>
      <c r="BZ1242" s="20"/>
      <c r="CA1242" s="16">
        <v>0</v>
      </c>
      <c r="CB1242" s="17">
        <f t="shared" ref="CB1242" si="13100">$B1239*$CB$4</f>
        <v>2.4760192000000001</v>
      </c>
      <c r="CC1242" s="18">
        <v>1</v>
      </c>
      <c r="CD1242" s="19">
        <v>0</v>
      </c>
      <c r="CE1242" s="20"/>
      <c r="CF1242" s="1">
        <f t="shared" ref="CF1242" si="13101">BV1242*CA1239+BX1242*CA1242-BW1242*CB1239-BY1242*CB1242</f>
        <v>0</v>
      </c>
      <c r="CG1242" s="4">
        <f t="shared" ref="CG1242" si="13102">(BV1242*CB1239+BW1242*CA1239+BX1242*CB1242+BY1242*CA1242)</f>
        <v>352346.17775837274</v>
      </c>
      <c r="CH1242" s="2">
        <f t="shared" ref="CH1242" si="13103">BV1242*CC1239+BX1242*CC1242-BW1242*CD1239-BY1242*CD1242</f>
        <v>157649.29366974565</v>
      </c>
      <c r="CI1242" s="3">
        <f t="shared" ref="CI1242" si="13104">(BV1242*CD1239+BW1242*CC1239+BX1242*CD1242+BY1242*CC1242)</f>
        <v>0</v>
      </c>
      <c r="CK1242" s="16">
        <f t="shared" ref="CK1242" si="13105">1/$CL$4</f>
        <v>1</v>
      </c>
      <c r="CL1242" s="17">
        <v>0</v>
      </c>
      <c r="CM1242" s="18">
        <v>1</v>
      </c>
      <c r="CN1242" s="19">
        <v>0</v>
      </c>
      <c r="CP1242" s="1">
        <f t="shared" ref="CP1242" si="13106">CF1242*CK1239+CH1242*CK1242-CG1242*CL1239-CI1242*CL1242</f>
        <v>157649.29366974565</v>
      </c>
      <c r="CQ1242" s="4">
        <f t="shared" ref="CQ1242" si="13107">(CF1242*CL1239+CG1242*CK1239+CH1242*CL1242+CI1242*CK1242)</f>
        <v>352346.17775837274</v>
      </c>
      <c r="CR1242" s="2">
        <f t="shared" ref="CR1242" si="13108">CF1242*CM1239+CH1242*CM1242-CG1242*CN1239-CI1242*CN1242</f>
        <v>157649.29366974565</v>
      </c>
      <c r="CS1242" s="3">
        <f t="shared" ref="CS1242" si="13109">(CF1242*CN1239+CG1242*CM1239+CH1242*CN1242+CI1242*CM1242)</f>
        <v>0</v>
      </c>
      <c r="CU1242" s="39">
        <f t="shared" ref="CU1242" si="13110">(180/PI())*ATAN(-1*(CQ1239/CP1239))</f>
        <v>24.105044657378258</v>
      </c>
      <c r="CW1242" s="56">
        <f t="shared" ref="CW1242" si="13111">20*LOG(((1-(10^(CU1239/20)^2)*(1-((1-CW1239)/(1+CW1239))^2))^0.5))</f>
        <v>-8.2984235807172977E-11</v>
      </c>
    </row>
    <row r="1243" spans="1:101" ht="18" customHeight="1"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/>
      <c r="R1243" s="20"/>
      <c r="S1243" s="20"/>
      <c r="T1243" s="20"/>
      <c r="U1243" s="20"/>
      <c r="V1243" s="20"/>
      <c r="W1243" s="20"/>
      <c r="X1243" s="20"/>
      <c r="Y1243" s="20"/>
      <c r="Z1243" s="20"/>
      <c r="AA1243" s="20"/>
      <c r="AB1243" s="30"/>
      <c r="AC1243" s="20"/>
      <c r="AD1243" s="20"/>
      <c r="AE1243" s="20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</row>
    <row r="1244" spans="1:101" ht="18" customHeight="1"/>
    <row r="1245" spans="1:101" ht="18" customHeight="1" thickBot="1">
      <c r="A1245" s="23"/>
      <c r="B1245" s="23"/>
      <c r="C1245" s="23"/>
      <c r="D1245" s="20" t="s">
        <v>6</v>
      </c>
      <c r="E1245" s="20"/>
      <c r="F1245" s="20"/>
      <c r="G1245" s="20"/>
      <c r="H1245" s="20"/>
      <c r="I1245" s="20" t="s">
        <v>7</v>
      </c>
      <c r="J1245" s="20"/>
      <c r="K1245" s="20"/>
      <c r="L1245" s="20"/>
      <c r="M1245" s="23"/>
      <c r="N1245" s="23"/>
      <c r="O1245" s="24" t="s">
        <v>8</v>
      </c>
      <c r="P1245" s="23"/>
      <c r="Q1245" s="23"/>
      <c r="R1245" s="23"/>
      <c r="S1245" s="20"/>
      <c r="T1245" s="20" t="s">
        <v>9</v>
      </c>
      <c r="U1245" s="23"/>
      <c r="V1245" s="23"/>
      <c r="W1245" s="23"/>
      <c r="X1245" s="23"/>
      <c r="Y1245" s="24" t="s">
        <v>10</v>
      </c>
      <c r="Z1245" s="23"/>
      <c r="AA1245" s="23"/>
      <c r="AB1245" s="23"/>
      <c r="AC1245" s="24" t="s">
        <v>11</v>
      </c>
      <c r="AD1245" s="20"/>
      <c r="AE1245" s="20"/>
      <c r="AF1245" s="20"/>
      <c r="AG1245" s="20"/>
      <c r="AH1245" s="23"/>
      <c r="AI1245" s="24" t="s">
        <v>12</v>
      </c>
      <c r="AJ1245" s="23"/>
      <c r="AK1245" s="23"/>
      <c r="AL1245" s="20"/>
      <c r="AM1245" s="24" t="s">
        <v>21</v>
      </c>
      <c r="AN1245" s="20"/>
      <c r="AO1245" s="23"/>
      <c r="AP1245" s="23"/>
      <c r="AQ1245" s="23"/>
      <c r="AR1245" s="23"/>
      <c r="AS1245" s="24" t="s">
        <v>87</v>
      </c>
      <c r="AT1245" s="23"/>
      <c r="AU1245" s="23"/>
      <c r="AV1245" s="23"/>
      <c r="AW1245" s="24" t="s">
        <v>22</v>
      </c>
      <c r="AX1245" s="20"/>
      <c r="AY1245" s="20"/>
      <c r="AZ1245" s="20"/>
      <c r="BA1245" s="20"/>
      <c r="BB1245" s="23"/>
      <c r="BC1245" s="24" t="s">
        <v>13</v>
      </c>
      <c r="BD1245" s="23"/>
      <c r="BE1245" s="23"/>
      <c r="BF1245" s="23"/>
      <c r="BG1245" s="24" t="s">
        <v>23</v>
      </c>
      <c r="BH1245" s="20"/>
      <c r="BI1245" s="23"/>
      <c r="BJ1245" s="23"/>
      <c r="BK1245" s="23"/>
      <c r="BL1245" s="23"/>
      <c r="BM1245" s="24" t="s">
        <v>24</v>
      </c>
      <c r="BN1245" s="23"/>
      <c r="BO1245" s="23"/>
      <c r="BP1245" s="23"/>
      <c r="BQ1245" s="24" t="s">
        <v>22</v>
      </c>
      <c r="BR1245" s="20"/>
      <c r="BS1245" s="20"/>
      <c r="BT1245" s="20"/>
      <c r="BU1245" s="20"/>
      <c r="BV1245" s="23"/>
      <c r="BW1245" s="24" t="s">
        <v>25</v>
      </c>
      <c r="BX1245" s="23"/>
      <c r="BY1245" s="23"/>
      <c r="BZ1245" s="23"/>
      <c r="CA1245" s="24" t="s">
        <v>23</v>
      </c>
      <c r="CB1245" s="20"/>
      <c r="CC1245" s="23"/>
      <c r="CD1245" s="23"/>
      <c r="CE1245" s="23"/>
      <c r="CF1245" s="23"/>
      <c r="CG1245" s="24" t="s">
        <v>88</v>
      </c>
      <c r="CH1245" s="23"/>
      <c r="CI1245" s="23"/>
      <c r="CJ1245" s="23"/>
      <c r="CK1245" s="24" t="s">
        <v>155</v>
      </c>
      <c r="CL1245" s="24"/>
      <c r="CM1245" s="23"/>
      <c r="CN1245" s="23"/>
      <c r="CO1245" s="23"/>
      <c r="CP1245" s="23"/>
      <c r="CQ1245" s="24" t="s">
        <v>89</v>
      </c>
      <c r="CR1245" s="23"/>
      <c r="CS1245" s="23"/>
    </row>
    <row r="1246" spans="1:101" ht="18" customHeight="1" thickBot="1">
      <c r="A1246" s="23"/>
      <c r="B1246" s="33"/>
      <c r="C1246" s="23"/>
      <c r="D1246" s="7" t="s">
        <v>99</v>
      </c>
      <c r="E1246" s="8"/>
      <c r="F1246" s="8" t="s">
        <v>100</v>
      </c>
      <c r="G1246" s="9"/>
      <c r="H1246" s="10"/>
      <c r="I1246" s="7" t="s">
        <v>103</v>
      </c>
      <c r="J1246" s="8"/>
      <c r="K1246" s="8" t="s">
        <v>104</v>
      </c>
      <c r="L1246" s="9"/>
      <c r="M1246" s="23"/>
      <c r="N1246" s="194" t="s">
        <v>74</v>
      </c>
      <c r="O1246" s="195"/>
      <c r="P1246" s="196" t="s">
        <v>75</v>
      </c>
      <c r="Q1246" s="197"/>
      <c r="R1246" s="23"/>
      <c r="S1246" s="7" t="s">
        <v>2</v>
      </c>
      <c r="T1246" s="8"/>
      <c r="U1246" s="8" t="s">
        <v>3</v>
      </c>
      <c r="V1246" s="9"/>
      <c r="W1246" s="20"/>
      <c r="X1246" s="194" t="s">
        <v>108</v>
      </c>
      <c r="Y1246" s="195"/>
      <c r="Z1246" s="196" t="s">
        <v>109</v>
      </c>
      <c r="AA1246" s="197"/>
      <c r="AB1246" s="20"/>
      <c r="AC1246" s="7" t="s">
        <v>107</v>
      </c>
      <c r="AD1246" s="8"/>
      <c r="AE1246" s="8" t="s">
        <v>14</v>
      </c>
      <c r="AF1246" s="9"/>
      <c r="AG1246" s="20"/>
      <c r="AH1246" s="194" t="s">
        <v>112</v>
      </c>
      <c r="AI1246" s="195"/>
      <c r="AJ1246" s="196" t="s">
        <v>113</v>
      </c>
      <c r="AK1246" s="197"/>
      <c r="AL1246" s="20"/>
      <c r="AM1246" s="106" t="s">
        <v>135</v>
      </c>
      <c r="AN1246" s="107"/>
      <c r="AO1246" s="107" t="s">
        <v>136</v>
      </c>
      <c r="AP1246" s="108"/>
      <c r="AQ1246" s="23"/>
      <c r="AR1246" s="194" t="s">
        <v>116</v>
      </c>
      <c r="AS1246" s="195"/>
      <c r="AT1246" s="196" t="s">
        <v>0</v>
      </c>
      <c r="AU1246" s="197"/>
      <c r="AV1246" s="36"/>
      <c r="AW1246" s="7" t="s">
        <v>139</v>
      </c>
      <c r="AX1246" s="8"/>
      <c r="AY1246" s="8" t="s">
        <v>140</v>
      </c>
      <c r="AZ1246" s="9"/>
      <c r="BA1246" s="20"/>
      <c r="BB1246" s="194" t="s">
        <v>119</v>
      </c>
      <c r="BC1246" s="195"/>
      <c r="BD1246" s="196" t="s">
        <v>120</v>
      </c>
      <c r="BE1246" s="197"/>
      <c r="BF1246" s="36"/>
      <c r="BG1246" s="190" t="s">
        <v>143</v>
      </c>
      <c r="BH1246" s="191"/>
      <c r="BI1246" s="192" t="s">
        <v>144</v>
      </c>
      <c r="BJ1246" s="193"/>
      <c r="BK1246" s="36"/>
      <c r="BL1246" s="194" t="s">
        <v>123</v>
      </c>
      <c r="BM1246" s="195"/>
      <c r="BN1246" s="196" t="s">
        <v>124</v>
      </c>
      <c r="BO1246" s="197"/>
      <c r="BP1246" s="36"/>
      <c r="BQ1246" s="7" t="s">
        <v>147</v>
      </c>
      <c r="BR1246" s="8"/>
      <c r="BS1246" s="8" t="s">
        <v>148</v>
      </c>
      <c r="BT1246" s="9"/>
      <c r="BU1246" s="20"/>
      <c r="BV1246" s="194" t="s">
        <v>127</v>
      </c>
      <c r="BW1246" s="195"/>
      <c r="BX1246" s="196" t="s">
        <v>128</v>
      </c>
      <c r="BY1246" s="197"/>
      <c r="BZ1246" s="36"/>
      <c r="CA1246" s="7" t="s">
        <v>151</v>
      </c>
      <c r="CB1246" s="8"/>
      <c r="CC1246" s="8" t="s">
        <v>152</v>
      </c>
      <c r="CD1246" s="9"/>
      <c r="CE1246" s="36"/>
      <c r="CF1246" s="194" t="s">
        <v>131</v>
      </c>
      <c r="CG1246" s="195"/>
      <c r="CH1246" s="196" t="s">
        <v>132</v>
      </c>
      <c r="CI1246" s="197"/>
      <c r="CJ1246" s="23"/>
      <c r="CK1246" s="7" t="s">
        <v>156</v>
      </c>
      <c r="CL1246" s="8"/>
      <c r="CM1246" s="8" t="s">
        <v>157</v>
      </c>
      <c r="CN1246" s="9"/>
      <c r="CO1246" s="23"/>
      <c r="CP1246" s="194" t="s">
        <v>160</v>
      </c>
      <c r="CQ1246" s="195"/>
      <c r="CR1246" s="196" t="s">
        <v>132</v>
      </c>
      <c r="CS1246" s="197"/>
      <c r="CU1246" s="26" t="s">
        <v>15</v>
      </c>
      <c r="CW1246" s="52" t="s">
        <v>46</v>
      </c>
    </row>
    <row r="1247" spans="1:101" ht="18" customHeight="1" thickTop="1" thickBot="1">
      <c r="B1247" s="34">
        <v>3.06</v>
      </c>
      <c r="D1247" s="11">
        <v>1</v>
      </c>
      <c r="E1247" s="12">
        <v>0</v>
      </c>
      <c r="F1247" s="13">
        <v>0</v>
      </c>
      <c r="G1247" s="14">
        <v>0</v>
      </c>
      <c r="H1247" s="10"/>
      <c r="I1247" s="11">
        <v>1</v>
      </c>
      <c r="J1247" s="12">
        <v>0</v>
      </c>
      <c r="K1247" s="13">
        <v>0</v>
      </c>
      <c r="L1247" s="40">
        <f t="shared" ref="L1247" si="13112">$B1247*$J$4</f>
        <v>4.3667424000000006</v>
      </c>
      <c r="N1247" s="1">
        <f t="shared" ref="N1247" si="13113">D1247*I1247+F1247*I1250-E1247*J1247-G1247*J1250</f>
        <v>1</v>
      </c>
      <c r="O1247" s="4">
        <f t="shared" ref="O1247" si="13114">(D1247*J1247+E1247*I1247+F1247*J1250+G1247*I1250)</f>
        <v>0</v>
      </c>
      <c r="P1247" s="2">
        <f t="shared" ref="P1247" si="13115">D1247*K1247+F1247*K1250-E1247*L1247-G1247*L1250</f>
        <v>0</v>
      </c>
      <c r="Q1247" s="3">
        <f t="shared" ref="Q1247" si="13116">(D1247*L1247+E1247*K1247+F1247*L1250+G1247*K1250)</f>
        <v>4.3667424000000006</v>
      </c>
      <c r="S1247" s="11">
        <v>1</v>
      </c>
      <c r="T1247" s="12">
        <v>0</v>
      </c>
      <c r="U1247" s="13">
        <v>0</v>
      </c>
      <c r="V1247" s="13">
        <v>0</v>
      </c>
      <c r="W1247" s="20"/>
      <c r="X1247" s="1">
        <f t="shared" ref="X1247" si="13117">N1247*S1247+P1247*S1250-O1247*T1247-Q1247*T1250</f>
        <v>-23.111879937413125</v>
      </c>
      <c r="Y1247" s="4">
        <f t="shared" ref="Y1247" si="13118">(N1247*T1247+O1247*S1247+P1247*T1250+Q1247*S1250)</f>
        <v>0</v>
      </c>
      <c r="Z1247" s="2">
        <f t="shared" ref="Z1247" si="13119">N1247*U1247+P1247*U1250-O1247*V1247-Q1247*V1250</f>
        <v>0</v>
      </c>
      <c r="AA1247" s="3">
        <f t="shared" ref="AA1247" si="13120">(N1247*V1247+O1247*U1247+P1247*V1250+Q1247*U1250)</f>
        <v>4.3667424000000006</v>
      </c>
      <c r="AB1247" s="20"/>
      <c r="AC1247" s="11">
        <v>1</v>
      </c>
      <c r="AD1247" s="12">
        <v>0</v>
      </c>
      <c r="AE1247" s="13">
        <v>0</v>
      </c>
      <c r="AF1247" s="40">
        <f t="shared" ref="AF1247" si="13121">$B1247*$AD$4</f>
        <v>5.2402194</v>
      </c>
      <c r="AG1247" s="20"/>
      <c r="AH1247" s="1">
        <f t="shared" ref="AH1247" si="13122">X1247*AC1247+Z1247*AC1250-Y1247*AD1247-AA1247*AD1250</f>
        <v>-23.111879937413125</v>
      </c>
      <c r="AI1247" s="4">
        <f t="shared" ref="AI1247" si="13123">(X1247*AD1247+Y1247*AC1247+Z1247*AD1250+AA1247*AC1250)</f>
        <v>0</v>
      </c>
      <c r="AJ1247" s="2">
        <f t="shared" ref="AJ1247" si="13124">X1247*AE1247+Z1247*AE1250-Y1247*AF1247-AA1247*AF1250</f>
        <v>0</v>
      </c>
      <c r="AK1247" s="3">
        <f t="shared" ref="AK1247" si="13125">(X1247*AF1247+Y1247*AE1247+Z1247*AF1250+AA1247*AE1250)</f>
        <v>-116.74457921850303</v>
      </c>
      <c r="AL1247" s="20"/>
      <c r="AM1247" s="11">
        <v>1</v>
      </c>
      <c r="AN1247" s="12">
        <v>0</v>
      </c>
      <c r="AO1247" s="13">
        <v>0</v>
      </c>
      <c r="AP1247" s="14">
        <v>0</v>
      </c>
      <c r="AR1247" s="1">
        <f t="shared" ref="AR1247" si="13126">AH1247*AM1247+AJ1247*AM1250-AI1247*AN1247-AK1247*AN1250</f>
        <v>657.69879689443712</v>
      </c>
      <c r="AS1247" s="4">
        <f t="shared" ref="AS1247" si="13127">(AH1247*AN1247+AI1247*AM1247+AJ1247*AN1250+AK1247*AM1250)</f>
        <v>0</v>
      </c>
      <c r="AT1247" s="2">
        <f t="shared" ref="AT1247" si="13128">AH1247*AO1247+AJ1247*AO1250-AI1247*AP1247-AK1247*AP1250</f>
        <v>0</v>
      </c>
      <c r="AU1247" s="3">
        <f t="shared" ref="AU1247" si="13129">(AH1247*AP1247+AI1247*AO1247+AJ1247*AP1250+AK1247*AO1250)</f>
        <v>-116.74457921850303</v>
      </c>
      <c r="AV1247" s="20"/>
      <c r="AW1247" s="11">
        <v>1</v>
      </c>
      <c r="AX1247" s="12">
        <v>0</v>
      </c>
      <c r="AY1247" s="13">
        <v>0</v>
      </c>
      <c r="AZ1247" s="40">
        <f t="shared" ref="AZ1247" si="13130">$B1247*$AX$4</f>
        <v>5.2402194</v>
      </c>
      <c r="BA1247" s="20"/>
      <c r="BB1247" s="1">
        <f t="shared" ref="BB1247" si="13131">AR1247*AW1247+AT1247*AW1250-AS1247*AX1247-AU1247*AX1250</f>
        <v>657.69879689443712</v>
      </c>
      <c r="BC1247" s="4">
        <f t="shared" ref="BC1247" si="13132">(AR1247*AX1247+AS1247*AW1247+AT1247*AX1250+AU1247*AW1250)</f>
        <v>0</v>
      </c>
      <c r="BD1247" s="2">
        <f t="shared" ref="BD1247" si="13133">AR1247*AY1247+AT1247*AY1250-AS1247*AZ1247-AU1247*AZ1250</f>
        <v>0</v>
      </c>
      <c r="BE1247" s="3">
        <f t="shared" ref="BE1247" si="13134">(AR1247*AZ1247+AS1247*AY1247+AT1247*AZ1250+AU1247*AY1250)</f>
        <v>3329.7414156243863</v>
      </c>
      <c r="BF1247" s="20"/>
      <c r="BG1247" s="11">
        <v>1</v>
      </c>
      <c r="BH1247" s="12">
        <v>0</v>
      </c>
      <c r="BI1247" s="13">
        <v>0</v>
      </c>
      <c r="BJ1247" s="14">
        <v>0</v>
      </c>
      <c r="BK1247" s="20"/>
      <c r="BL1247" s="1">
        <f t="shared" ref="BL1247" si="13135">BB1247*BG1247+BD1247*BG1250-BC1247*BH1247-BE1247*BH1250</f>
        <v>-17728.163679483197</v>
      </c>
      <c r="BM1247" s="4">
        <f t="shared" ref="BM1247" si="13136">(BB1247*BH1247+BC1247*BG1247+BD1247*BH1250+BE1247*BG1250)</f>
        <v>0</v>
      </c>
      <c r="BN1247" s="2">
        <f t="shared" ref="BN1247" si="13137">BB1247*BI1247+BD1247*BI1250-BC1247*BJ1247-BE1247*BJ1250</f>
        <v>0</v>
      </c>
      <c r="BO1247" s="3">
        <f t="shared" ref="BO1247" si="13138">(BB1247*BJ1247+BC1247*BI1247+BD1247*BJ1250+BE1247*BI1250)</f>
        <v>3329.7414156243863</v>
      </c>
      <c r="BP1247" s="20"/>
      <c r="BQ1247" s="11">
        <v>1</v>
      </c>
      <c r="BR1247" s="12">
        <v>0</v>
      </c>
      <c r="BS1247" s="13">
        <v>0</v>
      </c>
      <c r="BT1247" s="40">
        <f t="shared" ref="BT1247" si="13139">$B1247*BR$4</f>
        <v>4.3667424000000006</v>
      </c>
      <c r="BU1247" s="20"/>
      <c r="BV1247" s="1">
        <f t="shared" ref="BV1247" si="13140">BL1247*BQ1247+BN1247*BQ1250-BM1247*BR1247-BO1247*BR1250</f>
        <v>-17728.163679483197</v>
      </c>
      <c r="BW1247" s="4">
        <f t="shared" ref="BW1247" si="13141">(BL1247*BR1247+BM1247*BQ1247+BN1247*BR1250+BO1247*BQ1250)</f>
        <v>0</v>
      </c>
      <c r="BX1247" s="2">
        <f t="shared" ref="BX1247" si="13142">BL1247*BS1247+BN1247*BS1250-BM1247*BT1247-BO1247*BT1250</f>
        <v>0</v>
      </c>
      <c r="BY1247" s="3">
        <f t="shared" ref="BY1247" si="13143">(BL1247*BT1247+BM1247*BS1247+BN1247*BT1250+BO1247*BS1250)</f>
        <v>-74084.582597714907</v>
      </c>
      <c r="BZ1247" s="20"/>
      <c r="CA1247" s="11">
        <v>1</v>
      </c>
      <c r="CB1247" s="12">
        <v>0</v>
      </c>
      <c r="CC1247" s="13">
        <v>0</v>
      </c>
      <c r="CD1247" s="14">
        <v>0</v>
      </c>
      <c r="CE1247" s="20"/>
      <c r="CF1247" s="1">
        <f t="shared" ref="CF1247" si="13144">BV1247*CA1247+BX1247*CA1250-BW1247*CB1247-BY1247*CB1250</f>
        <v>166913.49347312853</v>
      </c>
      <c r="CG1247" s="4">
        <f t="shared" ref="CG1247" si="13145">(BV1247*CB1247+BW1247*CA1247+BX1247*CB1250+BY1247*CA1250)</f>
        <v>0</v>
      </c>
      <c r="CH1247" s="2">
        <f t="shared" ref="CH1247" si="13146">BV1247*CC1247+BX1247*CC1250-BW1247*CD1247-BY1247*CD1250</f>
        <v>0</v>
      </c>
      <c r="CI1247" s="3">
        <f t="shared" ref="CI1247" si="13147">(BV1247*CD1247+BW1247*CC1247+BX1247*CD1250+BY1247*CC1250)</f>
        <v>-74084.582597714907</v>
      </c>
      <c r="CJ1247" s="28"/>
      <c r="CK1247" s="11">
        <v>1</v>
      </c>
      <c r="CL1247" s="12">
        <v>0</v>
      </c>
      <c r="CM1247" s="13">
        <v>0</v>
      </c>
      <c r="CN1247" s="14">
        <v>0</v>
      </c>
      <c r="CP1247" s="1">
        <f t="shared" ref="CP1247" si="13148">CF1247*CK1247+CH1247*CK1250-CG1247*CL1247-CI1247*CL1250</f>
        <v>166913.49347312853</v>
      </c>
      <c r="CQ1247" s="4">
        <f t="shared" ref="CQ1247" si="13149">(CF1247*CL1247+CG1247*CK1247+CH1247*CL1250+CI1247*CK1250)</f>
        <v>-74084.582597714907</v>
      </c>
      <c r="CR1247" s="2">
        <f t="shared" ref="CR1247" si="13150">CF1247*CM1247+CH1247*CM1250-CG1247*CN1247-CI1247*CN1250</f>
        <v>0</v>
      </c>
      <c r="CS1247" s="3">
        <f t="shared" ref="CS1247" si="13151">(CF1247*CN1247+CG1247*CM1247+CH1247*CN1250+CI1247*CM1250)</f>
        <v>-74084.582597714907</v>
      </c>
      <c r="CU1247" s="29">
        <f t="shared" ref="CU1247" si="13152">20*LOG(((1+$CL$4)/$CL$4)/((CP1247+CP1250)^2+(CQ1247+CQ1250)^2)^0.5)</f>
        <v>-107.04640578733941</v>
      </c>
      <c r="CW1247" s="53">
        <f t="shared" ref="CW1247" si="13153">((CP1247^2+CQ1247^2)^0.5)/((CP1250^2+CQ1250^2)^0.5)</f>
        <v>0.44385017087826595</v>
      </c>
    </row>
    <row r="1248" spans="1:101" ht="18" customHeight="1" thickBot="1">
      <c r="D1248" s="11"/>
      <c r="E1248" s="13"/>
      <c r="F1248" s="13"/>
      <c r="G1248" s="15"/>
      <c r="H1248" s="10"/>
      <c r="I1248" s="11"/>
      <c r="J1248" s="13"/>
      <c r="K1248" s="13"/>
      <c r="L1248" s="15"/>
      <c r="N1248" s="5"/>
      <c r="Q1248" s="6"/>
      <c r="S1248" s="11"/>
      <c r="T1248" s="13"/>
      <c r="U1248" s="13"/>
      <c r="V1248" s="15"/>
      <c r="W1248" s="20"/>
      <c r="X1248" s="5"/>
      <c r="AA1248" s="6"/>
      <c r="AB1248" s="20"/>
      <c r="AC1248" s="11"/>
      <c r="AD1248" s="13"/>
      <c r="AE1248" s="13"/>
      <c r="AF1248" s="15"/>
      <c r="AG1248" s="20"/>
      <c r="AH1248" s="5"/>
      <c r="AK1248" s="6"/>
      <c r="AL1248" s="20"/>
      <c r="AM1248" s="11"/>
      <c r="AN1248" s="13"/>
      <c r="AO1248" s="13"/>
      <c r="AP1248" s="15"/>
      <c r="AR1248" s="5"/>
      <c r="AU1248" s="6"/>
      <c r="AW1248" s="11"/>
      <c r="AX1248" s="13"/>
      <c r="AY1248" s="13"/>
      <c r="AZ1248" s="15"/>
      <c r="BA1248" s="20"/>
      <c r="BB1248" s="5"/>
      <c r="BE1248" s="6"/>
      <c r="BG1248" s="11"/>
      <c r="BH1248" s="13"/>
      <c r="BI1248" s="13"/>
      <c r="BJ1248" s="15"/>
      <c r="BL1248" s="5"/>
      <c r="BO1248" s="6"/>
      <c r="BQ1248" s="11"/>
      <c r="BR1248" s="13"/>
      <c r="BS1248" s="13"/>
      <c r="BT1248" s="15"/>
      <c r="BU1248" s="20"/>
      <c r="BV1248" s="5"/>
      <c r="BY1248" s="6"/>
      <c r="CA1248" s="11"/>
      <c r="CB1248" s="13"/>
      <c r="CC1248" s="13"/>
      <c r="CD1248" s="15"/>
      <c r="CF1248" s="5"/>
      <c r="CI1248" s="6"/>
      <c r="CK1248" s="11"/>
      <c r="CL1248" s="13"/>
      <c r="CM1248" s="13"/>
      <c r="CN1248" s="15"/>
      <c r="CP1248" s="5"/>
      <c r="CS1248" s="6"/>
      <c r="CW1248" s="54"/>
    </row>
    <row r="1249" spans="1:101" ht="18" customHeight="1" thickBot="1">
      <c r="D1249" s="11" t="s">
        <v>101</v>
      </c>
      <c r="E1249" s="13"/>
      <c r="F1249" s="13" t="s">
        <v>102</v>
      </c>
      <c r="G1249" s="15"/>
      <c r="H1249" s="10"/>
      <c r="I1249" s="11" t="s">
        <v>106</v>
      </c>
      <c r="J1249" s="13"/>
      <c r="K1249" s="13" t="s">
        <v>105</v>
      </c>
      <c r="L1249" s="15"/>
      <c r="N1249" s="194" t="s">
        <v>16</v>
      </c>
      <c r="O1249" s="195"/>
      <c r="P1249" s="196" t="s">
        <v>17</v>
      </c>
      <c r="Q1249" s="197"/>
      <c r="S1249" s="11" t="s">
        <v>4</v>
      </c>
      <c r="T1249" s="13"/>
      <c r="U1249" s="13" t="s">
        <v>5</v>
      </c>
      <c r="V1249" s="15"/>
      <c r="W1249" s="20"/>
      <c r="X1249" s="194" t="s">
        <v>111</v>
      </c>
      <c r="Y1249" s="195"/>
      <c r="Z1249" s="196" t="s">
        <v>110</v>
      </c>
      <c r="AA1249" s="197"/>
      <c r="AB1249" s="20"/>
      <c r="AC1249" s="11" t="s">
        <v>18</v>
      </c>
      <c r="AD1249" s="13"/>
      <c r="AE1249" s="13" t="s">
        <v>19</v>
      </c>
      <c r="AF1249" s="15"/>
      <c r="AG1249" s="20"/>
      <c r="AH1249" s="194" t="s">
        <v>114</v>
      </c>
      <c r="AI1249" s="195"/>
      <c r="AJ1249" s="196" t="s">
        <v>115</v>
      </c>
      <c r="AK1249" s="197"/>
      <c r="AL1249" s="20"/>
      <c r="AM1249" s="11" t="s">
        <v>138</v>
      </c>
      <c r="AN1249" s="13"/>
      <c r="AO1249" s="13" t="s">
        <v>137</v>
      </c>
      <c r="AP1249" s="15"/>
      <c r="AR1249" s="194" t="s">
        <v>117</v>
      </c>
      <c r="AS1249" s="195"/>
      <c r="AT1249" s="196" t="s">
        <v>118</v>
      </c>
      <c r="AU1249" s="197"/>
      <c r="AV1249" s="36"/>
      <c r="AW1249" s="11" t="s">
        <v>142</v>
      </c>
      <c r="AX1249" s="13"/>
      <c r="AY1249" s="13" t="s">
        <v>141</v>
      </c>
      <c r="AZ1249" s="15"/>
      <c r="BA1249" s="20"/>
      <c r="BB1249" s="194" t="s">
        <v>122</v>
      </c>
      <c r="BC1249" s="195"/>
      <c r="BD1249" s="196" t="s">
        <v>121</v>
      </c>
      <c r="BE1249" s="197"/>
      <c r="BF1249" s="36"/>
      <c r="BG1249" s="11" t="s">
        <v>145</v>
      </c>
      <c r="BH1249" s="13"/>
      <c r="BI1249" s="13" t="s">
        <v>146</v>
      </c>
      <c r="BJ1249" s="15"/>
      <c r="BK1249" s="36"/>
      <c r="BL1249" s="194" t="s">
        <v>125</v>
      </c>
      <c r="BM1249" s="195"/>
      <c r="BN1249" s="196" t="s">
        <v>126</v>
      </c>
      <c r="BO1249" s="197"/>
      <c r="BP1249" s="36"/>
      <c r="BQ1249" s="11" t="s">
        <v>150</v>
      </c>
      <c r="BR1249" s="13"/>
      <c r="BS1249" s="13" t="s">
        <v>149</v>
      </c>
      <c r="BT1249" s="15"/>
      <c r="BU1249" s="20"/>
      <c r="BV1249" s="194" t="s">
        <v>129</v>
      </c>
      <c r="BW1249" s="195"/>
      <c r="BX1249" s="196" t="s">
        <v>130</v>
      </c>
      <c r="BY1249" s="197"/>
      <c r="BZ1249" s="36"/>
      <c r="CA1249" s="11" t="s">
        <v>154</v>
      </c>
      <c r="CB1249" s="13"/>
      <c r="CC1249" s="13" t="s">
        <v>153</v>
      </c>
      <c r="CD1249" s="15"/>
      <c r="CE1249" s="36"/>
      <c r="CF1249" s="194" t="s">
        <v>134</v>
      </c>
      <c r="CG1249" s="195"/>
      <c r="CH1249" s="196" t="s">
        <v>133</v>
      </c>
      <c r="CI1249" s="197"/>
      <c r="CK1249" s="11" t="s">
        <v>159</v>
      </c>
      <c r="CL1249" s="13"/>
      <c r="CM1249" s="13" t="s">
        <v>158</v>
      </c>
      <c r="CN1249" s="15"/>
      <c r="CP1249" s="109" t="s">
        <v>161</v>
      </c>
      <c r="CQ1249" s="110"/>
      <c r="CR1249" s="111" t="s">
        <v>162</v>
      </c>
      <c r="CS1249" s="112"/>
      <c r="CU1249" s="38" t="s">
        <v>29</v>
      </c>
      <c r="CW1249" s="55" t="s">
        <v>47</v>
      </c>
    </row>
    <row r="1250" spans="1:101" ht="18" customHeight="1" thickTop="1" thickBot="1">
      <c r="D1250" s="16">
        <v>0</v>
      </c>
      <c r="E1250" s="17">
        <f t="shared" ref="E1250" si="13154">$B1247*$E$4</f>
        <v>2.4923088</v>
      </c>
      <c r="F1250" s="18">
        <v>1</v>
      </c>
      <c r="G1250" s="19">
        <v>0</v>
      </c>
      <c r="H1250" s="10"/>
      <c r="I1250" s="16">
        <v>0</v>
      </c>
      <c r="J1250" s="17">
        <v>0</v>
      </c>
      <c r="K1250" s="18">
        <v>1</v>
      </c>
      <c r="L1250" s="19">
        <v>0</v>
      </c>
      <c r="N1250" s="1">
        <f t="shared" ref="N1250" si="13155">D1250*I1247+F1250*I1250-E1250*J1247-G1250*J1250</f>
        <v>0</v>
      </c>
      <c r="O1250" s="4">
        <f t="shared" ref="O1250" si="13156">(D1250*J1247+E1250*I1247+F1250*J1250+G1250*I1250)</f>
        <v>2.4923088</v>
      </c>
      <c r="P1250" s="2">
        <f t="shared" ref="P1250" si="13157">D1250*K1247+F1250*K1250-E1250*L1247-G1250*L1250</f>
        <v>-9.8832705108531211</v>
      </c>
      <c r="Q1250" s="3">
        <f t="shared" ref="Q1250" si="13158">(D1250*L1247+E1250*K1247+F1250*L1250+G1250*K1250)</f>
        <v>0</v>
      </c>
      <c r="S1250" s="16">
        <v>0</v>
      </c>
      <c r="T1250" s="17">
        <f t="shared" ref="T1250" si="13159">$B1247*$T$4</f>
        <v>5.5217088000000007</v>
      </c>
      <c r="U1250" s="18">
        <v>1</v>
      </c>
      <c r="V1250" s="19">
        <v>0</v>
      </c>
      <c r="W1250" s="20"/>
      <c r="X1250" s="1">
        <f t="shared" ref="X1250" si="13160">N1250*S1247+P1250*S1250-O1250*T1247-Q1250*T1250</f>
        <v>0</v>
      </c>
      <c r="Y1250" s="4">
        <f t="shared" ref="Y1250" si="13161">(N1250*T1247+O1250*S1247+P1250*T1250+Q1250*S1250)</f>
        <v>-52.080232952558177</v>
      </c>
      <c r="Z1250" s="2">
        <f t="shared" ref="Z1250" si="13162">N1250*U1247+P1250*U1250-O1250*V1247-Q1250*V1250</f>
        <v>-9.8832705108531211</v>
      </c>
      <c r="AA1250" s="3">
        <f t="shared" ref="AA1250" si="13163">(N1250*V1247+O1250*U1247+P1250*V1250+Q1250*U1250)</f>
        <v>0</v>
      </c>
      <c r="AB1250" s="20"/>
      <c r="AC1250" s="16">
        <v>0</v>
      </c>
      <c r="AD1250" s="17">
        <v>0</v>
      </c>
      <c r="AE1250" s="18">
        <v>1</v>
      </c>
      <c r="AF1250" s="19">
        <v>0</v>
      </c>
      <c r="AG1250" s="20"/>
      <c r="AH1250" s="1">
        <f t="shared" ref="AH1250" si="13164">X1250*AC1247+Z1250*AC1250-Y1250*AD1247-AA1250*AD1250</f>
        <v>0</v>
      </c>
      <c r="AI1250" s="4">
        <f t="shared" ref="AI1250" si="13165">(X1250*AD1247+Y1250*AC1247+Z1250*AD1250+AA1250*AC1250)</f>
        <v>-52.080232952558177</v>
      </c>
      <c r="AJ1250" s="2">
        <f t="shared" ref="AJ1250" si="13166">X1250*AE1247+Z1250*AE1250-Y1250*AF1247-AA1250*AF1250</f>
        <v>263.02857656366155</v>
      </c>
      <c r="AK1250" s="3">
        <f t="shared" ref="AK1250" si="13167">(X1250*AF1247+Y1250*AE1247+Z1250*AF1250+AA1250*AE1250)</f>
        <v>0</v>
      </c>
      <c r="AL1250" s="20"/>
      <c r="AM1250" s="16">
        <v>0</v>
      </c>
      <c r="AN1250" s="17">
        <f t="shared" ref="AN1250" si="13168">$B1247*$AN$4</f>
        <v>5.8316255999999997</v>
      </c>
      <c r="AO1250" s="18">
        <v>1</v>
      </c>
      <c r="AP1250" s="19">
        <v>0</v>
      </c>
      <c r="AR1250" s="1">
        <f t="shared" ref="AR1250" si="13169">AH1250*AM1247+AJ1250*AM1250-AI1250*AN1247-AK1250*AN1250</f>
        <v>0</v>
      </c>
      <c r="AS1250" s="4">
        <f t="shared" ref="AS1250" si="13170">(AH1250*AN1247+AI1250*AM1247+AJ1250*AN1250+AK1250*AM1250)</f>
        <v>1481.8039476676504</v>
      </c>
      <c r="AT1250" s="2">
        <f t="shared" ref="AT1250" si="13171">AH1250*AO1247+AJ1250*AO1250-AI1250*AP1247-AK1250*AP1250</f>
        <v>263.02857656366155</v>
      </c>
      <c r="AU1250" s="3">
        <f t="shared" ref="AU1250" si="13172">(AH1250*AP1247+AI1250*AO1247+AJ1250*AP1250+AK1250*AO1250)</f>
        <v>0</v>
      </c>
      <c r="AV1250" s="20"/>
      <c r="AW1250" s="16">
        <v>0</v>
      </c>
      <c r="AX1250" s="17">
        <v>0</v>
      </c>
      <c r="AY1250" s="18">
        <v>1</v>
      </c>
      <c r="AZ1250" s="19">
        <v>0</v>
      </c>
      <c r="BA1250" s="20"/>
      <c r="BB1250" s="1">
        <f t="shared" ref="BB1250" si="13173">AR1250*AW1247+AT1250*AW1250-AS1250*AX1247-AU1250*AX1250</f>
        <v>0</v>
      </c>
      <c r="BC1250" s="4">
        <f t="shared" ref="BC1250" si="13174">(AR1250*AX1247+AS1250*AW1247+AT1250*AX1250+AU1250*AW1250)</f>
        <v>1481.8039476676504</v>
      </c>
      <c r="BD1250" s="2">
        <f t="shared" ref="BD1250" si="13175">AR1250*AY1247+AT1250*AY1250-AS1250*AZ1247-AU1250*AZ1250</f>
        <v>-7501.9492170009444</v>
      </c>
      <c r="BE1250" s="3">
        <f t="shared" ref="BE1250" si="13176">(AR1250*AZ1247+AS1250*AY1247+AT1250*AZ1250+AU1250*AY1250)</f>
        <v>0</v>
      </c>
      <c r="BF1250" s="20"/>
      <c r="BG1250" s="16">
        <v>0</v>
      </c>
      <c r="BH1250" s="17">
        <f t="shared" ref="BH1250" si="13177">$B1247*$BH$4</f>
        <v>5.5217088000000007</v>
      </c>
      <c r="BI1250" s="18">
        <v>1</v>
      </c>
      <c r="BJ1250" s="19">
        <v>0</v>
      </c>
      <c r="BK1250" s="20"/>
      <c r="BL1250" s="1">
        <f t="shared" ref="BL1250" si="13178">BB1250*BG1247+BD1250*BG1250-BC1250*BH1247-BE1250*BH1250</f>
        <v>0</v>
      </c>
      <c r="BM1250" s="4">
        <f t="shared" ref="BM1250" si="13179">(BB1250*BH1247+BC1250*BG1247+BD1250*BH1250+BE1250*BG1250)</f>
        <v>-39941.775060999578</v>
      </c>
      <c r="BN1250" s="2">
        <f t="shared" ref="BN1250" si="13180">BB1250*BI1247+BD1250*BI1250-BC1250*BJ1247-BE1250*BJ1250</f>
        <v>-7501.9492170009444</v>
      </c>
      <c r="BO1250" s="3">
        <f t="shared" ref="BO1250" si="13181">(BB1250*BJ1247+BC1250*BI1247+BD1250*BJ1250+BE1250*BI1250)</f>
        <v>0</v>
      </c>
      <c r="BP1250" s="20"/>
      <c r="BQ1250" s="16">
        <v>0</v>
      </c>
      <c r="BR1250" s="17">
        <v>0</v>
      </c>
      <c r="BS1250" s="18">
        <v>1</v>
      </c>
      <c r="BT1250" s="19">
        <v>0</v>
      </c>
      <c r="BU1250" s="20"/>
      <c r="BV1250" s="1">
        <f t="shared" ref="BV1250" si="13182">BL1250*BQ1247+BN1250*BQ1250-BM1250*BR1247-BO1250*BR1250</f>
        <v>0</v>
      </c>
      <c r="BW1250" s="4">
        <f t="shared" ref="BW1250" si="13183">(BL1250*BR1247+BM1250*BQ1247+BN1250*BR1250+BO1250*BQ1250)</f>
        <v>-39941.775060999578</v>
      </c>
      <c r="BX1250" s="2">
        <f t="shared" ref="BX1250" si="13184">BL1250*BS1247+BN1250*BS1250-BM1250*BT1247-BO1250*BT1250</f>
        <v>166913.49347312853</v>
      </c>
      <c r="BY1250" s="3">
        <f t="shared" ref="BY1250" si="13185">(BL1250*BT1247+BM1250*BS1247+BN1250*BT1250+BO1250*BS1250)</f>
        <v>0</v>
      </c>
      <c r="BZ1250" s="20"/>
      <c r="CA1250" s="16">
        <v>0</v>
      </c>
      <c r="CB1250" s="17">
        <f t="shared" ref="CB1250" si="13186">$B1247*$CB$4</f>
        <v>2.4923088</v>
      </c>
      <c r="CC1250" s="18">
        <v>1</v>
      </c>
      <c r="CD1250" s="19">
        <v>0</v>
      </c>
      <c r="CE1250" s="20"/>
      <c r="CF1250" s="1">
        <f t="shared" ref="CF1250" si="13187">BV1250*CA1247+BX1250*CA1250-BW1250*CB1247-BY1250*CB1250</f>
        <v>0</v>
      </c>
      <c r="CG1250" s="4">
        <f t="shared" ref="CG1250" si="13188">(BV1250*CB1247+BW1250*CA1247+BX1250*CB1250+BY1250*CA1250)</f>
        <v>376058.19356082124</v>
      </c>
      <c r="CH1250" s="2">
        <f t="shared" ref="CH1250" si="13189">BV1250*CC1247+BX1250*CC1250-BW1250*CD1247-BY1250*CD1250</f>
        <v>166913.49347312853</v>
      </c>
      <c r="CI1250" s="3">
        <f t="shared" ref="CI1250" si="13190">(BV1250*CD1247+BW1250*CC1247+BX1250*CD1250+BY1250*CC1250)</f>
        <v>0</v>
      </c>
      <c r="CK1250" s="16">
        <f t="shared" ref="CK1250" si="13191">1/$CL$4</f>
        <v>1</v>
      </c>
      <c r="CL1250" s="17">
        <v>0</v>
      </c>
      <c r="CM1250" s="18">
        <v>1</v>
      </c>
      <c r="CN1250" s="19">
        <v>0</v>
      </c>
      <c r="CP1250" s="1">
        <f t="shared" ref="CP1250" si="13192">CF1250*CK1247+CH1250*CK1250-CG1250*CL1247-CI1250*CL1250</f>
        <v>166913.49347312853</v>
      </c>
      <c r="CQ1250" s="4">
        <f t="shared" ref="CQ1250" si="13193">(CF1250*CL1247+CG1250*CK1247+CH1250*CL1250+CI1250*CK1250)</f>
        <v>376058.19356082124</v>
      </c>
      <c r="CR1250" s="2">
        <f t="shared" ref="CR1250" si="13194">CF1250*CM1247+CH1250*CM1250-CG1250*CN1247-CI1250*CN1250</f>
        <v>166913.49347312853</v>
      </c>
      <c r="CS1250" s="3">
        <f t="shared" ref="CS1250" si="13195">(CF1250*CN1247+CG1250*CM1247+CH1250*CN1250+CI1250*CM1250)</f>
        <v>0</v>
      </c>
      <c r="CU1250" s="39">
        <f t="shared" ref="CU1250" si="13196">(180/PI())*ATAN(-1*(CQ1247/CP1247))</f>
        <v>23.934049727104899</v>
      </c>
      <c r="CW1250" s="56">
        <f t="shared" ref="CW1250" si="13197">20*LOG(((1-(10^(CU1247/20)^2)*(1-((1-CW1247)/(1+CW1247))^2))^0.5))</f>
        <v>-7.3012125475455888E-11</v>
      </c>
    </row>
    <row r="1251" spans="1:101" ht="18" customHeight="1"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/>
      <c r="R1251" s="20"/>
      <c r="S1251" s="20"/>
      <c r="T1251" s="20"/>
      <c r="U1251" s="20"/>
      <c r="V1251" s="20"/>
      <c r="W1251" s="20"/>
      <c r="X1251" s="20"/>
      <c r="Y1251" s="20"/>
      <c r="Z1251" s="20"/>
      <c r="AA1251" s="20"/>
      <c r="AB1251" s="30"/>
      <c r="AC1251" s="20"/>
      <c r="AD1251" s="20"/>
      <c r="AE1251" s="20"/>
      <c r="AF1251" s="20"/>
      <c r="AG1251" s="20"/>
      <c r="AH1251" s="20"/>
      <c r="AI1251" s="20"/>
      <c r="AJ1251" s="20"/>
      <c r="AK1251" s="20"/>
      <c r="AL1251" s="20"/>
      <c r="AM1251" s="20"/>
      <c r="AN1251" s="20"/>
      <c r="AO1251" s="20"/>
      <c r="AP1251" s="20"/>
      <c r="AQ1251" s="20"/>
      <c r="AR1251" s="20"/>
      <c r="AS1251" s="20"/>
      <c r="AT1251" s="20"/>
      <c r="AU1251" s="20"/>
      <c r="AV1251" s="20"/>
      <c r="AW1251" s="20"/>
      <c r="AX1251" s="20"/>
      <c r="AY1251" s="20"/>
      <c r="AZ1251" s="20"/>
      <c r="BA1251" s="20"/>
      <c r="BB1251" s="20"/>
      <c r="BC1251" s="20"/>
      <c r="BD1251" s="20"/>
      <c r="BE1251" s="20"/>
      <c r="BF1251" s="20"/>
      <c r="BG1251" s="20"/>
      <c r="BH1251" s="20"/>
      <c r="BI1251" s="20"/>
      <c r="BJ1251" s="20"/>
      <c r="BK1251" s="20"/>
      <c r="BL1251" s="20"/>
      <c r="BM1251" s="20"/>
      <c r="BN1251" s="20"/>
      <c r="BO1251" s="20"/>
      <c r="BP1251" s="20"/>
      <c r="BQ1251" s="20"/>
      <c r="BR1251" s="20"/>
      <c r="BS1251" s="20"/>
      <c r="BT1251" s="20"/>
      <c r="BU1251" s="20"/>
      <c r="BV1251" s="20"/>
      <c r="BW1251" s="20"/>
      <c r="BX1251" s="20"/>
      <c r="BY1251" s="20"/>
      <c r="BZ1251" s="20"/>
      <c r="CA1251" s="20"/>
      <c r="CB1251" s="20"/>
      <c r="CC1251" s="20"/>
      <c r="CD1251" s="20"/>
      <c r="CE1251" s="20"/>
      <c r="CF1251" s="20"/>
      <c r="CG1251" s="20"/>
      <c r="CH1251" s="20"/>
      <c r="CI1251" s="20"/>
      <c r="CJ1251" s="20"/>
      <c r="CK1251" s="20"/>
      <c r="CL1251" s="20"/>
    </row>
    <row r="1252" spans="1:101" ht="18" customHeight="1"/>
    <row r="1253" spans="1:101" ht="18" customHeight="1" thickBot="1">
      <c r="A1253" s="23"/>
      <c r="B1253" s="23"/>
      <c r="C1253" s="23"/>
      <c r="D1253" s="20" t="s">
        <v>6</v>
      </c>
      <c r="E1253" s="20"/>
      <c r="F1253" s="20"/>
      <c r="G1253" s="20"/>
      <c r="H1253" s="20"/>
      <c r="I1253" s="20" t="s">
        <v>7</v>
      </c>
      <c r="J1253" s="20"/>
      <c r="K1253" s="20"/>
      <c r="L1253" s="20"/>
      <c r="M1253" s="23"/>
      <c r="N1253" s="23"/>
      <c r="O1253" s="24" t="s">
        <v>8</v>
      </c>
      <c r="P1253" s="23"/>
      <c r="Q1253" s="23"/>
      <c r="R1253" s="23"/>
      <c r="S1253" s="20"/>
      <c r="T1253" s="20" t="s">
        <v>9</v>
      </c>
      <c r="U1253" s="23"/>
      <c r="V1253" s="23"/>
      <c r="W1253" s="23"/>
      <c r="X1253" s="23"/>
      <c r="Y1253" s="24" t="s">
        <v>10</v>
      </c>
      <c r="Z1253" s="23"/>
      <c r="AA1253" s="23"/>
      <c r="AB1253" s="23"/>
      <c r="AC1253" s="24" t="s">
        <v>11</v>
      </c>
      <c r="AD1253" s="20"/>
      <c r="AE1253" s="20"/>
      <c r="AF1253" s="20"/>
      <c r="AG1253" s="20"/>
      <c r="AH1253" s="23"/>
      <c r="AI1253" s="24" t="s">
        <v>12</v>
      </c>
      <c r="AJ1253" s="23"/>
      <c r="AK1253" s="23"/>
      <c r="AL1253" s="20"/>
      <c r="AM1253" s="24" t="s">
        <v>21</v>
      </c>
      <c r="AN1253" s="20"/>
      <c r="AO1253" s="23"/>
      <c r="AP1253" s="23"/>
      <c r="AQ1253" s="23"/>
      <c r="AR1253" s="23"/>
      <c r="AS1253" s="24" t="s">
        <v>87</v>
      </c>
      <c r="AT1253" s="23"/>
      <c r="AU1253" s="23"/>
      <c r="AV1253" s="23"/>
      <c r="AW1253" s="24" t="s">
        <v>22</v>
      </c>
      <c r="AX1253" s="20"/>
      <c r="AY1253" s="20"/>
      <c r="AZ1253" s="20"/>
      <c r="BA1253" s="20"/>
      <c r="BB1253" s="23"/>
      <c r="BC1253" s="24" t="s">
        <v>13</v>
      </c>
      <c r="BD1253" s="23"/>
      <c r="BE1253" s="23"/>
      <c r="BF1253" s="23"/>
      <c r="BG1253" s="24" t="s">
        <v>23</v>
      </c>
      <c r="BH1253" s="20"/>
      <c r="BI1253" s="23"/>
      <c r="BJ1253" s="23"/>
      <c r="BK1253" s="23"/>
      <c r="BL1253" s="23"/>
      <c r="BM1253" s="24" t="s">
        <v>24</v>
      </c>
      <c r="BN1253" s="23"/>
      <c r="BO1253" s="23"/>
      <c r="BP1253" s="23"/>
      <c r="BQ1253" s="24" t="s">
        <v>22</v>
      </c>
      <c r="BR1253" s="20"/>
      <c r="BS1253" s="20"/>
      <c r="BT1253" s="20"/>
      <c r="BU1253" s="20"/>
      <c r="BV1253" s="23"/>
      <c r="BW1253" s="24" t="s">
        <v>25</v>
      </c>
      <c r="BX1253" s="23"/>
      <c r="BY1253" s="23"/>
      <c r="BZ1253" s="23"/>
      <c r="CA1253" s="24" t="s">
        <v>23</v>
      </c>
      <c r="CB1253" s="20"/>
      <c r="CC1253" s="23"/>
      <c r="CD1253" s="23"/>
      <c r="CE1253" s="23"/>
      <c r="CF1253" s="23"/>
      <c r="CG1253" s="24" t="s">
        <v>88</v>
      </c>
      <c r="CH1253" s="23"/>
      <c r="CI1253" s="23"/>
      <c r="CJ1253" s="23"/>
      <c r="CK1253" s="24" t="s">
        <v>155</v>
      </c>
      <c r="CL1253" s="24"/>
      <c r="CM1253" s="23"/>
      <c r="CN1253" s="23"/>
      <c r="CO1253" s="23"/>
      <c r="CP1253" s="23"/>
      <c r="CQ1253" s="24" t="s">
        <v>89</v>
      </c>
      <c r="CR1253" s="23"/>
      <c r="CS1253" s="23"/>
    </row>
    <row r="1254" spans="1:101" ht="18" customHeight="1" thickBot="1">
      <c r="A1254" s="23"/>
      <c r="B1254" s="33"/>
      <c r="C1254" s="23"/>
      <c r="D1254" s="7" t="s">
        <v>99</v>
      </c>
      <c r="E1254" s="8"/>
      <c r="F1254" s="8" t="s">
        <v>100</v>
      </c>
      <c r="G1254" s="9"/>
      <c r="H1254" s="10"/>
      <c r="I1254" s="7" t="s">
        <v>103</v>
      </c>
      <c r="J1254" s="8"/>
      <c r="K1254" s="8" t="s">
        <v>104</v>
      </c>
      <c r="L1254" s="9"/>
      <c r="M1254" s="23"/>
      <c r="N1254" s="194" t="s">
        <v>74</v>
      </c>
      <c r="O1254" s="195"/>
      <c r="P1254" s="196" t="s">
        <v>75</v>
      </c>
      <c r="Q1254" s="197"/>
      <c r="R1254" s="23"/>
      <c r="S1254" s="7" t="s">
        <v>2</v>
      </c>
      <c r="T1254" s="8"/>
      <c r="U1254" s="8" t="s">
        <v>3</v>
      </c>
      <c r="V1254" s="9"/>
      <c r="W1254" s="20"/>
      <c r="X1254" s="194" t="s">
        <v>108</v>
      </c>
      <c r="Y1254" s="195"/>
      <c r="Z1254" s="196" t="s">
        <v>109</v>
      </c>
      <c r="AA1254" s="197"/>
      <c r="AB1254" s="20"/>
      <c r="AC1254" s="7" t="s">
        <v>107</v>
      </c>
      <c r="AD1254" s="8"/>
      <c r="AE1254" s="8" t="s">
        <v>14</v>
      </c>
      <c r="AF1254" s="9"/>
      <c r="AG1254" s="20"/>
      <c r="AH1254" s="194" t="s">
        <v>112</v>
      </c>
      <c r="AI1254" s="195"/>
      <c r="AJ1254" s="196" t="s">
        <v>113</v>
      </c>
      <c r="AK1254" s="197"/>
      <c r="AL1254" s="20"/>
      <c r="AM1254" s="106" t="s">
        <v>135</v>
      </c>
      <c r="AN1254" s="107"/>
      <c r="AO1254" s="107" t="s">
        <v>136</v>
      </c>
      <c r="AP1254" s="108"/>
      <c r="AQ1254" s="23"/>
      <c r="AR1254" s="194" t="s">
        <v>116</v>
      </c>
      <c r="AS1254" s="195"/>
      <c r="AT1254" s="196" t="s">
        <v>0</v>
      </c>
      <c r="AU1254" s="197"/>
      <c r="AV1254" s="36"/>
      <c r="AW1254" s="7" t="s">
        <v>139</v>
      </c>
      <c r="AX1254" s="8"/>
      <c r="AY1254" s="8" t="s">
        <v>140</v>
      </c>
      <c r="AZ1254" s="9"/>
      <c r="BA1254" s="20"/>
      <c r="BB1254" s="194" t="s">
        <v>119</v>
      </c>
      <c r="BC1254" s="195"/>
      <c r="BD1254" s="196" t="s">
        <v>120</v>
      </c>
      <c r="BE1254" s="197"/>
      <c r="BF1254" s="36"/>
      <c r="BG1254" s="190" t="s">
        <v>143</v>
      </c>
      <c r="BH1254" s="191"/>
      <c r="BI1254" s="192" t="s">
        <v>144</v>
      </c>
      <c r="BJ1254" s="193"/>
      <c r="BK1254" s="36"/>
      <c r="BL1254" s="194" t="s">
        <v>123</v>
      </c>
      <c r="BM1254" s="195"/>
      <c r="BN1254" s="196" t="s">
        <v>124</v>
      </c>
      <c r="BO1254" s="197"/>
      <c r="BP1254" s="36"/>
      <c r="BQ1254" s="7" t="s">
        <v>147</v>
      </c>
      <c r="BR1254" s="8"/>
      <c r="BS1254" s="8" t="s">
        <v>148</v>
      </c>
      <c r="BT1254" s="9"/>
      <c r="BU1254" s="20"/>
      <c r="BV1254" s="194" t="s">
        <v>127</v>
      </c>
      <c r="BW1254" s="195"/>
      <c r="BX1254" s="196" t="s">
        <v>128</v>
      </c>
      <c r="BY1254" s="197"/>
      <c r="BZ1254" s="36"/>
      <c r="CA1254" s="7" t="s">
        <v>151</v>
      </c>
      <c r="CB1254" s="8"/>
      <c r="CC1254" s="8" t="s">
        <v>152</v>
      </c>
      <c r="CD1254" s="9"/>
      <c r="CE1254" s="36"/>
      <c r="CF1254" s="194" t="s">
        <v>131</v>
      </c>
      <c r="CG1254" s="195"/>
      <c r="CH1254" s="196" t="s">
        <v>132</v>
      </c>
      <c r="CI1254" s="197"/>
      <c r="CJ1254" s="23"/>
      <c r="CK1254" s="7" t="s">
        <v>156</v>
      </c>
      <c r="CL1254" s="8"/>
      <c r="CM1254" s="8" t="s">
        <v>157</v>
      </c>
      <c r="CN1254" s="9"/>
      <c r="CO1254" s="23"/>
      <c r="CP1254" s="194" t="s">
        <v>160</v>
      </c>
      <c r="CQ1254" s="195"/>
      <c r="CR1254" s="196" t="s">
        <v>132</v>
      </c>
      <c r="CS1254" s="197"/>
      <c r="CU1254" s="26" t="s">
        <v>15</v>
      </c>
      <c r="CW1254" s="52" t="s">
        <v>46</v>
      </c>
    </row>
    <row r="1255" spans="1:101" ht="18" customHeight="1" thickTop="1" thickBot="1">
      <c r="B1255" s="34">
        <v>3.08</v>
      </c>
      <c r="D1255" s="11">
        <v>1</v>
      </c>
      <c r="E1255" s="12">
        <v>0</v>
      </c>
      <c r="F1255" s="13">
        <v>0</v>
      </c>
      <c r="G1255" s="14">
        <v>0</v>
      </c>
      <c r="H1255" s="10"/>
      <c r="I1255" s="11">
        <v>1</v>
      </c>
      <c r="J1255" s="12">
        <v>0</v>
      </c>
      <c r="K1255" s="13">
        <v>0</v>
      </c>
      <c r="L1255" s="40">
        <f t="shared" ref="L1255" si="13198">$B1255*$J$4</f>
        <v>4.3952832000000006</v>
      </c>
      <c r="N1255" s="1">
        <f t="shared" ref="N1255" si="13199">D1255*I1255+F1255*I1258-E1255*J1255-G1255*J1258</f>
        <v>1</v>
      </c>
      <c r="O1255" s="4">
        <f t="shared" ref="O1255" si="13200">(D1255*J1255+E1255*I1255+F1255*J1258+G1255*I1258)</f>
        <v>0</v>
      </c>
      <c r="P1255" s="2">
        <f t="shared" ref="P1255" si="13201">D1255*K1255+F1255*K1258-E1255*L1255-G1255*L1258</f>
        <v>0</v>
      </c>
      <c r="Q1255" s="3">
        <f t="shared" ref="Q1255" si="13202">(D1255*L1255+E1255*K1255+F1255*L1258+G1255*K1258)</f>
        <v>4.3952832000000006</v>
      </c>
      <c r="S1255" s="11">
        <v>1</v>
      </c>
      <c r="T1255" s="12">
        <v>0</v>
      </c>
      <c r="U1255" s="13">
        <v>0</v>
      </c>
      <c r="V1255" s="13">
        <v>0</v>
      </c>
      <c r="W1255" s="20"/>
      <c r="X1255" s="1">
        <f t="shared" ref="X1255" si="13203">N1255*S1255+P1255*S1258-O1255*T1255-Q1255*T1258</f>
        <v>-23.428097936506884</v>
      </c>
      <c r="Y1255" s="4">
        <f t="shared" ref="Y1255" si="13204">(N1255*T1255+O1255*S1255+P1255*T1258+Q1255*S1258)</f>
        <v>0</v>
      </c>
      <c r="Z1255" s="2">
        <f t="shared" ref="Z1255" si="13205">N1255*U1255+P1255*U1258-O1255*V1255-Q1255*V1258</f>
        <v>0</v>
      </c>
      <c r="AA1255" s="3">
        <f t="shared" ref="AA1255" si="13206">(N1255*V1255+O1255*U1255+P1255*V1258+Q1255*U1258)</f>
        <v>4.3952832000000006</v>
      </c>
      <c r="AB1255" s="20"/>
      <c r="AC1255" s="11">
        <v>1</v>
      </c>
      <c r="AD1255" s="12">
        <v>0</v>
      </c>
      <c r="AE1255" s="13">
        <v>0</v>
      </c>
      <c r="AF1255" s="40">
        <f t="shared" ref="AF1255" si="13207">$B1255*$AD$4</f>
        <v>5.2744692000000004</v>
      </c>
      <c r="AG1255" s="20"/>
      <c r="AH1255" s="1">
        <f t="shared" ref="AH1255" si="13208">X1255*AC1255+Z1255*AC1258-Y1255*AD1255-AA1255*AD1258</f>
        <v>-23.428097936506884</v>
      </c>
      <c r="AI1255" s="4">
        <f t="shared" ref="AI1255" si="13209">(X1255*AD1255+Y1255*AC1255+Z1255*AD1258+AA1255*AC1258)</f>
        <v>0</v>
      </c>
      <c r="AJ1255" s="2">
        <f t="shared" ref="AJ1255" si="13210">X1255*AE1255+Z1255*AE1258-Y1255*AF1255-AA1255*AF1258</f>
        <v>0</v>
      </c>
      <c r="AK1255" s="3">
        <f t="shared" ref="AK1255" si="13211">(X1255*AF1255+Y1255*AE1255+Z1255*AF1258+AA1255*AE1258)</f>
        <v>-119.17549778068913</v>
      </c>
      <c r="AL1255" s="20"/>
      <c r="AM1255" s="11">
        <v>1</v>
      </c>
      <c r="AN1255" s="12">
        <v>0</v>
      </c>
      <c r="AO1255" s="13">
        <v>0</v>
      </c>
      <c r="AP1255" s="14">
        <v>0</v>
      </c>
      <c r="AR1255" s="1">
        <f t="shared" ref="AR1255" si="13212">AH1255*AM1255+AJ1255*AM1258-AI1255*AN1255-AK1255*AN1258</f>
        <v>676.10118374711351</v>
      </c>
      <c r="AS1255" s="4">
        <f t="shared" ref="AS1255" si="13213">(AH1255*AN1255+AI1255*AM1255+AJ1255*AN1258+AK1255*AM1258)</f>
        <v>0</v>
      </c>
      <c r="AT1255" s="2">
        <f t="shared" ref="AT1255" si="13214">AH1255*AO1255+AJ1255*AO1258-AI1255*AP1255-AK1255*AP1258</f>
        <v>0</v>
      </c>
      <c r="AU1255" s="3">
        <f t="shared" ref="AU1255" si="13215">(AH1255*AP1255+AI1255*AO1255+AJ1255*AP1258+AK1255*AO1258)</f>
        <v>-119.17549778068913</v>
      </c>
      <c r="AV1255" s="20"/>
      <c r="AW1255" s="11">
        <v>1</v>
      </c>
      <c r="AX1255" s="12">
        <v>0</v>
      </c>
      <c r="AY1255" s="13">
        <v>0</v>
      </c>
      <c r="AZ1255" s="40">
        <f t="shared" ref="AZ1255" si="13216">$B1255*$AX$4</f>
        <v>5.2744692000000004</v>
      </c>
      <c r="BA1255" s="20"/>
      <c r="BB1255" s="1">
        <f t="shared" ref="BB1255" si="13217">AR1255*AW1255+AT1255*AW1258-AS1255*AX1255-AU1255*AX1258</f>
        <v>676.10118374711351</v>
      </c>
      <c r="BC1255" s="4">
        <f t="shared" ref="BC1255" si="13218">(AR1255*AX1255+AS1255*AW1255+AT1255*AX1258+AU1255*AW1258)</f>
        <v>0</v>
      </c>
      <c r="BD1255" s="2">
        <f t="shared" ref="BD1255" si="13219">AR1255*AY1255+AT1255*AY1258-AS1255*AZ1255-AU1255*AZ1258</f>
        <v>0</v>
      </c>
      <c r="BE1255" s="3">
        <f t="shared" ref="BE1255" si="13220">(AR1255*AZ1255+AS1255*AY1255+AT1255*AZ1258+AU1255*AY1258)</f>
        <v>3446.8993719770019</v>
      </c>
      <c r="BF1255" s="20"/>
      <c r="BG1255" s="11">
        <v>1</v>
      </c>
      <c r="BH1255" s="12">
        <v>0</v>
      </c>
      <c r="BI1255" s="13">
        <v>0</v>
      </c>
      <c r="BJ1255" s="14">
        <v>0</v>
      </c>
      <c r="BK1255" s="20"/>
      <c r="BL1255" s="1">
        <f t="shared" ref="BL1255" si="13221">BB1255*BG1255+BD1255*BG1258-BC1255*BH1255-BE1255*BH1258</f>
        <v>-18481.070630787675</v>
      </c>
      <c r="BM1255" s="4">
        <f t="shared" ref="BM1255" si="13222">(BB1255*BH1255+BC1255*BG1255+BD1255*BH1258+BE1255*BG1258)</f>
        <v>0</v>
      </c>
      <c r="BN1255" s="2">
        <f t="shared" ref="BN1255" si="13223">BB1255*BI1255+BD1255*BI1258-BC1255*BJ1255-BE1255*BJ1258</f>
        <v>0</v>
      </c>
      <c r="BO1255" s="3">
        <f t="shared" ref="BO1255" si="13224">(BB1255*BJ1255+BC1255*BI1255+BD1255*BJ1258+BE1255*BI1258)</f>
        <v>3446.8993719770019</v>
      </c>
      <c r="BP1255" s="20"/>
      <c r="BQ1255" s="11">
        <v>1</v>
      </c>
      <c r="BR1255" s="12">
        <v>0</v>
      </c>
      <c r="BS1255" s="13">
        <v>0</v>
      </c>
      <c r="BT1255" s="40">
        <f t="shared" ref="BT1255" si="13225">$B1255*BR$4</f>
        <v>4.3952832000000006</v>
      </c>
      <c r="BU1255" s="20"/>
      <c r="BV1255" s="1">
        <f t="shared" ref="BV1255" si="13226">BL1255*BQ1255+BN1255*BQ1258-BM1255*BR1255-BO1255*BR1258</f>
        <v>-18481.070630787675</v>
      </c>
      <c r="BW1255" s="4">
        <f t="shared" ref="BW1255" si="13227">(BL1255*BR1255+BM1255*BQ1255+BN1255*BR1258+BO1255*BQ1258)</f>
        <v>0</v>
      </c>
      <c r="BX1255" s="2">
        <f t="shared" ref="BX1255" si="13228">BL1255*BS1255+BN1255*BS1258-BM1255*BT1255-BO1255*BT1258</f>
        <v>0</v>
      </c>
      <c r="BY1255" s="3">
        <f t="shared" ref="BY1255" si="13229">(BL1255*BT1255+BM1255*BS1255+BN1255*BT1258+BO1255*BS1258)</f>
        <v>-77782.639889537473</v>
      </c>
      <c r="BZ1255" s="20"/>
      <c r="CA1255" s="11">
        <v>1</v>
      </c>
      <c r="CB1255" s="12">
        <v>0</v>
      </c>
      <c r="CC1255" s="13">
        <v>0</v>
      </c>
      <c r="CD1255" s="14">
        <v>0</v>
      </c>
      <c r="CE1255" s="20"/>
      <c r="CF1255" s="1">
        <f t="shared" ref="CF1255" si="13230">BV1255*CA1255+BX1255*CA1258-BW1255*CB1255-BY1255*CB1258</f>
        <v>176644.33534388221</v>
      </c>
      <c r="CG1255" s="4">
        <f t="shared" ref="CG1255" si="13231">(BV1255*CB1255+BW1255*CA1255+BX1255*CB1258+BY1255*CA1258)</f>
        <v>0</v>
      </c>
      <c r="CH1255" s="2">
        <f t="shared" ref="CH1255" si="13232">BV1255*CC1255+BX1255*CC1258-BW1255*CD1255-BY1255*CD1258</f>
        <v>0</v>
      </c>
      <c r="CI1255" s="3">
        <f t="shared" ref="CI1255" si="13233">(BV1255*CD1255+BW1255*CC1255+BX1255*CD1258+BY1255*CC1258)</f>
        <v>-77782.639889537473</v>
      </c>
      <c r="CJ1255" s="28"/>
      <c r="CK1255" s="11">
        <v>1</v>
      </c>
      <c r="CL1255" s="12">
        <v>0</v>
      </c>
      <c r="CM1255" s="13">
        <v>0</v>
      </c>
      <c r="CN1255" s="14">
        <v>0</v>
      </c>
      <c r="CP1255" s="1">
        <f t="shared" ref="CP1255" si="13234">CF1255*CK1255+CH1255*CK1258-CG1255*CL1255-CI1255*CL1258</f>
        <v>176644.33534388221</v>
      </c>
      <c r="CQ1255" s="4">
        <f t="shared" ref="CQ1255" si="13235">(CF1255*CL1255+CG1255*CK1255+CH1255*CL1258+CI1255*CK1258)</f>
        <v>-77782.639889537473</v>
      </c>
      <c r="CR1255" s="2">
        <f t="shared" ref="CR1255" si="13236">CF1255*CM1255+CH1255*CM1258-CG1255*CN1255-CI1255*CN1258</f>
        <v>0</v>
      </c>
      <c r="CS1255" s="3">
        <f t="shared" ref="CS1255" si="13237">(CF1255*CN1255+CG1255*CM1255+CH1255*CN1258+CI1255*CM1258)</f>
        <v>-77782.639889537473</v>
      </c>
      <c r="CU1255" s="29">
        <f t="shared" ref="CU1255" si="13238">20*LOG(((1+$CL$4)/$CL$4)/((CP1255+CP1258)^2+(CQ1255+CQ1258)^2)^0.5)</f>
        <v>-107.58505556208877</v>
      </c>
      <c r="CW1255" s="53">
        <f t="shared" ref="CW1255" si="13239">((CP1255^2+CQ1255^2)^0.5)/((CP1258^2+CQ1258^2)^0.5)</f>
        <v>0.44033475367439379</v>
      </c>
    </row>
    <row r="1256" spans="1:101" ht="18" customHeight="1" thickBot="1">
      <c r="D1256" s="11"/>
      <c r="E1256" s="13"/>
      <c r="F1256" s="13"/>
      <c r="G1256" s="15"/>
      <c r="H1256" s="10"/>
      <c r="I1256" s="11"/>
      <c r="J1256" s="13"/>
      <c r="K1256" s="13"/>
      <c r="L1256" s="15"/>
      <c r="N1256" s="5"/>
      <c r="Q1256" s="6"/>
      <c r="S1256" s="11"/>
      <c r="T1256" s="13"/>
      <c r="U1256" s="13"/>
      <c r="V1256" s="15"/>
      <c r="W1256" s="20"/>
      <c r="X1256" s="5"/>
      <c r="AA1256" s="6"/>
      <c r="AB1256" s="20"/>
      <c r="AC1256" s="11"/>
      <c r="AD1256" s="13"/>
      <c r="AE1256" s="13"/>
      <c r="AF1256" s="15"/>
      <c r="AG1256" s="20"/>
      <c r="AH1256" s="5"/>
      <c r="AK1256" s="6"/>
      <c r="AL1256" s="20"/>
      <c r="AM1256" s="11"/>
      <c r="AN1256" s="13"/>
      <c r="AO1256" s="13"/>
      <c r="AP1256" s="15"/>
      <c r="AR1256" s="5"/>
      <c r="AU1256" s="6"/>
      <c r="AW1256" s="11"/>
      <c r="AX1256" s="13"/>
      <c r="AY1256" s="13"/>
      <c r="AZ1256" s="15"/>
      <c r="BA1256" s="20"/>
      <c r="BB1256" s="5"/>
      <c r="BE1256" s="6"/>
      <c r="BG1256" s="11"/>
      <c r="BH1256" s="13"/>
      <c r="BI1256" s="13"/>
      <c r="BJ1256" s="15"/>
      <c r="BL1256" s="5"/>
      <c r="BO1256" s="6"/>
      <c r="BQ1256" s="11"/>
      <c r="BR1256" s="13"/>
      <c r="BS1256" s="13"/>
      <c r="BT1256" s="15"/>
      <c r="BU1256" s="20"/>
      <c r="BV1256" s="5"/>
      <c r="BY1256" s="6"/>
      <c r="CA1256" s="11"/>
      <c r="CB1256" s="13"/>
      <c r="CC1256" s="13"/>
      <c r="CD1256" s="15"/>
      <c r="CF1256" s="5"/>
      <c r="CI1256" s="6"/>
      <c r="CK1256" s="11"/>
      <c r="CL1256" s="13"/>
      <c r="CM1256" s="13"/>
      <c r="CN1256" s="15"/>
      <c r="CP1256" s="5"/>
      <c r="CS1256" s="6"/>
      <c r="CW1256" s="54"/>
    </row>
    <row r="1257" spans="1:101" ht="18" customHeight="1" thickBot="1">
      <c r="D1257" s="11" t="s">
        <v>101</v>
      </c>
      <c r="E1257" s="13"/>
      <c r="F1257" s="13" t="s">
        <v>102</v>
      </c>
      <c r="G1257" s="15"/>
      <c r="H1257" s="10"/>
      <c r="I1257" s="11" t="s">
        <v>106</v>
      </c>
      <c r="J1257" s="13"/>
      <c r="K1257" s="13" t="s">
        <v>105</v>
      </c>
      <c r="L1257" s="15"/>
      <c r="N1257" s="194" t="s">
        <v>16</v>
      </c>
      <c r="O1257" s="195"/>
      <c r="P1257" s="196" t="s">
        <v>17</v>
      </c>
      <c r="Q1257" s="197"/>
      <c r="S1257" s="11" t="s">
        <v>4</v>
      </c>
      <c r="T1257" s="13"/>
      <c r="U1257" s="13" t="s">
        <v>5</v>
      </c>
      <c r="V1257" s="15"/>
      <c r="W1257" s="20"/>
      <c r="X1257" s="194" t="s">
        <v>111</v>
      </c>
      <c r="Y1257" s="195"/>
      <c r="Z1257" s="196" t="s">
        <v>110</v>
      </c>
      <c r="AA1257" s="197"/>
      <c r="AB1257" s="20"/>
      <c r="AC1257" s="11" t="s">
        <v>18</v>
      </c>
      <c r="AD1257" s="13"/>
      <c r="AE1257" s="13" t="s">
        <v>19</v>
      </c>
      <c r="AF1257" s="15"/>
      <c r="AG1257" s="20"/>
      <c r="AH1257" s="194" t="s">
        <v>114</v>
      </c>
      <c r="AI1257" s="195"/>
      <c r="AJ1257" s="196" t="s">
        <v>115</v>
      </c>
      <c r="AK1257" s="197"/>
      <c r="AL1257" s="20"/>
      <c r="AM1257" s="11" t="s">
        <v>138</v>
      </c>
      <c r="AN1257" s="13"/>
      <c r="AO1257" s="13" t="s">
        <v>137</v>
      </c>
      <c r="AP1257" s="15"/>
      <c r="AR1257" s="194" t="s">
        <v>117</v>
      </c>
      <c r="AS1257" s="195"/>
      <c r="AT1257" s="196" t="s">
        <v>118</v>
      </c>
      <c r="AU1257" s="197"/>
      <c r="AV1257" s="36"/>
      <c r="AW1257" s="11" t="s">
        <v>142</v>
      </c>
      <c r="AX1257" s="13"/>
      <c r="AY1257" s="13" t="s">
        <v>141</v>
      </c>
      <c r="AZ1257" s="15"/>
      <c r="BA1257" s="20"/>
      <c r="BB1257" s="194" t="s">
        <v>122</v>
      </c>
      <c r="BC1257" s="195"/>
      <c r="BD1257" s="196" t="s">
        <v>121</v>
      </c>
      <c r="BE1257" s="197"/>
      <c r="BF1257" s="36"/>
      <c r="BG1257" s="11" t="s">
        <v>145</v>
      </c>
      <c r="BH1257" s="13"/>
      <c r="BI1257" s="13" t="s">
        <v>146</v>
      </c>
      <c r="BJ1257" s="15"/>
      <c r="BK1257" s="36"/>
      <c r="BL1257" s="194" t="s">
        <v>125</v>
      </c>
      <c r="BM1257" s="195"/>
      <c r="BN1257" s="196" t="s">
        <v>126</v>
      </c>
      <c r="BO1257" s="197"/>
      <c r="BP1257" s="36"/>
      <c r="BQ1257" s="11" t="s">
        <v>150</v>
      </c>
      <c r="BR1257" s="13"/>
      <c r="BS1257" s="13" t="s">
        <v>149</v>
      </c>
      <c r="BT1257" s="15"/>
      <c r="BU1257" s="20"/>
      <c r="BV1257" s="194" t="s">
        <v>129</v>
      </c>
      <c r="BW1257" s="195"/>
      <c r="BX1257" s="196" t="s">
        <v>130</v>
      </c>
      <c r="BY1257" s="197"/>
      <c r="BZ1257" s="36"/>
      <c r="CA1257" s="11" t="s">
        <v>154</v>
      </c>
      <c r="CB1257" s="13"/>
      <c r="CC1257" s="13" t="s">
        <v>153</v>
      </c>
      <c r="CD1257" s="15"/>
      <c r="CE1257" s="36"/>
      <c r="CF1257" s="194" t="s">
        <v>134</v>
      </c>
      <c r="CG1257" s="195"/>
      <c r="CH1257" s="196" t="s">
        <v>133</v>
      </c>
      <c r="CI1257" s="197"/>
      <c r="CK1257" s="11" t="s">
        <v>159</v>
      </c>
      <c r="CL1257" s="13"/>
      <c r="CM1257" s="13" t="s">
        <v>158</v>
      </c>
      <c r="CN1257" s="15"/>
      <c r="CP1257" s="109" t="s">
        <v>161</v>
      </c>
      <c r="CQ1257" s="110"/>
      <c r="CR1257" s="111" t="s">
        <v>162</v>
      </c>
      <c r="CS1257" s="112"/>
      <c r="CU1257" s="38" t="s">
        <v>29</v>
      </c>
      <c r="CW1257" s="55" t="s">
        <v>47</v>
      </c>
    </row>
    <row r="1258" spans="1:101" ht="18" customHeight="1" thickTop="1" thickBot="1">
      <c r="D1258" s="16">
        <v>0</v>
      </c>
      <c r="E1258" s="17">
        <f t="shared" ref="E1258" si="13240">$B1255*$E$4</f>
        <v>2.5085983999999999</v>
      </c>
      <c r="F1258" s="18">
        <v>1</v>
      </c>
      <c r="G1258" s="19">
        <v>0</v>
      </c>
      <c r="H1258" s="10"/>
      <c r="I1258" s="16">
        <v>0</v>
      </c>
      <c r="J1258" s="17">
        <v>0</v>
      </c>
      <c r="K1258" s="18">
        <v>1</v>
      </c>
      <c r="L1258" s="19">
        <v>0</v>
      </c>
      <c r="N1258" s="1">
        <f t="shared" ref="N1258" si="13241">D1258*I1255+F1258*I1258-E1258*J1255-G1258*J1258</f>
        <v>0</v>
      </c>
      <c r="O1258" s="4">
        <f t="shared" ref="O1258" si="13242">(D1258*J1255+E1258*I1255+F1258*J1258+G1258*I1258)</f>
        <v>2.5085983999999999</v>
      </c>
      <c r="P1258" s="2">
        <f t="shared" ref="P1258" si="13243">D1258*K1255+F1258*K1258-E1258*L1255-G1258*L1258</f>
        <v>-10.026000403066881</v>
      </c>
      <c r="Q1258" s="3">
        <f t="shared" ref="Q1258" si="13244">(D1258*L1255+E1258*K1255+F1258*L1258+G1258*K1258)</f>
        <v>0</v>
      </c>
      <c r="S1258" s="16">
        <v>0</v>
      </c>
      <c r="T1258" s="17">
        <f t="shared" ref="T1258" si="13245">$B1255*$T$4</f>
        <v>5.5577984000000002</v>
      </c>
      <c r="U1258" s="18">
        <v>1</v>
      </c>
      <c r="V1258" s="19">
        <v>0</v>
      </c>
      <c r="W1258" s="20"/>
      <c r="X1258" s="1">
        <f t="shared" ref="X1258" si="13246">N1258*S1255+P1258*S1258-O1258*T1255-Q1258*T1258</f>
        <v>0</v>
      </c>
      <c r="Y1258" s="4">
        <f t="shared" ref="Y1258" si="13247">(N1258*T1255+O1258*S1255+P1258*T1258+Q1258*S1258)</f>
        <v>-53.213890598564475</v>
      </c>
      <c r="Z1258" s="2">
        <f t="shared" ref="Z1258" si="13248">N1258*U1255+P1258*U1258-O1258*V1255-Q1258*V1258</f>
        <v>-10.026000403066881</v>
      </c>
      <c r="AA1258" s="3">
        <f t="shared" ref="AA1258" si="13249">(N1258*V1255+O1258*U1255+P1258*V1258+Q1258*U1258)</f>
        <v>0</v>
      </c>
      <c r="AB1258" s="20"/>
      <c r="AC1258" s="16">
        <v>0</v>
      </c>
      <c r="AD1258" s="17">
        <v>0</v>
      </c>
      <c r="AE1258" s="18">
        <v>1</v>
      </c>
      <c r="AF1258" s="19">
        <v>0</v>
      </c>
      <c r="AG1258" s="20"/>
      <c r="AH1258" s="1">
        <f t="shared" ref="AH1258" si="13250">X1258*AC1255+Z1258*AC1258-Y1258*AD1255-AA1258*AD1258</f>
        <v>0</v>
      </c>
      <c r="AI1258" s="4">
        <f t="shared" ref="AI1258" si="13251">(X1258*AD1255+Y1258*AC1255+Z1258*AD1258+AA1258*AC1258)</f>
        <v>-53.213890598564475</v>
      </c>
      <c r="AJ1258" s="2">
        <f t="shared" ref="AJ1258" si="13252">X1258*AE1255+Z1258*AE1258-Y1258*AF1255-AA1258*AF1258</f>
        <v>270.64902657123105</v>
      </c>
      <c r="AK1258" s="3">
        <f t="shared" ref="AK1258" si="13253">(X1258*AF1255+Y1258*AE1255+Z1258*AF1258+AA1258*AE1258)</f>
        <v>0</v>
      </c>
      <c r="AL1258" s="20"/>
      <c r="AM1258" s="16">
        <v>0</v>
      </c>
      <c r="AN1258" s="17">
        <f t="shared" ref="AN1258" si="13254">$B1255*$AN$4</f>
        <v>5.8697407999999998</v>
      </c>
      <c r="AO1258" s="18">
        <v>1</v>
      </c>
      <c r="AP1258" s="19">
        <v>0</v>
      </c>
      <c r="AR1258" s="1">
        <f t="shared" ref="AR1258" si="13255">AH1258*AM1255+AJ1258*AM1258-AI1258*AN1255-AK1258*AN1258</f>
        <v>0</v>
      </c>
      <c r="AS1258" s="4">
        <f t="shared" ref="AS1258" si="13256">(AH1258*AN1255+AI1258*AM1255+AJ1258*AN1258+AK1258*AM1258)</f>
        <v>1535.4257431468745</v>
      </c>
      <c r="AT1258" s="2">
        <f t="shared" ref="AT1258" si="13257">AH1258*AO1255+AJ1258*AO1258-AI1258*AP1255-AK1258*AP1258</f>
        <v>270.64902657123105</v>
      </c>
      <c r="AU1258" s="3">
        <f t="shared" ref="AU1258" si="13258">(AH1258*AP1255+AI1258*AO1255+AJ1258*AP1258+AK1258*AO1258)</f>
        <v>0</v>
      </c>
      <c r="AV1258" s="20"/>
      <c r="AW1258" s="16">
        <v>0</v>
      </c>
      <c r="AX1258" s="17">
        <v>0</v>
      </c>
      <c r="AY1258" s="18">
        <v>1</v>
      </c>
      <c r="AZ1258" s="19">
        <v>0</v>
      </c>
      <c r="BA1258" s="20"/>
      <c r="BB1258" s="1">
        <f t="shared" ref="BB1258" si="13259">AR1258*AW1255+AT1258*AW1258-AS1258*AX1255-AU1258*AX1258</f>
        <v>0</v>
      </c>
      <c r="BC1258" s="4">
        <f t="shared" ref="BC1258" si="13260">(AR1258*AX1255+AS1258*AW1255+AT1258*AX1258+AU1258*AW1258)</f>
        <v>1535.4257431468745</v>
      </c>
      <c r="BD1258" s="2">
        <f t="shared" ref="BD1258" si="13261">AR1258*AY1255+AT1258*AY1258-AS1258*AZ1255-AU1258*AZ1258</f>
        <v>-7827.9067645440709</v>
      </c>
      <c r="BE1258" s="3">
        <f t="shared" ref="BE1258" si="13262">(AR1258*AZ1255+AS1258*AY1255+AT1258*AZ1258+AU1258*AY1258)</f>
        <v>0</v>
      </c>
      <c r="BF1258" s="20"/>
      <c r="BG1258" s="16">
        <v>0</v>
      </c>
      <c r="BH1258" s="17">
        <f t="shared" ref="BH1258" si="13263">$B1255*$BH$4</f>
        <v>5.5577984000000002</v>
      </c>
      <c r="BI1258" s="18">
        <v>1</v>
      </c>
      <c r="BJ1258" s="19">
        <v>0</v>
      </c>
      <c r="BK1258" s="20"/>
      <c r="BL1258" s="1">
        <f t="shared" ref="BL1258" si="13264">BB1258*BG1255+BD1258*BG1258-BC1258*BH1255-BE1258*BH1258</f>
        <v>0</v>
      </c>
      <c r="BM1258" s="4">
        <f t="shared" ref="BM1258" si="13265">(BB1258*BH1255+BC1258*BG1255+BD1258*BH1258+BE1258*BG1258)</f>
        <v>-41970.501948185345</v>
      </c>
      <c r="BN1258" s="2">
        <f t="shared" ref="BN1258" si="13266">BB1258*BI1255+BD1258*BI1258-BC1258*BJ1255-BE1258*BJ1258</f>
        <v>-7827.9067645440709</v>
      </c>
      <c r="BO1258" s="3">
        <f t="shared" ref="BO1258" si="13267">(BB1258*BJ1255+BC1258*BI1255+BD1258*BJ1258+BE1258*BI1258)</f>
        <v>0</v>
      </c>
      <c r="BP1258" s="20"/>
      <c r="BQ1258" s="16">
        <v>0</v>
      </c>
      <c r="BR1258" s="17">
        <v>0</v>
      </c>
      <c r="BS1258" s="18">
        <v>1</v>
      </c>
      <c r="BT1258" s="19">
        <v>0</v>
      </c>
      <c r="BU1258" s="20"/>
      <c r="BV1258" s="1">
        <f t="shared" ref="BV1258" si="13268">BL1258*BQ1255+BN1258*BQ1258-BM1258*BR1255-BO1258*BR1258</f>
        <v>0</v>
      </c>
      <c r="BW1258" s="4">
        <f t="shared" ref="BW1258" si="13269">(BL1258*BR1255+BM1258*BQ1255+BN1258*BR1258+BO1258*BQ1258)</f>
        <v>-41970.501948185345</v>
      </c>
      <c r="BX1258" s="2">
        <f t="shared" ref="BX1258" si="13270">BL1258*BS1255+BN1258*BS1258-BM1258*BT1255-BO1258*BT1258</f>
        <v>176644.33534388227</v>
      </c>
      <c r="BY1258" s="3">
        <f t="shared" ref="BY1258" si="13271">(BL1258*BT1255+BM1258*BS1255+BN1258*BT1258+BO1258*BS1258)</f>
        <v>0</v>
      </c>
      <c r="BZ1258" s="20"/>
      <c r="CA1258" s="16">
        <v>0</v>
      </c>
      <c r="CB1258" s="17">
        <f t="shared" ref="CB1258" si="13272">$B1255*$CB$4</f>
        <v>2.5085983999999999</v>
      </c>
      <c r="CC1258" s="18">
        <v>1</v>
      </c>
      <c r="CD1258" s="19">
        <v>0</v>
      </c>
      <c r="CE1258" s="20"/>
      <c r="CF1258" s="1">
        <f t="shared" ref="CF1258" si="13273">BV1258*CA1255+BX1258*CA1258-BW1258*CB1255-BY1258*CB1258</f>
        <v>0</v>
      </c>
      <c r="CG1258" s="4">
        <f t="shared" ref="CG1258" si="13274">(BV1258*CB1255+BW1258*CA1255+BX1258*CB1258+BY1258*CA1258)</f>
        <v>401159.19506454119</v>
      </c>
      <c r="CH1258" s="2">
        <f t="shared" ref="CH1258" si="13275">BV1258*CC1255+BX1258*CC1258-BW1258*CD1255-BY1258*CD1258</f>
        <v>176644.33534388227</v>
      </c>
      <c r="CI1258" s="3">
        <f t="shared" ref="CI1258" si="13276">(BV1258*CD1255+BW1258*CC1255+BX1258*CD1258+BY1258*CC1258)</f>
        <v>0</v>
      </c>
      <c r="CK1258" s="16">
        <f t="shared" ref="CK1258" si="13277">1/$CL$4</f>
        <v>1</v>
      </c>
      <c r="CL1258" s="17">
        <v>0</v>
      </c>
      <c r="CM1258" s="18">
        <v>1</v>
      </c>
      <c r="CN1258" s="19">
        <v>0</v>
      </c>
      <c r="CP1258" s="1">
        <f t="shared" ref="CP1258" si="13278">CF1258*CK1255+CH1258*CK1258-CG1258*CL1255-CI1258*CL1258</f>
        <v>176644.33534388227</v>
      </c>
      <c r="CQ1258" s="4">
        <f t="shared" ref="CQ1258" si="13279">(CF1258*CL1255+CG1258*CK1255+CH1258*CL1258+CI1258*CK1258)</f>
        <v>401159.19506454119</v>
      </c>
      <c r="CR1258" s="2">
        <f t="shared" ref="CR1258" si="13280">CF1258*CM1255+CH1258*CM1258-CG1258*CN1255-CI1258*CN1258</f>
        <v>176644.33534388227</v>
      </c>
      <c r="CS1258" s="3">
        <f t="shared" ref="CS1258" si="13281">(CF1258*CN1255+CG1258*CM1255+CH1258*CN1258+CI1258*CM1258)</f>
        <v>0</v>
      </c>
      <c r="CU1258" s="39">
        <f t="shared" ref="CU1258" si="13282">(180/PI())*ATAN(-1*(CQ1255/CP1255))</f>
        <v>23.765561521185116</v>
      </c>
      <c r="CW1258" s="56">
        <f t="shared" ref="CW1258" si="13283">20*LOG(((1-(10^(CU1255/20)^2)*(1-((1-CW1255)/(1+CW1255))^2))^0.5))</f>
        <v>-6.4297498160144949E-11</v>
      </c>
    </row>
    <row r="1259" spans="1:101" ht="18" customHeight="1"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/>
      <c r="R1259" s="20"/>
      <c r="S1259" s="20"/>
      <c r="T1259" s="20"/>
      <c r="U1259" s="20"/>
      <c r="V1259" s="20"/>
      <c r="W1259" s="20"/>
      <c r="X1259" s="20"/>
      <c r="Y1259" s="20"/>
      <c r="Z1259" s="20"/>
      <c r="AA1259" s="20"/>
      <c r="AB1259" s="30"/>
      <c r="AC1259" s="20"/>
      <c r="AD1259" s="20"/>
      <c r="AE1259" s="20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</row>
    <row r="1260" spans="1:101" ht="18" customHeight="1"/>
    <row r="1261" spans="1:101" ht="18" customHeight="1" thickBot="1">
      <c r="A1261" s="23"/>
      <c r="B1261" s="23"/>
      <c r="C1261" s="23"/>
      <c r="D1261" s="20" t="s">
        <v>6</v>
      </c>
      <c r="E1261" s="20"/>
      <c r="F1261" s="20"/>
      <c r="G1261" s="20"/>
      <c r="H1261" s="20"/>
      <c r="I1261" s="20" t="s">
        <v>7</v>
      </c>
      <c r="J1261" s="20"/>
      <c r="K1261" s="20"/>
      <c r="L1261" s="20"/>
      <c r="M1261" s="23"/>
      <c r="N1261" s="23"/>
      <c r="O1261" s="24" t="s">
        <v>8</v>
      </c>
      <c r="P1261" s="23"/>
      <c r="Q1261" s="23"/>
      <c r="R1261" s="23"/>
      <c r="S1261" s="20"/>
      <c r="T1261" s="20" t="s">
        <v>9</v>
      </c>
      <c r="U1261" s="23"/>
      <c r="V1261" s="23"/>
      <c r="W1261" s="23"/>
      <c r="X1261" s="23"/>
      <c r="Y1261" s="24" t="s">
        <v>10</v>
      </c>
      <c r="Z1261" s="23"/>
      <c r="AA1261" s="23"/>
      <c r="AB1261" s="23"/>
      <c r="AC1261" s="24" t="s">
        <v>11</v>
      </c>
      <c r="AD1261" s="20"/>
      <c r="AE1261" s="20"/>
      <c r="AF1261" s="20"/>
      <c r="AG1261" s="20"/>
      <c r="AH1261" s="23"/>
      <c r="AI1261" s="24" t="s">
        <v>12</v>
      </c>
      <c r="AJ1261" s="23"/>
      <c r="AK1261" s="23"/>
      <c r="AL1261" s="20"/>
      <c r="AM1261" s="24" t="s">
        <v>21</v>
      </c>
      <c r="AN1261" s="20"/>
      <c r="AO1261" s="23"/>
      <c r="AP1261" s="23"/>
      <c r="AQ1261" s="23"/>
      <c r="AR1261" s="23"/>
      <c r="AS1261" s="24" t="s">
        <v>87</v>
      </c>
      <c r="AT1261" s="23"/>
      <c r="AU1261" s="23"/>
      <c r="AV1261" s="23"/>
      <c r="AW1261" s="24" t="s">
        <v>22</v>
      </c>
      <c r="AX1261" s="20"/>
      <c r="AY1261" s="20"/>
      <c r="AZ1261" s="20"/>
      <c r="BA1261" s="20"/>
      <c r="BB1261" s="23"/>
      <c r="BC1261" s="24" t="s">
        <v>13</v>
      </c>
      <c r="BD1261" s="23"/>
      <c r="BE1261" s="23"/>
      <c r="BF1261" s="23"/>
      <c r="BG1261" s="24" t="s">
        <v>23</v>
      </c>
      <c r="BH1261" s="20"/>
      <c r="BI1261" s="23"/>
      <c r="BJ1261" s="23"/>
      <c r="BK1261" s="23"/>
      <c r="BL1261" s="23"/>
      <c r="BM1261" s="24" t="s">
        <v>24</v>
      </c>
      <c r="BN1261" s="23"/>
      <c r="BO1261" s="23"/>
      <c r="BP1261" s="23"/>
      <c r="BQ1261" s="24" t="s">
        <v>22</v>
      </c>
      <c r="BR1261" s="20"/>
      <c r="BS1261" s="20"/>
      <c r="BT1261" s="20"/>
      <c r="BU1261" s="20"/>
      <c r="BV1261" s="23"/>
      <c r="BW1261" s="24" t="s">
        <v>25</v>
      </c>
      <c r="BX1261" s="23"/>
      <c r="BY1261" s="23"/>
      <c r="BZ1261" s="23"/>
      <c r="CA1261" s="24" t="s">
        <v>23</v>
      </c>
      <c r="CB1261" s="20"/>
      <c r="CC1261" s="23"/>
      <c r="CD1261" s="23"/>
      <c r="CE1261" s="23"/>
      <c r="CF1261" s="23"/>
      <c r="CG1261" s="24" t="s">
        <v>88</v>
      </c>
      <c r="CH1261" s="23"/>
      <c r="CI1261" s="23"/>
      <c r="CJ1261" s="23"/>
      <c r="CK1261" s="24" t="s">
        <v>155</v>
      </c>
      <c r="CL1261" s="24"/>
      <c r="CM1261" s="23"/>
      <c r="CN1261" s="23"/>
      <c r="CO1261" s="23"/>
      <c r="CP1261" s="23"/>
      <c r="CQ1261" s="24" t="s">
        <v>89</v>
      </c>
      <c r="CR1261" s="23"/>
      <c r="CS1261" s="23"/>
    </row>
    <row r="1262" spans="1:101" ht="18" customHeight="1" thickBot="1">
      <c r="A1262" s="23"/>
      <c r="B1262" s="33"/>
      <c r="C1262" s="23"/>
      <c r="D1262" s="7" t="s">
        <v>99</v>
      </c>
      <c r="E1262" s="8"/>
      <c r="F1262" s="8" t="s">
        <v>100</v>
      </c>
      <c r="G1262" s="9"/>
      <c r="H1262" s="10"/>
      <c r="I1262" s="7" t="s">
        <v>103</v>
      </c>
      <c r="J1262" s="8"/>
      <c r="K1262" s="8" t="s">
        <v>104</v>
      </c>
      <c r="L1262" s="9"/>
      <c r="M1262" s="23"/>
      <c r="N1262" s="194" t="s">
        <v>74</v>
      </c>
      <c r="O1262" s="195"/>
      <c r="P1262" s="196" t="s">
        <v>75</v>
      </c>
      <c r="Q1262" s="197"/>
      <c r="R1262" s="23"/>
      <c r="S1262" s="7" t="s">
        <v>2</v>
      </c>
      <c r="T1262" s="8"/>
      <c r="U1262" s="8" t="s">
        <v>3</v>
      </c>
      <c r="V1262" s="9"/>
      <c r="W1262" s="20"/>
      <c r="X1262" s="194" t="s">
        <v>108</v>
      </c>
      <c r="Y1262" s="195"/>
      <c r="Z1262" s="196" t="s">
        <v>109</v>
      </c>
      <c r="AA1262" s="197"/>
      <c r="AB1262" s="20"/>
      <c r="AC1262" s="7" t="s">
        <v>107</v>
      </c>
      <c r="AD1262" s="8"/>
      <c r="AE1262" s="8" t="s">
        <v>14</v>
      </c>
      <c r="AF1262" s="9"/>
      <c r="AG1262" s="20"/>
      <c r="AH1262" s="194" t="s">
        <v>112</v>
      </c>
      <c r="AI1262" s="195"/>
      <c r="AJ1262" s="196" t="s">
        <v>113</v>
      </c>
      <c r="AK1262" s="197"/>
      <c r="AL1262" s="20"/>
      <c r="AM1262" s="106" t="s">
        <v>135</v>
      </c>
      <c r="AN1262" s="107"/>
      <c r="AO1262" s="107" t="s">
        <v>136</v>
      </c>
      <c r="AP1262" s="108"/>
      <c r="AQ1262" s="23"/>
      <c r="AR1262" s="194" t="s">
        <v>116</v>
      </c>
      <c r="AS1262" s="195"/>
      <c r="AT1262" s="196" t="s">
        <v>0</v>
      </c>
      <c r="AU1262" s="197"/>
      <c r="AV1262" s="36"/>
      <c r="AW1262" s="7" t="s">
        <v>139</v>
      </c>
      <c r="AX1262" s="8"/>
      <c r="AY1262" s="8" t="s">
        <v>140</v>
      </c>
      <c r="AZ1262" s="9"/>
      <c r="BA1262" s="20"/>
      <c r="BB1262" s="194" t="s">
        <v>119</v>
      </c>
      <c r="BC1262" s="195"/>
      <c r="BD1262" s="196" t="s">
        <v>120</v>
      </c>
      <c r="BE1262" s="197"/>
      <c r="BF1262" s="36"/>
      <c r="BG1262" s="190" t="s">
        <v>143</v>
      </c>
      <c r="BH1262" s="191"/>
      <c r="BI1262" s="192" t="s">
        <v>144</v>
      </c>
      <c r="BJ1262" s="193"/>
      <c r="BK1262" s="36"/>
      <c r="BL1262" s="194" t="s">
        <v>123</v>
      </c>
      <c r="BM1262" s="195"/>
      <c r="BN1262" s="196" t="s">
        <v>124</v>
      </c>
      <c r="BO1262" s="197"/>
      <c r="BP1262" s="36"/>
      <c r="BQ1262" s="7" t="s">
        <v>147</v>
      </c>
      <c r="BR1262" s="8"/>
      <c r="BS1262" s="8" t="s">
        <v>148</v>
      </c>
      <c r="BT1262" s="9"/>
      <c r="BU1262" s="20"/>
      <c r="BV1262" s="194" t="s">
        <v>127</v>
      </c>
      <c r="BW1262" s="195"/>
      <c r="BX1262" s="196" t="s">
        <v>128</v>
      </c>
      <c r="BY1262" s="197"/>
      <c r="BZ1262" s="36"/>
      <c r="CA1262" s="7" t="s">
        <v>151</v>
      </c>
      <c r="CB1262" s="8"/>
      <c r="CC1262" s="8" t="s">
        <v>152</v>
      </c>
      <c r="CD1262" s="9"/>
      <c r="CE1262" s="36"/>
      <c r="CF1262" s="194" t="s">
        <v>131</v>
      </c>
      <c r="CG1262" s="195"/>
      <c r="CH1262" s="196" t="s">
        <v>132</v>
      </c>
      <c r="CI1262" s="197"/>
      <c r="CJ1262" s="23"/>
      <c r="CK1262" s="7" t="s">
        <v>156</v>
      </c>
      <c r="CL1262" s="8"/>
      <c r="CM1262" s="8" t="s">
        <v>157</v>
      </c>
      <c r="CN1262" s="9"/>
      <c r="CO1262" s="23"/>
      <c r="CP1262" s="194" t="s">
        <v>160</v>
      </c>
      <c r="CQ1262" s="195"/>
      <c r="CR1262" s="196" t="s">
        <v>132</v>
      </c>
      <c r="CS1262" s="197"/>
      <c r="CU1262" s="26" t="s">
        <v>15</v>
      </c>
      <c r="CW1262" s="52" t="s">
        <v>46</v>
      </c>
    </row>
    <row r="1263" spans="1:101" ht="18" customHeight="1" thickTop="1" thickBot="1">
      <c r="B1263" s="34">
        <v>3.1</v>
      </c>
      <c r="D1263" s="11">
        <v>1</v>
      </c>
      <c r="E1263" s="12">
        <v>0</v>
      </c>
      <c r="F1263" s="13">
        <v>0</v>
      </c>
      <c r="G1263" s="14">
        <v>0</v>
      </c>
      <c r="H1263" s="10"/>
      <c r="I1263" s="11">
        <v>1</v>
      </c>
      <c r="J1263" s="12">
        <v>0</v>
      </c>
      <c r="K1263" s="13">
        <v>0</v>
      </c>
      <c r="L1263" s="40">
        <f t="shared" ref="L1263" si="13284">$B1263*$J$4</f>
        <v>4.4238240000000006</v>
      </c>
      <c r="N1263" s="1">
        <f t="shared" ref="N1263" si="13285">D1263*I1263+F1263*I1266-E1263*J1263-G1263*J1266</f>
        <v>1</v>
      </c>
      <c r="O1263" s="4">
        <f t="shared" ref="O1263" si="13286">(D1263*J1263+E1263*I1263+F1263*J1266+G1263*I1266)</f>
        <v>0</v>
      </c>
      <c r="P1263" s="2">
        <f t="shared" ref="P1263" si="13287">D1263*K1263+F1263*K1266-E1263*L1263-G1263*L1266</f>
        <v>0</v>
      </c>
      <c r="Q1263" s="3">
        <f t="shared" ref="Q1263" si="13288">(D1263*L1263+E1263*K1263+F1263*L1266+G1263*K1266)</f>
        <v>4.4238240000000006</v>
      </c>
      <c r="S1263" s="11">
        <v>1</v>
      </c>
      <c r="T1263" s="12">
        <v>0</v>
      </c>
      <c r="U1263" s="13">
        <v>0</v>
      </c>
      <c r="V1263" s="13">
        <v>0</v>
      </c>
      <c r="W1263" s="20"/>
      <c r="X1263" s="1">
        <f t="shared" ref="X1263" si="13289">N1263*S1263+P1263*S1266-O1263*T1263-Q1263*T1266</f>
        <v>-23.746375987712007</v>
      </c>
      <c r="Y1263" s="4">
        <f t="shared" ref="Y1263" si="13290">(N1263*T1263+O1263*S1263+P1263*T1266+Q1263*S1266)</f>
        <v>0</v>
      </c>
      <c r="Z1263" s="2">
        <f t="shared" ref="Z1263" si="13291">N1263*U1263+P1263*U1266-O1263*V1263-Q1263*V1266</f>
        <v>0</v>
      </c>
      <c r="AA1263" s="3">
        <f t="shared" ref="AA1263" si="13292">(N1263*V1263+O1263*U1263+P1263*V1266+Q1263*U1266)</f>
        <v>4.4238240000000006</v>
      </c>
      <c r="AB1263" s="20"/>
      <c r="AC1263" s="11">
        <v>1</v>
      </c>
      <c r="AD1263" s="12">
        <v>0</v>
      </c>
      <c r="AE1263" s="13">
        <v>0</v>
      </c>
      <c r="AF1263" s="40">
        <f t="shared" ref="AF1263" si="13293">$B1263*$AD$4</f>
        <v>5.308719</v>
      </c>
      <c r="AG1263" s="20"/>
      <c r="AH1263" s="1">
        <f t="shared" ref="AH1263" si="13294">X1263*AC1263+Z1263*AC1266-Y1263*AD1263-AA1263*AD1266</f>
        <v>-23.746375987712007</v>
      </c>
      <c r="AI1263" s="4">
        <f t="shared" ref="AI1263" si="13295">(X1263*AD1263+Y1263*AC1263+Z1263*AD1266+AA1263*AC1266)</f>
        <v>0</v>
      </c>
      <c r="AJ1263" s="2">
        <f t="shared" ref="AJ1263" si="13296">X1263*AE1263+Z1263*AE1266-Y1263*AF1263-AA1263*AF1266</f>
        <v>0</v>
      </c>
      <c r="AK1263" s="3">
        <f t="shared" ref="AK1263" si="13297">(X1263*AF1263+Y1263*AE1263+Z1263*AF1266+AA1263*AE1266)</f>
        <v>-121.6390133871105</v>
      </c>
      <c r="AL1263" s="20"/>
      <c r="AM1263" s="11">
        <v>1</v>
      </c>
      <c r="AN1263" s="12">
        <v>0</v>
      </c>
      <c r="AO1263" s="13">
        <v>0</v>
      </c>
      <c r="AP1263" s="14">
        <v>0</v>
      </c>
      <c r="AR1263" s="1">
        <f t="shared" ref="AR1263" si="13298">AH1263*AM1263+AJ1263*AM1266-AI1263*AN1263-AK1263*AN1266</f>
        <v>694.87939908540909</v>
      </c>
      <c r="AS1263" s="4">
        <f t="shared" ref="AS1263" si="13299">(AH1263*AN1263+AI1263*AM1263+AJ1263*AN1266+AK1263*AM1266)</f>
        <v>0</v>
      </c>
      <c r="AT1263" s="2">
        <f t="shared" ref="AT1263" si="13300">AH1263*AO1263+AJ1263*AO1266-AI1263*AP1263-AK1263*AP1266</f>
        <v>0</v>
      </c>
      <c r="AU1263" s="3">
        <f t="shared" ref="AU1263" si="13301">(AH1263*AP1263+AI1263*AO1263+AJ1263*AP1266+AK1263*AO1266)</f>
        <v>-121.6390133871105</v>
      </c>
      <c r="AV1263" s="20"/>
      <c r="AW1263" s="11">
        <v>1</v>
      </c>
      <c r="AX1263" s="12">
        <v>0</v>
      </c>
      <c r="AY1263" s="13">
        <v>0</v>
      </c>
      <c r="AZ1263" s="40">
        <f t="shared" ref="AZ1263" si="13302">$B1263*$AX$4</f>
        <v>5.308719</v>
      </c>
      <c r="BA1263" s="20"/>
      <c r="BB1263" s="1">
        <f t="shared" ref="BB1263" si="13303">AR1263*AW1263+AT1263*AW1266-AS1263*AX1263-AU1263*AX1266</f>
        <v>694.87939908540909</v>
      </c>
      <c r="BC1263" s="4">
        <f t="shared" ref="BC1263" si="13304">(AR1263*AX1263+AS1263*AW1263+AT1263*AX1266+AU1263*AW1266)</f>
        <v>0</v>
      </c>
      <c r="BD1263" s="2">
        <f t="shared" ref="BD1263" si="13305">AR1263*AY1263+AT1263*AY1266-AS1263*AZ1263-AU1263*AZ1266</f>
        <v>0</v>
      </c>
      <c r="BE1263" s="3">
        <f t="shared" ref="BE1263" si="13306">(AR1263*AZ1263+AS1263*AY1263+AT1263*AZ1266+AU1263*AY1266)</f>
        <v>3567.2804552461835</v>
      </c>
      <c r="BF1263" s="20"/>
      <c r="BG1263" s="11">
        <v>1</v>
      </c>
      <c r="BH1263" s="12">
        <v>0</v>
      </c>
      <c r="BI1263" s="13">
        <v>0</v>
      </c>
      <c r="BJ1263" s="14">
        <v>0</v>
      </c>
      <c r="BK1263" s="20"/>
      <c r="BL1263" s="1">
        <f t="shared" ref="BL1263" si="13307">BB1263*BG1263+BD1263*BG1266-BC1263*BH1263-BE1263*BH1266</f>
        <v>-19260.087932150756</v>
      </c>
      <c r="BM1263" s="4">
        <f t="shared" ref="BM1263" si="13308">(BB1263*BH1263+BC1263*BG1263+BD1263*BH1266+BE1263*BG1266)</f>
        <v>0</v>
      </c>
      <c r="BN1263" s="2">
        <f t="shared" ref="BN1263" si="13309">BB1263*BI1263+BD1263*BI1266-BC1263*BJ1263-BE1263*BJ1266</f>
        <v>0</v>
      </c>
      <c r="BO1263" s="3">
        <f t="shared" ref="BO1263" si="13310">(BB1263*BJ1263+BC1263*BI1263+BD1263*BJ1266+BE1263*BI1266)</f>
        <v>3567.2804552461835</v>
      </c>
      <c r="BP1263" s="20"/>
      <c r="BQ1263" s="11">
        <v>1</v>
      </c>
      <c r="BR1263" s="12">
        <v>0</v>
      </c>
      <c r="BS1263" s="13">
        <v>0</v>
      </c>
      <c r="BT1263" s="40">
        <f t="shared" ref="BT1263" si="13311">$B1263*BR$4</f>
        <v>4.4238240000000006</v>
      </c>
      <c r="BU1263" s="20"/>
      <c r="BV1263" s="1">
        <f t="shared" ref="BV1263" si="13312">BL1263*BQ1263+BN1263*BQ1266-BM1263*BR1263-BO1263*BR1266</f>
        <v>-19260.087932150756</v>
      </c>
      <c r="BW1263" s="4">
        <f t="shared" ref="BW1263" si="13313">(BL1263*BR1263+BM1263*BQ1263+BN1263*BR1266+BO1263*BQ1266)</f>
        <v>0</v>
      </c>
      <c r="BX1263" s="2">
        <f t="shared" ref="BX1263" si="13314">BL1263*BS1263+BN1263*BS1266-BM1263*BT1263-BO1263*BT1266</f>
        <v>0</v>
      </c>
      <c r="BY1263" s="3">
        <f t="shared" ref="BY1263" si="13315">(BL1263*BT1263+BM1263*BS1263+BN1263*BT1266+BO1263*BS1266)</f>
        <v>-81635.958781112713</v>
      </c>
      <c r="BZ1263" s="20"/>
      <c r="CA1263" s="11">
        <v>1</v>
      </c>
      <c r="CB1263" s="12">
        <v>0</v>
      </c>
      <c r="CC1263" s="13">
        <v>0</v>
      </c>
      <c r="CD1263" s="14">
        <v>0</v>
      </c>
      <c r="CE1263" s="20"/>
      <c r="CF1263" s="1">
        <f t="shared" ref="CF1263" si="13316">BV1263*CA1263+BX1263*CA1266-BW1263*CB1263-BY1263*CB1266</f>
        <v>186861.56476277535</v>
      </c>
      <c r="CG1263" s="4">
        <f t="shared" ref="CG1263" si="13317">(BV1263*CB1263+BW1263*CA1263+BX1263*CB1266+BY1263*CA1266)</f>
        <v>0</v>
      </c>
      <c r="CH1263" s="2">
        <f t="shared" ref="CH1263" si="13318">BV1263*CC1263+BX1263*CC1266-BW1263*CD1263-BY1263*CD1266</f>
        <v>0</v>
      </c>
      <c r="CI1263" s="3">
        <f t="shared" ref="CI1263" si="13319">(BV1263*CD1263+BW1263*CC1263+BX1263*CD1266+BY1263*CC1266)</f>
        <v>-81635.958781112713</v>
      </c>
      <c r="CJ1263" s="28"/>
      <c r="CK1263" s="11">
        <v>1</v>
      </c>
      <c r="CL1263" s="12">
        <v>0</v>
      </c>
      <c r="CM1263" s="13">
        <v>0</v>
      </c>
      <c r="CN1263" s="14">
        <v>0</v>
      </c>
      <c r="CP1263" s="1">
        <f t="shared" ref="CP1263" si="13320">CF1263*CK1263+CH1263*CK1266-CG1263*CL1263-CI1263*CL1266</f>
        <v>186861.56476277535</v>
      </c>
      <c r="CQ1263" s="4">
        <f t="shared" ref="CQ1263" si="13321">(CF1263*CL1263+CG1263*CK1263+CH1263*CL1266+CI1263*CK1266)</f>
        <v>-81635.958781112713</v>
      </c>
      <c r="CR1263" s="2">
        <f t="shared" ref="CR1263" si="13322">CF1263*CM1263+CH1263*CM1266-CG1263*CN1263-CI1263*CN1266</f>
        <v>0</v>
      </c>
      <c r="CS1263" s="3">
        <f t="shared" ref="CS1263" si="13323">(CF1263*CN1263+CG1263*CM1263+CH1263*CN1266+CI1263*CM1266)</f>
        <v>-81635.958781112713</v>
      </c>
      <c r="CU1263" s="29">
        <f t="shared" ref="CU1263" si="13324">20*LOG(((1+$CL$4)/$CL$4)/((CP1263+CP1266)^2+(CQ1263+CQ1266)^2)^0.5)</f>
        <v>-108.1198095482339</v>
      </c>
      <c r="CW1263" s="53">
        <f t="shared" ref="CW1263" si="13325">((CP1263^2+CQ1263^2)^0.5)/((CP1266^2+CQ1266^2)^0.5)</f>
        <v>0.43687934908773007</v>
      </c>
    </row>
    <row r="1264" spans="1:101" ht="18" customHeight="1" thickBot="1">
      <c r="D1264" s="11"/>
      <c r="E1264" s="13"/>
      <c r="F1264" s="13"/>
      <c r="G1264" s="15"/>
      <c r="H1264" s="10"/>
      <c r="I1264" s="11"/>
      <c r="J1264" s="13"/>
      <c r="K1264" s="13"/>
      <c r="L1264" s="15"/>
      <c r="N1264" s="5"/>
      <c r="Q1264" s="6"/>
      <c r="S1264" s="11"/>
      <c r="T1264" s="13"/>
      <c r="U1264" s="13"/>
      <c r="V1264" s="15"/>
      <c r="W1264" s="20"/>
      <c r="X1264" s="5"/>
      <c r="AA1264" s="6"/>
      <c r="AB1264" s="20"/>
      <c r="AC1264" s="11"/>
      <c r="AD1264" s="13"/>
      <c r="AE1264" s="13"/>
      <c r="AF1264" s="15"/>
      <c r="AG1264" s="20"/>
      <c r="AH1264" s="5"/>
      <c r="AK1264" s="6"/>
      <c r="AL1264" s="20"/>
      <c r="AM1264" s="11"/>
      <c r="AN1264" s="13"/>
      <c r="AO1264" s="13"/>
      <c r="AP1264" s="15"/>
      <c r="AR1264" s="5"/>
      <c r="AU1264" s="6"/>
      <c r="AW1264" s="11"/>
      <c r="AX1264" s="13"/>
      <c r="AY1264" s="13"/>
      <c r="AZ1264" s="15"/>
      <c r="BA1264" s="20"/>
      <c r="BB1264" s="5"/>
      <c r="BE1264" s="6"/>
      <c r="BG1264" s="11"/>
      <c r="BH1264" s="13"/>
      <c r="BI1264" s="13"/>
      <c r="BJ1264" s="15"/>
      <c r="BL1264" s="5"/>
      <c r="BO1264" s="6"/>
      <c r="BQ1264" s="11"/>
      <c r="BR1264" s="13"/>
      <c r="BS1264" s="13"/>
      <c r="BT1264" s="15"/>
      <c r="BU1264" s="20"/>
      <c r="BV1264" s="5"/>
      <c r="BY1264" s="6"/>
      <c r="CA1264" s="11"/>
      <c r="CB1264" s="13"/>
      <c r="CC1264" s="13"/>
      <c r="CD1264" s="15"/>
      <c r="CF1264" s="5"/>
      <c r="CI1264" s="6"/>
      <c r="CK1264" s="11"/>
      <c r="CL1264" s="13"/>
      <c r="CM1264" s="13"/>
      <c r="CN1264" s="15"/>
      <c r="CP1264" s="5"/>
      <c r="CS1264" s="6"/>
      <c r="CW1264" s="54"/>
    </row>
    <row r="1265" spans="1:101" ht="18" customHeight="1" thickBot="1">
      <c r="D1265" s="11" t="s">
        <v>101</v>
      </c>
      <c r="E1265" s="13"/>
      <c r="F1265" s="13" t="s">
        <v>102</v>
      </c>
      <c r="G1265" s="15"/>
      <c r="H1265" s="10"/>
      <c r="I1265" s="11" t="s">
        <v>106</v>
      </c>
      <c r="J1265" s="13"/>
      <c r="K1265" s="13" t="s">
        <v>105</v>
      </c>
      <c r="L1265" s="15"/>
      <c r="N1265" s="194" t="s">
        <v>16</v>
      </c>
      <c r="O1265" s="195"/>
      <c r="P1265" s="196" t="s">
        <v>17</v>
      </c>
      <c r="Q1265" s="197"/>
      <c r="S1265" s="11" t="s">
        <v>4</v>
      </c>
      <c r="T1265" s="13"/>
      <c r="U1265" s="13" t="s">
        <v>5</v>
      </c>
      <c r="V1265" s="15"/>
      <c r="W1265" s="20"/>
      <c r="X1265" s="194" t="s">
        <v>111</v>
      </c>
      <c r="Y1265" s="195"/>
      <c r="Z1265" s="196" t="s">
        <v>110</v>
      </c>
      <c r="AA1265" s="197"/>
      <c r="AB1265" s="20"/>
      <c r="AC1265" s="11" t="s">
        <v>18</v>
      </c>
      <c r="AD1265" s="13"/>
      <c r="AE1265" s="13" t="s">
        <v>19</v>
      </c>
      <c r="AF1265" s="15"/>
      <c r="AG1265" s="20"/>
      <c r="AH1265" s="194" t="s">
        <v>114</v>
      </c>
      <c r="AI1265" s="195"/>
      <c r="AJ1265" s="196" t="s">
        <v>115</v>
      </c>
      <c r="AK1265" s="197"/>
      <c r="AL1265" s="20"/>
      <c r="AM1265" s="11" t="s">
        <v>138</v>
      </c>
      <c r="AN1265" s="13"/>
      <c r="AO1265" s="13" t="s">
        <v>137</v>
      </c>
      <c r="AP1265" s="15"/>
      <c r="AR1265" s="194" t="s">
        <v>117</v>
      </c>
      <c r="AS1265" s="195"/>
      <c r="AT1265" s="196" t="s">
        <v>118</v>
      </c>
      <c r="AU1265" s="197"/>
      <c r="AV1265" s="36"/>
      <c r="AW1265" s="11" t="s">
        <v>142</v>
      </c>
      <c r="AX1265" s="13"/>
      <c r="AY1265" s="13" t="s">
        <v>141</v>
      </c>
      <c r="AZ1265" s="15"/>
      <c r="BA1265" s="20"/>
      <c r="BB1265" s="194" t="s">
        <v>122</v>
      </c>
      <c r="BC1265" s="195"/>
      <c r="BD1265" s="196" t="s">
        <v>121</v>
      </c>
      <c r="BE1265" s="197"/>
      <c r="BF1265" s="36"/>
      <c r="BG1265" s="11" t="s">
        <v>145</v>
      </c>
      <c r="BH1265" s="13"/>
      <c r="BI1265" s="13" t="s">
        <v>146</v>
      </c>
      <c r="BJ1265" s="15"/>
      <c r="BK1265" s="36"/>
      <c r="BL1265" s="194" t="s">
        <v>125</v>
      </c>
      <c r="BM1265" s="195"/>
      <c r="BN1265" s="196" t="s">
        <v>126</v>
      </c>
      <c r="BO1265" s="197"/>
      <c r="BP1265" s="36"/>
      <c r="BQ1265" s="11" t="s">
        <v>150</v>
      </c>
      <c r="BR1265" s="13"/>
      <c r="BS1265" s="13" t="s">
        <v>149</v>
      </c>
      <c r="BT1265" s="15"/>
      <c r="BU1265" s="20"/>
      <c r="BV1265" s="194" t="s">
        <v>129</v>
      </c>
      <c r="BW1265" s="195"/>
      <c r="BX1265" s="196" t="s">
        <v>130</v>
      </c>
      <c r="BY1265" s="197"/>
      <c r="BZ1265" s="36"/>
      <c r="CA1265" s="11" t="s">
        <v>154</v>
      </c>
      <c r="CB1265" s="13"/>
      <c r="CC1265" s="13" t="s">
        <v>153</v>
      </c>
      <c r="CD1265" s="15"/>
      <c r="CE1265" s="36"/>
      <c r="CF1265" s="194" t="s">
        <v>134</v>
      </c>
      <c r="CG1265" s="195"/>
      <c r="CH1265" s="196" t="s">
        <v>133</v>
      </c>
      <c r="CI1265" s="197"/>
      <c r="CK1265" s="11" t="s">
        <v>159</v>
      </c>
      <c r="CL1265" s="13"/>
      <c r="CM1265" s="13" t="s">
        <v>158</v>
      </c>
      <c r="CN1265" s="15"/>
      <c r="CP1265" s="109" t="s">
        <v>161</v>
      </c>
      <c r="CQ1265" s="110"/>
      <c r="CR1265" s="111" t="s">
        <v>162</v>
      </c>
      <c r="CS1265" s="112"/>
      <c r="CU1265" s="38" t="s">
        <v>29</v>
      </c>
      <c r="CW1265" s="55" t="s">
        <v>47</v>
      </c>
    </row>
    <row r="1266" spans="1:101" ht="18" customHeight="1" thickTop="1" thickBot="1">
      <c r="D1266" s="16">
        <v>0</v>
      </c>
      <c r="E1266" s="17">
        <f t="shared" ref="E1266" si="13326">$B1263*$E$4</f>
        <v>2.5248879999999998</v>
      </c>
      <c r="F1266" s="18">
        <v>1</v>
      </c>
      <c r="G1266" s="19">
        <v>0</v>
      </c>
      <c r="H1266" s="10"/>
      <c r="I1266" s="16">
        <v>0</v>
      </c>
      <c r="J1266" s="17">
        <v>0</v>
      </c>
      <c r="K1266" s="18">
        <v>1</v>
      </c>
      <c r="L1266" s="19">
        <v>0</v>
      </c>
      <c r="N1266" s="1">
        <f t="shared" ref="N1266" si="13327">D1266*I1263+F1266*I1266-E1266*J1263-G1266*J1266</f>
        <v>0</v>
      </c>
      <c r="O1266" s="4">
        <f t="shared" ref="O1266" si="13328">(D1266*J1263+E1266*I1263+F1266*J1266+G1266*I1266)</f>
        <v>2.5248879999999998</v>
      </c>
      <c r="P1266" s="2">
        <f t="shared" ref="P1266" si="13329">D1266*K1263+F1266*K1266-E1266*L1263-G1266*L1266</f>
        <v>-10.169660131712</v>
      </c>
      <c r="Q1266" s="3">
        <f t="shared" ref="Q1266" si="13330">(D1266*L1263+E1266*K1263+F1266*L1266+G1266*K1266)</f>
        <v>0</v>
      </c>
      <c r="S1266" s="16">
        <v>0</v>
      </c>
      <c r="T1266" s="17">
        <f t="shared" ref="T1266" si="13331">$B1263*$T$4</f>
        <v>5.5938880000000006</v>
      </c>
      <c r="U1266" s="18">
        <v>1</v>
      </c>
      <c r="V1266" s="19">
        <v>0</v>
      </c>
      <c r="W1266" s="20"/>
      <c r="X1266" s="1">
        <f t="shared" ref="X1266" si="13332">N1266*S1263+P1266*S1266-O1266*T1263-Q1266*T1266</f>
        <v>0</v>
      </c>
      <c r="Y1266" s="4">
        <f t="shared" ref="Y1266" si="13333">(N1266*T1263+O1266*S1263+P1266*T1266+Q1266*S1266)</f>
        <v>-54.363051774862186</v>
      </c>
      <c r="Z1266" s="2">
        <f t="shared" ref="Z1266" si="13334">N1266*U1263+P1266*U1266-O1266*V1263-Q1266*V1266</f>
        <v>-10.169660131712</v>
      </c>
      <c r="AA1266" s="3">
        <f t="shared" ref="AA1266" si="13335">(N1266*V1263+O1266*U1263+P1266*V1266+Q1266*U1266)</f>
        <v>0</v>
      </c>
      <c r="AB1266" s="20"/>
      <c r="AC1266" s="16">
        <v>0</v>
      </c>
      <c r="AD1266" s="17">
        <v>0</v>
      </c>
      <c r="AE1266" s="18">
        <v>1</v>
      </c>
      <c r="AF1266" s="19">
        <v>0</v>
      </c>
      <c r="AG1266" s="20"/>
      <c r="AH1266" s="1">
        <f t="shared" ref="AH1266" si="13336">X1266*AC1263+Z1266*AC1266-Y1266*AD1263-AA1266*AD1266</f>
        <v>0</v>
      </c>
      <c r="AI1266" s="4">
        <f t="shared" ref="AI1266" si="13337">(X1266*AD1263+Y1266*AC1263+Z1266*AD1266+AA1266*AC1266)</f>
        <v>-54.363051774862186</v>
      </c>
      <c r="AJ1266" s="2">
        <f t="shared" ref="AJ1266" si="13338">X1266*AE1263+Z1266*AE1266-Y1266*AF1263-AA1266*AF1266</f>
        <v>278.4285057234826</v>
      </c>
      <c r="AK1266" s="3">
        <f t="shared" ref="AK1266" si="13339">(X1266*AF1263+Y1266*AE1263+Z1266*AF1266+AA1266*AE1266)</f>
        <v>0</v>
      </c>
      <c r="AL1266" s="20"/>
      <c r="AM1266" s="16">
        <v>0</v>
      </c>
      <c r="AN1266" s="17">
        <f t="shared" ref="AN1266" si="13340">$B1263*$AN$4</f>
        <v>5.9078559999999998</v>
      </c>
      <c r="AO1266" s="18">
        <v>1</v>
      </c>
      <c r="AP1266" s="19">
        <v>0</v>
      </c>
      <c r="AR1266" s="1">
        <f t="shared" ref="AR1266" si="13341">AH1266*AM1263+AJ1266*AM1266-AI1266*AN1263-AK1266*AN1266</f>
        <v>0</v>
      </c>
      <c r="AS1266" s="4">
        <f t="shared" ref="AS1266" si="13342">(AH1266*AN1263+AI1266*AM1263+AJ1266*AN1266+AK1266*AM1266)</f>
        <v>1590.5524663346487</v>
      </c>
      <c r="AT1266" s="2">
        <f t="shared" ref="AT1266" si="13343">AH1266*AO1263+AJ1266*AO1266-AI1266*AP1263-AK1266*AP1266</f>
        <v>278.4285057234826</v>
      </c>
      <c r="AU1266" s="3">
        <f t="shared" ref="AU1266" si="13344">(AH1266*AP1263+AI1266*AO1263+AJ1266*AP1266+AK1266*AO1266)</f>
        <v>0</v>
      </c>
      <c r="AV1266" s="20"/>
      <c r="AW1266" s="16">
        <v>0</v>
      </c>
      <c r="AX1266" s="17">
        <v>0</v>
      </c>
      <c r="AY1266" s="18">
        <v>1</v>
      </c>
      <c r="AZ1266" s="19">
        <v>0</v>
      </c>
      <c r="BA1266" s="20"/>
      <c r="BB1266" s="1">
        <f t="shared" ref="BB1266" si="13345">AR1266*AW1263+AT1266*AW1266-AS1266*AX1263-AU1266*AX1266</f>
        <v>0</v>
      </c>
      <c r="BC1266" s="4">
        <f t="shared" ref="BC1266" si="13346">(AR1266*AX1263+AS1266*AW1263+AT1266*AX1266+AU1266*AW1266)</f>
        <v>1590.5524663346487</v>
      </c>
      <c r="BD1266" s="2">
        <f t="shared" ref="BD1266" si="13347">AR1266*AY1263+AT1266*AY1266-AS1266*AZ1263-AU1266*AZ1266</f>
        <v>-8165.3675928041266</v>
      </c>
      <c r="BE1266" s="3">
        <f t="shared" ref="BE1266" si="13348">(AR1266*AZ1263+AS1266*AY1263+AT1266*AZ1266+AU1266*AY1266)</f>
        <v>0</v>
      </c>
      <c r="BF1266" s="20"/>
      <c r="BG1266" s="16">
        <v>0</v>
      </c>
      <c r="BH1266" s="17">
        <f t="shared" ref="BH1266" si="13349">$B1263*$BH$4</f>
        <v>5.5938880000000006</v>
      </c>
      <c r="BI1266" s="18">
        <v>1</v>
      </c>
      <c r="BJ1266" s="19">
        <v>0</v>
      </c>
      <c r="BK1266" s="20"/>
      <c r="BL1266" s="1">
        <f t="shared" ref="BL1266" si="13350">BB1266*BG1263+BD1266*BG1266-BC1266*BH1263-BE1266*BH1266</f>
        <v>0</v>
      </c>
      <c r="BM1266" s="4">
        <f t="shared" ref="BM1266" si="13351">(BB1266*BH1263+BC1266*BG1263+BD1266*BH1266+BE1266*BG1266)</f>
        <v>-44085.599326641241</v>
      </c>
      <c r="BN1266" s="2">
        <f t="shared" ref="BN1266" si="13352">BB1266*BI1263+BD1266*BI1266-BC1266*BJ1263-BE1266*BJ1266</f>
        <v>-8165.3675928041266</v>
      </c>
      <c r="BO1266" s="3">
        <f t="shared" ref="BO1266" si="13353">(BB1266*BJ1263+BC1266*BI1263+BD1266*BJ1266+BE1266*BI1266)</f>
        <v>0</v>
      </c>
      <c r="BP1266" s="20"/>
      <c r="BQ1266" s="16">
        <v>0</v>
      </c>
      <c r="BR1266" s="17">
        <v>0</v>
      </c>
      <c r="BS1266" s="18">
        <v>1</v>
      </c>
      <c r="BT1266" s="19">
        <v>0</v>
      </c>
      <c r="BU1266" s="20"/>
      <c r="BV1266" s="1">
        <f t="shared" ref="BV1266" si="13354">BL1266*BQ1263+BN1266*BQ1266-BM1266*BR1263-BO1266*BR1266</f>
        <v>0</v>
      </c>
      <c r="BW1266" s="4">
        <f t="shared" ref="BW1266" si="13355">(BL1266*BR1263+BM1266*BQ1263+BN1266*BR1266+BO1266*BQ1266)</f>
        <v>-44085.599326641241</v>
      </c>
      <c r="BX1266" s="2">
        <f t="shared" ref="BX1266" si="13356">BL1266*BS1263+BN1266*BS1266-BM1266*BT1263-BO1266*BT1266</f>
        <v>186861.56476277526</v>
      </c>
      <c r="BY1266" s="3">
        <f t="shared" ref="BY1266" si="13357">(BL1266*BT1263+BM1266*BS1263+BN1266*BT1266+BO1266*BS1266)</f>
        <v>0</v>
      </c>
      <c r="BZ1266" s="20"/>
      <c r="CA1266" s="16">
        <v>0</v>
      </c>
      <c r="CB1266" s="17">
        <f t="shared" ref="CB1266" si="13358">$B1263*$CB$4</f>
        <v>2.5248879999999998</v>
      </c>
      <c r="CC1266" s="18">
        <v>1</v>
      </c>
      <c r="CD1266" s="19">
        <v>0</v>
      </c>
      <c r="CE1266" s="20"/>
      <c r="CF1266" s="1">
        <f t="shared" ref="CF1266" si="13359">BV1266*CA1263+BX1266*CA1266-BW1266*CB1263-BY1266*CB1266</f>
        <v>0</v>
      </c>
      <c r="CG1266" s="4">
        <f t="shared" ref="CG1266" si="13360">(BV1266*CB1263+BW1266*CA1263+BX1266*CB1266+BY1266*CA1266)</f>
        <v>427718.92320411286</v>
      </c>
      <c r="CH1266" s="2">
        <f t="shared" ref="CH1266" si="13361">BV1266*CC1263+BX1266*CC1266-BW1266*CD1263-BY1266*CD1266</f>
        <v>186861.56476277526</v>
      </c>
      <c r="CI1266" s="3">
        <f t="shared" ref="CI1266" si="13362">(BV1266*CD1263+BW1266*CC1263+BX1266*CD1266+BY1266*CC1266)</f>
        <v>0</v>
      </c>
      <c r="CK1266" s="16">
        <f t="shared" ref="CK1266" si="13363">1/$CL$4</f>
        <v>1</v>
      </c>
      <c r="CL1266" s="17">
        <v>0</v>
      </c>
      <c r="CM1266" s="18">
        <v>1</v>
      </c>
      <c r="CN1266" s="19">
        <v>0</v>
      </c>
      <c r="CP1266" s="1">
        <f t="shared" ref="CP1266" si="13364">CF1266*CK1263+CH1266*CK1266-CG1266*CL1263-CI1266*CL1266</f>
        <v>186861.56476277526</v>
      </c>
      <c r="CQ1266" s="4">
        <f t="shared" ref="CQ1266" si="13365">(CF1266*CL1263+CG1266*CK1263+CH1266*CL1266+CI1266*CK1266)</f>
        <v>427718.92320411286</v>
      </c>
      <c r="CR1266" s="2">
        <f t="shared" ref="CR1266" si="13366">CF1266*CM1263+CH1266*CM1266-CG1266*CN1263-CI1266*CN1266</f>
        <v>186861.56476277526</v>
      </c>
      <c r="CS1266" s="3">
        <f t="shared" ref="CS1266" si="13367">(CF1266*CN1263+CG1266*CM1263+CH1266*CN1266+CI1266*CM1266)</f>
        <v>0</v>
      </c>
      <c r="CU1266" s="39">
        <f t="shared" ref="CU1266" si="13368">(180/PI())*ATAN(-1*(CQ1263/CP1263))</f>
        <v>23.599523277794926</v>
      </c>
      <c r="CW1266" s="56">
        <f t="shared" ref="CW1266" si="13369">20*LOG(((1-(10^(CU1263/20)^2)*(1-((1-CW1263)/(1+CW1263))^2))^0.5))</f>
        <v>-5.6673525209521575E-11</v>
      </c>
    </row>
    <row r="1267" spans="1:101" ht="18" customHeight="1">
      <c r="E1267" s="20"/>
      <c r="F1267" s="20"/>
      <c r="G1267" s="20"/>
      <c r="H1267" s="20"/>
      <c r="I1267" s="20"/>
      <c r="J1267" s="20"/>
      <c r="K1267" s="20"/>
      <c r="L1267" s="20"/>
      <c r="M1267" s="20"/>
      <c r="N1267" s="20"/>
      <c r="O1267" s="20"/>
      <c r="P1267" s="20"/>
      <c r="Q1267" s="20"/>
      <c r="R1267" s="20"/>
      <c r="S1267" s="20"/>
      <c r="T1267" s="20"/>
      <c r="U1267" s="20"/>
      <c r="V1267" s="20"/>
      <c r="W1267" s="20"/>
      <c r="X1267" s="20"/>
      <c r="Y1267" s="20"/>
      <c r="Z1267" s="20"/>
      <c r="AA1267" s="20"/>
      <c r="AB1267" s="30"/>
      <c r="AC1267" s="20"/>
      <c r="AD1267" s="20"/>
      <c r="AE1267" s="20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</row>
    <row r="1268" spans="1:101" ht="18" customHeight="1"/>
    <row r="1269" spans="1:101" ht="18" customHeight="1" thickBot="1">
      <c r="A1269" s="23"/>
      <c r="B1269" s="23"/>
      <c r="C1269" s="23"/>
      <c r="D1269" s="20" t="s">
        <v>6</v>
      </c>
      <c r="E1269" s="20"/>
      <c r="F1269" s="20"/>
      <c r="G1269" s="20"/>
      <c r="H1269" s="20"/>
      <c r="I1269" s="20" t="s">
        <v>7</v>
      </c>
      <c r="J1269" s="20"/>
      <c r="K1269" s="20"/>
      <c r="L1269" s="20"/>
      <c r="M1269" s="23"/>
      <c r="N1269" s="23"/>
      <c r="O1269" s="24" t="s">
        <v>8</v>
      </c>
      <c r="P1269" s="23"/>
      <c r="Q1269" s="23"/>
      <c r="R1269" s="23"/>
      <c r="S1269" s="20"/>
      <c r="T1269" s="20" t="s">
        <v>9</v>
      </c>
      <c r="U1269" s="23"/>
      <c r="V1269" s="23"/>
      <c r="W1269" s="23"/>
      <c r="X1269" s="23"/>
      <c r="Y1269" s="24" t="s">
        <v>10</v>
      </c>
      <c r="Z1269" s="23"/>
      <c r="AA1269" s="23"/>
      <c r="AB1269" s="23"/>
      <c r="AC1269" s="24" t="s">
        <v>11</v>
      </c>
      <c r="AD1269" s="20"/>
      <c r="AE1269" s="20"/>
      <c r="AF1269" s="20"/>
      <c r="AG1269" s="20"/>
      <c r="AH1269" s="23"/>
      <c r="AI1269" s="24" t="s">
        <v>12</v>
      </c>
      <c r="AJ1269" s="23"/>
      <c r="AK1269" s="23"/>
      <c r="AL1269" s="20"/>
      <c r="AM1269" s="24" t="s">
        <v>21</v>
      </c>
      <c r="AN1269" s="20"/>
      <c r="AO1269" s="23"/>
      <c r="AP1269" s="23"/>
      <c r="AQ1269" s="23"/>
      <c r="AR1269" s="23"/>
      <c r="AS1269" s="24" t="s">
        <v>87</v>
      </c>
      <c r="AT1269" s="23"/>
      <c r="AU1269" s="23"/>
      <c r="AV1269" s="23"/>
      <c r="AW1269" s="24" t="s">
        <v>22</v>
      </c>
      <c r="AX1269" s="20"/>
      <c r="AY1269" s="20"/>
      <c r="AZ1269" s="20"/>
      <c r="BA1269" s="20"/>
      <c r="BB1269" s="23"/>
      <c r="BC1269" s="24" t="s">
        <v>13</v>
      </c>
      <c r="BD1269" s="23"/>
      <c r="BE1269" s="23"/>
      <c r="BF1269" s="23"/>
      <c r="BG1269" s="24" t="s">
        <v>23</v>
      </c>
      <c r="BH1269" s="20"/>
      <c r="BI1269" s="23"/>
      <c r="BJ1269" s="23"/>
      <c r="BK1269" s="23"/>
      <c r="BL1269" s="23"/>
      <c r="BM1269" s="24" t="s">
        <v>24</v>
      </c>
      <c r="BN1269" s="23"/>
      <c r="BO1269" s="23"/>
      <c r="BP1269" s="23"/>
      <c r="BQ1269" s="24" t="s">
        <v>22</v>
      </c>
      <c r="BR1269" s="20"/>
      <c r="BS1269" s="20"/>
      <c r="BT1269" s="20"/>
      <c r="BU1269" s="20"/>
      <c r="BV1269" s="23"/>
      <c r="BW1269" s="24" t="s">
        <v>25</v>
      </c>
      <c r="BX1269" s="23"/>
      <c r="BY1269" s="23"/>
      <c r="BZ1269" s="23"/>
      <c r="CA1269" s="24" t="s">
        <v>23</v>
      </c>
      <c r="CB1269" s="20"/>
      <c r="CC1269" s="23"/>
      <c r="CD1269" s="23"/>
      <c r="CE1269" s="23"/>
      <c r="CF1269" s="23"/>
      <c r="CG1269" s="24" t="s">
        <v>88</v>
      </c>
      <c r="CH1269" s="23"/>
      <c r="CI1269" s="23"/>
      <c r="CJ1269" s="23"/>
      <c r="CK1269" s="24" t="s">
        <v>155</v>
      </c>
      <c r="CL1269" s="24"/>
      <c r="CM1269" s="23"/>
      <c r="CN1269" s="23"/>
      <c r="CO1269" s="23"/>
      <c r="CP1269" s="23"/>
      <c r="CQ1269" s="24" t="s">
        <v>89</v>
      </c>
      <c r="CR1269" s="23"/>
      <c r="CS1269" s="23"/>
    </row>
    <row r="1270" spans="1:101" ht="18" customHeight="1" thickBot="1">
      <c r="A1270" s="23"/>
      <c r="B1270" s="33"/>
      <c r="C1270" s="23"/>
      <c r="D1270" s="7" t="s">
        <v>99</v>
      </c>
      <c r="E1270" s="8"/>
      <c r="F1270" s="8" t="s">
        <v>100</v>
      </c>
      <c r="G1270" s="9"/>
      <c r="H1270" s="10"/>
      <c r="I1270" s="7" t="s">
        <v>103</v>
      </c>
      <c r="J1270" s="8"/>
      <c r="K1270" s="8" t="s">
        <v>104</v>
      </c>
      <c r="L1270" s="9"/>
      <c r="M1270" s="23"/>
      <c r="N1270" s="194" t="s">
        <v>74</v>
      </c>
      <c r="O1270" s="195"/>
      <c r="P1270" s="196" t="s">
        <v>75</v>
      </c>
      <c r="Q1270" s="197"/>
      <c r="R1270" s="23"/>
      <c r="S1270" s="7" t="s">
        <v>2</v>
      </c>
      <c r="T1270" s="8"/>
      <c r="U1270" s="8" t="s">
        <v>3</v>
      </c>
      <c r="V1270" s="9"/>
      <c r="W1270" s="20"/>
      <c r="X1270" s="194" t="s">
        <v>108</v>
      </c>
      <c r="Y1270" s="195"/>
      <c r="Z1270" s="196" t="s">
        <v>109</v>
      </c>
      <c r="AA1270" s="197"/>
      <c r="AB1270" s="20"/>
      <c r="AC1270" s="7" t="s">
        <v>107</v>
      </c>
      <c r="AD1270" s="8"/>
      <c r="AE1270" s="8" t="s">
        <v>14</v>
      </c>
      <c r="AF1270" s="9"/>
      <c r="AG1270" s="20"/>
      <c r="AH1270" s="194" t="s">
        <v>112</v>
      </c>
      <c r="AI1270" s="195"/>
      <c r="AJ1270" s="196" t="s">
        <v>113</v>
      </c>
      <c r="AK1270" s="197"/>
      <c r="AL1270" s="20"/>
      <c r="AM1270" s="106" t="s">
        <v>135</v>
      </c>
      <c r="AN1270" s="107"/>
      <c r="AO1270" s="107" t="s">
        <v>136</v>
      </c>
      <c r="AP1270" s="108"/>
      <c r="AQ1270" s="23"/>
      <c r="AR1270" s="194" t="s">
        <v>116</v>
      </c>
      <c r="AS1270" s="195"/>
      <c r="AT1270" s="196" t="s">
        <v>0</v>
      </c>
      <c r="AU1270" s="197"/>
      <c r="AV1270" s="36"/>
      <c r="AW1270" s="7" t="s">
        <v>139</v>
      </c>
      <c r="AX1270" s="8"/>
      <c r="AY1270" s="8" t="s">
        <v>140</v>
      </c>
      <c r="AZ1270" s="9"/>
      <c r="BA1270" s="20"/>
      <c r="BB1270" s="194" t="s">
        <v>119</v>
      </c>
      <c r="BC1270" s="195"/>
      <c r="BD1270" s="196" t="s">
        <v>120</v>
      </c>
      <c r="BE1270" s="197"/>
      <c r="BF1270" s="36"/>
      <c r="BG1270" s="190" t="s">
        <v>143</v>
      </c>
      <c r="BH1270" s="191"/>
      <c r="BI1270" s="192" t="s">
        <v>144</v>
      </c>
      <c r="BJ1270" s="193"/>
      <c r="BK1270" s="36"/>
      <c r="BL1270" s="194" t="s">
        <v>123</v>
      </c>
      <c r="BM1270" s="195"/>
      <c r="BN1270" s="196" t="s">
        <v>124</v>
      </c>
      <c r="BO1270" s="197"/>
      <c r="BP1270" s="36"/>
      <c r="BQ1270" s="7" t="s">
        <v>147</v>
      </c>
      <c r="BR1270" s="8"/>
      <c r="BS1270" s="8" t="s">
        <v>148</v>
      </c>
      <c r="BT1270" s="9"/>
      <c r="BU1270" s="20"/>
      <c r="BV1270" s="194" t="s">
        <v>127</v>
      </c>
      <c r="BW1270" s="195"/>
      <c r="BX1270" s="196" t="s">
        <v>128</v>
      </c>
      <c r="BY1270" s="197"/>
      <c r="BZ1270" s="36"/>
      <c r="CA1270" s="7" t="s">
        <v>151</v>
      </c>
      <c r="CB1270" s="8"/>
      <c r="CC1270" s="8" t="s">
        <v>152</v>
      </c>
      <c r="CD1270" s="9"/>
      <c r="CE1270" s="36"/>
      <c r="CF1270" s="194" t="s">
        <v>131</v>
      </c>
      <c r="CG1270" s="195"/>
      <c r="CH1270" s="196" t="s">
        <v>132</v>
      </c>
      <c r="CI1270" s="197"/>
      <c r="CJ1270" s="23"/>
      <c r="CK1270" s="7" t="s">
        <v>156</v>
      </c>
      <c r="CL1270" s="8"/>
      <c r="CM1270" s="8" t="s">
        <v>157</v>
      </c>
      <c r="CN1270" s="9"/>
      <c r="CO1270" s="23"/>
      <c r="CP1270" s="194" t="s">
        <v>160</v>
      </c>
      <c r="CQ1270" s="195"/>
      <c r="CR1270" s="196" t="s">
        <v>132</v>
      </c>
      <c r="CS1270" s="197"/>
      <c r="CU1270" s="26" t="s">
        <v>15</v>
      </c>
      <c r="CW1270" s="52" t="s">
        <v>46</v>
      </c>
    </row>
    <row r="1271" spans="1:101" ht="18" customHeight="1" thickTop="1" thickBot="1">
      <c r="B1271" s="34">
        <v>3.12</v>
      </c>
      <c r="D1271" s="11">
        <v>1</v>
      </c>
      <c r="E1271" s="12">
        <v>0</v>
      </c>
      <c r="F1271" s="13">
        <v>0</v>
      </c>
      <c r="G1271" s="14">
        <v>0</v>
      </c>
      <c r="H1271" s="10"/>
      <c r="I1271" s="11">
        <v>1</v>
      </c>
      <c r="J1271" s="12">
        <v>0</v>
      </c>
      <c r="K1271" s="13">
        <v>0</v>
      </c>
      <c r="L1271" s="40">
        <f t="shared" ref="L1271" si="13370">$B1271*$J$4</f>
        <v>4.4523648000000007</v>
      </c>
      <c r="N1271" s="1">
        <f t="shared" ref="N1271" si="13371">D1271*I1271+F1271*I1274-E1271*J1271-G1271*J1274</f>
        <v>1</v>
      </c>
      <c r="O1271" s="4">
        <f t="shared" ref="O1271" si="13372">(D1271*J1271+E1271*I1271+F1271*J1274+G1271*I1274)</f>
        <v>0</v>
      </c>
      <c r="P1271" s="2">
        <f t="shared" ref="P1271" si="13373">D1271*K1271+F1271*K1274-E1271*L1271-G1271*L1274</f>
        <v>0</v>
      </c>
      <c r="Q1271" s="3">
        <f t="shared" ref="Q1271" si="13374">(D1271*L1271+E1271*K1271+F1271*L1274+G1271*K1274)</f>
        <v>4.4523648000000007</v>
      </c>
      <c r="S1271" s="11">
        <v>1</v>
      </c>
      <c r="T1271" s="12">
        <v>0</v>
      </c>
      <c r="U1271" s="13">
        <v>0</v>
      </c>
      <c r="V1271" s="13">
        <v>0</v>
      </c>
      <c r="W1271" s="20"/>
      <c r="X1271" s="1">
        <f t="shared" ref="X1271" si="13375">N1271*S1271+P1271*S1274-O1271*T1271-Q1271*T1274</f>
        <v>-24.066714091028484</v>
      </c>
      <c r="Y1271" s="4">
        <f t="shared" ref="Y1271" si="13376">(N1271*T1271+O1271*S1271+P1271*T1274+Q1271*S1274)</f>
        <v>0</v>
      </c>
      <c r="Z1271" s="2">
        <f t="shared" ref="Z1271" si="13377">N1271*U1271+P1271*U1274-O1271*V1271-Q1271*V1274</f>
        <v>0</v>
      </c>
      <c r="AA1271" s="3">
        <f t="shared" ref="AA1271" si="13378">(N1271*V1271+O1271*U1271+P1271*V1274+Q1271*U1274)</f>
        <v>4.4523648000000007</v>
      </c>
      <c r="AB1271" s="20"/>
      <c r="AC1271" s="11">
        <v>1</v>
      </c>
      <c r="AD1271" s="12">
        <v>0</v>
      </c>
      <c r="AE1271" s="13">
        <v>0</v>
      </c>
      <c r="AF1271" s="40">
        <f t="shared" ref="AF1271" si="13379">$B1271*$AD$4</f>
        <v>5.3429688000000004</v>
      </c>
      <c r="AG1271" s="20"/>
      <c r="AH1271" s="1">
        <f t="shared" ref="AH1271" si="13380">X1271*AC1271+Z1271*AC1274-Y1271*AD1271-AA1271*AD1274</f>
        <v>-24.066714091028484</v>
      </c>
      <c r="AI1271" s="4">
        <f t="shared" ref="AI1271" si="13381">(X1271*AD1271+Y1271*AC1271+Z1271*AD1274+AA1271*AC1274)</f>
        <v>0</v>
      </c>
      <c r="AJ1271" s="2">
        <f t="shared" ref="AJ1271" si="13382">X1271*AE1271+Z1271*AE1274-Y1271*AF1271-AA1271*AF1274</f>
        <v>0</v>
      </c>
      <c r="AK1271" s="3">
        <f t="shared" ref="AK1271" si="13383">(X1271*AF1271+Y1271*AE1271+Z1271*AF1274+AA1271*AE1274)</f>
        <v>-124.13533770688557</v>
      </c>
      <c r="AL1271" s="20"/>
      <c r="AM1271" s="11">
        <v>1</v>
      </c>
      <c r="AN1271" s="12">
        <v>0</v>
      </c>
      <c r="AO1271" s="13">
        <v>0</v>
      </c>
      <c r="AP1271" s="14">
        <v>0</v>
      </c>
      <c r="AR1271" s="1">
        <f t="shared" ref="AR1271" si="13384">AH1271*AM1271+AJ1271*AM1274-AI1271*AN1271-AK1271*AN1274</f>
        <v>714.03842881638707</v>
      </c>
      <c r="AS1271" s="4">
        <f t="shared" ref="AS1271" si="13385">(AH1271*AN1271+AI1271*AM1271+AJ1271*AN1274+AK1271*AM1274)</f>
        <v>0</v>
      </c>
      <c r="AT1271" s="2">
        <f t="shared" ref="AT1271" si="13386">AH1271*AO1271+AJ1271*AO1274-AI1271*AP1271-AK1271*AP1274</f>
        <v>0</v>
      </c>
      <c r="AU1271" s="3">
        <f t="shared" ref="AU1271" si="13387">(AH1271*AP1271+AI1271*AO1271+AJ1271*AP1274+AK1271*AO1274)</f>
        <v>-124.13533770688557</v>
      </c>
      <c r="AV1271" s="20"/>
      <c r="AW1271" s="11">
        <v>1</v>
      </c>
      <c r="AX1271" s="12">
        <v>0</v>
      </c>
      <c r="AY1271" s="13">
        <v>0</v>
      </c>
      <c r="AZ1271" s="40">
        <f t="shared" ref="AZ1271" si="13388">$B1271*$AX$4</f>
        <v>5.3429688000000004</v>
      </c>
      <c r="BA1271" s="20"/>
      <c r="BB1271" s="1">
        <f t="shared" ref="BB1271" si="13389">AR1271*AW1271+AT1271*AW1274-AS1271*AX1271-AU1271*AX1274</f>
        <v>714.03842881638707</v>
      </c>
      <c r="BC1271" s="4">
        <f t="shared" ref="BC1271" si="13390">(AR1271*AX1271+AS1271*AW1271+AT1271*AX1274+AU1271*AW1274)</f>
        <v>0</v>
      </c>
      <c r="BD1271" s="2">
        <f t="shared" ref="BD1271" si="13391">AR1271*AY1271+AT1271*AY1274-AS1271*AZ1271-AU1271*AZ1274</f>
        <v>0</v>
      </c>
      <c r="BE1271" s="3">
        <f t="shared" ref="BE1271" si="13392">(AR1271*AZ1271+AS1271*AY1271+AT1271*AZ1274+AU1271*AY1274)</f>
        <v>3690.949709460092</v>
      </c>
      <c r="BF1271" s="20"/>
      <c r="BG1271" s="11">
        <v>1</v>
      </c>
      <c r="BH1271" s="12">
        <v>0</v>
      </c>
      <c r="BI1271" s="13">
        <v>0</v>
      </c>
      <c r="BJ1271" s="14">
        <v>0</v>
      </c>
      <c r="BK1271" s="20"/>
      <c r="BL1271" s="1">
        <f t="shared" ref="BL1271" si="13393">BB1271*BG1271+BD1271*BG1274-BC1271*BH1271-BE1271*BH1274</f>
        <v>-20065.925758170437</v>
      </c>
      <c r="BM1271" s="4">
        <f t="shared" ref="BM1271" si="13394">(BB1271*BH1271+BC1271*BG1271+BD1271*BH1274+BE1271*BG1274)</f>
        <v>0</v>
      </c>
      <c r="BN1271" s="2">
        <f t="shared" ref="BN1271" si="13395">BB1271*BI1271+BD1271*BI1274-BC1271*BJ1271-BE1271*BJ1274</f>
        <v>0</v>
      </c>
      <c r="BO1271" s="3">
        <f t="shared" ref="BO1271" si="13396">(BB1271*BJ1271+BC1271*BI1271+BD1271*BJ1274+BE1271*BI1274)</f>
        <v>3690.949709460092</v>
      </c>
      <c r="BP1271" s="20"/>
      <c r="BQ1271" s="11">
        <v>1</v>
      </c>
      <c r="BR1271" s="12">
        <v>0</v>
      </c>
      <c r="BS1271" s="13">
        <v>0</v>
      </c>
      <c r="BT1271" s="40">
        <f t="shared" ref="BT1271" si="13397">$B1271*BR$4</f>
        <v>4.4523648000000007</v>
      </c>
      <c r="BU1271" s="20"/>
      <c r="BV1271" s="1">
        <f t="shared" ref="BV1271" si="13398">BL1271*BQ1271+BN1271*BQ1274-BM1271*BR1271-BO1271*BR1274</f>
        <v>-20065.925758170437</v>
      </c>
      <c r="BW1271" s="4">
        <f t="shared" ref="BW1271" si="13399">(BL1271*BR1271+BM1271*BQ1271+BN1271*BR1274+BO1271*BQ1274)</f>
        <v>0</v>
      </c>
      <c r="BX1271" s="2">
        <f t="shared" ref="BX1271" si="13400">BL1271*BS1271+BN1271*BS1274-BM1271*BT1271-BO1271*BT1274</f>
        <v>0</v>
      </c>
      <c r="BY1271" s="3">
        <f t="shared" ref="BY1271" si="13401">(BL1271*BT1271+BM1271*BS1271+BN1271*BT1274+BO1271*BS1274)</f>
        <v>-85649.871815631283</v>
      </c>
      <c r="BZ1271" s="20"/>
      <c r="CA1271" s="11">
        <v>1</v>
      </c>
      <c r="CB1271" s="12">
        <v>0</v>
      </c>
      <c r="CC1271" s="13">
        <v>0</v>
      </c>
      <c r="CD1271" s="14">
        <v>0</v>
      </c>
      <c r="CE1271" s="20"/>
      <c r="CF1271" s="1">
        <f t="shared" ref="CF1271" si="13402">BV1271*CA1271+BX1271*CA1274-BW1271*CB1271-BY1271*CB1274</f>
        <v>197585.60994258313</v>
      </c>
      <c r="CG1271" s="4">
        <f t="shared" ref="CG1271" si="13403">(BV1271*CB1271+BW1271*CA1271+BX1271*CB1274+BY1271*CA1274)</f>
        <v>0</v>
      </c>
      <c r="CH1271" s="2">
        <f t="shared" ref="CH1271" si="13404">BV1271*CC1271+BX1271*CC1274-BW1271*CD1271-BY1271*CD1274</f>
        <v>0</v>
      </c>
      <c r="CI1271" s="3">
        <f t="shared" ref="CI1271" si="13405">(BV1271*CD1271+BW1271*CC1271+BX1271*CD1274+BY1271*CC1274)</f>
        <v>-85649.871815631283</v>
      </c>
      <c r="CJ1271" s="28"/>
      <c r="CK1271" s="11">
        <v>1</v>
      </c>
      <c r="CL1271" s="12">
        <v>0</v>
      </c>
      <c r="CM1271" s="13">
        <v>0</v>
      </c>
      <c r="CN1271" s="14">
        <v>0</v>
      </c>
      <c r="CP1271" s="1">
        <f t="shared" ref="CP1271" si="13406">CF1271*CK1271+CH1271*CK1274-CG1271*CL1271-CI1271*CL1274</f>
        <v>197585.60994258313</v>
      </c>
      <c r="CQ1271" s="4">
        <f t="shared" ref="CQ1271" si="13407">(CF1271*CL1271+CG1271*CK1271+CH1271*CL1274+CI1271*CK1274)</f>
        <v>-85649.871815631283</v>
      </c>
      <c r="CR1271" s="2">
        <f t="shared" ref="CR1271" si="13408">CF1271*CM1271+CH1271*CM1274-CG1271*CN1271-CI1271*CN1274</f>
        <v>0</v>
      </c>
      <c r="CS1271" s="3">
        <f t="shared" ref="CS1271" si="13409">(CF1271*CN1271+CG1271*CM1271+CH1271*CN1274+CI1271*CM1274)</f>
        <v>-85649.871815631283</v>
      </c>
      <c r="CU1271" s="29">
        <f t="shared" ref="CU1271" si="13410">20*LOG(((1+$CL$4)/$CL$4)/((CP1271+CP1274)^2+(CQ1271+CQ1274)^2)^0.5)</f>
        <v>-108.65072657981833</v>
      </c>
      <c r="CW1271" s="53">
        <f t="shared" ref="CW1271" si="13411">((CP1271^2+CQ1271^2)^0.5)/((CP1274^2+CQ1274^2)^0.5)</f>
        <v>0.43348233630155208</v>
      </c>
    </row>
    <row r="1272" spans="1:101" ht="18" customHeight="1" thickBot="1">
      <c r="D1272" s="11"/>
      <c r="E1272" s="13"/>
      <c r="F1272" s="13"/>
      <c r="G1272" s="15"/>
      <c r="H1272" s="10"/>
      <c r="I1272" s="11"/>
      <c r="J1272" s="13"/>
      <c r="K1272" s="13"/>
      <c r="L1272" s="15"/>
      <c r="N1272" s="5"/>
      <c r="Q1272" s="6"/>
      <c r="S1272" s="11"/>
      <c r="T1272" s="13"/>
      <c r="U1272" s="13"/>
      <c r="V1272" s="15"/>
      <c r="W1272" s="20"/>
      <c r="X1272" s="5"/>
      <c r="AA1272" s="6"/>
      <c r="AB1272" s="20"/>
      <c r="AC1272" s="11"/>
      <c r="AD1272" s="13"/>
      <c r="AE1272" s="13"/>
      <c r="AF1272" s="15"/>
      <c r="AG1272" s="20"/>
      <c r="AH1272" s="5"/>
      <c r="AK1272" s="6"/>
      <c r="AL1272" s="20"/>
      <c r="AM1272" s="11"/>
      <c r="AN1272" s="13"/>
      <c r="AO1272" s="13"/>
      <c r="AP1272" s="15"/>
      <c r="AR1272" s="5"/>
      <c r="AU1272" s="6"/>
      <c r="AW1272" s="11"/>
      <c r="AX1272" s="13"/>
      <c r="AY1272" s="13"/>
      <c r="AZ1272" s="15"/>
      <c r="BA1272" s="20"/>
      <c r="BB1272" s="5"/>
      <c r="BE1272" s="6"/>
      <c r="BG1272" s="11"/>
      <c r="BH1272" s="13"/>
      <c r="BI1272" s="13"/>
      <c r="BJ1272" s="15"/>
      <c r="BL1272" s="5"/>
      <c r="BO1272" s="6"/>
      <c r="BQ1272" s="11"/>
      <c r="BR1272" s="13"/>
      <c r="BS1272" s="13"/>
      <c r="BT1272" s="15"/>
      <c r="BU1272" s="20"/>
      <c r="BV1272" s="5"/>
      <c r="BY1272" s="6"/>
      <c r="CA1272" s="11"/>
      <c r="CB1272" s="13"/>
      <c r="CC1272" s="13"/>
      <c r="CD1272" s="15"/>
      <c r="CF1272" s="5"/>
      <c r="CI1272" s="6"/>
      <c r="CK1272" s="11"/>
      <c r="CL1272" s="13"/>
      <c r="CM1272" s="13"/>
      <c r="CN1272" s="15"/>
      <c r="CP1272" s="5"/>
      <c r="CS1272" s="6"/>
      <c r="CW1272" s="54"/>
    </row>
    <row r="1273" spans="1:101" ht="18" customHeight="1" thickBot="1">
      <c r="D1273" s="11" t="s">
        <v>101</v>
      </c>
      <c r="E1273" s="13"/>
      <c r="F1273" s="13" t="s">
        <v>102</v>
      </c>
      <c r="G1273" s="15"/>
      <c r="H1273" s="10"/>
      <c r="I1273" s="11" t="s">
        <v>106</v>
      </c>
      <c r="J1273" s="13"/>
      <c r="K1273" s="13" t="s">
        <v>105</v>
      </c>
      <c r="L1273" s="15"/>
      <c r="N1273" s="194" t="s">
        <v>16</v>
      </c>
      <c r="O1273" s="195"/>
      <c r="P1273" s="196" t="s">
        <v>17</v>
      </c>
      <c r="Q1273" s="197"/>
      <c r="S1273" s="11" t="s">
        <v>4</v>
      </c>
      <c r="T1273" s="13"/>
      <c r="U1273" s="13" t="s">
        <v>5</v>
      </c>
      <c r="V1273" s="15"/>
      <c r="W1273" s="20"/>
      <c r="X1273" s="194" t="s">
        <v>111</v>
      </c>
      <c r="Y1273" s="195"/>
      <c r="Z1273" s="196" t="s">
        <v>110</v>
      </c>
      <c r="AA1273" s="197"/>
      <c r="AB1273" s="20"/>
      <c r="AC1273" s="11" t="s">
        <v>18</v>
      </c>
      <c r="AD1273" s="13"/>
      <c r="AE1273" s="13" t="s">
        <v>19</v>
      </c>
      <c r="AF1273" s="15"/>
      <c r="AG1273" s="20"/>
      <c r="AH1273" s="194" t="s">
        <v>114</v>
      </c>
      <c r="AI1273" s="195"/>
      <c r="AJ1273" s="196" t="s">
        <v>115</v>
      </c>
      <c r="AK1273" s="197"/>
      <c r="AL1273" s="20"/>
      <c r="AM1273" s="11" t="s">
        <v>138</v>
      </c>
      <c r="AN1273" s="13"/>
      <c r="AO1273" s="13" t="s">
        <v>137</v>
      </c>
      <c r="AP1273" s="15"/>
      <c r="AR1273" s="194" t="s">
        <v>117</v>
      </c>
      <c r="AS1273" s="195"/>
      <c r="AT1273" s="196" t="s">
        <v>118</v>
      </c>
      <c r="AU1273" s="197"/>
      <c r="AV1273" s="36"/>
      <c r="AW1273" s="11" t="s">
        <v>142</v>
      </c>
      <c r="AX1273" s="13"/>
      <c r="AY1273" s="13" t="s">
        <v>141</v>
      </c>
      <c r="AZ1273" s="15"/>
      <c r="BA1273" s="20"/>
      <c r="BB1273" s="194" t="s">
        <v>122</v>
      </c>
      <c r="BC1273" s="195"/>
      <c r="BD1273" s="196" t="s">
        <v>121</v>
      </c>
      <c r="BE1273" s="197"/>
      <c r="BF1273" s="36"/>
      <c r="BG1273" s="11" t="s">
        <v>145</v>
      </c>
      <c r="BH1273" s="13"/>
      <c r="BI1273" s="13" t="s">
        <v>146</v>
      </c>
      <c r="BJ1273" s="15"/>
      <c r="BK1273" s="36"/>
      <c r="BL1273" s="194" t="s">
        <v>125</v>
      </c>
      <c r="BM1273" s="195"/>
      <c r="BN1273" s="196" t="s">
        <v>126</v>
      </c>
      <c r="BO1273" s="197"/>
      <c r="BP1273" s="36"/>
      <c r="BQ1273" s="11" t="s">
        <v>150</v>
      </c>
      <c r="BR1273" s="13"/>
      <c r="BS1273" s="13" t="s">
        <v>149</v>
      </c>
      <c r="BT1273" s="15"/>
      <c r="BU1273" s="20"/>
      <c r="BV1273" s="194" t="s">
        <v>129</v>
      </c>
      <c r="BW1273" s="195"/>
      <c r="BX1273" s="196" t="s">
        <v>130</v>
      </c>
      <c r="BY1273" s="197"/>
      <c r="BZ1273" s="36"/>
      <c r="CA1273" s="11" t="s">
        <v>154</v>
      </c>
      <c r="CB1273" s="13"/>
      <c r="CC1273" s="13" t="s">
        <v>153</v>
      </c>
      <c r="CD1273" s="15"/>
      <c r="CE1273" s="36"/>
      <c r="CF1273" s="194" t="s">
        <v>134</v>
      </c>
      <c r="CG1273" s="195"/>
      <c r="CH1273" s="196" t="s">
        <v>133</v>
      </c>
      <c r="CI1273" s="197"/>
      <c r="CK1273" s="11" t="s">
        <v>159</v>
      </c>
      <c r="CL1273" s="13"/>
      <c r="CM1273" s="13" t="s">
        <v>158</v>
      </c>
      <c r="CN1273" s="15"/>
      <c r="CP1273" s="109" t="s">
        <v>161</v>
      </c>
      <c r="CQ1273" s="110"/>
      <c r="CR1273" s="111" t="s">
        <v>162</v>
      </c>
      <c r="CS1273" s="112"/>
      <c r="CU1273" s="38" t="s">
        <v>29</v>
      </c>
      <c r="CW1273" s="55" t="s">
        <v>47</v>
      </c>
    </row>
    <row r="1274" spans="1:101" ht="18" customHeight="1" thickTop="1" thickBot="1">
      <c r="D1274" s="16">
        <v>0</v>
      </c>
      <c r="E1274" s="17">
        <f t="shared" ref="E1274" si="13412">$B1271*$E$4</f>
        <v>2.5411776000000001</v>
      </c>
      <c r="F1274" s="18">
        <v>1</v>
      </c>
      <c r="G1274" s="19">
        <v>0</v>
      </c>
      <c r="H1274" s="10"/>
      <c r="I1274" s="16">
        <v>0</v>
      </c>
      <c r="J1274" s="17">
        <v>0</v>
      </c>
      <c r="K1274" s="18">
        <v>1</v>
      </c>
      <c r="L1274" s="19">
        <v>0</v>
      </c>
      <c r="N1274" s="1">
        <f t="shared" ref="N1274" si="13413">D1274*I1271+F1274*I1274-E1274*J1271-G1274*J1274</f>
        <v>0</v>
      </c>
      <c r="O1274" s="4">
        <f t="shared" ref="O1274" si="13414">(D1274*J1271+E1274*I1271+F1274*J1274+G1274*I1274)</f>
        <v>2.5411776000000001</v>
      </c>
      <c r="P1274" s="2">
        <f t="shared" ref="P1274" si="13415">D1274*K1271+F1274*K1274-E1274*L1271-G1274*L1274</f>
        <v>-10.314249696788483</v>
      </c>
      <c r="Q1274" s="3">
        <f t="shared" ref="Q1274" si="13416">(D1274*L1271+E1274*K1271+F1274*L1274+G1274*K1274)</f>
        <v>0</v>
      </c>
      <c r="S1274" s="16">
        <v>0</v>
      </c>
      <c r="T1274" s="17">
        <f t="shared" ref="T1274" si="13417">$B1271*$T$4</f>
        <v>5.6299776000000001</v>
      </c>
      <c r="U1274" s="18">
        <v>1</v>
      </c>
      <c r="V1274" s="19">
        <v>0</v>
      </c>
      <c r="W1274" s="20"/>
      <c r="X1274" s="1">
        <f t="shared" ref="X1274" si="13418">N1274*S1271+P1274*S1274-O1274*T1271-Q1274*T1274</f>
        <v>0</v>
      </c>
      <c r="Y1274" s="4">
        <f t="shared" ref="Y1274" si="13419">(N1274*T1271+O1274*S1271+P1274*T1274+Q1274*S1274)</f>
        <v>-55.527817153725955</v>
      </c>
      <c r="Z1274" s="2">
        <f t="shared" ref="Z1274" si="13420">N1274*U1271+P1274*U1274-O1274*V1271-Q1274*V1274</f>
        <v>-10.314249696788483</v>
      </c>
      <c r="AA1274" s="3">
        <f t="shared" ref="AA1274" si="13421">(N1274*V1271+O1274*U1271+P1274*V1274+Q1274*U1274)</f>
        <v>0</v>
      </c>
      <c r="AB1274" s="20"/>
      <c r="AC1274" s="16">
        <v>0</v>
      </c>
      <c r="AD1274" s="17">
        <v>0</v>
      </c>
      <c r="AE1274" s="18">
        <v>1</v>
      </c>
      <c r="AF1274" s="19">
        <v>0</v>
      </c>
      <c r="AG1274" s="20"/>
      <c r="AH1274" s="1">
        <f t="shared" ref="AH1274" si="13422">X1274*AC1271+Z1274*AC1274-Y1274*AD1271-AA1274*AD1274</f>
        <v>0</v>
      </c>
      <c r="AI1274" s="4">
        <f t="shared" ref="AI1274" si="13423">(X1274*AD1271+Y1274*AC1271+Z1274*AD1274+AA1274*AC1274)</f>
        <v>-55.527817153725955</v>
      </c>
      <c r="AJ1274" s="2">
        <f t="shared" ref="AJ1274" si="13424">X1274*AE1271+Z1274*AE1274-Y1274*AF1271-AA1274*AF1274</f>
        <v>286.36914488767417</v>
      </c>
      <c r="AK1274" s="3">
        <f t="shared" ref="AK1274" si="13425">(X1274*AF1271+Y1274*AE1271+Z1274*AF1274+AA1274*AE1274)</f>
        <v>0</v>
      </c>
      <c r="AL1274" s="20"/>
      <c r="AM1274" s="16">
        <v>0</v>
      </c>
      <c r="AN1274" s="17">
        <f t="shared" ref="AN1274" si="13426">$B1271*$AN$4</f>
        <v>5.9459711999999998</v>
      </c>
      <c r="AO1274" s="18">
        <v>1</v>
      </c>
      <c r="AP1274" s="19">
        <v>0</v>
      </c>
      <c r="AR1274" s="1">
        <f t="shared" ref="AR1274" si="13427">AH1274*AM1271+AJ1274*AM1274-AI1274*AN1271-AK1274*AN1274</f>
        <v>0</v>
      </c>
      <c r="AS1274" s="4">
        <f t="shared" ref="AS1274" si="13428">(AH1274*AN1271+AI1274*AM1271+AJ1274*AN1274+AK1274*AM1274)</f>
        <v>1647.2148709170119</v>
      </c>
      <c r="AT1274" s="2">
        <f t="shared" ref="AT1274" si="13429">AH1274*AO1271+AJ1274*AO1274-AI1274*AP1271-AK1274*AP1274</f>
        <v>286.36914488767417</v>
      </c>
      <c r="AU1274" s="3">
        <f t="shared" ref="AU1274" si="13430">(AH1274*AP1271+AI1274*AO1271+AJ1274*AP1274+AK1274*AO1274)</f>
        <v>0</v>
      </c>
      <c r="AV1274" s="20"/>
      <c r="AW1274" s="16">
        <v>0</v>
      </c>
      <c r="AX1274" s="17">
        <v>0</v>
      </c>
      <c r="AY1274" s="18">
        <v>1</v>
      </c>
      <c r="AZ1274" s="19">
        <v>0</v>
      </c>
      <c r="BA1274" s="20"/>
      <c r="BB1274" s="1">
        <f t="shared" ref="BB1274" si="13431">AR1274*AW1271+AT1274*AW1274-AS1274*AX1271-AU1274*AX1274</f>
        <v>0</v>
      </c>
      <c r="BC1274" s="4">
        <f t="shared" ref="BC1274" si="13432">(AR1274*AX1271+AS1274*AW1271+AT1274*AX1274+AU1274*AW1274)</f>
        <v>1647.2148709170119</v>
      </c>
      <c r="BD1274" s="2">
        <f t="shared" ref="BD1274" si="13433">AR1274*AY1271+AT1274*AY1274-AS1274*AZ1271-AU1274*AZ1274</f>
        <v>-8514.6485173179481</v>
      </c>
      <c r="BE1274" s="3">
        <f t="shared" ref="BE1274" si="13434">(AR1274*AZ1271+AS1274*AY1271+AT1274*AZ1274+AU1274*AY1274)</f>
        <v>0</v>
      </c>
      <c r="BF1274" s="20"/>
      <c r="BG1274" s="16">
        <v>0</v>
      </c>
      <c r="BH1274" s="17">
        <f t="shared" ref="BH1274" si="13435">$B1271*$BH$4</f>
        <v>5.6299776000000001</v>
      </c>
      <c r="BI1274" s="18">
        <v>1</v>
      </c>
      <c r="BJ1274" s="19">
        <v>0</v>
      </c>
      <c r="BK1274" s="20"/>
      <c r="BL1274" s="1">
        <f t="shared" ref="BL1274" si="13436">BB1274*BG1271+BD1274*BG1274-BC1274*BH1271-BE1274*BH1274</f>
        <v>0</v>
      </c>
      <c r="BM1274" s="4">
        <f t="shared" ref="BM1274" si="13437">(BB1274*BH1271+BC1274*BG1271+BD1274*BH1274+BE1274*BG1274)</f>
        <v>-46290.065553456247</v>
      </c>
      <c r="BN1274" s="2">
        <f t="shared" ref="BN1274" si="13438">BB1274*BI1271+BD1274*BI1274-BC1274*BJ1271-BE1274*BJ1274</f>
        <v>-8514.6485173179481</v>
      </c>
      <c r="BO1274" s="3">
        <f t="shared" ref="BO1274" si="13439">(BB1274*BJ1271+BC1274*BI1271+BD1274*BJ1274+BE1274*BI1274)</f>
        <v>0</v>
      </c>
      <c r="BP1274" s="20"/>
      <c r="BQ1274" s="16">
        <v>0</v>
      </c>
      <c r="BR1274" s="17">
        <v>0</v>
      </c>
      <c r="BS1274" s="18">
        <v>1</v>
      </c>
      <c r="BT1274" s="19">
        <v>0</v>
      </c>
      <c r="BU1274" s="20"/>
      <c r="BV1274" s="1">
        <f t="shared" ref="BV1274" si="13440">BL1274*BQ1271+BN1274*BQ1274-BM1274*BR1271-BO1274*BR1274</f>
        <v>0</v>
      </c>
      <c r="BW1274" s="4">
        <f t="shared" ref="BW1274" si="13441">(BL1274*BR1271+BM1274*BQ1271+BN1274*BR1274+BO1274*BQ1274)</f>
        <v>-46290.065553456247</v>
      </c>
      <c r="BX1274" s="2">
        <f t="shared" ref="BX1274" si="13442">BL1274*BS1271+BN1274*BS1274-BM1274*BT1271-BO1274*BT1274</f>
        <v>197585.60994258319</v>
      </c>
      <c r="BY1274" s="3">
        <f t="shared" ref="BY1274" si="13443">(BL1274*BT1271+BM1274*BS1271+BN1274*BT1274+BO1274*BS1274)</f>
        <v>0</v>
      </c>
      <c r="BZ1274" s="20"/>
      <c r="CA1274" s="16">
        <v>0</v>
      </c>
      <c r="CB1274" s="17">
        <f t="shared" ref="CB1274" si="13444">$B1271*$CB$4</f>
        <v>2.5411776000000001</v>
      </c>
      <c r="CC1274" s="18">
        <v>1</v>
      </c>
      <c r="CD1274" s="19">
        <v>0</v>
      </c>
      <c r="CE1274" s="20"/>
      <c r="CF1274" s="1">
        <f t="shared" ref="CF1274" si="13445">BV1274*CA1271+BX1274*CA1274-BW1274*CB1271-BY1274*CB1274</f>
        <v>0</v>
      </c>
      <c r="CG1274" s="4">
        <f t="shared" ref="CG1274" si="13446">(BV1274*CB1271+BW1274*CA1271+BX1274*CB1274+BY1274*CA1274)</f>
        <v>455810.06051497348</v>
      </c>
      <c r="CH1274" s="2">
        <f t="shared" ref="CH1274" si="13447">BV1274*CC1271+BX1274*CC1274-BW1274*CD1271-BY1274*CD1274</f>
        <v>197585.60994258319</v>
      </c>
      <c r="CI1274" s="3">
        <f t="shared" ref="CI1274" si="13448">(BV1274*CD1271+BW1274*CC1271+BX1274*CD1274+BY1274*CC1274)</f>
        <v>0</v>
      </c>
      <c r="CK1274" s="16">
        <f t="shared" ref="CK1274" si="13449">1/$CL$4</f>
        <v>1</v>
      </c>
      <c r="CL1274" s="17">
        <v>0</v>
      </c>
      <c r="CM1274" s="18">
        <v>1</v>
      </c>
      <c r="CN1274" s="19">
        <v>0</v>
      </c>
      <c r="CP1274" s="1">
        <f t="shared" ref="CP1274" si="13450">CF1274*CK1271+CH1274*CK1274-CG1274*CL1271-CI1274*CL1274</f>
        <v>197585.60994258319</v>
      </c>
      <c r="CQ1274" s="4">
        <f t="shared" ref="CQ1274" si="13451">(CF1274*CL1271+CG1274*CK1271+CH1274*CL1274+CI1274*CK1274)</f>
        <v>455810.06051497348</v>
      </c>
      <c r="CR1274" s="2">
        <f t="shared" ref="CR1274" si="13452">CF1274*CM1271+CH1274*CM1274-CG1274*CN1271-CI1274*CN1274</f>
        <v>197585.60994258319</v>
      </c>
      <c r="CS1274" s="3">
        <f t="shared" ref="CS1274" si="13453">(CF1274*CN1271+CG1274*CM1271+CH1274*CN1274+CI1274*CM1274)</f>
        <v>0</v>
      </c>
      <c r="CU1274" s="39">
        <f t="shared" ref="CU1274" si="13454">(180/PI())*ATAN(-1*(CQ1271/CP1271))</f>
        <v>23.435879992014502</v>
      </c>
      <c r="CW1274" s="56">
        <f t="shared" ref="CW1274" si="13455">20*LOG(((1-(10^(CU1271/20)^2)*(1-((1-CW1271)/(1+CW1271))^2))^0.5))</f>
        <v>-4.999845048599873E-11</v>
      </c>
    </row>
    <row r="1275" spans="1:101" ht="18" customHeight="1">
      <c r="E1275" s="20"/>
      <c r="F1275" s="20"/>
      <c r="G1275" s="20"/>
      <c r="H1275" s="20"/>
      <c r="I1275" s="20"/>
      <c r="J1275" s="20"/>
      <c r="K1275" s="20"/>
      <c r="L1275" s="20"/>
      <c r="M1275" s="20"/>
      <c r="N1275" s="20"/>
      <c r="O1275" s="20"/>
      <c r="P1275" s="20"/>
      <c r="Q1275" s="20"/>
      <c r="R1275" s="20"/>
      <c r="S1275" s="20"/>
      <c r="T1275" s="20"/>
      <c r="U1275" s="20"/>
      <c r="V1275" s="20"/>
      <c r="W1275" s="20"/>
      <c r="X1275" s="20"/>
      <c r="Y1275" s="20"/>
      <c r="Z1275" s="20"/>
      <c r="AA1275" s="20"/>
      <c r="AB1275" s="30"/>
      <c r="AC1275" s="20"/>
      <c r="AD1275" s="20"/>
      <c r="AE1275" s="20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</row>
    <row r="1276" spans="1:101" ht="18" customHeight="1"/>
    <row r="1277" spans="1:101" ht="18" customHeight="1" thickBot="1">
      <c r="A1277" s="23"/>
      <c r="B1277" s="23"/>
      <c r="C1277" s="23"/>
      <c r="D1277" s="20" t="s">
        <v>6</v>
      </c>
      <c r="E1277" s="20"/>
      <c r="F1277" s="20"/>
      <c r="G1277" s="20"/>
      <c r="H1277" s="20"/>
      <c r="I1277" s="20" t="s">
        <v>7</v>
      </c>
      <c r="J1277" s="20"/>
      <c r="K1277" s="20"/>
      <c r="L1277" s="20"/>
      <c r="M1277" s="23"/>
      <c r="N1277" s="23"/>
      <c r="O1277" s="24" t="s">
        <v>8</v>
      </c>
      <c r="P1277" s="23"/>
      <c r="Q1277" s="23"/>
      <c r="R1277" s="23"/>
      <c r="S1277" s="20"/>
      <c r="T1277" s="20" t="s">
        <v>9</v>
      </c>
      <c r="U1277" s="23"/>
      <c r="V1277" s="23"/>
      <c r="W1277" s="23"/>
      <c r="X1277" s="23"/>
      <c r="Y1277" s="24" t="s">
        <v>10</v>
      </c>
      <c r="Z1277" s="23"/>
      <c r="AA1277" s="23"/>
      <c r="AB1277" s="23"/>
      <c r="AC1277" s="24" t="s">
        <v>11</v>
      </c>
      <c r="AD1277" s="20"/>
      <c r="AE1277" s="20"/>
      <c r="AF1277" s="20"/>
      <c r="AG1277" s="20"/>
      <c r="AH1277" s="23"/>
      <c r="AI1277" s="24" t="s">
        <v>12</v>
      </c>
      <c r="AJ1277" s="23"/>
      <c r="AK1277" s="23"/>
      <c r="AL1277" s="20"/>
      <c r="AM1277" s="24" t="s">
        <v>21</v>
      </c>
      <c r="AN1277" s="20"/>
      <c r="AO1277" s="23"/>
      <c r="AP1277" s="23"/>
      <c r="AQ1277" s="23"/>
      <c r="AR1277" s="23"/>
      <c r="AS1277" s="24" t="s">
        <v>87</v>
      </c>
      <c r="AT1277" s="23"/>
      <c r="AU1277" s="23"/>
      <c r="AV1277" s="23"/>
      <c r="AW1277" s="24" t="s">
        <v>22</v>
      </c>
      <c r="AX1277" s="20"/>
      <c r="AY1277" s="20"/>
      <c r="AZ1277" s="20"/>
      <c r="BA1277" s="20"/>
      <c r="BB1277" s="23"/>
      <c r="BC1277" s="24" t="s">
        <v>13</v>
      </c>
      <c r="BD1277" s="23"/>
      <c r="BE1277" s="23"/>
      <c r="BF1277" s="23"/>
      <c r="BG1277" s="24" t="s">
        <v>23</v>
      </c>
      <c r="BH1277" s="20"/>
      <c r="BI1277" s="23"/>
      <c r="BJ1277" s="23"/>
      <c r="BK1277" s="23"/>
      <c r="BL1277" s="23"/>
      <c r="BM1277" s="24" t="s">
        <v>24</v>
      </c>
      <c r="BN1277" s="23"/>
      <c r="BO1277" s="23"/>
      <c r="BP1277" s="23"/>
      <c r="BQ1277" s="24" t="s">
        <v>22</v>
      </c>
      <c r="BR1277" s="20"/>
      <c r="BS1277" s="20"/>
      <c r="BT1277" s="20"/>
      <c r="BU1277" s="20"/>
      <c r="BV1277" s="23"/>
      <c r="BW1277" s="24" t="s">
        <v>25</v>
      </c>
      <c r="BX1277" s="23"/>
      <c r="BY1277" s="23"/>
      <c r="BZ1277" s="23"/>
      <c r="CA1277" s="24" t="s">
        <v>23</v>
      </c>
      <c r="CB1277" s="20"/>
      <c r="CC1277" s="23"/>
      <c r="CD1277" s="23"/>
      <c r="CE1277" s="23"/>
      <c r="CF1277" s="23"/>
      <c r="CG1277" s="24" t="s">
        <v>88</v>
      </c>
      <c r="CH1277" s="23"/>
      <c r="CI1277" s="23"/>
      <c r="CJ1277" s="23"/>
      <c r="CK1277" s="24" t="s">
        <v>155</v>
      </c>
      <c r="CL1277" s="24"/>
      <c r="CM1277" s="23"/>
      <c r="CN1277" s="23"/>
      <c r="CO1277" s="23"/>
      <c r="CP1277" s="23"/>
      <c r="CQ1277" s="24" t="s">
        <v>89</v>
      </c>
      <c r="CR1277" s="23"/>
      <c r="CS1277" s="23"/>
    </row>
    <row r="1278" spans="1:101" ht="18" customHeight="1" thickBot="1">
      <c r="A1278" s="23"/>
      <c r="B1278" s="33"/>
      <c r="C1278" s="23"/>
      <c r="D1278" s="7" t="s">
        <v>99</v>
      </c>
      <c r="E1278" s="8"/>
      <c r="F1278" s="8" t="s">
        <v>100</v>
      </c>
      <c r="G1278" s="9"/>
      <c r="H1278" s="10"/>
      <c r="I1278" s="7" t="s">
        <v>103</v>
      </c>
      <c r="J1278" s="8"/>
      <c r="K1278" s="8" t="s">
        <v>104</v>
      </c>
      <c r="L1278" s="9"/>
      <c r="M1278" s="23"/>
      <c r="N1278" s="194" t="s">
        <v>74</v>
      </c>
      <c r="O1278" s="195"/>
      <c r="P1278" s="196" t="s">
        <v>75</v>
      </c>
      <c r="Q1278" s="197"/>
      <c r="R1278" s="23"/>
      <c r="S1278" s="7" t="s">
        <v>2</v>
      </c>
      <c r="T1278" s="8"/>
      <c r="U1278" s="8" t="s">
        <v>3</v>
      </c>
      <c r="V1278" s="9"/>
      <c r="W1278" s="20"/>
      <c r="X1278" s="194" t="s">
        <v>108</v>
      </c>
      <c r="Y1278" s="195"/>
      <c r="Z1278" s="196" t="s">
        <v>109</v>
      </c>
      <c r="AA1278" s="197"/>
      <c r="AB1278" s="20"/>
      <c r="AC1278" s="7" t="s">
        <v>107</v>
      </c>
      <c r="AD1278" s="8"/>
      <c r="AE1278" s="8" t="s">
        <v>14</v>
      </c>
      <c r="AF1278" s="9"/>
      <c r="AG1278" s="20"/>
      <c r="AH1278" s="194" t="s">
        <v>112</v>
      </c>
      <c r="AI1278" s="195"/>
      <c r="AJ1278" s="196" t="s">
        <v>113</v>
      </c>
      <c r="AK1278" s="197"/>
      <c r="AL1278" s="20"/>
      <c r="AM1278" s="106" t="s">
        <v>135</v>
      </c>
      <c r="AN1278" s="107"/>
      <c r="AO1278" s="107" t="s">
        <v>136</v>
      </c>
      <c r="AP1278" s="108"/>
      <c r="AQ1278" s="23"/>
      <c r="AR1278" s="194" t="s">
        <v>116</v>
      </c>
      <c r="AS1278" s="195"/>
      <c r="AT1278" s="196" t="s">
        <v>0</v>
      </c>
      <c r="AU1278" s="197"/>
      <c r="AV1278" s="36"/>
      <c r="AW1278" s="7" t="s">
        <v>139</v>
      </c>
      <c r="AX1278" s="8"/>
      <c r="AY1278" s="8" t="s">
        <v>140</v>
      </c>
      <c r="AZ1278" s="9"/>
      <c r="BA1278" s="20"/>
      <c r="BB1278" s="194" t="s">
        <v>119</v>
      </c>
      <c r="BC1278" s="195"/>
      <c r="BD1278" s="196" t="s">
        <v>120</v>
      </c>
      <c r="BE1278" s="197"/>
      <c r="BF1278" s="36"/>
      <c r="BG1278" s="190" t="s">
        <v>143</v>
      </c>
      <c r="BH1278" s="191"/>
      <c r="BI1278" s="192" t="s">
        <v>144</v>
      </c>
      <c r="BJ1278" s="193"/>
      <c r="BK1278" s="36"/>
      <c r="BL1278" s="194" t="s">
        <v>123</v>
      </c>
      <c r="BM1278" s="195"/>
      <c r="BN1278" s="196" t="s">
        <v>124</v>
      </c>
      <c r="BO1278" s="197"/>
      <c r="BP1278" s="36"/>
      <c r="BQ1278" s="7" t="s">
        <v>147</v>
      </c>
      <c r="BR1278" s="8"/>
      <c r="BS1278" s="8" t="s">
        <v>148</v>
      </c>
      <c r="BT1278" s="9"/>
      <c r="BU1278" s="20"/>
      <c r="BV1278" s="194" t="s">
        <v>127</v>
      </c>
      <c r="BW1278" s="195"/>
      <c r="BX1278" s="196" t="s">
        <v>128</v>
      </c>
      <c r="BY1278" s="197"/>
      <c r="BZ1278" s="36"/>
      <c r="CA1278" s="7" t="s">
        <v>151</v>
      </c>
      <c r="CB1278" s="8"/>
      <c r="CC1278" s="8" t="s">
        <v>152</v>
      </c>
      <c r="CD1278" s="9"/>
      <c r="CE1278" s="36"/>
      <c r="CF1278" s="194" t="s">
        <v>131</v>
      </c>
      <c r="CG1278" s="195"/>
      <c r="CH1278" s="196" t="s">
        <v>132</v>
      </c>
      <c r="CI1278" s="197"/>
      <c r="CJ1278" s="23"/>
      <c r="CK1278" s="7" t="s">
        <v>156</v>
      </c>
      <c r="CL1278" s="8"/>
      <c r="CM1278" s="8" t="s">
        <v>157</v>
      </c>
      <c r="CN1278" s="9"/>
      <c r="CO1278" s="23"/>
      <c r="CP1278" s="194" t="s">
        <v>160</v>
      </c>
      <c r="CQ1278" s="195"/>
      <c r="CR1278" s="196" t="s">
        <v>132</v>
      </c>
      <c r="CS1278" s="197"/>
      <c r="CU1278" s="26" t="s">
        <v>15</v>
      </c>
      <c r="CW1278" s="52" t="s">
        <v>46</v>
      </c>
    </row>
    <row r="1279" spans="1:101" ht="18" customHeight="1" thickTop="1" thickBot="1">
      <c r="B1279" s="34">
        <v>3.14</v>
      </c>
      <c r="D1279" s="11">
        <v>1</v>
      </c>
      <c r="E1279" s="12">
        <v>0</v>
      </c>
      <c r="F1279" s="13">
        <v>0</v>
      </c>
      <c r="G1279" s="14">
        <v>0</v>
      </c>
      <c r="H1279" s="10"/>
      <c r="I1279" s="11">
        <v>1</v>
      </c>
      <c r="J1279" s="12">
        <v>0</v>
      </c>
      <c r="K1279" s="13">
        <v>0</v>
      </c>
      <c r="L1279" s="40">
        <f t="shared" ref="L1279" si="13456">$B1279*$J$4</f>
        <v>4.4809056000000007</v>
      </c>
      <c r="N1279" s="1">
        <f t="shared" ref="N1279" si="13457">D1279*I1279+F1279*I1282-E1279*J1279-G1279*J1282</f>
        <v>1</v>
      </c>
      <c r="O1279" s="4">
        <f t="shared" ref="O1279" si="13458">(D1279*J1279+E1279*I1279+F1279*J1282+G1279*I1282)</f>
        <v>0</v>
      </c>
      <c r="P1279" s="2">
        <f t="shared" ref="P1279" si="13459">D1279*K1279+F1279*K1282-E1279*L1279-G1279*L1282</f>
        <v>0</v>
      </c>
      <c r="Q1279" s="3">
        <f t="shared" ref="Q1279" si="13460">(D1279*L1279+E1279*K1279+F1279*L1282+G1279*K1282)</f>
        <v>4.4809056000000007</v>
      </c>
      <c r="S1279" s="11">
        <v>1</v>
      </c>
      <c r="T1279" s="12">
        <v>0</v>
      </c>
      <c r="U1279" s="13">
        <v>0</v>
      </c>
      <c r="V1279" s="13">
        <v>0</v>
      </c>
      <c r="W1279" s="20"/>
      <c r="X1279" s="1">
        <f t="shared" ref="X1279" si="13461">N1279*S1279+P1279*S1282-O1279*T1279-Q1279*T1282</f>
        <v>-24.389112246456328</v>
      </c>
      <c r="Y1279" s="4">
        <f t="shared" ref="Y1279" si="13462">(N1279*T1279+O1279*S1279+P1279*T1282+Q1279*S1282)</f>
        <v>0</v>
      </c>
      <c r="Z1279" s="2">
        <f t="shared" ref="Z1279" si="13463">N1279*U1279+P1279*U1282-O1279*V1279-Q1279*V1282</f>
        <v>0</v>
      </c>
      <c r="AA1279" s="3">
        <f t="shared" ref="AA1279" si="13464">(N1279*V1279+O1279*U1279+P1279*V1282+Q1279*U1282)</f>
        <v>4.4809056000000007</v>
      </c>
      <c r="AB1279" s="20"/>
      <c r="AC1279" s="11">
        <v>1</v>
      </c>
      <c r="AD1279" s="12">
        <v>0</v>
      </c>
      <c r="AE1279" s="13">
        <v>0</v>
      </c>
      <c r="AF1279" s="40">
        <f t="shared" ref="AF1279" si="13465">$B1279*$AD$4</f>
        <v>5.3772186000000008</v>
      </c>
      <c r="AG1279" s="20"/>
      <c r="AH1279" s="1">
        <f t="shared" ref="AH1279" si="13466">X1279*AC1279+Z1279*AC1282-Y1279*AD1279-AA1279*AD1282</f>
        <v>-24.389112246456328</v>
      </c>
      <c r="AI1279" s="4">
        <f t="shared" ref="AI1279" si="13467">(X1279*AD1279+Y1279*AC1279+Z1279*AD1282+AA1279*AC1282)</f>
        <v>0</v>
      </c>
      <c r="AJ1279" s="2">
        <f t="shared" ref="AJ1279" si="13468">X1279*AE1279+Z1279*AE1282-Y1279*AF1279-AA1279*AF1282</f>
        <v>0</v>
      </c>
      <c r="AK1279" s="3">
        <f t="shared" ref="AK1279" si="13469">(X1279*AF1279+Y1279*AE1279+Z1279*AF1282+AA1279*AE1282)</f>
        <v>-126.66468240913278</v>
      </c>
      <c r="AL1279" s="20"/>
      <c r="AM1279" s="11">
        <v>1</v>
      </c>
      <c r="AN1279" s="12">
        <v>0</v>
      </c>
      <c r="AO1279" s="13">
        <v>0</v>
      </c>
      <c r="AP1279" s="14">
        <v>0</v>
      </c>
      <c r="AR1279" s="1">
        <f t="shared" ref="AR1279" si="13470">AH1279*AM1279+AJ1279*AM1282-AI1279*AN1279-AK1279*AN1282</f>
        <v>733.5832911183544</v>
      </c>
      <c r="AS1279" s="4">
        <f t="shared" ref="AS1279" si="13471">(AH1279*AN1279+AI1279*AM1279+AJ1279*AN1282+AK1279*AM1282)</f>
        <v>0</v>
      </c>
      <c r="AT1279" s="2">
        <f t="shared" ref="AT1279" si="13472">AH1279*AO1279+AJ1279*AO1282-AI1279*AP1279-AK1279*AP1282</f>
        <v>0</v>
      </c>
      <c r="AU1279" s="3">
        <f t="shared" ref="AU1279" si="13473">(AH1279*AP1279+AI1279*AO1279+AJ1279*AP1282+AK1279*AO1282)</f>
        <v>-126.66468240913278</v>
      </c>
      <c r="AV1279" s="20"/>
      <c r="AW1279" s="11">
        <v>1</v>
      </c>
      <c r="AX1279" s="12">
        <v>0</v>
      </c>
      <c r="AY1279" s="13">
        <v>0</v>
      </c>
      <c r="AZ1279" s="40">
        <f t="shared" ref="AZ1279" si="13474">$B1279*$AX$4</f>
        <v>5.3772186000000008</v>
      </c>
      <c r="BA1279" s="20"/>
      <c r="BB1279" s="1">
        <f t="shared" ref="BB1279" si="13475">AR1279*AW1279+AT1279*AW1282-AS1279*AX1279-AU1279*AX1282</f>
        <v>733.5832911183544</v>
      </c>
      <c r="BC1279" s="4">
        <f t="shared" ref="BC1279" si="13476">(AR1279*AX1279+AS1279*AW1279+AT1279*AX1282+AU1279*AW1282)</f>
        <v>0</v>
      </c>
      <c r="BD1279" s="2">
        <f t="shared" ref="BD1279" si="13477">AR1279*AY1279+AT1279*AY1282-AS1279*AZ1279-AU1279*AZ1282</f>
        <v>0</v>
      </c>
      <c r="BE1279" s="3">
        <f t="shared" ref="BE1279" si="13478">(AR1279*AZ1279+AS1279*AY1279+AT1279*AZ1282+AU1279*AY1282)</f>
        <v>3817.9730352416982</v>
      </c>
      <c r="BF1279" s="20"/>
      <c r="BG1279" s="11">
        <v>1</v>
      </c>
      <c r="BH1279" s="12">
        <v>0</v>
      </c>
      <c r="BI1279" s="13">
        <v>0</v>
      </c>
      <c r="BJ1279" s="14">
        <v>0</v>
      </c>
      <c r="BK1279" s="20"/>
      <c r="BL1279" s="1">
        <f t="shared" ref="BL1279" si="13479">BB1279*BG1279+BD1279*BG1282-BC1279*BH1279-BE1279*BH1282</f>
        <v>-20899.308494349079</v>
      </c>
      <c r="BM1279" s="4">
        <f t="shared" ref="BM1279" si="13480">(BB1279*BH1279+BC1279*BG1279+BD1279*BH1282+BE1279*BG1282)</f>
        <v>0</v>
      </c>
      <c r="BN1279" s="2">
        <f t="shared" ref="BN1279" si="13481">BB1279*BI1279+BD1279*BI1282-BC1279*BJ1279-BE1279*BJ1282</f>
        <v>0</v>
      </c>
      <c r="BO1279" s="3">
        <f t="shared" ref="BO1279" si="13482">(BB1279*BJ1279+BC1279*BI1279+BD1279*BJ1282+BE1279*BI1282)</f>
        <v>3817.9730352416982</v>
      </c>
      <c r="BP1279" s="20"/>
      <c r="BQ1279" s="11">
        <v>1</v>
      </c>
      <c r="BR1279" s="12">
        <v>0</v>
      </c>
      <c r="BS1279" s="13">
        <v>0</v>
      </c>
      <c r="BT1279" s="40">
        <f t="shared" ref="BT1279" si="13483">$B1279*BR$4</f>
        <v>4.4809056000000007</v>
      </c>
      <c r="BU1279" s="20"/>
      <c r="BV1279" s="1">
        <f t="shared" ref="BV1279" si="13484">BL1279*BQ1279+BN1279*BQ1282-BM1279*BR1279-BO1279*BR1282</f>
        <v>-20899.308494349079</v>
      </c>
      <c r="BW1279" s="4">
        <f t="shared" ref="BW1279" si="13485">(BL1279*BR1279+BM1279*BQ1279+BN1279*BR1282+BO1279*BQ1282)</f>
        <v>0</v>
      </c>
      <c r="BX1279" s="2">
        <f t="shared" ref="BX1279" si="13486">BL1279*BS1279+BN1279*BS1282-BM1279*BT1279-BO1279*BT1282</f>
        <v>0</v>
      </c>
      <c r="BY1279" s="3">
        <f t="shared" ref="BY1279" si="13487">(BL1279*BT1279+BM1279*BS1279+BN1279*BT1282+BO1279*BS1282)</f>
        <v>-89829.855433214674</v>
      </c>
      <c r="BZ1279" s="20"/>
      <c r="CA1279" s="11">
        <v>1</v>
      </c>
      <c r="CB1279" s="12">
        <v>0</v>
      </c>
      <c r="CC1279" s="13">
        <v>0</v>
      </c>
      <c r="CD1279" s="14">
        <v>0</v>
      </c>
      <c r="CE1279" s="20"/>
      <c r="CF1279" s="1">
        <f t="shared" ref="CF1279" si="13488">BV1279*CA1279+BX1279*CA1282-BW1279*CB1279-BY1279*CB1282</f>
        <v>208837.60035683925</v>
      </c>
      <c r="CG1279" s="4">
        <f t="shared" ref="CG1279" si="13489">(BV1279*CB1279+BW1279*CA1279+BX1279*CB1282+BY1279*CA1282)</f>
        <v>0</v>
      </c>
      <c r="CH1279" s="2">
        <f t="shared" ref="CH1279" si="13490">BV1279*CC1279+BX1279*CC1282-BW1279*CD1279-BY1279*CD1282</f>
        <v>0</v>
      </c>
      <c r="CI1279" s="3">
        <f t="shared" ref="CI1279" si="13491">(BV1279*CD1279+BW1279*CC1279+BX1279*CD1282+BY1279*CC1282)</f>
        <v>-89829.855433214674</v>
      </c>
      <c r="CJ1279" s="28"/>
      <c r="CK1279" s="11">
        <v>1</v>
      </c>
      <c r="CL1279" s="12">
        <v>0</v>
      </c>
      <c r="CM1279" s="13">
        <v>0</v>
      </c>
      <c r="CN1279" s="14">
        <v>0</v>
      </c>
      <c r="CP1279" s="1">
        <f t="shared" ref="CP1279" si="13492">CF1279*CK1279+CH1279*CK1282-CG1279*CL1279-CI1279*CL1282</f>
        <v>208837.60035683925</v>
      </c>
      <c r="CQ1279" s="4">
        <f t="shared" ref="CQ1279" si="13493">(CF1279*CL1279+CG1279*CK1279+CH1279*CL1282+CI1279*CK1282)</f>
        <v>-89829.855433214674</v>
      </c>
      <c r="CR1279" s="2">
        <f t="shared" ref="CR1279" si="13494">CF1279*CM1279+CH1279*CM1282-CG1279*CN1279-CI1279*CN1282</f>
        <v>0</v>
      </c>
      <c r="CS1279" s="3">
        <f t="shared" ref="CS1279" si="13495">(CF1279*CN1279+CG1279*CM1279+CH1279*CN1282+CI1279*CM1282)</f>
        <v>-89829.855433214674</v>
      </c>
      <c r="CU1279" s="29">
        <f t="shared" ref="CU1279" si="13496">20*LOG(((1+$CL$4)/$CL$4)/((CP1279+CP1282)^2+(CQ1279+CQ1282)^2)^0.5)</f>
        <v>-109.17786411052994</v>
      </c>
      <c r="CW1279" s="53">
        <f t="shared" ref="CW1279" si="13497">((CP1279^2+CQ1279^2)^0.5)/((CP1282^2+CQ1282^2)^0.5)</f>
        <v>0.430142154867999</v>
      </c>
    </row>
    <row r="1280" spans="1:101" ht="18" customHeight="1" thickBot="1">
      <c r="D1280" s="11"/>
      <c r="E1280" s="13"/>
      <c r="F1280" s="13"/>
      <c r="G1280" s="15"/>
      <c r="H1280" s="10"/>
      <c r="I1280" s="11"/>
      <c r="J1280" s="13"/>
      <c r="K1280" s="13"/>
      <c r="L1280" s="15"/>
      <c r="N1280" s="5"/>
      <c r="Q1280" s="6"/>
      <c r="S1280" s="11"/>
      <c r="T1280" s="13"/>
      <c r="U1280" s="13"/>
      <c r="V1280" s="15"/>
      <c r="W1280" s="20"/>
      <c r="X1280" s="5"/>
      <c r="AA1280" s="6"/>
      <c r="AB1280" s="20"/>
      <c r="AC1280" s="11"/>
      <c r="AD1280" s="13"/>
      <c r="AE1280" s="13"/>
      <c r="AF1280" s="15"/>
      <c r="AG1280" s="20"/>
      <c r="AH1280" s="5"/>
      <c r="AK1280" s="6"/>
      <c r="AL1280" s="20"/>
      <c r="AM1280" s="11"/>
      <c r="AN1280" s="13"/>
      <c r="AO1280" s="13"/>
      <c r="AP1280" s="15"/>
      <c r="AR1280" s="5"/>
      <c r="AU1280" s="6"/>
      <c r="AW1280" s="11"/>
      <c r="AX1280" s="13"/>
      <c r="AY1280" s="13"/>
      <c r="AZ1280" s="15"/>
      <c r="BA1280" s="20"/>
      <c r="BB1280" s="5"/>
      <c r="BE1280" s="6"/>
      <c r="BG1280" s="11"/>
      <c r="BH1280" s="13"/>
      <c r="BI1280" s="13"/>
      <c r="BJ1280" s="15"/>
      <c r="BL1280" s="5"/>
      <c r="BO1280" s="6"/>
      <c r="BQ1280" s="11"/>
      <c r="BR1280" s="13"/>
      <c r="BS1280" s="13"/>
      <c r="BT1280" s="15"/>
      <c r="BU1280" s="20"/>
      <c r="BV1280" s="5"/>
      <c r="BY1280" s="6"/>
      <c r="CA1280" s="11"/>
      <c r="CB1280" s="13"/>
      <c r="CC1280" s="13"/>
      <c r="CD1280" s="15"/>
      <c r="CF1280" s="5"/>
      <c r="CI1280" s="6"/>
      <c r="CK1280" s="11"/>
      <c r="CL1280" s="13"/>
      <c r="CM1280" s="13"/>
      <c r="CN1280" s="15"/>
      <c r="CP1280" s="5"/>
      <c r="CS1280" s="6"/>
      <c r="CW1280" s="54"/>
    </row>
    <row r="1281" spans="1:101" ht="18" customHeight="1" thickBot="1">
      <c r="D1281" s="11" t="s">
        <v>101</v>
      </c>
      <c r="E1281" s="13"/>
      <c r="F1281" s="13" t="s">
        <v>102</v>
      </c>
      <c r="G1281" s="15"/>
      <c r="H1281" s="10"/>
      <c r="I1281" s="11" t="s">
        <v>106</v>
      </c>
      <c r="J1281" s="13"/>
      <c r="K1281" s="13" t="s">
        <v>105</v>
      </c>
      <c r="L1281" s="15"/>
      <c r="N1281" s="194" t="s">
        <v>16</v>
      </c>
      <c r="O1281" s="195"/>
      <c r="P1281" s="196" t="s">
        <v>17</v>
      </c>
      <c r="Q1281" s="197"/>
      <c r="S1281" s="11" t="s">
        <v>4</v>
      </c>
      <c r="T1281" s="13"/>
      <c r="U1281" s="13" t="s">
        <v>5</v>
      </c>
      <c r="V1281" s="15"/>
      <c r="W1281" s="20"/>
      <c r="X1281" s="194" t="s">
        <v>111</v>
      </c>
      <c r="Y1281" s="195"/>
      <c r="Z1281" s="196" t="s">
        <v>110</v>
      </c>
      <c r="AA1281" s="197"/>
      <c r="AB1281" s="20"/>
      <c r="AC1281" s="11" t="s">
        <v>18</v>
      </c>
      <c r="AD1281" s="13"/>
      <c r="AE1281" s="13" t="s">
        <v>19</v>
      </c>
      <c r="AF1281" s="15"/>
      <c r="AG1281" s="20"/>
      <c r="AH1281" s="194" t="s">
        <v>114</v>
      </c>
      <c r="AI1281" s="195"/>
      <c r="AJ1281" s="196" t="s">
        <v>115</v>
      </c>
      <c r="AK1281" s="197"/>
      <c r="AL1281" s="20"/>
      <c r="AM1281" s="11" t="s">
        <v>138</v>
      </c>
      <c r="AN1281" s="13"/>
      <c r="AO1281" s="13" t="s">
        <v>137</v>
      </c>
      <c r="AP1281" s="15"/>
      <c r="AR1281" s="194" t="s">
        <v>117</v>
      </c>
      <c r="AS1281" s="195"/>
      <c r="AT1281" s="196" t="s">
        <v>118</v>
      </c>
      <c r="AU1281" s="197"/>
      <c r="AV1281" s="36"/>
      <c r="AW1281" s="11" t="s">
        <v>142</v>
      </c>
      <c r="AX1281" s="13"/>
      <c r="AY1281" s="13" t="s">
        <v>141</v>
      </c>
      <c r="AZ1281" s="15"/>
      <c r="BA1281" s="20"/>
      <c r="BB1281" s="194" t="s">
        <v>122</v>
      </c>
      <c r="BC1281" s="195"/>
      <c r="BD1281" s="196" t="s">
        <v>121</v>
      </c>
      <c r="BE1281" s="197"/>
      <c r="BF1281" s="36"/>
      <c r="BG1281" s="11" t="s">
        <v>145</v>
      </c>
      <c r="BH1281" s="13"/>
      <c r="BI1281" s="13" t="s">
        <v>146</v>
      </c>
      <c r="BJ1281" s="15"/>
      <c r="BK1281" s="36"/>
      <c r="BL1281" s="194" t="s">
        <v>125</v>
      </c>
      <c r="BM1281" s="195"/>
      <c r="BN1281" s="196" t="s">
        <v>126</v>
      </c>
      <c r="BO1281" s="197"/>
      <c r="BP1281" s="36"/>
      <c r="BQ1281" s="11" t="s">
        <v>150</v>
      </c>
      <c r="BR1281" s="13"/>
      <c r="BS1281" s="13" t="s">
        <v>149</v>
      </c>
      <c r="BT1281" s="15"/>
      <c r="BU1281" s="20"/>
      <c r="BV1281" s="194" t="s">
        <v>129</v>
      </c>
      <c r="BW1281" s="195"/>
      <c r="BX1281" s="196" t="s">
        <v>130</v>
      </c>
      <c r="BY1281" s="197"/>
      <c r="BZ1281" s="36"/>
      <c r="CA1281" s="11" t="s">
        <v>154</v>
      </c>
      <c r="CB1281" s="13"/>
      <c r="CC1281" s="13" t="s">
        <v>153</v>
      </c>
      <c r="CD1281" s="15"/>
      <c r="CE1281" s="36"/>
      <c r="CF1281" s="194" t="s">
        <v>134</v>
      </c>
      <c r="CG1281" s="195"/>
      <c r="CH1281" s="196" t="s">
        <v>133</v>
      </c>
      <c r="CI1281" s="197"/>
      <c r="CK1281" s="11" t="s">
        <v>159</v>
      </c>
      <c r="CL1281" s="13"/>
      <c r="CM1281" s="13" t="s">
        <v>158</v>
      </c>
      <c r="CN1281" s="15"/>
      <c r="CP1281" s="109" t="s">
        <v>161</v>
      </c>
      <c r="CQ1281" s="110"/>
      <c r="CR1281" s="111" t="s">
        <v>162</v>
      </c>
      <c r="CS1281" s="112"/>
      <c r="CU1281" s="38" t="s">
        <v>29</v>
      </c>
      <c r="CW1281" s="55" t="s">
        <v>47</v>
      </c>
    </row>
    <row r="1282" spans="1:101" ht="18" customHeight="1" thickTop="1" thickBot="1">
      <c r="D1282" s="16">
        <v>0</v>
      </c>
      <c r="E1282" s="17">
        <f t="shared" ref="E1282" si="13498">$B1279*$E$4</f>
        <v>2.5574672000000001</v>
      </c>
      <c r="F1282" s="18">
        <v>1</v>
      </c>
      <c r="G1282" s="19">
        <v>0</v>
      </c>
      <c r="H1282" s="10"/>
      <c r="I1282" s="16">
        <v>0</v>
      </c>
      <c r="J1282" s="17">
        <v>0</v>
      </c>
      <c r="K1282" s="18">
        <v>1</v>
      </c>
      <c r="L1282" s="19">
        <v>0</v>
      </c>
      <c r="N1282" s="1">
        <f t="shared" ref="N1282" si="13499">D1282*I1279+F1282*I1282-E1282*J1279-G1282*J1282</f>
        <v>0</v>
      </c>
      <c r="O1282" s="4">
        <f t="shared" ref="O1282" si="13500">(D1282*J1279+E1282*I1279+F1282*J1282+G1282*I1282)</f>
        <v>2.5574672000000001</v>
      </c>
      <c r="P1282" s="2">
        <f t="shared" ref="P1282" si="13501">D1282*K1279+F1282*K1282-E1282*L1279-G1282*L1282</f>
        <v>-10.459769098296322</v>
      </c>
      <c r="Q1282" s="3">
        <f t="shared" ref="Q1282" si="13502">(D1282*L1279+E1282*K1279+F1282*L1282+G1282*K1282)</f>
        <v>0</v>
      </c>
      <c r="S1282" s="16">
        <v>0</v>
      </c>
      <c r="T1282" s="17">
        <f t="shared" ref="T1282" si="13503">$B1279*$T$4</f>
        <v>5.6660672000000005</v>
      </c>
      <c r="U1282" s="18">
        <v>1</v>
      </c>
      <c r="V1282" s="19">
        <v>0</v>
      </c>
      <c r="W1282" s="20"/>
      <c r="X1282" s="1">
        <f t="shared" ref="X1282" si="13504">N1282*S1279+P1282*S1282-O1282*T1279-Q1282*T1282</f>
        <v>0</v>
      </c>
      <c r="Y1282" s="4">
        <f t="shared" ref="Y1282" si="13505">(N1282*T1279+O1282*S1279+P1282*T1282+Q1282*S1282)</f>
        <v>-56.708287407430376</v>
      </c>
      <c r="Z1282" s="2">
        <f t="shared" ref="Z1282" si="13506">N1282*U1279+P1282*U1282-O1282*V1279-Q1282*V1282</f>
        <v>-10.459769098296322</v>
      </c>
      <c r="AA1282" s="3">
        <f t="shared" ref="AA1282" si="13507">(N1282*V1279+O1282*U1279+P1282*V1282+Q1282*U1282)</f>
        <v>0</v>
      </c>
      <c r="AB1282" s="20"/>
      <c r="AC1282" s="16">
        <v>0</v>
      </c>
      <c r="AD1282" s="17">
        <v>0</v>
      </c>
      <c r="AE1282" s="18">
        <v>1</v>
      </c>
      <c r="AF1282" s="19">
        <v>0</v>
      </c>
      <c r="AG1282" s="20"/>
      <c r="AH1282" s="1">
        <f t="shared" ref="AH1282" si="13508">X1282*AC1279+Z1282*AC1282-Y1282*AD1279-AA1282*AD1282</f>
        <v>0</v>
      </c>
      <c r="AI1282" s="4">
        <f t="shared" ref="AI1282" si="13509">(X1282*AD1279+Y1282*AC1279+Z1282*AD1282+AA1282*AC1282)</f>
        <v>-56.708287407430376</v>
      </c>
      <c r="AJ1282" s="2">
        <f t="shared" ref="AJ1282" si="13510">X1282*AE1279+Z1282*AE1282-Y1282*AF1279-AA1282*AF1282</f>
        <v>294.47308872308412</v>
      </c>
      <c r="AK1282" s="3">
        <f t="shared" ref="AK1282" si="13511">(X1282*AF1279+Y1282*AE1279+Z1282*AF1282+AA1282*AE1282)</f>
        <v>0</v>
      </c>
      <c r="AL1282" s="20"/>
      <c r="AM1282" s="16">
        <v>0</v>
      </c>
      <c r="AN1282" s="17">
        <f t="shared" ref="AN1282" si="13512">$B1279*$AN$4</f>
        <v>5.9840863999999998</v>
      </c>
      <c r="AO1282" s="18">
        <v>1</v>
      </c>
      <c r="AP1282" s="19">
        <v>0</v>
      </c>
      <c r="AR1282" s="1">
        <f t="shared" ref="AR1282" si="13513">AH1282*AM1279+AJ1282*AM1282-AI1282*AN1279-AK1282*AN1282</f>
        <v>0</v>
      </c>
      <c r="AS1282" s="4">
        <f t="shared" ref="AS1282" si="13514">(AH1282*AN1279+AI1282*AM1279+AJ1282*AN1282+AK1282*AM1282)</f>
        <v>1705.4441179863707</v>
      </c>
      <c r="AT1282" s="2">
        <f t="shared" ref="AT1282" si="13515">AH1282*AO1279+AJ1282*AO1282-AI1282*AP1279-AK1282*AP1282</f>
        <v>294.47308872308412</v>
      </c>
      <c r="AU1282" s="3">
        <f t="shared" ref="AU1282" si="13516">(AH1282*AP1279+AI1282*AO1279+AJ1282*AP1282+AK1282*AO1282)</f>
        <v>0</v>
      </c>
      <c r="AV1282" s="20"/>
      <c r="AW1282" s="16">
        <v>0</v>
      </c>
      <c r="AX1282" s="17">
        <v>0</v>
      </c>
      <c r="AY1282" s="18">
        <v>1</v>
      </c>
      <c r="AZ1282" s="19">
        <v>0</v>
      </c>
      <c r="BA1282" s="20"/>
      <c r="BB1282" s="1">
        <f t="shared" ref="BB1282" si="13517">AR1282*AW1279+AT1282*AW1282-AS1282*AX1279-AU1282*AX1282</f>
        <v>0</v>
      </c>
      <c r="BC1282" s="4">
        <f t="shared" ref="BC1282" si="13518">(AR1282*AX1279+AS1282*AW1279+AT1282*AX1282+AU1282*AW1282)</f>
        <v>1705.4441179863707</v>
      </c>
      <c r="BD1282" s="2">
        <f t="shared" ref="BD1282" si="13519">AR1282*AY1279+AT1282*AY1282-AS1282*AZ1279-AU1282*AZ1282</f>
        <v>-8876.0727437738242</v>
      </c>
      <c r="BE1282" s="3">
        <f t="shared" ref="BE1282" si="13520">(AR1282*AZ1279+AS1282*AY1279+AT1282*AZ1282+AU1282*AY1282)</f>
        <v>0</v>
      </c>
      <c r="BF1282" s="20"/>
      <c r="BG1282" s="16">
        <v>0</v>
      </c>
      <c r="BH1282" s="17">
        <f t="shared" ref="BH1282" si="13521">$B1279*$BH$4</f>
        <v>5.6660672000000005</v>
      </c>
      <c r="BI1282" s="18">
        <v>1</v>
      </c>
      <c r="BJ1282" s="19">
        <v>0</v>
      </c>
      <c r="BK1282" s="20"/>
      <c r="BL1282" s="1">
        <f t="shared" ref="BL1282" si="13522">BB1282*BG1279+BD1282*BG1282-BC1282*BH1279-BE1282*BH1282</f>
        <v>0</v>
      </c>
      <c r="BM1282" s="4">
        <f t="shared" ref="BM1282" si="13523">(BB1282*BH1279+BC1282*BG1279+BD1282*BH1282+BE1282*BG1282)</f>
        <v>-48586.980520324505</v>
      </c>
      <c r="BN1282" s="2">
        <f t="shared" ref="BN1282" si="13524">BB1282*BI1279+BD1282*BI1282-BC1282*BJ1279-BE1282*BJ1282</f>
        <v>-8876.0727437738242</v>
      </c>
      <c r="BO1282" s="3">
        <f t="shared" ref="BO1282" si="13525">(BB1282*BJ1279+BC1282*BI1279+BD1282*BJ1282+BE1282*BI1282)</f>
        <v>0</v>
      </c>
      <c r="BP1282" s="20"/>
      <c r="BQ1282" s="16">
        <v>0</v>
      </c>
      <c r="BR1282" s="17">
        <v>0</v>
      </c>
      <c r="BS1282" s="18">
        <v>1</v>
      </c>
      <c r="BT1282" s="19">
        <v>0</v>
      </c>
      <c r="BU1282" s="20"/>
      <c r="BV1282" s="1">
        <f t="shared" ref="BV1282" si="13526">BL1282*BQ1279+BN1282*BQ1282-BM1282*BR1279-BO1282*BR1282</f>
        <v>0</v>
      </c>
      <c r="BW1282" s="4">
        <f t="shared" ref="BW1282" si="13527">(BL1282*BR1279+BM1282*BQ1279+BN1282*BR1282+BO1282*BQ1282)</f>
        <v>-48586.980520324505</v>
      </c>
      <c r="BX1282" s="2">
        <f t="shared" ref="BX1282" si="13528">BL1282*BS1279+BN1282*BS1282-BM1282*BT1279-BO1282*BT1282</f>
        <v>208837.60035683919</v>
      </c>
      <c r="BY1282" s="3">
        <f t="shared" ref="BY1282" si="13529">(BL1282*BT1279+BM1282*BS1279+BN1282*BT1282+BO1282*BS1282)</f>
        <v>0</v>
      </c>
      <c r="BZ1282" s="20"/>
      <c r="CA1282" s="16">
        <v>0</v>
      </c>
      <c r="CB1282" s="17">
        <f t="shared" ref="CB1282" si="13530">$B1279*$CB$4</f>
        <v>2.5574672000000001</v>
      </c>
      <c r="CC1282" s="18">
        <v>1</v>
      </c>
      <c r="CD1282" s="19">
        <v>0</v>
      </c>
      <c r="CE1282" s="20"/>
      <c r="CF1282" s="1">
        <f t="shared" ref="CF1282" si="13531">BV1282*CA1279+BX1282*CA1282-BW1282*CB1279-BY1282*CB1282</f>
        <v>0</v>
      </c>
      <c r="CG1282" s="4">
        <f t="shared" ref="CG1282" si="13532">(BV1282*CB1279+BW1282*CA1279+BX1282*CB1282+BY1282*CA1282)</f>
        <v>485508.33251899999</v>
      </c>
      <c r="CH1282" s="2">
        <f t="shared" ref="CH1282" si="13533">BV1282*CC1279+BX1282*CC1282-BW1282*CD1279-BY1282*CD1282</f>
        <v>208837.60035683919</v>
      </c>
      <c r="CI1282" s="3">
        <f t="shared" ref="CI1282" si="13534">(BV1282*CD1279+BW1282*CC1279+BX1282*CD1282+BY1282*CC1282)</f>
        <v>0</v>
      </c>
      <c r="CK1282" s="16">
        <f t="shared" ref="CK1282" si="13535">1/$CL$4</f>
        <v>1</v>
      </c>
      <c r="CL1282" s="17">
        <v>0</v>
      </c>
      <c r="CM1282" s="18">
        <v>1</v>
      </c>
      <c r="CN1282" s="19">
        <v>0</v>
      </c>
      <c r="CP1282" s="1">
        <f t="shared" ref="CP1282" si="13536">CF1282*CK1279+CH1282*CK1282-CG1282*CL1279-CI1282*CL1282</f>
        <v>208837.60035683919</v>
      </c>
      <c r="CQ1282" s="4">
        <f t="shared" ref="CQ1282" si="13537">(CF1282*CL1279+CG1282*CK1279+CH1282*CL1282+CI1282*CK1282)</f>
        <v>485508.33251899999</v>
      </c>
      <c r="CR1282" s="2">
        <f t="shared" ref="CR1282" si="13538">CF1282*CM1279+CH1282*CM1282-CG1282*CN1279-CI1282*CN1282</f>
        <v>208837.60035683919</v>
      </c>
      <c r="CS1282" s="3">
        <f t="shared" ref="CS1282" si="13539">(CF1282*CN1279+CG1282*CM1279+CH1282*CN1282+CI1282*CM1282)</f>
        <v>0</v>
      </c>
      <c r="CU1282" s="39">
        <f t="shared" ref="CU1282" si="13540">(180/PI())*ATAN(-1*(CQ1279/CP1279))</f>
        <v>23.274578346475046</v>
      </c>
      <c r="CW1282" s="56">
        <f t="shared" ref="CW1282" si="13541">20*LOG(((1-(10^(CU1279/20)^2)*(1-((1-CW1279)/(1+CW1279))^2))^0.5))</f>
        <v>-4.4147875746388233E-11</v>
      </c>
    </row>
    <row r="1283" spans="1:101" ht="18" customHeight="1">
      <c r="E1283" s="20"/>
      <c r="F1283" s="20"/>
      <c r="G1283" s="20"/>
      <c r="H1283" s="20"/>
      <c r="I1283" s="20"/>
      <c r="J1283" s="20"/>
      <c r="K1283" s="20"/>
      <c r="L1283" s="20"/>
      <c r="M1283" s="20"/>
      <c r="N1283" s="20"/>
      <c r="O1283" s="20"/>
      <c r="P1283" s="20"/>
      <c r="Q1283" s="20"/>
      <c r="R1283" s="20"/>
      <c r="S1283" s="20"/>
      <c r="T1283" s="20"/>
      <c r="U1283" s="20"/>
      <c r="V1283" s="20"/>
      <c r="W1283" s="20"/>
      <c r="X1283" s="20"/>
      <c r="Y1283" s="20"/>
      <c r="Z1283" s="20"/>
      <c r="AA1283" s="20"/>
      <c r="AB1283" s="30"/>
      <c r="AC1283" s="20"/>
      <c r="AD1283" s="20"/>
      <c r="AE1283" s="20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</row>
    <row r="1284" spans="1:101" ht="18" customHeight="1"/>
    <row r="1285" spans="1:101" ht="18" customHeight="1" thickBot="1">
      <c r="A1285" s="23"/>
      <c r="B1285" s="23"/>
      <c r="C1285" s="23"/>
      <c r="D1285" s="20" t="s">
        <v>6</v>
      </c>
      <c r="E1285" s="20"/>
      <c r="F1285" s="20"/>
      <c r="G1285" s="20"/>
      <c r="H1285" s="20"/>
      <c r="I1285" s="20" t="s">
        <v>7</v>
      </c>
      <c r="J1285" s="20"/>
      <c r="K1285" s="20"/>
      <c r="L1285" s="20"/>
      <c r="M1285" s="23"/>
      <c r="N1285" s="23"/>
      <c r="O1285" s="24" t="s">
        <v>8</v>
      </c>
      <c r="P1285" s="23"/>
      <c r="Q1285" s="23"/>
      <c r="R1285" s="23"/>
      <c r="S1285" s="20"/>
      <c r="T1285" s="20" t="s">
        <v>9</v>
      </c>
      <c r="U1285" s="23"/>
      <c r="V1285" s="23"/>
      <c r="W1285" s="23"/>
      <c r="X1285" s="23"/>
      <c r="Y1285" s="24" t="s">
        <v>10</v>
      </c>
      <c r="Z1285" s="23"/>
      <c r="AA1285" s="23"/>
      <c r="AB1285" s="23"/>
      <c r="AC1285" s="24" t="s">
        <v>11</v>
      </c>
      <c r="AD1285" s="20"/>
      <c r="AE1285" s="20"/>
      <c r="AF1285" s="20"/>
      <c r="AG1285" s="20"/>
      <c r="AH1285" s="23"/>
      <c r="AI1285" s="24" t="s">
        <v>12</v>
      </c>
      <c r="AJ1285" s="23"/>
      <c r="AK1285" s="23"/>
      <c r="AL1285" s="20"/>
      <c r="AM1285" s="24" t="s">
        <v>21</v>
      </c>
      <c r="AN1285" s="20"/>
      <c r="AO1285" s="23"/>
      <c r="AP1285" s="23"/>
      <c r="AQ1285" s="23"/>
      <c r="AR1285" s="23"/>
      <c r="AS1285" s="24" t="s">
        <v>87</v>
      </c>
      <c r="AT1285" s="23"/>
      <c r="AU1285" s="23"/>
      <c r="AV1285" s="23"/>
      <c r="AW1285" s="24" t="s">
        <v>22</v>
      </c>
      <c r="AX1285" s="20"/>
      <c r="AY1285" s="20"/>
      <c r="AZ1285" s="20"/>
      <c r="BA1285" s="20"/>
      <c r="BB1285" s="23"/>
      <c r="BC1285" s="24" t="s">
        <v>13</v>
      </c>
      <c r="BD1285" s="23"/>
      <c r="BE1285" s="23"/>
      <c r="BF1285" s="23"/>
      <c r="BG1285" s="24" t="s">
        <v>23</v>
      </c>
      <c r="BH1285" s="20"/>
      <c r="BI1285" s="23"/>
      <c r="BJ1285" s="23"/>
      <c r="BK1285" s="23"/>
      <c r="BL1285" s="23"/>
      <c r="BM1285" s="24" t="s">
        <v>24</v>
      </c>
      <c r="BN1285" s="23"/>
      <c r="BO1285" s="23"/>
      <c r="BP1285" s="23"/>
      <c r="BQ1285" s="24" t="s">
        <v>22</v>
      </c>
      <c r="BR1285" s="20"/>
      <c r="BS1285" s="20"/>
      <c r="BT1285" s="20"/>
      <c r="BU1285" s="20"/>
      <c r="BV1285" s="23"/>
      <c r="BW1285" s="24" t="s">
        <v>25</v>
      </c>
      <c r="BX1285" s="23"/>
      <c r="BY1285" s="23"/>
      <c r="BZ1285" s="23"/>
      <c r="CA1285" s="24" t="s">
        <v>23</v>
      </c>
      <c r="CB1285" s="20"/>
      <c r="CC1285" s="23"/>
      <c r="CD1285" s="23"/>
      <c r="CE1285" s="23"/>
      <c r="CF1285" s="23"/>
      <c r="CG1285" s="24" t="s">
        <v>88</v>
      </c>
      <c r="CH1285" s="23"/>
      <c r="CI1285" s="23"/>
      <c r="CJ1285" s="23"/>
      <c r="CK1285" s="24" t="s">
        <v>155</v>
      </c>
      <c r="CL1285" s="24"/>
      <c r="CM1285" s="23"/>
      <c r="CN1285" s="23"/>
      <c r="CO1285" s="23"/>
      <c r="CP1285" s="23"/>
      <c r="CQ1285" s="24" t="s">
        <v>89</v>
      </c>
      <c r="CR1285" s="23"/>
      <c r="CS1285" s="23"/>
    </row>
    <row r="1286" spans="1:101" ht="18" customHeight="1" thickBot="1">
      <c r="A1286" s="23"/>
      <c r="B1286" s="33"/>
      <c r="C1286" s="23"/>
      <c r="D1286" s="7" t="s">
        <v>99</v>
      </c>
      <c r="E1286" s="8"/>
      <c r="F1286" s="8" t="s">
        <v>100</v>
      </c>
      <c r="G1286" s="9"/>
      <c r="H1286" s="10"/>
      <c r="I1286" s="7" t="s">
        <v>103</v>
      </c>
      <c r="J1286" s="8"/>
      <c r="K1286" s="8" t="s">
        <v>104</v>
      </c>
      <c r="L1286" s="9"/>
      <c r="M1286" s="23"/>
      <c r="N1286" s="194" t="s">
        <v>74</v>
      </c>
      <c r="O1286" s="195"/>
      <c r="P1286" s="196" t="s">
        <v>75</v>
      </c>
      <c r="Q1286" s="197"/>
      <c r="R1286" s="23"/>
      <c r="S1286" s="7" t="s">
        <v>2</v>
      </c>
      <c r="T1286" s="8"/>
      <c r="U1286" s="8" t="s">
        <v>3</v>
      </c>
      <c r="V1286" s="9"/>
      <c r="W1286" s="20"/>
      <c r="X1286" s="194" t="s">
        <v>108</v>
      </c>
      <c r="Y1286" s="195"/>
      <c r="Z1286" s="196" t="s">
        <v>109</v>
      </c>
      <c r="AA1286" s="197"/>
      <c r="AB1286" s="20"/>
      <c r="AC1286" s="7" t="s">
        <v>107</v>
      </c>
      <c r="AD1286" s="8"/>
      <c r="AE1286" s="8" t="s">
        <v>14</v>
      </c>
      <c r="AF1286" s="9"/>
      <c r="AG1286" s="20"/>
      <c r="AH1286" s="194" t="s">
        <v>112</v>
      </c>
      <c r="AI1286" s="195"/>
      <c r="AJ1286" s="196" t="s">
        <v>113</v>
      </c>
      <c r="AK1286" s="197"/>
      <c r="AL1286" s="20"/>
      <c r="AM1286" s="106" t="s">
        <v>135</v>
      </c>
      <c r="AN1286" s="107"/>
      <c r="AO1286" s="107" t="s">
        <v>136</v>
      </c>
      <c r="AP1286" s="108"/>
      <c r="AQ1286" s="23"/>
      <c r="AR1286" s="194" t="s">
        <v>116</v>
      </c>
      <c r="AS1286" s="195"/>
      <c r="AT1286" s="196" t="s">
        <v>0</v>
      </c>
      <c r="AU1286" s="197"/>
      <c r="AV1286" s="36"/>
      <c r="AW1286" s="7" t="s">
        <v>139</v>
      </c>
      <c r="AX1286" s="8"/>
      <c r="AY1286" s="8" t="s">
        <v>140</v>
      </c>
      <c r="AZ1286" s="9"/>
      <c r="BA1286" s="20"/>
      <c r="BB1286" s="194" t="s">
        <v>119</v>
      </c>
      <c r="BC1286" s="195"/>
      <c r="BD1286" s="196" t="s">
        <v>120</v>
      </c>
      <c r="BE1286" s="197"/>
      <c r="BF1286" s="36"/>
      <c r="BG1286" s="190" t="s">
        <v>143</v>
      </c>
      <c r="BH1286" s="191"/>
      <c r="BI1286" s="192" t="s">
        <v>144</v>
      </c>
      <c r="BJ1286" s="193"/>
      <c r="BK1286" s="36"/>
      <c r="BL1286" s="194" t="s">
        <v>123</v>
      </c>
      <c r="BM1286" s="195"/>
      <c r="BN1286" s="196" t="s">
        <v>124</v>
      </c>
      <c r="BO1286" s="197"/>
      <c r="BP1286" s="36"/>
      <c r="BQ1286" s="7" t="s">
        <v>147</v>
      </c>
      <c r="BR1286" s="8"/>
      <c r="BS1286" s="8" t="s">
        <v>148</v>
      </c>
      <c r="BT1286" s="9"/>
      <c r="BU1286" s="20"/>
      <c r="BV1286" s="194" t="s">
        <v>127</v>
      </c>
      <c r="BW1286" s="195"/>
      <c r="BX1286" s="196" t="s">
        <v>128</v>
      </c>
      <c r="BY1286" s="197"/>
      <c r="BZ1286" s="36"/>
      <c r="CA1286" s="7" t="s">
        <v>151</v>
      </c>
      <c r="CB1286" s="8"/>
      <c r="CC1286" s="8" t="s">
        <v>152</v>
      </c>
      <c r="CD1286" s="9"/>
      <c r="CE1286" s="36"/>
      <c r="CF1286" s="194" t="s">
        <v>131</v>
      </c>
      <c r="CG1286" s="195"/>
      <c r="CH1286" s="196" t="s">
        <v>132</v>
      </c>
      <c r="CI1286" s="197"/>
      <c r="CJ1286" s="23"/>
      <c r="CK1286" s="7" t="s">
        <v>156</v>
      </c>
      <c r="CL1286" s="8"/>
      <c r="CM1286" s="8" t="s">
        <v>157</v>
      </c>
      <c r="CN1286" s="9"/>
      <c r="CO1286" s="23"/>
      <c r="CP1286" s="194" t="s">
        <v>160</v>
      </c>
      <c r="CQ1286" s="195"/>
      <c r="CR1286" s="196" t="s">
        <v>132</v>
      </c>
      <c r="CS1286" s="197"/>
      <c r="CU1286" s="26" t="s">
        <v>15</v>
      </c>
      <c r="CW1286" s="52" t="s">
        <v>46</v>
      </c>
    </row>
    <row r="1287" spans="1:101" ht="18" customHeight="1" thickTop="1" thickBot="1">
      <c r="B1287" s="34">
        <v>3.16</v>
      </c>
      <c r="D1287" s="11">
        <v>1</v>
      </c>
      <c r="E1287" s="12">
        <v>0</v>
      </c>
      <c r="F1287" s="13">
        <v>0</v>
      </c>
      <c r="G1287" s="14">
        <v>0</v>
      </c>
      <c r="H1287" s="10"/>
      <c r="I1287" s="11">
        <v>1</v>
      </c>
      <c r="J1287" s="12">
        <v>0</v>
      </c>
      <c r="K1287" s="13">
        <v>0</v>
      </c>
      <c r="L1287" s="40">
        <f t="shared" ref="L1287" si="13542">$B1287*$J$4</f>
        <v>4.5094464000000007</v>
      </c>
      <c r="N1287" s="1">
        <f t="shared" ref="N1287" si="13543">D1287*I1287+F1287*I1290-E1287*J1287-G1287*J1290</f>
        <v>1</v>
      </c>
      <c r="O1287" s="4">
        <f t="shared" ref="O1287" si="13544">(D1287*J1287+E1287*I1287+F1287*J1290+G1287*I1290)</f>
        <v>0</v>
      </c>
      <c r="P1287" s="2">
        <f t="shared" ref="P1287" si="13545">D1287*K1287+F1287*K1290-E1287*L1287-G1287*L1290</f>
        <v>0</v>
      </c>
      <c r="Q1287" s="3">
        <f t="shared" ref="Q1287" si="13546">(D1287*L1287+E1287*K1287+F1287*L1290+G1287*K1290)</f>
        <v>4.5094464000000007</v>
      </c>
      <c r="S1287" s="11">
        <v>1</v>
      </c>
      <c r="T1287" s="12">
        <v>0</v>
      </c>
      <c r="U1287" s="13">
        <v>0</v>
      </c>
      <c r="V1287" s="13">
        <v>0</v>
      </c>
      <c r="W1287" s="20"/>
      <c r="X1287" s="1">
        <f t="shared" ref="X1287" si="13547">N1287*S1287+P1287*S1290-O1287*T1287-Q1287*T1290</f>
        <v>-24.71357045399553</v>
      </c>
      <c r="Y1287" s="4">
        <f t="shared" ref="Y1287" si="13548">(N1287*T1287+O1287*S1287+P1287*T1290+Q1287*S1290)</f>
        <v>0</v>
      </c>
      <c r="Z1287" s="2">
        <f t="shared" ref="Z1287" si="13549">N1287*U1287+P1287*U1290-O1287*V1287-Q1287*V1290</f>
        <v>0</v>
      </c>
      <c r="AA1287" s="3">
        <f t="shared" ref="AA1287" si="13550">(N1287*V1287+O1287*U1287+P1287*V1290+Q1287*U1290)</f>
        <v>4.5094464000000007</v>
      </c>
      <c r="AB1287" s="20"/>
      <c r="AC1287" s="11">
        <v>1</v>
      </c>
      <c r="AD1287" s="12">
        <v>0</v>
      </c>
      <c r="AE1287" s="13">
        <v>0</v>
      </c>
      <c r="AF1287" s="40">
        <f t="shared" ref="AF1287" si="13551">$B1287*$AD$4</f>
        <v>5.4114684000000004</v>
      </c>
      <c r="AG1287" s="20"/>
      <c r="AH1287" s="1">
        <f t="shared" ref="AH1287" si="13552">X1287*AC1287+Z1287*AC1290-Y1287*AD1287-AA1287*AD1290</f>
        <v>-24.71357045399553</v>
      </c>
      <c r="AI1287" s="4">
        <f t="shared" ref="AI1287" si="13553">(X1287*AD1287+Y1287*AC1287+Z1287*AD1290+AA1287*AC1290)</f>
        <v>0</v>
      </c>
      <c r="AJ1287" s="2">
        <f t="shared" ref="AJ1287" si="13554">X1287*AE1287+Z1287*AE1290-Y1287*AF1287-AA1287*AF1290</f>
        <v>0</v>
      </c>
      <c r="AK1287" s="3">
        <f t="shared" ref="AK1287" si="13555">(X1287*AF1287+Y1287*AE1287+Z1287*AF1290+AA1287*AE1290)</f>
        <v>-129.22725916297048</v>
      </c>
      <c r="AL1287" s="20"/>
      <c r="AM1287" s="11">
        <v>1</v>
      </c>
      <c r="AN1287" s="12">
        <v>0</v>
      </c>
      <c r="AO1287" s="13">
        <v>0</v>
      </c>
      <c r="AP1287" s="14">
        <v>0</v>
      </c>
      <c r="AR1287" s="1">
        <f t="shared" ref="AR1287" si="13556">AH1287*AM1287+AJ1287*AM1290-AI1287*AN1287-AK1287*AN1290</f>
        <v>753.51903644085996</v>
      </c>
      <c r="AS1287" s="4">
        <f t="shared" ref="AS1287" si="13557">(AH1287*AN1287+AI1287*AM1287+AJ1287*AN1290+AK1287*AM1290)</f>
        <v>0</v>
      </c>
      <c r="AT1287" s="2">
        <f t="shared" ref="AT1287" si="13558">AH1287*AO1287+AJ1287*AO1290-AI1287*AP1287-AK1287*AP1290</f>
        <v>0</v>
      </c>
      <c r="AU1287" s="3">
        <f t="shared" ref="AU1287" si="13559">(AH1287*AP1287+AI1287*AO1287+AJ1287*AP1290+AK1287*AO1290)</f>
        <v>-129.22725916297048</v>
      </c>
      <c r="AV1287" s="20"/>
      <c r="AW1287" s="11">
        <v>1</v>
      </c>
      <c r="AX1287" s="12">
        <v>0</v>
      </c>
      <c r="AY1287" s="13">
        <v>0</v>
      </c>
      <c r="AZ1287" s="40">
        <f t="shared" ref="AZ1287" si="13560">$B1287*$AX$4</f>
        <v>5.4114684000000004</v>
      </c>
      <c r="BA1287" s="20"/>
      <c r="BB1287" s="1">
        <f t="shared" ref="BB1287" si="13561">AR1287*AW1287+AT1287*AW1290-AS1287*AX1287-AU1287*AX1290</f>
        <v>753.51903644085996</v>
      </c>
      <c r="BC1287" s="4">
        <f t="shared" ref="BC1287" si="13562">(AR1287*AX1287+AS1287*AW1287+AT1287*AX1290+AU1287*AW1290)</f>
        <v>0</v>
      </c>
      <c r="BD1287" s="2">
        <f t="shared" ref="BD1287" si="13563">AR1287*AY1287+AT1287*AY1290-AS1287*AZ1287-AU1287*AZ1290</f>
        <v>0</v>
      </c>
      <c r="BE1287" s="3">
        <f t="shared" ref="BE1287" si="13564">(AR1287*AZ1287+AS1287*AY1287+AT1287*AZ1290+AU1287*AY1290)</f>
        <v>3948.417195335192</v>
      </c>
      <c r="BF1287" s="20"/>
      <c r="BG1287" s="11">
        <v>1</v>
      </c>
      <c r="BH1287" s="12">
        <v>0</v>
      </c>
      <c r="BI1287" s="13">
        <v>0</v>
      </c>
      <c r="BJ1287" s="14">
        <v>0</v>
      </c>
      <c r="BK1287" s="20"/>
      <c r="BL1287" s="1">
        <f t="shared" ref="BL1287" si="13565">BB1287*BG1287+BD1287*BG1290-BC1287*BH1287-BE1287*BH1290</f>
        <v>-21760.974923176636</v>
      </c>
      <c r="BM1287" s="4">
        <f t="shared" ref="BM1287" si="13566">(BB1287*BH1287+BC1287*BG1287+BD1287*BH1290+BE1287*BG1290)</f>
        <v>0</v>
      </c>
      <c r="BN1287" s="2">
        <f t="shared" ref="BN1287" si="13567">BB1287*BI1287+BD1287*BI1290-BC1287*BJ1287-BE1287*BJ1290</f>
        <v>0</v>
      </c>
      <c r="BO1287" s="3">
        <f t="shared" ref="BO1287" si="13568">(BB1287*BJ1287+BC1287*BI1287+BD1287*BJ1290+BE1287*BI1290)</f>
        <v>3948.417195335192</v>
      </c>
      <c r="BP1287" s="20"/>
      <c r="BQ1287" s="11">
        <v>1</v>
      </c>
      <c r="BR1287" s="12">
        <v>0</v>
      </c>
      <c r="BS1287" s="13">
        <v>0</v>
      </c>
      <c r="BT1287" s="40">
        <f t="shared" ref="BT1287" si="13569">$B1287*BR$4</f>
        <v>4.5094464000000007</v>
      </c>
      <c r="BU1287" s="20"/>
      <c r="BV1287" s="1">
        <f t="shared" ref="BV1287" si="13570">BL1287*BQ1287+BN1287*BQ1290-BM1287*BR1287-BO1287*BR1290</f>
        <v>-21760.974923176636</v>
      </c>
      <c r="BW1287" s="4">
        <f t="shared" ref="BW1287" si="13571">(BL1287*BR1287+BM1287*BQ1287+BN1287*BR1290+BO1287*BQ1290)</f>
        <v>0</v>
      </c>
      <c r="BX1287" s="2">
        <f t="shared" ref="BX1287" si="13572">BL1287*BS1287+BN1287*BS1290-BM1287*BT1287-BO1287*BT1290</f>
        <v>0</v>
      </c>
      <c r="BY1287" s="3">
        <f t="shared" ref="BY1287" si="13573">(BL1287*BT1287+BM1287*BS1287+BN1287*BT1290+BO1287*BS1290)</f>
        <v>-94181.532832473982</v>
      </c>
      <c r="BZ1287" s="20"/>
      <c r="CA1287" s="11">
        <v>1</v>
      </c>
      <c r="CB1287" s="12">
        <v>0</v>
      </c>
      <c r="CC1287" s="13">
        <v>0</v>
      </c>
      <c r="CD1287" s="14">
        <v>0</v>
      </c>
      <c r="CE1287" s="20"/>
      <c r="CF1287" s="1">
        <f t="shared" ref="CF1287" si="13574">BV1287*CA1287+BX1287*CA1290-BW1287*CB1287-BY1287*CB1290</f>
        <v>220639.38563882653</v>
      </c>
      <c r="CG1287" s="4">
        <f t="shared" ref="CG1287" si="13575">(BV1287*CB1287+BW1287*CA1287+BX1287*CB1290+BY1287*CA1290)</f>
        <v>0</v>
      </c>
      <c r="CH1287" s="2">
        <f t="shared" ref="CH1287" si="13576">BV1287*CC1287+BX1287*CC1290-BW1287*CD1287-BY1287*CD1290</f>
        <v>0</v>
      </c>
      <c r="CI1287" s="3">
        <f t="shared" ref="CI1287" si="13577">(BV1287*CD1287+BW1287*CC1287+BX1287*CD1290+BY1287*CC1290)</f>
        <v>-94181.532832473982</v>
      </c>
      <c r="CJ1287" s="28"/>
      <c r="CK1287" s="11">
        <v>1</v>
      </c>
      <c r="CL1287" s="12">
        <v>0</v>
      </c>
      <c r="CM1287" s="13">
        <v>0</v>
      </c>
      <c r="CN1287" s="14">
        <v>0</v>
      </c>
      <c r="CP1287" s="1">
        <f t="shared" ref="CP1287" si="13578">CF1287*CK1287+CH1287*CK1290-CG1287*CL1287-CI1287*CL1290</f>
        <v>220639.38563882653</v>
      </c>
      <c r="CQ1287" s="4">
        <f t="shared" ref="CQ1287" si="13579">(CF1287*CL1287+CG1287*CK1287+CH1287*CL1290+CI1287*CK1290)</f>
        <v>-94181.532832473982</v>
      </c>
      <c r="CR1287" s="2">
        <f t="shared" ref="CR1287" si="13580">CF1287*CM1287+CH1287*CM1290-CG1287*CN1287-CI1287*CN1290</f>
        <v>0</v>
      </c>
      <c r="CS1287" s="3">
        <f t="shared" ref="CS1287" si="13581">(CF1287*CN1287+CG1287*CM1287+CH1287*CN1290+CI1287*CM1290)</f>
        <v>-94181.532832473982</v>
      </c>
      <c r="CU1287" s="29">
        <f t="shared" ref="CU1287" si="13582">20*LOG(((1+$CL$4)/$CL$4)/((CP1287+CP1290)^2+(CQ1287+CQ1290)^2)^0.5)</f>
        <v>-109.70127825803603</v>
      </c>
      <c r="CW1287" s="53">
        <f t="shared" ref="CW1287" si="13583">((CP1287^2+CQ1287^2)^0.5)/((CP1290^2+CQ1290^2)^0.5)</f>
        <v>0.42685730184310799</v>
      </c>
    </row>
    <row r="1288" spans="1:101" ht="18" customHeight="1" thickBot="1">
      <c r="D1288" s="11"/>
      <c r="E1288" s="13"/>
      <c r="F1288" s="13"/>
      <c r="G1288" s="15"/>
      <c r="H1288" s="10"/>
      <c r="I1288" s="11"/>
      <c r="J1288" s="13"/>
      <c r="K1288" s="13"/>
      <c r="L1288" s="15"/>
      <c r="N1288" s="5"/>
      <c r="Q1288" s="6"/>
      <c r="S1288" s="11"/>
      <c r="T1288" s="13"/>
      <c r="U1288" s="13"/>
      <c r="V1288" s="15"/>
      <c r="W1288" s="20"/>
      <c r="X1288" s="5"/>
      <c r="AA1288" s="6"/>
      <c r="AB1288" s="20"/>
      <c r="AC1288" s="11"/>
      <c r="AD1288" s="13"/>
      <c r="AE1288" s="13"/>
      <c r="AF1288" s="15"/>
      <c r="AG1288" s="20"/>
      <c r="AH1288" s="5"/>
      <c r="AK1288" s="6"/>
      <c r="AL1288" s="20"/>
      <c r="AM1288" s="11"/>
      <c r="AN1288" s="13"/>
      <c r="AO1288" s="13"/>
      <c r="AP1288" s="15"/>
      <c r="AR1288" s="5"/>
      <c r="AU1288" s="6"/>
      <c r="AW1288" s="11"/>
      <c r="AX1288" s="13"/>
      <c r="AY1288" s="13"/>
      <c r="AZ1288" s="15"/>
      <c r="BA1288" s="20"/>
      <c r="BB1288" s="5"/>
      <c r="BE1288" s="6"/>
      <c r="BG1288" s="11"/>
      <c r="BH1288" s="13"/>
      <c r="BI1288" s="13"/>
      <c r="BJ1288" s="15"/>
      <c r="BL1288" s="5"/>
      <c r="BO1288" s="6"/>
      <c r="BQ1288" s="11"/>
      <c r="BR1288" s="13"/>
      <c r="BS1288" s="13"/>
      <c r="BT1288" s="15"/>
      <c r="BU1288" s="20"/>
      <c r="BV1288" s="5"/>
      <c r="BY1288" s="6"/>
      <c r="CA1288" s="11"/>
      <c r="CB1288" s="13"/>
      <c r="CC1288" s="13"/>
      <c r="CD1288" s="15"/>
      <c r="CF1288" s="5"/>
      <c r="CI1288" s="6"/>
      <c r="CK1288" s="11"/>
      <c r="CL1288" s="13"/>
      <c r="CM1288" s="13"/>
      <c r="CN1288" s="15"/>
      <c r="CP1288" s="5"/>
      <c r="CS1288" s="6"/>
      <c r="CW1288" s="54"/>
    </row>
    <row r="1289" spans="1:101" ht="18" customHeight="1" thickBot="1">
      <c r="D1289" s="11" t="s">
        <v>101</v>
      </c>
      <c r="E1289" s="13"/>
      <c r="F1289" s="13" t="s">
        <v>102</v>
      </c>
      <c r="G1289" s="15"/>
      <c r="H1289" s="10"/>
      <c r="I1289" s="11" t="s">
        <v>106</v>
      </c>
      <c r="J1289" s="13"/>
      <c r="K1289" s="13" t="s">
        <v>105</v>
      </c>
      <c r="L1289" s="15"/>
      <c r="N1289" s="194" t="s">
        <v>16</v>
      </c>
      <c r="O1289" s="195"/>
      <c r="P1289" s="196" t="s">
        <v>17</v>
      </c>
      <c r="Q1289" s="197"/>
      <c r="S1289" s="11" t="s">
        <v>4</v>
      </c>
      <c r="T1289" s="13"/>
      <c r="U1289" s="13" t="s">
        <v>5</v>
      </c>
      <c r="V1289" s="15"/>
      <c r="W1289" s="20"/>
      <c r="X1289" s="194" t="s">
        <v>111</v>
      </c>
      <c r="Y1289" s="195"/>
      <c r="Z1289" s="196" t="s">
        <v>110</v>
      </c>
      <c r="AA1289" s="197"/>
      <c r="AB1289" s="20"/>
      <c r="AC1289" s="11" t="s">
        <v>18</v>
      </c>
      <c r="AD1289" s="13"/>
      <c r="AE1289" s="13" t="s">
        <v>19</v>
      </c>
      <c r="AF1289" s="15"/>
      <c r="AG1289" s="20"/>
      <c r="AH1289" s="194" t="s">
        <v>114</v>
      </c>
      <c r="AI1289" s="195"/>
      <c r="AJ1289" s="196" t="s">
        <v>115</v>
      </c>
      <c r="AK1289" s="197"/>
      <c r="AL1289" s="20"/>
      <c r="AM1289" s="11" t="s">
        <v>138</v>
      </c>
      <c r="AN1289" s="13"/>
      <c r="AO1289" s="13" t="s">
        <v>137</v>
      </c>
      <c r="AP1289" s="15"/>
      <c r="AR1289" s="194" t="s">
        <v>117</v>
      </c>
      <c r="AS1289" s="195"/>
      <c r="AT1289" s="196" t="s">
        <v>118</v>
      </c>
      <c r="AU1289" s="197"/>
      <c r="AV1289" s="36"/>
      <c r="AW1289" s="11" t="s">
        <v>142</v>
      </c>
      <c r="AX1289" s="13"/>
      <c r="AY1289" s="13" t="s">
        <v>141</v>
      </c>
      <c r="AZ1289" s="15"/>
      <c r="BA1289" s="20"/>
      <c r="BB1289" s="194" t="s">
        <v>122</v>
      </c>
      <c r="BC1289" s="195"/>
      <c r="BD1289" s="196" t="s">
        <v>121</v>
      </c>
      <c r="BE1289" s="197"/>
      <c r="BF1289" s="36"/>
      <c r="BG1289" s="11" t="s">
        <v>145</v>
      </c>
      <c r="BH1289" s="13"/>
      <c r="BI1289" s="13" t="s">
        <v>146</v>
      </c>
      <c r="BJ1289" s="15"/>
      <c r="BK1289" s="36"/>
      <c r="BL1289" s="194" t="s">
        <v>125</v>
      </c>
      <c r="BM1289" s="195"/>
      <c r="BN1289" s="196" t="s">
        <v>126</v>
      </c>
      <c r="BO1289" s="197"/>
      <c r="BP1289" s="36"/>
      <c r="BQ1289" s="11" t="s">
        <v>150</v>
      </c>
      <c r="BR1289" s="13"/>
      <c r="BS1289" s="13" t="s">
        <v>149</v>
      </c>
      <c r="BT1289" s="15"/>
      <c r="BU1289" s="20"/>
      <c r="BV1289" s="194" t="s">
        <v>129</v>
      </c>
      <c r="BW1289" s="195"/>
      <c r="BX1289" s="196" t="s">
        <v>130</v>
      </c>
      <c r="BY1289" s="197"/>
      <c r="BZ1289" s="36"/>
      <c r="CA1289" s="11" t="s">
        <v>154</v>
      </c>
      <c r="CB1289" s="13"/>
      <c r="CC1289" s="13" t="s">
        <v>153</v>
      </c>
      <c r="CD1289" s="15"/>
      <c r="CE1289" s="36"/>
      <c r="CF1289" s="194" t="s">
        <v>134</v>
      </c>
      <c r="CG1289" s="195"/>
      <c r="CH1289" s="196" t="s">
        <v>133</v>
      </c>
      <c r="CI1289" s="197"/>
      <c r="CK1289" s="11" t="s">
        <v>159</v>
      </c>
      <c r="CL1289" s="13"/>
      <c r="CM1289" s="13" t="s">
        <v>158</v>
      </c>
      <c r="CN1289" s="15"/>
      <c r="CP1289" s="109" t="s">
        <v>161</v>
      </c>
      <c r="CQ1289" s="110"/>
      <c r="CR1289" s="111" t="s">
        <v>162</v>
      </c>
      <c r="CS1289" s="112"/>
      <c r="CU1289" s="38" t="s">
        <v>29</v>
      </c>
      <c r="CW1289" s="55" t="s">
        <v>47</v>
      </c>
    </row>
    <row r="1290" spans="1:101" ht="18" customHeight="1" thickTop="1" thickBot="1">
      <c r="D1290" s="16">
        <v>0</v>
      </c>
      <c r="E1290" s="17">
        <f t="shared" ref="E1290" si="13584">$B1287*$E$4</f>
        <v>2.5737568</v>
      </c>
      <c r="F1290" s="18">
        <v>1</v>
      </c>
      <c r="G1290" s="19">
        <v>0</v>
      </c>
      <c r="H1290" s="10"/>
      <c r="I1290" s="16">
        <v>0</v>
      </c>
      <c r="J1290" s="17">
        <v>0</v>
      </c>
      <c r="K1290" s="18">
        <v>1</v>
      </c>
      <c r="L1290" s="19">
        <v>0</v>
      </c>
      <c r="N1290" s="1">
        <f t="shared" ref="N1290" si="13585">D1290*I1287+F1290*I1290-E1290*J1287-G1290*J1290</f>
        <v>0</v>
      </c>
      <c r="O1290" s="4">
        <f t="shared" ref="O1290" si="13586">(D1290*J1287+E1290*I1287+F1290*J1290+G1290*I1290)</f>
        <v>2.5737568</v>
      </c>
      <c r="P1290" s="2">
        <f t="shared" ref="P1290" si="13587">D1290*K1287+F1290*K1290-E1290*L1287-G1290*L1290</f>
        <v>-10.606218336235521</v>
      </c>
      <c r="Q1290" s="3">
        <f t="shared" ref="Q1290" si="13588">(D1290*L1287+E1290*K1287+F1290*L1290+G1290*K1290)</f>
        <v>0</v>
      </c>
      <c r="S1290" s="16">
        <v>0</v>
      </c>
      <c r="T1290" s="17">
        <f t="shared" ref="T1290" si="13589">$B1287*$T$4</f>
        <v>5.7021568000000009</v>
      </c>
      <c r="U1290" s="18">
        <v>1</v>
      </c>
      <c r="V1290" s="19">
        <v>0</v>
      </c>
      <c r="W1290" s="20"/>
      <c r="X1290" s="1">
        <f t="shared" ref="X1290" si="13590">N1290*S1287+P1290*S1290-O1290*T1287-Q1290*T1290</f>
        <v>0</v>
      </c>
      <c r="Y1290" s="4">
        <f t="shared" ref="Y1290" si="13591">(N1290*T1287+O1290*S1287+P1290*T1290+Q1290*S1290)</f>
        <v>-57.904563208250075</v>
      </c>
      <c r="Z1290" s="2">
        <f t="shared" ref="Z1290" si="13592">N1290*U1287+P1290*U1290-O1290*V1287-Q1290*V1290</f>
        <v>-10.606218336235521</v>
      </c>
      <c r="AA1290" s="3">
        <f t="shared" ref="AA1290" si="13593">(N1290*V1287+O1290*U1287+P1290*V1290+Q1290*U1290)</f>
        <v>0</v>
      </c>
      <c r="AB1290" s="20"/>
      <c r="AC1290" s="16">
        <v>0</v>
      </c>
      <c r="AD1290" s="17">
        <v>0</v>
      </c>
      <c r="AE1290" s="18">
        <v>1</v>
      </c>
      <c r="AF1290" s="19">
        <v>0</v>
      </c>
      <c r="AG1290" s="20"/>
      <c r="AH1290" s="1">
        <f t="shared" ref="AH1290" si="13594">X1290*AC1287+Z1290*AC1290-Y1290*AD1287-AA1290*AD1290</f>
        <v>0</v>
      </c>
      <c r="AI1290" s="4">
        <f t="shared" ref="AI1290" si="13595">(X1290*AD1287+Y1290*AC1287+Z1290*AD1290+AA1290*AC1290)</f>
        <v>-57.904563208250075</v>
      </c>
      <c r="AJ1290" s="2">
        <f t="shared" ref="AJ1290" si="13596">X1290*AE1287+Z1290*AE1290-Y1290*AF1287-AA1290*AF1290</f>
        <v>302.74249568101237</v>
      </c>
      <c r="AK1290" s="3">
        <f t="shared" ref="AK1290" si="13597">(X1290*AF1287+Y1290*AE1287+Z1290*AF1290+AA1290*AE1290)</f>
        <v>0</v>
      </c>
      <c r="AL1290" s="20"/>
      <c r="AM1290" s="16">
        <v>0</v>
      </c>
      <c r="AN1290" s="17">
        <f t="shared" ref="AN1290" si="13598">$B1287*$AN$4</f>
        <v>6.0222015999999998</v>
      </c>
      <c r="AO1290" s="18">
        <v>1</v>
      </c>
      <c r="AP1290" s="19">
        <v>0</v>
      </c>
      <c r="AR1290" s="1">
        <f t="shared" ref="AR1290" si="13599">AH1290*AM1287+AJ1290*AM1290-AI1290*AN1287-AK1290*AN1290</f>
        <v>0</v>
      </c>
      <c r="AS1290" s="4">
        <f t="shared" ref="AS1290" si="13600">(AH1290*AN1287+AI1290*AM1287+AJ1290*AN1290+AK1290*AM1290)</f>
        <v>1765.2717786699357</v>
      </c>
      <c r="AT1290" s="2">
        <f t="shared" ref="AT1290" si="13601">AH1290*AO1287+AJ1290*AO1290-AI1290*AP1287-AK1290*AP1290</f>
        <v>302.74249568101237</v>
      </c>
      <c r="AU1290" s="3">
        <f t="shared" ref="AU1290" si="13602">(AH1290*AP1287+AI1290*AO1287+AJ1290*AP1290+AK1290*AO1290)</f>
        <v>0</v>
      </c>
      <c r="AV1290" s="20"/>
      <c r="AW1290" s="16">
        <v>0</v>
      </c>
      <c r="AX1290" s="17">
        <v>0</v>
      </c>
      <c r="AY1290" s="18">
        <v>1</v>
      </c>
      <c r="AZ1290" s="19">
        <v>0</v>
      </c>
      <c r="BA1290" s="20"/>
      <c r="BB1290" s="1">
        <f t="shared" ref="BB1290" si="13603">AR1290*AW1287+AT1290*AW1290-AS1290*AX1287-AU1290*AX1290</f>
        <v>0</v>
      </c>
      <c r="BC1290" s="4">
        <f t="shared" ref="BC1290" si="13604">(AR1290*AX1287+AS1290*AW1287+AT1290*AX1290+AU1290*AW1290)</f>
        <v>1765.2717786699357</v>
      </c>
      <c r="BD1290" s="2">
        <f t="shared" ref="BD1290" si="13605">AR1290*AY1287+AT1290*AY1290-AS1290*AZ1287-AU1290*AZ1290</f>
        <v>-9249.969952003139</v>
      </c>
      <c r="BE1290" s="3">
        <f t="shared" ref="BE1290" si="13606">(AR1290*AZ1287+AS1290*AY1287+AT1290*AZ1290+AU1290*AY1290)</f>
        <v>0</v>
      </c>
      <c r="BF1290" s="20"/>
      <c r="BG1290" s="16">
        <v>0</v>
      </c>
      <c r="BH1290" s="17">
        <f t="shared" ref="BH1290" si="13607">$B1287*$BH$4</f>
        <v>5.7021568000000009</v>
      </c>
      <c r="BI1290" s="18">
        <v>1</v>
      </c>
      <c r="BJ1290" s="19">
        <v>0</v>
      </c>
      <c r="BK1290" s="20"/>
      <c r="BL1290" s="1">
        <f t="shared" ref="BL1290" si="13608">BB1290*BG1287+BD1290*BG1290-BC1290*BH1287-BE1290*BH1290</f>
        <v>0</v>
      </c>
      <c r="BM1290" s="4">
        <f t="shared" ref="BM1290" si="13609">(BB1290*BH1287+BC1290*BG1287+BD1290*BH1290+BE1290*BG1290)</f>
        <v>-50979.507282940445</v>
      </c>
      <c r="BN1290" s="2">
        <f t="shared" ref="BN1290" si="13610">BB1290*BI1287+BD1290*BI1290-BC1290*BJ1287-BE1290*BJ1290</f>
        <v>-9249.969952003139</v>
      </c>
      <c r="BO1290" s="3">
        <f t="shared" ref="BO1290" si="13611">(BB1290*BJ1287+BC1290*BI1287+BD1290*BJ1290+BE1290*BI1290)</f>
        <v>0</v>
      </c>
      <c r="BP1290" s="20"/>
      <c r="BQ1290" s="16">
        <v>0</v>
      </c>
      <c r="BR1290" s="17">
        <v>0</v>
      </c>
      <c r="BS1290" s="18">
        <v>1</v>
      </c>
      <c r="BT1290" s="19">
        <v>0</v>
      </c>
      <c r="BU1290" s="20"/>
      <c r="BV1290" s="1">
        <f t="shared" ref="BV1290" si="13612">BL1290*BQ1287+BN1290*BQ1290-BM1290*BR1287-BO1290*BR1290</f>
        <v>0</v>
      </c>
      <c r="BW1290" s="4">
        <f t="shared" ref="BW1290" si="13613">(BL1290*BR1287+BM1290*BQ1287+BN1290*BR1290+BO1290*BQ1290)</f>
        <v>-50979.507282940445</v>
      </c>
      <c r="BX1290" s="2">
        <f t="shared" ref="BX1290" si="13614">BL1290*BS1287+BN1290*BS1290-BM1290*BT1287-BO1290*BT1290</f>
        <v>220639.38563882647</v>
      </c>
      <c r="BY1290" s="3">
        <f t="shared" ref="BY1290" si="13615">(BL1290*BT1287+BM1290*BS1287+BN1290*BT1290+BO1290*BS1290)</f>
        <v>0</v>
      </c>
      <c r="BZ1290" s="20"/>
      <c r="CA1290" s="16">
        <v>0</v>
      </c>
      <c r="CB1290" s="17">
        <f t="shared" ref="CB1290" si="13616">$B1287*$CB$4</f>
        <v>2.5737568</v>
      </c>
      <c r="CC1290" s="18">
        <v>1</v>
      </c>
      <c r="CD1290" s="19">
        <v>0</v>
      </c>
      <c r="CE1290" s="20"/>
      <c r="CF1290" s="1">
        <f t="shared" ref="CF1290" si="13617">BV1290*CA1287+BX1290*CA1290-BW1290*CB1287-BY1290*CB1290</f>
        <v>0</v>
      </c>
      <c r="CG1290" s="4">
        <f t="shared" ref="CG1290" si="13618">(BV1290*CB1287+BW1290*CA1287+BX1290*CB1290+BY1290*CA1290)</f>
        <v>516892.61185281153</v>
      </c>
      <c r="CH1290" s="2">
        <f t="shared" ref="CH1290" si="13619">BV1290*CC1287+BX1290*CC1290-BW1290*CD1287-BY1290*CD1290</f>
        <v>220639.38563882647</v>
      </c>
      <c r="CI1290" s="3">
        <f t="shared" ref="CI1290" si="13620">(BV1290*CD1287+BW1290*CC1287+BX1290*CD1290+BY1290*CC1290)</f>
        <v>0</v>
      </c>
      <c r="CK1290" s="16">
        <f t="shared" ref="CK1290" si="13621">1/$CL$4</f>
        <v>1</v>
      </c>
      <c r="CL1290" s="17">
        <v>0</v>
      </c>
      <c r="CM1290" s="18">
        <v>1</v>
      </c>
      <c r="CN1290" s="19">
        <v>0</v>
      </c>
      <c r="CP1290" s="1">
        <f t="shared" ref="CP1290" si="13622">CF1290*CK1287+CH1290*CK1290-CG1290*CL1287-CI1290*CL1290</f>
        <v>220639.38563882647</v>
      </c>
      <c r="CQ1290" s="4">
        <f t="shared" ref="CQ1290" si="13623">(CF1290*CL1287+CG1290*CK1287+CH1290*CL1290+CI1290*CK1290)</f>
        <v>516892.61185281153</v>
      </c>
      <c r="CR1290" s="2">
        <f t="shared" ref="CR1290" si="13624">CF1290*CM1287+CH1290*CM1290-CG1290*CN1287-CI1290*CN1290</f>
        <v>220639.38563882647</v>
      </c>
      <c r="CS1290" s="3">
        <f t="shared" ref="CS1290" si="13625">(CF1290*CN1287+CG1290*CM1287+CH1290*CN1290+CI1290*CM1290)</f>
        <v>0</v>
      </c>
      <c r="CU1290" s="39">
        <f t="shared" ref="CU1290" si="13626">(180/PI())*ATAN(-1*(CQ1287/CP1287))</f>
        <v>23.115566645341957</v>
      </c>
      <c r="CW1290" s="56">
        <f t="shared" ref="CW1290" si="13627">20*LOG(((1-(10^(CU1287/20)^2)*(1-((1-CW1287)/(1+CW1287))^2))^0.5))</f>
        <v>-3.9015724969367065E-11</v>
      </c>
    </row>
    <row r="1291" spans="1:101" ht="18" customHeight="1">
      <c r="E1291" s="20"/>
      <c r="F1291" s="20"/>
      <c r="G1291" s="20"/>
      <c r="H1291" s="20"/>
      <c r="I1291" s="20"/>
      <c r="J1291" s="20"/>
      <c r="K1291" s="20"/>
      <c r="L1291" s="20"/>
      <c r="M1291" s="20"/>
      <c r="N1291" s="20"/>
      <c r="O1291" s="20"/>
      <c r="P1291" s="20"/>
      <c r="Q1291" s="20"/>
      <c r="R1291" s="20"/>
      <c r="S1291" s="20"/>
      <c r="T1291" s="20"/>
      <c r="U1291" s="20"/>
      <c r="V1291" s="20"/>
      <c r="W1291" s="20"/>
      <c r="X1291" s="20"/>
      <c r="Y1291" s="20"/>
      <c r="Z1291" s="20"/>
      <c r="AA1291" s="20"/>
      <c r="AB1291" s="30"/>
      <c r="AC1291" s="20"/>
      <c r="AD1291" s="20"/>
      <c r="AE1291" s="20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</row>
    <row r="1292" spans="1:101" ht="18" customHeight="1"/>
    <row r="1293" spans="1:101" ht="18" customHeight="1" thickBot="1">
      <c r="A1293" s="23"/>
      <c r="B1293" s="23"/>
      <c r="C1293" s="23"/>
      <c r="D1293" s="20" t="s">
        <v>6</v>
      </c>
      <c r="E1293" s="20"/>
      <c r="F1293" s="20"/>
      <c r="G1293" s="20"/>
      <c r="H1293" s="20"/>
      <c r="I1293" s="20" t="s">
        <v>7</v>
      </c>
      <c r="J1293" s="20"/>
      <c r="K1293" s="20"/>
      <c r="L1293" s="20"/>
      <c r="M1293" s="23"/>
      <c r="N1293" s="23"/>
      <c r="O1293" s="24" t="s">
        <v>8</v>
      </c>
      <c r="P1293" s="23"/>
      <c r="Q1293" s="23"/>
      <c r="R1293" s="23"/>
      <c r="S1293" s="20"/>
      <c r="T1293" s="20" t="s">
        <v>9</v>
      </c>
      <c r="U1293" s="23"/>
      <c r="V1293" s="23"/>
      <c r="W1293" s="23"/>
      <c r="X1293" s="23"/>
      <c r="Y1293" s="24" t="s">
        <v>10</v>
      </c>
      <c r="Z1293" s="23"/>
      <c r="AA1293" s="23"/>
      <c r="AB1293" s="23"/>
      <c r="AC1293" s="24" t="s">
        <v>11</v>
      </c>
      <c r="AD1293" s="20"/>
      <c r="AE1293" s="20"/>
      <c r="AF1293" s="20"/>
      <c r="AG1293" s="20"/>
      <c r="AH1293" s="23"/>
      <c r="AI1293" s="24" t="s">
        <v>12</v>
      </c>
      <c r="AJ1293" s="23"/>
      <c r="AK1293" s="23"/>
      <c r="AL1293" s="20"/>
      <c r="AM1293" s="24" t="s">
        <v>21</v>
      </c>
      <c r="AN1293" s="20"/>
      <c r="AO1293" s="23"/>
      <c r="AP1293" s="23"/>
      <c r="AQ1293" s="23"/>
      <c r="AR1293" s="23"/>
      <c r="AS1293" s="24" t="s">
        <v>87</v>
      </c>
      <c r="AT1293" s="23"/>
      <c r="AU1293" s="23"/>
      <c r="AV1293" s="23"/>
      <c r="AW1293" s="24" t="s">
        <v>22</v>
      </c>
      <c r="AX1293" s="20"/>
      <c r="AY1293" s="20"/>
      <c r="AZ1293" s="20"/>
      <c r="BA1293" s="20"/>
      <c r="BB1293" s="23"/>
      <c r="BC1293" s="24" t="s">
        <v>13</v>
      </c>
      <c r="BD1293" s="23"/>
      <c r="BE1293" s="23"/>
      <c r="BF1293" s="23"/>
      <c r="BG1293" s="24" t="s">
        <v>23</v>
      </c>
      <c r="BH1293" s="20"/>
      <c r="BI1293" s="23"/>
      <c r="BJ1293" s="23"/>
      <c r="BK1293" s="23"/>
      <c r="BL1293" s="23"/>
      <c r="BM1293" s="24" t="s">
        <v>24</v>
      </c>
      <c r="BN1293" s="23"/>
      <c r="BO1293" s="23"/>
      <c r="BP1293" s="23"/>
      <c r="BQ1293" s="24" t="s">
        <v>22</v>
      </c>
      <c r="BR1293" s="20"/>
      <c r="BS1293" s="20"/>
      <c r="BT1293" s="20"/>
      <c r="BU1293" s="20"/>
      <c r="BV1293" s="23"/>
      <c r="BW1293" s="24" t="s">
        <v>25</v>
      </c>
      <c r="BX1293" s="23"/>
      <c r="BY1293" s="23"/>
      <c r="BZ1293" s="23"/>
      <c r="CA1293" s="24" t="s">
        <v>23</v>
      </c>
      <c r="CB1293" s="20"/>
      <c r="CC1293" s="23"/>
      <c r="CD1293" s="23"/>
      <c r="CE1293" s="23"/>
      <c r="CF1293" s="23"/>
      <c r="CG1293" s="24" t="s">
        <v>88</v>
      </c>
      <c r="CH1293" s="23"/>
      <c r="CI1293" s="23"/>
      <c r="CJ1293" s="23"/>
      <c r="CK1293" s="24" t="s">
        <v>155</v>
      </c>
      <c r="CL1293" s="24"/>
      <c r="CM1293" s="23"/>
      <c r="CN1293" s="23"/>
      <c r="CO1293" s="23"/>
      <c r="CP1293" s="23"/>
      <c r="CQ1293" s="24" t="s">
        <v>89</v>
      </c>
      <c r="CR1293" s="23"/>
      <c r="CS1293" s="23"/>
    </row>
    <row r="1294" spans="1:101" ht="18" customHeight="1" thickBot="1">
      <c r="A1294" s="23"/>
      <c r="B1294" s="33"/>
      <c r="C1294" s="23"/>
      <c r="D1294" s="7" t="s">
        <v>99</v>
      </c>
      <c r="E1294" s="8"/>
      <c r="F1294" s="8" t="s">
        <v>100</v>
      </c>
      <c r="G1294" s="9"/>
      <c r="H1294" s="10"/>
      <c r="I1294" s="7" t="s">
        <v>103</v>
      </c>
      <c r="J1294" s="8"/>
      <c r="K1294" s="8" t="s">
        <v>104</v>
      </c>
      <c r="L1294" s="9"/>
      <c r="M1294" s="23"/>
      <c r="N1294" s="194" t="s">
        <v>74</v>
      </c>
      <c r="O1294" s="195"/>
      <c r="P1294" s="196" t="s">
        <v>75</v>
      </c>
      <c r="Q1294" s="197"/>
      <c r="R1294" s="23"/>
      <c r="S1294" s="7" t="s">
        <v>2</v>
      </c>
      <c r="T1294" s="8"/>
      <c r="U1294" s="8" t="s">
        <v>3</v>
      </c>
      <c r="V1294" s="9"/>
      <c r="W1294" s="20"/>
      <c r="X1294" s="194" t="s">
        <v>108</v>
      </c>
      <c r="Y1294" s="195"/>
      <c r="Z1294" s="196" t="s">
        <v>109</v>
      </c>
      <c r="AA1294" s="197"/>
      <c r="AB1294" s="20"/>
      <c r="AC1294" s="7" t="s">
        <v>107</v>
      </c>
      <c r="AD1294" s="8"/>
      <c r="AE1294" s="8" t="s">
        <v>14</v>
      </c>
      <c r="AF1294" s="9"/>
      <c r="AG1294" s="20"/>
      <c r="AH1294" s="194" t="s">
        <v>112</v>
      </c>
      <c r="AI1294" s="195"/>
      <c r="AJ1294" s="196" t="s">
        <v>113</v>
      </c>
      <c r="AK1294" s="197"/>
      <c r="AL1294" s="20"/>
      <c r="AM1294" s="106" t="s">
        <v>135</v>
      </c>
      <c r="AN1294" s="107"/>
      <c r="AO1294" s="107" t="s">
        <v>136</v>
      </c>
      <c r="AP1294" s="108"/>
      <c r="AQ1294" s="23"/>
      <c r="AR1294" s="194" t="s">
        <v>116</v>
      </c>
      <c r="AS1294" s="195"/>
      <c r="AT1294" s="196" t="s">
        <v>0</v>
      </c>
      <c r="AU1294" s="197"/>
      <c r="AV1294" s="36"/>
      <c r="AW1294" s="7" t="s">
        <v>139</v>
      </c>
      <c r="AX1294" s="8"/>
      <c r="AY1294" s="8" t="s">
        <v>140</v>
      </c>
      <c r="AZ1294" s="9"/>
      <c r="BA1294" s="20"/>
      <c r="BB1294" s="194" t="s">
        <v>119</v>
      </c>
      <c r="BC1294" s="195"/>
      <c r="BD1294" s="196" t="s">
        <v>120</v>
      </c>
      <c r="BE1294" s="197"/>
      <c r="BF1294" s="36"/>
      <c r="BG1294" s="190" t="s">
        <v>143</v>
      </c>
      <c r="BH1294" s="191"/>
      <c r="BI1294" s="192" t="s">
        <v>144</v>
      </c>
      <c r="BJ1294" s="193"/>
      <c r="BK1294" s="36"/>
      <c r="BL1294" s="194" t="s">
        <v>123</v>
      </c>
      <c r="BM1294" s="195"/>
      <c r="BN1294" s="196" t="s">
        <v>124</v>
      </c>
      <c r="BO1294" s="197"/>
      <c r="BP1294" s="36"/>
      <c r="BQ1294" s="7" t="s">
        <v>147</v>
      </c>
      <c r="BR1294" s="8"/>
      <c r="BS1294" s="8" t="s">
        <v>148</v>
      </c>
      <c r="BT1294" s="9"/>
      <c r="BU1294" s="20"/>
      <c r="BV1294" s="194" t="s">
        <v>127</v>
      </c>
      <c r="BW1294" s="195"/>
      <c r="BX1294" s="196" t="s">
        <v>128</v>
      </c>
      <c r="BY1294" s="197"/>
      <c r="BZ1294" s="36"/>
      <c r="CA1294" s="7" t="s">
        <v>151</v>
      </c>
      <c r="CB1294" s="8"/>
      <c r="CC1294" s="8" t="s">
        <v>152</v>
      </c>
      <c r="CD1294" s="9"/>
      <c r="CE1294" s="36"/>
      <c r="CF1294" s="194" t="s">
        <v>131</v>
      </c>
      <c r="CG1294" s="195"/>
      <c r="CH1294" s="196" t="s">
        <v>132</v>
      </c>
      <c r="CI1294" s="197"/>
      <c r="CJ1294" s="23"/>
      <c r="CK1294" s="7" t="s">
        <v>156</v>
      </c>
      <c r="CL1294" s="8"/>
      <c r="CM1294" s="8" t="s">
        <v>157</v>
      </c>
      <c r="CN1294" s="9"/>
      <c r="CO1294" s="23"/>
      <c r="CP1294" s="194" t="s">
        <v>160</v>
      </c>
      <c r="CQ1294" s="195"/>
      <c r="CR1294" s="196" t="s">
        <v>132</v>
      </c>
      <c r="CS1294" s="197"/>
      <c r="CU1294" s="26" t="s">
        <v>15</v>
      </c>
      <c r="CW1294" s="52" t="s">
        <v>46</v>
      </c>
    </row>
    <row r="1295" spans="1:101" ht="18" customHeight="1" thickTop="1" thickBot="1">
      <c r="B1295" s="34">
        <v>3.18</v>
      </c>
      <c r="D1295" s="11">
        <v>1</v>
      </c>
      <c r="E1295" s="12">
        <v>0</v>
      </c>
      <c r="F1295" s="13">
        <v>0</v>
      </c>
      <c r="G1295" s="14">
        <v>0</v>
      </c>
      <c r="H1295" s="10"/>
      <c r="I1295" s="11">
        <v>1</v>
      </c>
      <c r="J1295" s="12">
        <v>0</v>
      </c>
      <c r="K1295" s="13">
        <v>0</v>
      </c>
      <c r="L1295" s="40">
        <f t="shared" ref="L1295" si="13628">$B1295*$J$4</f>
        <v>4.5379872000000008</v>
      </c>
      <c r="N1295" s="1">
        <f t="shared" ref="N1295" si="13629">D1295*I1295+F1295*I1298-E1295*J1295-G1295*J1298</f>
        <v>1</v>
      </c>
      <c r="O1295" s="4">
        <f t="shared" ref="O1295" si="13630">(D1295*J1295+E1295*I1295+F1295*J1298+G1295*I1298)</f>
        <v>0</v>
      </c>
      <c r="P1295" s="2">
        <f t="shared" ref="P1295" si="13631">D1295*K1295+F1295*K1298-E1295*L1295-G1295*L1298</f>
        <v>0</v>
      </c>
      <c r="Q1295" s="3">
        <f t="shared" ref="Q1295" si="13632">(D1295*L1295+E1295*K1295+F1295*L1298+G1295*K1298)</f>
        <v>4.5379872000000008</v>
      </c>
      <c r="S1295" s="11">
        <v>1</v>
      </c>
      <c r="T1295" s="12">
        <v>0</v>
      </c>
      <c r="U1295" s="13">
        <v>0</v>
      </c>
      <c r="V1295" s="13">
        <v>0</v>
      </c>
      <c r="W1295" s="20"/>
      <c r="X1295" s="1">
        <f t="shared" ref="X1295" si="13633">N1295*S1295+P1295*S1298-O1295*T1295-Q1295*T1298</f>
        <v>-25.040088713646085</v>
      </c>
      <c r="Y1295" s="4">
        <f t="shared" ref="Y1295" si="13634">(N1295*T1295+O1295*S1295+P1295*T1298+Q1295*S1298)</f>
        <v>0</v>
      </c>
      <c r="Z1295" s="2">
        <f t="shared" ref="Z1295" si="13635">N1295*U1295+P1295*U1298-O1295*V1295-Q1295*V1298</f>
        <v>0</v>
      </c>
      <c r="AA1295" s="3">
        <f t="shared" ref="AA1295" si="13636">(N1295*V1295+O1295*U1295+P1295*V1298+Q1295*U1298)</f>
        <v>4.5379872000000008</v>
      </c>
      <c r="AB1295" s="20"/>
      <c r="AC1295" s="11">
        <v>1</v>
      </c>
      <c r="AD1295" s="12">
        <v>0</v>
      </c>
      <c r="AE1295" s="13">
        <v>0</v>
      </c>
      <c r="AF1295" s="40">
        <f t="shared" ref="AF1295" si="13637">$B1295*$AD$4</f>
        <v>5.4457182000000008</v>
      </c>
      <c r="AG1295" s="20"/>
      <c r="AH1295" s="1">
        <f t="shared" ref="AH1295" si="13638">X1295*AC1295+Z1295*AC1298-Y1295*AD1295-AA1295*AD1298</f>
        <v>-25.040088713646085</v>
      </c>
      <c r="AI1295" s="4">
        <f t="shared" ref="AI1295" si="13639">(X1295*AD1295+Y1295*AC1295+Z1295*AD1298+AA1295*AC1298)</f>
        <v>0</v>
      </c>
      <c r="AJ1295" s="2">
        <f t="shared" ref="AJ1295" si="13640">X1295*AE1295+Z1295*AE1298-Y1295*AF1295-AA1295*AF1298</f>
        <v>0</v>
      </c>
      <c r="AK1295" s="3">
        <f t="shared" ref="AK1295" si="13641">(X1295*AF1295+Y1295*AE1295+Z1295*AF1298+AA1295*AE1298)</f>
        <v>-131.82327963751709</v>
      </c>
      <c r="AL1295" s="20"/>
      <c r="AM1295" s="11">
        <v>1</v>
      </c>
      <c r="AN1295" s="12">
        <v>0</v>
      </c>
      <c r="AO1295" s="13">
        <v>0</v>
      </c>
      <c r="AP1295" s="14">
        <v>0</v>
      </c>
      <c r="AR1295" s="1">
        <f t="shared" ref="AR1295" si="13642">AH1295*AM1295+AJ1295*AM1298-AI1295*AN1295-AK1295*AN1298</f>
        <v>773.85074750469653</v>
      </c>
      <c r="AS1295" s="4">
        <f t="shared" ref="AS1295" si="13643">(AH1295*AN1295+AI1295*AM1295+AJ1295*AN1298+AK1295*AM1298)</f>
        <v>0</v>
      </c>
      <c r="AT1295" s="2">
        <f t="shared" ref="AT1295" si="13644">AH1295*AO1295+AJ1295*AO1298-AI1295*AP1295-AK1295*AP1298</f>
        <v>0</v>
      </c>
      <c r="AU1295" s="3">
        <f t="shared" ref="AU1295" si="13645">(AH1295*AP1295+AI1295*AO1295+AJ1295*AP1298+AK1295*AO1298)</f>
        <v>-131.82327963751709</v>
      </c>
      <c r="AV1295" s="20"/>
      <c r="AW1295" s="11">
        <v>1</v>
      </c>
      <c r="AX1295" s="12">
        <v>0</v>
      </c>
      <c r="AY1295" s="13">
        <v>0</v>
      </c>
      <c r="AZ1295" s="40">
        <f t="shared" ref="AZ1295" si="13646">$B1295*$AX$4</f>
        <v>5.4457182000000008</v>
      </c>
      <c r="BA1295" s="20"/>
      <c r="BB1295" s="1">
        <f t="shared" ref="BB1295" si="13647">AR1295*AW1295+AT1295*AW1298-AS1295*AX1295-AU1295*AX1298</f>
        <v>773.85074750469653</v>
      </c>
      <c r="BC1295" s="4">
        <f t="shared" ref="BC1295" si="13648">(AR1295*AX1295+AS1295*AW1295+AT1295*AX1298+AU1295*AW1298)</f>
        <v>0</v>
      </c>
      <c r="BD1295" s="2">
        <f t="shared" ref="BD1295" si="13649">AR1295*AY1295+AT1295*AY1298-AS1295*AZ1295-AU1295*AZ1298</f>
        <v>0</v>
      </c>
      <c r="BE1295" s="3">
        <f t="shared" ref="BE1295" si="13650">(AR1295*AZ1295+AS1295*AY1295+AT1295*AZ1298+AU1295*AY1298)</f>
        <v>4082.3498201324146</v>
      </c>
      <c r="BF1295" s="20"/>
      <c r="BG1295" s="11">
        <v>1</v>
      </c>
      <c r="BH1295" s="12">
        <v>0</v>
      </c>
      <c r="BI1295" s="13">
        <v>0</v>
      </c>
      <c r="BJ1295" s="14">
        <v>0</v>
      </c>
      <c r="BK1295" s="20"/>
      <c r="BL1295" s="1">
        <f t="shared" ref="BL1295" si="13651">BB1295*BG1295+BD1295*BG1298-BC1295*BH1295-BE1295*BH1298</f>
        <v>-22651.67841141078</v>
      </c>
      <c r="BM1295" s="4">
        <f t="shared" ref="BM1295" si="13652">(BB1295*BH1295+BC1295*BG1295+BD1295*BH1298+BE1295*BG1298)</f>
        <v>0</v>
      </c>
      <c r="BN1295" s="2">
        <f t="shared" ref="BN1295" si="13653">BB1295*BI1295+BD1295*BI1298-BC1295*BJ1295-BE1295*BJ1298</f>
        <v>0</v>
      </c>
      <c r="BO1295" s="3">
        <f t="shared" ref="BO1295" si="13654">(BB1295*BJ1295+BC1295*BI1295+BD1295*BJ1298+BE1295*BI1298)</f>
        <v>4082.3498201324146</v>
      </c>
      <c r="BP1295" s="20"/>
      <c r="BQ1295" s="11">
        <v>1</v>
      </c>
      <c r="BR1295" s="12">
        <v>0</v>
      </c>
      <c r="BS1295" s="13">
        <v>0</v>
      </c>
      <c r="BT1295" s="40">
        <f t="shared" ref="BT1295" si="13655">$B1295*BR$4</f>
        <v>4.5379872000000008</v>
      </c>
      <c r="BU1295" s="20"/>
      <c r="BV1295" s="1">
        <f t="shared" ref="BV1295" si="13656">BL1295*BQ1295+BN1295*BQ1298-BM1295*BR1295-BO1295*BR1298</f>
        <v>-22651.67841141078</v>
      </c>
      <c r="BW1295" s="4">
        <f t="shared" ref="BW1295" si="13657">(BL1295*BR1295+BM1295*BQ1295+BN1295*BR1298+BO1295*BQ1298)</f>
        <v>0</v>
      </c>
      <c r="BX1295" s="2">
        <f t="shared" ref="BX1295" si="13658">BL1295*BS1295+BN1295*BS1298-BM1295*BT1295-BO1295*BT1298</f>
        <v>0</v>
      </c>
      <c r="BY1295" s="3">
        <f t="shared" ref="BY1295" si="13659">(BL1295*BT1295+BM1295*BS1295+BN1295*BT1298+BO1295*BS1298)</f>
        <v>-98710.676869366056</v>
      </c>
      <c r="BZ1295" s="20"/>
      <c r="CA1295" s="11">
        <v>1</v>
      </c>
      <c r="CB1295" s="12">
        <v>0</v>
      </c>
      <c r="CC1295" s="13">
        <v>0</v>
      </c>
      <c r="CD1295" s="14">
        <v>0</v>
      </c>
      <c r="CE1295" s="20"/>
      <c r="CF1295" s="1">
        <f t="shared" ref="CF1295" si="13660">BV1295*CA1295+BX1295*CA1298-BW1295*CB1295-BY1295*CB1298</f>
        <v>233013.55485565405</v>
      </c>
      <c r="CG1295" s="4">
        <f t="shared" ref="CG1295" si="13661">(BV1295*CB1295+BW1295*CA1295+BX1295*CB1298+BY1295*CA1298)</f>
        <v>0</v>
      </c>
      <c r="CH1295" s="2">
        <f t="shared" ref="CH1295" si="13662">BV1295*CC1295+BX1295*CC1298-BW1295*CD1295-BY1295*CD1298</f>
        <v>0</v>
      </c>
      <c r="CI1295" s="3">
        <f t="shared" ref="CI1295" si="13663">(BV1295*CD1295+BW1295*CC1295+BX1295*CD1298+BY1295*CC1298)</f>
        <v>-98710.676869366056</v>
      </c>
      <c r="CJ1295" s="28"/>
      <c r="CK1295" s="11">
        <v>1</v>
      </c>
      <c r="CL1295" s="12">
        <v>0</v>
      </c>
      <c r="CM1295" s="13">
        <v>0</v>
      </c>
      <c r="CN1295" s="14">
        <v>0</v>
      </c>
      <c r="CP1295" s="1">
        <f t="shared" ref="CP1295" si="13664">CF1295*CK1295+CH1295*CK1298-CG1295*CL1295-CI1295*CL1298</f>
        <v>233013.55485565405</v>
      </c>
      <c r="CQ1295" s="4">
        <f t="shared" ref="CQ1295" si="13665">(CF1295*CL1295+CG1295*CK1295+CH1295*CL1298+CI1295*CK1298)</f>
        <v>-98710.676869366056</v>
      </c>
      <c r="CR1295" s="2">
        <f t="shared" ref="CR1295" si="13666">CF1295*CM1295+CH1295*CM1298-CG1295*CN1295-CI1295*CN1298</f>
        <v>0</v>
      </c>
      <c r="CS1295" s="3">
        <f t="shared" ref="CS1295" si="13667">(CF1295*CN1295+CG1295*CM1295+CH1295*CN1298+CI1295*CM1298)</f>
        <v>-98710.676869366056</v>
      </c>
      <c r="CU1295" s="29">
        <f t="shared" ref="CU1295" si="13668">20*LOG(((1+$CL$4)/$CL$4)/((CP1295+CP1298)^2+(CQ1295+CQ1298)^2)^0.5)</f>
        <v>-110.22102384650515</v>
      </c>
      <c r="CW1295" s="53">
        <f t="shared" ref="CW1295" si="13669">((CP1295^2+CQ1295^2)^0.5)/((CP1298^2+CQ1298^2)^0.5)</f>
        <v>0.4236263290865469</v>
      </c>
    </row>
    <row r="1296" spans="1:101" ht="18" customHeight="1" thickBot="1">
      <c r="D1296" s="11"/>
      <c r="E1296" s="13"/>
      <c r="F1296" s="13"/>
      <c r="G1296" s="15"/>
      <c r="H1296" s="10"/>
      <c r="I1296" s="11"/>
      <c r="J1296" s="13"/>
      <c r="K1296" s="13"/>
      <c r="L1296" s="15"/>
      <c r="N1296" s="5"/>
      <c r="Q1296" s="6"/>
      <c r="S1296" s="11"/>
      <c r="T1296" s="13"/>
      <c r="U1296" s="13"/>
      <c r="V1296" s="15"/>
      <c r="W1296" s="20"/>
      <c r="X1296" s="5"/>
      <c r="AA1296" s="6"/>
      <c r="AB1296" s="20"/>
      <c r="AC1296" s="11"/>
      <c r="AD1296" s="13"/>
      <c r="AE1296" s="13"/>
      <c r="AF1296" s="15"/>
      <c r="AG1296" s="20"/>
      <c r="AH1296" s="5"/>
      <c r="AK1296" s="6"/>
      <c r="AL1296" s="20"/>
      <c r="AM1296" s="11"/>
      <c r="AN1296" s="13"/>
      <c r="AO1296" s="13"/>
      <c r="AP1296" s="15"/>
      <c r="AR1296" s="5"/>
      <c r="AU1296" s="6"/>
      <c r="AW1296" s="11"/>
      <c r="AX1296" s="13"/>
      <c r="AY1296" s="13"/>
      <c r="AZ1296" s="15"/>
      <c r="BA1296" s="20"/>
      <c r="BB1296" s="5"/>
      <c r="BE1296" s="6"/>
      <c r="BG1296" s="11"/>
      <c r="BH1296" s="13"/>
      <c r="BI1296" s="13"/>
      <c r="BJ1296" s="15"/>
      <c r="BL1296" s="5"/>
      <c r="BO1296" s="6"/>
      <c r="BQ1296" s="11"/>
      <c r="BR1296" s="13"/>
      <c r="BS1296" s="13"/>
      <c r="BT1296" s="15"/>
      <c r="BU1296" s="20"/>
      <c r="BV1296" s="5"/>
      <c r="BY1296" s="6"/>
      <c r="CA1296" s="11"/>
      <c r="CB1296" s="13"/>
      <c r="CC1296" s="13"/>
      <c r="CD1296" s="15"/>
      <c r="CF1296" s="5"/>
      <c r="CI1296" s="6"/>
      <c r="CK1296" s="11"/>
      <c r="CL1296" s="13"/>
      <c r="CM1296" s="13"/>
      <c r="CN1296" s="15"/>
      <c r="CP1296" s="5"/>
      <c r="CS1296" s="6"/>
      <c r="CW1296" s="54"/>
    </row>
    <row r="1297" spans="1:101" ht="18" customHeight="1" thickBot="1">
      <c r="D1297" s="11" t="s">
        <v>101</v>
      </c>
      <c r="E1297" s="13"/>
      <c r="F1297" s="13" t="s">
        <v>102</v>
      </c>
      <c r="G1297" s="15"/>
      <c r="H1297" s="10"/>
      <c r="I1297" s="11" t="s">
        <v>106</v>
      </c>
      <c r="J1297" s="13"/>
      <c r="K1297" s="13" t="s">
        <v>105</v>
      </c>
      <c r="L1297" s="15"/>
      <c r="N1297" s="194" t="s">
        <v>16</v>
      </c>
      <c r="O1297" s="195"/>
      <c r="P1297" s="196" t="s">
        <v>17</v>
      </c>
      <c r="Q1297" s="197"/>
      <c r="S1297" s="11" t="s">
        <v>4</v>
      </c>
      <c r="T1297" s="13"/>
      <c r="U1297" s="13" t="s">
        <v>5</v>
      </c>
      <c r="V1297" s="15"/>
      <c r="W1297" s="20"/>
      <c r="X1297" s="194" t="s">
        <v>111</v>
      </c>
      <c r="Y1297" s="195"/>
      <c r="Z1297" s="196" t="s">
        <v>110</v>
      </c>
      <c r="AA1297" s="197"/>
      <c r="AB1297" s="20"/>
      <c r="AC1297" s="11" t="s">
        <v>18</v>
      </c>
      <c r="AD1297" s="13"/>
      <c r="AE1297" s="13" t="s">
        <v>19</v>
      </c>
      <c r="AF1297" s="15"/>
      <c r="AG1297" s="20"/>
      <c r="AH1297" s="194" t="s">
        <v>114</v>
      </c>
      <c r="AI1297" s="195"/>
      <c r="AJ1297" s="196" t="s">
        <v>115</v>
      </c>
      <c r="AK1297" s="197"/>
      <c r="AL1297" s="20"/>
      <c r="AM1297" s="11" t="s">
        <v>138</v>
      </c>
      <c r="AN1297" s="13"/>
      <c r="AO1297" s="13" t="s">
        <v>137</v>
      </c>
      <c r="AP1297" s="15"/>
      <c r="AR1297" s="194" t="s">
        <v>117</v>
      </c>
      <c r="AS1297" s="195"/>
      <c r="AT1297" s="196" t="s">
        <v>118</v>
      </c>
      <c r="AU1297" s="197"/>
      <c r="AV1297" s="36"/>
      <c r="AW1297" s="11" t="s">
        <v>142</v>
      </c>
      <c r="AX1297" s="13"/>
      <c r="AY1297" s="13" t="s">
        <v>141</v>
      </c>
      <c r="AZ1297" s="15"/>
      <c r="BA1297" s="20"/>
      <c r="BB1297" s="194" t="s">
        <v>122</v>
      </c>
      <c r="BC1297" s="195"/>
      <c r="BD1297" s="196" t="s">
        <v>121</v>
      </c>
      <c r="BE1297" s="197"/>
      <c r="BF1297" s="36"/>
      <c r="BG1297" s="11" t="s">
        <v>145</v>
      </c>
      <c r="BH1297" s="13"/>
      <c r="BI1297" s="13" t="s">
        <v>146</v>
      </c>
      <c r="BJ1297" s="15"/>
      <c r="BK1297" s="36"/>
      <c r="BL1297" s="194" t="s">
        <v>125</v>
      </c>
      <c r="BM1297" s="195"/>
      <c r="BN1297" s="196" t="s">
        <v>126</v>
      </c>
      <c r="BO1297" s="197"/>
      <c r="BP1297" s="36"/>
      <c r="BQ1297" s="11" t="s">
        <v>150</v>
      </c>
      <c r="BR1297" s="13"/>
      <c r="BS1297" s="13" t="s">
        <v>149</v>
      </c>
      <c r="BT1297" s="15"/>
      <c r="BU1297" s="20"/>
      <c r="BV1297" s="194" t="s">
        <v>129</v>
      </c>
      <c r="BW1297" s="195"/>
      <c r="BX1297" s="196" t="s">
        <v>130</v>
      </c>
      <c r="BY1297" s="197"/>
      <c r="BZ1297" s="36"/>
      <c r="CA1297" s="11" t="s">
        <v>154</v>
      </c>
      <c r="CB1297" s="13"/>
      <c r="CC1297" s="13" t="s">
        <v>153</v>
      </c>
      <c r="CD1297" s="15"/>
      <c r="CE1297" s="36"/>
      <c r="CF1297" s="194" t="s">
        <v>134</v>
      </c>
      <c r="CG1297" s="195"/>
      <c r="CH1297" s="196" t="s">
        <v>133</v>
      </c>
      <c r="CI1297" s="197"/>
      <c r="CK1297" s="11" t="s">
        <v>159</v>
      </c>
      <c r="CL1297" s="13"/>
      <c r="CM1297" s="13" t="s">
        <v>158</v>
      </c>
      <c r="CN1297" s="15"/>
      <c r="CP1297" s="109" t="s">
        <v>161</v>
      </c>
      <c r="CQ1297" s="110"/>
      <c r="CR1297" s="111" t="s">
        <v>162</v>
      </c>
      <c r="CS1297" s="112"/>
      <c r="CU1297" s="38" t="s">
        <v>29</v>
      </c>
      <c r="CW1297" s="55" t="s">
        <v>47</v>
      </c>
    </row>
    <row r="1298" spans="1:101" ht="18" customHeight="1" thickTop="1" thickBot="1">
      <c r="D1298" s="16">
        <v>0</v>
      </c>
      <c r="E1298" s="17">
        <f t="shared" ref="E1298" si="13670">$B1295*$E$4</f>
        <v>2.5900463999999999</v>
      </c>
      <c r="F1298" s="18">
        <v>1</v>
      </c>
      <c r="G1298" s="19">
        <v>0</v>
      </c>
      <c r="H1298" s="10"/>
      <c r="I1298" s="16">
        <v>0</v>
      </c>
      <c r="J1298" s="17">
        <v>0</v>
      </c>
      <c r="K1298" s="18">
        <v>1</v>
      </c>
      <c r="L1298" s="19">
        <v>0</v>
      </c>
      <c r="N1298" s="1">
        <f t="shared" ref="N1298" si="13671">D1298*I1295+F1298*I1298-E1298*J1295-G1298*J1298</f>
        <v>0</v>
      </c>
      <c r="O1298" s="4">
        <f t="shared" ref="O1298" si="13672">(D1298*J1295+E1298*I1295+F1298*J1298+G1298*I1298)</f>
        <v>2.5900463999999999</v>
      </c>
      <c r="P1298" s="2">
        <f t="shared" ref="P1298" si="13673">D1298*K1295+F1298*K1298-E1298*L1295-G1298*L1298</f>
        <v>-10.753597410606082</v>
      </c>
      <c r="Q1298" s="3">
        <f t="shared" ref="Q1298" si="13674">(D1298*L1295+E1298*K1295+F1298*L1298+G1298*K1298)</f>
        <v>0</v>
      </c>
      <c r="S1298" s="16">
        <v>0</v>
      </c>
      <c r="T1298" s="17">
        <f t="shared" ref="T1298" si="13675">$B1295*$T$4</f>
        <v>5.7382464000000004</v>
      </c>
      <c r="U1298" s="18">
        <v>1</v>
      </c>
      <c r="V1298" s="19">
        <v>0</v>
      </c>
      <c r="W1298" s="20"/>
      <c r="X1298" s="1">
        <f t="shared" ref="X1298" si="13676">N1298*S1295+P1298*S1298-O1298*T1295-Q1298*T1298</f>
        <v>0</v>
      </c>
      <c r="Y1298" s="4">
        <f t="shared" ref="Y1298" si="13677">(N1298*T1295+O1298*S1295+P1298*T1298+Q1298*S1298)</f>
        <v>-59.116745228459678</v>
      </c>
      <c r="Z1298" s="2">
        <f t="shared" ref="Z1298" si="13678">N1298*U1295+P1298*U1298-O1298*V1295-Q1298*V1298</f>
        <v>-10.753597410606082</v>
      </c>
      <c r="AA1298" s="3">
        <f t="shared" ref="AA1298" si="13679">(N1298*V1295+O1298*U1295+P1298*V1298+Q1298*U1298)</f>
        <v>0</v>
      </c>
      <c r="AB1298" s="20"/>
      <c r="AC1298" s="16">
        <v>0</v>
      </c>
      <c r="AD1298" s="17">
        <v>0</v>
      </c>
      <c r="AE1298" s="18">
        <v>1</v>
      </c>
      <c r="AF1298" s="19">
        <v>0</v>
      </c>
      <c r="AG1298" s="20"/>
      <c r="AH1298" s="1">
        <f t="shared" ref="AH1298" si="13680">X1298*AC1295+Z1298*AC1298-Y1298*AD1295-AA1298*AD1298</f>
        <v>0</v>
      </c>
      <c r="AI1298" s="4">
        <f t="shared" ref="AI1298" si="13681">(X1298*AD1295+Y1298*AC1295+Z1298*AD1298+AA1298*AC1298)</f>
        <v>-59.116745228459678</v>
      </c>
      <c r="AJ1298" s="2">
        <f t="shared" ref="AJ1298" si="13682">X1298*AE1295+Z1298*AE1298-Y1298*AF1295-AA1298*AF1298</f>
        <v>311.17953800478</v>
      </c>
      <c r="AK1298" s="3">
        <f t="shared" ref="AK1298" si="13683">(X1298*AF1295+Y1298*AE1295+Z1298*AF1298+AA1298*AE1298)</f>
        <v>0</v>
      </c>
      <c r="AL1298" s="20"/>
      <c r="AM1298" s="16">
        <v>0</v>
      </c>
      <c r="AN1298" s="17">
        <f t="shared" ref="AN1298" si="13684">$B1295*$AN$4</f>
        <v>6.0603167999999998</v>
      </c>
      <c r="AO1298" s="18">
        <v>1</v>
      </c>
      <c r="AP1298" s="19">
        <v>0</v>
      </c>
      <c r="AR1298" s="1">
        <f t="shared" ref="AR1298" si="13685">AH1298*AM1295+AJ1298*AM1298-AI1298*AN1295-AK1298*AN1298</f>
        <v>0</v>
      </c>
      <c r="AS1298" s="4">
        <f t="shared" ref="AS1298" si="13686">(AH1298*AN1295+AI1298*AM1295+AJ1298*AN1298+AK1298*AM1298)</f>
        <v>1826.729836758147</v>
      </c>
      <c r="AT1298" s="2">
        <f t="shared" ref="AT1298" si="13687">AH1298*AO1295+AJ1298*AO1298-AI1298*AP1295-AK1298*AP1298</f>
        <v>311.17953800478</v>
      </c>
      <c r="AU1298" s="3">
        <f t="shared" ref="AU1298" si="13688">(AH1298*AP1295+AI1298*AO1295+AJ1298*AP1298+AK1298*AO1298)</f>
        <v>0</v>
      </c>
      <c r="AV1298" s="20"/>
      <c r="AW1298" s="16">
        <v>0</v>
      </c>
      <c r="AX1298" s="17">
        <v>0</v>
      </c>
      <c r="AY1298" s="18">
        <v>1</v>
      </c>
      <c r="AZ1298" s="19">
        <v>0</v>
      </c>
      <c r="BA1298" s="20"/>
      <c r="BB1298" s="1">
        <f t="shared" ref="BB1298" si="13689">AR1298*AW1295+AT1298*AW1298-AS1298*AX1295-AU1298*AX1298</f>
        <v>0</v>
      </c>
      <c r="BC1298" s="4">
        <f t="shared" ref="BC1298" si="13690">(AR1298*AX1295+AS1298*AW1295+AT1298*AX1298+AU1298*AW1298)</f>
        <v>1826.729836758147</v>
      </c>
      <c r="BD1298" s="2">
        <f t="shared" ref="BD1298" si="13691">AR1298*AY1295+AT1298*AY1298-AS1298*AZ1295-AU1298*AZ1298</f>
        <v>-9636.6763805120918</v>
      </c>
      <c r="BE1298" s="3">
        <f t="shared" ref="BE1298" si="13692">(AR1298*AZ1295+AS1298*AY1295+AT1298*AZ1298+AU1298*AY1298)</f>
        <v>0</v>
      </c>
      <c r="BF1298" s="20"/>
      <c r="BG1298" s="16">
        <v>0</v>
      </c>
      <c r="BH1298" s="17">
        <f t="shared" ref="BH1298" si="13693">$B1295*$BH$4</f>
        <v>5.7382464000000004</v>
      </c>
      <c r="BI1298" s="18">
        <v>1</v>
      </c>
      <c r="BJ1298" s="19">
        <v>0</v>
      </c>
      <c r="BK1298" s="20"/>
      <c r="BL1298" s="1">
        <f t="shared" ref="BL1298" si="13694">BB1298*BG1295+BD1298*BG1298-BC1298*BH1295-BE1298*BH1298</f>
        <v>0</v>
      </c>
      <c r="BM1298" s="4">
        <f t="shared" ref="BM1298" si="13695">(BB1298*BH1295+BC1298*BG1295+BD1298*BH1298+BE1298*BG1298)</f>
        <v>-53470.893711680401</v>
      </c>
      <c r="BN1298" s="2">
        <f t="shared" ref="BN1298" si="13696">BB1298*BI1295+BD1298*BI1298-BC1298*BJ1295-BE1298*BJ1298</f>
        <v>-9636.6763805120918</v>
      </c>
      <c r="BO1298" s="3">
        <f t="shared" ref="BO1298" si="13697">(BB1298*BJ1295+BC1298*BI1295+BD1298*BJ1298+BE1298*BI1298)</f>
        <v>0</v>
      </c>
      <c r="BP1298" s="20"/>
      <c r="BQ1298" s="16">
        <v>0</v>
      </c>
      <c r="BR1298" s="17">
        <v>0</v>
      </c>
      <c r="BS1298" s="18">
        <v>1</v>
      </c>
      <c r="BT1298" s="19">
        <v>0</v>
      </c>
      <c r="BU1298" s="20"/>
      <c r="BV1298" s="1">
        <f t="shared" ref="BV1298" si="13698">BL1298*BQ1295+BN1298*BQ1298-BM1298*BR1295-BO1298*BR1298</f>
        <v>0</v>
      </c>
      <c r="BW1298" s="4">
        <f t="shared" ref="BW1298" si="13699">(BL1298*BR1295+BM1298*BQ1295+BN1298*BR1298+BO1298*BQ1298)</f>
        <v>-53470.893711680401</v>
      </c>
      <c r="BX1298" s="2">
        <f t="shared" ref="BX1298" si="13700">BL1298*BS1295+BN1298*BS1298-BM1298*BT1295-BO1298*BT1298</f>
        <v>233013.5548556541</v>
      </c>
      <c r="BY1298" s="3">
        <f t="shared" ref="BY1298" si="13701">(BL1298*BT1295+BM1298*BS1295+BN1298*BT1298+BO1298*BS1298)</f>
        <v>0</v>
      </c>
      <c r="BZ1298" s="20"/>
      <c r="CA1298" s="16">
        <v>0</v>
      </c>
      <c r="CB1298" s="17">
        <f t="shared" ref="CB1298" si="13702">$B1295*$CB$4</f>
        <v>2.5900463999999999</v>
      </c>
      <c r="CC1298" s="18">
        <v>1</v>
      </c>
      <c r="CD1298" s="19">
        <v>0</v>
      </c>
      <c r="CE1298" s="20"/>
      <c r="CF1298" s="1">
        <f t="shared" ref="CF1298" si="13703">BV1298*CA1295+BX1298*CA1298-BW1298*CB1295-BY1298*CB1298</f>
        <v>0</v>
      </c>
      <c r="CG1298" s="4">
        <f t="shared" ref="CG1298" si="13704">(BV1298*CB1295+BW1298*CA1295+BX1298*CB1298+BY1298*CA1298)</f>
        <v>550045.02519340895</v>
      </c>
      <c r="CH1298" s="2">
        <f t="shared" ref="CH1298" si="13705">BV1298*CC1295+BX1298*CC1298-BW1298*CD1295-BY1298*CD1298</f>
        <v>233013.5548556541</v>
      </c>
      <c r="CI1298" s="3">
        <f t="shared" ref="CI1298" si="13706">(BV1298*CD1295+BW1298*CC1295+BX1298*CD1298+BY1298*CC1298)</f>
        <v>0</v>
      </c>
      <c r="CK1298" s="16">
        <f t="shared" ref="CK1298" si="13707">1/$CL$4</f>
        <v>1</v>
      </c>
      <c r="CL1298" s="17">
        <v>0</v>
      </c>
      <c r="CM1298" s="18">
        <v>1</v>
      </c>
      <c r="CN1298" s="19">
        <v>0</v>
      </c>
      <c r="CP1298" s="1">
        <f t="shared" ref="CP1298" si="13708">CF1298*CK1295+CH1298*CK1298-CG1298*CL1295-CI1298*CL1298</f>
        <v>233013.5548556541</v>
      </c>
      <c r="CQ1298" s="4">
        <f t="shared" ref="CQ1298" si="13709">(CF1298*CL1295+CG1298*CK1295+CH1298*CL1298+CI1298*CK1298)</f>
        <v>550045.02519340895</v>
      </c>
      <c r="CR1298" s="2">
        <f t="shared" ref="CR1298" si="13710">CF1298*CM1295+CH1298*CM1298-CG1298*CN1295-CI1298*CN1298</f>
        <v>233013.5548556541</v>
      </c>
      <c r="CS1298" s="3">
        <f t="shared" ref="CS1298" si="13711">(CF1298*CN1295+CG1298*CM1295+CH1298*CN1298+CI1298*CM1298)</f>
        <v>0</v>
      </c>
      <c r="CU1298" s="39">
        <f t="shared" ref="CU1298" si="13712">(180/PI())*ATAN(-1*(CQ1295/CP1295))</f>
        <v>22.958794751445073</v>
      </c>
      <c r="CW1298" s="56">
        <f t="shared" ref="CW1298" si="13713">20*LOG(((1-(10^(CU1295/20)^2)*(1-((1-CW1295)/(1+CW1295))^2))^0.5))</f>
        <v>-3.450942271814449E-11</v>
      </c>
    </row>
    <row r="1299" spans="1:101" ht="18" customHeight="1">
      <c r="E1299" s="20"/>
      <c r="F1299" s="20"/>
      <c r="G1299" s="20"/>
      <c r="H1299" s="20"/>
      <c r="I1299" s="20"/>
      <c r="J1299" s="20"/>
      <c r="K1299" s="20"/>
      <c r="L1299" s="20"/>
      <c r="M1299" s="20"/>
      <c r="N1299" s="20"/>
      <c r="O1299" s="20"/>
      <c r="P1299" s="20"/>
      <c r="Q1299" s="20"/>
      <c r="R1299" s="20"/>
      <c r="S1299" s="20"/>
      <c r="T1299" s="20"/>
      <c r="U1299" s="20"/>
      <c r="V1299" s="20"/>
      <c r="W1299" s="20"/>
      <c r="X1299" s="20"/>
      <c r="Y1299" s="20"/>
      <c r="Z1299" s="20"/>
      <c r="AA1299" s="20"/>
      <c r="AB1299" s="30"/>
      <c r="AC1299" s="20"/>
      <c r="AD1299" s="20"/>
      <c r="AE1299" s="20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</row>
    <row r="1300" spans="1:101" ht="18" customHeight="1"/>
    <row r="1301" spans="1:101" ht="18" customHeight="1" thickBot="1">
      <c r="A1301" s="23"/>
      <c r="B1301" s="23"/>
      <c r="C1301" s="23"/>
      <c r="D1301" s="20" t="s">
        <v>6</v>
      </c>
      <c r="E1301" s="20"/>
      <c r="F1301" s="20"/>
      <c r="G1301" s="20"/>
      <c r="H1301" s="20"/>
      <c r="I1301" s="20" t="s">
        <v>7</v>
      </c>
      <c r="J1301" s="20"/>
      <c r="K1301" s="20"/>
      <c r="L1301" s="20"/>
      <c r="M1301" s="23"/>
      <c r="N1301" s="23"/>
      <c r="O1301" s="24" t="s">
        <v>8</v>
      </c>
      <c r="P1301" s="23"/>
      <c r="Q1301" s="23"/>
      <c r="R1301" s="23"/>
      <c r="S1301" s="20"/>
      <c r="T1301" s="20" t="s">
        <v>9</v>
      </c>
      <c r="U1301" s="23"/>
      <c r="V1301" s="23"/>
      <c r="W1301" s="23"/>
      <c r="X1301" s="23"/>
      <c r="Y1301" s="24" t="s">
        <v>10</v>
      </c>
      <c r="Z1301" s="23"/>
      <c r="AA1301" s="23"/>
      <c r="AB1301" s="23"/>
      <c r="AC1301" s="24" t="s">
        <v>11</v>
      </c>
      <c r="AD1301" s="20"/>
      <c r="AE1301" s="20"/>
      <c r="AF1301" s="20"/>
      <c r="AG1301" s="20"/>
      <c r="AH1301" s="23"/>
      <c r="AI1301" s="24" t="s">
        <v>12</v>
      </c>
      <c r="AJ1301" s="23"/>
      <c r="AK1301" s="23"/>
      <c r="AL1301" s="20"/>
      <c r="AM1301" s="24" t="s">
        <v>21</v>
      </c>
      <c r="AN1301" s="20"/>
      <c r="AO1301" s="23"/>
      <c r="AP1301" s="23"/>
      <c r="AQ1301" s="23"/>
      <c r="AR1301" s="23"/>
      <c r="AS1301" s="24" t="s">
        <v>87</v>
      </c>
      <c r="AT1301" s="23"/>
      <c r="AU1301" s="23"/>
      <c r="AV1301" s="23"/>
      <c r="AW1301" s="24" t="s">
        <v>22</v>
      </c>
      <c r="AX1301" s="20"/>
      <c r="AY1301" s="20"/>
      <c r="AZ1301" s="20"/>
      <c r="BA1301" s="20"/>
      <c r="BB1301" s="23"/>
      <c r="BC1301" s="24" t="s">
        <v>13</v>
      </c>
      <c r="BD1301" s="23"/>
      <c r="BE1301" s="23"/>
      <c r="BF1301" s="23"/>
      <c r="BG1301" s="24" t="s">
        <v>23</v>
      </c>
      <c r="BH1301" s="20"/>
      <c r="BI1301" s="23"/>
      <c r="BJ1301" s="23"/>
      <c r="BK1301" s="23"/>
      <c r="BL1301" s="23"/>
      <c r="BM1301" s="24" t="s">
        <v>24</v>
      </c>
      <c r="BN1301" s="23"/>
      <c r="BO1301" s="23"/>
      <c r="BP1301" s="23"/>
      <c r="BQ1301" s="24" t="s">
        <v>22</v>
      </c>
      <c r="BR1301" s="20"/>
      <c r="BS1301" s="20"/>
      <c r="BT1301" s="20"/>
      <c r="BU1301" s="20"/>
      <c r="BV1301" s="23"/>
      <c r="BW1301" s="24" t="s">
        <v>25</v>
      </c>
      <c r="BX1301" s="23"/>
      <c r="BY1301" s="23"/>
      <c r="BZ1301" s="23"/>
      <c r="CA1301" s="24" t="s">
        <v>23</v>
      </c>
      <c r="CB1301" s="20"/>
      <c r="CC1301" s="23"/>
      <c r="CD1301" s="23"/>
      <c r="CE1301" s="23"/>
      <c r="CF1301" s="23"/>
      <c r="CG1301" s="24" t="s">
        <v>88</v>
      </c>
      <c r="CH1301" s="23"/>
      <c r="CI1301" s="23"/>
      <c r="CJ1301" s="23"/>
      <c r="CK1301" s="24" t="s">
        <v>155</v>
      </c>
      <c r="CL1301" s="24"/>
      <c r="CM1301" s="23"/>
      <c r="CN1301" s="23"/>
      <c r="CO1301" s="23"/>
      <c r="CP1301" s="23"/>
      <c r="CQ1301" s="24" t="s">
        <v>89</v>
      </c>
      <c r="CR1301" s="23"/>
      <c r="CS1301" s="23"/>
    </row>
    <row r="1302" spans="1:101" ht="18" customHeight="1" thickBot="1">
      <c r="A1302" s="23"/>
      <c r="B1302" s="33"/>
      <c r="C1302" s="23"/>
      <c r="D1302" s="7" t="s">
        <v>99</v>
      </c>
      <c r="E1302" s="8"/>
      <c r="F1302" s="8" t="s">
        <v>100</v>
      </c>
      <c r="G1302" s="9"/>
      <c r="H1302" s="10"/>
      <c r="I1302" s="7" t="s">
        <v>103</v>
      </c>
      <c r="J1302" s="8"/>
      <c r="K1302" s="8" t="s">
        <v>104</v>
      </c>
      <c r="L1302" s="9"/>
      <c r="M1302" s="23"/>
      <c r="N1302" s="194" t="s">
        <v>74</v>
      </c>
      <c r="O1302" s="195"/>
      <c r="P1302" s="196" t="s">
        <v>75</v>
      </c>
      <c r="Q1302" s="197"/>
      <c r="R1302" s="23"/>
      <c r="S1302" s="7" t="s">
        <v>2</v>
      </c>
      <c r="T1302" s="8"/>
      <c r="U1302" s="8" t="s">
        <v>3</v>
      </c>
      <c r="V1302" s="9"/>
      <c r="W1302" s="20"/>
      <c r="X1302" s="194" t="s">
        <v>108</v>
      </c>
      <c r="Y1302" s="195"/>
      <c r="Z1302" s="196" t="s">
        <v>109</v>
      </c>
      <c r="AA1302" s="197"/>
      <c r="AB1302" s="20"/>
      <c r="AC1302" s="7" t="s">
        <v>107</v>
      </c>
      <c r="AD1302" s="8"/>
      <c r="AE1302" s="8" t="s">
        <v>14</v>
      </c>
      <c r="AF1302" s="9"/>
      <c r="AG1302" s="20"/>
      <c r="AH1302" s="194" t="s">
        <v>112</v>
      </c>
      <c r="AI1302" s="195"/>
      <c r="AJ1302" s="196" t="s">
        <v>113</v>
      </c>
      <c r="AK1302" s="197"/>
      <c r="AL1302" s="20"/>
      <c r="AM1302" s="106" t="s">
        <v>135</v>
      </c>
      <c r="AN1302" s="107"/>
      <c r="AO1302" s="107" t="s">
        <v>136</v>
      </c>
      <c r="AP1302" s="108"/>
      <c r="AQ1302" s="23"/>
      <c r="AR1302" s="194" t="s">
        <v>116</v>
      </c>
      <c r="AS1302" s="195"/>
      <c r="AT1302" s="196" t="s">
        <v>0</v>
      </c>
      <c r="AU1302" s="197"/>
      <c r="AV1302" s="36"/>
      <c r="AW1302" s="7" t="s">
        <v>139</v>
      </c>
      <c r="AX1302" s="8"/>
      <c r="AY1302" s="8" t="s">
        <v>140</v>
      </c>
      <c r="AZ1302" s="9"/>
      <c r="BA1302" s="20"/>
      <c r="BB1302" s="194" t="s">
        <v>119</v>
      </c>
      <c r="BC1302" s="195"/>
      <c r="BD1302" s="196" t="s">
        <v>120</v>
      </c>
      <c r="BE1302" s="197"/>
      <c r="BF1302" s="36"/>
      <c r="BG1302" s="190" t="s">
        <v>143</v>
      </c>
      <c r="BH1302" s="191"/>
      <c r="BI1302" s="192" t="s">
        <v>144</v>
      </c>
      <c r="BJ1302" s="193"/>
      <c r="BK1302" s="36"/>
      <c r="BL1302" s="194" t="s">
        <v>123</v>
      </c>
      <c r="BM1302" s="195"/>
      <c r="BN1302" s="196" t="s">
        <v>124</v>
      </c>
      <c r="BO1302" s="197"/>
      <c r="BP1302" s="36"/>
      <c r="BQ1302" s="7" t="s">
        <v>147</v>
      </c>
      <c r="BR1302" s="8"/>
      <c r="BS1302" s="8" t="s">
        <v>148</v>
      </c>
      <c r="BT1302" s="9"/>
      <c r="BU1302" s="20"/>
      <c r="BV1302" s="194" t="s">
        <v>127</v>
      </c>
      <c r="BW1302" s="195"/>
      <c r="BX1302" s="196" t="s">
        <v>128</v>
      </c>
      <c r="BY1302" s="197"/>
      <c r="BZ1302" s="36"/>
      <c r="CA1302" s="7" t="s">
        <v>151</v>
      </c>
      <c r="CB1302" s="8"/>
      <c r="CC1302" s="8" t="s">
        <v>152</v>
      </c>
      <c r="CD1302" s="9"/>
      <c r="CE1302" s="36"/>
      <c r="CF1302" s="194" t="s">
        <v>131</v>
      </c>
      <c r="CG1302" s="195"/>
      <c r="CH1302" s="196" t="s">
        <v>132</v>
      </c>
      <c r="CI1302" s="197"/>
      <c r="CJ1302" s="23"/>
      <c r="CK1302" s="7" t="s">
        <v>156</v>
      </c>
      <c r="CL1302" s="8"/>
      <c r="CM1302" s="8" t="s">
        <v>157</v>
      </c>
      <c r="CN1302" s="9"/>
      <c r="CO1302" s="23"/>
      <c r="CP1302" s="194" t="s">
        <v>160</v>
      </c>
      <c r="CQ1302" s="195"/>
      <c r="CR1302" s="196" t="s">
        <v>132</v>
      </c>
      <c r="CS1302" s="197"/>
      <c r="CU1302" s="26" t="s">
        <v>15</v>
      </c>
      <c r="CW1302" s="52" t="s">
        <v>46</v>
      </c>
    </row>
    <row r="1303" spans="1:101" ht="18" customHeight="1" thickTop="1" thickBot="1">
      <c r="B1303" s="34">
        <v>3.2</v>
      </c>
      <c r="D1303" s="11">
        <v>1</v>
      </c>
      <c r="E1303" s="12">
        <v>0</v>
      </c>
      <c r="F1303" s="13">
        <v>0</v>
      </c>
      <c r="G1303" s="14">
        <v>0</v>
      </c>
      <c r="H1303" s="10"/>
      <c r="I1303" s="11">
        <v>1</v>
      </c>
      <c r="J1303" s="12">
        <v>0</v>
      </c>
      <c r="K1303" s="13">
        <v>0</v>
      </c>
      <c r="L1303" s="40">
        <f t="shared" ref="L1303" si="13714">$B1303*$J$4</f>
        <v>4.5665280000000008</v>
      </c>
      <c r="N1303" s="1">
        <f t="shared" ref="N1303" si="13715">D1303*I1303+F1303*I1306-E1303*J1303-G1303*J1306</f>
        <v>1</v>
      </c>
      <c r="O1303" s="4">
        <f t="shared" ref="O1303" si="13716">(D1303*J1303+E1303*I1303+F1303*J1306+G1303*I1306)</f>
        <v>0</v>
      </c>
      <c r="P1303" s="2">
        <f t="shared" ref="P1303" si="13717">D1303*K1303+F1303*K1306-E1303*L1303-G1303*L1306</f>
        <v>0</v>
      </c>
      <c r="Q1303" s="3">
        <f t="shared" ref="Q1303" si="13718">(D1303*L1303+E1303*K1303+F1303*L1306+G1303*K1306)</f>
        <v>4.5665280000000008</v>
      </c>
      <c r="S1303" s="11">
        <v>1</v>
      </c>
      <c r="T1303" s="12">
        <v>0</v>
      </c>
      <c r="U1303" s="13">
        <v>0</v>
      </c>
      <c r="V1303" s="13">
        <v>0</v>
      </c>
      <c r="W1303" s="20"/>
      <c r="X1303" s="1">
        <f t="shared" ref="X1303" si="13719">N1303*S1303+P1303*S1306-O1303*T1303-Q1303*T1306</f>
        <v>-25.368667025408008</v>
      </c>
      <c r="Y1303" s="4">
        <f t="shared" ref="Y1303" si="13720">(N1303*T1303+O1303*S1303+P1303*T1306+Q1303*S1306)</f>
        <v>0</v>
      </c>
      <c r="Z1303" s="2">
        <f t="shared" ref="Z1303" si="13721">N1303*U1303+P1303*U1306-O1303*V1303-Q1303*V1306</f>
        <v>0</v>
      </c>
      <c r="AA1303" s="3">
        <f t="shared" ref="AA1303" si="13722">(N1303*V1303+O1303*U1303+P1303*V1306+Q1303*U1306)</f>
        <v>4.5665280000000008</v>
      </c>
      <c r="AB1303" s="20"/>
      <c r="AC1303" s="11">
        <v>1</v>
      </c>
      <c r="AD1303" s="12">
        <v>0</v>
      </c>
      <c r="AE1303" s="13">
        <v>0</v>
      </c>
      <c r="AF1303" s="40">
        <f t="shared" ref="AF1303" si="13723">$B1303*$AD$4</f>
        <v>5.4799680000000004</v>
      </c>
      <c r="AG1303" s="20"/>
      <c r="AH1303" s="1">
        <f t="shared" ref="AH1303" si="13724">X1303*AC1303+Z1303*AC1306-Y1303*AD1303-AA1303*AD1306</f>
        <v>-25.368667025408008</v>
      </c>
      <c r="AI1303" s="4">
        <f t="shared" ref="AI1303" si="13725">(X1303*AD1303+Y1303*AC1303+Z1303*AD1306+AA1303*AC1306)</f>
        <v>0</v>
      </c>
      <c r="AJ1303" s="2">
        <f t="shared" ref="AJ1303" si="13726">X1303*AE1303+Z1303*AE1306-Y1303*AF1303-AA1303*AF1306</f>
        <v>0</v>
      </c>
      <c r="AK1303" s="3">
        <f t="shared" ref="AK1303" si="13727">(X1303*AF1303+Y1303*AE1303+Z1303*AF1306+AA1303*AE1306)</f>
        <v>-134.45295550189107</v>
      </c>
      <c r="AL1303" s="20"/>
      <c r="AM1303" s="11">
        <v>1</v>
      </c>
      <c r="AN1303" s="12">
        <v>0</v>
      </c>
      <c r="AO1303" s="13">
        <v>0</v>
      </c>
      <c r="AP1303" s="14">
        <v>0</v>
      </c>
      <c r="AR1303" s="1">
        <f t="shared" ref="AR1303" si="13728">AH1303*AM1303+AJ1303*AM1306-AI1303*AN1303-AK1303*AN1306</f>
        <v>794.58353930190049</v>
      </c>
      <c r="AS1303" s="4">
        <f t="shared" ref="AS1303" si="13729">(AH1303*AN1303+AI1303*AM1303+AJ1303*AN1306+AK1303*AM1306)</f>
        <v>0</v>
      </c>
      <c r="AT1303" s="2">
        <f t="shared" ref="AT1303" si="13730">AH1303*AO1303+AJ1303*AO1306-AI1303*AP1303-AK1303*AP1306</f>
        <v>0</v>
      </c>
      <c r="AU1303" s="3">
        <f t="shared" ref="AU1303" si="13731">(AH1303*AP1303+AI1303*AO1303+AJ1303*AP1306+AK1303*AO1306)</f>
        <v>-134.45295550189107</v>
      </c>
      <c r="AV1303" s="20"/>
      <c r="AW1303" s="11">
        <v>1</v>
      </c>
      <c r="AX1303" s="12">
        <v>0</v>
      </c>
      <c r="AY1303" s="13">
        <v>0</v>
      </c>
      <c r="AZ1303" s="40">
        <f t="shared" ref="AZ1303" si="13732">$B1303*$AX$4</f>
        <v>5.4799680000000004</v>
      </c>
      <c r="BA1303" s="20"/>
      <c r="BB1303" s="1">
        <f t="shared" ref="BB1303" si="13733">AR1303*AW1303+AT1303*AW1306-AS1303*AX1303-AU1303*AX1306</f>
        <v>794.58353930190049</v>
      </c>
      <c r="BC1303" s="4">
        <f t="shared" ref="BC1303" si="13734">(AR1303*AX1303+AS1303*AW1303+AT1303*AX1306+AU1303*AW1306)</f>
        <v>0</v>
      </c>
      <c r="BD1303" s="2">
        <f t="shared" ref="BD1303" si="13735">AR1303*AY1303+AT1303*AY1306-AS1303*AZ1303-AU1303*AZ1306</f>
        <v>0</v>
      </c>
      <c r="BE1303" s="3">
        <f t="shared" ref="BE1303" si="13736">(AR1303*AZ1303+AS1303*AY1303+AT1303*AZ1306+AU1303*AY1306)</f>
        <v>4219.8394131992663</v>
      </c>
      <c r="BF1303" s="20"/>
      <c r="BG1303" s="11">
        <v>1</v>
      </c>
      <c r="BH1303" s="12">
        <v>0</v>
      </c>
      <c r="BI1303" s="13">
        <v>0</v>
      </c>
      <c r="BJ1303" s="14">
        <v>0</v>
      </c>
      <c r="BK1303" s="20"/>
      <c r="BL1303" s="1">
        <f t="shared" ref="BL1303" si="13737">BB1303*BG1303+BD1303*BG1306-BC1303*BH1303-BE1303*BH1306</f>
        <v>-23572.187098553502</v>
      </c>
      <c r="BM1303" s="4">
        <f t="shared" ref="BM1303" si="13738">(BB1303*BH1303+BC1303*BG1303+BD1303*BH1306+BE1303*BG1306)</f>
        <v>0</v>
      </c>
      <c r="BN1303" s="2">
        <f t="shared" ref="BN1303" si="13739">BB1303*BI1303+BD1303*BI1306-BC1303*BJ1303-BE1303*BJ1306</f>
        <v>0</v>
      </c>
      <c r="BO1303" s="3">
        <f t="shared" ref="BO1303" si="13740">(BB1303*BJ1303+BC1303*BI1303+BD1303*BJ1306+BE1303*BI1306)</f>
        <v>4219.8394131992663</v>
      </c>
      <c r="BP1303" s="20"/>
      <c r="BQ1303" s="11">
        <v>1</v>
      </c>
      <c r="BR1303" s="12">
        <v>0</v>
      </c>
      <c r="BS1303" s="13">
        <v>0</v>
      </c>
      <c r="BT1303" s="40">
        <f t="shared" ref="BT1303" si="13741">$B1303*BR$4</f>
        <v>4.5665280000000008</v>
      </c>
      <c r="BU1303" s="20"/>
      <c r="BV1303" s="1">
        <f t="shared" ref="BV1303" si="13742">BL1303*BQ1303+BN1303*BQ1306-BM1303*BR1303-BO1303*BR1306</f>
        <v>-23572.187098553502</v>
      </c>
      <c r="BW1303" s="4">
        <f t="shared" ref="BW1303" si="13743">(BL1303*BR1303+BM1303*BQ1303+BN1303*BR1306+BO1303*BQ1306)</f>
        <v>0</v>
      </c>
      <c r="BX1303" s="2">
        <f t="shared" ref="BX1303" si="13744">BL1303*BS1303+BN1303*BS1306-BM1303*BT1303-BO1303*BT1306</f>
        <v>0</v>
      </c>
      <c r="BY1303" s="3">
        <f t="shared" ref="BY1303" si="13745">(BL1303*BT1303+BM1303*BS1303+BN1303*BT1306+BO1303*BS1306)</f>
        <v>-103423.21299358408</v>
      </c>
      <c r="BZ1303" s="20"/>
      <c r="CA1303" s="11">
        <v>1</v>
      </c>
      <c r="CB1303" s="12">
        <v>0</v>
      </c>
      <c r="CC1303" s="13">
        <v>0</v>
      </c>
      <c r="CD1303" s="14">
        <v>0</v>
      </c>
      <c r="CE1303" s="20"/>
      <c r="CF1303" s="1">
        <f t="shared" ref="CF1303" si="13746">BV1303*CA1303+BX1303*CA1306-BW1303*CB1303-BY1303*CB1306</f>
        <v>245983.45616229248</v>
      </c>
      <c r="CG1303" s="4">
        <f t="shared" ref="CG1303" si="13747">(BV1303*CB1303+BW1303*CA1303+BX1303*CB1306+BY1303*CA1306)</f>
        <v>0</v>
      </c>
      <c r="CH1303" s="2">
        <f t="shared" ref="CH1303" si="13748">BV1303*CC1303+BX1303*CC1306-BW1303*CD1303-BY1303*CD1306</f>
        <v>0</v>
      </c>
      <c r="CI1303" s="3">
        <f t="shared" ref="CI1303" si="13749">(BV1303*CD1303+BW1303*CC1303+BX1303*CD1306+BY1303*CC1306)</f>
        <v>-103423.21299358408</v>
      </c>
      <c r="CJ1303" s="28"/>
      <c r="CK1303" s="11">
        <v>1</v>
      </c>
      <c r="CL1303" s="12">
        <v>0</v>
      </c>
      <c r="CM1303" s="13">
        <v>0</v>
      </c>
      <c r="CN1303" s="14">
        <v>0</v>
      </c>
      <c r="CP1303" s="1">
        <f t="shared" ref="CP1303" si="13750">CF1303*CK1303+CH1303*CK1306-CG1303*CL1303-CI1303*CL1306</f>
        <v>245983.45616229248</v>
      </c>
      <c r="CQ1303" s="4">
        <f t="shared" ref="CQ1303" si="13751">(CF1303*CL1303+CG1303*CK1303+CH1303*CL1306+CI1303*CK1306)</f>
        <v>-103423.21299358408</v>
      </c>
      <c r="CR1303" s="2">
        <f t="shared" ref="CR1303" si="13752">CF1303*CM1303+CH1303*CM1306-CG1303*CN1303-CI1303*CN1306</f>
        <v>0</v>
      </c>
      <c r="CS1303" s="3">
        <f t="shared" ref="CS1303" si="13753">(CF1303*CN1303+CG1303*CM1303+CH1303*CN1306+CI1303*CM1306)</f>
        <v>-103423.21299358408</v>
      </c>
      <c r="CU1303" s="29">
        <f t="shared" ref="CU1303" si="13754">20*LOG(((1+$CL$4)/$CL$4)/((CP1303+CP1306)^2+(CQ1303+CQ1306)^2)^0.5)</f>
        <v>-110.73715444740614</v>
      </c>
      <c r="CW1303" s="53">
        <f t="shared" ref="CW1303" si="13755">((CP1303^2+CQ1303^2)^0.5)/((CP1306^2+CQ1306^2)^0.5)</f>
        <v>0.42044784071495045</v>
      </c>
    </row>
    <row r="1304" spans="1:101" ht="18" customHeight="1" thickBot="1">
      <c r="D1304" s="11"/>
      <c r="E1304" s="13"/>
      <c r="F1304" s="13"/>
      <c r="G1304" s="15"/>
      <c r="H1304" s="10"/>
      <c r="I1304" s="11"/>
      <c r="J1304" s="13"/>
      <c r="K1304" s="13"/>
      <c r="L1304" s="15"/>
      <c r="N1304" s="5"/>
      <c r="Q1304" s="6"/>
      <c r="S1304" s="11"/>
      <c r="T1304" s="13"/>
      <c r="U1304" s="13"/>
      <c r="V1304" s="15"/>
      <c r="W1304" s="20"/>
      <c r="X1304" s="5"/>
      <c r="AA1304" s="6"/>
      <c r="AB1304" s="20"/>
      <c r="AC1304" s="11"/>
      <c r="AD1304" s="13"/>
      <c r="AE1304" s="13"/>
      <c r="AF1304" s="15"/>
      <c r="AG1304" s="20"/>
      <c r="AH1304" s="5"/>
      <c r="AK1304" s="6"/>
      <c r="AL1304" s="20"/>
      <c r="AM1304" s="11"/>
      <c r="AN1304" s="13"/>
      <c r="AO1304" s="13"/>
      <c r="AP1304" s="15"/>
      <c r="AR1304" s="5"/>
      <c r="AU1304" s="6"/>
      <c r="AW1304" s="11"/>
      <c r="AX1304" s="13"/>
      <c r="AY1304" s="13"/>
      <c r="AZ1304" s="15"/>
      <c r="BA1304" s="20"/>
      <c r="BB1304" s="5"/>
      <c r="BE1304" s="6"/>
      <c r="BG1304" s="11"/>
      <c r="BH1304" s="13"/>
      <c r="BI1304" s="13"/>
      <c r="BJ1304" s="15"/>
      <c r="BL1304" s="5"/>
      <c r="BO1304" s="6"/>
      <c r="BQ1304" s="11"/>
      <c r="BR1304" s="13"/>
      <c r="BS1304" s="13"/>
      <c r="BT1304" s="15"/>
      <c r="BU1304" s="20"/>
      <c r="BV1304" s="5"/>
      <c r="BY1304" s="6"/>
      <c r="CA1304" s="11"/>
      <c r="CB1304" s="13"/>
      <c r="CC1304" s="13"/>
      <c r="CD1304" s="15"/>
      <c r="CF1304" s="5"/>
      <c r="CI1304" s="6"/>
      <c r="CK1304" s="11"/>
      <c r="CL1304" s="13"/>
      <c r="CM1304" s="13"/>
      <c r="CN1304" s="15"/>
      <c r="CP1304" s="5"/>
      <c r="CS1304" s="6"/>
      <c r="CW1304" s="54"/>
    </row>
    <row r="1305" spans="1:101" ht="18" customHeight="1" thickBot="1">
      <c r="D1305" s="11" t="s">
        <v>101</v>
      </c>
      <c r="E1305" s="13"/>
      <c r="F1305" s="13" t="s">
        <v>102</v>
      </c>
      <c r="G1305" s="15"/>
      <c r="H1305" s="10"/>
      <c r="I1305" s="11" t="s">
        <v>106</v>
      </c>
      <c r="J1305" s="13"/>
      <c r="K1305" s="13" t="s">
        <v>105</v>
      </c>
      <c r="L1305" s="15"/>
      <c r="N1305" s="194" t="s">
        <v>16</v>
      </c>
      <c r="O1305" s="195"/>
      <c r="P1305" s="196" t="s">
        <v>17</v>
      </c>
      <c r="Q1305" s="197"/>
      <c r="S1305" s="11" t="s">
        <v>4</v>
      </c>
      <c r="T1305" s="13"/>
      <c r="U1305" s="13" t="s">
        <v>5</v>
      </c>
      <c r="V1305" s="15"/>
      <c r="W1305" s="20"/>
      <c r="X1305" s="194" t="s">
        <v>111</v>
      </c>
      <c r="Y1305" s="195"/>
      <c r="Z1305" s="196" t="s">
        <v>110</v>
      </c>
      <c r="AA1305" s="197"/>
      <c r="AB1305" s="20"/>
      <c r="AC1305" s="11" t="s">
        <v>18</v>
      </c>
      <c r="AD1305" s="13"/>
      <c r="AE1305" s="13" t="s">
        <v>19</v>
      </c>
      <c r="AF1305" s="15"/>
      <c r="AG1305" s="20"/>
      <c r="AH1305" s="194" t="s">
        <v>114</v>
      </c>
      <c r="AI1305" s="195"/>
      <c r="AJ1305" s="196" t="s">
        <v>115</v>
      </c>
      <c r="AK1305" s="197"/>
      <c r="AL1305" s="20"/>
      <c r="AM1305" s="11" t="s">
        <v>138</v>
      </c>
      <c r="AN1305" s="13"/>
      <c r="AO1305" s="13" t="s">
        <v>137</v>
      </c>
      <c r="AP1305" s="15"/>
      <c r="AR1305" s="194" t="s">
        <v>117</v>
      </c>
      <c r="AS1305" s="195"/>
      <c r="AT1305" s="196" t="s">
        <v>118</v>
      </c>
      <c r="AU1305" s="197"/>
      <c r="AV1305" s="36"/>
      <c r="AW1305" s="11" t="s">
        <v>142</v>
      </c>
      <c r="AX1305" s="13"/>
      <c r="AY1305" s="13" t="s">
        <v>141</v>
      </c>
      <c r="AZ1305" s="15"/>
      <c r="BA1305" s="20"/>
      <c r="BB1305" s="194" t="s">
        <v>122</v>
      </c>
      <c r="BC1305" s="195"/>
      <c r="BD1305" s="196" t="s">
        <v>121</v>
      </c>
      <c r="BE1305" s="197"/>
      <c r="BF1305" s="36"/>
      <c r="BG1305" s="11" t="s">
        <v>145</v>
      </c>
      <c r="BH1305" s="13"/>
      <c r="BI1305" s="13" t="s">
        <v>146</v>
      </c>
      <c r="BJ1305" s="15"/>
      <c r="BK1305" s="36"/>
      <c r="BL1305" s="194" t="s">
        <v>125</v>
      </c>
      <c r="BM1305" s="195"/>
      <c r="BN1305" s="196" t="s">
        <v>126</v>
      </c>
      <c r="BO1305" s="197"/>
      <c r="BP1305" s="36"/>
      <c r="BQ1305" s="11" t="s">
        <v>150</v>
      </c>
      <c r="BR1305" s="13"/>
      <c r="BS1305" s="13" t="s">
        <v>149</v>
      </c>
      <c r="BT1305" s="15"/>
      <c r="BU1305" s="20"/>
      <c r="BV1305" s="194" t="s">
        <v>129</v>
      </c>
      <c r="BW1305" s="195"/>
      <c r="BX1305" s="196" t="s">
        <v>130</v>
      </c>
      <c r="BY1305" s="197"/>
      <c r="BZ1305" s="36"/>
      <c r="CA1305" s="11" t="s">
        <v>154</v>
      </c>
      <c r="CB1305" s="13"/>
      <c r="CC1305" s="13" t="s">
        <v>153</v>
      </c>
      <c r="CD1305" s="15"/>
      <c r="CE1305" s="36"/>
      <c r="CF1305" s="194" t="s">
        <v>134</v>
      </c>
      <c r="CG1305" s="195"/>
      <c r="CH1305" s="196" t="s">
        <v>133</v>
      </c>
      <c r="CI1305" s="197"/>
      <c r="CK1305" s="11" t="s">
        <v>159</v>
      </c>
      <c r="CL1305" s="13"/>
      <c r="CM1305" s="13" t="s">
        <v>158</v>
      </c>
      <c r="CN1305" s="15"/>
      <c r="CP1305" s="109" t="s">
        <v>161</v>
      </c>
      <c r="CQ1305" s="110"/>
      <c r="CR1305" s="111" t="s">
        <v>162</v>
      </c>
      <c r="CS1305" s="112"/>
      <c r="CU1305" s="38" t="s">
        <v>29</v>
      </c>
      <c r="CW1305" s="55" t="s">
        <v>47</v>
      </c>
    </row>
    <row r="1306" spans="1:101" ht="18" customHeight="1" thickTop="1" thickBot="1">
      <c r="D1306" s="16">
        <v>0</v>
      </c>
      <c r="E1306" s="17">
        <f t="shared" ref="E1306" si="13756">$B1303*$E$4</f>
        <v>2.6063360000000002</v>
      </c>
      <c r="F1306" s="18">
        <v>1</v>
      </c>
      <c r="G1306" s="19">
        <v>0</v>
      </c>
      <c r="H1306" s="10"/>
      <c r="I1306" s="16">
        <v>0</v>
      </c>
      <c r="J1306" s="17">
        <v>0</v>
      </c>
      <c r="K1306" s="18">
        <v>1</v>
      </c>
      <c r="L1306" s="19">
        <v>0</v>
      </c>
      <c r="N1306" s="1">
        <f t="shared" ref="N1306" si="13757">D1306*I1303+F1306*I1306-E1306*J1303-G1306*J1306</f>
        <v>0</v>
      </c>
      <c r="O1306" s="4">
        <f t="shared" ref="O1306" si="13758">(D1306*J1303+E1306*I1303+F1306*J1306+G1306*I1306)</f>
        <v>2.6063360000000002</v>
      </c>
      <c r="P1306" s="2">
        <f t="shared" ref="P1306" si="13759">D1306*K1303+F1306*K1306-E1306*L1303-G1306*L1306</f>
        <v>-10.901906321408003</v>
      </c>
      <c r="Q1306" s="3">
        <f t="shared" ref="Q1306" si="13760">(D1306*L1303+E1306*K1303+F1306*L1306+G1306*K1306)</f>
        <v>0</v>
      </c>
      <c r="S1306" s="16">
        <v>0</v>
      </c>
      <c r="T1306" s="17">
        <f t="shared" ref="T1306" si="13761">$B1303*$T$4</f>
        <v>5.7743360000000008</v>
      </c>
      <c r="U1306" s="18">
        <v>1</v>
      </c>
      <c r="V1306" s="19">
        <v>0</v>
      </c>
      <c r="W1306" s="20"/>
      <c r="X1306" s="1">
        <f t="shared" ref="X1306" si="13762">N1306*S1303+P1306*S1306-O1306*T1303-Q1306*T1306</f>
        <v>0</v>
      </c>
      <c r="Y1306" s="4">
        <f t="shared" ref="Y1306" si="13763">(N1306*T1303+O1306*S1303+P1306*T1306+Q1306*S1306)</f>
        <v>-60.344934140333812</v>
      </c>
      <c r="Z1306" s="2">
        <f t="shared" ref="Z1306" si="13764">N1306*U1303+P1306*U1306-O1306*V1303-Q1306*V1306</f>
        <v>-10.901906321408003</v>
      </c>
      <c r="AA1306" s="3">
        <f t="shared" ref="AA1306" si="13765">(N1306*V1303+O1306*U1303+P1306*V1306+Q1306*U1306)</f>
        <v>0</v>
      </c>
      <c r="AB1306" s="20"/>
      <c r="AC1306" s="16">
        <v>0</v>
      </c>
      <c r="AD1306" s="17">
        <v>0</v>
      </c>
      <c r="AE1306" s="18">
        <v>1</v>
      </c>
      <c r="AF1306" s="19">
        <v>0</v>
      </c>
      <c r="AG1306" s="20"/>
      <c r="AH1306" s="1">
        <f t="shared" ref="AH1306" si="13766">X1306*AC1303+Z1306*AC1306-Y1306*AD1303-AA1306*AD1306</f>
        <v>0</v>
      </c>
      <c r="AI1306" s="4">
        <f t="shared" ref="AI1306" si="13767">(X1306*AD1303+Y1306*AC1303+Z1306*AD1306+AA1306*AC1306)</f>
        <v>-60.344934140333812</v>
      </c>
      <c r="AJ1306" s="2">
        <f t="shared" ref="AJ1306" si="13768">X1306*AE1303+Z1306*AE1306-Y1306*AF1303-AA1306*AF1306</f>
        <v>319.78640172972882</v>
      </c>
      <c r="AK1306" s="3">
        <f t="shared" ref="AK1306" si="13769">(X1306*AF1303+Y1306*AE1303+Z1306*AF1306+AA1306*AE1306)</f>
        <v>0</v>
      </c>
      <c r="AL1306" s="20"/>
      <c r="AM1306" s="16">
        <v>0</v>
      </c>
      <c r="AN1306" s="17">
        <f t="shared" ref="AN1306" si="13770">$B1303*$AN$4</f>
        <v>6.0984319999999999</v>
      </c>
      <c r="AO1306" s="18">
        <v>1</v>
      </c>
      <c r="AP1306" s="19">
        <v>0</v>
      </c>
      <c r="AR1306" s="1">
        <f t="shared" ref="AR1306" si="13771">AH1306*AM1303+AJ1306*AM1306-AI1306*AN1303-AK1306*AN1306</f>
        <v>0</v>
      </c>
      <c r="AS1306" s="4">
        <f t="shared" ref="AS1306" si="13772">(AH1306*AN1303+AI1306*AM1303+AJ1306*AN1306+AK1306*AM1306)</f>
        <v>1889.8506913330998</v>
      </c>
      <c r="AT1306" s="2">
        <f t="shared" ref="AT1306" si="13773">AH1306*AO1303+AJ1306*AO1306-AI1306*AP1303-AK1306*AP1306</f>
        <v>319.78640172972882</v>
      </c>
      <c r="AU1306" s="3">
        <f t="shared" ref="AU1306" si="13774">(AH1306*AP1303+AI1306*AO1303+AJ1306*AP1306+AK1306*AO1306)</f>
        <v>0</v>
      </c>
      <c r="AV1306" s="20"/>
      <c r="AW1306" s="16">
        <v>0</v>
      </c>
      <c r="AX1306" s="17">
        <v>0</v>
      </c>
      <c r="AY1306" s="18">
        <v>1</v>
      </c>
      <c r="AZ1306" s="19">
        <v>0</v>
      </c>
      <c r="BA1306" s="20"/>
      <c r="BB1306" s="1">
        <f t="shared" ref="BB1306" si="13775">AR1306*AW1303+AT1306*AW1306-AS1306*AX1303-AU1306*AX1306</f>
        <v>0</v>
      </c>
      <c r="BC1306" s="4">
        <f t="shared" ref="BC1306" si="13776">(AR1306*AX1303+AS1306*AW1303+AT1306*AX1306+AU1306*AW1306)</f>
        <v>1889.8506913330998</v>
      </c>
      <c r="BD1306" s="2">
        <f t="shared" ref="BD1306" si="13777">AR1306*AY1303+AT1306*AY1306-AS1306*AZ1303-AU1306*AZ1306</f>
        <v>-10036.534911553535</v>
      </c>
      <c r="BE1306" s="3">
        <f t="shared" ref="BE1306" si="13778">(AR1306*AZ1303+AS1306*AY1303+AT1306*AZ1306+AU1306*AY1306)</f>
        <v>0</v>
      </c>
      <c r="BF1306" s="20"/>
      <c r="BG1306" s="16">
        <v>0</v>
      </c>
      <c r="BH1306" s="17">
        <f t="shared" ref="BH1306" si="13779">$B1303*$BH$4</f>
        <v>5.7743360000000008</v>
      </c>
      <c r="BI1306" s="18">
        <v>1</v>
      </c>
      <c r="BJ1306" s="19">
        <v>0</v>
      </c>
      <c r="BK1306" s="20"/>
      <c r="BL1306" s="1">
        <f t="shared" ref="BL1306" si="13780">BB1306*BG1303+BD1306*BG1306-BC1306*BH1303-BE1306*BH1306</f>
        <v>0</v>
      </c>
      <c r="BM1306" s="4">
        <f t="shared" ref="BM1306" si="13781">(BB1306*BH1303+BC1306*BG1303+BD1306*BH1306+BE1306*BG1306)</f>
        <v>-56064.474163707302</v>
      </c>
      <c r="BN1306" s="2">
        <f t="shared" ref="BN1306" si="13782">BB1306*BI1303+BD1306*BI1306-BC1306*BJ1303-BE1306*BJ1306</f>
        <v>-10036.534911553535</v>
      </c>
      <c r="BO1306" s="3">
        <f t="shared" ref="BO1306" si="13783">(BB1306*BJ1303+BC1306*BI1303+BD1306*BJ1306+BE1306*BI1306)</f>
        <v>0</v>
      </c>
      <c r="BP1306" s="20"/>
      <c r="BQ1306" s="16">
        <v>0</v>
      </c>
      <c r="BR1306" s="17">
        <v>0</v>
      </c>
      <c r="BS1306" s="18">
        <v>1</v>
      </c>
      <c r="BT1306" s="19">
        <v>0</v>
      </c>
      <c r="BU1306" s="20"/>
      <c r="BV1306" s="1">
        <f t="shared" ref="BV1306" si="13784">BL1306*BQ1303+BN1306*BQ1306-BM1306*BR1303-BO1306*BR1306</f>
        <v>0</v>
      </c>
      <c r="BW1306" s="4">
        <f t="shared" ref="BW1306" si="13785">(BL1306*BR1303+BM1306*BQ1303+BN1306*BR1306+BO1306*BQ1306)</f>
        <v>-56064.474163707302</v>
      </c>
      <c r="BX1306" s="2">
        <f t="shared" ref="BX1306" si="13786">BL1306*BS1303+BN1306*BS1306-BM1306*BT1303-BO1306*BT1306</f>
        <v>245983.45616229251</v>
      </c>
      <c r="BY1306" s="3">
        <f t="shared" ref="BY1306" si="13787">(BL1306*BT1303+BM1306*BS1303+BN1306*BT1306+BO1306*BS1306)</f>
        <v>0</v>
      </c>
      <c r="BZ1306" s="20"/>
      <c r="CA1306" s="16">
        <v>0</v>
      </c>
      <c r="CB1306" s="17">
        <f t="shared" ref="CB1306" si="13788">$B1303*$CB$4</f>
        <v>2.6063360000000002</v>
      </c>
      <c r="CC1306" s="18">
        <v>1</v>
      </c>
      <c r="CD1306" s="19">
        <v>0</v>
      </c>
      <c r="CE1306" s="20"/>
      <c r="CF1306" s="1">
        <f t="shared" ref="CF1306" si="13789">BV1306*CA1303+BX1306*CA1306-BW1306*CB1303-BY1306*CB1306</f>
        <v>0</v>
      </c>
      <c r="CG1306" s="4">
        <f t="shared" ref="CG1306" si="13790">(BV1306*CB1303+BW1306*CA1303+BX1306*CB1306+BY1306*CA1306)</f>
        <v>585051.06303649757</v>
      </c>
      <c r="CH1306" s="2">
        <f t="shared" ref="CH1306" si="13791">BV1306*CC1303+BX1306*CC1306-BW1306*CD1303-BY1306*CD1306</f>
        <v>245983.45616229251</v>
      </c>
      <c r="CI1306" s="3">
        <f t="shared" ref="CI1306" si="13792">(BV1306*CD1303+BW1306*CC1303+BX1306*CD1306+BY1306*CC1306)</f>
        <v>0</v>
      </c>
      <c r="CK1306" s="16">
        <f t="shared" ref="CK1306" si="13793">1/$CL$4</f>
        <v>1</v>
      </c>
      <c r="CL1306" s="17">
        <v>0</v>
      </c>
      <c r="CM1306" s="18">
        <v>1</v>
      </c>
      <c r="CN1306" s="19">
        <v>0</v>
      </c>
      <c r="CP1306" s="1">
        <f t="shared" ref="CP1306" si="13794">CF1306*CK1303+CH1306*CK1306-CG1306*CL1303-CI1306*CL1306</f>
        <v>245983.45616229251</v>
      </c>
      <c r="CQ1306" s="4">
        <f t="shared" ref="CQ1306" si="13795">(CF1306*CL1303+CG1306*CK1303+CH1306*CL1306+CI1306*CK1306)</f>
        <v>585051.06303649757</v>
      </c>
      <c r="CR1306" s="2">
        <f t="shared" ref="CR1306" si="13796">CF1306*CM1303+CH1306*CM1306-CG1306*CN1303-CI1306*CN1306</f>
        <v>245983.45616229251</v>
      </c>
      <c r="CS1306" s="3">
        <f t="shared" ref="CS1306" si="13797">(CF1306*CN1303+CG1306*CM1303+CH1306*CN1306+CI1306*CM1306)</f>
        <v>0</v>
      </c>
      <c r="CU1306" s="39">
        <f t="shared" ref="CU1306" si="13798">(180/PI())*ATAN(-1*(CQ1303/CP1303))</f>
        <v>22.804214026378819</v>
      </c>
      <c r="CW1306" s="56">
        <f t="shared" ref="CW1306" si="13799">20*LOG(((1-(10^(CU1303/20)^2)*(1-((1-CW1303)/(1+CW1303))^2))^0.5))</f>
        <v>-3.0547965485528752E-11</v>
      </c>
    </row>
    <row r="1307" spans="1:101" ht="18" customHeight="1"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/>
      <c r="S1307" s="20"/>
      <c r="T1307" s="20"/>
      <c r="U1307" s="20"/>
      <c r="V1307" s="20"/>
      <c r="W1307" s="20"/>
      <c r="X1307" s="20"/>
      <c r="Y1307" s="20"/>
      <c r="Z1307" s="20"/>
      <c r="AA1307" s="20"/>
      <c r="AB1307" s="30"/>
      <c r="AC1307" s="20"/>
      <c r="AD1307" s="20"/>
      <c r="AE1307" s="20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</row>
    <row r="1308" spans="1:101" ht="18" customHeight="1"/>
    <row r="1309" spans="1:101" ht="18" customHeight="1" thickBot="1">
      <c r="A1309" s="23"/>
      <c r="B1309" s="23"/>
      <c r="C1309" s="23"/>
      <c r="D1309" s="20" t="s">
        <v>6</v>
      </c>
      <c r="E1309" s="20"/>
      <c r="F1309" s="20"/>
      <c r="G1309" s="20"/>
      <c r="H1309" s="20"/>
      <c r="I1309" s="20" t="s">
        <v>7</v>
      </c>
      <c r="J1309" s="20"/>
      <c r="K1309" s="20"/>
      <c r="L1309" s="20"/>
      <c r="M1309" s="23"/>
      <c r="N1309" s="23"/>
      <c r="O1309" s="24" t="s">
        <v>8</v>
      </c>
      <c r="P1309" s="23"/>
      <c r="Q1309" s="23"/>
      <c r="R1309" s="23"/>
      <c r="S1309" s="20"/>
      <c r="T1309" s="20" t="s">
        <v>9</v>
      </c>
      <c r="U1309" s="23"/>
      <c r="V1309" s="23"/>
      <c r="W1309" s="23"/>
      <c r="X1309" s="23"/>
      <c r="Y1309" s="24" t="s">
        <v>10</v>
      </c>
      <c r="Z1309" s="23"/>
      <c r="AA1309" s="23"/>
      <c r="AB1309" s="23"/>
      <c r="AC1309" s="24" t="s">
        <v>11</v>
      </c>
      <c r="AD1309" s="20"/>
      <c r="AE1309" s="20"/>
      <c r="AF1309" s="20"/>
      <c r="AG1309" s="20"/>
      <c r="AH1309" s="23"/>
      <c r="AI1309" s="24" t="s">
        <v>12</v>
      </c>
      <c r="AJ1309" s="23"/>
      <c r="AK1309" s="23"/>
      <c r="AL1309" s="20"/>
      <c r="AM1309" s="24" t="s">
        <v>21</v>
      </c>
      <c r="AN1309" s="20"/>
      <c r="AO1309" s="23"/>
      <c r="AP1309" s="23"/>
      <c r="AQ1309" s="23"/>
      <c r="AR1309" s="23"/>
      <c r="AS1309" s="24" t="s">
        <v>87</v>
      </c>
      <c r="AT1309" s="23"/>
      <c r="AU1309" s="23"/>
      <c r="AV1309" s="23"/>
      <c r="AW1309" s="24" t="s">
        <v>22</v>
      </c>
      <c r="AX1309" s="20"/>
      <c r="AY1309" s="20"/>
      <c r="AZ1309" s="20"/>
      <c r="BA1309" s="20"/>
      <c r="BB1309" s="23"/>
      <c r="BC1309" s="24" t="s">
        <v>13</v>
      </c>
      <c r="BD1309" s="23"/>
      <c r="BE1309" s="23"/>
      <c r="BF1309" s="23"/>
      <c r="BG1309" s="24" t="s">
        <v>23</v>
      </c>
      <c r="BH1309" s="20"/>
      <c r="BI1309" s="23"/>
      <c r="BJ1309" s="23"/>
      <c r="BK1309" s="23"/>
      <c r="BL1309" s="23"/>
      <c r="BM1309" s="24" t="s">
        <v>24</v>
      </c>
      <c r="BN1309" s="23"/>
      <c r="BO1309" s="23"/>
      <c r="BP1309" s="23"/>
      <c r="BQ1309" s="24" t="s">
        <v>22</v>
      </c>
      <c r="BR1309" s="20"/>
      <c r="BS1309" s="20"/>
      <c r="BT1309" s="20"/>
      <c r="BU1309" s="20"/>
      <c r="BV1309" s="23"/>
      <c r="BW1309" s="24" t="s">
        <v>25</v>
      </c>
      <c r="BX1309" s="23"/>
      <c r="BY1309" s="23"/>
      <c r="BZ1309" s="23"/>
      <c r="CA1309" s="24" t="s">
        <v>23</v>
      </c>
      <c r="CB1309" s="20"/>
      <c r="CC1309" s="23"/>
      <c r="CD1309" s="23"/>
      <c r="CE1309" s="23"/>
      <c r="CF1309" s="23"/>
      <c r="CG1309" s="24" t="s">
        <v>88</v>
      </c>
      <c r="CH1309" s="23"/>
      <c r="CI1309" s="23"/>
      <c r="CJ1309" s="23"/>
      <c r="CK1309" s="24" t="s">
        <v>155</v>
      </c>
      <c r="CL1309" s="24"/>
      <c r="CM1309" s="23"/>
      <c r="CN1309" s="23"/>
      <c r="CO1309" s="23"/>
      <c r="CP1309" s="23"/>
      <c r="CQ1309" s="24" t="s">
        <v>89</v>
      </c>
      <c r="CR1309" s="23"/>
      <c r="CS1309" s="23"/>
    </row>
    <row r="1310" spans="1:101" ht="18" customHeight="1" thickBot="1">
      <c r="A1310" s="23"/>
      <c r="B1310" s="33"/>
      <c r="C1310" s="23"/>
      <c r="D1310" s="7" t="s">
        <v>99</v>
      </c>
      <c r="E1310" s="8"/>
      <c r="F1310" s="8" t="s">
        <v>100</v>
      </c>
      <c r="G1310" s="9"/>
      <c r="H1310" s="10"/>
      <c r="I1310" s="7" t="s">
        <v>103</v>
      </c>
      <c r="J1310" s="8"/>
      <c r="K1310" s="8" t="s">
        <v>104</v>
      </c>
      <c r="L1310" s="9"/>
      <c r="M1310" s="23"/>
      <c r="N1310" s="194" t="s">
        <v>74</v>
      </c>
      <c r="O1310" s="195"/>
      <c r="P1310" s="196" t="s">
        <v>75</v>
      </c>
      <c r="Q1310" s="197"/>
      <c r="R1310" s="23"/>
      <c r="S1310" s="7" t="s">
        <v>2</v>
      </c>
      <c r="T1310" s="8"/>
      <c r="U1310" s="8" t="s">
        <v>3</v>
      </c>
      <c r="V1310" s="9"/>
      <c r="W1310" s="20"/>
      <c r="X1310" s="194" t="s">
        <v>108</v>
      </c>
      <c r="Y1310" s="195"/>
      <c r="Z1310" s="196" t="s">
        <v>109</v>
      </c>
      <c r="AA1310" s="197"/>
      <c r="AB1310" s="20"/>
      <c r="AC1310" s="7" t="s">
        <v>107</v>
      </c>
      <c r="AD1310" s="8"/>
      <c r="AE1310" s="8" t="s">
        <v>14</v>
      </c>
      <c r="AF1310" s="9"/>
      <c r="AG1310" s="20"/>
      <c r="AH1310" s="194" t="s">
        <v>112</v>
      </c>
      <c r="AI1310" s="195"/>
      <c r="AJ1310" s="196" t="s">
        <v>113</v>
      </c>
      <c r="AK1310" s="197"/>
      <c r="AL1310" s="20"/>
      <c r="AM1310" s="106" t="s">
        <v>135</v>
      </c>
      <c r="AN1310" s="107"/>
      <c r="AO1310" s="107" t="s">
        <v>136</v>
      </c>
      <c r="AP1310" s="108"/>
      <c r="AQ1310" s="23"/>
      <c r="AR1310" s="194" t="s">
        <v>116</v>
      </c>
      <c r="AS1310" s="195"/>
      <c r="AT1310" s="196" t="s">
        <v>0</v>
      </c>
      <c r="AU1310" s="197"/>
      <c r="AV1310" s="36"/>
      <c r="AW1310" s="7" t="s">
        <v>139</v>
      </c>
      <c r="AX1310" s="8"/>
      <c r="AY1310" s="8" t="s">
        <v>140</v>
      </c>
      <c r="AZ1310" s="9"/>
      <c r="BA1310" s="20"/>
      <c r="BB1310" s="194" t="s">
        <v>119</v>
      </c>
      <c r="BC1310" s="195"/>
      <c r="BD1310" s="196" t="s">
        <v>120</v>
      </c>
      <c r="BE1310" s="197"/>
      <c r="BF1310" s="36"/>
      <c r="BG1310" s="190" t="s">
        <v>143</v>
      </c>
      <c r="BH1310" s="191"/>
      <c r="BI1310" s="192" t="s">
        <v>144</v>
      </c>
      <c r="BJ1310" s="193"/>
      <c r="BK1310" s="36"/>
      <c r="BL1310" s="194" t="s">
        <v>123</v>
      </c>
      <c r="BM1310" s="195"/>
      <c r="BN1310" s="196" t="s">
        <v>124</v>
      </c>
      <c r="BO1310" s="197"/>
      <c r="BP1310" s="36"/>
      <c r="BQ1310" s="7" t="s">
        <v>147</v>
      </c>
      <c r="BR1310" s="8"/>
      <c r="BS1310" s="8" t="s">
        <v>148</v>
      </c>
      <c r="BT1310" s="9"/>
      <c r="BU1310" s="20"/>
      <c r="BV1310" s="194" t="s">
        <v>127</v>
      </c>
      <c r="BW1310" s="195"/>
      <c r="BX1310" s="196" t="s">
        <v>128</v>
      </c>
      <c r="BY1310" s="197"/>
      <c r="BZ1310" s="36"/>
      <c r="CA1310" s="7" t="s">
        <v>151</v>
      </c>
      <c r="CB1310" s="8"/>
      <c r="CC1310" s="8" t="s">
        <v>152</v>
      </c>
      <c r="CD1310" s="9"/>
      <c r="CE1310" s="36"/>
      <c r="CF1310" s="194" t="s">
        <v>131</v>
      </c>
      <c r="CG1310" s="195"/>
      <c r="CH1310" s="196" t="s">
        <v>132</v>
      </c>
      <c r="CI1310" s="197"/>
      <c r="CJ1310" s="23"/>
      <c r="CK1310" s="7" t="s">
        <v>156</v>
      </c>
      <c r="CL1310" s="8"/>
      <c r="CM1310" s="8" t="s">
        <v>157</v>
      </c>
      <c r="CN1310" s="9"/>
      <c r="CO1310" s="23"/>
      <c r="CP1310" s="194" t="s">
        <v>160</v>
      </c>
      <c r="CQ1310" s="195"/>
      <c r="CR1310" s="196" t="s">
        <v>132</v>
      </c>
      <c r="CS1310" s="197"/>
      <c r="CU1310" s="26" t="s">
        <v>15</v>
      </c>
      <c r="CW1310" s="52" t="s">
        <v>46</v>
      </c>
    </row>
    <row r="1311" spans="1:101" ht="18" customHeight="1" thickTop="1" thickBot="1">
      <c r="B1311" s="34">
        <v>3.22</v>
      </c>
      <c r="D1311" s="11">
        <v>1</v>
      </c>
      <c r="E1311" s="12">
        <v>0</v>
      </c>
      <c r="F1311" s="13">
        <v>0</v>
      </c>
      <c r="G1311" s="14">
        <v>0</v>
      </c>
      <c r="H1311" s="10"/>
      <c r="I1311" s="11">
        <v>1</v>
      </c>
      <c r="J1311" s="12">
        <v>0</v>
      </c>
      <c r="K1311" s="13">
        <v>0</v>
      </c>
      <c r="L1311" s="40">
        <f t="shared" ref="L1311" si="13800">$B1311*$J$4</f>
        <v>4.5950688000000008</v>
      </c>
      <c r="N1311" s="1">
        <f t="shared" ref="N1311" si="13801">D1311*I1311+F1311*I1314-E1311*J1311-G1311*J1314</f>
        <v>1</v>
      </c>
      <c r="O1311" s="4">
        <f t="shared" ref="O1311" si="13802">(D1311*J1311+E1311*I1311+F1311*J1314+G1311*I1314)</f>
        <v>0</v>
      </c>
      <c r="P1311" s="2">
        <f t="shared" ref="P1311" si="13803">D1311*K1311+F1311*K1314-E1311*L1311-G1311*L1314</f>
        <v>0</v>
      </c>
      <c r="Q1311" s="3">
        <f t="shared" ref="Q1311" si="13804">(D1311*L1311+E1311*K1311+F1311*L1314+G1311*K1314)</f>
        <v>4.5950688000000008</v>
      </c>
      <c r="S1311" s="11">
        <v>1</v>
      </c>
      <c r="T1311" s="12">
        <v>0</v>
      </c>
      <c r="U1311" s="13">
        <v>0</v>
      </c>
      <c r="V1311" s="13">
        <v>0</v>
      </c>
      <c r="W1311" s="20"/>
      <c r="X1311" s="1">
        <f t="shared" ref="X1311" si="13805">N1311*S1311+P1311*S1314-O1311*T1311-Q1311*T1314</f>
        <v>-25.699305389281285</v>
      </c>
      <c r="Y1311" s="4">
        <f t="shared" ref="Y1311" si="13806">(N1311*T1311+O1311*S1311+P1311*T1314+Q1311*S1314)</f>
        <v>0</v>
      </c>
      <c r="Z1311" s="2">
        <f t="shared" ref="Z1311" si="13807">N1311*U1311+P1311*U1314-O1311*V1311-Q1311*V1314</f>
        <v>0</v>
      </c>
      <c r="AA1311" s="3">
        <f t="shared" ref="AA1311" si="13808">(N1311*V1311+O1311*U1311+P1311*V1314+Q1311*U1314)</f>
        <v>4.5950688000000008</v>
      </c>
      <c r="AB1311" s="20"/>
      <c r="AC1311" s="11">
        <v>1</v>
      </c>
      <c r="AD1311" s="12">
        <v>0</v>
      </c>
      <c r="AE1311" s="13">
        <v>0</v>
      </c>
      <c r="AF1311" s="40">
        <f t="shared" ref="AF1311" si="13809">$B1311*$AD$4</f>
        <v>5.5142178000000008</v>
      </c>
      <c r="AG1311" s="20"/>
      <c r="AH1311" s="1">
        <f t="shared" ref="AH1311" si="13810">X1311*AC1311+Z1311*AC1314-Y1311*AD1311-AA1311*AD1314</f>
        <v>-25.699305389281285</v>
      </c>
      <c r="AI1311" s="4">
        <f t="shared" ref="AI1311" si="13811">(X1311*AD1311+Y1311*AC1311+Z1311*AD1314+AA1311*AC1314)</f>
        <v>0</v>
      </c>
      <c r="AJ1311" s="2">
        <f t="shared" ref="AJ1311" si="13812">X1311*AE1311+Z1311*AE1314-Y1311*AF1311-AA1311*AF1314</f>
        <v>0</v>
      </c>
      <c r="AK1311" s="3">
        <f t="shared" ref="AK1311" si="13813">(X1311*AF1311+Y1311*AE1311+Z1311*AF1314+AA1311*AE1314)</f>
        <v>-137.11649842521081</v>
      </c>
      <c r="AL1311" s="20"/>
      <c r="AM1311" s="11">
        <v>1</v>
      </c>
      <c r="AN1311" s="12">
        <v>0</v>
      </c>
      <c r="AO1311" s="13">
        <v>0</v>
      </c>
      <c r="AP1311" s="14">
        <v>0</v>
      </c>
      <c r="AR1311" s="1">
        <f t="shared" ref="AR1311" si="13814">AH1311*AM1311+AJ1311*AM1314-AI1311*AN1311-AK1311*AN1314</f>
        <v>815.7225590957504</v>
      </c>
      <c r="AS1311" s="4">
        <f t="shared" ref="AS1311" si="13815">(AH1311*AN1311+AI1311*AM1311+AJ1311*AN1314+AK1311*AM1314)</f>
        <v>0</v>
      </c>
      <c r="AT1311" s="2">
        <f t="shared" ref="AT1311" si="13816">AH1311*AO1311+AJ1311*AO1314-AI1311*AP1311-AK1311*AP1314</f>
        <v>0</v>
      </c>
      <c r="AU1311" s="3">
        <f t="shared" ref="AU1311" si="13817">(AH1311*AP1311+AI1311*AO1311+AJ1311*AP1314+AK1311*AO1314)</f>
        <v>-137.11649842521081</v>
      </c>
      <c r="AV1311" s="20"/>
      <c r="AW1311" s="11">
        <v>1</v>
      </c>
      <c r="AX1311" s="12">
        <v>0</v>
      </c>
      <c r="AY1311" s="13">
        <v>0</v>
      </c>
      <c r="AZ1311" s="40">
        <f t="shared" ref="AZ1311" si="13818">$B1311*$AX$4</f>
        <v>5.5142178000000008</v>
      </c>
      <c r="BA1311" s="20"/>
      <c r="BB1311" s="1">
        <f t="shared" ref="BB1311" si="13819">AR1311*AW1311+AT1311*AW1314-AS1311*AX1311-AU1311*AX1314</f>
        <v>815.7225590957504</v>
      </c>
      <c r="BC1311" s="4">
        <f t="shared" ref="BC1311" si="13820">(AR1311*AX1311+AS1311*AW1311+AT1311*AX1314+AU1311*AW1314)</f>
        <v>0</v>
      </c>
      <c r="BD1311" s="2">
        <f t="shared" ref="BD1311" si="13821">AR1311*AY1311+AT1311*AY1314-AS1311*AZ1311-AU1311*AZ1314</f>
        <v>0</v>
      </c>
      <c r="BE1311" s="3">
        <f t="shared" ref="BE1311" si="13822">(AR1311*AZ1311+AS1311*AY1311+AT1311*AZ1314+AU1311*AY1314)</f>
        <v>4360.9553568021283</v>
      </c>
      <c r="BF1311" s="20"/>
      <c r="BG1311" s="11">
        <v>1</v>
      </c>
      <c r="BH1311" s="12">
        <v>0</v>
      </c>
      <c r="BI1311" s="13">
        <v>0</v>
      </c>
      <c r="BJ1311" s="14">
        <v>0</v>
      </c>
      <c r="BK1311" s="20"/>
      <c r="BL1311" s="1">
        <f t="shared" ref="BL1311" si="13823">BB1311*BG1311+BD1311*BG1314-BC1311*BH1311-BE1311*BH1314</f>
        <v>-24523.284086524473</v>
      </c>
      <c r="BM1311" s="4">
        <f t="shared" ref="BM1311" si="13824">(BB1311*BH1311+BC1311*BG1311+BD1311*BH1314+BE1311*BG1314)</f>
        <v>0</v>
      </c>
      <c r="BN1311" s="2">
        <f t="shared" ref="BN1311" si="13825">BB1311*BI1311+BD1311*BI1314-BC1311*BJ1311-BE1311*BJ1314</f>
        <v>0</v>
      </c>
      <c r="BO1311" s="3">
        <f t="shared" ref="BO1311" si="13826">(BB1311*BJ1311+BC1311*BI1311+BD1311*BJ1314+BE1311*BI1314)</f>
        <v>4360.9553568021283</v>
      </c>
      <c r="BP1311" s="20"/>
      <c r="BQ1311" s="11">
        <v>1</v>
      </c>
      <c r="BR1311" s="12">
        <v>0</v>
      </c>
      <c r="BS1311" s="13">
        <v>0</v>
      </c>
      <c r="BT1311" s="40">
        <f t="shared" ref="BT1311" si="13827">$B1311*BR$4</f>
        <v>4.5950688000000008</v>
      </c>
      <c r="BU1311" s="20"/>
      <c r="BV1311" s="1">
        <f t="shared" ref="BV1311" si="13828">BL1311*BQ1311+BN1311*BQ1314-BM1311*BR1311-BO1311*BR1314</f>
        <v>-24523.284086524473</v>
      </c>
      <c r="BW1311" s="4">
        <f t="shared" ref="BW1311" si="13829">(BL1311*BR1311+BM1311*BQ1311+BN1311*BR1314+BO1311*BQ1314)</f>
        <v>0</v>
      </c>
      <c r="BX1311" s="2">
        <f t="shared" ref="BX1311" si="13830">BL1311*BS1311+BN1311*BS1314-BM1311*BT1311-BO1311*BT1314</f>
        <v>0</v>
      </c>
      <c r="BY1311" s="3">
        <f t="shared" ref="BY1311" si="13831">(BL1311*BT1311+BM1311*BS1311+BN1311*BT1314+BO1311*BS1314)</f>
        <v>-108325.22222272301</v>
      </c>
      <c r="BZ1311" s="20"/>
      <c r="CA1311" s="11">
        <v>1</v>
      </c>
      <c r="CB1311" s="12">
        <v>0</v>
      </c>
      <c r="CC1311" s="13">
        <v>0</v>
      </c>
      <c r="CD1311" s="14">
        <v>0</v>
      </c>
      <c r="CE1311" s="20"/>
      <c r="CF1311" s="1">
        <f t="shared" ref="CF1311" si="13832">BV1311*CA1311+BX1311*CA1314-BW1311*CB1311-BY1311*CB1314</f>
        <v>259573.21684047781</v>
      </c>
      <c r="CG1311" s="4">
        <f t="shared" ref="CG1311" si="13833">(BV1311*CB1311+BW1311*CA1311+BX1311*CB1314+BY1311*CA1314)</f>
        <v>0</v>
      </c>
      <c r="CH1311" s="2">
        <f t="shared" ref="CH1311" si="13834">BV1311*CC1311+BX1311*CC1314-BW1311*CD1311-BY1311*CD1314</f>
        <v>0</v>
      </c>
      <c r="CI1311" s="3">
        <f t="shared" ref="CI1311" si="13835">(BV1311*CD1311+BW1311*CC1311+BX1311*CD1314+BY1311*CC1314)</f>
        <v>-108325.22222272301</v>
      </c>
      <c r="CJ1311" s="28"/>
      <c r="CK1311" s="11">
        <v>1</v>
      </c>
      <c r="CL1311" s="12">
        <v>0</v>
      </c>
      <c r="CM1311" s="13">
        <v>0</v>
      </c>
      <c r="CN1311" s="14">
        <v>0</v>
      </c>
      <c r="CP1311" s="1">
        <f t="shared" ref="CP1311" si="13836">CF1311*CK1311+CH1311*CK1314-CG1311*CL1311-CI1311*CL1314</f>
        <v>259573.21684047781</v>
      </c>
      <c r="CQ1311" s="4">
        <f t="shared" ref="CQ1311" si="13837">(CF1311*CL1311+CG1311*CK1311+CH1311*CL1314+CI1311*CK1314)</f>
        <v>-108325.22222272301</v>
      </c>
      <c r="CR1311" s="2">
        <f t="shared" ref="CR1311" si="13838">CF1311*CM1311+CH1311*CM1314-CG1311*CN1311-CI1311*CN1314</f>
        <v>0</v>
      </c>
      <c r="CS1311" s="3">
        <f t="shared" ref="CS1311" si="13839">(CF1311*CN1311+CG1311*CM1311+CH1311*CN1314+CI1311*CM1314)</f>
        <v>-108325.22222272301</v>
      </c>
      <c r="CU1311" s="29">
        <f t="shared" ref="CU1311" si="13840">20*LOG(((1+$CL$4)/$CL$4)/((CP1311+CP1314)^2+(CQ1311+CQ1314)^2)^0.5)</f>
        <v>-111.24972241866885</v>
      </c>
      <c r="CW1311" s="53">
        <f t="shared" ref="CW1311" si="13841">((CP1311^2+CQ1311^2)^0.5)/((CP1314^2+CQ1314^2)^0.5)</f>
        <v>0.41732049069863825</v>
      </c>
    </row>
    <row r="1312" spans="1:101" ht="18" customHeight="1" thickBot="1">
      <c r="D1312" s="11"/>
      <c r="E1312" s="13"/>
      <c r="F1312" s="13"/>
      <c r="G1312" s="15"/>
      <c r="H1312" s="10"/>
      <c r="I1312" s="11"/>
      <c r="J1312" s="13"/>
      <c r="K1312" s="13"/>
      <c r="L1312" s="15"/>
      <c r="N1312" s="5"/>
      <c r="Q1312" s="6"/>
      <c r="S1312" s="11"/>
      <c r="T1312" s="13"/>
      <c r="U1312" s="13"/>
      <c r="V1312" s="15"/>
      <c r="W1312" s="20"/>
      <c r="X1312" s="5"/>
      <c r="AA1312" s="6"/>
      <c r="AB1312" s="20"/>
      <c r="AC1312" s="11"/>
      <c r="AD1312" s="13"/>
      <c r="AE1312" s="13"/>
      <c r="AF1312" s="15"/>
      <c r="AG1312" s="20"/>
      <c r="AH1312" s="5"/>
      <c r="AK1312" s="6"/>
      <c r="AL1312" s="20"/>
      <c r="AM1312" s="11"/>
      <c r="AN1312" s="13"/>
      <c r="AO1312" s="13"/>
      <c r="AP1312" s="15"/>
      <c r="AR1312" s="5"/>
      <c r="AU1312" s="6"/>
      <c r="AW1312" s="11"/>
      <c r="AX1312" s="13"/>
      <c r="AY1312" s="13"/>
      <c r="AZ1312" s="15"/>
      <c r="BA1312" s="20"/>
      <c r="BB1312" s="5"/>
      <c r="BE1312" s="6"/>
      <c r="BG1312" s="11"/>
      <c r="BH1312" s="13"/>
      <c r="BI1312" s="13"/>
      <c r="BJ1312" s="15"/>
      <c r="BL1312" s="5"/>
      <c r="BO1312" s="6"/>
      <c r="BQ1312" s="11"/>
      <c r="BR1312" s="13"/>
      <c r="BS1312" s="13"/>
      <c r="BT1312" s="15"/>
      <c r="BU1312" s="20"/>
      <c r="BV1312" s="5"/>
      <c r="BY1312" s="6"/>
      <c r="CA1312" s="11"/>
      <c r="CB1312" s="13"/>
      <c r="CC1312" s="13"/>
      <c r="CD1312" s="15"/>
      <c r="CF1312" s="5"/>
      <c r="CI1312" s="6"/>
      <c r="CK1312" s="11"/>
      <c r="CL1312" s="13"/>
      <c r="CM1312" s="13"/>
      <c r="CN1312" s="15"/>
      <c r="CP1312" s="5"/>
      <c r="CS1312" s="6"/>
      <c r="CW1312" s="54"/>
    </row>
    <row r="1313" spans="1:101" ht="18" customHeight="1" thickBot="1">
      <c r="D1313" s="11" t="s">
        <v>101</v>
      </c>
      <c r="E1313" s="13"/>
      <c r="F1313" s="13" t="s">
        <v>102</v>
      </c>
      <c r="G1313" s="15"/>
      <c r="H1313" s="10"/>
      <c r="I1313" s="11" t="s">
        <v>106</v>
      </c>
      <c r="J1313" s="13"/>
      <c r="K1313" s="13" t="s">
        <v>105</v>
      </c>
      <c r="L1313" s="15"/>
      <c r="N1313" s="194" t="s">
        <v>16</v>
      </c>
      <c r="O1313" s="195"/>
      <c r="P1313" s="196" t="s">
        <v>17</v>
      </c>
      <c r="Q1313" s="197"/>
      <c r="S1313" s="11" t="s">
        <v>4</v>
      </c>
      <c r="T1313" s="13"/>
      <c r="U1313" s="13" t="s">
        <v>5</v>
      </c>
      <c r="V1313" s="15"/>
      <c r="W1313" s="20"/>
      <c r="X1313" s="194" t="s">
        <v>111</v>
      </c>
      <c r="Y1313" s="195"/>
      <c r="Z1313" s="196" t="s">
        <v>110</v>
      </c>
      <c r="AA1313" s="197"/>
      <c r="AB1313" s="20"/>
      <c r="AC1313" s="11" t="s">
        <v>18</v>
      </c>
      <c r="AD1313" s="13"/>
      <c r="AE1313" s="13" t="s">
        <v>19</v>
      </c>
      <c r="AF1313" s="15"/>
      <c r="AG1313" s="20"/>
      <c r="AH1313" s="194" t="s">
        <v>114</v>
      </c>
      <c r="AI1313" s="195"/>
      <c r="AJ1313" s="196" t="s">
        <v>115</v>
      </c>
      <c r="AK1313" s="197"/>
      <c r="AL1313" s="20"/>
      <c r="AM1313" s="11" t="s">
        <v>138</v>
      </c>
      <c r="AN1313" s="13"/>
      <c r="AO1313" s="13" t="s">
        <v>137</v>
      </c>
      <c r="AP1313" s="15"/>
      <c r="AR1313" s="194" t="s">
        <v>117</v>
      </c>
      <c r="AS1313" s="195"/>
      <c r="AT1313" s="196" t="s">
        <v>118</v>
      </c>
      <c r="AU1313" s="197"/>
      <c r="AV1313" s="36"/>
      <c r="AW1313" s="11" t="s">
        <v>142</v>
      </c>
      <c r="AX1313" s="13"/>
      <c r="AY1313" s="13" t="s">
        <v>141</v>
      </c>
      <c r="AZ1313" s="15"/>
      <c r="BA1313" s="20"/>
      <c r="BB1313" s="194" t="s">
        <v>122</v>
      </c>
      <c r="BC1313" s="195"/>
      <c r="BD1313" s="196" t="s">
        <v>121</v>
      </c>
      <c r="BE1313" s="197"/>
      <c r="BF1313" s="36"/>
      <c r="BG1313" s="11" t="s">
        <v>145</v>
      </c>
      <c r="BH1313" s="13"/>
      <c r="BI1313" s="13" t="s">
        <v>146</v>
      </c>
      <c r="BJ1313" s="15"/>
      <c r="BK1313" s="36"/>
      <c r="BL1313" s="194" t="s">
        <v>125</v>
      </c>
      <c r="BM1313" s="195"/>
      <c r="BN1313" s="196" t="s">
        <v>126</v>
      </c>
      <c r="BO1313" s="197"/>
      <c r="BP1313" s="36"/>
      <c r="BQ1313" s="11" t="s">
        <v>150</v>
      </c>
      <c r="BR1313" s="13"/>
      <c r="BS1313" s="13" t="s">
        <v>149</v>
      </c>
      <c r="BT1313" s="15"/>
      <c r="BU1313" s="20"/>
      <c r="BV1313" s="194" t="s">
        <v>129</v>
      </c>
      <c r="BW1313" s="195"/>
      <c r="BX1313" s="196" t="s">
        <v>130</v>
      </c>
      <c r="BY1313" s="197"/>
      <c r="BZ1313" s="36"/>
      <c r="CA1313" s="11" t="s">
        <v>154</v>
      </c>
      <c r="CB1313" s="13"/>
      <c r="CC1313" s="13" t="s">
        <v>153</v>
      </c>
      <c r="CD1313" s="15"/>
      <c r="CE1313" s="36"/>
      <c r="CF1313" s="194" t="s">
        <v>134</v>
      </c>
      <c r="CG1313" s="195"/>
      <c r="CH1313" s="196" t="s">
        <v>133</v>
      </c>
      <c r="CI1313" s="197"/>
      <c r="CK1313" s="11" t="s">
        <v>159</v>
      </c>
      <c r="CL1313" s="13"/>
      <c r="CM1313" s="13" t="s">
        <v>158</v>
      </c>
      <c r="CN1313" s="15"/>
      <c r="CP1313" s="109" t="s">
        <v>161</v>
      </c>
      <c r="CQ1313" s="110"/>
      <c r="CR1313" s="111" t="s">
        <v>162</v>
      </c>
      <c r="CS1313" s="112"/>
      <c r="CU1313" s="38" t="s">
        <v>29</v>
      </c>
      <c r="CW1313" s="55" t="s">
        <v>47</v>
      </c>
    </row>
    <row r="1314" spans="1:101" ht="18" customHeight="1" thickTop="1" thickBot="1">
      <c r="D1314" s="16">
        <v>0</v>
      </c>
      <c r="E1314" s="17">
        <f t="shared" ref="E1314" si="13842">$B1311*$E$4</f>
        <v>2.6226256000000001</v>
      </c>
      <c r="F1314" s="18">
        <v>1</v>
      </c>
      <c r="G1314" s="19">
        <v>0</v>
      </c>
      <c r="H1314" s="10"/>
      <c r="I1314" s="16">
        <v>0</v>
      </c>
      <c r="J1314" s="17">
        <v>0</v>
      </c>
      <c r="K1314" s="18">
        <v>1</v>
      </c>
      <c r="L1314" s="19">
        <v>0</v>
      </c>
      <c r="N1314" s="1">
        <f t="shared" ref="N1314" si="13843">D1314*I1311+F1314*I1314-E1314*J1311-G1314*J1314</f>
        <v>0</v>
      </c>
      <c r="O1314" s="4">
        <f t="shared" ref="O1314" si="13844">(D1314*J1311+E1314*I1311+F1314*J1314+G1314*I1314)</f>
        <v>2.6226256000000001</v>
      </c>
      <c r="P1314" s="2">
        <f t="shared" ref="P1314" si="13845">D1314*K1311+F1314*K1314-E1314*L1311-G1314*L1314</f>
        <v>-11.051145068641283</v>
      </c>
      <c r="Q1314" s="3">
        <f t="shared" ref="Q1314" si="13846">(D1314*L1311+E1314*K1311+F1314*L1314+G1314*K1314)</f>
        <v>0</v>
      </c>
      <c r="S1314" s="16">
        <v>0</v>
      </c>
      <c r="T1314" s="17">
        <f t="shared" ref="T1314" si="13847">$B1311*$T$4</f>
        <v>5.8104256000000003</v>
      </c>
      <c r="U1314" s="18">
        <v>1</v>
      </c>
      <c r="V1314" s="19">
        <v>0</v>
      </c>
      <c r="W1314" s="20"/>
      <c r="X1314" s="1">
        <f t="shared" ref="X1314" si="13848">N1314*S1311+P1314*S1314-O1314*T1311-Q1314*T1314</f>
        <v>0</v>
      </c>
      <c r="Y1314" s="4">
        <f t="shared" ref="Y1314" si="13849">(N1314*T1311+O1314*S1311+P1314*T1314+Q1314*S1314)</f>
        <v>-61.58923061614707</v>
      </c>
      <c r="Z1314" s="2">
        <f t="shared" ref="Z1314" si="13850">N1314*U1311+P1314*U1314-O1314*V1311-Q1314*V1314</f>
        <v>-11.051145068641283</v>
      </c>
      <c r="AA1314" s="3">
        <f t="shared" ref="AA1314" si="13851">(N1314*V1311+O1314*U1311+P1314*V1314+Q1314*U1314)</f>
        <v>0</v>
      </c>
      <c r="AB1314" s="20"/>
      <c r="AC1314" s="16">
        <v>0</v>
      </c>
      <c r="AD1314" s="17">
        <v>0</v>
      </c>
      <c r="AE1314" s="18">
        <v>1</v>
      </c>
      <c r="AF1314" s="19">
        <v>0</v>
      </c>
      <c r="AG1314" s="20"/>
      <c r="AH1314" s="1">
        <f t="shared" ref="AH1314" si="13852">X1314*AC1311+Z1314*AC1314-Y1314*AD1311-AA1314*AD1314</f>
        <v>0</v>
      </c>
      <c r="AI1314" s="4">
        <f t="shared" ref="AI1314" si="13853">(X1314*AD1311+Y1314*AC1311+Z1314*AD1314+AA1314*AC1314)</f>
        <v>-61.58923061614707</v>
      </c>
      <c r="AJ1314" s="2">
        <f t="shared" ref="AJ1314" si="13854">X1314*AE1311+Z1314*AE1314-Y1314*AF1311-AA1314*AF1314</f>
        <v>328.56528668322193</v>
      </c>
      <c r="AK1314" s="3">
        <f t="shared" ref="AK1314" si="13855">(X1314*AF1311+Y1314*AE1311+Z1314*AF1314+AA1314*AE1314)</f>
        <v>0</v>
      </c>
      <c r="AL1314" s="20"/>
      <c r="AM1314" s="16">
        <v>0</v>
      </c>
      <c r="AN1314" s="17">
        <f t="shared" ref="AN1314" si="13856">$B1311*$AN$4</f>
        <v>6.1365471999999999</v>
      </c>
      <c r="AO1314" s="18">
        <v>1</v>
      </c>
      <c r="AP1314" s="19">
        <v>0</v>
      </c>
      <c r="AR1314" s="1">
        <f t="shared" ref="AR1314" si="13857">AH1314*AM1311+AJ1314*AM1314-AI1314*AN1311-AK1314*AN1314</f>
        <v>0</v>
      </c>
      <c r="AS1314" s="4">
        <f t="shared" ref="AS1314" si="13858">(AH1314*AN1311+AI1314*AM1311+AJ1314*AN1314+AK1314*AM1314)</f>
        <v>1954.6671593969756</v>
      </c>
      <c r="AT1314" s="2">
        <f t="shared" ref="AT1314" si="13859">AH1314*AO1311+AJ1314*AO1314-AI1314*AP1311-AK1314*AP1314</f>
        <v>328.56528668322193</v>
      </c>
      <c r="AU1314" s="3">
        <f t="shared" ref="AU1314" si="13860">(AH1314*AP1311+AI1314*AO1311+AJ1314*AP1314+AK1314*AO1314)</f>
        <v>0</v>
      </c>
      <c r="AV1314" s="20"/>
      <c r="AW1314" s="16">
        <v>0</v>
      </c>
      <c r="AX1314" s="17">
        <v>0</v>
      </c>
      <c r="AY1314" s="18">
        <v>1</v>
      </c>
      <c r="AZ1314" s="19">
        <v>0</v>
      </c>
      <c r="BA1314" s="20"/>
      <c r="BB1314" s="1">
        <f t="shared" ref="BB1314" si="13861">AR1314*AW1311+AT1314*AW1314-AS1314*AX1311-AU1314*AX1314</f>
        <v>0</v>
      </c>
      <c r="BC1314" s="4">
        <f t="shared" ref="BC1314" si="13862">(AR1314*AX1311+AS1314*AW1311+AT1314*AX1314+AU1314*AW1314)</f>
        <v>1954.6671593969756</v>
      </c>
      <c r="BD1314" s="2">
        <f t="shared" ref="BD1314" si="13863">AR1314*AY1311+AT1314*AY1314-AS1314*AZ1311-AU1314*AZ1314</f>
        <v>-10449.89515673902</v>
      </c>
      <c r="BE1314" s="3">
        <f t="shared" ref="BE1314" si="13864">(AR1314*AZ1311+AS1314*AY1311+AT1314*AZ1314+AU1314*AY1314)</f>
        <v>0</v>
      </c>
      <c r="BF1314" s="20"/>
      <c r="BG1314" s="16">
        <v>0</v>
      </c>
      <c r="BH1314" s="17">
        <f t="shared" ref="BH1314" si="13865">$B1311*$BH$4</f>
        <v>5.8104256000000003</v>
      </c>
      <c r="BI1314" s="18">
        <v>1</v>
      </c>
      <c r="BJ1314" s="19">
        <v>0</v>
      </c>
      <c r="BK1314" s="20"/>
      <c r="BL1314" s="1">
        <f t="shared" ref="BL1314" si="13866">BB1314*BG1311+BD1314*BG1314-BC1314*BH1311-BE1314*BH1314</f>
        <v>0</v>
      </c>
      <c r="BM1314" s="4">
        <f t="shared" ref="BM1314" si="13867">(BB1314*BH1311+BC1314*BG1311+BD1314*BH1314+BE1314*BG1314)</f>
        <v>-58763.671176635442</v>
      </c>
      <c r="BN1314" s="2">
        <f t="shared" ref="BN1314" si="13868">BB1314*BI1311+BD1314*BI1314-BC1314*BJ1311-BE1314*BJ1314</f>
        <v>-10449.89515673902</v>
      </c>
      <c r="BO1314" s="3">
        <f t="shared" ref="BO1314" si="13869">(BB1314*BJ1311+BC1314*BI1311+BD1314*BJ1314+BE1314*BI1314)</f>
        <v>0</v>
      </c>
      <c r="BP1314" s="20"/>
      <c r="BQ1314" s="16">
        <v>0</v>
      </c>
      <c r="BR1314" s="17">
        <v>0</v>
      </c>
      <c r="BS1314" s="18">
        <v>1</v>
      </c>
      <c r="BT1314" s="19">
        <v>0</v>
      </c>
      <c r="BU1314" s="20"/>
      <c r="BV1314" s="1">
        <f t="shared" ref="BV1314" si="13870">BL1314*BQ1311+BN1314*BQ1314-BM1314*BR1311-BO1314*BR1314</f>
        <v>0</v>
      </c>
      <c r="BW1314" s="4">
        <f t="shared" ref="BW1314" si="13871">(BL1314*BR1311+BM1314*BQ1311+BN1314*BR1314+BO1314*BQ1314)</f>
        <v>-58763.671176635442</v>
      </c>
      <c r="BX1314" s="2">
        <f t="shared" ref="BX1314" si="13872">BL1314*BS1311+BN1314*BS1314-BM1314*BT1311-BO1314*BT1314</f>
        <v>259573.21684047786</v>
      </c>
      <c r="BY1314" s="3">
        <f t="shared" ref="BY1314" si="13873">(BL1314*BT1311+BM1314*BS1311+BN1314*BT1314+BO1314*BS1314)</f>
        <v>0</v>
      </c>
      <c r="BZ1314" s="20"/>
      <c r="CA1314" s="16">
        <v>0</v>
      </c>
      <c r="CB1314" s="17">
        <f t="shared" ref="CB1314" si="13874">$B1311*$CB$4</f>
        <v>2.6226256000000001</v>
      </c>
      <c r="CC1314" s="18">
        <v>1</v>
      </c>
      <c r="CD1314" s="19">
        <v>0</v>
      </c>
      <c r="CE1314" s="20"/>
      <c r="CF1314" s="1">
        <f t="shared" ref="CF1314" si="13875">BV1314*CA1311+BX1314*CA1314-BW1314*CB1311-BY1314*CB1314</f>
        <v>0</v>
      </c>
      <c r="CG1314" s="4">
        <f t="shared" ref="CG1314" si="13876">(BV1314*CB1311+BW1314*CA1311+BX1314*CB1314+BY1314*CA1314)</f>
        <v>621999.69238355302</v>
      </c>
      <c r="CH1314" s="2">
        <f t="shared" ref="CH1314" si="13877">BV1314*CC1311+BX1314*CC1314-BW1314*CD1311-BY1314*CD1314</f>
        <v>259573.21684047786</v>
      </c>
      <c r="CI1314" s="3">
        <f t="shared" ref="CI1314" si="13878">(BV1314*CD1311+BW1314*CC1311+BX1314*CD1314+BY1314*CC1314)</f>
        <v>0</v>
      </c>
      <c r="CK1314" s="16">
        <f t="shared" ref="CK1314" si="13879">1/$CL$4</f>
        <v>1</v>
      </c>
      <c r="CL1314" s="17">
        <v>0</v>
      </c>
      <c r="CM1314" s="18">
        <v>1</v>
      </c>
      <c r="CN1314" s="19">
        <v>0</v>
      </c>
      <c r="CP1314" s="1">
        <f t="shared" ref="CP1314" si="13880">CF1314*CK1311+CH1314*CK1314-CG1314*CL1311-CI1314*CL1314</f>
        <v>259573.21684047786</v>
      </c>
      <c r="CQ1314" s="4">
        <f t="shared" ref="CQ1314" si="13881">(CF1314*CL1311+CG1314*CK1311+CH1314*CL1314+CI1314*CK1314)</f>
        <v>621999.69238355302</v>
      </c>
      <c r="CR1314" s="2">
        <f t="shared" ref="CR1314" si="13882">CF1314*CM1311+CH1314*CM1314-CG1314*CN1311-CI1314*CN1314</f>
        <v>259573.21684047786</v>
      </c>
      <c r="CS1314" s="3">
        <f t="shared" ref="CS1314" si="13883">(CF1314*CN1311+CG1314*CM1311+CH1314*CN1314+CI1314*CM1314)</f>
        <v>0</v>
      </c>
      <c r="CU1314" s="39">
        <f t="shared" ref="CU1314" si="13884">(180/PI())*ATAN(-1*(CQ1311/CP1311))</f>
        <v>22.651777273406843</v>
      </c>
      <c r="CW1314" s="56">
        <f t="shared" ref="CW1314" si="13885">20*LOG(((1-(10^(CU1311/20)^2)*(1-((1-CW1311)/(1+CW1311))^2))^0.5))</f>
        <v>-2.7064814676326723E-11</v>
      </c>
    </row>
    <row r="1315" spans="1:101" ht="18" customHeight="1">
      <c r="E1315" s="20"/>
      <c r="F1315" s="20"/>
      <c r="G1315" s="20"/>
      <c r="H1315" s="20"/>
      <c r="I1315" s="20"/>
      <c r="J1315" s="20"/>
      <c r="K1315" s="20"/>
      <c r="L1315" s="20"/>
      <c r="M1315" s="20"/>
      <c r="N1315" s="20"/>
      <c r="O1315" s="20"/>
      <c r="P1315" s="20"/>
      <c r="Q1315" s="20"/>
      <c r="R1315" s="20"/>
      <c r="S1315" s="20"/>
      <c r="T1315" s="20"/>
      <c r="U1315" s="20"/>
      <c r="V1315" s="20"/>
      <c r="W1315" s="20"/>
      <c r="X1315" s="20"/>
      <c r="Y1315" s="20"/>
      <c r="Z1315" s="20"/>
      <c r="AA1315" s="20"/>
      <c r="AB1315" s="30"/>
      <c r="AC1315" s="20"/>
      <c r="AD1315" s="20"/>
      <c r="AE1315" s="20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</row>
    <row r="1316" spans="1:101" ht="18" customHeight="1"/>
    <row r="1317" spans="1:101" ht="18" customHeight="1" thickBot="1">
      <c r="A1317" s="23"/>
      <c r="B1317" s="23"/>
      <c r="C1317" s="23"/>
      <c r="D1317" s="20" t="s">
        <v>6</v>
      </c>
      <c r="E1317" s="20"/>
      <c r="F1317" s="20"/>
      <c r="G1317" s="20"/>
      <c r="H1317" s="20"/>
      <c r="I1317" s="20" t="s">
        <v>7</v>
      </c>
      <c r="J1317" s="20"/>
      <c r="K1317" s="20"/>
      <c r="L1317" s="20"/>
      <c r="M1317" s="23"/>
      <c r="N1317" s="23"/>
      <c r="O1317" s="24" t="s">
        <v>8</v>
      </c>
      <c r="P1317" s="23"/>
      <c r="Q1317" s="23"/>
      <c r="R1317" s="23"/>
      <c r="S1317" s="20"/>
      <c r="T1317" s="20" t="s">
        <v>9</v>
      </c>
      <c r="U1317" s="23"/>
      <c r="V1317" s="23"/>
      <c r="W1317" s="23"/>
      <c r="X1317" s="23"/>
      <c r="Y1317" s="24" t="s">
        <v>10</v>
      </c>
      <c r="Z1317" s="23"/>
      <c r="AA1317" s="23"/>
      <c r="AB1317" s="23"/>
      <c r="AC1317" s="24" t="s">
        <v>11</v>
      </c>
      <c r="AD1317" s="20"/>
      <c r="AE1317" s="20"/>
      <c r="AF1317" s="20"/>
      <c r="AG1317" s="20"/>
      <c r="AH1317" s="23"/>
      <c r="AI1317" s="24" t="s">
        <v>12</v>
      </c>
      <c r="AJ1317" s="23"/>
      <c r="AK1317" s="23"/>
      <c r="AL1317" s="20"/>
      <c r="AM1317" s="24" t="s">
        <v>21</v>
      </c>
      <c r="AN1317" s="20"/>
      <c r="AO1317" s="23"/>
      <c r="AP1317" s="23"/>
      <c r="AQ1317" s="23"/>
      <c r="AR1317" s="23"/>
      <c r="AS1317" s="24" t="s">
        <v>87</v>
      </c>
      <c r="AT1317" s="23"/>
      <c r="AU1317" s="23"/>
      <c r="AV1317" s="23"/>
      <c r="AW1317" s="24" t="s">
        <v>22</v>
      </c>
      <c r="AX1317" s="20"/>
      <c r="AY1317" s="20"/>
      <c r="AZ1317" s="20"/>
      <c r="BA1317" s="20"/>
      <c r="BB1317" s="23"/>
      <c r="BC1317" s="24" t="s">
        <v>13</v>
      </c>
      <c r="BD1317" s="23"/>
      <c r="BE1317" s="23"/>
      <c r="BF1317" s="23"/>
      <c r="BG1317" s="24" t="s">
        <v>23</v>
      </c>
      <c r="BH1317" s="20"/>
      <c r="BI1317" s="23"/>
      <c r="BJ1317" s="23"/>
      <c r="BK1317" s="23"/>
      <c r="BL1317" s="23"/>
      <c r="BM1317" s="24" t="s">
        <v>24</v>
      </c>
      <c r="BN1317" s="23"/>
      <c r="BO1317" s="23"/>
      <c r="BP1317" s="23"/>
      <c r="BQ1317" s="24" t="s">
        <v>22</v>
      </c>
      <c r="BR1317" s="20"/>
      <c r="BS1317" s="20"/>
      <c r="BT1317" s="20"/>
      <c r="BU1317" s="20"/>
      <c r="BV1317" s="23"/>
      <c r="BW1317" s="24" t="s">
        <v>25</v>
      </c>
      <c r="BX1317" s="23"/>
      <c r="BY1317" s="23"/>
      <c r="BZ1317" s="23"/>
      <c r="CA1317" s="24" t="s">
        <v>23</v>
      </c>
      <c r="CB1317" s="20"/>
      <c r="CC1317" s="23"/>
      <c r="CD1317" s="23"/>
      <c r="CE1317" s="23"/>
      <c r="CF1317" s="23"/>
      <c r="CG1317" s="24" t="s">
        <v>88</v>
      </c>
      <c r="CH1317" s="23"/>
      <c r="CI1317" s="23"/>
      <c r="CJ1317" s="23"/>
      <c r="CK1317" s="24" t="s">
        <v>155</v>
      </c>
      <c r="CL1317" s="24"/>
      <c r="CM1317" s="23"/>
      <c r="CN1317" s="23"/>
      <c r="CO1317" s="23"/>
      <c r="CP1317" s="23"/>
      <c r="CQ1317" s="24" t="s">
        <v>89</v>
      </c>
      <c r="CR1317" s="23"/>
      <c r="CS1317" s="23"/>
    </row>
    <row r="1318" spans="1:101" ht="18" customHeight="1" thickBot="1">
      <c r="A1318" s="23"/>
      <c r="B1318" s="33"/>
      <c r="C1318" s="23"/>
      <c r="D1318" s="7" t="s">
        <v>99</v>
      </c>
      <c r="E1318" s="8"/>
      <c r="F1318" s="8" t="s">
        <v>100</v>
      </c>
      <c r="G1318" s="9"/>
      <c r="H1318" s="10"/>
      <c r="I1318" s="7" t="s">
        <v>103</v>
      </c>
      <c r="J1318" s="8"/>
      <c r="K1318" s="8" t="s">
        <v>104</v>
      </c>
      <c r="L1318" s="9"/>
      <c r="M1318" s="23"/>
      <c r="N1318" s="194" t="s">
        <v>74</v>
      </c>
      <c r="O1318" s="195"/>
      <c r="P1318" s="196" t="s">
        <v>75</v>
      </c>
      <c r="Q1318" s="197"/>
      <c r="R1318" s="23"/>
      <c r="S1318" s="7" t="s">
        <v>2</v>
      </c>
      <c r="T1318" s="8"/>
      <c r="U1318" s="8" t="s">
        <v>3</v>
      </c>
      <c r="V1318" s="9"/>
      <c r="W1318" s="20"/>
      <c r="X1318" s="194" t="s">
        <v>108</v>
      </c>
      <c r="Y1318" s="195"/>
      <c r="Z1318" s="196" t="s">
        <v>109</v>
      </c>
      <c r="AA1318" s="197"/>
      <c r="AB1318" s="20"/>
      <c r="AC1318" s="7" t="s">
        <v>107</v>
      </c>
      <c r="AD1318" s="8"/>
      <c r="AE1318" s="8" t="s">
        <v>14</v>
      </c>
      <c r="AF1318" s="9"/>
      <c r="AG1318" s="20"/>
      <c r="AH1318" s="194" t="s">
        <v>112</v>
      </c>
      <c r="AI1318" s="195"/>
      <c r="AJ1318" s="196" t="s">
        <v>113</v>
      </c>
      <c r="AK1318" s="197"/>
      <c r="AL1318" s="20"/>
      <c r="AM1318" s="106" t="s">
        <v>135</v>
      </c>
      <c r="AN1318" s="107"/>
      <c r="AO1318" s="107" t="s">
        <v>136</v>
      </c>
      <c r="AP1318" s="108"/>
      <c r="AQ1318" s="23"/>
      <c r="AR1318" s="194" t="s">
        <v>116</v>
      </c>
      <c r="AS1318" s="195"/>
      <c r="AT1318" s="196" t="s">
        <v>0</v>
      </c>
      <c r="AU1318" s="197"/>
      <c r="AV1318" s="36"/>
      <c r="AW1318" s="7" t="s">
        <v>139</v>
      </c>
      <c r="AX1318" s="8"/>
      <c r="AY1318" s="8" t="s">
        <v>140</v>
      </c>
      <c r="AZ1318" s="9"/>
      <c r="BA1318" s="20"/>
      <c r="BB1318" s="194" t="s">
        <v>119</v>
      </c>
      <c r="BC1318" s="195"/>
      <c r="BD1318" s="196" t="s">
        <v>120</v>
      </c>
      <c r="BE1318" s="197"/>
      <c r="BF1318" s="36"/>
      <c r="BG1318" s="190" t="s">
        <v>143</v>
      </c>
      <c r="BH1318" s="191"/>
      <c r="BI1318" s="192" t="s">
        <v>144</v>
      </c>
      <c r="BJ1318" s="193"/>
      <c r="BK1318" s="36"/>
      <c r="BL1318" s="194" t="s">
        <v>123</v>
      </c>
      <c r="BM1318" s="195"/>
      <c r="BN1318" s="196" t="s">
        <v>124</v>
      </c>
      <c r="BO1318" s="197"/>
      <c r="BP1318" s="36"/>
      <c r="BQ1318" s="7" t="s">
        <v>147</v>
      </c>
      <c r="BR1318" s="8"/>
      <c r="BS1318" s="8" t="s">
        <v>148</v>
      </c>
      <c r="BT1318" s="9"/>
      <c r="BU1318" s="20"/>
      <c r="BV1318" s="194" t="s">
        <v>127</v>
      </c>
      <c r="BW1318" s="195"/>
      <c r="BX1318" s="196" t="s">
        <v>128</v>
      </c>
      <c r="BY1318" s="197"/>
      <c r="BZ1318" s="36"/>
      <c r="CA1318" s="7" t="s">
        <v>151</v>
      </c>
      <c r="CB1318" s="8"/>
      <c r="CC1318" s="8" t="s">
        <v>152</v>
      </c>
      <c r="CD1318" s="9"/>
      <c r="CE1318" s="36"/>
      <c r="CF1318" s="194" t="s">
        <v>131</v>
      </c>
      <c r="CG1318" s="195"/>
      <c r="CH1318" s="196" t="s">
        <v>132</v>
      </c>
      <c r="CI1318" s="197"/>
      <c r="CJ1318" s="23"/>
      <c r="CK1318" s="7" t="s">
        <v>156</v>
      </c>
      <c r="CL1318" s="8"/>
      <c r="CM1318" s="8" t="s">
        <v>157</v>
      </c>
      <c r="CN1318" s="9"/>
      <c r="CO1318" s="23"/>
      <c r="CP1318" s="194" t="s">
        <v>160</v>
      </c>
      <c r="CQ1318" s="195"/>
      <c r="CR1318" s="196" t="s">
        <v>132</v>
      </c>
      <c r="CS1318" s="197"/>
      <c r="CU1318" s="26" t="s">
        <v>15</v>
      </c>
      <c r="CW1318" s="52" t="s">
        <v>46</v>
      </c>
    </row>
    <row r="1319" spans="1:101" ht="18" customHeight="1" thickTop="1" thickBot="1">
      <c r="B1319" s="34">
        <v>3.24</v>
      </c>
      <c r="D1319" s="11">
        <v>1</v>
      </c>
      <c r="E1319" s="12">
        <v>0</v>
      </c>
      <c r="F1319" s="13">
        <v>0</v>
      </c>
      <c r="G1319" s="14">
        <v>0</v>
      </c>
      <c r="H1319" s="10"/>
      <c r="I1319" s="11">
        <v>1</v>
      </c>
      <c r="J1319" s="12">
        <v>0</v>
      </c>
      <c r="K1319" s="13">
        <v>0</v>
      </c>
      <c r="L1319" s="40">
        <f t="shared" ref="L1319" si="13886">$B1319*$J$4</f>
        <v>4.6236096000000009</v>
      </c>
      <c r="N1319" s="1">
        <f t="shared" ref="N1319" si="13887">D1319*I1319+F1319*I1322-E1319*J1319-G1319*J1322</f>
        <v>1</v>
      </c>
      <c r="O1319" s="4">
        <f t="shared" ref="O1319" si="13888">(D1319*J1319+E1319*I1319+F1319*J1322+G1319*I1322)</f>
        <v>0</v>
      </c>
      <c r="P1319" s="2">
        <f t="shared" ref="P1319" si="13889">D1319*K1319+F1319*K1322-E1319*L1319-G1319*L1322</f>
        <v>0</v>
      </c>
      <c r="Q1319" s="3">
        <f t="shared" ref="Q1319" si="13890">(D1319*L1319+E1319*K1319+F1319*L1322+G1319*K1322)</f>
        <v>4.6236096000000009</v>
      </c>
      <c r="S1319" s="11">
        <v>1</v>
      </c>
      <c r="T1319" s="12">
        <v>0</v>
      </c>
      <c r="U1319" s="13">
        <v>0</v>
      </c>
      <c r="V1319" s="13">
        <v>0</v>
      </c>
      <c r="W1319" s="20"/>
      <c r="X1319" s="1">
        <f t="shared" ref="X1319" si="13891">N1319*S1319+P1319*S1322-O1319*T1319-Q1319*T1322</f>
        <v>-26.03200380526593</v>
      </c>
      <c r="Y1319" s="4">
        <f t="shared" ref="Y1319" si="13892">(N1319*T1319+O1319*S1319+P1319*T1322+Q1319*S1322)</f>
        <v>0</v>
      </c>
      <c r="Z1319" s="2">
        <f t="shared" ref="Z1319" si="13893">N1319*U1319+P1319*U1322-O1319*V1319-Q1319*V1322</f>
        <v>0</v>
      </c>
      <c r="AA1319" s="3">
        <f t="shared" ref="AA1319" si="13894">(N1319*V1319+O1319*U1319+P1319*V1322+Q1319*U1322)</f>
        <v>4.6236096000000009</v>
      </c>
      <c r="AB1319" s="20"/>
      <c r="AC1319" s="11">
        <v>1</v>
      </c>
      <c r="AD1319" s="12">
        <v>0</v>
      </c>
      <c r="AE1319" s="13">
        <v>0</v>
      </c>
      <c r="AF1319" s="40">
        <f t="shared" ref="AF1319" si="13895">$B1319*$AD$4</f>
        <v>5.5484676000000004</v>
      </c>
      <c r="AG1319" s="20"/>
      <c r="AH1319" s="1">
        <f t="shared" ref="AH1319" si="13896">X1319*AC1319+Z1319*AC1322-Y1319*AD1319-AA1319*AD1322</f>
        <v>-26.03200380526593</v>
      </c>
      <c r="AI1319" s="4">
        <f t="shared" ref="AI1319" si="13897">(X1319*AD1319+Y1319*AC1319+Z1319*AD1322+AA1319*AC1322)</f>
        <v>0</v>
      </c>
      <c r="AJ1319" s="2">
        <f t="shared" ref="AJ1319" si="13898">X1319*AE1319+Z1319*AE1322-Y1319*AF1319-AA1319*AF1322</f>
        <v>0</v>
      </c>
      <c r="AK1319" s="3">
        <f t="shared" ref="AK1319" si="13899">(X1319*AF1319+Y1319*AE1319+Z1319*AF1322+AA1319*AE1322)</f>
        <v>-139.81412007659472</v>
      </c>
      <c r="AL1319" s="20"/>
      <c r="AM1319" s="11">
        <v>1</v>
      </c>
      <c r="AN1319" s="12">
        <v>0</v>
      </c>
      <c r="AO1319" s="13">
        <v>0</v>
      </c>
      <c r="AP1319" s="14">
        <v>0</v>
      </c>
      <c r="AR1319" s="1">
        <f t="shared" ref="AR1319" si="13900">AH1319*AM1319+AJ1319*AM1322-AI1319*AN1319-AK1319*AN1322</f>
        <v>837.27298642076858</v>
      </c>
      <c r="AS1319" s="4">
        <f t="shared" ref="AS1319" si="13901">(AH1319*AN1319+AI1319*AM1319+AJ1319*AN1322+AK1319*AM1322)</f>
        <v>0</v>
      </c>
      <c r="AT1319" s="2">
        <f t="shared" ref="AT1319" si="13902">AH1319*AO1319+AJ1319*AO1322-AI1319*AP1319-AK1319*AP1322</f>
        <v>0</v>
      </c>
      <c r="AU1319" s="3">
        <f t="shared" ref="AU1319" si="13903">(AH1319*AP1319+AI1319*AO1319+AJ1319*AP1322+AK1319*AO1322)</f>
        <v>-139.81412007659472</v>
      </c>
      <c r="AV1319" s="20"/>
      <c r="AW1319" s="11">
        <v>1</v>
      </c>
      <c r="AX1319" s="12">
        <v>0</v>
      </c>
      <c r="AY1319" s="13">
        <v>0</v>
      </c>
      <c r="AZ1319" s="40">
        <f t="shared" ref="AZ1319" si="13904">$B1319*$AX$4</f>
        <v>5.5484676000000004</v>
      </c>
      <c r="BA1319" s="20"/>
      <c r="BB1319" s="1">
        <f t="shared" ref="BB1319" si="13905">AR1319*AW1319+AT1319*AW1322-AS1319*AX1319-AU1319*AX1322</f>
        <v>837.27298642076858</v>
      </c>
      <c r="BC1319" s="4">
        <f t="shared" ref="BC1319" si="13906">(AR1319*AX1319+AS1319*AW1319+AT1319*AX1322+AU1319*AW1322)</f>
        <v>0</v>
      </c>
      <c r="BD1319" s="2">
        <f t="shared" ref="BD1319" si="13907">AR1319*AY1319+AT1319*AY1322-AS1319*AZ1319-AU1319*AZ1322</f>
        <v>0</v>
      </c>
      <c r="BE1319" s="3">
        <f t="shared" ref="BE1319" si="13908">(AR1319*AZ1319+AS1319*AY1319+AT1319*AZ1322+AU1319*AY1322)</f>
        <v>4505.7679174342802</v>
      </c>
      <c r="BF1319" s="20"/>
      <c r="BG1319" s="11">
        <v>1</v>
      </c>
      <c r="BH1319" s="12">
        <v>0</v>
      </c>
      <c r="BI1319" s="13">
        <v>0</v>
      </c>
      <c r="BJ1319" s="14">
        <v>0</v>
      </c>
      <c r="BK1319" s="20"/>
      <c r="BL1319" s="1">
        <f t="shared" ref="BL1319" si="13909">BB1319*BG1319+BD1319*BG1322-BC1319*BH1319-BE1319*BH1322</f>
        <v>-25505.7676305311</v>
      </c>
      <c r="BM1319" s="4">
        <f t="shared" ref="BM1319" si="13910">(BB1319*BH1319+BC1319*BG1319+BD1319*BH1322+BE1319*BG1322)</f>
        <v>0</v>
      </c>
      <c r="BN1319" s="2">
        <f t="shared" ref="BN1319" si="13911">BB1319*BI1319+BD1319*BI1322-BC1319*BJ1319-BE1319*BJ1322</f>
        <v>0</v>
      </c>
      <c r="BO1319" s="3">
        <f t="shared" ref="BO1319" si="13912">(BB1319*BJ1319+BC1319*BI1319+BD1319*BJ1322+BE1319*BI1322)</f>
        <v>4505.7679174342802</v>
      </c>
      <c r="BP1319" s="20"/>
      <c r="BQ1319" s="11">
        <v>1</v>
      </c>
      <c r="BR1319" s="12">
        <v>0</v>
      </c>
      <c r="BS1319" s="13">
        <v>0</v>
      </c>
      <c r="BT1319" s="40">
        <f t="shared" ref="BT1319" si="13913">$B1319*BR$4</f>
        <v>4.6236096000000009</v>
      </c>
      <c r="BU1319" s="20"/>
      <c r="BV1319" s="1">
        <f t="shared" ref="BV1319" si="13914">BL1319*BQ1319+BN1319*BQ1322-BM1319*BR1319-BO1319*BR1322</f>
        <v>-25505.7676305311</v>
      </c>
      <c r="BW1319" s="4">
        <f t="shared" ref="BW1319" si="13915">(BL1319*BR1319+BM1319*BQ1319+BN1319*BR1322+BO1319*BQ1322)</f>
        <v>0</v>
      </c>
      <c r="BX1319" s="2">
        <f t="shared" ref="BX1319" si="13916">BL1319*BS1319+BN1319*BS1322-BM1319*BT1319-BO1319*BT1322</f>
        <v>0</v>
      </c>
      <c r="BY1319" s="3">
        <f t="shared" ref="BY1319" si="13917">(BL1319*BT1319+BM1319*BS1319+BN1319*BT1322+BO1319*BS1322)</f>
        <v>-113422.94415445859</v>
      </c>
      <c r="BZ1319" s="20"/>
      <c r="CA1319" s="11">
        <v>1</v>
      </c>
      <c r="CB1319" s="12">
        <v>0</v>
      </c>
      <c r="CC1319" s="13">
        <v>0</v>
      </c>
      <c r="CD1319" s="14">
        <v>0</v>
      </c>
      <c r="CE1319" s="20"/>
      <c r="CF1319" s="1">
        <f t="shared" ref="CF1319" si="13918">BV1319*CA1319+BX1319*CA1322-BW1319*CB1319-BY1319*CB1322</f>
        <v>273807.76372742082</v>
      </c>
      <c r="CG1319" s="4">
        <f t="shared" ref="CG1319" si="13919">(BV1319*CB1319+BW1319*CA1319+BX1319*CB1322+BY1319*CA1322)</f>
        <v>0</v>
      </c>
      <c r="CH1319" s="2">
        <f t="shared" ref="CH1319" si="13920">BV1319*CC1319+BX1319*CC1322-BW1319*CD1319-BY1319*CD1322</f>
        <v>0</v>
      </c>
      <c r="CI1319" s="3">
        <f t="shared" ref="CI1319" si="13921">(BV1319*CD1319+BW1319*CC1319+BX1319*CD1322+BY1319*CC1322)</f>
        <v>-113422.94415445859</v>
      </c>
      <c r="CJ1319" s="28"/>
      <c r="CK1319" s="11">
        <v>1</v>
      </c>
      <c r="CL1319" s="12">
        <v>0</v>
      </c>
      <c r="CM1319" s="13">
        <v>0</v>
      </c>
      <c r="CN1319" s="14">
        <v>0</v>
      </c>
      <c r="CP1319" s="1">
        <f t="shared" ref="CP1319" si="13922">CF1319*CK1319+CH1319*CK1322-CG1319*CL1319-CI1319*CL1322</f>
        <v>273807.76372742082</v>
      </c>
      <c r="CQ1319" s="4">
        <f t="shared" ref="CQ1319" si="13923">(CF1319*CL1319+CG1319*CK1319+CH1319*CL1322+CI1319*CK1322)</f>
        <v>-113422.94415445859</v>
      </c>
      <c r="CR1319" s="2">
        <f t="shared" ref="CR1319" si="13924">CF1319*CM1319+CH1319*CM1322-CG1319*CN1319-CI1319*CN1322</f>
        <v>0</v>
      </c>
      <c r="CS1319" s="3">
        <f t="shared" ref="CS1319" si="13925">(CF1319*CN1319+CG1319*CM1319+CH1319*CN1322+CI1319*CM1322)</f>
        <v>-113422.94415445859</v>
      </c>
      <c r="CU1319" s="29">
        <f t="shared" ref="CU1319" si="13926">20*LOG(((1+$CL$4)/$CL$4)/((CP1319+CP1322)^2+(CQ1319+CQ1322)^2)^0.5)</f>
        <v>-111.7587789422866</v>
      </c>
      <c r="CW1319" s="53">
        <f t="shared" ref="CW1319" si="13927">((CP1319^2+CQ1319^2)^0.5)/((CP1322^2+CQ1322^2)^0.5)</f>
        <v>0.41424298059226683</v>
      </c>
    </row>
    <row r="1320" spans="1:101" ht="18" customHeight="1" thickBot="1">
      <c r="D1320" s="11"/>
      <c r="E1320" s="13"/>
      <c r="F1320" s="13"/>
      <c r="G1320" s="15"/>
      <c r="H1320" s="10"/>
      <c r="I1320" s="11"/>
      <c r="J1320" s="13"/>
      <c r="K1320" s="13"/>
      <c r="L1320" s="15"/>
      <c r="N1320" s="5"/>
      <c r="Q1320" s="6"/>
      <c r="S1320" s="11"/>
      <c r="T1320" s="13"/>
      <c r="U1320" s="13"/>
      <c r="V1320" s="15"/>
      <c r="W1320" s="20"/>
      <c r="X1320" s="5"/>
      <c r="AA1320" s="6"/>
      <c r="AB1320" s="20"/>
      <c r="AC1320" s="11"/>
      <c r="AD1320" s="13"/>
      <c r="AE1320" s="13"/>
      <c r="AF1320" s="15"/>
      <c r="AG1320" s="20"/>
      <c r="AH1320" s="5"/>
      <c r="AK1320" s="6"/>
      <c r="AL1320" s="20"/>
      <c r="AM1320" s="11"/>
      <c r="AN1320" s="13"/>
      <c r="AO1320" s="13"/>
      <c r="AP1320" s="15"/>
      <c r="AR1320" s="5"/>
      <c r="AU1320" s="6"/>
      <c r="AW1320" s="11"/>
      <c r="AX1320" s="13"/>
      <c r="AY1320" s="13"/>
      <c r="AZ1320" s="15"/>
      <c r="BA1320" s="20"/>
      <c r="BB1320" s="5"/>
      <c r="BE1320" s="6"/>
      <c r="BG1320" s="11"/>
      <c r="BH1320" s="13"/>
      <c r="BI1320" s="13"/>
      <c r="BJ1320" s="15"/>
      <c r="BL1320" s="5"/>
      <c r="BO1320" s="6"/>
      <c r="BQ1320" s="11"/>
      <c r="BR1320" s="13"/>
      <c r="BS1320" s="13"/>
      <c r="BT1320" s="15"/>
      <c r="BU1320" s="20"/>
      <c r="BV1320" s="5"/>
      <c r="BY1320" s="6"/>
      <c r="CA1320" s="11"/>
      <c r="CB1320" s="13"/>
      <c r="CC1320" s="13"/>
      <c r="CD1320" s="15"/>
      <c r="CF1320" s="5"/>
      <c r="CI1320" s="6"/>
      <c r="CK1320" s="11"/>
      <c r="CL1320" s="13"/>
      <c r="CM1320" s="13"/>
      <c r="CN1320" s="15"/>
      <c r="CP1320" s="5"/>
      <c r="CS1320" s="6"/>
      <c r="CW1320" s="54"/>
    </row>
    <row r="1321" spans="1:101" ht="18" customHeight="1" thickBot="1">
      <c r="D1321" s="11" t="s">
        <v>101</v>
      </c>
      <c r="E1321" s="13"/>
      <c r="F1321" s="13" t="s">
        <v>102</v>
      </c>
      <c r="G1321" s="15"/>
      <c r="H1321" s="10"/>
      <c r="I1321" s="11" t="s">
        <v>106</v>
      </c>
      <c r="J1321" s="13"/>
      <c r="K1321" s="13" t="s">
        <v>105</v>
      </c>
      <c r="L1321" s="15"/>
      <c r="N1321" s="194" t="s">
        <v>16</v>
      </c>
      <c r="O1321" s="195"/>
      <c r="P1321" s="196" t="s">
        <v>17</v>
      </c>
      <c r="Q1321" s="197"/>
      <c r="S1321" s="11" t="s">
        <v>4</v>
      </c>
      <c r="T1321" s="13"/>
      <c r="U1321" s="13" t="s">
        <v>5</v>
      </c>
      <c r="V1321" s="15"/>
      <c r="W1321" s="20"/>
      <c r="X1321" s="194" t="s">
        <v>111</v>
      </c>
      <c r="Y1321" s="195"/>
      <c r="Z1321" s="196" t="s">
        <v>110</v>
      </c>
      <c r="AA1321" s="197"/>
      <c r="AB1321" s="20"/>
      <c r="AC1321" s="11" t="s">
        <v>18</v>
      </c>
      <c r="AD1321" s="13"/>
      <c r="AE1321" s="13" t="s">
        <v>19</v>
      </c>
      <c r="AF1321" s="15"/>
      <c r="AG1321" s="20"/>
      <c r="AH1321" s="194" t="s">
        <v>114</v>
      </c>
      <c r="AI1321" s="195"/>
      <c r="AJ1321" s="196" t="s">
        <v>115</v>
      </c>
      <c r="AK1321" s="197"/>
      <c r="AL1321" s="20"/>
      <c r="AM1321" s="11" t="s">
        <v>138</v>
      </c>
      <c r="AN1321" s="13"/>
      <c r="AO1321" s="13" t="s">
        <v>137</v>
      </c>
      <c r="AP1321" s="15"/>
      <c r="AR1321" s="194" t="s">
        <v>117</v>
      </c>
      <c r="AS1321" s="195"/>
      <c r="AT1321" s="196" t="s">
        <v>118</v>
      </c>
      <c r="AU1321" s="197"/>
      <c r="AV1321" s="36"/>
      <c r="AW1321" s="11" t="s">
        <v>142</v>
      </c>
      <c r="AX1321" s="13"/>
      <c r="AY1321" s="13" t="s">
        <v>141</v>
      </c>
      <c r="AZ1321" s="15"/>
      <c r="BA1321" s="20"/>
      <c r="BB1321" s="194" t="s">
        <v>122</v>
      </c>
      <c r="BC1321" s="195"/>
      <c r="BD1321" s="196" t="s">
        <v>121</v>
      </c>
      <c r="BE1321" s="197"/>
      <c r="BF1321" s="36"/>
      <c r="BG1321" s="11" t="s">
        <v>145</v>
      </c>
      <c r="BH1321" s="13"/>
      <c r="BI1321" s="13" t="s">
        <v>146</v>
      </c>
      <c r="BJ1321" s="15"/>
      <c r="BK1321" s="36"/>
      <c r="BL1321" s="194" t="s">
        <v>125</v>
      </c>
      <c r="BM1321" s="195"/>
      <c r="BN1321" s="196" t="s">
        <v>126</v>
      </c>
      <c r="BO1321" s="197"/>
      <c r="BP1321" s="36"/>
      <c r="BQ1321" s="11" t="s">
        <v>150</v>
      </c>
      <c r="BR1321" s="13"/>
      <c r="BS1321" s="13" t="s">
        <v>149</v>
      </c>
      <c r="BT1321" s="15"/>
      <c r="BU1321" s="20"/>
      <c r="BV1321" s="194" t="s">
        <v>129</v>
      </c>
      <c r="BW1321" s="195"/>
      <c r="BX1321" s="196" t="s">
        <v>130</v>
      </c>
      <c r="BY1321" s="197"/>
      <c r="BZ1321" s="36"/>
      <c r="CA1321" s="11" t="s">
        <v>154</v>
      </c>
      <c r="CB1321" s="13"/>
      <c r="CC1321" s="13" t="s">
        <v>153</v>
      </c>
      <c r="CD1321" s="15"/>
      <c r="CE1321" s="36"/>
      <c r="CF1321" s="194" t="s">
        <v>134</v>
      </c>
      <c r="CG1321" s="195"/>
      <c r="CH1321" s="196" t="s">
        <v>133</v>
      </c>
      <c r="CI1321" s="197"/>
      <c r="CK1321" s="11" t="s">
        <v>159</v>
      </c>
      <c r="CL1321" s="13"/>
      <c r="CM1321" s="13" t="s">
        <v>158</v>
      </c>
      <c r="CN1321" s="15"/>
      <c r="CP1321" s="109" t="s">
        <v>161</v>
      </c>
      <c r="CQ1321" s="110"/>
      <c r="CR1321" s="111" t="s">
        <v>162</v>
      </c>
      <c r="CS1321" s="112"/>
      <c r="CU1321" s="38" t="s">
        <v>29</v>
      </c>
      <c r="CW1321" s="55" t="s">
        <v>47</v>
      </c>
    </row>
    <row r="1322" spans="1:101" ht="18" customHeight="1" thickTop="1" thickBot="1">
      <c r="D1322" s="16">
        <v>0</v>
      </c>
      <c r="E1322" s="17">
        <f t="shared" ref="E1322" si="13928">$B1319*$E$4</f>
        <v>2.6389152</v>
      </c>
      <c r="F1322" s="18">
        <v>1</v>
      </c>
      <c r="G1322" s="19">
        <v>0</v>
      </c>
      <c r="H1322" s="10"/>
      <c r="I1322" s="16">
        <v>0</v>
      </c>
      <c r="J1322" s="17">
        <v>0</v>
      </c>
      <c r="K1322" s="18">
        <v>1</v>
      </c>
      <c r="L1322" s="19">
        <v>0</v>
      </c>
      <c r="N1322" s="1">
        <f t="shared" ref="N1322" si="13929">D1322*I1319+F1322*I1322-E1322*J1319-G1322*J1322</f>
        <v>0</v>
      </c>
      <c r="O1322" s="4">
        <f t="shared" ref="O1322" si="13930">(D1322*J1319+E1322*I1319+F1322*J1322+G1322*I1322)</f>
        <v>2.6389152</v>
      </c>
      <c r="P1322" s="2">
        <f t="shared" ref="P1322" si="13931">D1322*K1319+F1322*K1322-E1322*L1319-G1322*L1322</f>
        <v>-11.201313652305922</v>
      </c>
      <c r="Q1322" s="3">
        <f t="shared" ref="Q1322" si="13932">(D1322*L1319+E1322*K1319+F1322*L1322+G1322*K1322)</f>
        <v>0</v>
      </c>
      <c r="S1322" s="16">
        <v>0</v>
      </c>
      <c r="T1322" s="17">
        <f t="shared" ref="T1322" si="13933">$B1319*$T$4</f>
        <v>5.8465152000000007</v>
      </c>
      <c r="U1322" s="18">
        <v>1</v>
      </c>
      <c r="V1322" s="19">
        <v>0</v>
      </c>
      <c r="W1322" s="20"/>
      <c r="X1322" s="1">
        <f t="shared" ref="X1322" si="13934">N1322*S1319+P1322*S1322-O1322*T1319-Q1322*T1322</f>
        <v>0</v>
      </c>
      <c r="Y1322" s="4">
        <f t="shared" ref="Y1322" si="13935">(N1322*T1319+O1322*S1319+P1322*T1322+Q1322*S1322)</f>
        <v>-62.849735328174091</v>
      </c>
      <c r="Z1322" s="2">
        <f t="shared" ref="Z1322" si="13936">N1322*U1319+P1322*U1322-O1322*V1319-Q1322*V1322</f>
        <v>-11.201313652305922</v>
      </c>
      <c r="AA1322" s="3">
        <f t="shared" ref="AA1322" si="13937">(N1322*V1319+O1322*U1319+P1322*V1322+Q1322*U1322)</f>
        <v>0</v>
      </c>
      <c r="AB1322" s="20"/>
      <c r="AC1322" s="16">
        <v>0</v>
      </c>
      <c r="AD1322" s="17">
        <v>0</v>
      </c>
      <c r="AE1322" s="18">
        <v>1</v>
      </c>
      <c r="AF1322" s="19">
        <v>0</v>
      </c>
      <c r="AG1322" s="20"/>
      <c r="AH1322" s="1">
        <f t="shared" ref="AH1322" si="13938">X1322*AC1319+Z1322*AC1322-Y1322*AD1319-AA1322*AD1322</f>
        <v>0</v>
      </c>
      <c r="AI1322" s="4">
        <f t="shared" ref="AI1322" si="13939">(X1322*AD1319+Y1322*AC1319+Z1322*AD1322+AA1322*AC1322)</f>
        <v>-62.849735328174091</v>
      </c>
      <c r="AJ1322" s="2">
        <f t="shared" ref="AJ1322" si="13940">X1322*AE1319+Z1322*AE1322-Y1322*AF1319-AA1322*AF1322</f>
        <v>337.51840648464338</v>
      </c>
      <c r="AK1322" s="3">
        <f t="shared" ref="AK1322" si="13941">(X1322*AF1319+Y1322*AE1319+Z1322*AF1322+AA1322*AE1322)</f>
        <v>0</v>
      </c>
      <c r="AL1322" s="20"/>
      <c r="AM1322" s="16">
        <v>0</v>
      </c>
      <c r="AN1322" s="17">
        <f t="shared" ref="AN1322" si="13942">$B1319*$AN$4</f>
        <v>6.1746623999999999</v>
      </c>
      <c r="AO1322" s="18">
        <v>1</v>
      </c>
      <c r="AP1322" s="19">
        <v>0</v>
      </c>
      <c r="AR1322" s="1">
        <f t="shared" ref="AR1322" si="13943">AH1322*AM1319+AJ1322*AM1322-AI1322*AN1319-AK1322*AN1322</f>
        <v>0</v>
      </c>
      <c r="AS1322" s="4">
        <f t="shared" ref="AS1322" si="13944">(AH1322*AN1319+AI1322*AM1319+AJ1322*AN1322+AK1322*AM1322)</f>
        <v>2021.2124785004694</v>
      </c>
      <c r="AT1322" s="2">
        <f t="shared" ref="AT1322" si="13945">AH1322*AO1319+AJ1322*AO1322-AI1322*AP1319-AK1322*AP1322</f>
        <v>337.51840648464338</v>
      </c>
      <c r="AU1322" s="3">
        <f t="shared" ref="AU1322" si="13946">(AH1322*AP1319+AI1322*AO1319+AJ1322*AP1322+AK1322*AO1322)</f>
        <v>0</v>
      </c>
      <c r="AV1322" s="20"/>
      <c r="AW1322" s="16">
        <v>0</v>
      </c>
      <c r="AX1322" s="17">
        <v>0</v>
      </c>
      <c r="AY1322" s="18">
        <v>1</v>
      </c>
      <c r="AZ1322" s="19">
        <v>0</v>
      </c>
      <c r="BA1322" s="20"/>
      <c r="BB1322" s="1">
        <f t="shared" ref="BB1322" si="13947">AR1322*AW1319+AT1322*AW1322-AS1322*AX1319-AU1322*AX1322</f>
        <v>0</v>
      </c>
      <c r="BC1322" s="4">
        <f t="shared" ref="BC1322" si="13948">(AR1322*AX1319+AS1322*AW1319+AT1322*AX1322+AU1322*AW1322)</f>
        <v>2021.2124785004694</v>
      </c>
      <c r="BD1322" s="2">
        <f t="shared" ref="BD1322" si="13949">AR1322*AY1319+AT1322*AY1322-AS1322*AZ1319-AU1322*AZ1322</f>
        <v>-10877.113543190908</v>
      </c>
      <c r="BE1322" s="3">
        <f t="shared" ref="BE1322" si="13950">(AR1322*AZ1319+AS1322*AY1319+AT1322*AZ1322+AU1322*AY1322)</f>
        <v>0</v>
      </c>
      <c r="BF1322" s="20"/>
      <c r="BG1322" s="16">
        <v>0</v>
      </c>
      <c r="BH1322" s="17">
        <f t="shared" ref="BH1322" si="13951">$B1319*$BH$4</f>
        <v>5.8465152000000007</v>
      </c>
      <c r="BI1322" s="18">
        <v>1</v>
      </c>
      <c r="BJ1322" s="19">
        <v>0</v>
      </c>
      <c r="BK1322" s="20"/>
      <c r="BL1322" s="1">
        <f t="shared" ref="BL1322" si="13952">BB1322*BG1319+BD1322*BG1322-BC1322*BH1319-BE1322*BH1322</f>
        <v>0</v>
      </c>
      <c r="BM1322" s="4">
        <f t="shared" ref="BM1322" si="13953">(BB1322*BH1319+BC1322*BG1319+BD1322*BH1322+BE1322*BG1322)</f>
        <v>-61571.997183891035</v>
      </c>
      <c r="BN1322" s="2">
        <f t="shared" ref="BN1322" si="13954">BB1322*BI1319+BD1322*BI1322-BC1322*BJ1319-BE1322*BJ1322</f>
        <v>-10877.113543190908</v>
      </c>
      <c r="BO1322" s="3">
        <f t="shared" ref="BO1322" si="13955">(BB1322*BJ1319+BC1322*BI1319+BD1322*BJ1322+BE1322*BI1322)</f>
        <v>0</v>
      </c>
      <c r="BP1322" s="20"/>
      <c r="BQ1322" s="16">
        <v>0</v>
      </c>
      <c r="BR1322" s="17">
        <v>0</v>
      </c>
      <c r="BS1322" s="18">
        <v>1</v>
      </c>
      <c r="BT1322" s="19">
        <v>0</v>
      </c>
      <c r="BU1322" s="20"/>
      <c r="BV1322" s="1">
        <f t="shared" ref="BV1322" si="13956">BL1322*BQ1319+BN1322*BQ1322-BM1322*BR1319-BO1322*BR1322</f>
        <v>0</v>
      </c>
      <c r="BW1322" s="4">
        <f t="shared" ref="BW1322" si="13957">(BL1322*BR1319+BM1322*BQ1319+BN1322*BR1322+BO1322*BQ1322)</f>
        <v>-61571.997183891035</v>
      </c>
      <c r="BX1322" s="2">
        <f t="shared" ref="BX1322" si="13958">BL1322*BS1319+BN1322*BS1322-BM1322*BT1319-BO1322*BT1322</f>
        <v>273807.76372742065</v>
      </c>
      <c r="BY1322" s="3">
        <f t="shared" ref="BY1322" si="13959">(BL1322*BT1319+BM1322*BS1319+BN1322*BT1322+BO1322*BS1322)</f>
        <v>0</v>
      </c>
      <c r="BZ1322" s="20"/>
      <c r="CA1322" s="16">
        <v>0</v>
      </c>
      <c r="CB1322" s="17">
        <f t="shared" ref="CB1322" si="13960">$B1319*$CB$4</f>
        <v>2.6389152</v>
      </c>
      <c r="CC1322" s="18">
        <v>1</v>
      </c>
      <c r="CD1322" s="19">
        <v>0</v>
      </c>
      <c r="CE1322" s="20"/>
      <c r="CF1322" s="1">
        <f t="shared" ref="CF1322" si="13961">BV1322*CA1319+BX1322*CA1322-BW1322*CB1319-BY1322*CB1322</f>
        <v>0</v>
      </c>
      <c r="CG1322" s="4">
        <f t="shared" ref="CG1322" si="13962">(BV1322*CB1319+BW1322*CA1319+BX1322*CB1322+BY1322*CA1322)</f>
        <v>660983.47239440796</v>
      </c>
      <c r="CH1322" s="2">
        <f t="shared" ref="CH1322" si="13963">BV1322*CC1319+BX1322*CC1322-BW1322*CD1319-BY1322*CD1322</f>
        <v>273807.76372742065</v>
      </c>
      <c r="CI1322" s="3">
        <f t="shared" ref="CI1322" si="13964">(BV1322*CD1319+BW1322*CC1319+BX1322*CD1322+BY1322*CC1322)</f>
        <v>0</v>
      </c>
      <c r="CK1322" s="16">
        <f t="shared" ref="CK1322" si="13965">1/$CL$4</f>
        <v>1</v>
      </c>
      <c r="CL1322" s="17">
        <v>0</v>
      </c>
      <c r="CM1322" s="18">
        <v>1</v>
      </c>
      <c r="CN1322" s="19">
        <v>0</v>
      </c>
      <c r="CP1322" s="1">
        <f t="shared" ref="CP1322" si="13966">CF1322*CK1319+CH1322*CK1322-CG1322*CL1319-CI1322*CL1322</f>
        <v>273807.76372742065</v>
      </c>
      <c r="CQ1322" s="4">
        <f t="shared" ref="CQ1322" si="13967">(CF1322*CL1319+CG1322*CK1319+CH1322*CL1322+CI1322*CK1322)</f>
        <v>660983.47239440796</v>
      </c>
      <c r="CR1322" s="2">
        <f t="shared" ref="CR1322" si="13968">CF1322*CM1319+CH1322*CM1322-CG1322*CN1319-CI1322*CN1322</f>
        <v>273807.76372742065</v>
      </c>
      <c r="CS1322" s="3">
        <f t="shared" ref="CS1322" si="13969">(CF1322*CN1319+CG1322*CM1319+CH1322*CN1322+CI1322*CM1322)</f>
        <v>0</v>
      </c>
      <c r="CU1322" s="39">
        <f t="shared" ref="CU1322" si="13970">(180/PI())*ATAN(-1*(CQ1319/CP1319))</f>
        <v>22.501438683016133</v>
      </c>
      <c r="CW1322" s="56">
        <f t="shared" ref="CW1322" si="13971">20*LOG(((1-(10^(CU1319/20)^2)*(1-((1-CW1319)/(1+CW1319))^2))^0.5))</f>
        <v>-2.3998253332678259E-11</v>
      </c>
    </row>
    <row r="1323" spans="1:101" ht="18" customHeight="1">
      <c r="E1323" s="20"/>
      <c r="F1323" s="20"/>
      <c r="G1323" s="20"/>
      <c r="H1323" s="20"/>
      <c r="I1323" s="20"/>
      <c r="J1323" s="20"/>
      <c r="K1323" s="20"/>
      <c r="L1323" s="20"/>
      <c r="M1323" s="20"/>
      <c r="N1323" s="20"/>
      <c r="O1323" s="20"/>
      <c r="P1323" s="20"/>
      <c r="Q1323" s="20"/>
      <c r="R1323" s="20"/>
      <c r="S1323" s="20"/>
      <c r="T1323" s="20"/>
      <c r="U1323" s="20"/>
      <c r="V1323" s="20"/>
      <c r="W1323" s="20"/>
      <c r="X1323" s="20"/>
      <c r="Y1323" s="20"/>
      <c r="Z1323" s="20"/>
      <c r="AA1323" s="20"/>
      <c r="AB1323" s="30"/>
      <c r="AC1323" s="20"/>
      <c r="AD1323" s="20"/>
      <c r="AE1323" s="20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</row>
    <row r="1324" spans="1:101" ht="18" customHeight="1"/>
    <row r="1325" spans="1:101" ht="18" customHeight="1" thickBot="1">
      <c r="A1325" s="23"/>
      <c r="B1325" s="23"/>
      <c r="C1325" s="23"/>
      <c r="D1325" s="20" t="s">
        <v>6</v>
      </c>
      <c r="E1325" s="20"/>
      <c r="F1325" s="20"/>
      <c r="G1325" s="20"/>
      <c r="H1325" s="20"/>
      <c r="I1325" s="20" t="s">
        <v>7</v>
      </c>
      <c r="J1325" s="20"/>
      <c r="K1325" s="20"/>
      <c r="L1325" s="20"/>
      <c r="M1325" s="23"/>
      <c r="N1325" s="23"/>
      <c r="O1325" s="24" t="s">
        <v>8</v>
      </c>
      <c r="P1325" s="23"/>
      <c r="Q1325" s="23"/>
      <c r="R1325" s="23"/>
      <c r="S1325" s="20"/>
      <c r="T1325" s="20" t="s">
        <v>9</v>
      </c>
      <c r="U1325" s="23"/>
      <c r="V1325" s="23"/>
      <c r="W1325" s="23"/>
      <c r="X1325" s="23"/>
      <c r="Y1325" s="24" t="s">
        <v>10</v>
      </c>
      <c r="Z1325" s="23"/>
      <c r="AA1325" s="23"/>
      <c r="AB1325" s="23"/>
      <c r="AC1325" s="24" t="s">
        <v>11</v>
      </c>
      <c r="AD1325" s="20"/>
      <c r="AE1325" s="20"/>
      <c r="AF1325" s="20"/>
      <c r="AG1325" s="20"/>
      <c r="AH1325" s="23"/>
      <c r="AI1325" s="24" t="s">
        <v>12</v>
      </c>
      <c r="AJ1325" s="23"/>
      <c r="AK1325" s="23"/>
      <c r="AL1325" s="20"/>
      <c r="AM1325" s="24" t="s">
        <v>21</v>
      </c>
      <c r="AN1325" s="20"/>
      <c r="AO1325" s="23"/>
      <c r="AP1325" s="23"/>
      <c r="AQ1325" s="23"/>
      <c r="AR1325" s="23"/>
      <c r="AS1325" s="24" t="s">
        <v>87</v>
      </c>
      <c r="AT1325" s="23"/>
      <c r="AU1325" s="23"/>
      <c r="AV1325" s="23"/>
      <c r="AW1325" s="24" t="s">
        <v>22</v>
      </c>
      <c r="AX1325" s="20"/>
      <c r="AY1325" s="20"/>
      <c r="AZ1325" s="20"/>
      <c r="BA1325" s="20"/>
      <c r="BB1325" s="23"/>
      <c r="BC1325" s="24" t="s">
        <v>13</v>
      </c>
      <c r="BD1325" s="23"/>
      <c r="BE1325" s="23"/>
      <c r="BF1325" s="23"/>
      <c r="BG1325" s="24" t="s">
        <v>23</v>
      </c>
      <c r="BH1325" s="20"/>
      <c r="BI1325" s="23"/>
      <c r="BJ1325" s="23"/>
      <c r="BK1325" s="23"/>
      <c r="BL1325" s="23"/>
      <c r="BM1325" s="24" t="s">
        <v>24</v>
      </c>
      <c r="BN1325" s="23"/>
      <c r="BO1325" s="23"/>
      <c r="BP1325" s="23"/>
      <c r="BQ1325" s="24" t="s">
        <v>22</v>
      </c>
      <c r="BR1325" s="20"/>
      <c r="BS1325" s="20"/>
      <c r="BT1325" s="20"/>
      <c r="BU1325" s="20"/>
      <c r="BV1325" s="23"/>
      <c r="BW1325" s="24" t="s">
        <v>25</v>
      </c>
      <c r="BX1325" s="23"/>
      <c r="BY1325" s="23"/>
      <c r="BZ1325" s="23"/>
      <c r="CA1325" s="24" t="s">
        <v>23</v>
      </c>
      <c r="CB1325" s="20"/>
      <c r="CC1325" s="23"/>
      <c r="CD1325" s="23"/>
      <c r="CE1325" s="23"/>
      <c r="CF1325" s="23"/>
      <c r="CG1325" s="24" t="s">
        <v>88</v>
      </c>
      <c r="CH1325" s="23"/>
      <c r="CI1325" s="23"/>
      <c r="CJ1325" s="23"/>
      <c r="CK1325" s="24" t="s">
        <v>155</v>
      </c>
      <c r="CL1325" s="24"/>
      <c r="CM1325" s="23"/>
      <c r="CN1325" s="23"/>
      <c r="CO1325" s="23"/>
      <c r="CP1325" s="23"/>
      <c r="CQ1325" s="24" t="s">
        <v>89</v>
      </c>
      <c r="CR1325" s="23"/>
      <c r="CS1325" s="23"/>
    </row>
    <row r="1326" spans="1:101" ht="18" customHeight="1" thickBot="1">
      <c r="A1326" s="23"/>
      <c r="B1326" s="33"/>
      <c r="C1326" s="23"/>
      <c r="D1326" s="7" t="s">
        <v>99</v>
      </c>
      <c r="E1326" s="8"/>
      <c r="F1326" s="8" t="s">
        <v>100</v>
      </c>
      <c r="G1326" s="9"/>
      <c r="H1326" s="10"/>
      <c r="I1326" s="7" t="s">
        <v>103</v>
      </c>
      <c r="J1326" s="8"/>
      <c r="K1326" s="8" t="s">
        <v>104</v>
      </c>
      <c r="L1326" s="9"/>
      <c r="M1326" s="23"/>
      <c r="N1326" s="194" t="s">
        <v>74</v>
      </c>
      <c r="O1326" s="195"/>
      <c r="P1326" s="196" t="s">
        <v>75</v>
      </c>
      <c r="Q1326" s="197"/>
      <c r="R1326" s="23"/>
      <c r="S1326" s="7" t="s">
        <v>2</v>
      </c>
      <c r="T1326" s="8"/>
      <c r="U1326" s="8" t="s">
        <v>3</v>
      </c>
      <c r="V1326" s="9"/>
      <c r="W1326" s="20"/>
      <c r="X1326" s="194" t="s">
        <v>108</v>
      </c>
      <c r="Y1326" s="195"/>
      <c r="Z1326" s="196" t="s">
        <v>109</v>
      </c>
      <c r="AA1326" s="197"/>
      <c r="AB1326" s="20"/>
      <c r="AC1326" s="7" t="s">
        <v>107</v>
      </c>
      <c r="AD1326" s="8"/>
      <c r="AE1326" s="8" t="s">
        <v>14</v>
      </c>
      <c r="AF1326" s="9"/>
      <c r="AG1326" s="20"/>
      <c r="AH1326" s="194" t="s">
        <v>112</v>
      </c>
      <c r="AI1326" s="195"/>
      <c r="AJ1326" s="196" t="s">
        <v>113</v>
      </c>
      <c r="AK1326" s="197"/>
      <c r="AL1326" s="20"/>
      <c r="AM1326" s="106" t="s">
        <v>135</v>
      </c>
      <c r="AN1326" s="107"/>
      <c r="AO1326" s="107" t="s">
        <v>136</v>
      </c>
      <c r="AP1326" s="108"/>
      <c r="AQ1326" s="23"/>
      <c r="AR1326" s="194" t="s">
        <v>116</v>
      </c>
      <c r="AS1326" s="195"/>
      <c r="AT1326" s="196" t="s">
        <v>0</v>
      </c>
      <c r="AU1326" s="197"/>
      <c r="AV1326" s="36"/>
      <c r="AW1326" s="7" t="s">
        <v>139</v>
      </c>
      <c r="AX1326" s="8"/>
      <c r="AY1326" s="8" t="s">
        <v>140</v>
      </c>
      <c r="AZ1326" s="9"/>
      <c r="BA1326" s="20"/>
      <c r="BB1326" s="194" t="s">
        <v>119</v>
      </c>
      <c r="BC1326" s="195"/>
      <c r="BD1326" s="196" t="s">
        <v>120</v>
      </c>
      <c r="BE1326" s="197"/>
      <c r="BF1326" s="36"/>
      <c r="BG1326" s="190" t="s">
        <v>143</v>
      </c>
      <c r="BH1326" s="191"/>
      <c r="BI1326" s="192" t="s">
        <v>144</v>
      </c>
      <c r="BJ1326" s="193"/>
      <c r="BK1326" s="36"/>
      <c r="BL1326" s="194" t="s">
        <v>123</v>
      </c>
      <c r="BM1326" s="195"/>
      <c r="BN1326" s="196" t="s">
        <v>124</v>
      </c>
      <c r="BO1326" s="197"/>
      <c r="BP1326" s="36"/>
      <c r="BQ1326" s="7" t="s">
        <v>147</v>
      </c>
      <c r="BR1326" s="8"/>
      <c r="BS1326" s="8" t="s">
        <v>148</v>
      </c>
      <c r="BT1326" s="9"/>
      <c r="BU1326" s="20"/>
      <c r="BV1326" s="194" t="s">
        <v>127</v>
      </c>
      <c r="BW1326" s="195"/>
      <c r="BX1326" s="196" t="s">
        <v>128</v>
      </c>
      <c r="BY1326" s="197"/>
      <c r="BZ1326" s="36"/>
      <c r="CA1326" s="7" t="s">
        <v>151</v>
      </c>
      <c r="CB1326" s="8"/>
      <c r="CC1326" s="8" t="s">
        <v>152</v>
      </c>
      <c r="CD1326" s="9"/>
      <c r="CE1326" s="36"/>
      <c r="CF1326" s="194" t="s">
        <v>131</v>
      </c>
      <c r="CG1326" s="195"/>
      <c r="CH1326" s="196" t="s">
        <v>132</v>
      </c>
      <c r="CI1326" s="197"/>
      <c r="CJ1326" s="23"/>
      <c r="CK1326" s="7" t="s">
        <v>156</v>
      </c>
      <c r="CL1326" s="8"/>
      <c r="CM1326" s="8" t="s">
        <v>157</v>
      </c>
      <c r="CN1326" s="9"/>
      <c r="CO1326" s="23"/>
      <c r="CP1326" s="194" t="s">
        <v>160</v>
      </c>
      <c r="CQ1326" s="195"/>
      <c r="CR1326" s="196" t="s">
        <v>132</v>
      </c>
      <c r="CS1326" s="197"/>
      <c r="CU1326" s="26" t="s">
        <v>15</v>
      </c>
      <c r="CW1326" s="52" t="s">
        <v>46</v>
      </c>
    </row>
    <row r="1327" spans="1:101" ht="18" customHeight="1" thickTop="1" thickBot="1">
      <c r="B1327" s="34">
        <v>3.26</v>
      </c>
      <c r="D1327" s="11">
        <v>1</v>
      </c>
      <c r="E1327" s="12">
        <v>0</v>
      </c>
      <c r="F1327" s="13">
        <v>0</v>
      </c>
      <c r="G1327" s="14">
        <v>0</v>
      </c>
      <c r="H1327" s="10"/>
      <c r="I1327" s="11">
        <v>1</v>
      </c>
      <c r="J1327" s="12">
        <v>0</v>
      </c>
      <c r="K1327" s="13">
        <v>0</v>
      </c>
      <c r="L1327" s="40">
        <f t="shared" ref="L1327" si="13972">$B1327*$J$4</f>
        <v>4.6521504</v>
      </c>
      <c r="N1327" s="1">
        <f t="shared" ref="N1327" si="13973">D1327*I1327+F1327*I1330-E1327*J1327-G1327*J1330</f>
        <v>1</v>
      </c>
      <c r="O1327" s="4">
        <f t="shared" ref="O1327" si="13974">(D1327*J1327+E1327*I1327+F1327*J1330+G1327*I1330)</f>
        <v>0</v>
      </c>
      <c r="P1327" s="2">
        <f t="shared" ref="P1327" si="13975">D1327*K1327+F1327*K1330-E1327*L1327-G1327*L1330</f>
        <v>0</v>
      </c>
      <c r="Q1327" s="3">
        <f t="shared" ref="Q1327" si="13976">(D1327*L1327+E1327*K1327+F1327*L1330+G1327*K1330)</f>
        <v>4.6521504</v>
      </c>
      <c r="S1327" s="11">
        <v>1</v>
      </c>
      <c r="T1327" s="12">
        <v>0</v>
      </c>
      <c r="U1327" s="13">
        <v>0</v>
      </c>
      <c r="V1327" s="13">
        <v>0</v>
      </c>
      <c r="W1327" s="20"/>
      <c r="X1327" s="1">
        <f t="shared" ref="X1327" si="13977">N1327*S1327+P1327*S1330-O1327*T1327-Q1327*T1330</f>
        <v>-26.366762273361921</v>
      </c>
      <c r="Y1327" s="4">
        <f t="shared" ref="Y1327" si="13978">(N1327*T1327+O1327*S1327+P1327*T1330+Q1327*S1330)</f>
        <v>0</v>
      </c>
      <c r="Z1327" s="2">
        <f t="shared" ref="Z1327" si="13979">N1327*U1327+P1327*U1330-O1327*V1327-Q1327*V1330</f>
        <v>0</v>
      </c>
      <c r="AA1327" s="3">
        <f t="shared" ref="AA1327" si="13980">(N1327*V1327+O1327*U1327+P1327*V1330+Q1327*U1330)</f>
        <v>4.6521504</v>
      </c>
      <c r="AB1327" s="20"/>
      <c r="AC1327" s="11">
        <v>1</v>
      </c>
      <c r="AD1327" s="12">
        <v>0</v>
      </c>
      <c r="AE1327" s="13">
        <v>0</v>
      </c>
      <c r="AF1327" s="40">
        <f t="shared" ref="AF1327" si="13981">$B1327*$AD$4</f>
        <v>5.5827173999999999</v>
      </c>
      <c r="AG1327" s="20"/>
      <c r="AH1327" s="1">
        <f t="shared" ref="AH1327" si="13982">X1327*AC1327+Z1327*AC1330-Y1327*AD1327-AA1327*AD1330</f>
        <v>-26.366762273361921</v>
      </c>
      <c r="AI1327" s="4">
        <f t="shared" ref="AI1327" si="13983">(X1327*AD1327+Y1327*AC1327+Z1327*AD1330+AA1327*AC1330)</f>
        <v>0</v>
      </c>
      <c r="AJ1327" s="2">
        <f t="shared" ref="AJ1327" si="13984">X1327*AE1327+Z1327*AE1330-Y1327*AF1327-AA1327*AF1330</f>
        <v>0</v>
      </c>
      <c r="AK1327" s="3">
        <f t="shared" ref="AK1327" si="13985">(X1327*AF1327+Y1327*AE1327+Z1327*AF1330+AA1327*AE1330)</f>
        <v>-142.54603212516113</v>
      </c>
      <c r="AL1327" s="20"/>
      <c r="AM1327" s="11">
        <v>1</v>
      </c>
      <c r="AN1327" s="12">
        <v>0</v>
      </c>
      <c r="AO1327" s="13">
        <v>0</v>
      </c>
      <c r="AP1327" s="14">
        <v>0</v>
      </c>
      <c r="AR1327" s="1">
        <f t="shared" ref="AR1327" si="13986">AH1327*AM1327+AJ1327*AM1330-AI1327*AN1327-AK1327*AN1330</f>
        <v>859.24003308271938</v>
      </c>
      <c r="AS1327" s="4">
        <f t="shared" ref="AS1327" si="13987">(AH1327*AN1327+AI1327*AM1327+AJ1327*AN1330+AK1327*AM1330)</f>
        <v>0</v>
      </c>
      <c r="AT1327" s="2">
        <f t="shared" ref="AT1327" si="13988">AH1327*AO1327+AJ1327*AO1330-AI1327*AP1327-AK1327*AP1330</f>
        <v>0</v>
      </c>
      <c r="AU1327" s="3">
        <f t="shared" ref="AU1327" si="13989">(AH1327*AP1327+AI1327*AO1327+AJ1327*AP1330+AK1327*AO1330)</f>
        <v>-142.54603212516113</v>
      </c>
      <c r="AV1327" s="20"/>
      <c r="AW1327" s="11">
        <v>1</v>
      </c>
      <c r="AX1327" s="12">
        <v>0</v>
      </c>
      <c r="AY1327" s="13">
        <v>0</v>
      </c>
      <c r="AZ1327" s="40">
        <f t="shared" ref="AZ1327" si="13990">$B1327*$AX$4</f>
        <v>5.5827173999999999</v>
      </c>
      <c r="BA1327" s="20"/>
      <c r="BB1327" s="1">
        <f t="shared" ref="BB1327" si="13991">AR1327*AW1327+AT1327*AW1330-AS1327*AX1327-AU1327*AX1330</f>
        <v>859.24003308271938</v>
      </c>
      <c r="BC1327" s="4">
        <f t="shared" ref="BC1327" si="13992">(AR1327*AX1327+AS1327*AW1327+AT1327*AX1330+AU1327*AW1330)</f>
        <v>0</v>
      </c>
      <c r="BD1327" s="2">
        <f t="shared" ref="BD1327" si="13993">AR1327*AY1327+AT1327*AY1330-AS1327*AZ1327-AU1327*AZ1330</f>
        <v>0</v>
      </c>
      <c r="BE1327" s="3">
        <f t="shared" ref="BE1327" si="13994">(AR1327*AZ1327+AS1327*AY1327+AT1327*AZ1330+AU1327*AY1330)</f>
        <v>4654.3482513423114</v>
      </c>
      <c r="BF1327" s="20"/>
      <c r="BG1327" s="11">
        <v>1</v>
      </c>
      <c r="BH1327" s="12">
        <v>0</v>
      </c>
      <c r="BI1327" s="13">
        <v>0</v>
      </c>
      <c r="BJ1327" s="14">
        <v>0</v>
      </c>
      <c r="BK1327" s="20"/>
      <c r="BL1327" s="1">
        <f t="shared" ref="BL1327" si="13995">BB1327*BG1327+BD1327*BG1330-BC1327*BH1327-BE1327*BH1330</f>
        <v>-26520.451331135169</v>
      </c>
      <c r="BM1327" s="4">
        <f t="shared" ref="BM1327" si="13996">(BB1327*BH1327+BC1327*BG1327+BD1327*BH1330+BE1327*BG1330)</f>
        <v>0</v>
      </c>
      <c r="BN1327" s="2">
        <f t="shared" ref="BN1327" si="13997">BB1327*BI1327+BD1327*BI1330-BC1327*BJ1327-BE1327*BJ1330</f>
        <v>0</v>
      </c>
      <c r="BO1327" s="3">
        <f t="shared" ref="BO1327" si="13998">(BB1327*BJ1327+BC1327*BI1327+BD1327*BJ1330+BE1327*BI1330)</f>
        <v>4654.3482513423114</v>
      </c>
      <c r="BP1327" s="20"/>
      <c r="BQ1327" s="11">
        <v>1</v>
      </c>
      <c r="BR1327" s="12">
        <v>0</v>
      </c>
      <c r="BS1327" s="13">
        <v>0</v>
      </c>
      <c r="BT1327" s="40">
        <f t="shared" ref="BT1327" si="13999">$B1327*BR$4</f>
        <v>4.6521504</v>
      </c>
      <c r="BU1327" s="20"/>
      <c r="BV1327" s="1">
        <f t="shared" ref="BV1327" si="14000">BL1327*BQ1327+BN1327*BQ1330-BM1327*BR1327-BO1327*BR1330</f>
        <v>-26520.451331135169</v>
      </c>
      <c r="BW1327" s="4">
        <f t="shared" ref="BW1327" si="14001">(BL1327*BR1327+BM1327*BQ1327+BN1327*BR1330+BO1327*BQ1330)</f>
        <v>0</v>
      </c>
      <c r="BX1327" s="2">
        <f t="shared" ref="BX1327" si="14002">BL1327*BS1327+BN1327*BS1330-BM1327*BT1327-BO1327*BT1330</f>
        <v>0</v>
      </c>
      <c r="BY1327" s="3">
        <f t="shared" ref="BY1327" si="14003">(BL1327*BT1327+BM1327*BS1327+BN1327*BT1330+BO1327*BS1330)</f>
        <v>-118722.78001697871</v>
      </c>
      <c r="BZ1327" s="20"/>
      <c r="CA1327" s="11">
        <v>1</v>
      </c>
      <c r="CB1327" s="12">
        <v>0</v>
      </c>
      <c r="CC1327" s="13">
        <v>0</v>
      </c>
      <c r="CD1327" s="14">
        <v>0</v>
      </c>
      <c r="CE1327" s="20"/>
      <c r="CF1327" s="1">
        <f t="shared" ref="CF1327" si="14004">BV1327*CA1327+BX1327*CA1330-BW1327*CB1327-BY1327*CB1330</f>
        <v>288712.84403929074</v>
      </c>
      <c r="CG1327" s="4">
        <f t="shared" ref="CG1327" si="14005">(BV1327*CB1327+BW1327*CA1327+BX1327*CB1330+BY1327*CA1330)</f>
        <v>0</v>
      </c>
      <c r="CH1327" s="2">
        <f t="shared" ref="CH1327" si="14006">BV1327*CC1327+BX1327*CC1330-BW1327*CD1327-BY1327*CD1330</f>
        <v>0</v>
      </c>
      <c r="CI1327" s="3">
        <f t="shared" ref="CI1327" si="14007">(BV1327*CD1327+BW1327*CC1327+BX1327*CD1330+BY1327*CC1330)</f>
        <v>-118722.78001697871</v>
      </c>
      <c r="CJ1327" s="28"/>
      <c r="CK1327" s="11">
        <v>1</v>
      </c>
      <c r="CL1327" s="12">
        <v>0</v>
      </c>
      <c r="CM1327" s="13">
        <v>0</v>
      </c>
      <c r="CN1327" s="14">
        <v>0</v>
      </c>
      <c r="CP1327" s="1">
        <f t="shared" ref="CP1327" si="14008">CF1327*CK1327+CH1327*CK1330-CG1327*CL1327-CI1327*CL1330</f>
        <v>288712.84403929074</v>
      </c>
      <c r="CQ1327" s="4">
        <f t="shared" ref="CQ1327" si="14009">(CF1327*CL1327+CG1327*CK1327+CH1327*CL1330+CI1327*CK1330)</f>
        <v>-118722.78001697871</v>
      </c>
      <c r="CR1327" s="2">
        <f t="shared" ref="CR1327" si="14010">CF1327*CM1327+CH1327*CM1330-CG1327*CN1327-CI1327*CN1330</f>
        <v>0</v>
      </c>
      <c r="CS1327" s="3">
        <f t="shared" ref="CS1327" si="14011">(CF1327*CN1327+CG1327*CM1327+CH1327*CN1330+CI1327*CM1330)</f>
        <v>-118722.78001697871</v>
      </c>
      <c r="CU1327" s="29">
        <f t="shared" ref="CU1327" si="14012">20*LOG(((1+$CL$4)/$CL$4)/((CP1327+CP1330)^2+(CQ1327+CQ1330)^2)^0.5)</f>
        <v>-112.26437406043536</v>
      </c>
      <c r="CW1327" s="53">
        <f t="shared" ref="CW1327" si="14013">((CP1327^2+CQ1327^2)^0.5)/((CP1330^2+CQ1330^2)^0.5)</f>
        <v>0.41121405739067179</v>
      </c>
    </row>
    <row r="1328" spans="1:101" ht="18" customHeight="1" thickBot="1">
      <c r="D1328" s="11"/>
      <c r="E1328" s="13"/>
      <c r="F1328" s="13"/>
      <c r="G1328" s="15"/>
      <c r="H1328" s="10"/>
      <c r="I1328" s="11"/>
      <c r="J1328" s="13"/>
      <c r="K1328" s="13"/>
      <c r="L1328" s="15"/>
      <c r="N1328" s="5"/>
      <c r="Q1328" s="6"/>
      <c r="S1328" s="11"/>
      <c r="T1328" s="13"/>
      <c r="U1328" s="13"/>
      <c r="V1328" s="15"/>
      <c r="W1328" s="20"/>
      <c r="X1328" s="5"/>
      <c r="AA1328" s="6"/>
      <c r="AB1328" s="20"/>
      <c r="AC1328" s="11"/>
      <c r="AD1328" s="13"/>
      <c r="AE1328" s="13"/>
      <c r="AF1328" s="15"/>
      <c r="AG1328" s="20"/>
      <c r="AH1328" s="5"/>
      <c r="AK1328" s="6"/>
      <c r="AL1328" s="20"/>
      <c r="AM1328" s="11"/>
      <c r="AN1328" s="13"/>
      <c r="AO1328" s="13"/>
      <c r="AP1328" s="15"/>
      <c r="AR1328" s="5"/>
      <c r="AU1328" s="6"/>
      <c r="AW1328" s="11"/>
      <c r="AX1328" s="13"/>
      <c r="AY1328" s="13"/>
      <c r="AZ1328" s="15"/>
      <c r="BA1328" s="20"/>
      <c r="BB1328" s="5"/>
      <c r="BE1328" s="6"/>
      <c r="BG1328" s="11"/>
      <c r="BH1328" s="13"/>
      <c r="BI1328" s="13"/>
      <c r="BJ1328" s="15"/>
      <c r="BL1328" s="5"/>
      <c r="BO1328" s="6"/>
      <c r="BQ1328" s="11"/>
      <c r="BR1328" s="13"/>
      <c r="BS1328" s="13"/>
      <c r="BT1328" s="15"/>
      <c r="BU1328" s="20"/>
      <c r="BV1328" s="5"/>
      <c r="BY1328" s="6"/>
      <c r="CA1328" s="11"/>
      <c r="CB1328" s="13"/>
      <c r="CC1328" s="13"/>
      <c r="CD1328" s="15"/>
      <c r="CF1328" s="5"/>
      <c r="CI1328" s="6"/>
      <c r="CK1328" s="11"/>
      <c r="CL1328" s="13"/>
      <c r="CM1328" s="13"/>
      <c r="CN1328" s="15"/>
      <c r="CP1328" s="5"/>
      <c r="CS1328" s="6"/>
      <c r="CW1328" s="54"/>
    </row>
    <row r="1329" spans="1:101" ht="18" customHeight="1" thickBot="1">
      <c r="D1329" s="11" t="s">
        <v>101</v>
      </c>
      <c r="E1329" s="13"/>
      <c r="F1329" s="13" t="s">
        <v>102</v>
      </c>
      <c r="G1329" s="15"/>
      <c r="H1329" s="10"/>
      <c r="I1329" s="11" t="s">
        <v>106</v>
      </c>
      <c r="J1329" s="13"/>
      <c r="K1329" s="13" t="s">
        <v>105</v>
      </c>
      <c r="L1329" s="15"/>
      <c r="N1329" s="194" t="s">
        <v>16</v>
      </c>
      <c r="O1329" s="195"/>
      <c r="P1329" s="196" t="s">
        <v>17</v>
      </c>
      <c r="Q1329" s="197"/>
      <c r="S1329" s="11" t="s">
        <v>4</v>
      </c>
      <c r="T1329" s="13"/>
      <c r="U1329" s="13" t="s">
        <v>5</v>
      </c>
      <c r="V1329" s="15"/>
      <c r="W1329" s="20"/>
      <c r="X1329" s="194" t="s">
        <v>111</v>
      </c>
      <c r="Y1329" s="195"/>
      <c r="Z1329" s="196" t="s">
        <v>110</v>
      </c>
      <c r="AA1329" s="197"/>
      <c r="AB1329" s="20"/>
      <c r="AC1329" s="11" t="s">
        <v>18</v>
      </c>
      <c r="AD1329" s="13"/>
      <c r="AE1329" s="13" t="s">
        <v>19</v>
      </c>
      <c r="AF1329" s="15"/>
      <c r="AG1329" s="20"/>
      <c r="AH1329" s="194" t="s">
        <v>114</v>
      </c>
      <c r="AI1329" s="195"/>
      <c r="AJ1329" s="196" t="s">
        <v>115</v>
      </c>
      <c r="AK1329" s="197"/>
      <c r="AL1329" s="20"/>
      <c r="AM1329" s="11" t="s">
        <v>138</v>
      </c>
      <c r="AN1329" s="13"/>
      <c r="AO1329" s="13" t="s">
        <v>137</v>
      </c>
      <c r="AP1329" s="15"/>
      <c r="AR1329" s="194" t="s">
        <v>117</v>
      </c>
      <c r="AS1329" s="195"/>
      <c r="AT1329" s="196" t="s">
        <v>118</v>
      </c>
      <c r="AU1329" s="197"/>
      <c r="AV1329" s="36"/>
      <c r="AW1329" s="11" t="s">
        <v>142</v>
      </c>
      <c r="AX1329" s="13"/>
      <c r="AY1329" s="13" t="s">
        <v>141</v>
      </c>
      <c r="AZ1329" s="15"/>
      <c r="BA1329" s="20"/>
      <c r="BB1329" s="194" t="s">
        <v>122</v>
      </c>
      <c r="BC1329" s="195"/>
      <c r="BD1329" s="196" t="s">
        <v>121</v>
      </c>
      <c r="BE1329" s="197"/>
      <c r="BF1329" s="36"/>
      <c r="BG1329" s="11" t="s">
        <v>145</v>
      </c>
      <c r="BH1329" s="13"/>
      <c r="BI1329" s="13" t="s">
        <v>146</v>
      </c>
      <c r="BJ1329" s="15"/>
      <c r="BK1329" s="36"/>
      <c r="BL1329" s="194" t="s">
        <v>125</v>
      </c>
      <c r="BM1329" s="195"/>
      <c r="BN1329" s="196" t="s">
        <v>126</v>
      </c>
      <c r="BO1329" s="197"/>
      <c r="BP1329" s="36"/>
      <c r="BQ1329" s="11" t="s">
        <v>150</v>
      </c>
      <c r="BR1329" s="13"/>
      <c r="BS1329" s="13" t="s">
        <v>149</v>
      </c>
      <c r="BT1329" s="15"/>
      <c r="BU1329" s="20"/>
      <c r="BV1329" s="194" t="s">
        <v>129</v>
      </c>
      <c r="BW1329" s="195"/>
      <c r="BX1329" s="196" t="s">
        <v>130</v>
      </c>
      <c r="BY1329" s="197"/>
      <c r="BZ1329" s="36"/>
      <c r="CA1329" s="11" t="s">
        <v>154</v>
      </c>
      <c r="CB1329" s="13"/>
      <c r="CC1329" s="13" t="s">
        <v>153</v>
      </c>
      <c r="CD1329" s="15"/>
      <c r="CE1329" s="36"/>
      <c r="CF1329" s="194" t="s">
        <v>134</v>
      </c>
      <c r="CG1329" s="195"/>
      <c r="CH1329" s="196" t="s">
        <v>133</v>
      </c>
      <c r="CI1329" s="197"/>
      <c r="CK1329" s="11" t="s">
        <v>159</v>
      </c>
      <c r="CL1329" s="13"/>
      <c r="CM1329" s="13" t="s">
        <v>158</v>
      </c>
      <c r="CN1329" s="15"/>
      <c r="CP1329" s="109" t="s">
        <v>161</v>
      </c>
      <c r="CQ1329" s="110"/>
      <c r="CR1329" s="111" t="s">
        <v>162</v>
      </c>
      <c r="CS1329" s="112"/>
      <c r="CU1329" s="38" t="s">
        <v>29</v>
      </c>
      <c r="CW1329" s="55" t="s">
        <v>47</v>
      </c>
    </row>
    <row r="1330" spans="1:101" ht="18" customHeight="1" thickTop="1" thickBot="1">
      <c r="D1330" s="16">
        <v>0</v>
      </c>
      <c r="E1330" s="17">
        <f t="shared" ref="E1330" si="14014">$B1327*$E$4</f>
        <v>2.6552047999999999</v>
      </c>
      <c r="F1330" s="18">
        <v>1</v>
      </c>
      <c r="G1330" s="19">
        <v>0</v>
      </c>
      <c r="H1330" s="10"/>
      <c r="I1330" s="16">
        <v>0</v>
      </c>
      <c r="J1330" s="17">
        <v>0</v>
      </c>
      <c r="K1330" s="18">
        <v>1</v>
      </c>
      <c r="L1330" s="19">
        <v>0</v>
      </c>
      <c r="N1330" s="1">
        <f t="shared" ref="N1330" si="14015">D1330*I1327+F1330*I1330-E1330*J1327-G1330*J1330</f>
        <v>0</v>
      </c>
      <c r="O1330" s="4">
        <f t="shared" ref="O1330" si="14016">(D1330*J1327+E1330*I1327+F1330*J1330+G1330*I1330)</f>
        <v>2.6552047999999999</v>
      </c>
      <c r="P1330" s="2">
        <f t="shared" ref="P1330" si="14017">D1330*K1327+F1330*K1330-E1330*L1327-G1330*L1330</f>
        <v>-11.35241207240192</v>
      </c>
      <c r="Q1330" s="3">
        <f t="shared" ref="Q1330" si="14018">(D1330*L1327+E1330*K1327+F1330*L1330+G1330*K1330)</f>
        <v>0</v>
      </c>
      <c r="S1330" s="16">
        <v>0</v>
      </c>
      <c r="T1330" s="17">
        <f t="shared" ref="T1330" si="14019">$B1327*$T$4</f>
        <v>5.8826048000000002</v>
      </c>
      <c r="U1330" s="18">
        <v>1</v>
      </c>
      <c r="V1330" s="19">
        <v>0</v>
      </c>
      <c r="W1330" s="20"/>
      <c r="X1330" s="1">
        <f t="shared" ref="X1330" si="14020">N1330*S1327+P1330*S1330-O1330*T1327-Q1330*T1330</f>
        <v>0</v>
      </c>
      <c r="Y1330" s="4">
        <f t="shared" ref="Y1330" si="14021">(N1330*T1327+O1330*S1327+P1330*T1330+Q1330*S1330)</f>
        <v>-64.126548948689475</v>
      </c>
      <c r="Z1330" s="2">
        <f t="shared" ref="Z1330" si="14022">N1330*U1327+P1330*U1330-O1330*V1327-Q1330*V1330</f>
        <v>-11.35241207240192</v>
      </c>
      <c r="AA1330" s="3">
        <f t="shared" ref="AA1330" si="14023">(N1330*V1327+O1330*U1327+P1330*V1330+Q1330*U1330)</f>
        <v>0</v>
      </c>
      <c r="AB1330" s="20"/>
      <c r="AC1330" s="16">
        <v>0</v>
      </c>
      <c r="AD1330" s="17">
        <v>0</v>
      </c>
      <c r="AE1330" s="18">
        <v>1</v>
      </c>
      <c r="AF1330" s="19">
        <v>0</v>
      </c>
      <c r="AG1330" s="20"/>
      <c r="AH1330" s="1">
        <f t="shared" ref="AH1330" si="14024">X1330*AC1327+Z1330*AC1330-Y1330*AD1327-AA1330*AD1330</f>
        <v>0</v>
      </c>
      <c r="AI1330" s="4">
        <f t="shared" ref="AI1330" si="14025">(X1330*AD1327+Y1330*AC1327+Z1330*AD1330+AA1330*AC1330)</f>
        <v>-64.126548948689475</v>
      </c>
      <c r="AJ1330" s="2">
        <f t="shared" ref="AJ1330" si="14026">X1330*AE1327+Z1330*AE1330-Y1330*AF1327-AA1330*AF1330</f>
        <v>346.6479885453985</v>
      </c>
      <c r="AK1330" s="3">
        <f t="shared" ref="AK1330" si="14027">(X1330*AF1327+Y1330*AE1327+Z1330*AF1330+AA1330*AE1330)</f>
        <v>0</v>
      </c>
      <c r="AL1330" s="20"/>
      <c r="AM1330" s="16">
        <v>0</v>
      </c>
      <c r="AN1330" s="17">
        <f t="shared" ref="AN1330" si="14028">$B1327*$AN$4</f>
        <v>6.212777599999999</v>
      </c>
      <c r="AO1330" s="18">
        <v>1</v>
      </c>
      <c r="AP1330" s="19">
        <v>0</v>
      </c>
      <c r="AR1330" s="1">
        <f t="shared" ref="AR1330" si="14029">AH1330*AM1327+AJ1330*AM1330-AI1330*AN1327-AK1330*AN1330</f>
        <v>0</v>
      </c>
      <c r="AS1330" s="4">
        <f t="shared" ref="AS1330" si="14030">(AH1330*AN1327+AI1330*AM1327+AJ1330*AN1330+AK1330*AM1330)</f>
        <v>2089.5203093712184</v>
      </c>
      <c r="AT1330" s="2">
        <f t="shared" ref="AT1330" si="14031">AH1330*AO1327+AJ1330*AO1330-AI1330*AP1327-AK1330*AP1330</f>
        <v>346.6479885453985</v>
      </c>
      <c r="AU1330" s="3">
        <f t="shared" ref="AU1330" si="14032">(AH1330*AP1327+AI1330*AO1327+AJ1330*AP1330+AK1330*AO1330)</f>
        <v>0</v>
      </c>
      <c r="AV1330" s="20"/>
      <c r="AW1330" s="16">
        <v>0</v>
      </c>
      <c r="AX1330" s="17">
        <v>0</v>
      </c>
      <c r="AY1330" s="18">
        <v>1</v>
      </c>
      <c r="AZ1330" s="19">
        <v>0</v>
      </c>
      <c r="BA1330" s="20"/>
      <c r="BB1330" s="1">
        <f t="shared" ref="BB1330" si="14033">AR1330*AW1327+AT1330*AW1330-AS1330*AX1327-AU1330*AX1330</f>
        <v>0</v>
      </c>
      <c r="BC1330" s="4">
        <f t="shared" ref="BC1330" si="14034">(AR1330*AX1327+AS1330*AW1327+AT1330*AX1330+AU1330*AW1330)</f>
        <v>2089.5203093712184</v>
      </c>
      <c r="BD1330" s="2">
        <f t="shared" ref="BD1330" si="14035">AR1330*AY1327+AT1330*AY1330-AS1330*AZ1327-AU1330*AZ1330</f>
        <v>-11318.553400234685</v>
      </c>
      <c r="BE1330" s="3">
        <f t="shared" ref="BE1330" si="14036">(AR1330*AZ1327+AS1330*AY1327+AT1330*AZ1330+AU1330*AY1330)</f>
        <v>0</v>
      </c>
      <c r="BF1330" s="20"/>
      <c r="BG1330" s="16">
        <v>0</v>
      </c>
      <c r="BH1330" s="17">
        <f t="shared" ref="BH1330" si="14037">$B1327*$BH$4</f>
        <v>5.8826048000000002</v>
      </c>
      <c r="BI1330" s="18">
        <v>1</v>
      </c>
      <c r="BJ1330" s="19">
        <v>0</v>
      </c>
      <c r="BK1330" s="20"/>
      <c r="BL1330" s="1">
        <f t="shared" ref="BL1330" si="14038">BB1330*BG1327+BD1330*BG1330-BC1330*BH1327-BE1330*BH1330</f>
        <v>0</v>
      </c>
      <c r="BM1330" s="4">
        <f t="shared" ref="BM1330" si="14039">(BB1330*BH1327+BC1330*BG1327+BD1330*BH1330+BE1330*BG1330)</f>
        <v>-64493.056251905655</v>
      </c>
      <c r="BN1330" s="2">
        <f t="shared" ref="BN1330" si="14040">BB1330*BI1327+BD1330*BI1330-BC1330*BJ1327-BE1330*BJ1330</f>
        <v>-11318.553400234685</v>
      </c>
      <c r="BO1330" s="3">
        <f t="shared" ref="BO1330" si="14041">(BB1330*BJ1327+BC1330*BI1327+BD1330*BJ1330+BE1330*BI1330)</f>
        <v>0</v>
      </c>
      <c r="BP1330" s="20"/>
      <c r="BQ1330" s="16">
        <v>0</v>
      </c>
      <c r="BR1330" s="17">
        <v>0</v>
      </c>
      <c r="BS1330" s="18">
        <v>1</v>
      </c>
      <c r="BT1330" s="19">
        <v>0</v>
      </c>
      <c r="BU1330" s="20"/>
      <c r="BV1330" s="1">
        <f t="shared" ref="BV1330" si="14042">BL1330*BQ1327+BN1330*BQ1330-BM1330*BR1327-BO1330*BR1330</f>
        <v>0</v>
      </c>
      <c r="BW1330" s="4">
        <f t="shared" ref="BW1330" si="14043">(BL1330*BR1327+BM1330*BQ1327+BN1330*BR1330+BO1330*BQ1330)</f>
        <v>-64493.056251905655</v>
      </c>
      <c r="BX1330" s="2">
        <f t="shared" ref="BX1330" si="14044">BL1330*BS1327+BN1330*BS1330-BM1330*BT1327-BO1330*BT1330</f>
        <v>288712.84403929074</v>
      </c>
      <c r="BY1330" s="3">
        <f t="shared" ref="BY1330" si="14045">(BL1330*BT1327+BM1330*BS1327+BN1330*BT1330+BO1330*BS1330)</f>
        <v>0</v>
      </c>
      <c r="BZ1330" s="20"/>
      <c r="CA1330" s="16">
        <v>0</v>
      </c>
      <c r="CB1330" s="17">
        <f t="shared" ref="CB1330" si="14046">$B1327*$CB$4</f>
        <v>2.6552047999999999</v>
      </c>
      <c r="CC1330" s="18">
        <v>1</v>
      </c>
      <c r="CD1330" s="19">
        <v>0</v>
      </c>
      <c r="CE1330" s="20"/>
      <c r="CF1330" s="1">
        <f t="shared" ref="CF1330" si="14047">BV1330*CA1327+BX1330*CA1330-BW1330*CB1327-BY1330*CB1330</f>
        <v>0</v>
      </c>
      <c r="CG1330" s="4">
        <f t="shared" ref="CG1330" si="14048">(BV1330*CB1327+BW1330*CA1327+BX1330*CB1330+BY1330*CA1330)</f>
        <v>702098.67306287051</v>
      </c>
      <c r="CH1330" s="2">
        <f t="shared" ref="CH1330" si="14049">BV1330*CC1327+BX1330*CC1330-BW1330*CD1327-BY1330*CD1330</f>
        <v>288712.84403929074</v>
      </c>
      <c r="CI1330" s="3">
        <f t="shared" ref="CI1330" si="14050">(BV1330*CD1327+BW1330*CC1327+BX1330*CD1330+BY1330*CC1330)</f>
        <v>0</v>
      </c>
      <c r="CK1330" s="16">
        <f t="shared" ref="CK1330" si="14051">1/$CL$4</f>
        <v>1</v>
      </c>
      <c r="CL1330" s="17">
        <v>0</v>
      </c>
      <c r="CM1330" s="18">
        <v>1</v>
      </c>
      <c r="CN1330" s="19">
        <v>0</v>
      </c>
      <c r="CP1330" s="1">
        <f t="shared" ref="CP1330" si="14052">CF1330*CK1327+CH1330*CK1330-CG1330*CL1327-CI1330*CL1330</f>
        <v>288712.84403929074</v>
      </c>
      <c r="CQ1330" s="4">
        <f t="shared" ref="CQ1330" si="14053">(CF1330*CL1327+CG1330*CK1327+CH1330*CL1330+CI1330*CK1330)</f>
        <v>702098.67306287051</v>
      </c>
      <c r="CR1330" s="2">
        <f t="shared" ref="CR1330" si="14054">CF1330*CM1327+CH1330*CM1330-CG1330*CN1327-CI1330*CN1330</f>
        <v>288712.84403929074</v>
      </c>
      <c r="CS1330" s="3">
        <f t="shared" ref="CS1330" si="14055">(CF1330*CN1327+CG1330*CM1327+CH1330*CN1330+CI1330*CM1330)</f>
        <v>0</v>
      </c>
      <c r="CU1330" s="39">
        <f t="shared" ref="CU1330" si="14056">(180/PI())*ATAN(-1*(CQ1327/CP1327))</f>
        <v>22.353153780975674</v>
      </c>
      <c r="CW1330" s="56">
        <f t="shared" ref="CW1330" si="14057">20*LOG(((1-(10^(CU1327/20)^2)*(1-((1-CW1327)/(1+CW1327))^2))^0.5))</f>
        <v>-2.12962077713889E-11</v>
      </c>
    </row>
    <row r="1331" spans="1:101" ht="18" customHeight="1">
      <c r="E1331" s="20"/>
      <c r="F1331" s="20"/>
      <c r="G1331" s="20"/>
      <c r="H1331" s="20"/>
      <c r="I1331" s="20"/>
      <c r="J1331" s="20"/>
      <c r="K1331" s="20"/>
      <c r="L1331" s="20"/>
      <c r="M1331" s="20"/>
      <c r="N1331" s="20"/>
      <c r="O1331" s="20"/>
      <c r="P1331" s="20"/>
      <c r="Q1331" s="20"/>
      <c r="R1331" s="20"/>
      <c r="S1331" s="20"/>
      <c r="T1331" s="20"/>
      <c r="U1331" s="20"/>
      <c r="V1331" s="20"/>
      <c r="W1331" s="20"/>
      <c r="X1331" s="20"/>
      <c r="Y1331" s="20"/>
      <c r="Z1331" s="20"/>
      <c r="AA1331" s="20"/>
      <c r="AB1331" s="30"/>
      <c r="AC1331" s="20"/>
      <c r="AD1331" s="20"/>
      <c r="AE1331" s="20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</row>
    <row r="1332" spans="1:101" ht="18" customHeight="1"/>
    <row r="1333" spans="1:101" ht="18" customHeight="1" thickBot="1">
      <c r="A1333" s="23"/>
      <c r="B1333" s="23"/>
      <c r="C1333" s="23"/>
      <c r="D1333" s="20" t="s">
        <v>6</v>
      </c>
      <c r="E1333" s="20"/>
      <c r="F1333" s="20"/>
      <c r="G1333" s="20"/>
      <c r="H1333" s="20"/>
      <c r="I1333" s="20" t="s">
        <v>7</v>
      </c>
      <c r="J1333" s="20"/>
      <c r="K1333" s="20"/>
      <c r="L1333" s="20"/>
      <c r="M1333" s="23"/>
      <c r="N1333" s="23"/>
      <c r="O1333" s="24" t="s">
        <v>8</v>
      </c>
      <c r="P1333" s="23"/>
      <c r="Q1333" s="23"/>
      <c r="R1333" s="23"/>
      <c r="S1333" s="20"/>
      <c r="T1333" s="20" t="s">
        <v>9</v>
      </c>
      <c r="U1333" s="23"/>
      <c r="V1333" s="23"/>
      <c r="W1333" s="23"/>
      <c r="X1333" s="23"/>
      <c r="Y1333" s="24" t="s">
        <v>10</v>
      </c>
      <c r="Z1333" s="23"/>
      <c r="AA1333" s="23"/>
      <c r="AB1333" s="23"/>
      <c r="AC1333" s="24" t="s">
        <v>11</v>
      </c>
      <c r="AD1333" s="20"/>
      <c r="AE1333" s="20"/>
      <c r="AF1333" s="20"/>
      <c r="AG1333" s="20"/>
      <c r="AH1333" s="23"/>
      <c r="AI1333" s="24" t="s">
        <v>12</v>
      </c>
      <c r="AJ1333" s="23"/>
      <c r="AK1333" s="23"/>
      <c r="AL1333" s="20"/>
      <c r="AM1333" s="24" t="s">
        <v>21</v>
      </c>
      <c r="AN1333" s="20"/>
      <c r="AO1333" s="23"/>
      <c r="AP1333" s="23"/>
      <c r="AQ1333" s="23"/>
      <c r="AR1333" s="23"/>
      <c r="AS1333" s="24" t="s">
        <v>87</v>
      </c>
      <c r="AT1333" s="23"/>
      <c r="AU1333" s="23"/>
      <c r="AV1333" s="23"/>
      <c r="AW1333" s="24" t="s">
        <v>22</v>
      </c>
      <c r="AX1333" s="20"/>
      <c r="AY1333" s="20"/>
      <c r="AZ1333" s="20"/>
      <c r="BA1333" s="20"/>
      <c r="BB1333" s="23"/>
      <c r="BC1333" s="24" t="s">
        <v>13</v>
      </c>
      <c r="BD1333" s="23"/>
      <c r="BE1333" s="23"/>
      <c r="BF1333" s="23"/>
      <c r="BG1333" s="24" t="s">
        <v>23</v>
      </c>
      <c r="BH1333" s="20"/>
      <c r="BI1333" s="23"/>
      <c r="BJ1333" s="23"/>
      <c r="BK1333" s="23"/>
      <c r="BL1333" s="23"/>
      <c r="BM1333" s="24" t="s">
        <v>24</v>
      </c>
      <c r="BN1333" s="23"/>
      <c r="BO1333" s="23"/>
      <c r="BP1333" s="23"/>
      <c r="BQ1333" s="24" t="s">
        <v>22</v>
      </c>
      <c r="BR1333" s="20"/>
      <c r="BS1333" s="20"/>
      <c r="BT1333" s="20"/>
      <c r="BU1333" s="20"/>
      <c r="BV1333" s="23"/>
      <c r="BW1333" s="24" t="s">
        <v>25</v>
      </c>
      <c r="BX1333" s="23"/>
      <c r="BY1333" s="23"/>
      <c r="BZ1333" s="23"/>
      <c r="CA1333" s="24" t="s">
        <v>23</v>
      </c>
      <c r="CB1333" s="20"/>
      <c r="CC1333" s="23"/>
      <c r="CD1333" s="23"/>
      <c r="CE1333" s="23"/>
      <c r="CF1333" s="23"/>
      <c r="CG1333" s="24" t="s">
        <v>88</v>
      </c>
      <c r="CH1333" s="23"/>
      <c r="CI1333" s="23"/>
      <c r="CJ1333" s="23"/>
      <c r="CK1333" s="24" t="s">
        <v>155</v>
      </c>
      <c r="CL1333" s="24"/>
      <c r="CM1333" s="23"/>
      <c r="CN1333" s="23"/>
      <c r="CO1333" s="23"/>
      <c r="CP1333" s="23"/>
      <c r="CQ1333" s="24" t="s">
        <v>89</v>
      </c>
      <c r="CR1333" s="23"/>
      <c r="CS1333" s="23"/>
    </row>
    <row r="1334" spans="1:101" ht="18" customHeight="1" thickBot="1">
      <c r="A1334" s="23"/>
      <c r="B1334" s="33"/>
      <c r="C1334" s="23"/>
      <c r="D1334" s="7" t="s">
        <v>99</v>
      </c>
      <c r="E1334" s="8"/>
      <c r="F1334" s="8" t="s">
        <v>100</v>
      </c>
      <c r="G1334" s="9"/>
      <c r="H1334" s="10"/>
      <c r="I1334" s="7" t="s">
        <v>103</v>
      </c>
      <c r="J1334" s="8"/>
      <c r="K1334" s="8" t="s">
        <v>104</v>
      </c>
      <c r="L1334" s="9"/>
      <c r="M1334" s="23"/>
      <c r="N1334" s="194" t="s">
        <v>74</v>
      </c>
      <c r="O1334" s="195"/>
      <c r="P1334" s="196" t="s">
        <v>75</v>
      </c>
      <c r="Q1334" s="197"/>
      <c r="R1334" s="23"/>
      <c r="S1334" s="7" t="s">
        <v>2</v>
      </c>
      <c r="T1334" s="8"/>
      <c r="U1334" s="8" t="s">
        <v>3</v>
      </c>
      <c r="V1334" s="9"/>
      <c r="W1334" s="20"/>
      <c r="X1334" s="194" t="s">
        <v>108</v>
      </c>
      <c r="Y1334" s="195"/>
      <c r="Z1334" s="196" t="s">
        <v>109</v>
      </c>
      <c r="AA1334" s="197"/>
      <c r="AB1334" s="20"/>
      <c r="AC1334" s="7" t="s">
        <v>107</v>
      </c>
      <c r="AD1334" s="8"/>
      <c r="AE1334" s="8" t="s">
        <v>14</v>
      </c>
      <c r="AF1334" s="9"/>
      <c r="AG1334" s="20"/>
      <c r="AH1334" s="194" t="s">
        <v>112</v>
      </c>
      <c r="AI1334" s="195"/>
      <c r="AJ1334" s="196" t="s">
        <v>113</v>
      </c>
      <c r="AK1334" s="197"/>
      <c r="AL1334" s="20"/>
      <c r="AM1334" s="106" t="s">
        <v>135</v>
      </c>
      <c r="AN1334" s="107"/>
      <c r="AO1334" s="107" t="s">
        <v>136</v>
      </c>
      <c r="AP1334" s="108"/>
      <c r="AQ1334" s="23"/>
      <c r="AR1334" s="194" t="s">
        <v>116</v>
      </c>
      <c r="AS1334" s="195"/>
      <c r="AT1334" s="196" t="s">
        <v>0</v>
      </c>
      <c r="AU1334" s="197"/>
      <c r="AV1334" s="36"/>
      <c r="AW1334" s="7" t="s">
        <v>139</v>
      </c>
      <c r="AX1334" s="8"/>
      <c r="AY1334" s="8" t="s">
        <v>140</v>
      </c>
      <c r="AZ1334" s="9"/>
      <c r="BA1334" s="20"/>
      <c r="BB1334" s="194" t="s">
        <v>119</v>
      </c>
      <c r="BC1334" s="195"/>
      <c r="BD1334" s="196" t="s">
        <v>120</v>
      </c>
      <c r="BE1334" s="197"/>
      <c r="BF1334" s="36"/>
      <c r="BG1334" s="190" t="s">
        <v>143</v>
      </c>
      <c r="BH1334" s="191"/>
      <c r="BI1334" s="192" t="s">
        <v>144</v>
      </c>
      <c r="BJ1334" s="193"/>
      <c r="BK1334" s="36"/>
      <c r="BL1334" s="194" t="s">
        <v>123</v>
      </c>
      <c r="BM1334" s="195"/>
      <c r="BN1334" s="196" t="s">
        <v>124</v>
      </c>
      <c r="BO1334" s="197"/>
      <c r="BP1334" s="36"/>
      <c r="BQ1334" s="7" t="s">
        <v>147</v>
      </c>
      <c r="BR1334" s="8"/>
      <c r="BS1334" s="8" t="s">
        <v>148</v>
      </c>
      <c r="BT1334" s="9"/>
      <c r="BU1334" s="20"/>
      <c r="BV1334" s="194" t="s">
        <v>127</v>
      </c>
      <c r="BW1334" s="195"/>
      <c r="BX1334" s="196" t="s">
        <v>128</v>
      </c>
      <c r="BY1334" s="197"/>
      <c r="BZ1334" s="36"/>
      <c r="CA1334" s="7" t="s">
        <v>151</v>
      </c>
      <c r="CB1334" s="8"/>
      <c r="CC1334" s="8" t="s">
        <v>152</v>
      </c>
      <c r="CD1334" s="9"/>
      <c r="CE1334" s="36"/>
      <c r="CF1334" s="194" t="s">
        <v>131</v>
      </c>
      <c r="CG1334" s="195"/>
      <c r="CH1334" s="196" t="s">
        <v>132</v>
      </c>
      <c r="CI1334" s="197"/>
      <c r="CJ1334" s="23"/>
      <c r="CK1334" s="7" t="s">
        <v>156</v>
      </c>
      <c r="CL1334" s="8"/>
      <c r="CM1334" s="8" t="s">
        <v>157</v>
      </c>
      <c r="CN1334" s="9"/>
      <c r="CO1334" s="23"/>
      <c r="CP1334" s="194" t="s">
        <v>160</v>
      </c>
      <c r="CQ1334" s="195"/>
      <c r="CR1334" s="196" t="s">
        <v>132</v>
      </c>
      <c r="CS1334" s="197"/>
      <c r="CU1334" s="26" t="s">
        <v>15</v>
      </c>
      <c r="CW1334" s="52" t="s">
        <v>46</v>
      </c>
    </row>
    <row r="1335" spans="1:101" ht="18" customHeight="1" thickTop="1" thickBot="1">
      <c r="B1335" s="34">
        <v>3.28</v>
      </c>
      <c r="D1335" s="11">
        <v>1</v>
      </c>
      <c r="E1335" s="12">
        <v>0</v>
      </c>
      <c r="F1335" s="13">
        <v>0</v>
      </c>
      <c r="G1335" s="14">
        <v>0</v>
      </c>
      <c r="H1335" s="10"/>
      <c r="I1335" s="11">
        <v>1</v>
      </c>
      <c r="J1335" s="12">
        <v>0</v>
      </c>
      <c r="K1335" s="13">
        <v>0</v>
      </c>
      <c r="L1335" s="40">
        <f t="shared" ref="L1335" si="14058">$B1335*$J$4</f>
        <v>4.6806912000000001</v>
      </c>
      <c r="N1335" s="1">
        <f t="shared" ref="N1335" si="14059">D1335*I1335+F1335*I1338-E1335*J1335-G1335*J1338</f>
        <v>1</v>
      </c>
      <c r="O1335" s="4">
        <f t="shared" ref="O1335" si="14060">(D1335*J1335+E1335*I1335+F1335*J1338+G1335*I1338)</f>
        <v>0</v>
      </c>
      <c r="P1335" s="2">
        <f t="shared" ref="P1335" si="14061">D1335*K1335+F1335*K1338-E1335*L1335-G1335*L1338</f>
        <v>0</v>
      </c>
      <c r="Q1335" s="3">
        <f t="shared" ref="Q1335" si="14062">(D1335*L1335+E1335*K1335+F1335*L1338+G1335*K1338)</f>
        <v>4.6806912000000001</v>
      </c>
      <c r="S1335" s="11">
        <v>1</v>
      </c>
      <c r="T1335" s="12">
        <v>0</v>
      </c>
      <c r="U1335" s="13">
        <v>0</v>
      </c>
      <c r="V1335" s="13">
        <v>0</v>
      </c>
      <c r="W1335" s="20"/>
      <c r="X1335" s="1">
        <f t="shared" ref="X1335" si="14063">N1335*S1335+P1335*S1338-O1335*T1335-Q1335*T1338</f>
        <v>-26.70358079356928</v>
      </c>
      <c r="Y1335" s="4">
        <f t="shared" ref="Y1335" si="14064">(N1335*T1335+O1335*S1335+P1335*T1338+Q1335*S1338)</f>
        <v>0</v>
      </c>
      <c r="Z1335" s="2">
        <f t="shared" ref="Z1335" si="14065">N1335*U1335+P1335*U1338-O1335*V1335-Q1335*V1338</f>
        <v>0</v>
      </c>
      <c r="AA1335" s="3">
        <f t="shared" ref="AA1335" si="14066">(N1335*V1335+O1335*U1335+P1335*V1338+Q1335*U1338)</f>
        <v>4.6806912000000001</v>
      </c>
      <c r="AB1335" s="20"/>
      <c r="AC1335" s="11">
        <v>1</v>
      </c>
      <c r="AD1335" s="12">
        <v>0</v>
      </c>
      <c r="AE1335" s="13">
        <v>0</v>
      </c>
      <c r="AF1335" s="40">
        <f t="shared" ref="AF1335" si="14067">$B1335*$AD$4</f>
        <v>5.6169671999999995</v>
      </c>
      <c r="AG1335" s="20"/>
      <c r="AH1335" s="1">
        <f t="shared" ref="AH1335" si="14068">X1335*AC1335+Z1335*AC1338-Y1335*AD1335-AA1335*AD1338</f>
        <v>-26.70358079356928</v>
      </c>
      <c r="AI1335" s="4">
        <f t="shared" ref="AI1335" si="14069">(X1335*AD1335+Y1335*AC1335+Z1335*AD1338+AA1335*AC1338)</f>
        <v>0</v>
      </c>
      <c r="AJ1335" s="2">
        <f t="shared" ref="AJ1335" si="14070">X1335*AE1335+Z1335*AE1338-Y1335*AF1335-AA1335*AF1338</f>
        <v>0</v>
      </c>
      <c r="AK1335" s="3">
        <f t="shared" ref="AK1335" si="14071">(X1335*AF1335+Y1335*AE1335+Z1335*AF1338+AA1335*AE1338)</f>
        <v>-145.31244624002858</v>
      </c>
      <c r="AL1335" s="20"/>
      <c r="AM1335" s="11">
        <v>1</v>
      </c>
      <c r="AN1335" s="12">
        <v>0</v>
      </c>
      <c r="AO1335" s="13">
        <v>0</v>
      </c>
      <c r="AP1335" s="14">
        <v>0</v>
      </c>
      <c r="AR1335" s="1">
        <f t="shared" ref="AR1335" si="14072">AH1335*AM1335+AJ1335*AM1338-AI1335*AN1335-AK1335*AN1338</f>
        <v>881.62894315861229</v>
      </c>
      <c r="AS1335" s="4">
        <f t="shared" ref="AS1335" si="14073">(AH1335*AN1335+AI1335*AM1335+AJ1335*AN1338+AK1335*AM1338)</f>
        <v>0</v>
      </c>
      <c r="AT1335" s="2">
        <f t="shared" ref="AT1335" si="14074">AH1335*AO1335+AJ1335*AO1338-AI1335*AP1335-AK1335*AP1338</f>
        <v>0</v>
      </c>
      <c r="AU1335" s="3">
        <f t="shared" ref="AU1335" si="14075">(AH1335*AP1335+AI1335*AO1335+AJ1335*AP1338+AK1335*AO1338)</f>
        <v>-145.31244624002858</v>
      </c>
      <c r="AV1335" s="20"/>
      <c r="AW1335" s="11">
        <v>1</v>
      </c>
      <c r="AX1335" s="12">
        <v>0</v>
      </c>
      <c r="AY1335" s="13">
        <v>0</v>
      </c>
      <c r="AZ1335" s="40">
        <f t="shared" ref="AZ1335" si="14076">$B1335*$AX$4</f>
        <v>5.6169671999999995</v>
      </c>
      <c r="BA1335" s="20"/>
      <c r="BB1335" s="1">
        <f t="shared" ref="BB1335" si="14077">AR1335*AW1335+AT1335*AW1338-AS1335*AX1335-AU1335*AX1338</f>
        <v>881.62894315861229</v>
      </c>
      <c r="BC1335" s="4">
        <f t="shared" ref="BC1335" si="14078">(AR1335*AX1335+AS1335*AW1335+AT1335*AX1338+AU1335*AW1338)</f>
        <v>0</v>
      </c>
      <c r="BD1335" s="2">
        <f t="shared" ref="BD1335" si="14079">AR1335*AY1335+AT1335*AY1338-AS1335*AZ1335-AU1335*AZ1338</f>
        <v>0</v>
      </c>
      <c r="BE1335" s="3">
        <f t="shared" ref="BE1335" si="14080">(AR1335*AZ1335+AS1335*AY1335+AT1335*AZ1338+AU1335*AY1338)</f>
        <v>4806.7684100525612</v>
      </c>
      <c r="BF1335" s="20"/>
      <c r="BG1335" s="11">
        <v>1</v>
      </c>
      <c r="BH1335" s="12">
        <v>0</v>
      </c>
      <c r="BI1335" s="13">
        <v>0</v>
      </c>
      <c r="BJ1335" s="14">
        <v>0</v>
      </c>
      <c r="BK1335" s="20"/>
      <c r="BL1335" s="1">
        <f t="shared" ref="BL1335" si="14081">BB1335*BG1335+BD1335*BG1338-BC1335*BH1335-BE1335*BH1338</f>
        <v>-27568.164327516384</v>
      </c>
      <c r="BM1335" s="4">
        <f t="shared" ref="BM1335" si="14082">(BB1335*BH1335+BC1335*BG1335+BD1335*BH1338+BE1335*BG1338)</f>
        <v>0</v>
      </c>
      <c r="BN1335" s="2">
        <f t="shared" ref="BN1335" si="14083">BB1335*BI1335+BD1335*BI1338-BC1335*BJ1335-BE1335*BJ1338</f>
        <v>0</v>
      </c>
      <c r="BO1335" s="3">
        <f t="shared" ref="BO1335" si="14084">(BB1335*BJ1335+BC1335*BI1335+BD1335*BJ1338+BE1335*BI1338)</f>
        <v>4806.7684100525612</v>
      </c>
      <c r="BP1335" s="20"/>
      <c r="BQ1335" s="11">
        <v>1</v>
      </c>
      <c r="BR1335" s="12">
        <v>0</v>
      </c>
      <c r="BS1335" s="13">
        <v>0</v>
      </c>
      <c r="BT1335" s="40">
        <f t="shared" ref="BT1335" si="14085">$B1335*BR$4</f>
        <v>4.6806912000000001</v>
      </c>
      <c r="BU1335" s="20"/>
      <c r="BV1335" s="1">
        <f t="shared" ref="BV1335" si="14086">BL1335*BQ1335+BN1335*BQ1338-BM1335*BR1335-BO1335*BR1338</f>
        <v>-27568.164327516384</v>
      </c>
      <c r="BW1335" s="4">
        <f t="shared" ref="BW1335" si="14087">(BL1335*BR1335+BM1335*BQ1335+BN1335*BR1338+BO1335*BQ1338)</f>
        <v>0</v>
      </c>
      <c r="BX1335" s="2">
        <f t="shared" ref="BX1335" si="14088">BL1335*BS1335+BN1335*BS1338-BM1335*BT1335-BO1335*BT1338</f>
        <v>0</v>
      </c>
      <c r="BY1335" s="3">
        <f t="shared" ref="BY1335" si="14089">(BL1335*BT1335+BM1335*BS1335+BN1335*BT1338+BO1335*BS1338)</f>
        <v>-124231.2957579073</v>
      </c>
      <c r="BZ1335" s="20"/>
      <c r="CA1335" s="11">
        <v>1</v>
      </c>
      <c r="CB1335" s="12">
        <v>0</v>
      </c>
      <c r="CC1335" s="13">
        <v>0</v>
      </c>
      <c r="CD1335" s="14">
        <v>0</v>
      </c>
      <c r="CE1335" s="20"/>
      <c r="CF1335" s="1">
        <f t="shared" ref="CF1335" si="14090">BV1335*CA1335+BX1335*CA1338-BW1335*CB1335-BY1335*CB1338</f>
        <v>304315.04659447668</v>
      </c>
      <c r="CG1335" s="4">
        <f t="shared" ref="CG1335" si="14091">(BV1335*CB1335+BW1335*CA1335+BX1335*CB1338+BY1335*CA1338)</f>
        <v>0</v>
      </c>
      <c r="CH1335" s="2">
        <f t="shared" ref="CH1335" si="14092">BV1335*CC1335+BX1335*CC1338-BW1335*CD1335-BY1335*CD1338</f>
        <v>0</v>
      </c>
      <c r="CI1335" s="3">
        <f t="shared" ref="CI1335" si="14093">(BV1335*CD1335+BW1335*CC1335+BX1335*CD1338+BY1335*CC1338)</f>
        <v>-124231.2957579073</v>
      </c>
      <c r="CJ1335" s="28"/>
      <c r="CK1335" s="11">
        <v>1</v>
      </c>
      <c r="CL1335" s="12">
        <v>0</v>
      </c>
      <c r="CM1335" s="13">
        <v>0</v>
      </c>
      <c r="CN1335" s="14">
        <v>0</v>
      </c>
      <c r="CP1335" s="1">
        <f t="shared" ref="CP1335" si="14094">CF1335*CK1335+CH1335*CK1338-CG1335*CL1335-CI1335*CL1338</f>
        <v>304315.04659447668</v>
      </c>
      <c r="CQ1335" s="4">
        <f t="shared" ref="CQ1335" si="14095">(CF1335*CL1335+CG1335*CK1335+CH1335*CL1338+CI1335*CK1338)</f>
        <v>-124231.2957579073</v>
      </c>
      <c r="CR1335" s="2">
        <f t="shared" ref="CR1335" si="14096">CF1335*CM1335+CH1335*CM1338-CG1335*CN1335-CI1335*CN1338</f>
        <v>0</v>
      </c>
      <c r="CS1335" s="3">
        <f t="shared" ref="CS1335" si="14097">(CF1335*CN1335+CG1335*CM1335+CH1335*CN1338+CI1335*CM1338)</f>
        <v>-124231.2957579073</v>
      </c>
      <c r="CU1335" s="29">
        <f t="shared" ref="CU1335" si="14098">20*LOG(((1+$CL$4)/$CL$4)/((CP1335+CP1338)^2+(CQ1335+CQ1338)^2)^0.5)</f>
        <v>-112.76655671018139</v>
      </c>
      <c r="CW1335" s="53">
        <f t="shared" ref="CW1335" si="14099">((CP1335^2+CQ1335^2)^0.5)/((CP1338^2+CQ1338^2)^0.5)</f>
        <v>0.40823251150182172</v>
      </c>
    </row>
    <row r="1336" spans="1:101" ht="18" customHeight="1" thickBot="1">
      <c r="D1336" s="11"/>
      <c r="E1336" s="13"/>
      <c r="F1336" s="13"/>
      <c r="G1336" s="15"/>
      <c r="H1336" s="10"/>
      <c r="I1336" s="11"/>
      <c r="J1336" s="13"/>
      <c r="K1336" s="13"/>
      <c r="L1336" s="15"/>
      <c r="N1336" s="5"/>
      <c r="Q1336" s="6"/>
      <c r="S1336" s="11"/>
      <c r="T1336" s="13"/>
      <c r="U1336" s="13"/>
      <c r="V1336" s="15"/>
      <c r="W1336" s="20"/>
      <c r="X1336" s="5"/>
      <c r="AA1336" s="6"/>
      <c r="AB1336" s="20"/>
      <c r="AC1336" s="11"/>
      <c r="AD1336" s="13"/>
      <c r="AE1336" s="13"/>
      <c r="AF1336" s="15"/>
      <c r="AG1336" s="20"/>
      <c r="AH1336" s="5"/>
      <c r="AK1336" s="6"/>
      <c r="AL1336" s="20"/>
      <c r="AM1336" s="11"/>
      <c r="AN1336" s="13"/>
      <c r="AO1336" s="13"/>
      <c r="AP1336" s="15"/>
      <c r="AR1336" s="5"/>
      <c r="AU1336" s="6"/>
      <c r="AW1336" s="11"/>
      <c r="AX1336" s="13"/>
      <c r="AY1336" s="13"/>
      <c r="AZ1336" s="15"/>
      <c r="BA1336" s="20"/>
      <c r="BB1336" s="5"/>
      <c r="BE1336" s="6"/>
      <c r="BG1336" s="11"/>
      <c r="BH1336" s="13"/>
      <c r="BI1336" s="13"/>
      <c r="BJ1336" s="15"/>
      <c r="BL1336" s="5"/>
      <c r="BO1336" s="6"/>
      <c r="BQ1336" s="11"/>
      <c r="BR1336" s="13"/>
      <c r="BS1336" s="13"/>
      <c r="BT1336" s="15"/>
      <c r="BU1336" s="20"/>
      <c r="BV1336" s="5"/>
      <c r="BY1336" s="6"/>
      <c r="CA1336" s="11"/>
      <c r="CB1336" s="13"/>
      <c r="CC1336" s="13"/>
      <c r="CD1336" s="15"/>
      <c r="CF1336" s="5"/>
      <c r="CI1336" s="6"/>
      <c r="CK1336" s="11"/>
      <c r="CL1336" s="13"/>
      <c r="CM1336" s="13"/>
      <c r="CN1336" s="15"/>
      <c r="CP1336" s="5"/>
      <c r="CS1336" s="6"/>
      <c r="CW1336" s="54"/>
    </row>
    <row r="1337" spans="1:101" ht="18" customHeight="1" thickBot="1">
      <c r="D1337" s="11" t="s">
        <v>101</v>
      </c>
      <c r="E1337" s="13"/>
      <c r="F1337" s="13" t="s">
        <v>102</v>
      </c>
      <c r="G1337" s="15"/>
      <c r="H1337" s="10"/>
      <c r="I1337" s="11" t="s">
        <v>106</v>
      </c>
      <c r="J1337" s="13"/>
      <c r="K1337" s="13" t="s">
        <v>105</v>
      </c>
      <c r="L1337" s="15"/>
      <c r="N1337" s="194" t="s">
        <v>16</v>
      </c>
      <c r="O1337" s="195"/>
      <c r="P1337" s="196" t="s">
        <v>17</v>
      </c>
      <c r="Q1337" s="197"/>
      <c r="S1337" s="11" t="s">
        <v>4</v>
      </c>
      <c r="T1337" s="13"/>
      <c r="U1337" s="13" t="s">
        <v>5</v>
      </c>
      <c r="V1337" s="15"/>
      <c r="W1337" s="20"/>
      <c r="X1337" s="194" t="s">
        <v>111</v>
      </c>
      <c r="Y1337" s="195"/>
      <c r="Z1337" s="196" t="s">
        <v>110</v>
      </c>
      <c r="AA1337" s="197"/>
      <c r="AB1337" s="20"/>
      <c r="AC1337" s="11" t="s">
        <v>18</v>
      </c>
      <c r="AD1337" s="13"/>
      <c r="AE1337" s="13" t="s">
        <v>19</v>
      </c>
      <c r="AF1337" s="15"/>
      <c r="AG1337" s="20"/>
      <c r="AH1337" s="194" t="s">
        <v>114</v>
      </c>
      <c r="AI1337" s="195"/>
      <c r="AJ1337" s="196" t="s">
        <v>115</v>
      </c>
      <c r="AK1337" s="197"/>
      <c r="AL1337" s="20"/>
      <c r="AM1337" s="11" t="s">
        <v>138</v>
      </c>
      <c r="AN1337" s="13"/>
      <c r="AO1337" s="13" t="s">
        <v>137</v>
      </c>
      <c r="AP1337" s="15"/>
      <c r="AR1337" s="194" t="s">
        <v>117</v>
      </c>
      <c r="AS1337" s="195"/>
      <c r="AT1337" s="196" t="s">
        <v>118</v>
      </c>
      <c r="AU1337" s="197"/>
      <c r="AV1337" s="36"/>
      <c r="AW1337" s="11" t="s">
        <v>142</v>
      </c>
      <c r="AX1337" s="13"/>
      <c r="AY1337" s="13" t="s">
        <v>141</v>
      </c>
      <c r="AZ1337" s="15"/>
      <c r="BA1337" s="20"/>
      <c r="BB1337" s="194" t="s">
        <v>122</v>
      </c>
      <c r="BC1337" s="195"/>
      <c r="BD1337" s="196" t="s">
        <v>121</v>
      </c>
      <c r="BE1337" s="197"/>
      <c r="BF1337" s="36"/>
      <c r="BG1337" s="11" t="s">
        <v>145</v>
      </c>
      <c r="BH1337" s="13"/>
      <c r="BI1337" s="13" t="s">
        <v>146</v>
      </c>
      <c r="BJ1337" s="15"/>
      <c r="BK1337" s="36"/>
      <c r="BL1337" s="194" t="s">
        <v>125</v>
      </c>
      <c r="BM1337" s="195"/>
      <c r="BN1337" s="196" t="s">
        <v>126</v>
      </c>
      <c r="BO1337" s="197"/>
      <c r="BP1337" s="36"/>
      <c r="BQ1337" s="11" t="s">
        <v>150</v>
      </c>
      <c r="BR1337" s="13"/>
      <c r="BS1337" s="13" t="s">
        <v>149</v>
      </c>
      <c r="BT1337" s="15"/>
      <c r="BU1337" s="20"/>
      <c r="BV1337" s="194" t="s">
        <v>129</v>
      </c>
      <c r="BW1337" s="195"/>
      <c r="BX1337" s="196" t="s">
        <v>130</v>
      </c>
      <c r="BY1337" s="197"/>
      <c r="BZ1337" s="36"/>
      <c r="CA1337" s="11" t="s">
        <v>154</v>
      </c>
      <c r="CB1337" s="13"/>
      <c r="CC1337" s="13" t="s">
        <v>153</v>
      </c>
      <c r="CD1337" s="15"/>
      <c r="CE1337" s="36"/>
      <c r="CF1337" s="194" t="s">
        <v>134</v>
      </c>
      <c r="CG1337" s="195"/>
      <c r="CH1337" s="196" t="s">
        <v>133</v>
      </c>
      <c r="CI1337" s="197"/>
      <c r="CK1337" s="11" t="s">
        <v>159</v>
      </c>
      <c r="CL1337" s="13"/>
      <c r="CM1337" s="13" t="s">
        <v>158</v>
      </c>
      <c r="CN1337" s="15"/>
      <c r="CP1337" s="109" t="s">
        <v>161</v>
      </c>
      <c r="CQ1337" s="110"/>
      <c r="CR1337" s="111" t="s">
        <v>162</v>
      </c>
      <c r="CS1337" s="112"/>
      <c r="CU1337" s="38" t="s">
        <v>29</v>
      </c>
      <c r="CW1337" s="55" t="s">
        <v>47</v>
      </c>
    </row>
    <row r="1338" spans="1:101" ht="18" customHeight="1" thickTop="1" thickBot="1">
      <c r="D1338" s="16">
        <v>0</v>
      </c>
      <c r="E1338" s="17">
        <f t="shared" ref="E1338" si="14100">$B1335*$E$4</f>
        <v>2.6714943999999998</v>
      </c>
      <c r="F1338" s="18">
        <v>1</v>
      </c>
      <c r="G1338" s="19">
        <v>0</v>
      </c>
      <c r="H1338" s="10"/>
      <c r="I1338" s="16">
        <v>0</v>
      </c>
      <c r="J1338" s="17">
        <v>0</v>
      </c>
      <c r="K1338" s="18">
        <v>1</v>
      </c>
      <c r="L1338" s="19">
        <v>0</v>
      </c>
      <c r="N1338" s="1">
        <f t="shared" ref="N1338" si="14101">D1338*I1335+F1338*I1338-E1338*J1335-G1338*J1338</f>
        <v>0</v>
      </c>
      <c r="O1338" s="4">
        <f t="shared" ref="O1338" si="14102">(D1338*J1335+E1338*I1335+F1338*J1338+G1338*I1338)</f>
        <v>2.6714943999999998</v>
      </c>
      <c r="P1338" s="2">
        <f t="shared" ref="P1338" si="14103">D1338*K1335+F1338*K1338-E1338*L1335-G1338*L1338</f>
        <v>-11.504440328929279</v>
      </c>
      <c r="Q1338" s="3">
        <f t="shared" ref="Q1338" si="14104">(D1338*L1335+E1338*K1335+F1338*L1338+G1338*K1338)</f>
        <v>0</v>
      </c>
      <c r="S1338" s="16">
        <v>0</v>
      </c>
      <c r="T1338" s="17">
        <f t="shared" ref="T1338" si="14105">$B1335*$T$4</f>
        <v>5.9186943999999997</v>
      </c>
      <c r="U1338" s="18">
        <v>1</v>
      </c>
      <c r="V1338" s="19">
        <v>0</v>
      </c>
      <c r="W1338" s="20"/>
      <c r="X1338" s="1">
        <f t="shared" ref="X1338" si="14106">N1338*S1335+P1338*S1338-O1338*T1335-Q1338*T1338</f>
        <v>0</v>
      </c>
      <c r="Y1338" s="4">
        <f t="shared" ref="Y1338" si="14107">(N1338*T1335+O1338*S1335+P1338*T1338+Q1338*S1338)</f>
        <v>-65.419772149967883</v>
      </c>
      <c r="Z1338" s="2">
        <f t="shared" ref="Z1338" si="14108">N1338*U1335+P1338*U1338-O1338*V1335-Q1338*V1338</f>
        <v>-11.504440328929279</v>
      </c>
      <c r="AA1338" s="3">
        <f t="shared" ref="AA1338" si="14109">(N1338*V1335+O1338*U1335+P1338*V1338+Q1338*U1338)</f>
        <v>0</v>
      </c>
      <c r="AB1338" s="20"/>
      <c r="AC1338" s="16">
        <v>0</v>
      </c>
      <c r="AD1338" s="17">
        <v>0</v>
      </c>
      <c r="AE1338" s="18">
        <v>1</v>
      </c>
      <c r="AF1338" s="19">
        <v>0</v>
      </c>
      <c r="AG1338" s="20"/>
      <c r="AH1338" s="1">
        <f t="shared" ref="AH1338" si="14110">X1338*AC1335+Z1338*AC1338-Y1338*AD1335-AA1338*AD1338</f>
        <v>0</v>
      </c>
      <c r="AI1338" s="4">
        <f t="shared" ref="AI1338" si="14111">(X1338*AD1335+Y1338*AC1335+Z1338*AD1338+AA1338*AC1338)</f>
        <v>-65.419772149967883</v>
      </c>
      <c r="AJ1338" s="2">
        <f t="shared" ref="AJ1338" si="14112">X1338*AE1335+Z1338*AE1338-Y1338*AF1335-AA1338*AF1338</f>
        <v>355.95627406891379</v>
      </c>
      <c r="AK1338" s="3">
        <f t="shared" ref="AK1338" si="14113">(X1338*AF1335+Y1338*AE1335+Z1338*AF1338+AA1338*AE1338)</f>
        <v>0</v>
      </c>
      <c r="AL1338" s="20"/>
      <c r="AM1338" s="16">
        <v>0</v>
      </c>
      <c r="AN1338" s="17">
        <f t="shared" ref="AN1338" si="14114">$B1335*$AN$4</f>
        <v>6.250892799999999</v>
      </c>
      <c r="AO1338" s="18">
        <v>1</v>
      </c>
      <c r="AP1338" s="19">
        <v>0</v>
      </c>
      <c r="AR1338" s="1">
        <f t="shared" ref="AR1338" si="14115">AH1338*AM1335+AJ1338*AM1338-AI1338*AN1335-AK1338*AN1338</f>
        <v>0</v>
      </c>
      <c r="AS1338" s="4">
        <f t="shared" ref="AS1338" si="14116">(AH1338*AN1335+AI1338*AM1335+AJ1338*AN1338+AK1338*AM1338)</f>
        <v>2159.6247385422321</v>
      </c>
      <c r="AT1338" s="2">
        <f t="shared" ref="AT1338" si="14117">AH1338*AO1335+AJ1338*AO1338-AI1338*AP1335-AK1338*AP1338</f>
        <v>355.95627406891379</v>
      </c>
      <c r="AU1338" s="3">
        <f t="shared" ref="AU1338" si="14118">(AH1338*AP1335+AI1338*AO1335+AJ1338*AP1338+AK1338*AO1338)</f>
        <v>0</v>
      </c>
      <c r="AV1338" s="20"/>
      <c r="AW1338" s="16">
        <v>0</v>
      </c>
      <c r="AX1338" s="17">
        <v>0</v>
      </c>
      <c r="AY1338" s="18">
        <v>1</v>
      </c>
      <c r="AZ1338" s="19">
        <v>0</v>
      </c>
      <c r="BA1338" s="20"/>
      <c r="BB1338" s="1">
        <f t="shared" ref="BB1338" si="14119">AR1338*AW1335+AT1338*AW1338-AS1338*AX1335-AU1338*AX1338</f>
        <v>0</v>
      </c>
      <c r="BC1338" s="4">
        <f t="shared" ref="BC1338" si="14120">(AR1338*AX1335+AS1338*AW1335+AT1338*AX1338+AU1338*AW1338)</f>
        <v>2159.6247385422321</v>
      </c>
      <c r="BD1338" s="2">
        <f t="shared" ref="BD1338" si="14121">AR1338*AY1335+AT1338*AY1338-AS1338*AZ1335-AU1338*AZ1338</f>
        <v>-11774.585046631379</v>
      </c>
      <c r="BE1338" s="3">
        <f t="shared" ref="BE1338" si="14122">(AR1338*AZ1335+AS1338*AY1335+AT1338*AZ1338+AU1338*AY1338)</f>
        <v>0</v>
      </c>
      <c r="BF1338" s="20"/>
      <c r="BG1338" s="16">
        <v>0</v>
      </c>
      <c r="BH1338" s="17">
        <f t="shared" ref="BH1338" si="14123">$B1335*$BH$4</f>
        <v>5.9186943999999997</v>
      </c>
      <c r="BI1338" s="18">
        <v>1</v>
      </c>
      <c r="BJ1338" s="19">
        <v>0</v>
      </c>
      <c r="BK1338" s="20"/>
      <c r="BL1338" s="1">
        <f t="shared" ref="BL1338" si="14124">BB1338*BG1335+BD1338*BG1338-BC1338*BH1335-BE1338*BH1338</f>
        <v>0</v>
      </c>
      <c r="BM1338" s="4">
        <f t="shared" ref="BM1338" si="14125">(BB1338*BH1335+BC1338*BG1335+BD1338*BH1338+BE1338*BG1338)</f>
        <v>-67530.545839278639</v>
      </c>
      <c r="BN1338" s="2">
        <f t="shared" ref="BN1338" si="14126">BB1338*BI1335+BD1338*BI1338-BC1338*BJ1335-BE1338*BJ1338</f>
        <v>-11774.585046631379</v>
      </c>
      <c r="BO1338" s="3">
        <f t="shared" ref="BO1338" si="14127">(BB1338*BJ1335+BC1338*BI1335+BD1338*BJ1338+BE1338*BI1338)</f>
        <v>0</v>
      </c>
      <c r="BP1338" s="20"/>
      <c r="BQ1338" s="16">
        <v>0</v>
      </c>
      <c r="BR1338" s="17">
        <v>0</v>
      </c>
      <c r="BS1338" s="18">
        <v>1</v>
      </c>
      <c r="BT1338" s="19">
        <v>0</v>
      </c>
      <c r="BU1338" s="20"/>
      <c r="BV1338" s="1">
        <f t="shared" ref="BV1338" si="14128">BL1338*BQ1335+BN1338*BQ1338-BM1338*BR1335-BO1338*BR1338</f>
        <v>0</v>
      </c>
      <c r="BW1338" s="4">
        <f t="shared" ref="BW1338" si="14129">(BL1338*BR1335+BM1338*BQ1335+BN1338*BR1338+BO1338*BQ1338)</f>
        <v>-67530.545839278639</v>
      </c>
      <c r="BX1338" s="2">
        <f t="shared" ref="BX1338" si="14130">BL1338*BS1335+BN1338*BS1338-BM1338*BT1335-BO1338*BT1338</f>
        <v>304315.04659447673</v>
      </c>
      <c r="BY1338" s="3">
        <f t="shared" ref="BY1338" si="14131">(BL1338*BT1335+BM1338*BS1335+BN1338*BT1338+BO1338*BS1338)</f>
        <v>0</v>
      </c>
      <c r="BZ1338" s="20"/>
      <c r="CA1338" s="16">
        <v>0</v>
      </c>
      <c r="CB1338" s="17">
        <f t="shared" ref="CB1338" si="14132">$B1335*$CB$4</f>
        <v>2.6714943999999998</v>
      </c>
      <c r="CC1338" s="18">
        <v>1</v>
      </c>
      <c r="CD1338" s="19">
        <v>0</v>
      </c>
      <c r="CE1338" s="20"/>
      <c r="CF1338" s="1">
        <f t="shared" ref="CF1338" si="14133">BV1338*CA1335+BX1338*CA1338-BW1338*CB1335-BY1338*CB1338</f>
        <v>0</v>
      </c>
      <c r="CG1338" s="4">
        <f t="shared" ref="CG1338" si="14134">(BV1338*CB1335+BW1338*CA1335+BX1338*CB1338+BY1338*CA1338)</f>
        <v>745445.39697360503</v>
      </c>
      <c r="CH1338" s="2">
        <f t="shared" ref="CH1338" si="14135">BV1338*CC1335+BX1338*CC1338-BW1338*CD1335-BY1338*CD1338</f>
        <v>304315.04659447673</v>
      </c>
      <c r="CI1338" s="3">
        <f t="shared" ref="CI1338" si="14136">(BV1338*CD1335+BW1338*CC1335+BX1338*CD1338+BY1338*CC1338)</f>
        <v>0</v>
      </c>
      <c r="CK1338" s="16">
        <f t="shared" ref="CK1338" si="14137">1/$CL$4</f>
        <v>1</v>
      </c>
      <c r="CL1338" s="17">
        <v>0</v>
      </c>
      <c r="CM1338" s="18">
        <v>1</v>
      </c>
      <c r="CN1338" s="19">
        <v>0</v>
      </c>
      <c r="CP1338" s="1">
        <f t="shared" ref="CP1338" si="14138">CF1338*CK1335+CH1338*CK1338-CG1338*CL1335-CI1338*CL1338</f>
        <v>304315.04659447673</v>
      </c>
      <c r="CQ1338" s="4">
        <f t="shared" ref="CQ1338" si="14139">(CF1338*CL1335+CG1338*CK1335+CH1338*CL1338+CI1338*CK1338)</f>
        <v>745445.39697360503</v>
      </c>
      <c r="CR1338" s="2">
        <f t="shared" ref="CR1338" si="14140">CF1338*CM1335+CH1338*CM1338-CG1338*CN1335-CI1338*CN1338</f>
        <v>304315.04659447673</v>
      </c>
      <c r="CS1338" s="3">
        <f t="shared" ref="CS1338" si="14141">(CF1338*CN1335+CG1338*CM1335+CH1338*CN1338+CI1338*CM1338)</f>
        <v>0</v>
      </c>
      <c r="CU1338" s="39">
        <f t="shared" ref="CU1338" si="14142">(180/PI())*ATAN(-1*(CQ1335/CP1335))</f>
        <v>22.206879378763642</v>
      </c>
      <c r="CW1338" s="56">
        <f t="shared" ref="CW1338" si="14143">20*LOG(((1-(10^(CU1335/20)^2)*(1-((1-CW1335)/(1+CW1335))^2))^0.5))</f>
        <v>-1.8912390274063654E-11</v>
      </c>
    </row>
    <row r="1339" spans="1:101" ht="18" customHeight="1">
      <c r="E1339" s="20"/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30"/>
      <c r="AC1339" s="20"/>
      <c r="AD1339" s="20"/>
      <c r="AE1339" s="20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</row>
    <row r="1340" spans="1:101" ht="18" customHeight="1"/>
    <row r="1341" spans="1:101" ht="18" customHeight="1" thickBot="1">
      <c r="A1341" s="23"/>
      <c r="B1341" s="23"/>
      <c r="C1341" s="23"/>
      <c r="D1341" s="20" t="s">
        <v>6</v>
      </c>
      <c r="E1341" s="20"/>
      <c r="F1341" s="20"/>
      <c r="G1341" s="20"/>
      <c r="H1341" s="20"/>
      <c r="I1341" s="20" t="s">
        <v>7</v>
      </c>
      <c r="J1341" s="20"/>
      <c r="K1341" s="20"/>
      <c r="L1341" s="20"/>
      <c r="M1341" s="23"/>
      <c r="N1341" s="23"/>
      <c r="O1341" s="24" t="s">
        <v>8</v>
      </c>
      <c r="P1341" s="23"/>
      <c r="Q1341" s="23"/>
      <c r="R1341" s="23"/>
      <c r="S1341" s="20"/>
      <c r="T1341" s="20" t="s">
        <v>9</v>
      </c>
      <c r="U1341" s="23"/>
      <c r="V1341" s="23"/>
      <c r="W1341" s="23"/>
      <c r="X1341" s="23"/>
      <c r="Y1341" s="24" t="s">
        <v>10</v>
      </c>
      <c r="Z1341" s="23"/>
      <c r="AA1341" s="23"/>
      <c r="AB1341" s="23"/>
      <c r="AC1341" s="24" t="s">
        <v>11</v>
      </c>
      <c r="AD1341" s="20"/>
      <c r="AE1341" s="20"/>
      <c r="AF1341" s="20"/>
      <c r="AG1341" s="20"/>
      <c r="AH1341" s="23"/>
      <c r="AI1341" s="24" t="s">
        <v>12</v>
      </c>
      <c r="AJ1341" s="23"/>
      <c r="AK1341" s="23"/>
      <c r="AL1341" s="20"/>
      <c r="AM1341" s="24" t="s">
        <v>21</v>
      </c>
      <c r="AN1341" s="20"/>
      <c r="AO1341" s="23"/>
      <c r="AP1341" s="23"/>
      <c r="AQ1341" s="23"/>
      <c r="AR1341" s="23"/>
      <c r="AS1341" s="24" t="s">
        <v>87</v>
      </c>
      <c r="AT1341" s="23"/>
      <c r="AU1341" s="23"/>
      <c r="AV1341" s="23"/>
      <c r="AW1341" s="24" t="s">
        <v>22</v>
      </c>
      <c r="AX1341" s="20"/>
      <c r="AY1341" s="20"/>
      <c r="AZ1341" s="20"/>
      <c r="BA1341" s="20"/>
      <c r="BB1341" s="23"/>
      <c r="BC1341" s="24" t="s">
        <v>13</v>
      </c>
      <c r="BD1341" s="23"/>
      <c r="BE1341" s="23"/>
      <c r="BF1341" s="23"/>
      <c r="BG1341" s="24" t="s">
        <v>23</v>
      </c>
      <c r="BH1341" s="20"/>
      <c r="BI1341" s="23"/>
      <c r="BJ1341" s="23"/>
      <c r="BK1341" s="23"/>
      <c r="BL1341" s="23"/>
      <c r="BM1341" s="24" t="s">
        <v>24</v>
      </c>
      <c r="BN1341" s="23"/>
      <c r="BO1341" s="23"/>
      <c r="BP1341" s="23"/>
      <c r="BQ1341" s="24" t="s">
        <v>22</v>
      </c>
      <c r="BR1341" s="20"/>
      <c r="BS1341" s="20"/>
      <c r="BT1341" s="20"/>
      <c r="BU1341" s="20"/>
      <c r="BV1341" s="23"/>
      <c r="BW1341" s="24" t="s">
        <v>25</v>
      </c>
      <c r="BX1341" s="23"/>
      <c r="BY1341" s="23"/>
      <c r="BZ1341" s="23"/>
      <c r="CA1341" s="24" t="s">
        <v>23</v>
      </c>
      <c r="CB1341" s="20"/>
      <c r="CC1341" s="23"/>
      <c r="CD1341" s="23"/>
      <c r="CE1341" s="23"/>
      <c r="CF1341" s="23"/>
      <c r="CG1341" s="24" t="s">
        <v>88</v>
      </c>
      <c r="CH1341" s="23"/>
      <c r="CI1341" s="23"/>
      <c r="CJ1341" s="23"/>
      <c r="CK1341" s="24" t="s">
        <v>155</v>
      </c>
      <c r="CL1341" s="24"/>
      <c r="CM1341" s="23"/>
      <c r="CN1341" s="23"/>
      <c r="CO1341" s="23"/>
      <c r="CP1341" s="23"/>
      <c r="CQ1341" s="24" t="s">
        <v>89</v>
      </c>
      <c r="CR1341" s="23"/>
      <c r="CS1341" s="23"/>
    </row>
    <row r="1342" spans="1:101" ht="18" customHeight="1" thickBot="1">
      <c r="A1342" s="23"/>
      <c r="B1342" s="33"/>
      <c r="C1342" s="23"/>
      <c r="D1342" s="7" t="s">
        <v>99</v>
      </c>
      <c r="E1342" s="8"/>
      <c r="F1342" s="8" t="s">
        <v>100</v>
      </c>
      <c r="G1342" s="9"/>
      <c r="H1342" s="10"/>
      <c r="I1342" s="7" t="s">
        <v>103</v>
      </c>
      <c r="J1342" s="8"/>
      <c r="K1342" s="8" t="s">
        <v>104</v>
      </c>
      <c r="L1342" s="9"/>
      <c r="M1342" s="23"/>
      <c r="N1342" s="194" t="s">
        <v>74</v>
      </c>
      <c r="O1342" s="195"/>
      <c r="P1342" s="196" t="s">
        <v>75</v>
      </c>
      <c r="Q1342" s="197"/>
      <c r="R1342" s="23"/>
      <c r="S1342" s="7" t="s">
        <v>2</v>
      </c>
      <c r="T1342" s="8"/>
      <c r="U1342" s="8" t="s">
        <v>3</v>
      </c>
      <c r="V1342" s="9"/>
      <c r="W1342" s="20"/>
      <c r="X1342" s="194" t="s">
        <v>108</v>
      </c>
      <c r="Y1342" s="195"/>
      <c r="Z1342" s="196" t="s">
        <v>109</v>
      </c>
      <c r="AA1342" s="197"/>
      <c r="AB1342" s="20"/>
      <c r="AC1342" s="7" t="s">
        <v>107</v>
      </c>
      <c r="AD1342" s="8"/>
      <c r="AE1342" s="8" t="s">
        <v>14</v>
      </c>
      <c r="AF1342" s="9"/>
      <c r="AG1342" s="20"/>
      <c r="AH1342" s="194" t="s">
        <v>112</v>
      </c>
      <c r="AI1342" s="195"/>
      <c r="AJ1342" s="196" t="s">
        <v>113</v>
      </c>
      <c r="AK1342" s="197"/>
      <c r="AL1342" s="20"/>
      <c r="AM1342" s="106" t="s">
        <v>135</v>
      </c>
      <c r="AN1342" s="107"/>
      <c r="AO1342" s="107" t="s">
        <v>136</v>
      </c>
      <c r="AP1342" s="108"/>
      <c r="AQ1342" s="23"/>
      <c r="AR1342" s="194" t="s">
        <v>116</v>
      </c>
      <c r="AS1342" s="195"/>
      <c r="AT1342" s="196" t="s">
        <v>0</v>
      </c>
      <c r="AU1342" s="197"/>
      <c r="AV1342" s="36"/>
      <c r="AW1342" s="7" t="s">
        <v>139</v>
      </c>
      <c r="AX1342" s="8"/>
      <c r="AY1342" s="8" t="s">
        <v>140</v>
      </c>
      <c r="AZ1342" s="9"/>
      <c r="BA1342" s="20"/>
      <c r="BB1342" s="194" t="s">
        <v>119</v>
      </c>
      <c r="BC1342" s="195"/>
      <c r="BD1342" s="196" t="s">
        <v>120</v>
      </c>
      <c r="BE1342" s="197"/>
      <c r="BF1342" s="36"/>
      <c r="BG1342" s="190" t="s">
        <v>143</v>
      </c>
      <c r="BH1342" s="191"/>
      <c r="BI1342" s="192" t="s">
        <v>144</v>
      </c>
      <c r="BJ1342" s="193"/>
      <c r="BK1342" s="36"/>
      <c r="BL1342" s="194" t="s">
        <v>123</v>
      </c>
      <c r="BM1342" s="195"/>
      <c r="BN1342" s="196" t="s">
        <v>124</v>
      </c>
      <c r="BO1342" s="197"/>
      <c r="BP1342" s="36"/>
      <c r="BQ1342" s="7" t="s">
        <v>147</v>
      </c>
      <c r="BR1342" s="8"/>
      <c r="BS1342" s="8" t="s">
        <v>148</v>
      </c>
      <c r="BT1342" s="9"/>
      <c r="BU1342" s="20"/>
      <c r="BV1342" s="194" t="s">
        <v>127</v>
      </c>
      <c r="BW1342" s="195"/>
      <c r="BX1342" s="196" t="s">
        <v>128</v>
      </c>
      <c r="BY1342" s="197"/>
      <c r="BZ1342" s="36"/>
      <c r="CA1342" s="7" t="s">
        <v>151</v>
      </c>
      <c r="CB1342" s="8"/>
      <c r="CC1342" s="8" t="s">
        <v>152</v>
      </c>
      <c r="CD1342" s="9"/>
      <c r="CE1342" s="36"/>
      <c r="CF1342" s="194" t="s">
        <v>131</v>
      </c>
      <c r="CG1342" s="195"/>
      <c r="CH1342" s="196" t="s">
        <v>132</v>
      </c>
      <c r="CI1342" s="197"/>
      <c r="CJ1342" s="23"/>
      <c r="CK1342" s="7" t="s">
        <v>156</v>
      </c>
      <c r="CL1342" s="8"/>
      <c r="CM1342" s="8" t="s">
        <v>157</v>
      </c>
      <c r="CN1342" s="9"/>
      <c r="CO1342" s="23"/>
      <c r="CP1342" s="194" t="s">
        <v>160</v>
      </c>
      <c r="CQ1342" s="195"/>
      <c r="CR1342" s="196" t="s">
        <v>132</v>
      </c>
      <c r="CS1342" s="197"/>
      <c r="CU1342" s="26" t="s">
        <v>15</v>
      </c>
      <c r="CW1342" s="52" t="s">
        <v>46</v>
      </c>
    </row>
    <row r="1343" spans="1:101" ht="18" customHeight="1" thickTop="1" thickBot="1">
      <c r="B1343" s="34">
        <v>3.3</v>
      </c>
      <c r="D1343" s="11">
        <v>1</v>
      </c>
      <c r="E1343" s="12">
        <v>0</v>
      </c>
      <c r="F1343" s="13">
        <v>0</v>
      </c>
      <c r="G1343" s="14">
        <v>0</v>
      </c>
      <c r="H1343" s="10"/>
      <c r="I1343" s="11">
        <v>1</v>
      </c>
      <c r="J1343" s="12">
        <v>0</v>
      </c>
      <c r="K1343" s="13">
        <v>0</v>
      </c>
      <c r="L1343" s="40">
        <f t="shared" ref="L1343" si="14144">$B1343*$J$4</f>
        <v>4.7092320000000001</v>
      </c>
      <c r="N1343" s="1">
        <f t="shared" ref="N1343" si="14145">D1343*I1343+F1343*I1346-E1343*J1343-G1343*J1346</f>
        <v>1</v>
      </c>
      <c r="O1343" s="4">
        <f t="shared" ref="O1343" si="14146">(D1343*J1343+E1343*I1343+F1343*J1346+G1343*I1346)</f>
        <v>0</v>
      </c>
      <c r="P1343" s="2">
        <f t="shared" ref="P1343" si="14147">D1343*K1343+F1343*K1346-E1343*L1343-G1343*L1346</f>
        <v>0</v>
      </c>
      <c r="Q1343" s="3">
        <f t="shared" ref="Q1343" si="14148">(D1343*L1343+E1343*K1343+F1343*L1346+G1343*K1346)</f>
        <v>4.7092320000000001</v>
      </c>
      <c r="S1343" s="11">
        <v>1</v>
      </c>
      <c r="T1343" s="12">
        <v>0</v>
      </c>
      <c r="U1343" s="13">
        <v>0</v>
      </c>
      <c r="V1343" s="13">
        <v>0</v>
      </c>
      <c r="W1343" s="20"/>
      <c r="X1343" s="1">
        <f t="shared" ref="X1343" si="14149">N1343*S1343+P1343*S1346-O1343*T1343-Q1343*T1346</f>
        <v>-27.042459365888</v>
      </c>
      <c r="Y1343" s="4">
        <f t="shared" ref="Y1343" si="14150">(N1343*T1343+O1343*S1343+P1343*T1346+Q1343*S1346)</f>
        <v>0</v>
      </c>
      <c r="Z1343" s="2">
        <f t="shared" ref="Z1343" si="14151">N1343*U1343+P1343*U1346-O1343*V1343-Q1343*V1346</f>
        <v>0</v>
      </c>
      <c r="AA1343" s="3">
        <f t="shared" ref="AA1343" si="14152">(N1343*V1343+O1343*U1343+P1343*V1346+Q1343*U1346)</f>
        <v>4.7092320000000001</v>
      </c>
      <c r="AB1343" s="20"/>
      <c r="AC1343" s="11">
        <v>1</v>
      </c>
      <c r="AD1343" s="12">
        <v>0</v>
      </c>
      <c r="AE1343" s="13">
        <v>0</v>
      </c>
      <c r="AF1343" s="40">
        <f t="shared" ref="AF1343" si="14153">$B1343*$AD$4</f>
        <v>5.6512169999999999</v>
      </c>
      <c r="AG1343" s="20"/>
      <c r="AH1343" s="1">
        <f t="shared" ref="AH1343" si="14154">X1343*AC1343+Z1343*AC1346-Y1343*AD1343-AA1343*AD1346</f>
        <v>-27.042459365888</v>
      </c>
      <c r="AI1343" s="4">
        <f t="shared" ref="AI1343" si="14155">(X1343*AD1343+Y1343*AC1343+Z1343*AD1346+AA1343*AC1346)</f>
        <v>0</v>
      </c>
      <c r="AJ1343" s="2">
        <f t="shared" ref="AJ1343" si="14156">X1343*AE1343+Z1343*AE1346-Y1343*AF1343-AA1343*AF1346</f>
        <v>0</v>
      </c>
      <c r="AK1343" s="3">
        <f t="shared" ref="AK1343" si="14157">(X1343*AF1343+Y1343*AE1343+Z1343*AF1346+AA1343*AE1346)</f>
        <v>-148.11357409031547</v>
      </c>
      <c r="AL1343" s="20"/>
      <c r="AM1343" s="11">
        <v>1</v>
      </c>
      <c r="AN1343" s="12">
        <v>0</v>
      </c>
      <c r="AO1343" s="13">
        <v>0</v>
      </c>
      <c r="AP1343" s="14">
        <v>0</v>
      </c>
      <c r="AR1343" s="1">
        <f t="shared" ref="AR1343" si="14158">AH1343*AM1343+AJ1343*AM1346-AI1343*AN1343-AK1343*AN1346</f>
        <v>904.44499299669849</v>
      </c>
      <c r="AS1343" s="4">
        <f t="shared" ref="AS1343" si="14159">(AH1343*AN1343+AI1343*AM1343+AJ1343*AN1346+AK1343*AM1346)</f>
        <v>0</v>
      </c>
      <c r="AT1343" s="2">
        <f t="shared" ref="AT1343" si="14160">AH1343*AO1343+AJ1343*AO1346-AI1343*AP1343-AK1343*AP1346</f>
        <v>0</v>
      </c>
      <c r="AU1343" s="3">
        <f t="shared" ref="AU1343" si="14161">(AH1343*AP1343+AI1343*AO1343+AJ1343*AP1346+AK1343*AO1346)</f>
        <v>-148.11357409031547</v>
      </c>
      <c r="AV1343" s="20"/>
      <c r="AW1343" s="11">
        <v>1</v>
      </c>
      <c r="AX1343" s="12">
        <v>0</v>
      </c>
      <c r="AY1343" s="13">
        <v>0</v>
      </c>
      <c r="AZ1343" s="40">
        <f t="shared" ref="AZ1343" si="14162">$B1343*$AX$4</f>
        <v>5.6512169999999999</v>
      </c>
      <c r="BA1343" s="20"/>
      <c r="BB1343" s="1">
        <f t="shared" ref="BB1343" si="14163">AR1343*AW1343+AT1343*AW1346-AS1343*AX1343-AU1343*AX1346</f>
        <v>904.44499299669849</v>
      </c>
      <c r="BC1343" s="4">
        <f t="shared" ref="BC1343" si="14164">(AR1343*AX1343+AS1343*AW1343+AT1343*AX1346+AU1343*AW1346)</f>
        <v>0</v>
      </c>
      <c r="BD1343" s="2">
        <f t="shared" ref="BD1343" si="14165">AR1343*AY1343+AT1343*AY1346-AS1343*AZ1343-AU1343*AZ1346</f>
        <v>0</v>
      </c>
      <c r="BE1343" s="3">
        <f t="shared" ref="BE1343" si="14166">(AR1343*AZ1343+AS1343*AY1343+AT1343*AZ1346+AU1343*AY1346)</f>
        <v>4963.1013458975076</v>
      </c>
      <c r="BF1343" s="20"/>
      <c r="BG1343" s="11">
        <v>1</v>
      </c>
      <c r="BH1343" s="12">
        <v>0</v>
      </c>
      <c r="BI1343" s="13">
        <v>0</v>
      </c>
      <c r="BJ1343" s="14">
        <v>0</v>
      </c>
      <c r="BK1343" s="20"/>
      <c r="BL1343" s="1">
        <f t="shared" ref="BL1343" si="14167">BB1343*BG1343+BD1343*BG1346-BC1343*BH1343-BE1343*BH1346</f>
        <v>-28649.751491932246</v>
      </c>
      <c r="BM1343" s="4">
        <f t="shared" ref="BM1343" si="14168">(BB1343*BH1343+BC1343*BG1343+BD1343*BH1346+BE1343*BG1346)</f>
        <v>0</v>
      </c>
      <c r="BN1343" s="2">
        <f t="shared" ref="BN1343" si="14169">BB1343*BI1343+BD1343*BI1346-BC1343*BJ1343-BE1343*BJ1346</f>
        <v>0</v>
      </c>
      <c r="BO1343" s="3">
        <f t="shared" ref="BO1343" si="14170">(BB1343*BJ1343+BC1343*BI1343+BD1343*BJ1346+BE1343*BI1346)</f>
        <v>4963.1013458975076</v>
      </c>
      <c r="BP1343" s="20"/>
      <c r="BQ1343" s="11">
        <v>1</v>
      </c>
      <c r="BR1343" s="12">
        <v>0</v>
      </c>
      <c r="BS1343" s="13">
        <v>0</v>
      </c>
      <c r="BT1343" s="40">
        <f t="shared" ref="BT1343" si="14171">$B1343*BR$4</f>
        <v>4.7092320000000001</v>
      </c>
      <c r="BU1343" s="20"/>
      <c r="BV1343" s="1">
        <f t="shared" ref="BV1343" si="14172">BL1343*BQ1343+BN1343*BQ1346-BM1343*BR1343-BO1343*BR1346</f>
        <v>-28649.751491932246</v>
      </c>
      <c r="BW1343" s="4">
        <f t="shared" ref="BW1343" si="14173">(BL1343*BR1343+BM1343*BQ1343+BN1343*BR1346+BO1343*BQ1346)</f>
        <v>0</v>
      </c>
      <c r="BX1343" s="2">
        <f t="shared" ref="BX1343" si="14174">BL1343*BS1343+BN1343*BS1346-BM1343*BT1343-BO1343*BT1346</f>
        <v>0</v>
      </c>
      <c r="BY1343" s="3">
        <f t="shared" ref="BY1343" si="14175">(BL1343*BT1343+BM1343*BS1343+BN1343*BT1346+BO1343*BS1346)</f>
        <v>-129955.22517195757</v>
      </c>
      <c r="BZ1343" s="20"/>
      <c r="CA1343" s="11">
        <v>1</v>
      </c>
      <c r="CB1343" s="12">
        <v>0</v>
      </c>
      <c r="CC1343" s="13">
        <v>0</v>
      </c>
      <c r="CD1343" s="14">
        <v>0</v>
      </c>
      <c r="CE1343" s="20"/>
      <c r="CF1343" s="1">
        <f t="shared" ref="CF1343" si="14176">BV1343*CA1343+BX1343*CA1346-BW1343*CB1343-BY1343*CB1346</f>
        <v>320641.82344165252</v>
      </c>
      <c r="CG1343" s="4">
        <f t="shared" ref="CG1343" si="14177">(BV1343*CB1343+BW1343*CA1343+BX1343*CB1346+BY1343*CA1346)</f>
        <v>0</v>
      </c>
      <c r="CH1343" s="2">
        <f t="shared" ref="CH1343" si="14178">BV1343*CC1343+BX1343*CC1346-BW1343*CD1343-BY1343*CD1346</f>
        <v>0</v>
      </c>
      <c r="CI1343" s="3">
        <f t="shared" ref="CI1343" si="14179">(BV1343*CD1343+BW1343*CC1343+BX1343*CD1346+BY1343*CC1346)</f>
        <v>-129955.22517195757</v>
      </c>
      <c r="CJ1343" s="28"/>
      <c r="CK1343" s="11">
        <v>1</v>
      </c>
      <c r="CL1343" s="12">
        <v>0</v>
      </c>
      <c r="CM1343" s="13">
        <v>0</v>
      </c>
      <c r="CN1343" s="14">
        <v>0</v>
      </c>
      <c r="CP1343" s="1">
        <f t="shared" ref="CP1343" si="14180">CF1343*CK1343+CH1343*CK1346-CG1343*CL1343-CI1343*CL1346</f>
        <v>320641.82344165252</v>
      </c>
      <c r="CQ1343" s="4">
        <f t="shared" ref="CQ1343" si="14181">(CF1343*CL1343+CG1343*CK1343+CH1343*CL1346+CI1343*CK1346)</f>
        <v>-129955.22517195757</v>
      </c>
      <c r="CR1343" s="2">
        <f t="shared" ref="CR1343" si="14182">CF1343*CM1343+CH1343*CM1346-CG1343*CN1343-CI1343*CN1346</f>
        <v>0</v>
      </c>
      <c r="CS1343" s="3">
        <f t="shared" ref="CS1343" si="14183">(CF1343*CN1343+CG1343*CM1343+CH1343*CN1346+CI1343*CM1346)</f>
        <v>-129955.22517195757</v>
      </c>
      <c r="CU1343" s="29">
        <f t="shared" ref="CU1343" si="14184">20*LOG(((1+$CL$4)/$CL$4)/((CP1343+CP1346)^2+(CQ1343+CQ1346)^2)^0.5)</f>
        <v>-113.26537475684336</v>
      </c>
      <c r="CW1343" s="53">
        <f t="shared" ref="CW1343" si="14185">((CP1343^2+CQ1343^2)^0.5)/((CP1346^2+CQ1346^2)^0.5)</f>
        <v>0.40529717482938166</v>
      </c>
    </row>
    <row r="1344" spans="1:101" ht="18" customHeight="1" thickBot="1">
      <c r="D1344" s="11"/>
      <c r="E1344" s="13"/>
      <c r="F1344" s="13"/>
      <c r="G1344" s="15"/>
      <c r="H1344" s="10"/>
      <c r="I1344" s="11"/>
      <c r="J1344" s="13"/>
      <c r="K1344" s="13"/>
      <c r="L1344" s="15"/>
      <c r="N1344" s="5"/>
      <c r="Q1344" s="6"/>
      <c r="S1344" s="11"/>
      <c r="T1344" s="13"/>
      <c r="U1344" s="13"/>
      <c r="V1344" s="15"/>
      <c r="W1344" s="20"/>
      <c r="X1344" s="5"/>
      <c r="AA1344" s="6"/>
      <c r="AB1344" s="20"/>
      <c r="AC1344" s="11"/>
      <c r="AD1344" s="13"/>
      <c r="AE1344" s="13"/>
      <c r="AF1344" s="15"/>
      <c r="AG1344" s="20"/>
      <c r="AH1344" s="5"/>
      <c r="AK1344" s="6"/>
      <c r="AL1344" s="20"/>
      <c r="AM1344" s="11"/>
      <c r="AN1344" s="13"/>
      <c r="AO1344" s="13"/>
      <c r="AP1344" s="15"/>
      <c r="AR1344" s="5"/>
      <c r="AU1344" s="6"/>
      <c r="AW1344" s="11"/>
      <c r="AX1344" s="13"/>
      <c r="AY1344" s="13"/>
      <c r="AZ1344" s="15"/>
      <c r="BA1344" s="20"/>
      <c r="BB1344" s="5"/>
      <c r="BE1344" s="6"/>
      <c r="BG1344" s="11"/>
      <c r="BH1344" s="13"/>
      <c r="BI1344" s="13"/>
      <c r="BJ1344" s="15"/>
      <c r="BL1344" s="5"/>
      <c r="BO1344" s="6"/>
      <c r="BQ1344" s="11"/>
      <c r="BR1344" s="13"/>
      <c r="BS1344" s="13"/>
      <c r="BT1344" s="15"/>
      <c r="BU1344" s="20"/>
      <c r="BV1344" s="5"/>
      <c r="BY1344" s="6"/>
      <c r="CA1344" s="11"/>
      <c r="CB1344" s="13"/>
      <c r="CC1344" s="13"/>
      <c r="CD1344" s="15"/>
      <c r="CF1344" s="5"/>
      <c r="CI1344" s="6"/>
      <c r="CK1344" s="11"/>
      <c r="CL1344" s="13"/>
      <c r="CM1344" s="13"/>
      <c r="CN1344" s="15"/>
      <c r="CP1344" s="5"/>
      <c r="CS1344" s="6"/>
      <c r="CW1344" s="54"/>
    </row>
    <row r="1345" spans="1:101" ht="18" customHeight="1" thickBot="1">
      <c r="D1345" s="11" t="s">
        <v>101</v>
      </c>
      <c r="E1345" s="13"/>
      <c r="F1345" s="13" t="s">
        <v>102</v>
      </c>
      <c r="G1345" s="15"/>
      <c r="H1345" s="10"/>
      <c r="I1345" s="11" t="s">
        <v>106</v>
      </c>
      <c r="J1345" s="13"/>
      <c r="K1345" s="13" t="s">
        <v>105</v>
      </c>
      <c r="L1345" s="15"/>
      <c r="N1345" s="194" t="s">
        <v>16</v>
      </c>
      <c r="O1345" s="195"/>
      <c r="P1345" s="196" t="s">
        <v>17</v>
      </c>
      <c r="Q1345" s="197"/>
      <c r="S1345" s="11" t="s">
        <v>4</v>
      </c>
      <c r="T1345" s="13"/>
      <c r="U1345" s="13" t="s">
        <v>5</v>
      </c>
      <c r="V1345" s="15"/>
      <c r="W1345" s="20"/>
      <c r="X1345" s="194" t="s">
        <v>111</v>
      </c>
      <c r="Y1345" s="195"/>
      <c r="Z1345" s="196" t="s">
        <v>110</v>
      </c>
      <c r="AA1345" s="197"/>
      <c r="AB1345" s="20"/>
      <c r="AC1345" s="11" t="s">
        <v>18</v>
      </c>
      <c r="AD1345" s="13"/>
      <c r="AE1345" s="13" t="s">
        <v>19</v>
      </c>
      <c r="AF1345" s="15"/>
      <c r="AG1345" s="20"/>
      <c r="AH1345" s="194" t="s">
        <v>114</v>
      </c>
      <c r="AI1345" s="195"/>
      <c r="AJ1345" s="196" t="s">
        <v>115</v>
      </c>
      <c r="AK1345" s="197"/>
      <c r="AL1345" s="20"/>
      <c r="AM1345" s="11" t="s">
        <v>138</v>
      </c>
      <c r="AN1345" s="13"/>
      <c r="AO1345" s="13" t="s">
        <v>137</v>
      </c>
      <c r="AP1345" s="15"/>
      <c r="AR1345" s="194" t="s">
        <v>117</v>
      </c>
      <c r="AS1345" s="195"/>
      <c r="AT1345" s="196" t="s">
        <v>118</v>
      </c>
      <c r="AU1345" s="197"/>
      <c r="AV1345" s="36"/>
      <c r="AW1345" s="11" t="s">
        <v>142</v>
      </c>
      <c r="AX1345" s="13"/>
      <c r="AY1345" s="13" t="s">
        <v>141</v>
      </c>
      <c r="AZ1345" s="15"/>
      <c r="BA1345" s="20"/>
      <c r="BB1345" s="194" t="s">
        <v>122</v>
      </c>
      <c r="BC1345" s="195"/>
      <c r="BD1345" s="196" t="s">
        <v>121</v>
      </c>
      <c r="BE1345" s="197"/>
      <c r="BF1345" s="36"/>
      <c r="BG1345" s="11" t="s">
        <v>145</v>
      </c>
      <c r="BH1345" s="13"/>
      <c r="BI1345" s="13" t="s">
        <v>146</v>
      </c>
      <c r="BJ1345" s="15"/>
      <c r="BK1345" s="36"/>
      <c r="BL1345" s="194" t="s">
        <v>125</v>
      </c>
      <c r="BM1345" s="195"/>
      <c r="BN1345" s="196" t="s">
        <v>126</v>
      </c>
      <c r="BO1345" s="197"/>
      <c r="BP1345" s="36"/>
      <c r="BQ1345" s="11" t="s">
        <v>150</v>
      </c>
      <c r="BR1345" s="13"/>
      <c r="BS1345" s="13" t="s">
        <v>149</v>
      </c>
      <c r="BT1345" s="15"/>
      <c r="BU1345" s="20"/>
      <c r="BV1345" s="194" t="s">
        <v>129</v>
      </c>
      <c r="BW1345" s="195"/>
      <c r="BX1345" s="196" t="s">
        <v>130</v>
      </c>
      <c r="BY1345" s="197"/>
      <c r="BZ1345" s="36"/>
      <c r="CA1345" s="11" t="s">
        <v>154</v>
      </c>
      <c r="CB1345" s="13"/>
      <c r="CC1345" s="13" t="s">
        <v>153</v>
      </c>
      <c r="CD1345" s="15"/>
      <c r="CE1345" s="36"/>
      <c r="CF1345" s="194" t="s">
        <v>134</v>
      </c>
      <c r="CG1345" s="195"/>
      <c r="CH1345" s="196" t="s">
        <v>133</v>
      </c>
      <c r="CI1345" s="197"/>
      <c r="CK1345" s="11" t="s">
        <v>159</v>
      </c>
      <c r="CL1345" s="13"/>
      <c r="CM1345" s="13" t="s">
        <v>158</v>
      </c>
      <c r="CN1345" s="15"/>
      <c r="CP1345" s="109" t="s">
        <v>161</v>
      </c>
      <c r="CQ1345" s="110"/>
      <c r="CR1345" s="111" t="s">
        <v>162</v>
      </c>
      <c r="CS1345" s="112"/>
      <c r="CU1345" s="38" t="s">
        <v>29</v>
      </c>
      <c r="CW1345" s="55" t="s">
        <v>47</v>
      </c>
    </row>
    <row r="1346" spans="1:101" ht="18" customHeight="1" thickTop="1" thickBot="1">
      <c r="D1346" s="16">
        <v>0</v>
      </c>
      <c r="E1346" s="17">
        <f t="shared" ref="E1346" si="14186">$B1343*$E$4</f>
        <v>2.6877839999999997</v>
      </c>
      <c r="F1346" s="18">
        <v>1</v>
      </c>
      <c r="G1346" s="19">
        <v>0</v>
      </c>
      <c r="H1346" s="10"/>
      <c r="I1346" s="16">
        <v>0</v>
      </c>
      <c r="J1346" s="17">
        <v>0</v>
      </c>
      <c r="K1346" s="18">
        <v>1</v>
      </c>
      <c r="L1346" s="19">
        <v>0</v>
      </c>
      <c r="N1346" s="1">
        <f t="shared" ref="N1346" si="14187">D1346*I1343+F1346*I1346-E1346*J1343-G1346*J1346</f>
        <v>0</v>
      </c>
      <c r="O1346" s="4">
        <f t="shared" ref="O1346" si="14188">(D1346*J1343+E1346*I1343+F1346*J1346+G1346*I1346)</f>
        <v>2.6877839999999997</v>
      </c>
      <c r="P1346" s="2">
        <f t="shared" ref="P1346" si="14189">D1346*K1343+F1346*K1346-E1346*L1343-G1346*L1346</f>
        <v>-11.657398421887999</v>
      </c>
      <c r="Q1346" s="3">
        <f t="shared" ref="Q1346" si="14190">(D1346*L1343+E1346*K1343+F1346*L1346+G1346*K1346)</f>
        <v>0</v>
      </c>
      <c r="S1346" s="16">
        <v>0</v>
      </c>
      <c r="T1346" s="17">
        <f t="shared" ref="T1346" si="14191">$B1343*$T$4</f>
        <v>5.9547840000000001</v>
      </c>
      <c r="U1346" s="18">
        <v>1</v>
      </c>
      <c r="V1346" s="19">
        <v>0</v>
      </c>
      <c r="W1346" s="20"/>
      <c r="X1346" s="1">
        <f t="shared" ref="X1346" si="14192">N1346*S1343+P1346*S1346-O1346*T1343-Q1346*T1346</f>
        <v>0</v>
      </c>
      <c r="Y1346" s="4">
        <f t="shared" ref="Y1346" si="14193">(N1346*T1343+O1346*S1343+P1346*T1346+Q1346*S1346)</f>
        <v>-66.729505604283915</v>
      </c>
      <c r="Z1346" s="2">
        <f t="shared" ref="Z1346" si="14194">N1346*U1343+P1346*U1346-O1346*V1343-Q1346*V1346</f>
        <v>-11.657398421887999</v>
      </c>
      <c r="AA1346" s="3">
        <f t="shared" ref="AA1346" si="14195">(N1346*V1343+O1346*U1343+P1346*V1346+Q1346*U1346)</f>
        <v>0</v>
      </c>
      <c r="AB1346" s="20"/>
      <c r="AC1346" s="16">
        <v>0</v>
      </c>
      <c r="AD1346" s="17">
        <v>0</v>
      </c>
      <c r="AE1346" s="18">
        <v>1</v>
      </c>
      <c r="AF1346" s="19">
        <v>0</v>
      </c>
      <c r="AG1346" s="20"/>
      <c r="AH1346" s="1">
        <f t="shared" ref="AH1346" si="14196">X1346*AC1343+Z1346*AC1346-Y1346*AD1343-AA1346*AD1346</f>
        <v>0</v>
      </c>
      <c r="AI1346" s="4">
        <f t="shared" ref="AI1346" si="14197">(X1346*AD1343+Y1346*AC1343+Z1346*AD1346+AA1346*AC1346)</f>
        <v>-66.729505604283915</v>
      </c>
      <c r="AJ1346" s="2">
        <f t="shared" ref="AJ1346" si="14198">X1346*AE1343+Z1346*AE1346-Y1346*AF1343-AA1346*AF1346</f>
        <v>365.44551805063657</v>
      </c>
      <c r="AK1346" s="3">
        <f t="shared" ref="AK1346" si="14199">(X1346*AF1343+Y1346*AE1343+Z1346*AF1346+AA1346*AE1346)</f>
        <v>0</v>
      </c>
      <c r="AL1346" s="20"/>
      <c r="AM1346" s="16">
        <v>0</v>
      </c>
      <c r="AN1346" s="17">
        <f t="shared" ref="AN1346" si="14200">$B1343*$AN$4</f>
        <v>6.289007999999999</v>
      </c>
      <c r="AO1346" s="18">
        <v>1</v>
      </c>
      <c r="AP1346" s="19">
        <v>0</v>
      </c>
      <c r="AR1346" s="1">
        <f t="shared" ref="AR1346" si="14201">AH1346*AM1343+AJ1346*AM1346-AI1346*AN1343-AK1346*AN1346</f>
        <v>0</v>
      </c>
      <c r="AS1346" s="4">
        <f t="shared" ref="AS1346" si="14202">(AH1346*AN1343+AI1346*AM1343+AJ1346*AN1346+AK1346*AM1346)</f>
        <v>2231.5602809803136</v>
      </c>
      <c r="AT1346" s="2">
        <f t="shared" ref="AT1346" si="14203">AH1346*AO1343+AJ1346*AO1346-AI1346*AP1343-AK1346*AP1346</f>
        <v>365.44551805063657</v>
      </c>
      <c r="AU1346" s="3">
        <f t="shared" ref="AU1346" si="14204">(AH1346*AP1343+AI1346*AO1343+AJ1346*AP1346+AK1346*AO1346)</f>
        <v>0</v>
      </c>
      <c r="AV1346" s="20"/>
      <c r="AW1346" s="16">
        <v>0</v>
      </c>
      <c r="AX1346" s="17">
        <v>0</v>
      </c>
      <c r="AY1346" s="18">
        <v>1</v>
      </c>
      <c r="AZ1346" s="19">
        <v>0</v>
      </c>
      <c r="BA1346" s="20"/>
      <c r="BB1346" s="1">
        <f t="shared" ref="BB1346" si="14205">AR1346*AW1343+AT1346*AW1346-AS1346*AX1343-AU1346*AX1346</f>
        <v>0</v>
      </c>
      <c r="BC1346" s="4">
        <f t="shared" ref="BC1346" si="14206">(AR1346*AX1343+AS1346*AW1343+AT1346*AX1346+AU1346*AW1346)</f>
        <v>2231.5602809803136</v>
      </c>
      <c r="BD1346" s="2">
        <f t="shared" ref="BD1346" si="14207">AR1346*AY1343+AT1346*AY1346-AS1346*AZ1343-AU1346*AZ1346</f>
        <v>-12245.585878350088</v>
      </c>
      <c r="BE1346" s="3">
        <f t="shared" ref="BE1346" si="14208">(AR1346*AZ1343+AS1346*AY1343+AT1346*AZ1346+AU1346*AY1346)</f>
        <v>0</v>
      </c>
      <c r="BF1346" s="20"/>
      <c r="BG1346" s="16">
        <v>0</v>
      </c>
      <c r="BH1346" s="17">
        <f t="shared" ref="BH1346" si="14209">$B1343*$BH$4</f>
        <v>5.9547840000000001</v>
      </c>
      <c r="BI1346" s="18">
        <v>1</v>
      </c>
      <c r="BJ1346" s="19">
        <v>0</v>
      </c>
      <c r="BK1346" s="20"/>
      <c r="BL1346" s="1">
        <f t="shared" ref="BL1346" si="14210">BB1346*BG1343+BD1346*BG1346-BC1346*BH1343-BE1346*BH1346</f>
        <v>0</v>
      </c>
      <c r="BM1346" s="4">
        <f t="shared" ref="BM1346" si="14211">(BB1346*BH1343+BC1346*BG1343+BD1346*BH1346+BE1346*BG1346)</f>
        <v>-70688.258578044741</v>
      </c>
      <c r="BN1346" s="2">
        <f t="shared" ref="BN1346" si="14212">BB1346*BI1343+BD1346*BI1346-BC1346*BJ1343-BE1346*BJ1346</f>
        <v>-12245.585878350088</v>
      </c>
      <c r="BO1346" s="3">
        <f t="shared" ref="BO1346" si="14213">(BB1346*BJ1343+BC1346*BI1343+BD1346*BJ1346+BE1346*BI1346)</f>
        <v>0</v>
      </c>
      <c r="BP1346" s="20"/>
      <c r="BQ1346" s="16">
        <v>0</v>
      </c>
      <c r="BR1346" s="17">
        <v>0</v>
      </c>
      <c r="BS1346" s="18">
        <v>1</v>
      </c>
      <c r="BT1346" s="19">
        <v>0</v>
      </c>
      <c r="BU1346" s="20"/>
      <c r="BV1346" s="1">
        <f t="shared" ref="BV1346" si="14214">BL1346*BQ1343+BN1346*BQ1346-BM1346*BR1343-BO1346*BR1346</f>
        <v>0</v>
      </c>
      <c r="BW1346" s="4">
        <f t="shared" ref="BW1346" si="14215">(BL1346*BR1343+BM1346*BQ1343+BN1346*BR1346+BO1346*BQ1346)</f>
        <v>-70688.258578044741</v>
      </c>
      <c r="BX1346" s="2">
        <f t="shared" ref="BX1346" si="14216">BL1346*BS1343+BN1346*BS1346-BM1346*BT1343-BO1346*BT1346</f>
        <v>320641.8234416527</v>
      </c>
      <c r="BY1346" s="3">
        <f t="shared" ref="BY1346" si="14217">(BL1346*BT1343+BM1346*BS1343+BN1346*BT1346+BO1346*BS1346)</f>
        <v>0</v>
      </c>
      <c r="BZ1346" s="20"/>
      <c r="CA1346" s="16">
        <v>0</v>
      </c>
      <c r="CB1346" s="17">
        <f t="shared" ref="CB1346" si="14218">$B1343*$CB$4</f>
        <v>2.6877839999999997</v>
      </c>
      <c r="CC1346" s="18">
        <v>1</v>
      </c>
      <c r="CD1346" s="19">
        <v>0</v>
      </c>
      <c r="CE1346" s="20"/>
      <c r="CF1346" s="1">
        <f t="shared" ref="CF1346" si="14219">BV1346*CA1343+BX1346*CA1346-BW1346*CB1343-BY1346*CB1346</f>
        <v>0</v>
      </c>
      <c r="CG1346" s="4">
        <f t="shared" ref="CG1346" si="14220">(BV1346*CB1343+BW1346*CA1343+BX1346*CB1346+BY1346*CA1346)</f>
        <v>791127.70419925428</v>
      </c>
      <c r="CH1346" s="2">
        <f t="shared" ref="CH1346" si="14221">BV1346*CC1343+BX1346*CC1346-BW1346*CD1343-BY1346*CD1346</f>
        <v>320641.8234416527</v>
      </c>
      <c r="CI1346" s="3">
        <f t="shared" ref="CI1346" si="14222">(BV1346*CD1343+BW1346*CC1343+BX1346*CD1346+BY1346*CC1346)</f>
        <v>0</v>
      </c>
      <c r="CK1346" s="16">
        <f t="shared" ref="CK1346" si="14223">1/$CL$4</f>
        <v>1</v>
      </c>
      <c r="CL1346" s="17">
        <v>0</v>
      </c>
      <c r="CM1346" s="18">
        <v>1</v>
      </c>
      <c r="CN1346" s="19">
        <v>0</v>
      </c>
      <c r="CP1346" s="1">
        <f t="shared" ref="CP1346" si="14224">CF1346*CK1343+CH1346*CK1346-CG1346*CL1343-CI1346*CL1346</f>
        <v>320641.8234416527</v>
      </c>
      <c r="CQ1346" s="4">
        <f t="shared" ref="CQ1346" si="14225">(CF1346*CL1343+CG1346*CK1343+CH1346*CL1346+CI1346*CK1346)</f>
        <v>791127.70419925428</v>
      </c>
      <c r="CR1346" s="2">
        <f t="shared" ref="CR1346" si="14226">CF1346*CM1343+CH1346*CM1346-CG1346*CN1343-CI1346*CN1346</f>
        <v>320641.8234416527</v>
      </c>
      <c r="CS1346" s="3">
        <f t="shared" ref="CS1346" si="14227">(CF1346*CN1343+CG1346*CM1343+CH1346*CN1346+CI1346*CM1346)</f>
        <v>0</v>
      </c>
      <c r="CU1346" s="39">
        <f t="shared" ref="CU1346" si="14228">(180/PI())*ATAN(-1*(CQ1343/CP1343))</f>
        <v>22.06257352623577</v>
      </c>
      <c r="CW1346" s="56">
        <f t="shared" ref="CW1346" si="14229">20*LOG(((1-(10^(CU1343/20)^2)*(1-((1-CW1343)/(1+CW1343))^2))^0.5))</f>
        <v>-1.6809192069506611E-11</v>
      </c>
    </row>
    <row r="1347" spans="1:101" ht="18" customHeight="1">
      <c r="E1347" s="20"/>
      <c r="F1347" s="20"/>
      <c r="G1347" s="20"/>
      <c r="H1347" s="20"/>
      <c r="I1347" s="20"/>
      <c r="J1347" s="20"/>
      <c r="K1347" s="20"/>
      <c r="L1347" s="20"/>
      <c r="M1347" s="20"/>
      <c r="N1347" s="20"/>
      <c r="O1347" s="20"/>
      <c r="P1347" s="20"/>
      <c r="Q1347" s="20"/>
      <c r="R1347" s="20"/>
      <c r="S1347" s="20"/>
      <c r="T1347" s="20"/>
      <c r="U1347" s="20"/>
      <c r="V1347" s="20"/>
      <c r="W1347" s="20"/>
      <c r="X1347" s="20"/>
      <c r="Y1347" s="20"/>
      <c r="Z1347" s="20"/>
      <c r="AA1347" s="20"/>
      <c r="AB1347" s="30"/>
      <c r="AC1347" s="20"/>
      <c r="AD1347" s="20"/>
      <c r="AE1347" s="20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</row>
    <row r="1348" spans="1:101" ht="18" customHeight="1"/>
    <row r="1349" spans="1:101" ht="18" customHeight="1" thickBot="1">
      <c r="A1349" s="23"/>
      <c r="B1349" s="23"/>
      <c r="C1349" s="23"/>
      <c r="D1349" s="20" t="s">
        <v>6</v>
      </c>
      <c r="E1349" s="20"/>
      <c r="F1349" s="20"/>
      <c r="G1349" s="20"/>
      <c r="H1349" s="20"/>
      <c r="I1349" s="20" t="s">
        <v>7</v>
      </c>
      <c r="J1349" s="20"/>
      <c r="K1349" s="20"/>
      <c r="L1349" s="20"/>
      <c r="M1349" s="23"/>
      <c r="N1349" s="23"/>
      <c r="O1349" s="24" t="s">
        <v>8</v>
      </c>
      <c r="P1349" s="23"/>
      <c r="Q1349" s="23"/>
      <c r="R1349" s="23"/>
      <c r="S1349" s="20"/>
      <c r="T1349" s="20" t="s">
        <v>9</v>
      </c>
      <c r="U1349" s="23"/>
      <c r="V1349" s="23"/>
      <c r="W1349" s="23"/>
      <c r="X1349" s="23"/>
      <c r="Y1349" s="24" t="s">
        <v>10</v>
      </c>
      <c r="Z1349" s="23"/>
      <c r="AA1349" s="23"/>
      <c r="AB1349" s="23"/>
      <c r="AC1349" s="24" t="s">
        <v>11</v>
      </c>
      <c r="AD1349" s="20"/>
      <c r="AE1349" s="20"/>
      <c r="AF1349" s="20"/>
      <c r="AG1349" s="20"/>
      <c r="AH1349" s="23"/>
      <c r="AI1349" s="24" t="s">
        <v>12</v>
      </c>
      <c r="AJ1349" s="23"/>
      <c r="AK1349" s="23"/>
      <c r="AL1349" s="20"/>
      <c r="AM1349" s="24" t="s">
        <v>21</v>
      </c>
      <c r="AN1349" s="20"/>
      <c r="AO1349" s="23"/>
      <c r="AP1349" s="23"/>
      <c r="AQ1349" s="23"/>
      <c r="AR1349" s="23"/>
      <c r="AS1349" s="24" t="s">
        <v>87</v>
      </c>
      <c r="AT1349" s="23"/>
      <c r="AU1349" s="23"/>
      <c r="AV1349" s="23"/>
      <c r="AW1349" s="24" t="s">
        <v>22</v>
      </c>
      <c r="AX1349" s="20"/>
      <c r="AY1349" s="20"/>
      <c r="AZ1349" s="20"/>
      <c r="BA1349" s="20"/>
      <c r="BB1349" s="23"/>
      <c r="BC1349" s="24" t="s">
        <v>13</v>
      </c>
      <c r="BD1349" s="23"/>
      <c r="BE1349" s="23"/>
      <c r="BF1349" s="23"/>
      <c r="BG1349" s="24" t="s">
        <v>23</v>
      </c>
      <c r="BH1349" s="20"/>
      <c r="BI1349" s="23"/>
      <c r="BJ1349" s="23"/>
      <c r="BK1349" s="23"/>
      <c r="BL1349" s="23"/>
      <c r="BM1349" s="24" t="s">
        <v>24</v>
      </c>
      <c r="BN1349" s="23"/>
      <c r="BO1349" s="23"/>
      <c r="BP1349" s="23"/>
      <c r="BQ1349" s="24" t="s">
        <v>22</v>
      </c>
      <c r="BR1349" s="20"/>
      <c r="BS1349" s="20"/>
      <c r="BT1349" s="20"/>
      <c r="BU1349" s="20"/>
      <c r="BV1349" s="23"/>
      <c r="BW1349" s="24" t="s">
        <v>25</v>
      </c>
      <c r="BX1349" s="23"/>
      <c r="BY1349" s="23"/>
      <c r="BZ1349" s="23"/>
      <c r="CA1349" s="24" t="s">
        <v>23</v>
      </c>
      <c r="CB1349" s="20"/>
      <c r="CC1349" s="23"/>
      <c r="CD1349" s="23"/>
      <c r="CE1349" s="23"/>
      <c r="CF1349" s="23"/>
      <c r="CG1349" s="24" t="s">
        <v>88</v>
      </c>
      <c r="CH1349" s="23"/>
      <c r="CI1349" s="23"/>
      <c r="CJ1349" s="23"/>
      <c r="CK1349" s="24" t="s">
        <v>155</v>
      </c>
      <c r="CL1349" s="24"/>
      <c r="CM1349" s="23"/>
      <c r="CN1349" s="23"/>
      <c r="CO1349" s="23"/>
      <c r="CP1349" s="23"/>
      <c r="CQ1349" s="24" t="s">
        <v>89</v>
      </c>
      <c r="CR1349" s="23"/>
      <c r="CS1349" s="23"/>
    </row>
    <row r="1350" spans="1:101" ht="18" customHeight="1" thickBot="1">
      <c r="A1350" s="23"/>
      <c r="B1350" s="33"/>
      <c r="C1350" s="23"/>
      <c r="D1350" s="7" t="s">
        <v>99</v>
      </c>
      <c r="E1350" s="8"/>
      <c r="F1350" s="8" t="s">
        <v>100</v>
      </c>
      <c r="G1350" s="9"/>
      <c r="H1350" s="10"/>
      <c r="I1350" s="7" t="s">
        <v>103</v>
      </c>
      <c r="J1350" s="8"/>
      <c r="K1350" s="8" t="s">
        <v>104</v>
      </c>
      <c r="L1350" s="9"/>
      <c r="M1350" s="23"/>
      <c r="N1350" s="194" t="s">
        <v>74</v>
      </c>
      <c r="O1350" s="195"/>
      <c r="P1350" s="196" t="s">
        <v>75</v>
      </c>
      <c r="Q1350" s="197"/>
      <c r="R1350" s="23"/>
      <c r="S1350" s="7" t="s">
        <v>2</v>
      </c>
      <c r="T1350" s="8"/>
      <c r="U1350" s="8" t="s">
        <v>3</v>
      </c>
      <c r="V1350" s="9"/>
      <c r="W1350" s="20"/>
      <c r="X1350" s="194" t="s">
        <v>108</v>
      </c>
      <c r="Y1350" s="195"/>
      <c r="Z1350" s="196" t="s">
        <v>109</v>
      </c>
      <c r="AA1350" s="197"/>
      <c r="AB1350" s="20"/>
      <c r="AC1350" s="7" t="s">
        <v>107</v>
      </c>
      <c r="AD1350" s="8"/>
      <c r="AE1350" s="8" t="s">
        <v>14</v>
      </c>
      <c r="AF1350" s="9"/>
      <c r="AG1350" s="20"/>
      <c r="AH1350" s="194" t="s">
        <v>112</v>
      </c>
      <c r="AI1350" s="195"/>
      <c r="AJ1350" s="196" t="s">
        <v>113</v>
      </c>
      <c r="AK1350" s="197"/>
      <c r="AL1350" s="20"/>
      <c r="AM1350" s="106" t="s">
        <v>135</v>
      </c>
      <c r="AN1350" s="107"/>
      <c r="AO1350" s="107" t="s">
        <v>136</v>
      </c>
      <c r="AP1350" s="108"/>
      <c r="AQ1350" s="23"/>
      <c r="AR1350" s="194" t="s">
        <v>116</v>
      </c>
      <c r="AS1350" s="195"/>
      <c r="AT1350" s="196" t="s">
        <v>0</v>
      </c>
      <c r="AU1350" s="197"/>
      <c r="AV1350" s="36"/>
      <c r="AW1350" s="7" t="s">
        <v>139</v>
      </c>
      <c r="AX1350" s="8"/>
      <c r="AY1350" s="8" t="s">
        <v>140</v>
      </c>
      <c r="AZ1350" s="9"/>
      <c r="BA1350" s="20"/>
      <c r="BB1350" s="194" t="s">
        <v>119</v>
      </c>
      <c r="BC1350" s="195"/>
      <c r="BD1350" s="196" t="s">
        <v>120</v>
      </c>
      <c r="BE1350" s="197"/>
      <c r="BF1350" s="36"/>
      <c r="BG1350" s="190" t="s">
        <v>143</v>
      </c>
      <c r="BH1350" s="191"/>
      <c r="BI1350" s="192" t="s">
        <v>144</v>
      </c>
      <c r="BJ1350" s="193"/>
      <c r="BK1350" s="36"/>
      <c r="BL1350" s="194" t="s">
        <v>123</v>
      </c>
      <c r="BM1350" s="195"/>
      <c r="BN1350" s="196" t="s">
        <v>124</v>
      </c>
      <c r="BO1350" s="197"/>
      <c r="BP1350" s="36"/>
      <c r="BQ1350" s="7" t="s">
        <v>147</v>
      </c>
      <c r="BR1350" s="8"/>
      <c r="BS1350" s="8" t="s">
        <v>148</v>
      </c>
      <c r="BT1350" s="9"/>
      <c r="BU1350" s="20"/>
      <c r="BV1350" s="194" t="s">
        <v>127</v>
      </c>
      <c r="BW1350" s="195"/>
      <c r="BX1350" s="196" t="s">
        <v>128</v>
      </c>
      <c r="BY1350" s="197"/>
      <c r="BZ1350" s="36"/>
      <c r="CA1350" s="7" t="s">
        <v>151</v>
      </c>
      <c r="CB1350" s="8"/>
      <c r="CC1350" s="8" t="s">
        <v>152</v>
      </c>
      <c r="CD1350" s="9"/>
      <c r="CE1350" s="36"/>
      <c r="CF1350" s="194" t="s">
        <v>131</v>
      </c>
      <c r="CG1350" s="195"/>
      <c r="CH1350" s="196" t="s">
        <v>132</v>
      </c>
      <c r="CI1350" s="197"/>
      <c r="CJ1350" s="23"/>
      <c r="CK1350" s="7" t="s">
        <v>156</v>
      </c>
      <c r="CL1350" s="8"/>
      <c r="CM1350" s="8" t="s">
        <v>157</v>
      </c>
      <c r="CN1350" s="9"/>
      <c r="CO1350" s="23"/>
      <c r="CP1350" s="194" t="s">
        <v>160</v>
      </c>
      <c r="CQ1350" s="195"/>
      <c r="CR1350" s="196" t="s">
        <v>132</v>
      </c>
      <c r="CS1350" s="197"/>
      <c r="CU1350" s="26" t="s">
        <v>15</v>
      </c>
      <c r="CW1350" s="52" t="s">
        <v>46</v>
      </c>
    </row>
    <row r="1351" spans="1:101" ht="18" customHeight="1" thickTop="1" thickBot="1">
      <c r="B1351" s="34">
        <v>3.32</v>
      </c>
      <c r="D1351" s="11">
        <v>1</v>
      </c>
      <c r="E1351" s="12">
        <v>0</v>
      </c>
      <c r="F1351" s="13">
        <v>0</v>
      </c>
      <c r="G1351" s="14">
        <v>0</v>
      </c>
      <c r="H1351" s="10"/>
      <c r="I1351" s="11">
        <v>1</v>
      </c>
      <c r="J1351" s="12">
        <v>0</v>
      </c>
      <c r="K1351" s="13">
        <v>0</v>
      </c>
      <c r="L1351" s="40">
        <f t="shared" ref="L1351" si="14230">$B1351*$J$4</f>
        <v>4.7377728000000001</v>
      </c>
      <c r="N1351" s="1">
        <f t="shared" ref="N1351" si="14231">D1351*I1351+F1351*I1354-E1351*J1351-G1351*J1354</f>
        <v>1</v>
      </c>
      <c r="O1351" s="4">
        <f t="shared" ref="O1351" si="14232">(D1351*J1351+E1351*I1351+F1351*J1354+G1351*I1354)</f>
        <v>0</v>
      </c>
      <c r="P1351" s="2">
        <f t="shared" ref="P1351" si="14233">D1351*K1351+F1351*K1354-E1351*L1351-G1351*L1354</f>
        <v>0</v>
      </c>
      <c r="Q1351" s="3">
        <f t="shared" ref="Q1351" si="14234">(D1351*L1351+E1351*K1351+F1351*L1354+G1351*K1354)</f>
        <v>4.7377728000000001</v>
      </c>
      <c r="S1351" s="11">
        <v>1</v>
      </c>
      <c r="T1351" s="12">
        <v>0</v>
      </c>
      <c r="U1351" s="13">
        <v>0</v>
      </c>
      <c r="V1351" s="13">
        <v>0</v>
      </c>
      <c r="W1351" s="20"/>
      <c r="X1351" s="1">
        <f t="shared" ref="X1351" si="14235">N1351*S1351+P1351*S1354-O1351*T1351-Q1351*T1354</f>
        <v>-27.38339799031808</v>
      </c>
      <c r="Y1351" s="4">
        <f t="shared" ref="Y1351" si="14236">(N1351*T1351+O1351*S1351+P1351*T1354+Q1351*S1354)</f>
        <v>0</v>
      </c>
      <c r="Z1351" s="2">
        <f t="shared" ref="Z1351" si="14237">N1351*U1351+P1351*U1354-O1351*V1351-Q1351*V1354</f>
        <v>0</v>
      </c>
      <c r="AA1351" s="3">
        <f t="shared" ref="AA1351" si="14238">(N1351*V1351+O1351*U1351+P1351*V1354+Q1351*U1354)</f>
        <v>4.7377728000000001</v>
      </c>
      <c r="AB1351" s="20"/>
      <c r="AC1351" s="11">
        <v>1</v>
      </c>
      <c r="AD1351" s="12">
        <v>0</v>
      </c>
      <c r="AE1351" s="13">
        <v>0</v>
      </c>
      <c r="AF1351" s="40">
        <f t="shared" ref="AF1351" si="14239">$B1351*$AD$4</f>
        <v>5.6854668000000004</v>
      </c>
      <c r="AG1351" s="20"/>
      <c r="AH1351" s="1">
        <f t="shared" ref="AH1351" si="14240">X1351*AC1351+Z1351*AC1354-Y1351*AD1351-AA1351*AD1354</f>
        <v>-27.38339799031808</v>
      </c>
      <c r="AI1351" s="4">
        <f t="shared" ref="AI1351" si="14241">(X1351*AD1351+Y1351*AC1351+Z1351*AD1354+AA1351*AC1354)</f>
        <v>0</v>
      </c>
      <c r="AJ1351" s="2">
        <f t="shared" ref="AJ1351" si="14242">X1351*AE1351+Z1351*AE1354-Y1351*AF1351-AA1351*AF1354</f>
        <v>0</v>
      </c>
      <c r="AK1351" s="3">
        <f t="shared" ref="AK1351" si="14243">(X1351*AF1351+Y1351*AE1351+Z1351*AF1354+AA1351*AE1354)</f>
        <v>-150.94962734514019</v>
      </c>
      <c r="AL1351" s="20"/>
      <c r="AM1351" s="11">
        <v>1</v>
      </c>
      <c r="AN1351" s="12">
        <v>0</v>
      </c>
      <c r="AO1351" s="13">
        <v>0</v>
      </c>
      <c r="AP1351" s="14">
        <v>0</v>
      </c>
      <c r="AR1351" s="1">
        <f t="shared" ref="AR1351" si="14244">AH1351*AM1351+AJ1351*AM1354-AI1351*AN1351-AK1351*AN1354</f>
        <v>927.69349121647269</v>
      </c>
      <c r="AS1351" s="4">
        <f t="shared" ref="AS1351" si="14245">(AH1351*AN1351+AI1351*AM1351+AJ1351*AN1354+AK1351*AM1354)</f>
        <v>0</v>
      </c>
      <c r="AT1351" s="2">
        <f t="shared" ref="AT1351" si="14246">AH1351*AO1351+AJ1351*AO1354-AI1351*AP1351-AK1351*AP1354</f>
        <v>0</v>
      </c>
      <c r="AU1351" s="3">
        <f t="shared" ref="AU1351" si="14247">(AH1351*AP1351+AI1351*AO1351+AJ1351*AP1354+AK1351*AO1354)</f>
        <v>-150.94962734514019</v>
      </c>
      <c r="AV1351" s="20"/>
      <c r="AW1351" s="11">
        <v>1</v>
      </c>
      <c r="AX1351" s="12">
        <v>0</v>
      </c>
      <c r="AY1351" s="13">
        <v>0</v>
      </c>
      <c r="AZ1351" s="40">
        <f t="shared" ref="AZ1351" si="14248">$B1351*$AX$4</f>
        <v>5.6854668000000004</v>
      </c>
      <c r="BA1351" s="20"/>
      <c r="BB1351" s="1">
        <f t="shared" ref="BB1351" si="14249">AR1351*AW1351+AT1351*AW1354-AS1351*AX1351-AU1351*AX1354</f>
        <v>927.69349121647269</v>
      </c>
      <c r="BC1351" s="4">
        <f t="shared" ref="BC1351" si="14250">(AR1351*AX1351+AS1351*AW1351+AT1351*AX1354+AU1351*AW1354)</f>
        <v>0</v>
      </c>
      <c r="BD1351" s="2">
        <f t="shared" ref="BD1351" si="14251">AR1351*AY1351+AT1351*AY1354-AS1351*AZ1351-AU1351*AZ1354</f>
        <v>0</v>
      </c>
      <c r="BE1351" s="3">
        <f t="shared" ref="BE1351" si="14252">(AR1351*AZ1351+AS1351*AY1351+AT1351*AZ1354+AU1351*AY1354)</f>
        <v>5123.4209175422066</v>
      </c>
      <c r="BF1351" s="20"/>
      <c r="BG1351" s="11">
        <v>1</v>
      </c>
      <c r="BH1351" s="12">
        <v>0</v>
      </c>
      <c r="BI1351" s="13">
        <v>0</v>
      </c>
      <c r="BJ1351" s="14">
        <v>0</v>
      </c>
      <c r="BK1351" s="20"/>
      <c r="BL1351" s="1">
        <f t="shared" ref="BL1351" si="14253">BB1351*BG1351+BD1351*BG1354-BC1351*BH1351-BE1351*BH1354</f>
        <v>-29766.073625374909</v>
      </c>
      <c r="BM1351" s="4">
        <f t="shared" ref="BM1351" si="14254">(BB1351*BH1351+BC1351*BG1351+BD1351*BH1354+BE1351*BG1354)</f>
        <v>0</v>
      </c>
      <c r="BN1351" s="2">
        <f t="shared" ref="BN1351" si="14255">BB1351*BI1351+BD1351*BI1354-BC1351*BJ1351-BE1351*BJ1354</f>
        <v>0</v>
      </c>
      <c r="BO1351" s="3">
        <f t="shared" ref="BO1351" si="14256">(BB1351*BJ1351+BC1351*BI1351+BD1351*BJ1354+BE1351*BI1354)</f>
        <v>5123.4209175422066</v>
      </c>
      <c r="BP1351" s="20"/>
      <c r="BQ1351" s="11">
        <v>1</v>
      </c>
      <c r="BR1351" s="12">
        <v>0</v>
      </c>
      <c r="BS1351" s="13">
        <v>0</v>
      </c>
      <c r="BT1351" s="40">
        <f t="shared" ref="BT1351" si="14257">$B1351*BR$4</f>
        <v>4.7377728000000001</v>
      </c>
      <c r="BU1351" s="20"/>
      <c r="BV1351" s="1">
        <f t="shared" ref="BV1351" si="14258">BL1351*BQ1351+BN1351*BQ1354-BM1351*BR1351-BO1351*BR1354</f>
        <v>-29766.073625374909</v>
      </c>
      <c r="BW1351" s="4">
        <f t="shared" ref="BW1351" si="14259">(BL1351*BR1351+BM1351*BQ1351+BN1351*BR1354+BO1351*BQ1354)</f>
        <v>0</v>
      </c>
      <c r="BX1351" s="2">
        <f t="shared" ref="BX1351" si="14260">BL1351*BS1351+BN1351*BS1354-BM1351*BT1351-BO1351*BT1354</f>
        <v>0</v>
      </c>
      <c r="BY1351" s="3">
        <f t="shared" ref="BY1351" si="14261">(BL1351*BT1351+BM1351*BS1351+BN1351*BT1354+BO1351*BS1354)</f>
        <v>-135901.47306755642</v>
      </c>
      <c r="BZ1351" s="20"/>
      <c r="CA1351" s="11">
        <v>1</v>
      </c>
      <c r="CB1351" s="12">
        <v>0</v>
      </c>
      <c r="CC1351" s="13">
        <v>0</v>
      </c>
      <c r="CD1351" s="14">
        <v>0</v>
      </c>
      <c r="CE1351" s="20"/>
      <c r="CF1351" s="1">
        <f t="shared" ref="CF1351" si="14262">BV1351*CA1351+BX1351*CA1354-BW1351*CB1351-BY1351*CB1354</f>
        <v>337721.51189771533</v>
      </c>
      <c r="CG1351" s="4">
        <f t="shared" ref="CG1351" si="14263">(BV1351*CB1351+BW1351*CA1351+BX1351*CB1354+BY1351*CA1354)</f>
        <v>0</v>
      </c>
      <c r="CH1351" s="2">
        <f t="shared" ref="CH1351" si="14264">BV1351*CC1351+BX1351*CC1354-BW1351*CD1351-BY1351*CD1354</f>
        <v>0</v>
      </c>
      <c r="CI1351" s="3">
        <f t="shared" ref="CI1351" si="14265">(BV1351*CD1351+BW1351*CC1351+BX1351*CD1354+BY1351*CC1354)</f>
        <v>-135901.47306755642</v>
      </c>
      <c r="CJ1351" s="28"/>
      <c r="CK1351" s="11">
        <v>1</v>
      </c>
      <c r="CL1351" s="12">
        <v>0</v>
      </c>
      <c r="CM1351" s="13">
        <v>0</v>
      </c>
      <c r="CN1351" s="14">
        <v>0</v>
      </c>
      <c r="CP1351" s="1">
        <f t="shared" ref="CP1351" si="14266">CF1351*CK1351+CH1351*CK1354-CG1351*CL1351-CI1351*CL1354</f>
        <v>337721.51189771533</v>
      </c>
      <c r="CQ1351" s="4">
        <f t="shared" ref="CQ1351" si="14267">(CF1351*CL1351+CG1351*CK1351+CH1351*CL1354+CI1351*CK1354)</f>
        <v>-135901.47306755642</v>
      </c>
      <c r="CR1351" s="2">
        <f t="shared" ref="CR1351" si="14268">CF1351*CM1351+CH1351*CM1354-CG1351*CN1351-CI1351*CN1354</f>
        <v>0</v>
      </c>
      <c r="CS1351" s="3">
        <f t="shared" ref="CS1351" si="14269">(CF1351*CN1351+CG1351*CM1351+CH1351*CN1354+CI1351*CM1354)</f>
        <v>-135901.47306755642</v>
      </c>
      <c r="CU1351" s="29">
        <f t="shared" ref="CU1351" si="14270">20*LOG(((1+$CL$4)/$CL$4)/((CP1351+CP1354)^2+(CQ1351+CQ1354)^2)^0.5)</f>
        <v>-113.76087502607322</v>
      </c>
      <c r="CW1351" s="53">
        <f t="shared" ref="CW1351" si="14271">((CP1351^2+CQ1351^2)^0.5)/((CP1354^2+CQ1354^2)^0.5)</f>
        <v>0.40240691895795466</v>
      </c>
    </row>
    <row r="1352" spans="1:101" ht="18" customHeight="1" thickBot="1">
      <c r="D1352" s="11"/>
      <c r="E1352" s="13"/>
      <c r="F1352" s="13"/>
      <c r="G1352" s="15"/>
      <c r="H1352" s="10"/>
      <c r="I1352" s="11"/>
      <c r="J1352" s="13"/>
      <c r="K1352" s="13"/>
      <c r="L1352" s="15"/>
      <c r="N1352" s="5"/>
      <c r="Q1352" s="6"/>
      <c r="S1352" s="11"/>
      <c r="T1352" s="13"/>
      <c r="U1352" s="13"/>
      <c r="V1352" s="15"/>
      <c r="W1352" s="20"/>
      <c r="X1352" s="5"/>
      <c r="AA1352" s="6"/>
      <c r="AB1352" s="20"/>
      <c r="AC1352" s="11"/>
      <c r="AD1352" s="13"/>
      <c r="AE1352" s="13"/>
      <c r="AF1352" s="15"/>
      <c r="AG1352" s="20"/>
      <c r="AH1352" s="5"/>
      <c r="AK1352" s="6"/>
      <c r="AL1352" s="20"/>
      <c r="AM1352" s="11"/>
      <c r="AN1352" s="13"/>
      <c r="AO1352" s="13"/>
      <c r="AP1352" s="15"/>
      <c r="AR1352" s="5"/>
      <c r="AU1352" s="6"/>
      <c r="AW1352" s="11"/>
      <c r="AX1352" s="13"/>
      <c r="AY1352" s="13"/>
      <c r="AZ1352" s="15"/>
      <c r="BA1352" s="20"/>
      <c r="BB1352" s="5"/>
      <c r="BE1352" s="6"/>
      <c r="BG1352" s="11"/>
      <c r="BH1352" s="13"/>
      <c r="BI1352" s="13"/>
      <c r="BJ1352" s="15"/>
      <c r="BL1352" s="5"/>
      <c r="BO1352" s="6"/>
      <c r="BQ1352" s="11"/>
      <c r="BR1352" s="13"/>
      <c r="BS1352" s="13"/>
      <c r="BT1352" s="15"/>
      <c r="BU1352" s="20"/>
      <c r="BV1352" s="5"/>
      <c r="BY1352" s="6"/>
      <c r="CA1352" s="11"/>
      <c r="CB1352" s="13"/>
      <c r="CC1352" s="13"/>
      <c r="CD1352" s="15"/>
      <c r="CF1352" s="5"/>
      <c r="CI1352" s="6"/>
      <c r="CK1352" s="11"/>
      <c r="CL1352" s="13"/>
      <c r="CM1352" s="13"/>
      <c r="CN1352" s="15"/>
      <c r="CP1352" s="5"/>
      <c r="CS1352" s="6"/>
      <c r="CW1352" s="54"/>
    </row>
    <row r="1353" spans="1:101" ht="18" customHeight="1" thickBot="1">
      <c r="D1353" s="11" t="s">
        <v>101</v>
      </c>
      <c r="E1353" s="13"/>
      <c r="F1353" s="13" t="s">
        <v>102</v>
      </c>
      <c r="G1353" s="15"/>
      <c r="H1353" s="10"/>
      <c r="I1353" s="11" t="s">
        <v>106</v>
      </c>
      <c r="J1353" s="13"/>
      <c r="K1353" s="13" t="s">
        <v>105</v>
      </c>
      <c r="L1353" s="15"/>
      <c r="N1353" s="194" t="s">
        <v>16</v>
      </c>
      <c r="O1353" s="195"/>
      <c r="P1353" s="196" t="s">
        <v>17</v>
      </c>
      <c r="Q1353" s="197"/>
      <c r="S1353" s="11" t="s">
        <v>4</v>
      </c>
      <c r="T1353" s="13"/>
      <c r="U1353" s="13" t="s">
        <v>5</v>
      </c>
      <c r="V1353" s="15"/>
      <c r="W1353" s="20"/>
      <c r="X1353" s="194" t="s">
        <v>111</v>
      </c>
      <c r="Y1353" s="195"/>
      <c r="Z1353" s="196" t="s">
        <v>110</v>
      </c>
      <c r="AA1353" s="197"/>
      <c r="AB1353" s="20"/>
      <c r="AC1353" s="11" t="s">
        <v>18</v>
      </c>
      <c r="AD1353" s="13"/>
      <c r="AE1353" s="13" t="s">
        <v>19</v>
      </c>
      <c r="AF1353" s="15"/>
      <c r="AG1353" s="20"/>
      <c r="AH1353" s="194" t="s">
        <v>114</v>
      </c>
      <c r="AI1353" s="195"/>
      <c r="AJ1353" s="196" t="s">
        <v>115</v>
      </c>
      <c r="AK1353" s="197"/>
      <c r="AL1353" s="20"/>
      <c r="AM1353" s="11" t="s">
        <v>138</v>
      </c>
      <c r="AN1353" s="13"/>
      <c r="AO1353" s="13" t="s">
        <v>137</v>
      </c>
      <c r="AP1353" s="15"/>
      <c r="AR1353" s="194" t="s">
        <v>117</v>
      </c>
      <c r="AS1353" s="195"/>
      <c r="AT1353" s="196" t="s">
        <v>118</v>
      </c>
      <c r="AU1353" s="197"/>
      <c r="AV1353" s="36"/>
      <c r="AW1353" s="11" t="s">
        <v>142</v>
      </c>
      <c r="AX1353" s="13"/>
      <c r="AY1353" s="13" t="s">
        <v>141</v>
      </c>
      <c r="AZ1353" s="15"/>
      <c r="BA1353" s="20"/>
      <c r="BB1353" s="194" t="s">
        <v>122</v>
      </c>
      <c r="BC1353" s="195"/>
      <c r="BD1353" s="196" t="s">
        <v>121</v>
      </c>
      <c r="BE1353" s="197"/>
      <c r="BF1353" s="36"/>
      <c r="BG1353" s="11" t="s">
        <v>145</v>
      </c>
      <c r="BH1353" s="13"/>
      <c r="BI1353" s="13" t="s">
        <v>146</v>
      </c>
      <c r="BJ1353" s="15"/>
      <c r="BK1353" s="36"/>
      <c r="BL1353" s="194" t="s">
        <v>125</v>
      </c>
      <c r="BM1353" s="195"/>
      <c r="BN1353" s="196" t="s">
        <v>126</v>
      </c>
      <c r="BO1353" s="197"/>
      <c r="BP1353" s="36"/>
      <c r="BQ1353" s="11" t="s">
        <v>150</v>
      </c>
      <c r="BR1353" s="13"/>
      <c r="BS1353" s="13" t="s">
        <v>149</v>
      </c>
      <c r="BT1353" s="15"/>
      <c r="BU1353" s="20"/>
      <c r="BV1353" s="194" t="s">
        <v>129</v>
      </c>
      <c r="BW1353" s="195"/>
      <c r="BX1353" s="196" t="s">
        <v>130</v>
      </c>
      <c r="BY1353" s="197"/>
      <c r="BZ1353" s="36"/>
      <c r="CA1353" s="11" t="s">
        <v>154</v>
      </c>
      <c r="CB1353" s="13"/>
      <c r="CC1353" s="13" t="s">
        <v>153</v>
      </c>
      <c r="CD1353" s="15"/>
      <c r="CE1353" s="36"/>
      <c r="CF1353" s="194" t="s">
        <v>134</v>
      </c>
      <c r="CG1353" s="195"/>
      <c r="CH1353" s="196" t="s">
        <v>133</v>
      </c>
      <c r="CI1353" s="197"/>
      <c r="CK1353" s="11" t="s">
        <v>159</v>
      </c>
      <c r="CL1353" s="13"/>
      <c r="CM1353" s="13" t="s">
        <v>158</v>
      </c>
      <c r="CN1353" s="15"/>
      <c r="CP1353" s="109" t="s">
        <v>161</v>
      </c>
      <c r="CQ1353" s="110"/>
      <c r="CR1353" s="111" t="s">
        <v>162</v>
      </c>
      <c r="CS1353" s="112"/>
      <c r="CU1353" s="38" t="s">
        <v>29</v>
      </c>
      <c r="CW1353" s="55" t="s">
        <v>47</v>
      </c>
    </row>
    <row r="1354" spans="1:101" ht="18" customHeight="1" thickTop="1" thickBot="1">
      <c r="D1354" s="16">
        <v>0</v>
      </c>
      <c r="E1354" s="17">
        <f t="shared" ref="E1354" si="14272">$B1351*$E$4</f>
        <v>2.7040735999999996</v>
      </c>
      <c r="F1354" s="18">
        <v>1</v>
      </c>
      <c r="G1354" s="19">
        <v>0</v>
      </c>
      <c r="H1354" s="10"/>
      <c r="I1354" s="16">
        <v>0</v>
      </c>
      <c r="J1354" s="17">
        <v>0</v>
      </c>
      <c r="K1354" s="18">
        <v>1</v>
      </c>
      <c r="L1354" s="19">
        <v>0</v>
      </c>
      <c r="N1354" s="1">
        <f t="shared" ref="N1354" si="14273">D1354*I1351+F1354*I1354-E1354*J1351-G1354*J1354</f>
        <v>0</v>
      </c>
      <c r="O1354" s="4">
        <f t="shared" ref="O1354" si="14274">(D1354*J1351+E1354*I1351+F1354*J1354+G1354*I1354)</f>
        <v>2.7040735999999996</v>
      </c>
      <c r="P1354" s="2">
        <f t="shared" ref="P1354" si="14275">D1354*K1351+F1354*K1354-E1354*L1351-G1354*L1354</f>
        <v>-11.811286351278079</v>
      </c>
      <c r="Q1354" s="3">
        <f t="shared" ref="Q1354" si="14276">(D1354*L1351+E1354*K1351+F1354*L1354+G1354*K1354)</f>
        <v>0</v>
      </c>
      <c r="S1354" s="16">
        <v>0</v>
      </c>
      <c r="T1354" s="17">
        <f t="shared" ref="T1354" si="14277">$B1351*$T$4</f>
        <v>5.9908735999999996</v>
      </c>
      <c r="U1354" s="18">
        <v>1</v>
      </c>
      <c r="V1354" s="19">
        <v>0</v>
      </c>
      <c r="W1354" s="20"/>
      <c r="X1354" s="1">
        <f t="shared" ref="X1354" si="14278">N1354*S1351+P1354*S1354-O1354*T1351-Q1354*T1354</f>
        <v>0</v>
      </c>
      <c r="Y1354" s="4">
        <f t="shared" ref="Y1354" si="14279">(N1354*T1351+O1354*S1351+P1354*T1354+Q1354*S1354)</f>
        <v>-68.055849983912168</v>
      </c>
      <c r="Z1354" s="2">
        <f t="shared" ref="Z1354" si="14280">N1354*U1351+P1354*U1354-O1354*V1351-Q1354*V1354</f>
        <v>-11.811286351278079</v>
      </c>
      <c r="AA1354" s="3">
        <f t="shared" ref="AA1354" si="14281">(N1354*V1351+O1354*U1351+P1354*V1354+Q1354*U1354)</f>
        <v>0</v>
      </c>
      <c r="AB1354" s="20"/>
      <c r="AC1354" s="16">
        <v>0</v>
      </c>
      <c r="AD1354" s="17">
        <v>0</v>
      </c>
      <c r="AE1354" s="18">
        <v>1</v>
      </c>
      <c r="AF1354" s="19">
        <v>0</v>
      </c>
      <c r="AG1354" s="20"/>
      <c r="AH1354" s="1">
        <f t="shared" ref="AH1354" si="14282">X1354*AC1351+Z1354*AC1354-Y1354*AD1351-AA1354*AD1354</f>
        <v>0</v>
      </c>
      <c r="AI1354" s="4">
        <f t="shared" ref="AI1354" si="14283">(X1354*AD1351+Y1354*AC1351+Z1354*AD1354+AA1354*AC1354)</f>
        <v>-68.055849983912168</v>
      </c>
      <c r="AJ1354" s="2">
        <f t="shared" ref="AJ1354" si="14284">X1354*AE1351+Z1354*AE1354-Y1354*AF1351-AA1354*AF1354</f>
        <v>375.11798927803511</v>
      </c>
      <c r="AK1354" s="3">
        <f t="shared" ref="AK1354" si="14285">(X1354*AF1351+Y1354*AE1351+Z1354*AF1354+AA1354*AE1354)</f>
        <v>0</v>
      </c>
      <c r="AL1354" s="20"/>
      <c r="AM1354" s="16">
        <v>0</v>
      </c>
      <c r="AN1354" s="17">
        <f t="shared" ref="AN1354" si="14286">$B1351*$AN$4</f>
        <v>6.3271231999999991</v>
      </c>
      <c r="AO1354" s="18">
        <v>1</v>
      </c>
      <c r="AP1354" s="19">
        <v>0</v>
      </c>
      <c r="AR1354" s="1">
        <f t="shared" ref="AR1354" si="14287">AH1354*AM1351+AJ1354*AM1354-AI1354*AN1351-AK1354*AN1354</f>
        <v>0</v>
      </c>
      <c r="AS1354" s="4">
        <f t="shared" ref="AS1354" si="14288">(AH1354*AN1351+AI1354*AM1351+AJ1354*AN1354+AK1354*AM1354)</f>
        <v>2305.3618827144946</v>
      </c>
      <c r="AT1354" s="2">
        <f t="shared" ref="AT1354" si="14289">AH1354*AO1351+AJ1354*AO1354-AI1354*AP1351-AK1354*AP1354</f>
        <v>375.11798927803511</v>
      </c>
      <c r="AU1354" s="3">
        <f t="shared" ref="AU1354" si="14290">(AH1354*AP1351+AI1354*AO1351+AJ1354*AP1354+AK1354*AO1354)</f>
        <v>0</v>
      </c>
      <c r="AV1354" s="20"/>
      <c r="AW1354" s="16">
        <v>0</v>
      </c>
      <c r="AX1354" s="17">
        <v>0</v>
      </c>
      <c r="AY1354" s="18">
        <v>1</v>
      </c>
      <c r="AZ1354" s="19">
        <v>0</v>
      </c>
      <c r="BA1354" s="20"/>
      <c r="BB1354" s="1">
        <f t="shared" ref="BB1354" si="14291">AR1354*AW1351+AT1354*AW1354-AS1354*AX1351-AU1354*AX1354</f>
        <v>0</v>
      </c>
      <c r="BC1354" s="4">
        <f t="shared" ref="BC1354" si="14292">(AR1354*AX1351+AS1354*AW1351+AT1354*AX1354+AU1354*AW1354)</f>
        <v>2305.3618827144946</v>
      </c>
      <c r="BD1354" s="2">
        <f t="shared" ref="BD1354" si="14293">AR1354*AY1351+AT1354*AY1354-AS1354*AZ1351-AU1354*AZ1354</f>
        <v>-12731.940456880719</v>
      </c>
      <c r="BE1354" s="3">
        <f t="shared" ref="BE1354" si="14294">(AR1354*AZ1351+AS1354*AY1351+AT1354*AZ1354+AU1354*AY1354)</f>
        <v>0</v>
      </c>
      <c r="BF1354" s="20"/>
      <c r="BG1354" s="16">
        <v>0</v>
      </c>
      <c r="BH1354" s="17">
        <f t="shared" ref="BH1354" si="14295">$B1351*$BH$4</f>
        <v>5.9908735999999996</v>
      </c>
      <c r="BI1354" s="18">
        <v>1</v>
      </c>
      <c r="BJ1354" s="19">
        <v>0</v>
      </c>
      <c r="BK1354" s="20"/>
      <c r="BL1354" s="1">
        <f t="shared" ref="BL1354" si="14296">BB1354*BG1351+BD1354*BG1354-BC1354*BH1351-BE1354*BH1354</f>
        <v>0</v>
      </c>
      <c r="BM1354" s="4">
        <f t="shared" ref="BM1354" si="14297">(BB1354*BH1351+BC1354*BG1351+BD1354*BH1354+BE1354*BG1354)</f>
        <v>-73970.084077184132</v>
      </c>
      <c r="BN1354" s="2">
        <f t="shared" ref="BN1354" si="14298">BB1354*BI1351+BD1354*BI1354-BC1354*BJ1351-BE1354*BJ1354</f>
        <v>-12731.940456880719</v>
      </c>
      <c r="BO1354" s="3">
        <f t="shared" ref="BO1354" si="14299">(BB1354*BJ1351+BC1354*BI1351+BD1354*BJ1354+BE1354*BI1354)</f>
        <v>0</v>
      </c>
      <c r="BP1354" s="20"/>
      <c r="BQ1354" s="16">
        <v>0</v>
      </c>
      <c r="BR1354" s="17">
        <v>0</v>
      </c>
      <c r="BS1354" s="18">
        <v>1</v>
      </c>
      <c r="BT1354" s="19">
        <v>0</v>
      </c>
      <c r="BU1354" s="20"/>
      <c r="BV1354" s="1">
        <f t="shared" ref="BV1354" si="14300">BL1354*BQ1351+BN1354*BQ1354-BM1354*BR1351-BO1354*BR1354</f>
        <v>0</v>
      </c>
      <c r="BW1354" s="4">
        <f t="shared" ref="BW1354" si="14301">(BL1354*BR1351+BM1354*BQ1351+BN1354*BR1354+BO1354*BQ1354)</f>
        <v>-73970.084077184132</v>
      </c>
      <c r="BX1354" s="2">
        <f t="shared" ref="BX1354" si="14302">BL1354*BS1351+BN1354*BS1354-BM1354*BT1351-BO1354*BT1354</f>
        <v>337721.51189771539</v>
      </c>
      <c r="BY1354" s="3">
        <f t="shared" ref="BY1354" si="14303">(BL1354*BT1351+BM1354*BS1351+BN1354*BT1354+BO1354*BS1354)</f>
        <v>0</v>
      </c>
      <c r="BZ1354" s="20"/>
      <c r="CA1354" s="16">
        <v>0</v>
      </c>
      <c r="CB1354" s="17">
        <f t="shared" ref="CB1354" si="14304">$B1351*$CB$4</f>
        <v>2.7040735999999996</v>
      </c>
      <c r="CC1354" s="18">
        <v>1</v>
      </c>
      <c r="CD1354" s="19">
        <v>0</v>
      </c>
      <c r="CE1354" s="20"/>
      <c r="CF1354" s="1">
        <f t="shared" ref="CF1354" si="14305">BV1354*CA1351+BX1354*CA1354-BW1354*CB1351-BY1354*CB1354</f>
        <v>0</v>
      </c>
      <c r="CG1354" s="4">
        <f t="shared" ref="CG1354" si="14306">(BV1354*CB1351+BW1354*CA1351+BX1354*CB1354+BY1354*CA1354)</f>
        <v>839253.74039751384</v>
      </c>
      <c r="CH1354" s="2">
        <f t="shared" ref="CH1354" si="14307">BV1354*CC1351+BX1354*CC1354-BW1354*CD1351-BY1354*CD1354</f>
        <v>337721.51189771539</v>
      </c>
      <c r="CI1354" s="3">
        <f t="shared" ref="CI1354" si="14308">(BV1354*CD1351+BW1354*CC1351+BX1354*CD1354+BY1354*CC1354)</f>
        <v>0</v>
      </c>
      <c r="CK1354" s="16">
        <f t="shared" ref="CK1354" si="14309">1/$CL$4</f>
        <v>1</v>
      </c>
      <c r="CL1354" s="17">
        <v>0</v>
      </c>
      <c r="CM1354" s="18">
        <v>1</v>
      </c>
      <c r="CN1354" s="19">
        <v>0</v>
      </c>
      <c r="CP1354" s="1">
        <f t="shared" ref="CP1354" si="14310">CF1354*CK1351+CH1354*CK1354-CG1354*CL1351-CI1354*CL1354</f>
        <v>337721.51189771539</v>
      </c>
      <c r="CQ1354" s="4">
        <f t="shared" ref="CQ1354" si="14311">(CF1354*CL1351+CG1354*CK1351+CH1354*CL1354+CI1354*CK1354)</f>
        <v>839253.74039751384</v>
      </c>
      <c r="CR1354" s="2">
        <f t="shared" ref="CR1354" si="14312">CF1354*CM1351+CH1354*CM1354-CG1354*CN1351-CI1354*CN1354</f>
        <v>337721.51189771539</v>
      </c>
      <c r="CS1354" s="3">
        <f t="shared" ref="CS1354" si="14313">(CF1354*CN1351+CG1354*CM1351+CH1354*CN1354+CI1354*CM1354)</f>
        <v>0</v>
      </c>
      <c r="CU1354" s="39">
        <f t="shared" ref="CU1354" si="14314">(180/PI())*ATAN(-1*(CQ1351/CP1351))</f>
        <v>21.920195466415386</v>
      </c>
      <c r="CW1354" s="56">
        <f t="shared" ref="CW1354" si="14315">20*LOG(((1-(10^(CU1351/20)^2)*(1-((1-CW1351)/(1+CW1351))^2))^0.5))</f>
        <v>-1.4950933041455029E-11</v>
      </c>
    </row>
    <row r="1355" spans="1:101" ht="18" customHeight="1">
      <c r="E1355" s="20"/>
      <c r="F1355" s="20"/>
      <c r="G1355" s="20"/>
      <c r="H1355" s="20"/>
      <c r="I1355" s="20"/>
      <c r="J1355" s="20"/>
      <c r="K1355" s="20"/>
      <c r="L1355" s="20"/>
      <c r="M1355" s="20"/>
      <c r="N1355" s="20"/>
      <c r="O1355" s="20"/>
      <c r="P1355" s="20"/>
      <c r="Q1355" s="20"/>
      <c r="R1355" s="20"/>
      <c r="S1355" s="20"/>
      <c r="T1355" s="20"/>
      <c r="U1355" s="20"/>
      <c r="V1355" s="20"/>
      <c r="W1355" s="20"/>
      <c r="X1355" s="20"/>
      <c r="Y1355" s="20"/>
      <c r="Z1355" s="20"/>
      <c r="AA1355" s="20"/>
      <c r="AB1355" s="30"/>
      <c r="AC1355" s="20"/>
      <c r="AD1355" s="20"/>
      <c r="AE1355" s="20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</row>
    <row r="1356" spans="1:101" ht="18" customHeight="1"/>
    <row r="1357" spans="1:101" ht="18" customHeight="1" thickBot="1">
      <c r="A1357" s="23"/>
      <c r="B1357" s="23"/>
      <c r="C1357" s="23"/>
      <c r="D1357" s="20" t="s">
        <v>6</v>
      </c>
      <c r="E1357" s="20"/>
      <c r="F1357" s="20"/>
      <c r="G1357" s="20"/>
      <c r="H1357" s="20"/>
      <c r="I1357" s="20" t="s">
        <v>7</v>
      </c>
      <c r="J1357" s="20"/>
      <c r="K1357" s="20"/>
      <c r="L1357" s="20"/>
      <c r="M1357" s="23"/>
      <c r="N1357" s="23"/>
      <c r="O1357" s="24" t="s">
        <v>8</v>
      </c>
      <c r="P1357" s="23"/>
      <c r="Q1357" s="23"/>
      <c r="R1357" s="23"/>
      <c r="S1357" s="20"/>
      <c r="T1357" s="20" t="s">
        <v>9</v>
      </c>
      <c r="U1357" s="23"/>
      <c r="V1357" s="23"/>
      <c r="W1357" s="23"/>
      <c r="X1357" s="23"/>
      <c r="Y1357" s="24" t="s">
        <v>10</v>
      </c>
      <c r="Z1357" s="23"/>
      <c r="AA1357" s="23"/>
      <c r="AB1357" s="23"/>
      <c r="AC1357" s="24" t="s">
        <v>11</v>
      </c>
      <c r="AD1357" s="20"/>
      <c r="AE1357" s="20"/>
      <c r="AF1357" s="20"/>
      <c r="AG1357" s="20"/>
      <c r="AH1357" s="23"/>
      <c r="AI1357" s="24" t="s">
        <v>12</v>
      </c>
      <c r="AJ1357" s="23"/>
      <c r="AK1357" s="23"/>
      <c r="AL1357" s="20"/>
      <c r="AM1357" s="24" t="s">
        <v>21</v>
      </c>
      <c r="AN1357" s="20"/>
      <c r="AO1357" s="23"/>
      <c r="AP1357" s="23"/>
      <c r="AQ1357" s="23"/>
      <c r="AR1357" s="23"/>
      <c r="AS1357" s="24" t="s">
        <v>87</v>
      </c>
      <c r="AT1357" s="23"/>
      <c r="AU1357" s="23"/>
      <c r="AV1357" s="23"/>
      <c r="AW1357" s="24" t="s">
        <v>22</v>
      </c>
      <c r="AX1357" s="20"/>
      <c r="AY1357" s="20"/>
      <c r="AZ1357" s="20"/>
      <c r="BA1357" s="20"/>
      <c r="BB1357" s="23"/>
      <c r="BC1357" s="24" t="s">
        <v>13</v>
      </c>
      <c r="BD1357" s="23"/>
      <c r="BE1357" s="23"/>
      <c r="BF1357" s="23"/>
      <c r="BG1357" s="24" t="s">
        <v>23</v>
      </c>
      <c r="BH1357" s="20"/>
      <c r="BI1357" s="23"/>
      <c r="BJ1357" s="23"/>
      <c r="BK1357" s="23"/>
      <c r="BL1357" s="23"/>
      <c r="BM1357" s="24" t="s">
        <v>24</v>
      </c>
      <c r="BN1357" s="23"/>
      <c r="BO1357" s="23"/>
      <c r="BP1357" s="23"/>
      <c r="BQ1357" s="24" t="s">
        <v>22</v>
      </c>
      <c r="BR1357" s="20"/>
      <c r="BS1357" s="20"/>
      <c r="BT1357" s="20"/>
      <c r="BU1357" s="20"/>
      <c r="BV1357" s="23"/>
      <c r="BW1357" s="24" t="s">
        <v>25</v>
      </c>
      <c r="BX1357" s="23"/>
      <c r="BY1357" s="23"/>
      <c r="BZ1357" s="23"/>
      <c r="CA1357" s="24" t="s">
        <v>23</v>
      </c>
      <c r="CB1357" s="20"/>
      <c r="CC1357" s="23"/>
      <c r="CD1357" s="23"/>
      <c r="CE1357" s="23"/>
      <c r="CF1357" s="23"/>
      <c r="CG1357" s="24" t="s">
        <v>88</v>
      </c>
      <c r="CH1357" s="23"/>
      <c r="CI1357" s="23"/>
      <c r="CJ1357" s="23"/>
      <c r="CK1357" s="24" t="s">
        <v>155</v>
      </c>
      <c r="CL1357" s="24"/>
      <c r="CM1357" s="23"/>
      <c r="CN1357" s="23"/>
      <c r="CO1357" s="23"/>
      <c r="CP1357" s="23"/>
      <c r="CQ1357" s="24" t="s">
        <v>89</v>
      </c>
      <c r="CR1357" s="23"/>
      <c r="CS1357" s="23"/>
    </row>
    <row r="1358" spans="1:101" ht="18" customHeight="1" thickBot="1">
      <c r="A1358" s="23"/>
      <c r="B1358" s="33"/>
      <c r="C1358" s="23"/>
      <c r="D1358" s="7" t="s">
        <v>99</v>
      </c>
      <c r="E1358" s="8"/>
      <c r="F1358" s="8" t="s">
        <v>100</v>
      </c>
      <c r="G1358" s="9"/>
      <c r="H1358" s="10"/>
      <c r="I1358" s="7" t="s">
        <v>103</v>
      </c>
      <c r="J1358" s="8"/>
      <c r="K1358" s="8" t="s">
        <v>104</v>
      </c>
      <c r="L1358" s="9"/>
      <c r="M1358" s="23"/>
      <c r="N1358" s="194" t="s">
        <v>74</v>
      </c>
      <c r="O1358" s="195"/>
      <c r="P1358" s="196" t="s">
        <v>75</v>
      </c>
      <c r="Q1358" s="197"/>
      <c r="R1358" s="23"/>
      <c r="S1358" s="7" t="s">
        <v>2</v>
      </c>
      <c r="T1358" s="8"/>
      <c r="U1358" s="8" t="s">
        <v>3</v>
      </c>
      <c r="V1358" s="9"/>
      <c r="W1358" s="20"/>
      <c r="X1358" s="194" t="s">
        <v>108</v>
      </c>
      <c r="Y1358" s="195"/>
      <c r="Z1358" s="196" t="s">
        <v>109</v>
      </c>
      <c r="AA1358" s="197"/>
      <c r="AB1358" s="20"/>
      <c r="AC1358" s="7" t="s">
        <v>107</v>
      </c>
      <c r="AD1358" s="8"/>
      <c r="AE1358" s="8" t="s">
        <v>14</v>
      </c>
      <c r="AF1358" s="9"/>
      <c r="AG1358" s="20"/>
      <c r="AH1358" s="194" t="s">
        <v>112</v>
      </c>
      <c r="AI1358" s="195"/>
      <c r="AJ1358" s="196" t="s">
        <v>113</v>
      </c>
      <c r="AK1358" s="197"/>
      <c r="AL1358" s="20"/>
      <c r="AM1358" s="106" t="s">
        <v>135</v>
      </c>
      <c r="AN1358" s="107"/>
      <c r="AO1358" s="107" t="s">
        <v>136</v>
      </c>
      <c r="AP1358" s="108"/>
      <c r="AQ1358" s="23"/>
      <c r="AR1358" s="194" t="s">
        <v>116</v>
      </c>
      <c r="AS1358" s="195"/>
      <c r="AT1358" s="196" t="s">
        <v>0</v>
      </c>
      <c r="AU1358" s="197"/>
      <c r="AV1358" s="36"/>
      <c r="AW1358" s="7" t="s">
        <v>139</v>
      </c>
      <c r="AX1358" s="8"/>
      <c r="AY1358" s="8" t="s">
        <v>140</v>
      </c>
      <c r="AZ1358" s="9"/>
      <c r="BA1358" s="20"/>
      <c r="BB1358" s="194" t="s">
        <v>119</v>
      </c>
      <c r="BC1358" s="195"/>
      <c r="BD1358" s="196" t="s">
        <v>120</v>
      </c>
      <c r="BE1358" s="197"/>
      <c r="BF1358" s="36"/>
      <c r="BG1358" s="190" t="s">
        <v>143</v>
      </c>
      <c r="BH1358" s="191"/>
      <c r="BI1358" s="192" t="s">
        <v>144</v>
      </c>
      <c r="BJ1358" s="193"/>
      <c r="BK1358" s="36"/>
      <c r="BL1358" s="194" t="s">
        <v>123</v>
      </c>
      <c r="BM1358" s="195"/>
      <c r="BN1358" s="196" t="s">
        <v>124</v>
      </c>
      <c r="BO1358" s="197"/>
      <c r="BP1358" s="36"/>
      <c r="BQ1358" s="7" t="s">
        <v>147</v>
      </c>
      <c r="BR1358" s="8"/>
      <c r="BS1358" s="8" t="s">
        <v>148</v>
      </c>
      <c r="BT1358" s="9"/>
      <c r="BU1358" s="20"/>
      <c r="BV1358" s="194" t="s">
        <v>127</v>
      </c>
      <c r="BW1358" s="195"/>
      <c r="BX1358" s="196" t="s">
        <v>128</v>
      </c>
      <c r="BY1358" s="197"/>
      <c r="BZ1358" s="36"/>
      <c r="CA1358" s="7" t="s">
        <v>151</v>
      </c>
      <c r="CB1358" s="8"/>
      <c r="CC1358" s="8" t="s">
        <v>152</v>
      </c>
      <c r="CD1358" s="9"/>
      <c r="CE1358" s="36"/>
      <c r="CF1358" s="194" t="s">
        <v>131</v>
      </c>
      <c r="CG1358" s="195"/>
      <c r="CH1358" s="196" t="s">
        <v>132</v>
      </c>
      <c r="CI1358" s="197"/>
      <c r="CJ1358" s="23"/>
      <c r="CK1358" s="7" t="s">
        <v>156</v>
      </c>
      <c r="CL1358" s="8"/>
      <c r="CM1358" s="8" t="s">
        <v>157</v>
      </c>
      <c r="CN1358" s="9"/>
      <c r="CO1358" s="23"/>
      <c r="CP1358" s="194" t="s">
        <v>160</v>
      </c>
      <c r="CQ1358" s="195"/>
      <c r="CR1358" s="196" t="s">
        <v>132</v>
      </c>
      <c r="CS1358" s="197"/>
      <c r="CU1358" s="26" t="s">
        <v>15</v>
      </c>
      <c r="CW1358" s="52" t="s">
        <v>46</v>
      </c>
    </row>
    <row r="1359" spans="1:101" ht="18" customHeight="1" thickTop="1" thickBot="1">
      <c r="B1359" s="34">
        <v>3.34</v>
      </c>
      <c r="D1359" s="11">
        <v>1</v>
      </c>
      <c r="E1359" s="12">
        <v>0</v>
      </c>
      <c r="F1359" s="13">
        <v>0</v>
      </c>
      <c r="G1359" s="14">
        <v>0</v>
      </c>
      <c r="H1359" s="10"/>
      <c r="I1359" s="11">
        <v>1</v>
      </c>
      <c r="J1359" s="12">
        <v>0</v>
      </c>
      <c r="K1359" s="13">
        <v>0</v>
      </c>
      <c r="L1359" s="40">
        <f t="shared" ref="L1359" si="14316">$B1359*$J$4</f>
        <v>4.7663136000000002</v>
      </c>
      <c r="N1359" s="1">
        <f t="shared" ref="N1359" si="14317">D1359*I1359+F1359*I1362-E1359*J1359-G1359*J1362</f>
        <v>1</v>
      </c>
      <c r="O1359" s="4">
        <f t="shared" ref="O1359" si="14318">(D1359*J1359+E1359*I1359+F1359*J1362+G1359*I1362)</f>
        <v>0</v>
      </c>
      <c r="P1359" s="2">
        <f t="shared" ref="P1359" si="14319">D1359*K1359+F1359*K1362-E1359*L1359-G1359*L1362</f>
        <v>0</v>
      </c>
      <c r="Q1359" s="3">
        <f t="shared" ref="Q1359" si="14320">(D1359*L1359+E1359*K1359+F1359*L1362+G1359*K1362)</f>
        <v>4.7663136000000002</v>
      </c>
      <c r="S1359" s="11">
        <v>1</v>
      </c>
      <c r="T1359" s="12">
        <v>0</v>
      </c>
      <c r="U1359" s="13">
        <v>0</v>
      </c>
      <c r="V1359" s="13">
        <v>0</v>
      </c>
      <c r="W1359" s="20"/>
      <c r="X1359" s="1">
        <f t="shared" ref="X1359" si="14321">N1359*S1359+P1359*S1362-O1359*T1359-Q1359*T1362</f>
        <v>-27.726396666859522</v>
      </c>
      <c r="Y1359" s="4">
        <f t="shared" ref="Y1359" si="14322">(N1359*T1359+O1359*S1359+P1359*T1362+Q1359*S1362)</f>
        <v>0</v>
      </c>
      <c r="Z1359" s="2">
        <f t="shared" ref="Z1359" si="14323">N1359*U1359+P1359*U1362-O1359*V1359-Q1359*V1362</f>
        <v>0</v>
      </c>
      <c r="AA1359" s="3">
        <f t="shared" ref="AA1359" si="14324">(N1359*V1359+O1359*U1359+P1359*V1362+Q1359*U1362)</f>
        <v>4.7663136000000002</v>
      </c>
      <c r="AB1359" s="20"/>
      <c r="AC1359" s="11">
        <v>1</v>
      </c>
      <c r="AD1359" s="12">
        <v>0</v>
      </c>
      <c r="AE1359" s="13">
        <v>0</v>
      </c>
      <c r="AF1359" s="40">
        <f t="shared" ref="AF1359" si="14325">$B1359*$AD$4</f>
        <v>5.7197165999999999</v>
      </c>
      <c r="AG1359" s="20"/>
      <c r="AH1359" s="1">
        <f t="shared" ref="AH1359" si="14326">X1359*AC1359+Z1359*AC1362-Y1359*AD1359-AA1359*AD1362</f>
        <v>-27.726396666859522</v>
      </c>
      <c r="AI1359" s="4">
        <f t="shared" ref="AI1359" si="14327">(X1359*AD1359+Y1359*AC1359+Z1359*AD1362+AA1359*AC1362)</f>
        <v>0</v>
      </c>
      <c r="AJ1359" s="2">
        <f t="shared" ref="AJ1359" si="14328">X1359*AE1359+Z1359*AE1362-Y1359*AF1359-AA1359*AF1362</f>
        <v>0</v>
      </c>
      <c r="AK1359" s="3">
        <f t="shared" ref="AK1359" si="14329">(X1359*AF1359+Y1359*AE1359+Z1359*AF1362+AA1359*AE1362)</f>
        <v>-153.82081767362109</v>
      </c>
      <c r="AL1359" s="20"/>
      <c r="AM1359" s="11">
        <v>1</v>
      </c>
      <c r="AN1359" s="12">
        <v>0</v>
      </c>
      <c r="AO1359" s="13">
        <v>0</v>
      </c>
      <c r="AP1359" s="14">
        <v>0</v>
      </c>
      <c r="AR1359" s="1">
        <f t="shared" ref="AR1359" si="14330">AH1359*AM1359+AJ1359*AM1362-AI1359*AN1359-AK1359*AN1362</f>
        <v>951.37977870867201</v>
      </c>
      <c r="AS1359" s="4">
        <f t="shared" ref="AS1359" si="14331">(AH1359*AN1359+AI1359*AM1359+AJ1359*AN1362+AK1359*AM1362)</f>
        <v>0</v>
      </c>
      <c r="AT1359" s="2">
        <f t="shared" ref="AT1359" si="14332">AH1359*AO1359+AJ1359*AO1362-AI1359*AP1359-AK1359*AP1362</f>
        <v>0</v>
      </c>
      <c r="AU1359" s="3">
        <f t="shared" ref="AU1359" si="14333">(AH1359*AP1359+AI1359*AO1359+AJ1359*AP1362+AK1359*AO1362)</f>
        <v>-153.82081767362109</v>
      </c>
      <c r="AV1359" s="20"/>
      <c r="AW1359" s="11">
        <v>1</v>
      </c>
      <c r="AX1359" s="12">
        <v>0</v>
      </c>
      <c r="AY1359" s="13">
        <v>0</v>
      </c>
      <c r="AZ1359" s="40">
        <f t="shared" ref="AZ1359" si="14334">$B1359*$AX$4</f>
        <v>5.7197165999999999</v>
      </c>
      <c r="BA1359" s="20"/>
      <c r="BB1359" s="1">
        <f t="shared" ref="BB1359" si="14335">AR1359*AW1359+AT1359*AW1362-AS1359*AX1359-AU1359*AX1362</f>
        <v>951.37977870867201</v>
      </c>
      <c r="BC1359" s="4">
        <f t="shared" ref="BC1359" si="14336">(AR1359*AX1359+AS1359*AW1359+AT1359*AX1362+AU1359*AW1362)</f>
        <v>0</v>
      </c>
      <c r="BD1359" s="2">
        <f t="shared" ref="BD1359" si="14337">AR1359*AY1359+AT1359*AY1362-AS1359*AZ1359-AU1359*AZ1362</f>
        <v>0</v>
      </c>
      <c r="BE1359" s="3">
        <f t="shared" ref="BE1359" si="14338">(AR1359*AZ1359+AS1359*AY1359+AT1359*AZ1362+AU1359*AY1362)</f>
        <v>5287.8018955106972</v>
      </c>
      <c r="BF1359" s="20"/>
      <c r="BG1359" s="11">
        <v>1</v>
      </c>
      <c r="BH1359" s="12">
        <v>0</v>
      </c>
      <c r="BI1359" s="13">
        <v>0</v>
      </c>
      <c r="BJ1359" s="14">
        <v>0</v>
      </c>
      <c r="BK1359" s="20"/>
      <c r="BL1359" s="1">
        <f t="shared" ref="BL1359" si="14339">BB1359*BG1359+BD1359*BG1362-BC1359*BH1359-BE1359*BH1362</f>
        <v>-30918.007654424546</v>
      </c>
      <c r="BM1359" s="4">
        <f t="shared" ref="BM1359" si="14340">(BB1359*BH1359+BC1359*BG1359+BD1359*BH1362+BE1359*BG1362)</f>
        <v>0</v>
      </c>
      <c r="BN1359" s="2">
        <f t="shared" ref="BN1359" si="14341">BB1359*BI1359+BD1359*BI1362-BC1359*BJ1359-BE1359*BJ1362</f>
        <v>0</v>
      </c>
      <c r="BO1359" s="3">
        <f t="shared" ref="BO1359" si="14342">(BB1359*BJ1359+BC1359*BI1359+BD1359*BJ1362+BE1359*BI1362)</f>
        <v>5287.8018955106972</v>
      </c>
      <c r="BP1359" s="20"/>
      <c r="BQ1359" s="11">
        <v>1</v>
      </c>
      <c r="BR1359" s="12">
        <v>0</v>
      </c>
      <c r="BS1359" s="13">
        <v>0</v>
      </c>
      <c r="BT1359" s="40">
        <f t="shared" ref="BT1359" si="14343">$B1359*BR$4</f>
        <v>4.7663136000000002</v>
      </c>
      <c r="BU1359" s="20"/>
      <c r="BV1359" s="1">
        <f t="shared" ref="BV1359" si="14344">BL1359*BQ1359+BN1359*BQ1362-BM1359*BR1359-BO1359*BR1362</f>
        <v>-30918.007654424546</v>
      </c>
      <c r="BW1359" s="4">
        <f t="shared" ref="BW1359" si="14345">(BL1359*BR1359+BM1359*BQ1359+BN1359*BR1362+BO1359*BQ1362)</f>
        <v>0</v>
      </c>
      <c r="BX1359" s="2">
        <f t="shared" ref="BX1359" si="14346">BL1359*BS1359+BN1359*BS1362-BM1359*BT1359-BO1359*BT1362</f>
        <v>0</v>
      </c>
      <c r="BY1359" s="3">
        <f t="shared" ref="BY1359" si="14347">(BL1359*BT1359+BM1359*BS1359+BN1359*BT1362+BO1359*BS1362)</f>
        <v>-142077.11847267713</v>
      </c>
      <c r="BZ1359" s="20"/>
      <c r="CA1359" s="11">
        <v>1</v>
      </c>
      <c r="CB1359" s="12">
        <v>0</v>
      </c>
      <c r="CC1359" s="13">
        <v>0</v>
      </c>
      <c r="CD1359" s="14">
        <v>0</v>
      </c>
      <c r="CE1359" s="20"/>
      <c r="CF1359" s="1">
        <f t="shared" ref="CF1359" si="14348">BV1359*CA1359+BX1359*CA1362-BW1359*CB1359-BY1359*CB1362</f>
        <v>355583.35700068652</v>
      </c>
      <c r="CG1359" s="4">
        <f t="shared" ref="CG1359" si="14349">(BV1359*CB1359+BW1359*CA1359+BX1359*CB1362+BY1359*CA1362)</f>
        <v>0</v>
      </c>
      <c r="CH1359" s="2">
        <f t="shared" ref="CH1359" si="14350">BV1359*CC1359+BX1359*CC1362-BW1359*CD1359-BY1359*CD1362</f>
        <v>0</v>
      </c>
      <c r="CI1359" s="3">
        <f t="shared" ref="CI1359" si="14351">(BV1359*CD1359+BW1359*CC1359+BX1359*CD1362+BY1359*CC1362)</f>
        <v>-142077.11847267713</v>
      </c>
      <c r="CJ1359" s="28"/>
      <c r="CK1359" s="11">
        <v>1</v>
      </c>
      <c r="CL1359" s="12">
        <v>0</v>
      </c>
      <c r="CM1359" s="13">
        <v>0</v>
      </c>
      <c r="CN1359" s="14">
        <v>0</v>
      </c>
      <c r="CP1359" s="1">
        <f t="shared" ref="CP1359" si="14352">CF1359*CK1359+CH1359*CK1362-CG1359*CL1359-CI1359*CL1362</f>
        <v>355583.35700068652</v>
      </c>
      <c r="CQ1359" s="4">
        <f t="shared" ref="CQ1359" si="14353">(CF1359*CL1359+CG1359*CK1359+CH1359*CL1362+CI1359*CK1362)</f>
        <v>-142077.11847267713</v>
      </c>
      <c r="CR1359" s="2">
        <f t="shared" ref="CR1359" si="14354">CF1359*CM1359+CH1359*CM1362-CG1359*CN1359-CI1359*CN1362</f>
        <v>0</v>
      </c>
      <c r="CS1359" s="3">
        <f t="shared" ref="CS1359" si="14355">(CF1359*CN1359+CG1359*CM1359+CH1359*CN1362+CI1359*CM1362)</f>
        <v>-142077.11847267713</v>
      </c>
      <c r="CU1359" s="29">
        <f t="shared" ref="CU1359" si="14356">20*LOG(((1+$CL$4)/$CL$4)/((CP1359+CP1362)^2+(CQ1359+CQ1362)^2)^0.5)</f>
        <v>-114.25310333471494</v>
      </c>
      <c r="CW1359" s="53">
        <f t="shared" ref="CW1359" si="14357">((CP1359^2+CQ1359^2)^0.5)/((CP1362^2+CQ1362^2)^0.5)</f>
        <v>0.39956065343455271</v>
      </c>
    </row>
    <row r="1360" spans="1:101" ht="18" customHeight="1" thickBot="1">
      <c r="D1360" s="11"/>
      <c r="E1360" s="13"/>
      <c r="F1360" s="13"/>
      <c r="G1360" s="15"/>
      <c r="H1360" s="10"/>
      <c r="I1360" s="11"/>
      <c r="J1360" s="13"/>
      <c r="K1360" s="13"/>
      <c r="L1360" s="15"/>
      <c r="N1360" s="5"/>
      <c r="Q1360" s="6"/>
      <c r="S1360" s="11"/>
      <c r="T1360" s="13"/>
      <c r="U1360" s="13"/>
      <c r="V1360" s="15"/>
      <c r="W1360" s="20"/>
      <c r="X1360" s="5"/>
      <c r="AA1360" s="6"/>
      <c r="AB1360" s="20"/>
      <c r="AC1360" s="11"/>
      <c r="AD1360" s="13"/>
      <c r="AE1360" s="13"/>
      <c r="AF1360" s="15"/>
      <c r="AG1360" s="20"/>
      <c r="AH1360" s="5"/>
      <c r="AK1360" s="6"/>
      <c r="AL1360" s="20"/>
      <c r="AM1360" s="11"/>
      <c r="AN1360" s="13"/>
      <c r="AO1360" s="13"/>
      <c r="AP1360" s="15"/>
      <c r="AR1360" s="5"/>
      <c r="AU1360" s="6"/>
      <c r="AW1360" s="11"/>
      <c r="AX1360" s="13"/>
      <c r="AY1360" s="13"/>
      <c r="AZ1360" s="15"/>
      <c r="BA1360" s="20"/>
      <c r="BB1360" s="5"/>
      <c r="BE1360" s="6"/>
      <c r="BG1360" s="11"/>
      <c r="BH1360" s="13"/>
      <c r="BI1360" s="13"/>
      <c r="BJ1360" s="15"/>
      <c r="BL1360" s="5"/>
      <c r="BO1360" s="6"/>
      <c r="BQ1360" s="11"/>
      <c r="BR1360" s="13"/>
      <c r="BS1360" s="13"/>
      <c r="BT1360" s="15"/>
      <c r="BU1360" s="20"/>
      <c r="BV1360" s="5"/>
      <c r="BY1360" s="6"/>
      <c r="CA1360" s="11"/>
      <c r="CB1360" s="13"/>
      <c r="CC1360" s="13"/>
      <c r="CD1360" s="15"/>
      <c r="CF1360" s="5"/>
      <c r="CI1360" s="6"/>
      <c r="CK1360" s="11"/>
      <c r="CL1360" s="13"/>
      <c r="CM1360" s="13"/>
      <c r="CN1360" s="15"/>
      <c r="CP1360" s="5"/>
      <c r="CS1360" s="6"/>
      <c r="CW1360" s="54"/>
    </row>
    <row r="1361" spans="1:101" ht="18" customHeight="1" thickBot="1">
      <c r="D1361" s="11" t="s">
        <v>101</v>
      </c>
      <c r="E1361" s="13"/>
      <c r="F1361" s="13" t="s">
        <v>102</v>
      </c>
      <c r="G1361" s="15"/>
      <c r="H1361" s="10"/>
      <c r="I1361" s="11" t="s">
        <v>106</v>
      </c>
      <c r="J1361" s="13"/>
      <c r="K1361" s="13" t="s">
        <v>105</v>
      </c>
      <c r="L1361" s="15"/>
      <c r="N1361" s="194" t="s">
        <v>16</v>
      </c>
      <c r="O1361" s="195"/>
      <c r="P1361" s="196" t="s">
        <v>17</v>
      </c>
      <c r="Q1361" s="197"/>
      <c r="S1361" s="11" t="s">
        <v>4</v>
      </c>
      <c r="T1361" s="13"/>
      <c r="U1361" s="13" t="s">
        <v>5</v>
      </c>
      <c r="V1361" s="15"/>
      <c r="W1361" s="20"/>
      <c r="X1361" s="194" t="s">
        <v>111</v>
      </c>
      <c r="Y1361" s="195"/>
      <c r="Z1361" s="196" t="s">
        <v>110</v>
      </c>
      <c r="AA1361" s="197"/>
      <c r="AB1361" s="20"/>
      <c r="AC1361" s="11" t="s">
        <v>18</v>
      </c>
      <c r="AD1361" s="13"/>
      <c r="AE1361" s="13" t="s">
        <v>19</v>
      </c>
      <c r="AF1361" s="15"/>
      <c r="AG1361" s="20"/>
      <c r="AH1361" s="194" t="s">
        <v>114</v>
      </c>
      <c r="AI1361" s="195"/>
      <c r="AJ1361" s="196" t="s">
        <v>115</v>
      </c>
      <c r="AK1361" s="197"/>
      <c r="AL1361" s="20"/>
      <c r="AM1361" s="11" t="s">
        <v>138</v>
      </c>
      <c r="AN1361" s="13"/>
      <c r="AO1361" s="13" t="s">
        <v>137</v>
      </c>
      <c r="AP1361" s="15"/>
      <c r="AR1361" s="194" t="s">
        <v>117</v>
      </c>
      <c r="AS1361" s="195"/>
      <c r="AT1361" s="196" t="s">
        <v>118</v>
      </c>
      <c r="AU1361" s="197"/>
      <c r="AV1361" s="36"/>
      <c r="AW1361" s="11" t="s">
        <v>142</v>
      </c>
      <c r="AX1361" s="13"/>
      <c r="AY1361" s="13" t="s">
        <v>141</v>
      </c>
      <c r="AZ1361" s="15"/>
      <c r="BA1361" s="20"/>
      <c r="BB1361" s="194" t="s">
        <v>122</v>
      </c>
      <c r="BC1361" s="195"/>
      <c r="BD1361" s="196" t="s">
        <v>121</v>
      </c>
      <c r="BE1361" s="197"/>
      <c r="BF1361" s="36"/>
      <c r="BG1361" s="11" t="s">
        <v>145</v>
      </c>
      <c r="BH1361" s="13"/>
      <c r="BI1361" s="13" t="s">
        <v>146</v>
      </c>
      <c r="BJ1361" s="15"/>
      <c r="BK1361" s="36"/>
      <c r="BL1361" s="194" t="s">
        <v>125</v>
      </c>
      <c r="BM1361" s="195"/>
      <c r="BN1361" s="196" t="s">
        <v>126</v>
      </c>
      <c r="BO1361" s="197"/>
      <c r="BP1361" s="36"/>
      <c r="BQ1361" s="11" t="s">
        <v>150</v>
      </c>
      <c r="BR1361" s="13"/>
      <c r="BS1361" s="13" t="s">
        <v>149</v>
      </c>
      <c r="BT1361" s="15"/>
      <c r="BU1361" s="20"/>
      <c r="BV1361" s="194" t="s">
        <v>129</v>
      </c>
      <c r="BW1361" s="195"/>
      <c r="BX1361" s="196" t="s">
        <v>130</v>
      </c>
      <c r="BY1361" s="197"/>
      <c r="BZ1361" s="36"/>
      <c r="CA1361" s="11" t="s">
        <v>154</v>
      </c>
      <c r="CB1361" s="13"/>
      <c r="CC1361" s="13" t="s">
        <v>153</v>
      </c>
      <c r="CD1361" s="15"/>
      <c r="CE1361" s="36"/>
      <c r="CF1361" s="194" t="s">
        <v>134</v>
      </c>
      <c r="CG1361" s="195"/>
      <c r="CH1361" s="196" t="s">
        <v>133</v>
      </c>
      <c r="CI1361" s="197"/>
      <c r="CK1361" s="11" t="s">
        <v>159</v>
      </c>
      <c r="CL1361" s="13"/>
      <c r="CM1361" s="13" t="s">
        <v>158</v>
      </c>
      <c r="CN1361" s="15"/>
      <c r="CP1361" s="109" t="s">
        <v>161</v>
      </c>
      <c r="CQ1361" s="110"/>
      <c r="CR1361" s="111" t="s">
        <v>162</v>
      </c>
      <c r="CS1361" s="112"/>
      <c r="CU1361" s="38" t="s">
        <v>29</v>
      </c>
      <c r="CW1361" s="55" t="s">
        <v>47</v>
      </c>
    </row>
    <row r="1362" spans="1:101" ht="18" customHeight="1" thickTop="1" thickBot="1">
      <c r="D1362" s="16">
        <v>0</v>
      </c>
      <c r="E1362" s="17">
        <f t="shared" ref="E1362" si="14358">$B1359*$E$4</f>
        <v>2.7203632</v>
      </c>
      <c r="F1362" s="18">
        <v>1</v>
      </c>
      <c r="G1362" s="19">
        <v>0</v>
      </c>
      <c r="H1362" s="10"/>
      <c r="I1362" s="16">
        <v>0</v>
      </c>
      <c r="J1362" s="17">
        <v>0</v>
      </c>
      <c r="K1362" s="18">
        <v>1</v>
      </c>
      <c r="L1362" s="19">
        <v>0</v>
      </c>
      <c r="N1362" s="1">
        <f t="shared" ref="N1362" si="14359">D1362*I1359+F1362*I1362-E1362*J1359-G1362*J1362</f>
        <v>0</v>
      </c>
      <c r="O1362" s="4">
        <f t="shared" ref="O1362" si="14360">(D1362*J1359+E1362*I1359+F1362*J1362+G1362*I1362)</f>
        <v>2.7203632</v>
      </c>
      <c r="P1362" s="2">
        <f t="shared" ref="P1362" si="14361">D1362*K1359+F1362*K1362-E1362*L1359-G1362*L1362</f>
        <v>-11.966104117099521</v>
      </c>
      <c r="Q1362" s="3">
        <f t="shared" ref="Q1362" si="14362">(D1362*L1359+E1362*K1359+F1362*L1362+G1362*K1362)</f>
        <v>0</v>
      </c>
      <c r="S1362" s="16">
        <v>0</v>
      </c>
      <c r="T1362" s="17">
        <f t="shared" ref="T1362" si="14363">$B1359*$T$4</f>
        <v>6.0269632</v>
      </c>
      <c r="U1362" s="18">
        <v>1</v>
      </c>
      <c r="V1362" s="19">
        <v>0</v>
      </c>
      <c r="W1362" s="20"/>
      <c r="X1362" s="1">
        <f t="shared" ref="X1362" si="14364">N1362*S1359+P1362*S1362-O1362*T1359-Q1362*T1362</f>
        <v>0</v>
      </c>
      <c r="Y1362" s="4">
        <f t="shared" ref="Y1362" si="14365">(N1362*T1359+O1362*S1359+P1362*T1362+Q1362*S1362)</f>
        <v>-69.398905961127312</v>
      </c>
      <c r="Z1362" s="2">
        <f t="shared" ref="Z1362" si="14366">N1362*U1359+P1362*U1362-O1362*V1359-Q1362*V1362</f>
        <v>-11.966104117099521</v>
      </c>
      <c r="AA1362" s="3">
        <f t="shared" ref="AA1362" si="14367">(N1362*V1359+O1362*U1359+P1362*V1362+Q1362*U1362)</f>
        <v>0</v>
      </c>
      <c r="AB1362" s="20"/>
      <c r="AC1362" s="16">
        <v>0</v>
      </c>
      <c r="AD1362" s="17">
        <v>0</v>
      </c>
      <c r="AE1362" s="18">
        <v>1</v>
      </c>
      <c r="AF1362" s="19">
        <v>0</v>
      </c>
      <c r="AG1362" s="20"/>
      <c r="AH1362" s="1">
        <f t="shared" ref="AH1362" si="14368">X1362*AC1359+Z1362*AC1362-Y1362*AD1359-AA1362*AD1362</f>
        <v>0</v>
      </c>
      <c r="AI1362" s="4">
        <f t="shared" ref="AI1362" si="14369">(X1362*AD1359+Y1362*AC1359+Z1362*AD1362+AA1362*AC1362)</f>
        <v>-69.398905961127312</v>
      </c>
      <c r="AJ1362" s="2">
        <f t="shared" ref="AJ1362" si="14370">X1362*AE1359+Z1362*AE1362-Y1362*AF1359-AA1362*AF1362</f>
        <v>384.9759703305993</v>
      </c>
      <c r="AK1362" s="3">
        <f t="shared" ref="AK1362" si="14371">(X1362*AF1359+Y1362*AE1359+Z1362*AF1362+AA1362*AE1362)</f>
        <v>0</v>
      </c>
      <c r="AL1362" s="20"/>
      <c r="AM1362" s="16">
        <v>0</v>
      </c>
      <c r="AN1362" s="17">
        <f t="shared" ref="AN1362" si="14372">$B1359*$AN$4</f>
        <v>6.3652383999999991</v>
      </c>
      <c r="AO1362" s="18">
        <v>1</v>
      </c>
      <c r="AP1362" s="19">
        <v>0</v>
      </c>
      <c r="AR1362" s="1">
        <f t="shared" ref="AR1362" si="14373">AH1362*AM1359+AJ1362*AM1362-AI1362*AN1359-AK1362*AN1362</f>
        <v>0</v>
      </c>
      <c r="AS1362" s="4">
        <f t="shared" ref="AS1362" si="14374">(AH1362*AN1359+AI1362*AM1359+AJ1362*AN1362+AK1362*AM1362)</f>
        <v>2381.0649234644638</v>
      </c>
      <c r="AT1362" s="2">
        <f t="shared" ref="AT1362" si="14375">AH1362*AO1359+AJ1362*AO1362-AI1362*AP1359-AK1362*AP1362</f>
        <v>384.9759703305993</v>
      </c>
      <c r="AU1362" s="3">
        <f t="shared" ref="AU1362" si="14376">(AH1362*AP1359+AI1362*AO1359+AJ1362*AP1362+AK1362*AO1362)</f>
        <v>0</v>
      </c>
      <c r="AV1362" s="20"/>
      <c r="AW1362" s="16">
        <v>0</v>
      </c>
      <c r="AX1362" s="17">
        <v>0</v>
      </c>
      <c r="AY1362" s="18">
        <v>1</v>
      </c>
      <c r="AZ1362" s="19">
        <v>0</v>
      </c>
      <c r="BA1362" s="20"/>
      <c r="BB1362" s="1">
        <f t="shared" ref="BB1362" si="14377">AR1362*AW1359+AT1362*AW1362-AS1362*AX1359-AU1362*AX1362</f>
        <v>0</v>
      </c>
      <c r="BC1362" s="4">
        <f t="shared" ref="BC1362" si="14378">(AR1362*AX1359+AS1362*AW1359+AT1362*AX1362+AU1362*AW1362)</f>
        <v>2381.0649234644638</v>
      </c>
      <c r="BD1362" s="2">
        <f t="shared" ref="BD1362" si="14379">AR1362*AY1359+AT1362*AY1362-AS1362*AZ1359-AU1362*AZ1362</f>
        <v>-13234.040598086824</v>
      </c>
      <c r="BE1362" s="3">
        <f t="shared" ref="BE1362" si="14380">(AR1362*AZ1359+AS1362*AY1359+AT1362*AZ1362+AU1362*AY1362)</f>
        <v>0</v>
      </c>
      <c r="BF1362" s="20"/>
      <c r="BG1362" s="16">
        <v>0</v>
      </c>
      <c r="BH1362" s="17">
        <f t="shared" ref="BH1362" si="14381">$B1359*$BH$4</f>
        <v>6.0269632</v>
      </c>
      <c r="BI1362" s="18">
        <v>1</v>
      </c>
      <c r="BJ1362" s="19">
        <v>0</v>
      </c>
      <c r="BK1362" s="20"/>
      <c r="BL1362" s="1">
        <f t="shared" ref="BL1362" si="14382">BB1362*BG1359+BD1362*BG1362-BC1362*BH1359-BE1362*BH1362</f>
        <v>0</v>
      </c>
      <c r="BM1362" s="4">
        <f t="shared" ref="BM1362" si="14383">(BB1362*BH1359+BC1362*BG1359+BD1362*BH1362+BE1362*BG1362)</f>
        <v>-77380.010748510816</v>
      </c>
      <c r="BN1362" s="2">
        <f t="shared" ref="BN1362" si="14384">BB1362*BI1359+BD1362*BI1362-BC1362*BJ1359-BE1362*BJ1362</f>
        <v>-13234.040598086824</v>
      </c>
      <c r="BO1362" s="3">
        <f t="shared" ref="BO1362" si="14385">(BB1362*BJ1359+BC1362*BI1359+BD1362*BJ1362+BE1362*BI1362)</f>
        <v>0</v>
      </c>
      <c r="BP1362" s="20"/>
      <c r="BQ1362" s="16">
        <v>0</v>
      </c>
      <c r="BR1362" s="17">
        <v>0</v>
      </c>
      <c r="BS1362" s="18">
        <v>1</v>
      </c>
      <c r="BT1362" s="19">
        <v>0</v>
      </c>
      <c r="BU1362" s="20"/>
      <c r="BV1362" s="1">
        <f t="shared" ref="BV1362" si="14386">BL1362*BQ1359+BN1362*BQ1362-BM1362*BR1359-BO1362*BR1362</f>
        <v>0</v>
      </c>
      <c r="BW1362" s="4">
        <f t="shared" ref="BW1362" si="14387">(BL1362*BR1359+BM1362*BQ1359+BN1362*BR1362+BO1362*BQ1362)</f>
        <v>-77380.010748510816</v>
      </c>
      <c r="BX1362" s="2">
        <f t="shared" ref="BX1362" si="14388">BL1362*BS1359+BN1362*BS1362-BM1362*BT1359-BO1362*BT1362</f>
        <v>355583.35700068646</v>
      </c>
      <c r="BY1362" s="3">
        <f t="shared" ref="BY1362" si="14389">(BL1362*BT1359+BM1362*BS1359+BN1362*BT1362+BO1362*BS1362)</f>
        <v>0</v>
      </c>
      <c r="BZ1362" s="20"/>
      <c r="CA1362" s="16">
        <v>0</v>
      </c>
      <c r="CB1362" s="17">
        <f t="shared" ref="CB1362" si="14390">$B1359*$CB$4</f>
        <v>2.7203632</v>
      </c>
      <c r="CC1362" s="18">
        <v>1</v>
      </c>
      <c r="CD1362" s="19">
        <v>0</v>
      </c>
      <c r="CE1362" s="20"/>
      <c r="CF1362" s="1">
        <f t="shared" ref="CF1362" si="14391">BV1362*CA1359+BX1362*CA1362-BW1362*CB1359-BY1362*CB1362</f>
        <v>0</v>
      </c>
      <c r="CG1362" s="4">
        <f t="shared" ref="CG1362" si="14392">(BV1362*CB1359+BW1362*CA1359+BX1362*CB1362+BY1362*CA1362)</f>
        <v>889935.868168619</v>
      </c>
      <c r="CH1362" s="2">
        <f t="shared" ref="CH1362" si="14393">BV1362*CC1359+BX1362*CC1362-BW1362*CD1359-BY1362*CD1362</f>
        <v>355583.35700068646</v>
      </c>
      <c r="CI1362" s="3">
        <f t="shared" ref="CI1362" si="14394">(BV1362*CD1359+BW1362*CC1359+BX1362*CD1362+BY1362*CC1362)</f>
        <v>0</v>
      </c>
      <c r="CK1362" s="16">
        <f t="shared" ref="CK1362" si="14395">1/$CL$4</f>
        <v>1</v>
      </c>
      <c r="CL1362" s="17">
        <v>0</v>
      </c>
      <c r="CM1362" s="18">
        <v>1</v>
      </c>
      <c r="CN1362" s="19">
        <v>0</v>
      </c>
      <c r="CP1362" s="1">
        <f t="shared" ref="CP1362" si="14396">CF1362*CK1359+CH1362*CK1362-CG1362*CL1359-CI1362*CL1362</f>
        <v>355583.35700068646</v>
      </c>
      <c r="CQ1362" s="4">
        <f t="shared" ref="CQ1362" si="14397">(CF1362*CL1359+CG1362*CK1359+CH1362*CL1362+CI1362*CK1362)</f>
        <v>889935.868168619</v>
      </c>
      <c r="CR1362" s="2">
        <f t="shared" ref="CR1362" si="14398">CF1362*CM1359+CH1362*CM1362-CG1362*CN1359-CI1362*CN1362</f>
        <v>355583.35700068646</v>
      </c>
      <c r="CS1362" s="3">
        <f t="shared" ref="CS1362" si="14399">(CF1362*CN1359+CG1362*CM1359+CH1362*CN1362+CI1362*CM1362)</f>
        <v>0</v>
      </c>
      <c r="CU1362" s="39">
        <f t="shared" ref="CU1362" si="14400">(180/PI())*ATAN(-1*(CQ1359/CP1359))</f>
        <v>21.779705592292892</v>
      </c>
      <c r="CW1362" s="56">
        <f t="shared" ref="CW1362" si="14401">20*LOG(((1-(10^(CU1359/20)^2)*(1-((1-CW1359)/(1+CW1359))^2))^0.5))</f>
        <v>-1.330868336591211E-11</v>
      </c>
    </row>
    <row r="1363" spans="1:101" ht="18" customHeight="1">
      <c r="E1363" s="20"/>
      <c r="F1363" s="20"/>
      <c r="G1363" s="20"/>
      <c r="H1363" s="20"/>
      <c r="I1363" s="20"/>
      <c r="J1363" s="20"/>
      <c r="K1363" s="20"/>
      <c r="L1363" s="20"/>
      <c r="M1363" s="20"/>
      <c r="N1363" s="20"/>
      <c r="O1363" s="20"/>
      <c r="P1363" s="20"/>
      <c r="Q1363" s="20"/>
      <c r="R1363" s="20"/>
      <c r="S1363" s="20"/>
      <c r="T1363" s="20"/>
      <c r="U1363" s="20"/>
      <c r="V1363" s="20"/>
      <c r="W1363" s="20"/>
      <c r="X1363" s="20"/>
      <c r="Y1363" s="20"/>
      <c r="Z1363" s="20"/>
      <c r="AA1363" s="20"/>
      <c r="AB1363" s="30"/>
      <c r="AC1363" s="20"/>
      <c r="AD1363" s="20"/>
      <c r="AE1363" s="20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</row>
    <row r="1364" spans="1:101" ht="18" customHeight="1"/>
    <row r="1365" spans="1:101" ht="18" customHeight="1" thickBot="1">
      <c r="A1365" s="23"/>
      <c r="B1365" s="23"/>
      <c r="C1365" s="23"/>
      <c r="D1365" s="20" t="s">
        <v>6</v>
      </c>
      <c r="E1365" s="20"/>
      <c r="F1365" s="20"/>
      <c r="G1365" s="20"/>
      <c r="H1365" s="20"/>
      <c r="I1365" s="20" t="s">
        <v>7</v>
      </c>
      <c r="J1365" s="20"/>
      <c r="K1365" s="20"/>
      <c r="L1365" s="20"/>
      <c r="M1365" s="23"/>
      <c r="N1365" s="23"/>
      <c r="O1365" s="24" t="s">
        <v>8</v>
      </c>
      <c r="P1365" s="23"/>
      <c r="Q1365" s="23"/>
      <c r="R1365" s="23"/>
      <c r="S1365" s="20"/>
      <c r="T1365" s="20" t="s">
        <v>9</v>
      </c>
      <c r="U1365" s="23"/>
      <c r="V1365" s="23"/>
      <c r="W1365" s="23"/>
      <c r="X1365" s="23"/>
      <c r="Y1365" s="24" t="s">
        <v>10</v>
      </c>
      <c r="Z1365" s="23"/>
      <c r="AA1365" s="23"/>
      <c r="AB1365" s="23"/>
      <c r="AC1365" s="24" t="s">
        <v>11</v>
      </c>
      <c r="AD1365" s="20"/>
      <c r="AE1365" s="20"/>
      <c r="AF1365" s="20"/>
      <c r="AG1365" s="20"/>
      <c r="AH1365" s="23"/>
      <c r="AI1365" s="24" t="s">
        <v>12</v>
      </c>
      <c r="AJ1365" s="23"/>
      <c r="AK1365" s="23"/>
      <c r="AL1365" s="20"/>
      <c r="AM1365" s="24" t="s">
        <v>21</v>
      </c>
      <c r="AN1365" s="20"/>
      <c r="AO1365" s="23"/>
      <c r="AP1365" s="23"/>
      <c r="AQ1365" s="23"/>
      <c r="AR1365" s="23"/>
      <c r="AS1365" s="24" t="s">
        <v>87</v>
      </c>
      <c r="AT1365" s="23"/>
      <c r="AU1365" s="23"/>
      <c r="AV1365" s="23"/>
      <c r="AW1365" s="24" t="s">
        <v>22</v>
      </c>
      <c r="AX1365" s="20"/>
      <c r="AY1365" s="20"/>
      <c r="AZ1365" s="20"/>
      <c r="BA1365" s="20"/>
      <c r="BB1365" s="23"/>
      <c r="BC1365" s="24" t="s">
        <v>13</v>
      </c>
      <c r="BD1365" s="23"/>
      <c r="BE1365" s="23"/>
      <c r="BF1365" s="23"/>
      <c r="BG1365" s="24" t="s">
        <v>23</v>
      </c>
      <c r="BH1365" s="20"/>
      <c r="BI1365" s="23"/>
      <c r="BJ1365" s="23"/>
      <c r="BK1365" s="23"/>
      <c r="BL1365" s="23"/>
      <c r="BM1365" s="24" t="s">
        <v>24</v>
      </c>
      <c r="BN1365" s="23"/>
      <c r="BO1365" s="23"/>
      <c r="BP1365" s="23"/>
      <c r="BQ1365" s="24" t="s">
        <v>22</v>
      </c>
      <c r="BR1365" s="20"/>
      <c r="BS1365" s="20"/>
      <c r="BT1365" s="20"/>
      <c r="BU1365" s="20"/>
      <c r="BV1365" s="23"/>
      <c r="BW1365" s="24" t="s">
        <v>25</v>
      </c>
      <c r="BX1365" s="23"/>
      <c r="BY1365" s="23"/>
      <c r="BZ1365" s="23"/>
      <c r="CA1365" s="24" t="s">
        <v>23</v>
      </c>
      <c r="CB1365" s="20"/>
      <c r="CC1365" s="23"/>
      <c r="CD1365" s="23"/>
      <c r="CE1365" s="23"/>
      <c r="CF1365" s="23"/>
      <c r="CG1365" s="24" t="s">
        <v>88</v>
      </c>
      <c r="CH1365" s="23"/>
      <c r="CI1365" s="23"/>
      <c r="CJ1365" s="23"/>
      <c r="CK1365" s="24" t="s">
        <v>155</v>
      </c>
      <c r="CL1365" s="24"/>
      <c r="CM1365" s="23"/>
      <c r="CN1365" s="23"/>
      <c r="CO1365" s="23"/>
      <c r="CP1365" s="23"/>
      <c r="CQ1365" s="24" t="s">
        <v>89</v>
      </c>
      <c r="CR1365" s="23"/>
      <c r="CS1365" s="23"/>
    </row>
    <row r="1366" spans="1:101" ht="18" customHeight="1" thickBot="1">
      <c r="A1366" s="23"/>
      <c r="B1366" s="33"/>
      <c r="C1366" s="23"/>
      <c r="D1366" s="7" t="s">
        <v>99</v>
      </c>
      <c r="E1366" s="8"/>
      <c r="F1366" s="8" t="s">
        <v>100</v>
      </c>
      <c r="G1366" s="9"/>
      <c r="H1366" s="10"/>
      <c r="I1366" s="7" t="s">
        <v>103</v>
      </c>
      <c r="J1366" s="8"/>
      <c r="K1366" s="8" t="s">
        <v>104</v>
      </c>
      <c r="L1366" s="9"/>
      <c r="M1366" s="23"/>
      <c r="N1366" s="194" t="s">
        <v>74</v>
      </c>
      <c r="O1366" s="195"/>
      <c r="P1366" s="196" t="s">
        <v>75</v>
      </c>
      <c r="Q1366" s="197"/>
      <c r="R1366" s="23"/>
      <c r="S1366" s="7" t="s">
        <v>2</v>
      </c>
      <c r="T1366" s="8"/>
      <c r="U1366" s="8" t="s">
        <v>3</v>
      </c>
      <c r="V1366" s="9"/>
      <c r="W1366" s="20"/>
      <c r="X1366" s="194" t="s">
        <v>108</v>
      </c>
      <c r="Y1366" s="195"/>
      <c r="Z1366" s="196" t="s">
        <v>109</v>
      </c>
      <c r="AA1366" s="197"/>
      <c r="AB1366" s="20"/>
      <c r="AC1366" s="7" t="s">
        <v>107</v>
      </c>
      <c r="AD1366" s="8"/>
      <c r="AE1366" s="8" t="s">
        <v>14</v>
      </c>
      <c r="AF1366" s="9"/>
      <c r="AG1366" s="20"/>
      <c r="AH1366" s="194" t="s">
        <v>112</v>
      </c>
      <c r="AI1366" s="195"/>
      <c r="AJ1366" s="196" t="s">
        <v>113</v>
      </c>
      <c r="AK1366" s="197"/>
      <c r="AL1366" s="20"/>
      <c r="AM1366" s="106" t="s">
        <v>135</v>
      </c>
      <c r="AN1366" s="107"/>
      <c r="AO1366" s="107" t="s">
        <v>136</v>
      </c>
      <c r="AP1366" s="108"/>
      <c r="AQ1366" s="23"/>
      <c r="AR1366" s="194" t="s">
        <v>116</v>
      </c>
      <c r="AS1366" s="195"/>
      <c r="AT1366" s="196" t="s">
        <v>0</v>
      </c>
      <c r="AU1366" s="197"/>
      <c r="AV1366" s="36"/>
      <c r="AW1366" s="7" t="s">
        <v>139</v>
      </c>
      <c r="AX1366" s="8"/>
      <c r="AY1366" s="8" t="s">
        <v>140</v>
      </c>
      <c r="AZ1366" s="9"/>
      <c r="BA1366" s="20"/>
      <c r="BB1366" s="194" t="s">
        <v>119</v>
      </c>
      <c r="BC1366" s="195"/>
      <c r="BD1366" s="196" t="s">
        <v>120</v>
      </c>
      <c r="BE1366" s="197"/>
      <c r="BF1366" s="36"/>
      <c r="BG1366" s="190" t="s">
        <v>143</v>
      </c>
      <c r="BH1366" s="191"/>
      <c r="BI1366" s="192" t="s">
        <v>144</v>
      </c>
      <c r="BJ1366" s="193"/>
      <c r="BK1366" s="36"/>
      <c r="BL1366" s="194" t="s">
        <v>123</v>
      </c>
      <c r="BM1366" s="195"/>
      <c r="BN1366" s="196" t="s">
        <v>124</v>
      </c>
      <c r="BO1366" s="197"/>
      <c r="BP1366" s="36"/>
      <c r="BQ1366" s="7" t="s">
        <v>147</v>
      </c>
      <c r="BR1366" s="8"/>
      <c r="BS1366" s="8" t="s">
        <v>148</v>
      </c>
      <c r="BT1366" s="9"/>
      <c r="BU1366" s="20"/>
      <c r="BV1366" s="194" t="s">
        <v>127</v>
      </c>
      <c r="BW1366" s="195"/>
      <c r="BX1366" s="196" t="s">
        <v>128</v>
      </c>
      <c r="BY1366" s="197"/>
      <c r="BZ1366" s="36"/>
      <c r="CA1366" s="7" t="s">
        <v>151</v>
      </c>
      <c r="CB1366" s="8"/>
      <c r="CC1366" s="8" t="s">
        <v>152</v>
      </c>
      <c r="CD1366" s="9"/>
      <c r="CE1366" s="36"/>
      <c r="CF1366" s="194" t="s">
        <v>131</v>
      </c>
      <c r="CG1366" s="195"/>
      <c r="CH1366" s="196" t="s">
        <v>132</v>
      </c>
      <c r="CI1366" s="197"/>
      <c r="CJ1366" s="23"/>
      <c r="CK1366" s="7" t="s">
        <v>156</v>
      </c>
      <c r="CL1366" s="8"/>
      <c r="CM1366" s="8" t="s">
        <v>157</v>
      </c>
      <c r="CN1366" s="9"/>
      <c r="CO1366" s="23"/>
      <c r="CP1366" s="194" t="s">
        <v>160</v>
      </c>
      <c r="CQ1366" s="195"/>
      <c r="CR1366" s="196" t="s">
        <v>132</v>
      </c>
      <c r="CS1366" s="197"/>
      <c r="CU1366" s="26" t="s">
        <v>15</v>
      </c>
      <c r="CW1366" s="52" t="s">
        <v>46</v>
      </c>
    </row>
    <row r="1367" spans="1:101" ht="18" customHeight="1" thickTop="1" thickBot="1">
      <c r="B1367" s="34">
        <v>3.36</v>
      </c>
      <c r="D1367" s="11">
        <v>1</v>
      </c>
      <c r="E1367" s="12">
        <v>0</v>
      </c>
      <c r="F1367" s="13">
        <v>0</v>
      </c>
      <c r="G1367" s="14">
        <v>0</v>
      </c>
      <c r="H1367" s="10"/>
      <c r="I1367" s="11">
        <v>1</v>
      </c>
      <c r="J1367" s="12">
        <v>0</v>
      </c>
      <c r="K1367" s="13">
        <v>0</v>
      </c>
      <c r="L1367" s="40">
        <f t="shared" ref="L1367" si="14402">$B1367*$J$4</f>
        <v>4.7948544000000002</v>
      </c>
      <c r="N1367" s="1">
        <f t="shared" ref="N1367" si="14403">D1367*I1367+F1367*I1370-E1367*J1367-G1367*J1370</f>
        <v>1</v>
      </c>
      <c r="O1367" s="4">
        <f t="shared" ref="O1367" si="14404">(D1367*J1367+E1367*I1367+F1367*J1370+G1367*I1370)</f>
        <v>0</v>
      </c>
      <c r="P1367" s="2">
        <f t="shared" ref="P1367" si="14405">D1367*K1367+F1367*K1370-E1367*L1367-G1367*L1370</f>
        <v>0</v>
      </c>
      <c r="Q1367" s="3">
        <f t="shared" ref="Q1367" si="14406">(D1367*L1367+E1367*K1367+F1367*L1370+G1367*K1370)</f>
        <v>4.7948544000000002</v>
      </c>
      <c r="S1367" s="11">
        <v>1</v>
      </c>
      <c r="T1367" s="12">
        <v>0</v>
      </c>
      <c r="U1367" s="13">
        <v>0</v>
      </c>
      <c r="V1367" s="13">
        <v>0</v>
      </c>
      <c r="W1367" s="20"/>
      <c r="X1367" s="1">
        <f t="shared" ref="X1367" si="14407">N1367*S1367+P1367*S1370-O1367*T1367-Q1367*T1370</f>
        <v>-28.071455395512324</v>
      </c>
      <c r="Y1367" s="4">
        <f t="shared" ref="Y1367" si="14408">(N1367*T1367+O1367*S1367+P1367*T1370+Q1367*S1370)</f>
        <v>0</v>
      </c>
      <c r="Z1367" s="2">
        <f t="shared" ref="Z1367" si="14409">N1367*U1367+P1367*U1370-O1367*V1367-Q1367*V1370</f>
        <v>0</v>
      </c>
      <c r="AA1367" s="3">
        <f t="shared" ref="AA1367" si="14410">(N1367*V1367+O1367*U1367+P1367*V1370+Q1367*U1370)</f>
        <v>4.7948544000000002</v>
      </c>
      <c r="AB1367" s="20"/>
      <c r="AC1367" s="11">
        <v>1</v>
      </c>
      <c r="AD1367" s="12">
        <v>0</v>
      </c>
      <c r="AE1367" s="13">
        <v>0</v>
      </c>
      <c r="AF1367" s="40">
        <f t="shared" ref="AF1367" si="14411">$B1367*$AD$4</f>
        <v>5.7539664000000004</v>
      </c>
      <c r="AG1367" s="20"/>
      <c r="AH1367" s="1">
        <f t="shared" ref="AH1367" si="14412">X1367*AC1367+Z1367*AC1370-Y1367*AD1367-AA1367*AD1370</f>
        <v>-28.071455395512324</v>
      </c>
      <c r="AI1367" s="4">
        <f t="shared" ref="AI1367" si="14413">(X1367*AD1367+Y1367*AC1367+Z1367*AD1370+AA1367*AC1370)</f>
        <v>0</v>
      </c>
      <c r="AJ1367" s="2">
        <f t="shared" ref="AJ1367" si="14414">X1367*AE1367+Z1367*AE1370-Y1367*AF1367-AA1367*AF1370</f>
        <v>0</v>
      </c>
      <c r="AK1367" s="3">
        <f t="shared" ref="AK1367" si="14415">(X1367*AF1367+Y1367*AE1367+Z1367*AF1370+AA1367*AE1370)</f>
        <v>-156.72735674487663</v>
      </c>
      <c r="AL1367" s="20"/>
      <c r="AM1367" s="11">
        <v>1</v>
      </c>
      <c r="AN1367" s="12">
        <v>0</v>
      </c>
      <c r="AO1367" s="13">
        <v>0</v>
      </c>
      <c r="AP1367" s="14">
        <v>0</v>
      </c>
      <c r="AR1367" s="1">
        <f t="shared" ref="AR1367" si="14416">AH1367*AM1367+AJ1367*AM1370-AI1367*AN1367-AK1367*AN1370</f>
        <v>975.50922863527762</v>
      </c>
      <c r="AS1367" s="4">
        <f t="shared" ref="AS1367" si="14417">(AH1367*AN1367+AI1367*AM1367+AJ1367*AN1370+AK1367*AM1370)</f>
        <v>0</v>
      </c>
      <c r="AT1367" s="2">
        <f t="shared" ref="AT1367" si="14418">AH1367*AO1367+AJ1367*AO1370-AI1367*AP1367-AK1367*AP1370</f>
        <v>0</v>
      </c>
      <c r="AU1367" s="3">
        <f t="shared" ref="AU1367" si="14419">(AH1367*AP1367+AI1367*AO1367+AJ1367*AP1370+AK1367*AO1370)</f>
        <v>-156.72735674487663</v>
      </c>
      <c r="AV1367" s="20"/>
      <c r="AW1367" s="11">
        <v>1</v>
      </c>
      <c r="AX1367" s="12">
        <v>0</v>
      </c>
      <c r="AY1367" s="13">
        <v>0</v>
      </c>
      <c r="AZ1367" s="40">
        <f t="shared" ref="AZ1367" si="14420">$B1367*$AX$4</f>
        <v>5.7539664000000004</v>
      </c>
      <c r="BA1367" s="20"/>
      <c r="BB1367" s="1">
        <f t="shared" ref="BB1367" si="14421">AR1367*AW1367+AT1367*AW1370-AS1367*AX1367-AU1367*AX1370</f>
        <v>975.50922863527762</v>
      </c>
      <c r="BC1367" s="4">
        <f t="shared" ref="BC1367" si="14422">(AR1367*AX1367+AS1367*AW1367+AT1367*AX1370+AU1367*AW1370)</f>
        <v>0</v>
      </c>
      <c r="BD1367" s="2">
        <f t="shared" ref="BD1367" si="14423">AR1367*AY1367+AT1367*AY1370-AS1367*AZ1367-AU1367*AZ1370</f>
        <v>0</v>
      </c>
      <c r="BE1367" s="3">
        <f t="shared" ref="BE1367" si="14424">(AR1367*AZ1367+AS1367*AY1367+AT1367*AZ1370+AU1367*AY1370)</f>
        <v>5456.3199677124294</v>
      </c>
      <c r="BF1367" s="20"/>
      <c r="BG1367" s="11">
        <v>1</v>
      </c>
      <c r="BH1367" s="12">
        <v>0</v>
      </c>
      <c r="BI1367" s="13">
        <v>0</v>
      </c>
      <c r="BJ1367" s="14">
        <v>0</v>
      </c>
      <c r="BK1367" s="20"/>
      <c r="BL1367" s="1">
        <f t="shared" ref="BL1367" si="14425">BB1367*BG1367+BD1367*BG1370-BC1367*BH1367-BE1367*BH1370</f>
        <v>-32106.446829299482</v>
      </c>
      <c r="BM1367" s="4">
        <f t="shared" ref="BM1367" si="14426">(BB1367*BH1367+BC1367*BG1367+BD1367*BH1370+BE1367*BG1370)</f>
        <v>0</v>
      </c>
      <c r="BN1367" s="2">
        <f t="shared" ref="BN1367" si="14427">BB1367*BI1367+BD1367*BI1370-BC1367*BJ1367-BE1367*BJ1370</f>
        <v>0</v>
      </c>
      <c r="BO1367" s="3">
        <f t="shared" ref="BO1367" si="14428">(BB1367*BJ1367+BC1367*BI1367+BD1367*BJ1370+BE1367*BI1370)</f>
        <v>5456.3199677124294</v>
      </c>
      <c r="BP1367" s="20"/>
      <c r="BQ1367" s="11">
        <v>1</v>
      </c>
      <c r="BR1367" s="12">
        <v>0</v>
      </c>
      <c r="BS1367" s="13">
        <v>0</v>
      </c>
      <c r="BT1367" s="40">
        <f t="shared" ref="BT1367" si="14429">$B1367*BR$4</f>
        <v>4.7948544000000002</v>
      </c>
      <c r="BU1367" s="20"/>
      <c r="BV1367" s="1">
        <f t="shared" ref="BV1367" si="14430">BL1367*BQ1367+BN1367*BQ1370-BM1367*BR1367-BO1367*BR1370</f>
        <v>-32106.446829299482</v>
      </c>
      <c r="BW1367" s="4">
        <f t="shared" ref="BW1367" si="14431">(BL1367*BR1367+BM1367*BQ1367+BN1367*BR1370+BO1367*BQ1370)</f>
        <v>0</v>
      </c>
      <c r="BX1367" s="2">
        <f t="shared" ref="BX1367" si="14432">BL1367*BS1367+BN1367*BS1370-BM1367*BT1367-BO1367*BT1370</f>
        <v>0</v>
      </c>
      <c r="BY1367" s="3">
        <f t="shared" ref="BY1367" si="14433">(BL1367*BT1367+BM1367*BS1367+BN1367*BT1370+BO1367*BS1370)</f>
        <v>-148489.41788012025</v>
      </c>
      <c r="BZ1367" s="20"/>
      <c r="CA1367" s="11">
        <v>1</v>
      </c>
      <c r="CB1367" s="12">
        <v>0</v>
      </c>
      <c r="CC1367" s="13">
        <v>0</v>
      </c>
      <c r="CD1367" s="14">
        <v>0</v>
      </c>
      <c r="CE1367" s="20"/>
      <c r="CF1367" s="1">
        <f t="shared" ref="CF1367" si="14434">BV1367*CA1367+BX1367*CA1370-BW1367*CB1367-BY1367*CB1370</f>
        <v>374257.53438270162</v>
      </c>
      <c r="CG1367" s="4">
        <f t="shared" ref="CG1367" si="14435">(BV1367*CB1367+BW1367*CA1367+BX1367*CB1370+BY1367*CA1370)</f>
        <v>0</v>
      </c>
      <c r="CH1367" s="2">
        <f t="shared" ref="CH1367" si="14436">BV1367*CC1367+BX1367*CC1370-BW1367*CD1367-BY1367*CD1370</f>
        <v>0</v>
      </c>
      <c r="CI1367" s="3">
        <f t="shared" ref="CI1367" si="14437">(BV1367*CD1367+BW1367*CC1367+BX1367*CD1370+BY1367*CC1370)</f>
        <v>-148489.41788012025</v>
      </c>
      <c r="CJ1367" s="28"/>
      <c r="CK1367" s="11">
        <v>1</v>
      </c>
      <c r="CL1367" s="12">
        <v>0</v>
      </c>
      <c r="CM1367" s="13">
        <v>0</v>
      </c>
      <c r="CN1367" s="14">
        <v>0</v>
      </c>
      <c r="CP1367" s="1">
        <f t="shared" ref="CP1367" si="14438">CF1367*CK1367+CH1367*CK1370-CG1367*CL1367-CI1367*CL1370</f>
        <v>374257.53438270162</v>
      </c>
      <c r="CQ1367" s="4">
        <f t="shared" ref="CQ1367" si="14439">(CF1367*CL1367+CG1367*CK1367+CH1367*CL1370+CI1367*CK1370)</f>
        <v>-148489.41788012025</v>
      </c>
      <c r="CR1367" s="2">
        <f t="shared" ref="CR1367" si="14440">CF1367*CM1367+CH1367*CM1370-CG1367*CN1367-CI1367*CN1370</f>
        <v>0</v>
      </c>
      <c r="CS1367" s="3">
        <f t="shared" ref="CS1367" si="14441">(CF1367*CN1367+CG1367*CM1367+CH1367*CN1370+CI1367*CM1370)</f>
        <v>-148489.41788012025</v>
      </c>
      <c r="CU1367" s="29">
        <f t="shared" ref="CU1367" si="14442">20*LOG(((1+$CL$4)/$CL$4)/((CP1367+CP1370)^2+(CQ1367+CQ1370)^2)^0.5)</f>
        <v>-114.74210452049788</v>
      </c>
      <c r="CW1367" s="53">
        <f t="shared" ref="CW1367" si="14443">((CP1367^2+CQ1367^2)^0.5)/((CP1370^2+CQ1370^2)^0.5)</f>
        <v>0.3967573241403245</v>
      </c>
    </row>
    <row r="1368" spans="1:101" ht="18" customHeight="1" thickBot="1">
      <c r="D1368" s="11"/>
      <c r="E1368" s="13"/>
      <c r="F1368" s="13"/>
      <c r="G1368" s="15"/>
      <c r="H1368" s="10"/>
      <c r="I1368" s="11"/>
      <c r="J1368" s="13"/>
      <c r="K1368" s="13"/>
      <c r="L1368" s="15"/>
      <c r="N1368" s="5"/>
      <c r="Q1368" s="6"/>
      <c r="S1368" s="11"/>
      <c r="T1368" s="13"/>
      <c r="U1368" s="13"/>
      <c r="V1368" s="15"/>
      <c r="W1368" s="20"/>
      <c r="X1368" s="5"/>
      <c r="AA1368" s="6"/>
      <c r="AB1368" s="20"/>
      <c r="AC1368" s="11"/>
      <c r="AD1368" s="13"/>
      <c r="AE1368" s="13"/>
      <c r="AF1368" s="15"/>
      <c r="AG1368" s="20"/>
      <c r="AH1368" s="5"/>
      <c r="AK1368" s="6"/>
      <c r="AL1368" s="20"/>
      <c r="AM1368" s="11"/>
      <c r="AN1368" s="13"/>
      <c r="AO1368" s="13"/>
      <c r="AP1368" s="15"/>
      <c r="AR1368" s="5"/>
      <c r="AU1368" s="6"/>
      <c r="AW1368" s="11"/>
      <c r="AX1368" s="13"/>
      <c r="AY1368" s="13"/>
      <c r="AZ1368" s="15"/>
      <c r="BA1368" s="20"/>
      <c r="BB1368" s="5"/>
      <c r="BE1368" s="6"/>
      <c r="BG1368" s="11"/>
      <c r="BH1368" s="13"/>
      <c r="BI1368" s="13"/>
      <c r="BJ1368" s="15"/>
      <c r="BL1368" s="5"/>
      <c r="BO1368" s="6"/>
      <c r="BQ1368" s="11"/>
      <c r="BR1368" s="13"/>
      <c r="BS1368" s="13"/>
      <c r="BT1368" s="15"/>
      <c r="BU1368" s="20"/>
      <c r="BV1368" s="5"/>
      <c r="BY1368" s="6"/>
      <c r="CA1368" s="11"/>
      <c r="CB1368" s="13"/>
      <c r="CC1368" s="13"/>
      <c r="CD1368" s="15"/>
      <c r="CF1368" s="5"/>
      <c r="CI1368" s="6"/>
      <c r="CK1368" s="11"/>
      <c r="CL1368" s="13"/>
      <c r="CM1368" s="13"/>
      <c r="CN1368" s="15"/>
      <c r="CP1368" s="5"/>
      <c r="CS1368" s="6"/>
      <c r="CW1368" s="54"/>
    </row>
    <row r="1369" spans="1:101" ht="18" customHeight="1" thickBot="1">
      <c r="D1369" s="11" t="s">
        <v>101</v>
      </c>
      <c r="E1369" s="13"/>
      <c r="F1369" s="13" t="s">
        <v>102</v>
      </c>
      <c r="G1369" s="15"/>
      <c r="H1369" s="10"/>
      <c r="I1369" s="11" t="s">
        <v>106</v>
      </c>
      <c r="J1369" s="13"/>
      <c r="K1369" s="13" t="s">
        <v>105</v>
      </c>
      <c r="L1369" s="15"/>
      <c r="N1369" s="194" t="s">
        <v>16</v>
      </c>
      <c r="O1369" s="195"/>
      <c r="P1369" s="196" t="s">
        <v>17</v>
      </c>
      <c r="Q1369" s="197"/>
      <c r="S1369" s="11" t="s">
        <v>4</v>
      </c>
      <c r="T1369" s="13"/>
      <c r="U1369" s="13" t="s">
        <v>5</v>
      </c>
      <c r="V1369" s="15"/>
      <c r="W1369" s="20"/>
      <c r="X1369" s="194" t="s">
        <v>111</v>
      </c>
      <c r="Y1369" s="195"/>
      <c r="Z1369" s="196" t="s">
        <v>110</v>
      </c>
      <c r="AA1369" s="197"/>
      <c r="AB1369" s="20"/>
      <c r="AC1369" s="11" t="s">
        <v>18</v>
      </c>
      <c r="AD1369" s="13"/>
      <c r="AE1369" s="13" t="s">
        <v>19</v>
      </c>
      <c r="AF1369" s="15"/>
      <c r="AG1369" s="20"/>
      <c r="AH1369" s="194" t="s">
        <v>114</v>
      </c>
      <c r="AI1369" s="195"/>
      <c r="AJ1369" s="196" t="s">
        <v>115</v>
      </c>
      <c r="AK1369" s="197"/>
      <c r="AL1369" s="20"/>
      <c r="AM1369" s="11" t="s">
        <v>138</v>
      </c>
      <c r="AN1369" s="13"/>
      <c r="AO1369" s="13" t="s">
        <v>137</v>
      </c>
      <c r="AP1369" s="15"/>
      <c r="AR1369" s="194" t="s">
        <v>117</v>
      </c>
      <c r="AS1369" s="195"/>
      <c r="AT1369" s="196" t="s">
        <v>118</v>
      </c>
      <c r="AU1369" s="197"/>
      <c r="AV1369" s="36"/>
      <c r="AW1369" s="11" t="s">
        <v>142</v>
      </c>
      <c r="AX1369" s="13"/>
      <c r="AY1369" s="13" t="s">
        <v>141</v>
      </c>
      <c r="AZ1369" s="15"/>
      <c r="BA1369" s="20"/>
      <c r="BB1369" s="194" t="s">
        <v>122</v>
      </c>
      <c r="BC1369" s="195"/>
      <c r="BD1369" s="196" t="s">
        <v>121</v>
      </c>
      <c r="BE1369" s="197"/>
      <c r="BF1369" s="36"/>
      <c r="BG1369" s="11" t="s">
        <v>145</v>
      </c>
      <c r="BH1369" s="13"/>
      <c r="BI1369" s="13" t="s">
        <v>146</v>
      </c>
      <c r="BJ1369" s="15"/>
      <c r="BK1369" s="36"/>
      <c r="BL1369" s="194" t="s">
        <v>125</v>
      </c>
      <c r="BM1369" s="195"/>
      <c r="BN1369" s="196" t="s">
        <v>126</v>
      </c>
      <c r="BO1369" s="197"/>
      <c r="BP1369" s="36"/>
      <c r="BQ1369" s="11" t="s">
        <v>150</v>
      </c>
      <c r="BR1369" s="13"/>
      <c r="BS1369" s="13" t="s">
        <v>149</v>
      </c>
      <c r="BT1369" s="15"/>
      <c r="BU1369" s="20"/>
      <c r="BV1369" s="194" t="s">
        <v>129</v>
      </c>
      <c r="BW1369" s="195"/>
      <c r="BX1369" s="196" t="s">
        <v>130</v>
      </c>
      <c r="BY1369" s="197"/>
      <c r="BZ1369" s="36"/>
      <c r="CA1369" s="11" t="s">
        <v>154</v>
      </c>
      <c r="CB1369" s="13"/>
      <c r="CC1369" s="13" t="s">
        <v>153</v>
      </c>
      <c r="CD1369" s="15"/>
      <c r="CE1369" s="36"/>
      <c r="CF1369" s="194" t="s">
        <v>134</v>
      </c>
      <c r="CG1369" s="195"/>
      <c r="CH1369" s="196" t="s">
        <v>133</v>
      </c>
      <c r="CI1369" s="197"/>
      <c r="CK1369" s="11" t="s">
        <v>159</v>
      </c>
      <c r="CL1369" s="13"/>
      <c r="CM1369" s="13" t="s">
        <v>158</v>
      </c>
      <c r="CN1369" s="15"/>
      <c r="CP1369" s="109" t="s">
        <v>161</v>
      </c>
      <c r="CQ1369" s="110"/>
      <c r="CR1369" s="111" t="s">
        <v>162</v>
      </c>
      <c r="CS1369" s="112"/>
      <c r="CU1369" s="38" t="s">
        <v>29</v>
      </c>
      <c r="CW1369" s="55" t="s">
        <v>47</v>
      </c>
    </row>
    <row r="1370" spans="1:101" ht="18" customHeight="1" thickTop="1" thickBot="1">
      <c r="D1370" s="16">
        <v>0</v>
      </c>
      <c r="E1370" s="17">
        <f t="shared" ref="E1370" si="14444">$B1367*$E$4</f>
        <v>2.7366527999999999</v>
      </c>
      <c r="F1370" s="18">
        <v>1</v>
      </c>
      <c r="G1370" s="19">
        <v>0</v>
      </c>
      <c r="H1370" s="10"/>
      <c r="I1370" s="16">
        <v>0</v>
      </c>
      <c r="J1370" s="17">
        <v>0</v>
      </c>
      <c r="K1370" s="18">
        <v>1</v>
      </c>
      <c r="L1370" s="19">
        <v>0</v>
      </c>
      <c r="N1370" s="1">
        <f t="shared" ref="N1370" si="14445">D1370*I1367+F1370*I1370-E1370*J1367-G1370*J1370</f>
        <v>0</v>
      </c>
      <c r="O1370" s="4">
        <f t="shared" ref="O1370" si="14446">(D1370*J1367+E1370*I1367+F1370*J1370+G1370*I1370)</f>
        <v>2.7366527999999999</v>
      </c>
      <c r="P1370" s="2">
        <f t="shared" ref="P1370" si="14447">D1370*K1367+F1370*K1370-E1370*L1367-G1370*L1370</f>
        <v>-12.121851719352319</v>
      </c>
      <c r="Q1370" s="3">
        <f t="shared" ref="Q1370" si="14448">(D1370*L1367+E1370*K1367+F1370*L1370+G1370*K1370)</f>
        <v>0</v>
      </c>
      <c r="S1370" s="16">
        <v>0</v>
      </c>
      <c r="T1370" s="17">
        <f t="shared" ref="T1370" si="14449">$B1367*$T$4</f>
        <v>6.0630528000000004</v>
      </c>
      <c r="U1370" s="18">
        <v>1</v>
      </c>
      <c r="V1370" s="19">
        <v>0</v>
      </c>
      <c r="W1370" s="20"/>
      <c r="X1370" s="1">
        <f t="shared" ref="X1370" si="14450">N1370*S1367+P1370*S1370-O1370*T1367-Q1370*T1370</f>
        <v>0</v>
      </c>
      <c r="Y1370" s="4">
        <f t="shared" ref="Y1370" si="14451">(N1370*T1367+O1370*S1367+P1370*T1370+Q1370*S1370)</f>
        <v>-70.758774208203903</v>
      </c>
      <c r="Z1370" s="2">
        <f t="shared" ref="Z1370" si="14452">N1370*U1367+P1370*U1370-O1370*V1367-Q1370*V1370</f>
        <v>-12.121851719352319</v>
      </c>
      <c r="AA1370" s="3">
        <f t="shared" ref="AA1370" si="14453">(N1370*V1367+O1370*U1367+P1370*V1370+Q1370*U1370)</f>
        <v>0</v>
      </c>
      <c r="AB1370" s="20"/>
      <c r="AC1370" s="16">
        <v>0</v>
      </c>
      <c r="AD1370" s="17">
        <v>0</v>
      </c>
      <c r="AE1370" s="18">
        <v>1</v>
      </c>
      <c r="AF1370" s="19">
        <v>0</v>
      </c>
      <c r="AG1370" s="20"/>
      <c r="AH1370" s="1">
        <f t="shared" ref="AH1370" si="14454">X1370*AC1367+Z1370*AC1370-Y1370*AD1367-AA1370*AD1370</f>
        <v>0</v>
      </c>
      <c r="AI1370" s="4">
        <f t="shared" ref="AI1370" si="14455">(X1370*AD1367+Y1370*AC1367+Z1370*AD1370+AA1370*AC1370)</f>
        <v>-70.758774208203903</v>
      </c>
      <c r="AJ1370" s="2">
        <f t="shared" ref="AJ1370" si="14456">X1370*AE1367+Z1370*AE1370-Y1370*AF1367-AA1370*AF1370</f>
        <v>395.02175757983957</v>
      </c>
      <c r="AK1370" s="3">
        <f t="shared" ref="AK1370" si="14457">(X1370*AF1367+Y1370*AE1367+Z1370*AF1370+AA1370*AE1370)</f>
        <v>0</v>
      </c>
      <c r="AL1370" s="20"/>
      <c r="AM1370" s="16">
        <v>0</v>
      </c>
      <c r="AN1370" s="17">
        <f t="shared" ref="AN1370" si="14458">$B1367*$AN$4</f>
        <v>6.4033535999999991</v>
      </c>
      <c r="AO1370" s="18">
        <v>1</v>
      </c>
      <c r="AP1370" s="19">
        <v>0</v>
      </c>
      <c r="AR1370" s="1">
        <f t="shared" ref="AR1370" si="14459">AH1370*AM1367+AJ1370*AM1370-AI1370*AN1367-AK1370*AN1370</f>
        <v>0</v>
      </c>
      <c r="AS1370" s="4">
        <f t="shared" ref="AS1370" si="14460">(AH1370*AN1367+AI1370*AM1367+AJ1370*AN1370+AK1370*AM1370)</f>
        <v>2458.7052192689889</v>
      </c>
      <c r="AT1370" s="2">
        <f t="shared" ref="AT1370" si="14461">AH1370*AO1367+AJ1370*AO1370-AI1370*AP1367-AK1370*AP1370</f>
        <v>395.02175757983957</v>
      </c>
      <c r="AU1370" s="3">
        <f t="shared" ref="AU1370" si="14462">(AH1370*AP1367+AI1370*AO1367+AJ1370*AP1370+AK1370*AO1370)</f>
        <v>0</v>
      </c>
      <c r="AV1370" s="20"/>
      <c r="AW1370" s="16">
        <v>0</v>
      </c>
      <c r="AX1370" s="17">
        <v>0</v>
      </c>
      <c r="AY1370" s="18">
        <v>1</v>
      </c>
      <c r="AZ1370" s="19">
        <v>0</v>
      </c>
      <c r="BA1370" s="20"/>
      <c r="BB1370" s="1">
        <f t="shared" ref="BB1370" si="14463">AR1370*AW1367+AT1370*AW1370-AS1370*AX1367-AU1370*AX1370</f>
        <v>0</v>
      </c>
      <c r="BC1370" s="4">
        <f t="shared" ref="BC1370" si="14464">(AR1370*AX1367+AS1370*AW1367+AT1370*AX1370+AU1370*AW1370)</f>
        <v>2458.7052192689889</v>
      </c>
      <c r="BD1370" s="2">
        <f t="shared" ref="BD1370" si="14465">AR1370*AY1367+AT1370*AY1370-AS1370*AZ1367-AU1370*AZ1370</f>
        <v>-13752.285461598556</v>
      </c>
      <c r="BE1370" s="3">
        <f t="shared" ref="BE1370" si="14466">(AR1370*AZ1367+AS1370*AY1367+AT1370*AZ1370+AU1370*AY1370)</f>
        <v>0</v>
      </c>
      <c r="BF1370" s="20"/>
      <c r="BG1370" s="16">
        <v>0</v>
      </c>
      <c r="BH1370" s="17">
        <f t="shared" ref="BH1370" si="14467">$B1367*$BH$4</f>
        <v>6.0630528000000004</v>
      </c>
      <c r="BI1370" s="18">
        <v>1</v>
      </c>
      <c r="BJ1370" s="19">
        <v>0</v>
      </c>
      <c r="BK1370" s="20"/>
      <c r="BL1370" s="1">
        <f t="shared" ref="BL1370" si="14468">BB1370*BG1367+BD1370*BG1370-BC1370*BH1367-BE1370*BH1370</f>
        <v>0</v>
      </c>
      <c r="BM1370" s="4">
        <f t="shared" ref="BM1370" si="14469">(BB1370*BH1367+BC1370*BG1367+BD1370*BH1370+BE1370*BG1370)</f>
        <v>-80922.127655075441</v>
      </c>
      <c r="BN1370" s="2">
        <f t="shared" ref="BN1370" si="14470">BB1370*BI1367+BD1370*BI1370-BC1370*BJ1367-BE1370*BJ1370</f>
        <v>-13752.285461598556</v>
      </c>
      <c r="BO1370" s="3">
        <f t="shared" ref="BO1370" si="14471">(BB1370*BJ1367+BC1370*BI1367+BD1370*BJ1370+BE1370*BI1370)</f>
        <v>0</v>
      </c>
      <c r="BP1370" s="20"/>
      <c r="BQ1370" s="16">
        <v>0</v>
      </c>
      <c r="BR1370" s="17">
        <v>0</v>
      </c>
      <c r="BS1370" s="18">
        <v>1</v>
      </c>
      <c r="BT1370" s="19">
        <v>0</v>
      </c>
      <c r="BU1370" s="20"/>
      <c r="BV1370" s="1">
        <f t="shared" ref="BV1370" si="14472">BL1370*BQ1367+BN1370*BQ1370-BM1370*BR1367-BO1370*BR1370</f>
        <v>0</v>
      </c>
      <c r="BW1370" s="4">
        <f t="shared" ref="BW1370" si="14473">(BL1370*BR1367+BM1370*BQ1367+BN1370*BR1370+BO1370*BQ1370)</f>
        <v>-80922.127655075441</v>
      </c>
      <c r="BX1370" s="2">
        <f t="shared" ref="BX1370" si="14474">BL1370*BS1367+BN1370*BS1370-BM1370*BT1367-BO1370*BT1370</f>
        <v>374257.53438270162</v>
      </c>
      <c r="BY1370" s="3">
        <f t="shared" ref="BY1370" si="14475">(BL1370*BT1367+BM1370*BS1367+BN1370*BT1370+BO1370*BS1370)</f>
        <v>0</v>
      </c>
      <c r="BZ1370" s="20"/>
      <c r="CA1370" s="16">
        <v>0</v>
      </c>
      <c r="CB1370" s="17">
        <f t="shared" ref="CB1370" si="14476">$B1367*$CB$4</f>
        <v>2.7366527999999999</v>
      </c>
      <c r="CC1370" s="18">
        <v>1</v>
      </c>
      <c r="CD1370" s="19">
        <v>0</v>
      </c>
      <c r="CE1370" s="20"/>
      <c r="CF1370" s="1">
        <f t="shared" ref="CF1370" si="14477">BV1370*CA1367+BX1370*CA1370-BW1370*CB1367-BY1370*CB1370</f>
        <v>0</v>
      </c>
      <c r="CG1370" s="4">
        <f t="shared" ref="CG1370" si="14478">(BV1370*CB1367+BW1370*CA1367+BX1370*CB1370+BY1370*CA1370)</f>
        <v>943290.80173444119</v>
      </c>
      <c r="CH1370" s="2">
        <f t="shared" ref="CH1370" si="14479">BV1370*CC1367+BX1370*CC1370-BW1370*CD1367-BY1370*CD1370</f>
        <v>374257.53438270162</v>
      </c>
      <c r="CI1370" s="3">
        <f t="shared" ref="CI1370" si="14480">(BV1370*CD1367+BW1370*CC1367+BX1370*CD1370+BY1370*CC1370)</f>
        <v>0</v>
      </c>
      <c r="CK1370" s="16">
        <f t="shared" ref="CK1370" si="14481">1/$CL$4</f>
        <v>1</v>
      </c>
      <c r="CL1370" s="17">
        <v>0</v>
      </c>
      <c r="CM1370" s="18">
        <v>1</v>
      </c>
      <c r="CN1370" s="19">
        <v>0</v>
      </c>
      <c r="CP1370" s="1">
        <f t="shared" ref="CP1370" si="14482">CF1370*CK1367+CH1370*CK1370-CG1370*CL1367-CI1370*CL1370</f>
        <v>374257.53438270162</v>
      </c>
      <c r="CQ1370" s="4">
        <f t="shared" ref="CQ1370" si="14483">(CF1370*CL1367+CG1370*CK1367+CH1370*CL1370+CI1370*CK1370)</f>
        <v>943290.80173444119</v>
      </c>
      <c r="CR1370" s="2">
        <f t="shared" ref="CR1370" si="14484">CF1370*CM1367+CH1370*CM1370-CG1370*CN1367-CI1370*CN1370</f>
        <v>374257.53438270162</v>
      </c>
      <c r="CS1370" s="3">
        <f t="shared" ref="CS1370" si="14485">(CF1370*CN1367+CG1370*CM1367+CH1370*CN1370+CI1370*CM1370)</f>
        <v>0</v>
      </c>
      <c r="CU1370" s="39">
        <f t="shared" ref="CU1370" si="14486">(180/PI())*ATAN(-1*(CQ1367/CP1367))</f>
        <v>21.641065405529414</v>
      </c>
      <c r="CW1370" s="56">
        <f t="shared" ref="CW1370" si="14487">20*LOG(((1-(10^(CU1367/20)^2)*(1-((1-CW1367)/(1+CW1367))^2))^0.5))</f>
        <v>-1.1855441873814202E-11</v>
      </c>
    </row>
    <row r="1371" spans="1:101" ht="18" customHeight="1">
      <c r="E1371" s="20"/>
      <c r="F1371" s="20"/>
      <c r="G1371" s="20"/>
      <c r="H1371" s="20"/>
      <c r="I1371" s="20"/>
      <c r="J1371" s="20"/>
      <c r="K1371" s="20"/>
      <c r="L1371" s="20"/>
      <c r="M1371" s="20"/>
      <c r="N1371" s="20"/>
      <c r="O1371" s="20"/>
      <c r="P1371" s="20"/>
      <c r="Q1371" s="20"/>
      <c r="R1371" s="20"/>
      <c r="S1371" s="20"/>
      <c r="T1371" s="20"/>
      <c r="U1371" s="20"/>
      <c r="V1371" s="20"/>
      <c r="W1371" s="20"/>
      <c r="X1371" s="20"/>
      <c r="Y1371" s="20"/>
      <c r="Z1371" s="20"/>
      <c r="AA1371" s="20"/>
      <c r="AB1371" s="30"/>
      <c r="AC1371" s="20"/>
      <c r="AD1371" s="20"/>
      <c r="AE1371" s="20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</row>
    <row r="1372" spans="1:101" ht="18" customHeight="1"/>
    <row r="1373" spans="1:101" ht="18" customHeight="1" thickBot="1">
      <c r="A1373" s="23"/>
      <c r="B1373" s="23"/>
      <c r="C1373" s="23"/>
      <c r="D1373" s="20" t="s">
        <v>6</v>
      </c>
      <c r="E1373" s="20"/>
      <c r="F1373" s="20"/>
      <c r="G1373" s="20"/>
      <c r="H1373" s="20"/>
      <c r="I1373" s="20" t="s">
        <v>7</v>
      </c>
      <c r="J1373" s="20"/>
      <c r="K1373" s="20"/>
      <c r="L1373" s="20"/>
      <c r="M1373" s="23"/>
      <c r="N1373" s="23"/>
      <c r="O1373" s="24" t="s">
        <v>8</v>
      </c>
      <c r="P1373" s="23"/>
      <c r="Q1373" s="23"/>
      <c r="R1373" s="23"/>
      <c r="S1373" s="20"/>
      <c r="T1373" s="20" t="s">
        <v>9</v>
      </c>
      <c r="U1373" s="23"/>
      <c r="V1373" s="23"/>
      <c r="W1373" s="23"/>
      <c r="X1373" s="23"/>
      <c r="Y1373" s="24" t="s">
        <v>10</v>
      </c>
      <c r="Z1373" s="23"/>
      <c r="AA1373" s="23"/>
      <c r="AB1373" s="23"/>
      <c r="AC1373" s="24" t="s">
        <v>11</v>
      </c>
      <c r="AD1373" s="20"/>
      <c r="AE1373" s="20"/>
      <c r="AF1373" s="20"/>
      <c r="AG1373" s="20"/>
      <c r="AH1373" s="23"/>
      <c r="AI1373" s="24" t="s">
        <v>12</v>
      </c>
      <c r="AJ1373" s="23"/>
      <c r="AK1373" s="23"/>
      <c r="AL1373" s="20"/>
      <c r="AM1373" s="24" t="s">
        <v>21</v>
      </c>
      <c r="AN1373" s="20"/>
      <c r="AO1373" s="23"/>
      <c r="AP1373" s="23"/>
      <c r="AQ1373" s="23"/>
      <c r="AR1373" s="23"/>
      <c r="AS1373" s="24" t="s">
        <v>87</v>
      </c>
      <c r="AT1373" s="23"/>
      <c r="AU1373" s="23"/>
      <c r="AV1373" s="23"/>
      <c r="AW1373" s="24" t="s">
        <v>22</v>
      </c>
      <c r="AX1373" s="20"/>
      <c r="AY1373" s="20"/>
      <c r="AZ1373" s="20"/>
      <c r="BA1373" s="20"/>
      <c r="BB1373" s="23"/>
      <c r="BC1373" s="24" t="s">
        <v>13</v>
      </c>
      <c r="BD1373" s="23"/>
      <c r="BE1373" s="23"/>
      <c r="BF1373" s="23"/>
      <c r="BG1373" s="24" t="s">
        <v>23</v>
      </c>
      <c r="BH1373" s="20"/>
      <c r="BI1373" s="23"/>
      <c r="BJ1373" s="23"/>
      <c r="BK1373" s="23"/>
      <c r="BL1373" s="23"/>
      <c r="BM1373" s="24" t="s">
        <v>24</v>
      </c>
      <c r="BN1373" s="23"/>
      <c r="BO1373" s="23"/>
      <c r="BP1373" s="23"/>
      <c r="BQ1373" s="24" t="s">
        <v>22</v>
      </c>
      <c r="BR1373" s="20"/>
      <c r="BS1373" s="20"/>
      <c r="BT1373" s="20"/>
      <c r="BU1373" s="20"/>
      <c r="BV1373" s="23"/>
      <c r="BW1373" s="24" t="s">
        <v>25</v>
      </c>
      <c r="BX1373" s="23"/>
      <c r="BY1373" s="23"/>
      <c r="BZ1373" s="23"/>
      <c r="CA1373" s="24" t="s">
        <v>23</v>
      </c>
      <c r="CB1373" s="20"/>
      <c r="CC1373" s="23"/>
      <c r="CD1373" s="23"/>
      <c r="CE1373" s="23"/>
      <c r="CF1373" s="23"/>
      <c r="CG1373" s="24" t="s">
        <v>88</v>
      </c>
      <c r="CH1373" s="23"/>
      <c r="CI1373" s="23"/>
      <c r="CJ1373" s="23"/>
      <c r="CK1373" s="24" t="s">
        <v>155</v>
      </c>
      <c r="CL1373" s="24"/>
      <c r="CM1373" s="23"/>
      <c r="CN1373" s="23"/>
      <c r="CO1373" s="23"/>
      <c r="CP1373" s="23"/>
      <c r="CQ1373" s="24" t="s">
        <v>89</v>
      </c>
      <c r="CR1373" s="23"/>
      <c r="CS1373" s="23"/>
    </row>
    <row r="1374" spans="1:101" ht="18" customHeight="1" thickBot="1">
      <c r="A1374" s="23"/>
      <c r="B1374" s="33"/>
      <c r="C1374" s="23"/>
      <c r="D1374" s="7" t="s">
        <v>99</v>
      </c>
      <c r="E1374" s="8"/>
      <c r="F1374" s="8" t="s">
        <v>100</v>
      </c>
      <c r="G1374" s="9"/>
      <c r="H1374" s="10"/>
      <c r="I1374" s="7" t="s">
        <v>103</v>
      </c>
      <c r="J1374" s="8"/>
      <c r="K1374" s="8" t="s">
        <v>104</v>
      </c>
      <c r="L1374" s="9"/>
      <c r="M1374" s="23"/>
      <c r="N1374" s="194" t="s">
        <v>74</v>
      </c>
      <c r="O1374" s="195"/>
      <c r="P1374" s="196" t="s">
        <v>75</v>
      </c>
      <c r="Q1374" s="197"/>
      <c r="R1374" s="23"/>
      <c r="S1374" s="7" t="s">
        <v>2</v>
      </c>
      <c r="T1374" s="8"/>
      <c r="U1374" s="8" t="s">
        <v>3</v>
      </c>
      <c r="V1374" s="9"/>
      <c r="W1374" s="20"/>
      <c r="X1374" s="194" t="s">
        <v>108</v>
      </c>
      <c r="Y1374" s="195"/>
      <c r="Z1374" s="196" t="s">
        <v>109</v>
      </c>
      <c r="AA1374" s="197"/>
      <c r="AB1374" s="20"/>
      <c r="AC1374" s="7" t="s">
        <v>107</v>
      </c>
      <c r="AD1374" s="8"/>
      <c r="AE1374" s="8" t="s">
        <v>14</v>
      </c>
      <c r="AF1374" s="9"/>
      <c r="AG1374" s="20"/>
      <c r="AH1374" s="194" t="s">
        <v>112</v>
      </c>
      <c r="AI1374" s="195"/>
      <c r="AJ1374" s="196" t="s">
        <v>113</v>
      </c>
      <c r="AK1374" s="197"/>
      <c r="AL1374" s="20"/>
      <c r="AM1374" s="106" t="s">
        <v>135</v>
      </c>
      <c r="AN1374" s="107"/>
      <c r="AO1374" s="107" t="s">
        <v>136</v>
      </c>
      <c r="AP1374" s="108"/>
      <c r="AQ1374" s="23"/>
      <c r="AR1374" s="194" t="s">
        <v>116</v>
      </c>
      <c r="AS1374" s="195"/>
      <c r="AT1374" s="196" t="s">
        <v>0</v>
      </c>
      <c r="AU1374" s="197"/>
      <c r="AV1374" s="36"/>
      <c r="AW1374" s="7" t="s">
        <v>139</v>
      </c>
      <c r="AX1374" s="8"/>
      <c r="AY1374" s="8" t="s">
        <v>140</v>
      </c>
      <c r="AZ1374" s="9"/>
      <c r="BA1374" s="20"/>
      <c r="BB1374" s="194" t="s">
        <v>119</v>
      </c>
      <c r="BC1374" s="195"/>
      <c r="BD1374" s="196" t="s">
        <v>120</v>
      </c>
      <c r="BE1374" s="197"/>
      <c r="BF1374" s="36"/>
      <c r="BG1374" s="190" t="s">
        <v>143</v>
      </c>
      <c r="BH1374" s="191"/>
      <c r="BI1374" s="192" t="s">
        <v>144</v>
      </c>
      <c r="BJ1374" s="193"/>
      <c r="BK1374" s="36"/>
      <c r="BL1374" s="194" t="s">
        <v>123</v>
      </c>
      <c r="BM1374" s="195"/>
      <c r="BN1374" s="196" t="s">
        <v>124</v>
      </c>
      <c r="BO1374" s="197"/>
      <c r="BP1374" s="36"/>
      <c r="BQ1374" s="7" t="s">
        <v>147</v>
      </c>
      <c r="BR1374" s="8"/>
      <c r="BS1374" s="8" t="s">
        <v>148</v>
      </c>
      <c r="BT1374" s="9"/>
      <c r="BU1374" s="20"/>
      <c r="BV1374" s="194" t="s">
        <v>127</v>
      </c>
      <c r="BW1374" s="195"/>
      <c r="BX1374" s="196" t="s">
        <v>128</v>
      </c>
      <c r="BY1374" s="197"/>
      <c r="BZ1374" s="36"/>
      <c r="CA1374" s="7" t="s">
        <v>151</v>
      </c>
      <c r="CB1374" s="8"/>
      <c r="CC1374" s="8" t="s">
        <v>152</v>
      </c>
      <c r="CD1374" s="9"/>
      <c r="CE1374" s="36"/>
      <c r="CF1374" s="194" t="s">
        <v>131</v>
      </c>
      <c r="CG1374" s="195"/>
      <c r="CH1374" s="196" t="s">
        <v>132</v>
      </c>
      <c r="CI1374" s="197"/>
      <c r="CJ1374" s="23"/>
      <c r="CK1374" s="7" t="s">
        <v>156</v>
      </c>
      <c r="CL1374" s="8"/>
      <c r="CM1374" s="8" t="s">
        <v>157</v>
      </c>
      <c r="CN1374" s="9"/>
      <c r="CO1374" s="23"/>
      <c r="CP1374" s="194" t="s">
        <v>160</v>
      </c>
      <c r="CQ1374" s="195"/>
      <c r="CR1374" s="196" t="s">
        <v>132</v>
      </c>
      <c r="CS1374" s="197"/>
      <c r="CU1374" s="26" t="s">
        <v>15</v>
      </c>
      <c r="CW1374" s="52" t="s">
        <v>46</v>
      </c>
    </row>
    <row r="1375" spans="1:101" ht="18" customHeight="1" thickTop="1" thickBot="1">
      <c r="B1375" s="34">
        <v>3.38</v>
      </c>
      <c r="D1375" s="11">
        <v>1</v>
      </c>
      <c r="E1375" s="12">
        <v>0</v>
      </c>
      <c r="F1375" s="13">
        <v>0</v>
      </c>
      <c r="G1375" s="14">
        <v>0</v>
      </c>
      <c r="H1375" s="10"/>
      <c r="I1375" s="11">
        <v>1</v>
      </c>
      <c r="J1375" s="12">
        <v>0</v>
      </c>
      <c r="K1375" s="13">
        <v>0</v>
      </c>
      <c r="L1375" s="40">
        <f t="shared" ref="L1375" si="14488">$B1375*$J$4</f>
        <v>4.8233952000000002</v>
      </c>
      <c r="N1375" s="1">
        <f t="shared" ref="N1375" si="14489">D1375*I1375+F1375*I1378-E1375*J1375-G1375*J1378</f>
        <v>1</v>
      </c>
      <c r="O1375" s="4">
        <f t="shared" ref="O1375" si="14490">(D1375*J1375+E1375*I1375+F1375*J1378+G1375*I1378)</f>
        <v>0</v>
      </c>
      <c r="P1375" s="2">
        <f t="shared" ref="P1375" si="14491">D1375*K1375+F1375*K1378-E1375*L1375-G1375*L1378</f>
        <v>0</v>
      </c>
      <c r="Q1375" s="3">
        <f t="shared" ref="Q1375" si="14492">(D1375*L1375+E1375*K1375+F1375*L1378+G1375*K1378)</f>
        <v>4.8233952000000002</v>
      </c>
      <c r="S1375" s="11">
        <v>1</v>
      </c>
      <c r="T1375" s="12">
        <v>0</v>
      </c>
      <c r="U1375" s="13">
        <v>0</v>
      </c>
      <c r="V1375" s="13">
        <v>0</v>
      </c>
      <c r="W1375" s="20"/>
      <c r="X1375" s="1">
        <f t="shared" ref="X1375" si="14493">N1375*S1375+P1375*S1378-O1375*T1375-Q1375*T1378</f>
        <v>-28.418574176276479</v>
      </c>
      <c r="Y1375" s="4">
        <f t="shared" ref="Y1375" si="14494">(N1375*T1375+O1375*S1375+P1375*T1378+Q1375*S1378)</f>
        <v>0</v>
      </c>
      <c r="Z1375" s="2">
        <f t="shared" ref="Z1375" si="14495">N1375*U1375+P1375*U1378-O1375*V1375-Q1375*V1378</f>
        <v>0</v>
      </c>
      <c r="AA1375" s="3">
        <f t="shared" ref="AA1375" si="14496">(N1375*V1375+O1375*U1375+P1375*V1378+Q1375*U1378)</f>
        <v>4.8233952000000002</v>
      </c>
      <c r="AB1375" s="20"/>
      <c r="AC1375" s="11">
        <v>1</v>
      </c>
      <c r="AD1375" s="12">
        <v>0</v>
      </c>
      <c r="AE1375" s="13">
        <v>0</v>
      </c>
      <c r="AF1375" s="40">
        <f t="shared" ref="AF1375" si="14497">$B1375*$AD$4</f>
        <v>5.7882161999999999</v>
      </c>
      <c r="AG1375" s="20"/>
      <c r="AH1375" s="1">
        <f t="shared" ref="AH1375" si="14498">X1375*AC1375+Z1375*AC1378-Y1375*AD1375-AA1375*AD1378</f>
        <v>-28.418574176276479</v>
      </c>
      <c r="AI1375" s="4">
        <f t="shared" ref="AI1375" si="14499">(X1375*AD1375+Y1375*AC1375+Z1375*AD1378+AA1375*AC1378)</f>
        <v>0</v>
      </c>
      <c r="AJ1375" s="2">
        <f t="shared" ref="AJ1375" si="14500">X1375*AE1375+Z1375*AE1378-Y1375*AF1375-AA1375*AF1378</f>
        <v>0</v>
      </c>
      <c r="AK1375" s="3">
        <f t="shared" ref="AK1375" si="14501">(X1375*AF1375+Y1375*AE1375+Z1375*AF1378+AA1375*AE1378)</f>
        <v>-159.66945622802518</v>
      </c>
      <c r="AL1375" s="20"/>
      <c r="AM1375" s="11">
        <v>1</v>
      </c>
      <c r="AN1375" s="12">
        <v>0</v>
      </c>
      <c r="AO1375" s="13">
        <v>0</v>
      </c>
      <c r="AP1375" s="14">
        <v>0</v>
      </c>
      <c r="AR1375" s="1">
        <f t="shared" ref="AR1375" si="14502">AH1375*AM1375+AJ1375*AM1378-AI1375*AN1375-AK1375*AN1378</f>
        <v>1000.0872464295132</v>
      </c>
      <c r="AS1375" s="4">
        <f t="shared" ref="AS1375" si="14503">(AH1375*AN1375+AI1375*AM1375+AJ1375*AN1378+AK1375*AM1378)</f>
        <v>0</v>
      </c>
      <c r="AT1375" s="2">
        <f t="shared" ref="AT1375" si="14504">AH1375*AO1375+AJ1375*AO1378-AI1375*AP1375-AK1375*AP1378</f>
        <v>0</v>
      </c>
      <c r="AU1375" s="3">
        <f t="shared" ref="AU1375" si="14505">(AH1375*AP1375+AI1375*AO1375+AJ1375*AP1378+AK1375*AO1378)</f>
        <v>-159.66945622802518</v>
      </c>
      <c r="AV1375" s="20"/>
      <c r="AW1375" s="11">
        <v>1</v>
      </c>
      <c r="AX1375" s="12">
        <v>0</v>
      </c>
      <c r="AY1375" s="13">
        <v>0</v>
      </c>
      <c r="AZ1375" s="40">
        <f t="shared" ref="AZ1375" si="14506">$B1375*$AX$4</f>
        <v>5.7882161999999999</v>
      </c>
      <c r="BA1375" s="20"/>
      <c r="BB1375" s="1">
        <f t="shared" ref="BB1375" si="14507">AR1375*AW1375+AT1375*AW1378-AS1375*AX1375-AU1375*AX1378</f>
        <v>1000.0872464295132</v>
      </c>
      <c r="BC1375" s="4">
        <f t="shared" ref="BC1375" si="14508">(AR1375*AX1375+AS1375*AW1375+AT1375*AX1378+AU1375*AW1378)</f>
        <v>0</v>
      </c>
      <c r="BD1375" s="2">
        <f t="shared" ref="BD1375" si="14509">AR1375*AY1375+AT1375*AY1378-AS1375*AZ1375-AU1375*AZ1378</f>
        <v>0</v>
      </c>
      <c r="BE1375" s="3">
        <f t="shared" ref="BE1375" si="14510">(AR1375*AZ1375+AS1375*AY1375+AT1375*AZ1378+AU1375*AY1378)</f>
        <v>5629.0517449686749</v>
      </c>
      <c r="BF1375" s="20"/>
      <c r="BG1375" s="11">
        <v>1</v>
      </c>
      <c r="BH1375" s="12">
        <v>0</v>
      </c>
      <c r="BI1375" s="13">
        <v>0</v>
      </c>
      <c r="BJ1375" s="14">
        <v>0</v>
      </c>
      <c r="BK1375" s="20"/>
      <c r="BL1375" s="1">
        <f t="shared" ref="BL1375" si="14511">BB1375*BG1375+BD1375*BG1378-BC1375*BH1375-BE1375*BH1378</f>
        <v>-33332.300923102921</v>
      </c>
      <c r="BM1375" s="4">
        <f t="shared" ref="BM1375" si="14512">(BB1375*BH1375+BC1375*BG1375+BD1375*BH1378+BE1375*BG1378)</f>
        <v>0</v>
      </c>
      <c r="BN1375" s="2">
        <f t="shared" ref="BN1375" si="14513">BB1375*BI1375+BD1375*BI1378-BC1375*BJ1375-BE1375*BJ1378</f>
        <v>0</v>
      </c>
      <c r="BO1375" s="3">
        <f t="shared" ref="BO1375" si="14514">(BB1375*BJ1375+BC1375*BI1375+BD1375*BJ1378+BE1375*BI1378)</f>
        <v>5629.0517449686749</v>
      </c>
      <c r="BP1375" s="20"/>
      <c r="BQ1375" s="11">
        <v>1</v>
      </c>
      <c r="BR1375" s="12">
        <v>0</v>
      </c>
      <c r="BS1375" s="13">
        <v>0</v>
      </c>
      <c r="BT1375" s="40">
        <f t="shared" ref="BT1375" si="14515">$B1375*BR$4</f>
        <v>4.8233952000000002</v>
      </c>
      <c r="BU1375" s="20"/>
      <c r="BV1375" s="1">
        <f t="shared" ref="BV1375" si="14516">BL1375*BQ1375+BN1375*BQ1378-BM1375*BR1375-BO1375*BR1378</f>
        <v>-33332.300923102921</v>
      </c>
      <c r="BW1375" s="4">
        <f t="shared" ref="BW1375" si="14517">(BL1375*BR1375+BM1375*BQ1375+BN1375*BR1378+BO1375*BQ1378)</f>
        <v>0</v>
      </c>
      <c r="BX1375" s="2">
        <f t="shared" ref="BX1375" si="14518">BL1375*BS1375+BN1375*BS1378-BM1375*BT1375-BO1375*BT1378</f>
        <v>0</v>
      </c>
      <c r="BY1375" s="3">
        <f t="shared" ref="BY1375" si="14519">(BL1375*BT1375+BM1375*BS1375+BN1375*BT1378+BO1375*BS1378)</f>
        <v>-155145.80853248152</v>
      </c>
      <c r="BZ1375" s="20"/>
      <c r="CA1375" s="11">
        <v>1</v>
      </c>
      <c r="CB1375" s="12">
        <v>0</v>
      </c>
      <c r="CC1375" s="13">
        <v>0</v>
      </c>
      <c r="CD1375" s="14">
        <v>0</v>
      </c>
      <c r="CE1375" s="20"/>
      <c r="CF1375" s="1">
        <f t="shared" ref="CF1375" si="14520">BV1375*CA1375+BX1375*CA1378-BW1375*CB1375-BY1375*CB1378</f>
        <v>393775.17356824718</v>
      </c>
      <c r="CG1375" s="4">
        <f t="shared" ref="CG1375" si="14521">(BV1375*CB1375+BW1375*CA1375+BX1375*CB1378+BY1375*CA1378)</f>
        <v>0</v>
      </c>
      <c r="CH1375" s="2">
        <f t="shared" ref="CH1375" si="14522">BV1375*CC1375+BX1375*CC1378-BW1375*CD1375-BY1375*CD1378</f>
        <v>0</v>
      </c>
      <c r="CI1375" s="3">
        <f t="shared" ref="CI1375" si="14523">(BV1375*CD1375+BW1375*CC1375+BX1375*CD1378+BY1375*CC1378)</f>
        <v>-155145.80853248152</v>
      </c>
      <c r="CJ1375" s="28"/>
      <c r="CK1375" s="11">
        <v>1</v>
      </c>
      <c r="CL1375" s="12">
        <v>0</v>
      </c>
      <c r="CM1375" s="13">
        <v>0</v>
      </c>
      <c r="CN1375" s="14">
        <v>0</v>
      </c>
      <c r="CP1375" s="1">
        <f t="shared" ref="CP1375" si="14524">CF1375*CK1375+CH1375*CK1378-CG1375*CL1375-CI1375*CL1378</f>
        <v>393775.17356824718</v>
      </c>
      <c r="CQ1375" s="4">
        <f t="shared" ref="CQ1375" si="14525">(CF1375*CL1375+CG1375*CK1375+CH1375*CL1378+CI1375*CK1378)</f>
        <v>-155145.80853248152</v>
      </c>
      <c r="CR1375" s="2">
        <f t="shared" ref="CR1375" si="14526">CF1375*CM1375+CH1375*CM1378-CG1375*CN1375-CI1375*CN1378</f>
        <v>0</v>
      </c>
      <c r="CS1375" s="3">
        <f t="shared" ref="CS1375" si="14527">(CF1375*CN1375+CG1375*CM1375+CH1375*CN1378+CI1375*CM1378)</f>
        <v>-155145.80853248152</v>
      </c>
      <c r="CU1375" s="29">
        <f t="shared" ref="CU1375" si="14528">20*LOG(((1+$CL$4)/$CL$4)/((CP1375+CP1378)^2+(CQ1375+CQ1378)^2)^0.5)</f>
        <v>-115.22792247061842</v>
      </c>
      <c r="CW1375" s="53">
        <f t="shared" ref="CW1375" si="14529">((CP1375^2+CQ1375^2)^0.5)/((CP1378^2+CQ1378^2)^0.5)</f>
        <v>0.3939959117469819</v>
      </c>
    </row>
    <row r="1376" spans="1:101" ht="18" customHeight="1" thickBot="1">
      <c r="D1376" s="11"/>
      <c r="E1376" s="13"/>
      <c r="F1376" s="13"/>
      <c r="G1376" s="15"/>
      <c r="H1376" s="10"/>
      <c r="I1376" s="11"/>
      <c r="J1376" s="13"/>
      <c r="K1376" s="13"/>
      <c r="L1376" s="15"/>
      <c r="N1376" s="5"/>
      <c r="Q1376" s="6"/>
      <c r="S1376" s="11"/>
      <c r="T1376" s="13"/>
      <c r="U1376" s="13"/>
      <c r="V1376" s="15"/>
      <c r="W1376" s="20"/>
      <c r="X1376" s="5"/>
      <c r="AA1376" s="6"/>
      <c r="AB1376" s="20"/>
      <c r="AC1376" s="11"/>
      <c r="AD1376" s="13"/>
      <c r="AE1376" s="13"/>
      <c r="AF1376" s="15"/>
      <c r="AG1376" s="20"/>
      <c r="AH1376" s="5"/>
      <c r="AK1376" s="6"/>
      <c r="AL1376" s="20"/>
      <c r="AM1376" s="11"/>
      <c r="AN1376" s="13"/>
      <c r="AO1376" s="13"/>
      <c r="AP1376" s="15"/>
      <c r="AR1376" s="5"/>
      <c r="AU1376" s="6"/>
      <c r="AW1376" s="11"/>
      <c r="AX1376" s="13"/>
      <c r="AY1376" s="13"/>
      <c r="AZ1376" s="15"/>
      <c r="BA1376" s="20"/>
      <c r="BB1376" s="5"/>
      <c r="BE1376" s="6"/>
      <c r="BG1376" s="11"/>
      <c r="BH1376" s="13"/>
      <c r="BI1376" s="13"/>
      <c r="BJ1376" s="15"/>
      <c r="BL1376" s="5"/>
      <c r="BO1376" s="6"/>
      <c r="BQ1376" s="11"/>
      <c r="BR1376" s="13"/>
      <c r="BS1376" s="13"/>
      <c r="BT1376" s="15"/>
      <c r="BU1376" s="20"/>
      <c r="BV1376" s="5"/>
      <c r="BY1376" s="6"/>
      <c r="CA1376" s="11"/>
      <c r="CB1376" s="13"/>
      <c r="CC1376" s="13"/>
      <c r="CD1376" s="15"/>
      <c r="CF1376" s="5"/>
      <c r="CI1376" s="6"/>
      <c r="CK1376" s="11"/>
      <c r="CL1376" s="13"/>
      <c r="CM1376" s="13"/>
      <c r="CN1376" s="15"/>
      <c r="CP1376" s="5"/>
      <c r="CS1376" s="6"/>
      <c r="CW1376" s="54"/>
    </row>
    <row r="1377" spans="1:101" ht="18" customHeight="1" thickBot="1">
      <c r="D1377" s="11" t="s">
        <v>101</v>
      </c>
      <c r="E1377" s="13"/>
      <c r="F1377" s="13" t="s">
        <v>102</v>
      </c>
      <c r="G1377" s="15"/>
      <c r="H1377" s="10"/>
      <c r="I1377" s="11" t="s">
        <v>106</v>
      </c>
      <c r="J1377" s="13"/>
      <c r="K1377" s="13" t="s">
        <v>105</v>
      </c>
      <c r="L1377" s="15"/>
      <c r="N1377" s="194" t="s">
        <v>16</v>
      </c>
      <c r="O1377" s="195"/>
      <c r="P1377" s="196" t="s">
        <v>17</v>
      </c>
      <c r="Q1377" s="197"/>
      <c r="S1377" s="11" t="s">
        <v>4</v>
      </c>
      <c r="T1377" s="13"/>
      <c r="U1377" s="13" t="s">
        <v>5</v>
      </c>
      <c r="V1377" s="15"/>
      <c r="W1377" s="20"/>
      <c r="X1377" s="194" t="s">
        <v>111</v>
      </c>
      <c r="Y1377" s="195"/>
      <c r="Z1377" s="196" t="s">
        <v>110</v>
      </c>
      <c r="AA1377" s="197"/>
      <c r="AB1377" s="20"/>
      <c r="AC1377" s="11" t="s">
        <v>18</v>
      </c>
      <c r="AD1377" s="13"/>
      <c r="AE1377" s="13" t="s">
        <v>19</v>
      </c>
      <c r="AF1377" s="15"/>
      <c r="AG1377" s="20"/>
      <c r="AH1377" s="194" t="s">
        <v>114</v>
      </c>
      <c r="AI1377" s="195"/>
      <c r="AJ1377" s="196" t="s">
        <v>115</v>
      </c>
      <c r="AK1377" s="197"/>
      <c r="AL1377" s="20"/>
      <c r="AM1377" s="11" t="s">
        <v>138</v>
      </c>
      <c r="AN1377" s="13"/>
      <c r="AO1377" s="13" t="s">
        <v>137</v>
      </c>
      <c r="AP1377" s="15"/>
      <c r="AR1377" s="194" t="s">
        <v>117</v>
      </c>
      <c r="AS1377" s="195"/>
      <c r="AT1377" s="196" t="s">
        <v>118</v>
      </c>
      <c r="AU1377" s="197"/>
      <c r="AV1377" s="36"/>
      <c r="AW1377" s="11" t="s">
        <v>142</v>
      </c>
      <c r="AX1377" s="13"/>
      <c r="AY1377" s="13" t="s">
        <v>141</v>
      </c>
      <c r="AZ1377" s="15"/>
      <c r="BA1377" s="20"/>
      <c r="BB1377" s="194" t="s">
        <v>122</v>
      </c>
      <c r="BC1377" s="195"/>
      <c r="BD1377" s="196" t="s">
        <v>121</v>
      </c>
      <c r="BE1377" s="197"/>
      <c r="BF1377" s="36"/>
      <c r="BG1377" s="11" t="s">
        <v>145</v>
      </c>
      <c r="BH1377" s="13"/>
      <c r="BI1377" s="13" t="s">
        <v>146</v>
      </c>
      <c r="BJ1377" s="15"/>
      <c r="BK1377" s="36"/>
      <c r="BL1377" s="194" t="s">
        <v>125</v>
      </c>
      <c r="BM1377" s="195"/>
      <c r="BN1377" s="196" t="s">
        <v>126</v>
      </c>
      <c r="BO1377" s="197"/>
      <c r="BP1377" s="36"/>
      <c r="BQ1377" s="11" t="s">
        <v>150</v>
      </c>
      <c r="BR1377" s="13"/>
      <c r="BS1377" s="13" t="s">
        <v>149</v>
      </c>
      <c r="BT1377" s="15"/>
      <c r="BU1377" s="20"/>
      <c r="BV1377" s="194" t="s">
        <v>129</v>
      </c>
      <c r="BW1377" s="195"/>
      <c r="BX1377" s="196" t="s">
        <v>130</v>
      </c>
      <c r="BY1377" s="197"/>
      <c r="BZ1377" s="36"/>
      <c r="CA1377" s="11" t="s">
        <v>154</v>
      </c>
      <c r="CB1377" s="13"/>
      <c r="CC1377" s="13" t="s">
        <v>153</v>
      </c>
      <c r="CD1377" s="15"/>
      <c r="CE1377" s="36"/>
      <c r="CF1377" s="194" t="s">
        <v>134</v>
      </c>
      <c r="CG1377" s="195"/>
      <c r="CH1377" s="196" t="s">
        <v>133</v>
      </c>
      <c r="CI1377" s="197"/>
      <c r="CK1377" s="11" t="s">
        <v>159</v>
      </c>
      <c r="CL1377" s="13"/>
      <c r="CM1377" s="13" t="s">
        <v>158</v>
      </c>
      <c r="CN1377" s="15"/>
      <c r="CP1377" s="109" t="s">
        <v>161</v>
      </c>
      <c r="CQ1377" s="110"/>
      <c r="CR1377" s="111" t="s">
        <v>162</v>
      </c>
      <c r="CS1377" s="112"/>
      <c r="CU1377" s="38" t="s">
        <v>29</v>
      </c>
      <c r="CW1377" s="55" t="s">
        <v>47</v>
      </c>
    </row>
    <row r="1378" spans="1:101" ht="18" customHeight="1" thickTop="1" thickBot="1">
      <c r="D1378" s="16">
        <v>0</v>
      </c>
      <c r="E1378" s="17">
        <f t="shared" ref="E1378" si="14530">$B1375*$E$4</f>
        <v>2.7529423999999998</v>
      </c>
      <c r="F1378" s="18">
        <v>1</v>
      </c>
      <c r="G1378" s="19">
        <v>0</v>
      </c>
      <c r="H1378" s="10"/>
      <c r="I1378" s="16">
        <v>0</v>
      </c>
      <c r="J1378" s="17">
        <v>0</v>
      </c>
      <c r="K1378" s="18">
        <v>1</v>
      </c>
      <c r="L1378" s="19">
        <v>0</v>
      </c>
      <c r="N1378" s="1">
        <f t="shared" ref="N1378" si="14531">D1378*I1375+F1378*I1378-E1378*J1375-G1378*J1378</f>
        <v>0</v>
      </c>
      <c r="O1378" s="4">
        <f t="shared" ref="O1378" si="14532">(D1378*J1375+E1378*I1375+F1378*J1378+G1378*I1378)</f>
        <v>2.7529423999999998</v>
      </c>
      <c r="P1378" s="2">
        <f t="shared" ref="P1378" si="14533">D1378*K1375+F1378*K1378-E1378*L1375-G1378*L1378</f>
        <v>-12.278529158036479</v>
      </c>
      <c r="Q1378" s="3">
        <f t="shared" ref="Q1378" si="14534">(D1378*L1375+E1378*K1375+F1378*L1378+G1378*K1378)</f>
        <v>0</v>
      </c>
      <c r="S1378" s="16">
        <v>0</v>
      </c>
      <c r="T1378" s="17">
        <f t="shared" ref="T1378" si="14535">$B1375*$T$4</f>
        <v>6.0991423999999999</v>
      </c>
      <c r="U1378" s="18">
        <v>1</v>
      </c>
      <c r="V1378" s="19">
        <v>0</v>
      </c>
      <c r="W1378" s="20"/>
      <c r="X1378" s="1">
        <f t="shared" ref="X1378" si="14536">N1378*S1375+P1378*S1378-O1378*T1375-Q1378*T1378</f>
        <v>0</v>
      </c>
      <c r="Y1378" s="4">
        <f t="shared" ref="Y1378" si="14537">(N1378*T1375+O1378*S1375+P1378*T1378+Q1378*S1378)</f>
        <v>-72.135555397416596</v>
      </c>
      <c r="Z1378" s="2">
        <f t="shared" ref="Z1378" si="14538">N1378*U1375+P1378*U1378-O1378*V1375-Q1378*V1378</f>
        <v>-12.278529158036479</v>
      </c>
      <c r="AA1378" s="3">
        <f t="shared" ref="AA1378" si="14539">(N1378*V1375+O1378*U1375+P1378*V1378+Q1378*U1378)</f>
        <v>0</v>
      </c>
      <c r="AB1378" s="20"/>
      <c r="AC1378" s="16">
        <v>0</v>
      </c>
      <c r="AD1378" s="17">
        <v>0</v>
      </c>
      <c r="AE1378" s="18">
        <v>1</v>
      </c>
      <c r="AF1378" s="19">
        <v>0</v>
      </c>
      <c r="AG1378" s="20"/>
      <c r="AH1378" s="1">
        <f t="shared" ref="AH1378" si="14540">X1378*AC1375+Z1378*AC1378-Y1378*AD1375-AA1378*AD1378</f>
        <v>0</v>
      </c>
      <c r="AI1378" s="4">
        <f t="shared" ref="AI1378" si="14541">(X1378*AD1375+Y1378*AC1375+Z1378*AD1378+AA1378*AC1378)</f>
        <v>-72.135555397416596</v>
      </c>
      <c r="AJ1378" s="2">
        <f t="shared" ref="AJ1378" si="14542">X1378*AE1375+Z1378*AE1378-Y1378*AF1375-AA1378*AF1378</f>
        <v>405.25766118928772</v>
      </c>
      <c r="AK1378" s="3">
        <f t="shared" ref="AK1378" si="14543">(X1378*AF1375+Y1378*AE1375+Z1378*AF1378+AA1378*AE1378)</f>
        <v>0</v>
      </c>
      <c r="AL1378" s="20"/>
      <c r="AM1378" s="16">
        <v>0</v>
      </c>
      <c r="AN1378" s="17">
        <f t="shared" ref="AN1378" si="14544">$B1375*$AN$4</f>
        <v>6.4414687999999991</v>
      </c>
      <c r="AO1378" s="18">
        <v>1</v>
      </c>
      <c r="AP1378" s="19">
        <v>0</v>
      </c>
      <c r="AR1378" s="1">
        <f t="shared" ref="AR1378" si="14545">AH1378*AM1375+AJ1378*AM1378-AI1378*AN1375-AK1378*AN1378</f>
        <v>0</v>
      </c>
      <c r="AS1378" s="4">
        <f t="shared" ref="AS1378" si="14546">(AH1378*AN1375+AI1378*AM1375+AJ1378*AN1378+AK1378*AM1378)</f>
        <v>2538.3190251143506</v>
      </c>
      <c r="AT1378" s="2">
        <f t="shared" ref="AT1378" si="14547">AH1378*AO1375+AJ1378*AO1378-AI1378*AP1375-AK1378*AP1378</f>
        <v>405.25766118928772</v>
      </c>
      <c r="AU1378" s="3">
        <f t="shared" ref="AU1378" si="14548">(AH1378*AP1375+AI1378*AO1375+AJ1378*AP1378+AK1378*AO1378)</f>
        <v>0</v>
      </c>
      <c r="AV1378" s="20"/>
      <c r="AW1378" s="16">
        <v>0</v>
      </c>
      <c r="AX1378" s="17">
        <v>0</v>
      </c>
      <c r="AY1378" s="18">
        <v>1</v>
      </c>
      <c r="AZ1378" s="19">
        <v>0</v>
      </c>
      <c r="BA1378" s="20"/>
      <c r="BB1378" s="1">
        <f t="shared" ref="BB1378" si="14549">AR1378*AW1375+AT1378*AW1378-AS1378*AX1375-AU1378*AX1378</f>
        <v>0</v>
      </c>
      <c r="BC1378" s="4">
        <f t="shared" ref="BC1378" si="14550">(AR1378*AX1375+AS1378*AW1375+AT1378*AX1378+AU1378*AW1378)</f>
        <v>2538.3190251143506</v>
      </c>
      <c r="BD1378" s="2">
        <f t="shared" ref="BD1378" si="14551">AR1378*AY1375+AT1378*AY1378-AS1378*AZ1375-AU1378*AZ1378</f>
        <v>-14287.081640745802</v>
      </c>
      <c r="BE1378" s="3">
        <f t="shared" ref="BE1378" si="14552">(AR1378*AZ1375+AS1378*AY1375+AT1378*AZ1378+AU1378*AY1378)</f>
        <v>0</v>
      </c>
      <c r="BF1378" s="20"/>
      <c r="BG1378" s="16">
        <v>0</v>
      </c>
      <c r="BH1378" s="17">
        <f t="shared" ref="BH1378" si="14553">$B1375*$BH$4</f>
        <v>6.0991423999999999</v>
      </c>
      <c r="BI1378" s="18">
        <v>1</v>
      </c>
      <c r="BJ1378" s="19">
        <v>0</v>
      </c>
      <c r="BK1378" s="20"/>
      <c r="BL1378" s="1">
        <f t="shared" ref="BL1378" si="14554">BB1378*BG1375+BD1378*BG1378-BC1378*BH1375-BE1378*BH1378</f>
        <v>0</v>
      </c>
      <c r="BM1378" s="4">
        <f t="shared" ref="BM1378" si="14555">(BB1378*BH1375+BC1378*BG1375+BD1378*BH1378+BE1378*BG1378)</f>
        <v>-84600.62638221994</v>
      </c>
      <c r="BN1378" s="2">
        <f t="shared" ref="BN1378" si="14556">BB1378*BI1375+BD1378*BI1378-BC1378*BJ1375-BE1378*BJ1378</f>
        <v>-14287.081640745802</v>
      </c>
      <c r="BO1378" s="3">
        <f t="shared" ref="BO1378" si="14557">(BB1378*BJ1375+BC1378*BI1375+BD1378*BJ1378+BE1378*BI1378)</f>
        <v>0</v>
      </c>
      <c r="BP1378" s="20"/>
      <c r="BQ1378" s="16">
        <v>0</v>
      </c>
      <c r="BR1378" s="17">
        <v>0</v>
      </c>
      <c r="BS1378" s="18">
        <v>1</v>
      </c>
      <c r="BT1378" s="19">
        <v>0</v>
      </c>
      <c r="BU1378" s="20"/>
      <c r="BV1378" s="1">
        <f t="shared" ref="BV1378" si="14558">BL1378*BQ1375+BN1378*BQ1378-BM1378*BR1375-BO1378*BR1378</f>
        <v>0</v>
      </c>
      <c r="BW1378" s="4">
        <f t="shared" ref="BW1378" si="14559">(BL1378*BR1375+BM1378*BQ1375+BN1378*BR1378+BO1378*BQ1378)</f>
        <v>-84600.62638221994</v>
      </c>
      <c r="BX1378" s="2">
        <f t="shared" ref="BX1378" si="14560">BL1378*BS1375+BN1378*BS1378-BM1378*BT1375-BO1378*BT1378</f>
        <v>393775.17356824724</v>
      </c>
      <c r="BY1378" s="3">
        <f t="shared" ref="BY1378" si="14561">(BL1378*BT1375+BM1378*BS1375+BN1378*BT1378+BO1378*BS1378)</f>
        <v>0</v>
      </c>
      <c r="BZ1378" s="20"/>
      <c r="CA1378" s="16">
        <v>0</v>
      </c>
      <c r="CB1378" s="17">
        <f t="shared" ref="CB1378" si="14562">$B1375*$CB$4</f>
        <v>2.7529423999999998</v>
      </c>
      <c r="CC1378" s="18">
        <v>1</v>
      </c>
      <c r="CD1378" s="19">
        <v>0</v>
      </c>
      <c r="CE1378" s="20"/>
      <c r="CF1378" s="1">
        <f t="shared" ref="CF1378" si="14563">BV1378*CA1375+BX1378*CA1378-BW1378*CB1375-BY1378*CB1378</f>
        <v>0</v>
      </c>
      <c r="CG1378" s="4">
        <f t="shared" ref="CG1378" si="14564">(BV1378*CB1375+BW1378*CA1375+BX1378*CB1378+BY1378*CA1378)</f>
        <v>999439.74500116718</v>
      </c>
      <c r="CH1378" s="2">
        <f t="shared" ref="CH1378" si="14565">BV1378*CC1375+BX1378*CC1378-BW1378*CD1375-BY1378*CD1378</f>
        <v>393775.17356824724</v>
      </c>
      <c r="CI1378" s="3">
        <f t="shared" ref="CI1378" si="14566">(BV1378*CD1375+BW1378*CC1375+BX1378*CD1378+BY1378*CC1378)</f>
        <v>0</v>
      </c>
      <c r="CK1378" s="16">
        <f t="shared" ref="CK1378" si="14567">1/$CL$4</f>
        <v>1</v>
      </c>
      <c r="CL1378" s="17">
        <v>0</v>
      </c>
      <c r="CM1378" s="18">
        <v>1</v>
      </c>
      <c r="CN1378" s="19">
        <v>0</v>
      </c>
      <c r="CP1378" s="1">
        <f t="shared" ref="CP1378" si="14568">CF1378*CK1375+CH1378*CK1378-CG1378*CL1375-CI1378*CL1378</f>
        <v>393775.17356824724</v>
      </c>
      <c r="CQ1378" s="4">
        <f t="shared" ref="CQ1378" si="14569">(CF1378*CL1375+CG1378*CK1375+CH1378*CL1378+CI1378*CK1378)</f>
        <v>999439.74500116718</v>
      </c>
      <c r="CR1378" s="2">
        <f t="shared" ref="CR1378" si="14570">CF1378*CM1375+CH1378*CM1378-CG1378*CN1375-CI1378*CN1378</f>
        <v>393775.17356824724</v>
      </c>
      <c r="CS1378" s="3">
        <f t="shared" ref="CS1378" si="14571">(CF1378*CN1375+CG1378*CM1375+CH1378*CN1378+CI1378*CM1378)</f>
        <v>0</v>
      </c>
      <c r="CU1378" s="39">
        <f t="shared" ref="CU1378" si="14572">(180/PI())*ATAN(-1*(CQ1375/CP1375))</f>
        <v>21.504237476965542</v>
      </c>
      <c r="CW1378" s="56">
        <f t="shared" ref="CW1378" si="14573">20*LOG(((1-(10^(CU1375/20)^2)*(1-((1-CW1375)/(1+CW1375))^2))^0.5))</f>
        <v>-1.0569029033430456E-11</v>
      </c>
    </row>
    <row r="1379" spans="1:101" ht="18" customHeight="1">
      <c r="E1379" s="20"/>
      <c r="F1379" s="20"/>
      <c r="G1379" s="20"/>
      <c r="H1379" s="20"/>
      <c r="I1379" s="20"/>
      <c r="J1379" s="20"/>
      <c r="K1379" s="20"/>
      <c r="L1379" s="20"/>
      <c r="M1379" s="20"/>
      <c r="N1379" s="20"/>
      <c r="O1379" s="20"/>
      <c r="P1379" s="20"/>
      <c r="Q1379" s="20"/>
      <c r="R1379" s="20"/>
      <c r="S1379" s="20"/>
      <c r="T1379" s="20"/>
      <c r="U1379" s="20"/>
      <c r="V1379" s="20"/>
      <c r="W1379" s="20"/>
      <c r="X1379" s="20"/>
      <c r="Y1379" s="20"/>
      <c r="Z1379" s="20"/>
      <c r="AA1379" s="20"/>
      <c r="AB1379" s="30"/>
      <c r="AC1379" s="20"/>
      <c r="AD1379" s="20"/>
      <c r="AE1379" s="20"/>
      <c r="AF1379" s="20"/>
      <c r="AG1379" s="20"/>
      <c r="AH1379" s="20"/>
      <c r="AI1379" s="20"/>
      <c r="AJ1379" s="20"/>
      <c r="AK1379" s="20"/>
      <c r="AL1379" s="20"/>
      <c r="AM1379" s="20"/>
      <c r="AN1379" s="20"/>
      <c r="AO1379" s="20"/>
      <c r="AP1379" s="20"/>
      <c r="AQ1379" s="20"/>
      <c r="AR1379" s="20"/>
      <c r="AS1379" s="20"/>
      <c r="AT1379" s="20"/>
      <c r="AU1379" s="20"/>
      <c r="AV1379" s="20"/>
      <c r="AW1379" s="20"/>
      <c r="AX1379" s="20"/>
      <c r="AY1379" s="20"/>
      <c r="AZ1379" s="20"/>
      <c r="BA1379" s="20"/>
      <c r="BB1379" s="20"/>
      <c r="BC1379" s="20"/>
      <c r="BD1379" s="20"/>
      <c r="BE1379" s="20"/>
      <c r="BF1379" s="20"/>
      <c r="BG1379" s="20"/>
      <c r="BH1379" s="20"/>
      <c r="BI1379" s="20"/>
      <c r="BJ1379" s="20"/>
      <c r="BK1379" s="20"/>
      <c r="BL1379" s="20"/>
      <c r="BM1379" s="20"/>
      <c r="BN1379" s="20"/>
      <c r="BO1379" s="20"/>
      <c r="BP1379" s="20"/>
      <c r="BQ1379" s="20"/>
      <c r="BR1379" s="20"/>
      <c r="BS1379" s="20"/>
      <c r="BT1379" s="20"/>
      <c r="BU1379" s="20"/>
      <c r="BV1379" s="20"/>
      <c r="BW1379" s="20"/>
      <c r="BX1379" s="20"/>
      <c r="BY1379" s="20"/>
      <c r="BZ1379" s="20"/>
      <c r="CA1379" s="20"/>
      <c r="CB1379" s="20"/>
      <c r="CC1379" s="20"/>
      <c r="CD1379" s="20"/>
      <c r="CE1379" s="20"/>
      <c r="CF1379" s="20"/>
      <c r="CG1379" s="20"/>
      <c r="CH1379" s="20"/>
      <c r="CI1379" s="20"/>
      <c r="CJ1379" s="20"/>
      <c r="CK1379" s="20"/>
      <c r="CL1379" s="20"/>
    </row>
    <row r="1380" spans="1:101" ht="18" customHeight="1"/>
    <row r="1381" spans="1:101" ht="18" customHeight="1" thickBot="1">
      <c r="A1381" s="23"/>
      <c r="B1381" s="23"/>
      <c r="C1381" s="23"/>
      <c r="D1381" s="20" t="s">
        <v>6</v>
      </c>
      <c r="E1381" s="20"/>
      <c r="F1381" s="20"/>
      <c r="G1381" s="20"/>
      <c r="H1381" s="20"/>
      <c r="I1381" s="20" t="s">
        <v>7</v>
      </c>
      <c r="J1381" s="20"/>
      <c r="K1381" s="20"/>
      <c r="L1381" s="20"/>
      <c r="M1381" s="23"/>
      <c r="N1381" s="23"/>
      <c r="O1381" s="24" t="s">
        <v>8</v>
      </c>
      <c r="P1381" s="23"/>
      <c r="Q1381" s="23"/>
      <c r="R1381" s="23"/>
      <c r="S1381" s="20"/>
      <c r="T1381" s="20" t="s">
        <v>9</v>
      </c>
      <c r="U1381" s="23"/>
      <c r="V1381" s="23"/>
      <c r="W1381" s="23"/>
      <c r="X1381" s="23"/>
      <c r="Y1381" s="24" t="s">
        <v>10</v>
      </c>
      <c r="Z1381" s="23"/>
      <c r="AA1381" s="23"/>
      <c r="AB1381" s="23"/>
      <c r="AC1381" s="24" t="s">
        <v>11</v>
      </c>
      <c r="AD1381" s="20"/>
      <c r="AE1381" s="20"/>
      <c r="AF1381" s="20"/>
      <c r="AG1381" s="20"/>
      <c r="AH1381" s="23"/>
      <c r="AI1381" s="24" t="s">
        <v>12</v>
      </c>
      <c r="AJ1381" s="23"/>
      <c r="AK1381" s="23"/>
      <c r="AL1381" s="20"/>
      <c r="AM1381" s="24" t="s">
        <v>21</v>
      </c>
      <c r="AN1381" s="20"/>
      <c r="AO1381" s="23"/>
      <c r="AP1381" s="23"/>
      <c r="AQ1381" s="23"/>
      <c r="AR1381" s="23"/>
      <c r="AS1381" s="24" t="s">
        <v>87</v>
      </c>
      <c r="AT1381" s="23"/>
      <c r="AU1381" s="23"/>
      <c r="AV1381" s="23"/>
      <c r="AW1381" s="24" t="s">
        <v>22</v>
      </c>
      <c r="AX1381" s="20"/>
      <c r="AY1381" s="20"/>
      <c r="AZ1381" s="20"/>
      <c r="BA1381" s="20"/>
      <c r="BB1381" s="23"/>
      <c r="BC1381" s="24" t="s">
        <v>13</v>
      </c>
      <c r="BD1381" s="23"/>
      <c r="BE1381" s="23"/>
      <c r="BF1381" s="23"/>
      <c r="BG1381" s="24" t="s">
        <v>23</v>
      </c>
      <c r="BH1381" s="20"/>
      <c r="BI1381" s="23"/>
      <c r="BJ1381" s="23"/>
      <c r="BK1381" s="23"/>
      <c r="BL1381" s="23"/>
      <c r="BM1381" s="24" t="s">
        <v>24</v>
      </c>
      <c r="BN1381" s="23"/>
      <c r="BO1381" s="23"/>
      <c r="BP1381" s="23"/>
      <c r="BQ1381" s="24" t="s">
        <v>22</v>
      </c>
      <c r="BR1381" s="20"/>
      <c r="BS1381" s="20"/>
      <c r="BT1381" s="20"/>
      <c r="BU1381" s="20"/>
      <c r="BV1381" s="23"/>
      <c r="BW1381" s="24" t="s">
        <v>25</v>
      </c>
      <c r="BX1381" s="23"/>
      <c r="BY1381" s="23"/>
      <c r="BZ1381" s="23"/>
      <c r="CA1381" s="24" t="s">
        <v>23</v>
      </c>
      <c r="CB1381" s="20"/>
      <c r="CC1381" s="23"/>
      <c r="CD1381" s="23"/>
      <c r="CE1381" s="23"/>
      <c r="CF1381" s="23"/>
      <c r="CG1381" s="24" t="s">
        <v>88</v>
      </c>
      <c r="CH1381" s="23"/>
      <c r="CI1381" s="23"/>
      <c r="CJ1381" s="23"/>
      <c r="CK1381" s="24" t="s">
        <v>155</v>
      </c>
      <c r="CL1381" s="24"/>
      <c r="CM1381" s="23"/>
      <c r="CN1381" s="23"/>
      <c r="CO1381" s="23"/>
      <c r="CP1381" s="23"/>
      <c r="CQ1381" s="24" t="s">
        <v>89</v>
      </c>
      <c r="CR1381" s="23"/>
      <c r="CS1381" s="23"/>
    </row>
    <row r="1382" spans="1:101" ht="18" customHeight="1" thickBot="1">
      <c r="A1382" s="23"/>
      <c r="B1382" s="33"/>
      <c r="C1382" s="23"/>
      <c r="D1382" s="7" t="s">
        <v>99</v>
      </c>
      <c r="E1382" s="8"/>
      <c r="F1382" s="8" t="s">
        <v>100</v>
      </c>
      <c r="G1382" s="9"/>
      <c r="H1382" s="10"/>
      <c r="I1382" s="7" t="s">
        <v>103</v>
      </c>
      <c r="J1382" s="8"/>
      <c r="K1382" s="8" t="s">
        <v>104</v>
      </c>
      <c r="L1382" s="9"/>
      <c r="M1382" s="23"/>
      <c r="N1382" s="194" t="s">
        <v>74</v>
      </c>
      <c r="O1382" s="195"/>
      <c r="P1382" s="196" t="s">
        <v>75</v>
      </c>
      <c r="Q1382" s="197"/>
      <c r="R1382" s="23"/>
      <c r="S1382" s="7" t="s">
        <v>2</v>
      </c>
      <c r="T1382" s="8"/>
      <c r="U1382" s="8" t="s">
        <v>3</v>
      </c>
      <c r="V1382" s="9"/>
      <c r="W1382" s="20"/>
      <c r="X1382" s="194" t="s">
        <v>108</v>
      </c>
      <c r="Y1382" s="195"/>
      <c r="Z1382" s="196" t="s">
        <v>109</v>
      </c>
      <c r="AA1382" s="197"/>
      <c r="AB1382" s="20"/>
      <c r="AC1382" s="7" t="s">
        <v>107</v>
      </c>
      <c r="AD1382" s="8"/>
      <c r="AE1382" s="8" t="s">
        <v>14</v>
      </c>
      <c r="AF1382" s="9"/>
      <c r="AG1382" s="20"/>
      <c r="AH1382" s="194" t="s">
        <v>112</v>
      </c>
      <c r="AI1382" s="195"/>
      <c r="AJ1382" s="196" t="s">
        <v>113</v>
      </c>
      <c r="AK1382" s="197"/>
      <c r="AL1382" s="20"/>
      <c r="AM1382" s="106" t="s">
        <v>135</v>
      </c>
      <c r="AN1382" s="107"/>
      <c r="AO1382" s="107" t="s">
        <v>136</v>
      </c>
      <c r="AP1382" s="108"/>
      <c r="AQ1382" s="23"/>
      <c r="AR1382" s="194" t="s">
        <v>116</v>
      </c>
      <c r="AS1382" s="195"/>
      <c r="AT1382" s="196" t="s">
        <v>0</v>
      </c>
      <c r="AU1382" s="197"/>
      <c r="AV1382" s="36"/>
      <c r="AW1382" s="7" t="s">
        <v>139</v>
      </c>
      <c r="AX1382" s="8"/>
      <c r="AY1382" s="8" t="s">
        <v>140</v>
      </c>
      <c r="AZ1382" s="9"/>
      <c r="BA1382" s="20"/>
      <c r="BB1382" s="194" t="s">
        <v>119</v>
      </c>
      <c r="BC1382" s="195"/>
      <c r="BD1382" s="196" t="s">
        <v>120</v>
      </c>
      <c r="BE1382" s="197"/>
      <c r="BF1382" s="36"/>
      <c r="BG1382" s="190" t="s">
        <v>143</v>
      </c>
      <c r="BH1382" s="191"/>
      <c r="BI1382" s="192" t="s">
        <v>144</v>
      </c>
      <c r="BJ1382" s="193"/>
      <c r="BK1382" s="36"/>
      <c r="BL1382" s="194" t="s">
        <v>123</v>
      </c>
      <c r="BM1382" s="195"/>
      <c r="BN1382" s="196" t="s">
        <v>124</v>
      </c>
      <c r="BO1382" s="197"/>
      <c r="BP1382" s="36"/>
      <c r="BQ1382" s="7" t="s">
        <v>147</v>
      </c>
      <c r="BR1382" s="8"/>
      <c r="BS1382" s="8" t="s">
        <v>148</v>
      </c>
      <c r="BT1382" s="9"/>
      <c r="BU1382" s="20"/>
      <c r="BV1382" s="194" t="s">
        <v>127</v>
      </c>
      <c r="BW1382" s="195"/>
      <c r="BX1382" s="196" t="s">
        <v>128</v>
      </c>
      <c r="BY1382" s="197"/>
      <c r="BZ1382" s="36"/>
      <c r="CA1382" s="7" t="s">
        <v>151</v>
      </c>
      <c r="CB1382" s="8"/>
      <c r="CC1382" s="8" t="s">
        <v>152</v>
      </c>
      <c r="CD1382" s="9"/>
      <c r="CE1382" s="36"/>
      <c r="CF1382" s="194" t="s">
        <v>131</v>
      </c>
      <c r="CG1382" s="195"/>
      <c r="CH1382" s="196" t="s">
        <v>132</v>
      </c>
      <c r="CI1382" s="197"/>
      <c r="CJ1382" s="23"/>
      <c r="CK1382" s="7" t="s">
        <v>156</v>
      </c>
      <c r="CL1382" s="8"/>
      <c r="CM1382" s="8" t="s">
        <v>157</v>
      </c>
      <c r="CN1382" s="9"/>
      <c r="CO1382" s="23"/>
      <c r="CP1382" s="194" t="s">
        <v>160</v>
      </c>
      <c r="CQ1382" s="195"/>
      <c r="CR1382" s="196" t="s">
        <v>132</v>
      </c>
      <c r="CS1382" s="197"/>
      <c r="CU1382" s="26" t="s">
        <v>15</v>
      </c>
      <c r="CW1382" s="52" t="s">
        <v>46</v>
      </c>
    </row>
    <row r="1383" spans="1:101" ht="18" customHeight="1" thickTop="1" thickBot="1">
      <c r="B1383" s="34">
        <v>3.4</v>
      </c>
      <c r="D1383" s="11">
        <v>1</v>
      </c>
      <c r="E1383" s="12">
        <v>0</v>
      </c>
      <c r="F1383" s="13">
        <v>0</v>
      </c>
      <c r="G1383" s="14">
        <v>0</v>
      </c>
      <c r="H1383" s="10"/>
      <c r="I1383" s="11">
        <v>1</v>
      </c>
      <c r="J1383" s="12">
        <v>0</v>
      </c>
      <c r="K1383" s="13">
        <v>0</v>
      </c>
      <c r="L1383" s="40">
        <f t="shared" ref="L1383" si="14574">$B1383*$J$4</f>
        <v>4.8519360000000002</v>
      </c>
      <c r="N1383" s="1">
        <f t="shared" ref="N1383" si="14575">D1383*I1383+F1383*I1386-E1383*J1383-G1383*J1386</f>
        <v>1</v>
      </c>
      <c r="O1383" s="4">
        <f t="shared" ref="O1383" si="14576">(D1383*J1383+E1383*I1383+F1383*J1386+G1383*I1386)</f>
        <v>0</v>
      </c>
      <c r="P1383" s="2">
        <f t="shared" ref="P1383" si="14577">D1383*K1383+F1383*K1386-E1383*L1383-G1383*L1386</f>
        <v>0</v>
      </c>
      <c r="Q1383" s="3">
        <f t="shared" ref="Q1383" si="14578">(D1383*L1383+E1383*K1383+F1383*L1386+G1383*K1386)</f>
        <v>4.8519360000000002</v>
      </c>
      <c r="S1383" s="11">
        <v>1</v>
      </c>
      <c r="T1383" s="12">
        <v>0</v>
      </c>
      <c r="U1383" s="13">
        <v>0</v>
      </c>
      <c r="V1383" s="13">
        <v>0</v>
      </c>
      <c r="W1383" s="20"/>
      <c r="X1383" s="1">
        <f t="shared" ref="X1383" si="14579">N1383*S1383+P1383*S1386-O1383*T1383-Q1383*T1386</f>
        <v>-28.767753009152003</v>
      </c>
      <c r="Y1383" s="4">
        <f t="shared" ref="Y1383" si="14580">(N1383*T1383+O1383*S1383+P1383*T1386+Q1383*S1386)</f>
        <v>0</v>
      </c>
      <c r="Z1383" s="2">
        <f t="shared" ref="Z1383" si="14581">N1383*U1383+P1383*U1386-O1383*V1383-Q1383*V1386</f>
        <v>0</v>
      </c>
      <c r="AA1383" s="3">
        <f t="shared" ref="AA1383" si="14582">(N1383*V1383+O1383*U1383+P1383*V1386+Q1383*U1386)</f>
        <v>4.8519360000000002</v>
      </c>
      <c r="AB1383" s="20"/>
      <c r="AC1383" s="11">
        <v>1</v>
      </c>
      <c r="AD1383" s="12">
        <v>0</v>
      </c>
      <c r="AE1383" s="13">
        <v>0</v>
      </c>
      <c r="AF1383" s="40">
        <f t="shared" ref="AF1383" si="14583">$B1383*$AD$4</f>
        <v>5.8224660000000004</v>
      </c>
      <c r="AG1383" s="20"/>
      <c r="AH1383" s="1">
        <f t="shared" ref="AH1383" si="14584">X1383*AC1383+Z1383*AC1386-Y1383*AD1383-AA1383*AD1386</f>
        <v>-28.767753009152003</v>
      </c>
      <c r="AI1383" s="4">
        <f t="shared" ref="AI1383" si="14585">(X1383*AD1383+Y1383*AC1383+Z1383*AD1386+AA1383*AC1386)</f>
        <v>0</v>
      </c>
      <c r="AJ1383" s="2">
        <f t="shared" ref="AJ1383" si="14586">X1383*AE1383+Z1383*AE1386-Y1383*AF1383-AA1383*AF1386</f>
        <v>0</v>
      </c>
      <c r="AK1383" s="3">
        <f t="shared" ref="AK1383" si="14587">(X1383*AF1383+Y1383*AE1383+Z1383*AF1386+AA1383*AE1386)</f>
        <v>-162.64732779218525</v>
      </c>
      <c r="AL1383" s="20"/>
      <c r="AM1383" s="11">
        <v>1</v>
      </c>
      <c r="AN1383" s="12">
        <v>0</v>
      </c>
      <c r="AO1383" s="13">
        <v>0</v>
      </c>
      <c r="AP1383" s="14">
        <v>0</v>
      </c>
      <c r="AR1383" s="1">
        <f t="shared" ref="AR1383" si="14588">AH1383*AM1383+AJ1383*AM1386-AI1383*AN1383-AK1383*AN1386</f>
        <v>1025.1192697958465</v>
      </c>
      <c r="AS1383" s="4">
        <f t="shared" ref="AS1383" si="14589">(AH1383*AN1383+AI1383*AM1383+AJ1383*AN1386+AK1383*AM1386)</f>
        <v>0</v>
      </c>
      <c r="AT1383" s="2">
        <f t="shared" ref="AT1383" si="14590">AH1383*AO1383+AJ1383*AO1386-AI1383*AP1383-AK1383*AP1386</f>
        <v>0</v>
      </c>
      <c r="AU1383" s="3">
        <f t="shared" ref="AU1383" si="14591">(AH1383*AP1383+AI1383*AO1383+AJ1383*AP1386+AK1383*AO1386)</f>
        <v>-162.64732779218525</v>
      </c>
      <c r="AV1383" s="20"/>
      <c r="AW1383" s="11">
        <v>1</v>
      </c>
      <c r="AX1383" s="12">
        <v>0</v>
      </c>
      <c r="AY1383" s="13">
        <v>0</v>
      </c>
      <c r="AZ1383" s="40">
        <f t="shared" ref="AZ1383" si="14592">$B1383*$AX$4</f>
        <v>5.8224660000000004</v>
      </c>
      <c r="BA1383" s="20"/>
      <c r="BB1383" s="1">
        <f t="shared" ref="BB1383" si="14593">AR1383*AW1383+AT1383*AW1386-AS1383*AX1383-AU1383*AX1386</f>
        <v>1025.1192697958465</v>
      </c>
      <c r="BC1383" s="4">
        <f t="shared" ref="BC1383" si="14594">(AR1383*AX1383+AS1383*AW1383+AT1383*AX1386+AU1383*AW1386)</f>
        <v>0</v>
      </c>
      <c r="BD1383" s="2">
        <f t="shared" ref="BD1383" si="14595">AR1383*AY1383+AT1383*AY1386-AS1383*AZ1383-AU1383*AZ1386</f>
        <v>0</v>
      </c>
      <c r="BE1383" s="3">
        <f t="shared" ref="BE1383" si="14596">(AR1383*AZ1383+AS1383*AY1383+AT1383*AZ1386+AU1383*AY1386)</f>
        <v>5806.074766538959</v>
      </c>
      <c r="BF1383" s="20"/>
      <c r="BG1383" s="11">
        <v>1</v>
      </c>
      <c r="BH1383" s="12">
        <v>0</v>
      </c>
      <c r="BI1383" s="13">
        <v>0</v>
      </c>
      <c r="BJ1383" s="14">
        <v>0</v>
      </c>
      <c r="BK1383" s="20"/>
      <c r="BL1383" s="1">
        <f t="shared" ref="BL1383" si="14597">BB1383*BG1383+BD1383*BG1386-BC1383*BH1383-BE1383*BH1386</f>
        <v>-34596.496432266504</v>
      </c>
      <c r="BM1383" s="4">
        <f t="shared" ref="BM1383" si="14598">(BB1383*BH1383+BC1383*BG1383+BD1383*BH1386+BE1383*BG1386)</f>
        <v>0</v>
      </c>
      <c r="BN1383" s="2">
        <f t="shared" ref="BN1383" si="14599">BB1383*BI1383+BD1383*BI1386-BC1383*BJ1383-BE1383*BJ1386</f>
        <v>0</v>
      </c>
      <c r="BO1383" s="3">
        <f t="shared" ref="BO1383" si="14600">(BB1383*BJ1383+BC1383*BI1383+BD1383*BJ1386+BE1383*BI1386)</f>
        <v>5806.074766538959</v>
      </c>
      <c r="BP1383" s="20"/>
      <c r="BQ1383" s="11">
        <v>1</v>
      </c>
      <c r="BR1383" s="12">
        <v>0</v>
      </c>
      <c r="BS1383" s="13">
        <v>0</v>
      </c>
      <c r="BT1383" s="40">
        <f t="shared" ref="BT1383" si="14601">$B1383*BR$4</f>
        <v>4.8519360000000002</v>
      </c>
      <c r="BU1383" s="20"/>
      <c r="BV1383" s="1">
        <f t="shared" ref="BV1383" si="14602">BL1383*BQ1383+BN1383*BQ1386-BM1383*BR1383-BO1383*BR1386</f>
        <v>-34596.496432266504</v>
      </c>
      <c r="BW1383" s="4">
        <f t="shared" ref="BW1383" si="14603">(BL1383*BR1383+BM1383*BQ1383+BN1383*BR1386+BO1383*BQ1386)</f>
        <v>0</v>
      </c>
      <c r="BX1383" s="2">
        <f t="shared" ref="BX1383" si="14604">BL1383*BS1383+BN1383*BS1386-BM1383*BT1383-BO1383*BT1386</f>
        <v>0</v>
      </c>
      <c r="BY1383" s="3">
        <f t="shared" ref="BY1383" si="14605">(BL1383*BT1383+BM1383*BS1383+BN1383*BT1386+BO1383*BS1386)</f>
        <v>-162053.91174704646</v>
      </c>
      <c r="BZ1383" s="20"/>
      <c r="CA1383" s="11">
        <v>1</v>
      </c>
      <c r="CB1383" s="12">
        <v>0</v>
      </c>
      <c r="CC1383" s="13">
        <v>0</v>
      </c>
      <c r="CD1383" s="14">
        <v>0</v>
      </c>
      <c r="CE1383" s="20"/>
      <c r="CF1383" s="1">
        <f t="shared" ref="CF1383" si="14606">BV1383*CA1383+BX1383*CA1386-BW1383*CB1383-BY1383*CB1386</f>
        <v>414168.38170283043</v>
      </c>
      <c r="CG1383" s="4">
        <f t="shared" ref="CG1383" si="14607">(BV1383*CB1383+BW1383*CA1383+BX1383*CB1386+BY1383*CA1386)</f>
        <v>0</v>
      </c>
      <c r="CH1383" s="2">
        <f t="shared" ref="CH1383" si="14608">BV1383*CC1383+BX1383*CC1386-BW1383*CD1383-BY1383*CD1386</f>
        <v>0</v>
      </c>
      <c r="CI1383" s="3">
        <f t="shared" ref="CI1383" si="14609">(BV1383*CD1383+BW1383*CC1383+BX1383*CD1386+BY1383*CC1386)</f>
        <v>-162053.91174704646</v>
      </c>
      <c r="CJ1383" s="28"/>
      <c r="CK1383" s="11">
        <v>1</v>
      </c>
      <c r="CL1383" s="12">
        <v>0</v>
      </c>
      <c r="CM1383" s="13">
        <v>0</v>
      </c>
      <c r="CN1383" s="14">
        <v>0</v>
      </c>
      <c r="CP1383" s="1">
        <f t="shared" ref="CP1383" si="14610">CF1383*CK1383+CH1383*CK1386-CG1383*CL1383-CI1383*CL1386</f>
        <v>414168.38170283043</v>
      </c>
      <c r="CQ1383" s="4">
        <f t="shared" ref="CQ1383" si="14611">(CF1383*CL1383+CG1383*CK1383+CH1383*CL1386+CI1383*CK1386)</f>
        <v>-162053.91174704646</v>
      </c>
      <c r="CR1383" s="2">
        <f t="shared" ref="CR1383" si="14612">CF1383*CM1383+CH1383*CM1386-CG1383*CN1383-CI1383*CN1386</f>
        <v>0</v>
      </c>
      <c r="CS1383" s="3">
        <f t="shared" ref="CS1383" si="14613">(CF1383*CN1383+CG1383*CM1383+CH1383*CN1386+CI1383*CM1386)</f>
        <v>-162053.91174704646</v>
      </c>
      <c r="CU1383" s="29">
        <f t="shared" ref="CU1383" si="14614">20*LOG(((1+$CL$4)/$CL$4)/((CP1383+CP1386)^2+(CQ1383+CQ1386)^2)^0.5)</f>
        <v>-115.71060014926002</v>
      </c>
      <c r="CW1383" s="53">
        <f t="shared" ref="CW1383" si="14615">((CP1383^2+CQ1383^2)^0.5)/((CP1386^2+CQ1386^2)^0.5)</f>
        <v>0.39127543025276351</v>
      </c>
    </row>
    <row r="1384" spans="1:101" ht="18" customHeight="1" thickBot="1">
      <c r="D1384" s="11"/>
      <c r="E1384" s="13"/>
      <c r="F1384" s="13"/>
      <c r="G1384" s="15"/>
      <c r="H1384" s="10"/>
      <c r="I1384" s="11"/>
      <c r="J1384" s="13"/>
      <c r="K1384" s="13"/>
      <c r="L1384" s="15"/>
      <c r="N1384" s="5"/>
      <c r="Q1384" s="6"/>
      <c r="S1384" s="11"/>
      <c r="T1384" s="13"/>
      <c r="U1384" s="13"/>
      <c r="V1384" s="15"/>
      <c r="W1384" s="20"/>
      <c r="X1384" s="5"/>
      <c r="AA1384" s="6"/>
      <c r="AB1384" s="20"/>
      <c r="AC1384" s="11"/>
      <c r="AD1384" s="13"/>
      <c r="AE1384" s="13"/>
      <c r="AF1384" s="15"/>
      <c r="AG1384" s="20"/>
      <c r="AH1384" s="5"/>
      <c r="AK1384" s="6"/>
      <c r="AL1384" s="20"/>
      <c r="AM1384" s="11"/>
      <c r="AN1384" s="13"/>
      <c r="AO1384" s="13"/>
      <c r="AP1384" s="15"/>
      <c r="AR1384" s="5"/>
      <c r="AU1384" s="6"/>
      <c r="AW1384" s="11"/>
      <c r="AX1384" s="13"/>
      <c r="AY1384" s="13"/>
      <c r="AZ1384" s="15"/>
      <c r="BA1384" s="20"/>
      <c r="BB1384" s="5"/>
      <c r="BE1384" s="6"/>
      <c r="BG1384" s="11"/>
      <c r="BH1384" s="13"/>
      <c r="BI1384" s="13"/>
      <c r="BJ1384" s="15"/>
      <c r="BL1384" s="5"/>
      <c r="BO1384" s="6"/>
      <c r="BQ1384" s="11"/>
      <c r="BR1384" s="13"/>
      <c r="BS1384" s="13"/>
      <c r="BT1384" s="15"/>
      <c r="BU1384" s="20"/>
      <c r="BV1384" s="5"/>
      <c r="BY1384" s="6"/>
      <c r="CA1384" s="11"/>
      <c r="CB1384" s="13"/>
      <c r="CC1384" s="13"/>
      <c r="CD1384" s="15"/>
      <c r="CF1384" s="5"/>
      <c r="CI1384" s="6"/>
      <c r="CK1384" s="11"/>
      <c r="CL1384" s="13"/>
      <c r="CM1384" s="13"/>
      <c r="CN1384" s="15"/>
      <c r="CP1384" s="5"/>
      <c r="CS1384" s="6"/>
      <c r="CW1384" s="54"/>
    </row>
    <row r="1385" spans="1:101" ht="18" customHeight="1" thickBot="1">
      <c r="D1385" s="11" t="s">
        <v>101</v>
      </c>
      <c r="E1385" s="13"/>
      <c r="F1385" s="13" t="s">
        <v>102</v>
      </c>
      <c r="G1385" s="15"/>
      <c r="H1385" s="10"/>
      <c r="I1385" s="11" t="s">
        <v>106</v>
      </c>
      <c r="J1385" s="13"/>
      <c r="K1385" s="13" t="s">
        <v>105</v>
      </c>
      <c r="L1385" s="15"/>
      <c r="N1385" s="194" t="s">
        <v>16</v>
      </c>
      <c r="O1385" s="195"/>
      <c r="P1385" s="196" t="s">
        <v>17</v>
      </c>
      <c r="Q1385" s="197"/>
      <c r="S1385" s="11" t="s">
        <v>4</v>
      </c>
      <c r="T1385" s="13"/>
      <c r="U1385" s="13" t="s">
        <v>5</v>
      </c>
      <c r="V1385" s="15"/>
      <c r="W1385" s="20"/>
      <c r="X1385" s="194" t="s">
        <v>111</v>
      </c>
      <c r="Y1385" s="195"/>
      <c r="Z1385" s="196" t="s">
        <v>110</v>
      </c>
      <c r="AA1385" s="197"/>
      <c r="AB1385" s="20"/>
      <c r="AC1385" s="11" t="s">
        <v>18</v>
      </c>
      <c r="AD1385" s="13"/>
      <c r="AE1385" s="13" t="s">
        <v>19</v>
      </c>
      <c r="AF1385" s="15"/>
      <c r="AG1385" s="20"/>
      <c r="AH1385" s="194" t="s">
        <v>114</v>
      </c>
      <c r="AI1385" s="195"/>
      <c r="AJ1385" s="196" t="s">
        <v>115</v>
      </c>
      <c r="AK1385" s="197"/>
      <c r="AL1385" s="20"/>
      <c r="AM1385" s="11" t="s">
        <v>138</v>
      </c>
      <c r="AN1385" s="13"/>
      <c r="AO1385" s="13" t="s">
        <v>137</v>
      </c>
      <c r="AP1385" s="15"/>
      <c r="AR1385" s="194" t="s">
        <v>117</v>
      </c>
      <c r="AS1385" s="195"/>
      <c r="AT1385" s="196" t="s">
        <v>118</v>
      </c>
      <c r="AU1385" s="197"/>
      <c r="AV1385" s="36"/>
      <c r="AW1385" s="11" t="s">
        <v>142</v>
      </c>
      <c r="AX1385" s="13"/>
      <c r="AY1385" s="13" t="s">
        <v>141</v>
      </c>
      <c r="AZ1385" s="15"/>
      <c r="BA1385" s="20"/>
      <c r="BB1385" s="194" t="s">
        <v>122</v>
      </c>
      <c r="BC1385" s="195"/>
      <c r="BD1385" s="196" t="s">
        <v>121</v>
      </c>
      <c r="BE1385" s="197"/>
      <c r="BF1385" s="36"/>
      <c r="BG1385" s="11" t="s">
        <v>145</v>
      </c>
      <c r="BH1385" s="13"/>
      <c r="BI1385" s="13" t="s">
        <v>146</v>
      </c>
      <c r="BJ1385" s="15"/>
      <c r="BK1385" s="36"/>
      <c r="BL1385" s="194" t="s">
        <v>125</v>
      </c>
      <c r="BM1385" s="195"/>
      <c r="BN1385" s="196" t="s">
        <v>126</v>
      </c>
      <c r="BO1385" s="197"/>
      <c r="BP1385" s="36"/>
      <c r="BQ1385" s="11" t="s">
        <v>150</v>
      </c>
      <c r="BR1385" s="13"/>
      <c r="BS1385" s="13" t="s">
        <v>149</v>
      </c>
      <c r="BT1385" s="15"/>
      <c r="BU1385" s="20"/>
      <c r="BV1385" s="194" t="s">
        <v>129</v>
      </c>
      <c r="BW1385" s="195"/>
      <c r="BX1385" s="196" t="s">
        <v>130</v>
      </c>
      <c r="BY1385" s="197"/>
      <c r="BZ1385" s="36"/>
      <c r="CA1385" s="11" t="s">
        <v>154</v>
      </c>
      <c r="CB1385" s="13"/>
      <c r="CC1385" s="13" t="s">
        <v>153</v>
      </c>
      <c r="CD1385" s="15"/>
      <c r="CE1385" s="36"/>
      <c r="CF1385" s="194" t="s">
        <v>134</v>
      </c>
      <c r="CG1385" s="195"/>
      <c r="CH1385" s="196" t="s">
        <v>133</v>
      </c>
      <c r="CI1385" s="197"/>
      <c r="CK1385" s="11" t="s">
        <v>159</v>
      </c>
      <c r="CL1385" s="13"/>
      <c r="CM1385" s="13" t="s">
        <v>158</v>
      </c>
      <c r="CN1385" s="15"/>
      <c r="CP1385" s="109" t="s">
        <v>161</v>
      </c>
      <c r="CQ1385" s="110"/>
      <c r="CR1385" s="111" t="s">
        <v>162</v>
      </c>
      <c r="CS1385" s="112"/>
      <c r="CU1385" s="38" t="s">
        <v>29</v>
      </c>
      <c r="CW1385" s="55" t="s">
        <v>47</v>
      </c>
    </row>
    <row r="1386" spans="1:101" ht="18" customHeight="1" thickTop="1" thickBot="1">
      <c r="D1386" s="16">
        <v>0</v>
      </c>
      <c r="E1386" s="17">
        <f t="shared" ref="E1386" si="14616">$B1383*$E$4</f>
        <v>2.7692319999999997</v>
      </c>
      <c r="F1386" s="18">
        <v>1</v>
      </c>
      <c r="G1386" s="19">
        <v>0</v>
      </c>
      <c r="H1386" s="10"/>
      <c r="I1386" s="16">
        <v>0</v>
      </c>
      <c r="J1386" s="17">
        <v>0</v>
      </c>
      <c r="K1386" s="18">
        <v>1</v>
      </c>
      <c r="L1386" s="19">
        <v>0</v>
      </c>
      <c r="N1386" s="1">
        <f t="shared" ref="N1386" si="14617">D1386*I1383+F1386*I1386-E1386*J1383-G1386*J1386</f>
        <v>0</v>
      </c>
      <c r="O1386" s="4">
        <f t="shared" ref="O1386" si="14618">(D1386*J1383+E1386*I1383+F1386*J1386+G1386*I1386)</f>
        <v>2.7692319999999997</v>
      </c>
      <c r="P1386" s="2">
        <f t="shared" ref="P1386" si="14619">D1386*K1383+F1386*K1386-E1386*L1383-G1386*L1386</f>
        <v>-12.436136433151999</v>
      </c>
      <c r="Q1386" s="3">
        <f t="shared" ref="Q1386" si="14620">(D1386*L1383+E1386*K1383+F1386*L1386+G1386*K1386)</f>
        <v>0</v>
      </c>
      <c r="S1386" s="16">
        <v>0</v>
      </c>
      <c r="T1386" s="17">
        <f t="shared" ref="T1386" si="14621">$B1383*$T$4</f>
        <v>6.1352320000000002</v>
      </c>
      <c r="U1386" s="18">
        <v>1</v>
      </c>
      <c r="V1386" s="19">
        <v>0</v>
      </c>
      <c r="W1386" s="20"/>
      <c r="X1386" s="1">
        <f t="shared" ref="X1386" si="14622">N1386*S1383+P1386*S1386-O1386*T1383-Q1386*T1386</f>
        <v>0</v>
      </c>
      <c r="Y1386" s="4">
        <f t="shared" ref="Y1386" si="14623">(N1386*T1383+O1386*S1383+P1386*T1386+Q1386*S1386)</f>
        <v>-73.529350201040003</v>
      </c>
      <c r="Z1386" s="2">
        <f t="shared" ref="Z1386" si="14624">N1386*U1383+P1386*U1386-O1386*V1383-Q1386*V1386</f>
        <v>-12.436136433151999</v>
      </c>
      <c r="AA1386" s="3">
        <f t="shared" ref="AA1386" si="14625">(N1386*V1383+O1386*U1383+P1386*V1386+Q1386*U1386)</f>
        <v>0</v>
      </c>
      <c r="AB1386" s="20"/>
      <c r="AC1386" s="16">
        <v>0</v>
      </c>
      <c r="AD1386" s="17">
        <v>0</v>
      </c>
      <c r="AE1386" s="18">
        <v>1</v>
      </c>
      <c r="AF1386" s="19">
        <v>0</v>
      </c>
      <c r="AG1386" s="20"/>
      <c r="AH1386" s="1">
        <f t="shared" ref="AH1386" si="14626">X1386*AC1383+Z1386*AC1386-Y1386*AD1383-AA1386*AD1386</f>
        <v>0</v>
      </c>
      <c r="AI1386" s="4">
        <f t="shared" ref="AI1386" si="14627">(X1386*AD1383+Y1386*AC1383+Z1386*AD1386+AA1386*AC1386)</f>
        <v>-73.529350201040003</v>
      </c>
      <c r="AJ1386" s="2">
        <f t="shared" ref="AJ1386" si="14628">X1386*AE1383+Z1386*AE1386-Y1386*AF1383-AA1386*AF1386</f>
        <v>415.6860051144966</v>
      </c>
      <c r="AK1386" s="3">
        <f t="shared" ref="AK1386" si="14629">(X1386*AF1383+Y1386*AE1383+Z1386*AF1386+AA1386*AE1386)</f>
        <v>0</v>
      </c>
      <c r="AL1386" s="20"/>
      <c r="AM1386" s="16">
        <v>0</v>
      </c>
      <c r="AN1386" s="17">
        <f t="shared" ref="AN1386" si="14630">$B1383*$AN$4</f>
        <v>6.4795839999999991</v>
      </c>
      <c r="AO1386" s="18">
        <v>1</v>
      </c>
      <c r="AP1386" s="19">
        <v>0</v>
      </c>
      <c r="AR1386" s="1">
        <f t="shared" ref="AR1386" si="14631">AH1386*AM1383+AJ1386*AM1386-AI1386*AN1383-AK1386*AN1386</f>
        <v>0</v>
      </c>
      <c r="AS1386" s="4">
        <f t="shared" ref="AS1386" si="14632">(AH1386*AN1383+AI1386*AM1383+AJ1386*AN1386+AK1386*AM1386)</f>
        <v>2619.9430375627699</v>
      </c>
      <c r="AT1386" s="2">
        <f t="shared" ref="AT1386" si="14633">AH1386*AO1383+AJ1386*AO1386-AI1386*AP1383-AK1386*AP1386</f>
        <v>415.6860051144966</v>
      </c>
      <c r="AU1386" s="3">
        <f t="shared" ref="AU1386" si="14634">(AH1386*AP1383+AI1386*AO1383+AJ1386*AP1386+AK1386*AO1386)</f>
        <v>0</v>
      </c>
      <c r="AV1386" s="20"/>
      <c r="AW1386" s="16">
        <v>0</v>
      </c>
      <c r="AX1386" s="17">
        <v>0</v>
      </c>
      <c r="AY1386" s="18">
        <v>1</v>
      </c>
      <c r="AZ1386" s="19">
        <v>0</v>
      </c>
      <c r="BA1386" s="20"/>
      <c r="BB1386" s="1">
        <f t="shared" ref="BB1386" si="14635">AR1386*AW1383+AT1386*AW1386-AS1386*AX1383-AU1386*AX1386</f>
        <v>0</v>
      </c>
      <c r="BC1386" s="4">
        <f t="shared" ref="BC1386" si="14636">(AR1386*AX1383+AS1386*AW1383+AT1386*AX1386+AU1386*AW1386)</f>
        <v>2619.9430375627699</v>
      </c>
      <c r="BD1386" s="2">
        <f t="shared" ref="BD1386" si="14637">AR1386*AY1383+AT1386*AY1386-AS1386*AZ1383-AU1386*AZ1386</f>
        <v>-14838.843253031455</v>
      </c>
      <c r="BE1386" s="3">
        <f t="shared" ref="BE1386" si="14638">(AR1386*AZ1383+AS1386*AY1383+AT1386*AZ1386+AU1386*AY1386)</f>
        <v>0</v>
      </c>
      <c r="BF1386" s="20"/>
      <c r="BG1386" s="16">
        <v>0</v>
      </c>
      <c r="BH1386" s="17">
        <f t="shared" ref="BH1386" si="14639">$B1383*$BH$4</f>
        <v>6.1352320000000002</v>
      </c>
      <c r="BI1386" s="18">
        <v>1</v>
      </c>
      <c r="BJ1386" s="19">
        <v>0</v>
      </c>
      <c r="BK1386" s="20"/>
      <c r="BL1386" s="1">
        <f t="shared" ref="BL1386" si="14640">BB1386*BG1383+BD1386*BG1386-BC1386*BH1383-BE1386*BH1386</f>
        <v>0</v>
      </c>
      <c r="BM1386" s="4">
        <f t="shared" ref="BM1386" si="14641">(BB1386*BH1383+BC1386*BG1383+BD1386*BH1386+BE1386*BG1386)</f>
        <v>-88419.802931419908</v>
      </c>
      <c r="BN1386" s="2">
        <f t="shared" ref="BN1386" si="14642">BB1386*BI1383+BD1386*BI1386-BC1386*BJ1383-BE1386*BJ1386</f>
        <v>-14838.843253031455</v>
      </c>
      <c r="BO1386" s="3">
        <f t="shared" ref="BO1386" si="14643">(BB1386*BJ1383+BC1386*BI1383+BD1386*BJ1386+BE1386*BI1386)</f>
        <v>0</v>
      </c>
      <c r="BP1386" s="20"/>
      <c r="BQ1386" s="16">
        <v>0</v>
      </c>
      <c r="BR1386" s="17">
        <v>0</v>
      </c>
      <c r="BS1386" s="18">
        <v>1</v>
      </c>
      <c r="BT1386" s="19">
        <v>0</v>
      </c>
      <c r="BU1386" s="20"/>
      <c r="BV1386" s="1">
        <f t="shared" ref="BV1386" si="14644">BL1386*BQ1383+BN1386*BQ1386-BM1386*BR1383-BO1386*BR1386</f>
        <v>0</v>
      </c>
      <c r="BW1386" s="4">
        <f t="shared" ref="BW1386" si="14645">(BL1386*BR1383+BM1386*BQ1383+BN1386*BR1386+BO1386*BQ1386)</f>
        <v>-88419.802931419908</v>
      </c>
      <c r="BX1386" s="2">
        <f t="shared" ref="BX1386" si="14646">BL1386*BS1383+BN1386*BS1386-BM1386*BT1383-BO1386*BT1386</f>
        <v>414168.38170283037</v>
      </c>
      <c r="BY1386" s="3">
        <f t="shared" ref="BY1386" si="14647">(BL1386*BT1383+BM1386*BS1383+BN1386*BT1386+BO1386*BS1386)</f>
        <v>0</v>
      </c>
      <c r="BZ1386" s="20"/>
      <c r="CA1386" s="16">
        <v>0</v>
      </c>
      <c r="CB1386" s="17">
        <f t="shared" ref="CB1386" si="14648">$B1383*$CB$4</f>
        <v>2.7692319999999997</v>
      </c>
      <c r="CC1386" s="18">
        <v>1</v>
      </c>
      <c r="CD1386" s="19">
        <v>0</v>
      </c>
      <c r="CE1386" s="20"/>
      <c r="CF1386" s="1">
        <f t="shared" ref="CF1386" si="14649">BV1386*CA1383+BX1386*CA1386-BW1386*CB1383-BY1386*CB1386</f>
        <v>0</v>
      </c>
      <c r="CG1386" s="4">
        <f t="shared" ref="CG1386" si="14650">(BV1386*CB1383+BW1386*CA1383+BX1386*CB1386+BY1386*CA1386)</f>
        <v>1058508.5330682725</v>
      </c>
      <c r="CH1386" s="2">
        <f t="shared" ref="CH1386" si="14651">BV1386*CC1383+BX1386*CC1386-BW1386*CD1383-BY1386*CD1386</f>
        <v>414168.38170283037</v>
      </c>
      <c r="CI1386" s="3">
        <f t="shared" ref="CI1386" si="14652">(BV1386*CD1383+BW1386*CC1383+BX1386*CD1386+BY1386*CC1386)</f>
        <v>0</v>
      </c>
      <c r="CK1386" s="16">
        <f t="shared" ref="CK1386" si="14653">1/$CL$4</f>
        <v>1</v>
      </c>
      <c r="CL1386" s="17">
        <v>0</v>
      </c>
      <c r="CM1386" s="18">
        <v>1</v>
      </c>
      <c r="CN1386" s="19">
        <v>0</v>
      </c>
      <c r="CP1386" s="1">
        <f t="shared" ref="CP1386" si="14654">CF1386*CK1383+CH1386*CK1386-CG1386*CL1383-CI1386*CL1386</f>
        <v>414168.38170283037</v>
      </c>
      <c r="CQ1386" s="4">
        <f t="shared" ref="CQ1386" si="14655">(CF1386*CL1383+CG1386*CK1383+CH1386*CL1386+CI1386*CK1386)</f>
        <v>1058508.5330682725</v>
      </c>
      <c r="CR1386" s="2">
        <f t="shared" ref="CR1386" si="14656">CF1386*CM1383+CH1386*CM1386-CG1386*CN1383-CI1386*CN1386</f>
        <v>414168.38170283037</v>
      </c>
      <c r="CS1386" s="3">
        <f t="shared" ref="CS1386" si="14657">(CF1386*CN1383+CG1386*CM1383+CH1386*CN1386+CI1386*CM1386)</f>
        <v>0</v>
      </c>
      <c r="CU1386" s="39">
        <f t="shared" ref="CU1386" si="14658">(180/PI())*ATAN(-1*(CQ1383/CP1383))</f>
        <v>21.369185408842235</v>
      </c>
      <c r="CW1386" s="56">
        <f t="shared" ref="CW1386" si="14659">20*LOG(((1-(10^(CU1383/20)^2)*(1-((1-CW1383)/(1+CW1383))^2))^0.5))</f>
        <v>-9.4282296404966067E-12</v>
      </c>
    </row>
    <row r="1387" spans="1:101" ht="18" customHeight="1">
      <c r="E1387" s="20"/>
      <c r="F1387" s="20"/>
      <c r="G1387" s="20"/>
      <c r="H1387" s="20"/>
      <c r="I1387" s="20"/>
      <c r="J1387" s="20"/>
      <c r="K1387" s="20"/>
      <c r="L1387" s="20"/>
      <c r="M1387" s="20"/>
      <c r="N1387" s="20"/>
      <c r="O1387" s="20"/>
      <c r="P1387" s="20"/>
      <c r="Q1387" s="20"/>
      <c r="R1387" s="20"/>
      <c r="S1387" s="20"/>
      <c r="T1387" s="20"/>
      <c r="U1387" s="20"/>
      <c r="V1387" s="20"/>
      <c r="W1387" s="20"/>
      <c r="X1387" s="20"/>
      <c r="Y1387" s="20"/>
      <c r="Z1387" s="20"/>
      <c r="AA1387" s="20"/>
      <c r="AB1387" s="30"/>
      <c r="AC1387" s="20"/>
      <c r="AD1387" s="20"/>
      <c r="AE1387" s="20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</row>
    <row r="1388" spans="1:101" ht="18" customHeight="1"/>
    <row r="1389" spans="1:101" ht="18" customHeight="1" thickBot="1">
      <c r="A1389" s="23"/>
      <c r="B1389" s="23"/>
      <c r="C1389" s="23"/>
      <c r="D1389" s="20" t="s">
        <v>6</v>
      </c>
      <c r="E1389" s="20"/>
      <c r="F1389" s="20"/>
      <c r="G1389" s="20"/>
      <c r="H1389" s="20"/>
      <c r="I1389" s="20" t="s">
        <v>7</v>
      </c>
      <c r="J1389" s="20"/>
      <c r="K1389" s="20"/>
      <c r="L1389" s="20"/>
      <c r="M1389" s="23"/>
      <c r="N1389" s="23"/>
      <c r="O1389" s="24" t="s">
        <v>8</v>
      </c>
      <c r="P1389" s="23"/>
      <c r="Q1389" s="23"/>
      <c r="R1389" s="23"/>
      <c r="S1389" s="20"/>
      <c r="T1389" s="20" t="s">
        <v>9</v>
      </c>
      <c r="U1389" s="23"/>
      <c r="V1389" s="23"/>
      <c r="W1389" s="23"/>
      <c r="X1389" s="23"/>
      <c r="Y1389" s="24" t="s">
        <v>10</v>
      </c>
      <c r="Z1389" s="23"/>
      <c r="AA1389" s="23"/>
      <c r="AB1389" s="23"/>
      <c r="AC1389" s="24" t="s">
        <v>11</v>
      </c>
      <c r="AD1389" s="20"/>
      <c r="AE1389" s="20"/>
      <c r="AF1389" s="20"/>
      <c r="AG1389" s="20"/>
      <c r="AH1389" s="23"/>
      <c r="AI1389" s="24" t="s">
        <v>12</v>
      </c>
      <c r="AJ1389" s="23"/>
      <c r="AK1389" s="23"/>
      <c r="AL1389" s="20"/>
      <c r="AM1389" s="24" t="s">
        <v>21</v>
      </c>
      <c r="AN1389" s="20"/>
      <c r="AO1389" s="23"/>
      <c r="AP1389" s="23"/>
      <c r="AQ1389" s="23"/>
      <c r="AR1389" s="23"/>
      <c r="AS1389" s="24" t="s">
        <v>87</v>
      </c>
      <c r="AT1389" s="23"/>
      <c r="AU1389" s="23"/>
      <c r="AV1389" s="23"/>
      <c r="AW1389" s="24" t="s">
        <v>22</v>
      </c>
      <c r="AX1389" s="20"/>
      <c r="AY1389" s="20"/>
      <c r="AZ1389" s="20"/>
      <c r="BA1389" s="20"/>
      <c r="BB1389" s="23"/>
      <c r="BC1389" s="24" t="s">
        <v>13</v>
      </c>
      <c r="BD1389" s="23"/>
      <c r="BE1389" s="23"/>
      <c r="BF1389" s="23"/>
      <c r="BG1389" s="24" t="s">
        <v>23</v>
      </c>
      <c r="BH1389" s="20"/>
      <c r="BI1389" s="23"/>
      <c r="BJ1389" s="23"/>
      <c r="BK1389" s="23"/>
      <c r="BL1389" s="23"/>
      <c r="BM1389" s="24" t="s">
        <v>24</v>
      </c>
      <c r="BN1389" s="23"/>
      <c r="BO1389" s="23"/>
      <c r="BP1389" s="23"/>
      <c r="BQ1389" s="24" t="s">
        <v>22</v>
      </c>
      <c r="BR1389" s="20"/>
      <c r="BS1389" s="20"/>
      <c r="BT1389" s="20"/>
      <c r="BU1389" s="20"/>
      <c r="BV1389" s="23"/>
      <c r="BW1389" s="24" t="s">
        <v>25</v>
      </c>
      <c r="BX1389" s="23"/>
      <c r="BY1389" s="23"/>
      <c r="BZ1389" s="23"/>
      <c r="CA1389" s="24" t="s">
        <v>23</v>
      </c>
      <c r="CB1389" s="20"/>
      <c r="CC1389" s="23"/>
      <c r="CD1389" s="23"/>
      <c r="CE1389" s="23"/>
      <c r="CF1389" s="23"/>
      <c r="CG1389" s="24" t="s">
        <v>88</v>
      </c>
      <c r="CH1389" s="23"/>
      <c r="CI1389" s="23"/>
      <c r="CJ1389" s="23"/>
      <c r="CK1389" s="24" t="s">
        <v>155</v>
      </c>
      <c r="CL1389" s="24"/>
      <c r="CM1389" s="23"/>
      <c r="CN1389" s="23"/>
      <c r="CO1389" s="23"/>
      <c r="CP1389" s="23"/>
      <c r="CQ1389" s="24" t="s">
        <v>89</v>
      </c>
      <c r="CR1389" s="23"/>
      <c r="CS1389" s="23"/>
    </row>
    <row r="1390" spans="1:101" ht="18" customHeight="1" thickBot="1">
      <c r="A1390" s="23"/>
      <c r="B1390" s="33"/>
      <c r="C1390" s="23"/>
      <c r="D1390" s="7" t="s">
        <v>99</v>
      </c>
      <c r="E1390" s="8"/>
      <c r="F1390" s="8" t="s">
        <v>100</v>
      </c>
      <c r="G1390" s="9"/>
      <c r="H1390" s="10"/>
      <c r="I1390" s="7" t="s">
        <v>103</v>
      </c>
      <c r="J1390" s="8"/>
      <c r="K1390" s="8" t="s">
        <v>104</v>
      </c>
      <c r="L1390" s="9"/>
      <c r="M1390" s="23"/>
      <c r="N1390" s="194" t="s">
        <v>74</v>
      </c>
      <c r="O1390" s="195"/>
      <c r="P1390" s="196" t="s">
        <v>75</v>
      </c>
      <c r="Q1390" s="197"/>
      <c r="R1390" s="23"/>
      <c r="S1390" s="7" t="s">
        <v>2</v>
      </c>
      <c r="T1390" s="8"/>
      <c r="U1390" s="8" t="s">
        <v>3</v>
      </c>
      <c r="V1390" s="9"/>
      <c r="W1390" s="20"/>
      <c r="X1390" s="194" t="s">
        <v>108</v>
      </c>
      <c r="Y1390" s="195"/>
      <c r="Z1390" s="196" t="s">
        <v>109</v>
      </c>
      <c r="AA1390" s="197"/>
      <c r="AB1390" s="20"/>
      <c r="AC1390" s="7" t="s">
        <v>107</v>
      </c>
      <c r="AD1390" s="8"/>
      <c r="AE1390" s="8" t="s">
        <v>14</v>
      </c>
      <c r="AF1390" s="9"/>
      <c r="AG1390" s="20"/>
      <c r="AH1390" s="194" t="s">
        <v>112</v>
      </c>
      <c r="AI1390" s="195"/>
      <c r="AJ1390" s="196" t="s">
        <v>113</v>
      </c>
      <c r="AK1390" s="197"/>
      <c r="AL1390" s="20"/>
      <c r="AM1390" s="106" t="s">
        <v>135</v>
      </c>
      <c r="AN1390" s="107"/>
      <c r="AO1390" s="107" t="s">
        <v>136</v>
      </c>
      <c r="AP1390" s="108"/>
      <c r="AQ1390" s="23"/>
      <c r="AR1390" s="194" t="s">
        <v>116</v>
      </c>
      <c r="AS1390" s="195"/>
      <c r="AT1390" s="196" t="s">
        <v>0</v>
      </c>
      <c r="AU1390" s="197"/>
      <c r="AV1390" s="36"/>
      <c r="AW1390" s="7" t="s">
        <v>139</v>
      </c>
      <c r="AX1390" s="8"/>
      <c r="AY1390" s="8" t="s">
        <v>140</v>
      </c>
      <c r="AZ1390" s="9"/>
      <c r="BA1390" s="20"/>
      <c r="BB1390" s="194" t="s">
        <v>119</v>
      </c>
      <c r="BC1390" s="195"/>
      <c r="BD1390" s="196" t="s">
        <v>120</v>
      </c>
      <c r="BE1390" s="197"/>
      <c r="BF1390" s="36"/>
      <c r="BG1390" s="190" t="s">
        <v>143</v>
      </c>
      <c r="BH1390" s="191"/>
      <c r="BI1390" s="192" t="s">
        <v>144</v>
      </c>
      <c r="BJ1390" s="193"/>
      <c r="BK1390" s="36"/>
      <c r="BL1390" s="194" t="s">
        <v>123</v>
      </c>
      <c r="BM1390" s="195"/>
      <c r="BN1390" s="196" t="s">
        <v>124</v>
      </c>
      <c r="BO1390" s="197"/>
      <c r="BP1390" s="36"/>
      <c r="BQ1390" s="7" t="s">
        <v>147</v>
      </c>
      <c r="BR1390" s="8"/>
      <c r="BS1390" s="8" t="s">
        <v>148</v>
      </c>
      <c r="BT1390" s="9"/>
      <c r="BU1390" s="20"/>
      <c r="BV1390" s="194" t="s">
        <v>127</v>
      </c>
      <c r="BW1390" s="195"/>
      <c r="BX1390" s="196" t="s">
        <v>128</v>
      </c>
      <c r="BY1390" s="197"/>
      <c r="BZ1390" s="36"/>
      <c r="CA1390" s="7" t="s">
        <v>151</v>
      </c>
      <c r="CB1390" s="8"/>
      <c r="CC1390" s="8" t="s">
        <v>152</v>
      </c>
      <c r="CD1390" s="9"/>
      <c r="CE1390" s="36"/>
      <c r="CF1390" s="194" t="s">
        <v>131</v>
      </c>
      <c r="CG1390" s="195"/>
      <c r="CH1390" s="196" t="s">
        <v>132</v>
      </c>
      <c r="CI1390" s="197"/>
      <c r="CJ1390" s="23"/>
      <c r="CK1390" s="7" t="s">
        <v>156</v>
      </c>
      <c r="CL1390" s="8"/>
      <c r="CM1390" s="8" t="s">
        <v>157</v>
      </c>
      <c r="CN1390" s="9"/>
      <c r="CO1390" s="23"/>
      <c r="CP1390" s="194" t="s">
        <v>160</v>
      </c>
      <c r="CQ1390" s="195"/>
      <c r="CR1390" s="196" t="s">
        <v>132</v>
      </c>
      <c r="CS1390" s="197"/>
      <c r="CU1390" s="26" t="s">
        <v>15</v>
      </c>
      <c r="CW1390" s="52" t="s">
        <v>46</v>
      </c>
    </row>
    <row r="1391" spans="1:101" ht="18" customHeight="1" thickTop="1" thickBot="1">
      <c r="B1391" s="34">
        <v>3.42</v>
      </c>
      <c r="D1391" s="11">
        <v>1</v>
      </c>
      <c r="E1391" s="12">
        <v>0</v>
      </c>
      <c r="F1391" s="13">
        <v>0</v>
      </c>
      <c r="G1391" s="14">
        <v>0</v>
      </c>
      <c r="H1391" s="10"/>
      <c r="I1391" s="11">
        <v>1</v>
      </c>
      <c r="J1391" s="12">
        <v>0</v>
      </c>
      <c r="K1391" s="13">
        <v>0</v>
      </c>
      <c r="L1391" s="40">
        <f t="shared" ref="L1391" si="14660">$B1391*$J$4</f>
        <v>4.8804768000000003</v>
      </c>
      <c r="N1391" s="1">
        <f t="shared" ref="N1391" si="14661">D1391*I1391+F1391*I1394-E1391*J1391-G1391*J1394</f>
        <v>1</v>
      </c>
      <c r="O1391" s="4">
        <f t="shared" ref="O1391" si="14662">(D1391*J1391+E1391*I1391+F1391*J1394+G1391*I1394)</f>
        <v>0</v>
      </c>
      <c r="P1391" s="2">
        <f t="shared" ref="P1391" si="14663">D1391*K1391+F1391*K1394-E1391*L1391-G1391*L1394</f>
        <v>0</v>
      </c>
      <c r="Q1391" s="3">
        <f t="shared" ref="Q1391" si="14664">(D1391*L1391+E1391*K1391+F1391*L1394+G1391*K1394)</f>
        <v>4.8804768000000003</v>
      </c>
      <c r="S1391" s="11">
        <v>1</v>
      </c>
      <c r="T1391" s="12">
        <v>0</v>
      </c>
      <c r="U1391" s="13">
        <v>0</v>
      </c>
      <c r="V1391" s="13">
        <v>0</v>
      </c>
      <c r="W1391" s="20"/>
      <c r="X1391" s="1">
        <f t="shared" ref="X1391" si="14665">N1391*S1391+P1391*S1394-O1391*T1391-Q1391*T1394</f>
        <v>-29.11899189413888</v>
      </c>
      <c r="Y1391" s="4">
        <f t="shared" ref="Y1391" si="14666">(N1391*T1391+O1391*S1391+P1391*T1394+Q1391*S1394)</f>
        <v>0</v>
      </c>
      <c r="Z1391" s="2">
        <f t="shared" ref="Z1391" si="14667">N1391*U1391+P1391*U1394-O1391*V1391-Q1391*V1394</f>
        <v>0</v>
      </c>
      <c r="AA1391" s="3">
        <f t="shared" ref="AA1391" si="14668">(N1391*V1391+O1391*U1391+P1391*V1394+Q1391*U1394)</f>
        <v>4.8804768000000003</v>
      </c>
      <c r="AB1391" s="20"/>
      <c r="AC1391" s="11">
        <v>1</v>
      </c>
      <c r="AD1391" s="12">
        <v>0</v>
      </c>
      <c r="AE1391" s="13">
        <v>0</v>
      </c>
      <c r="AF1391" s="40">
        <f t="shared" ref="AF1391" si="14669">$B1391*$AD$4</f>
        <v>5.8567157999999999</v>
      </c>
      <c r="AG1391" s="20"/>
      <c r="AH1391" s="1">
        <f t="shared" ref="AH1391" si="14670">X1391*AC1391+Z1391*AC1394-Y1391*AD1391-AA1391*AD1394</f>
        <v>-29.11899189413888</v>
      </c>
      <c r="AI1391" s="4">
        <f t="shared" ref="AI1391" si="14671">(X1391*AD1391+Y1391*AC1391+Z1391*AD1394+AA1391*AC1394)</f>
        <v>0</v>
      </c>
      <c r="AJ1391" s="2">
        <f t="shared" ref="AJ1391" si="14672">X1391*AE1391+Z1391*AE1394-Y1391*AF1391-AA1391*AF1394</f>
        <v>0</v>
      </c>
      <c r="AK1391" s="3">
        <f t="shared" ref="AK1391" si="14673">(X1391*AF1391+Y1391*AE1391+Z1391*AF1394+AA1391*AE1394)</f>
        <v>-165.66118310647511</v>
      </c>
      <c r="AL1391" s="20"/>
      <c r="AM1391" s="11">
        <v>1</v>
      </c>
      <c r="AN1391" s="12">
        <v>0</v>
      </c>
      <c r="AO1391" s="13">
        <v>0</v>
      </c>
      <c r="AP1391" s="14">
        <v>0</v>
      </c>
      <c r="AR1391" s="1">
        <f t="shared" ref="AR1391" si="14674">AH1391*AM1391+AJ1391*AM1394-AI1391*AN1391-AK1391*AN1394</f>
        <v>1050.6107687099873</v>
      </c>
      <c r="AS1391" s="4">
        <f t="shared" ref="AS1391" si="14675">(AH1391*AN1391+AI1391*AM1391+AJ1391*AN1394+AK1391*AM1394)</f>
        <v>0</v>
      </c>
      <c r="AT1391" s="2">
        <f t="shared" ref="AT1391" si="14676">AH1391*AO1391+AJ1391*AO1394-AI1391*AP1391-AK1391*AP1394</f>
        <v>0</v>
      </c>
      <c r="AU1391" s="3">
        <f t="shared" ref="AU1391" si="14677">(AH1391*AP1391+AI1391*AO1391+AJ1391*AP1394+AK1391*AO1394)</f>
        <v>-165.66118310647511</v>
      </c>
      <c r="AV1391" s="20"/>
      <c r="AW1391" s="11">
        <v>1</v>
      </c>
      <c r="AX1391" s="12">
        <v>0</v>
      </c>
      <c r="AY1391" s="13">
        <v>0</v>
      </c>
      <c r="AZ1391" s="40">
        <f t="shared" ref="AZ1391" si="14678">$B1391*$AX$4</f>
        <v>5.8567157999999999</v>
      </c>
      <c r="BA1391" s="20"/>
      <c r="BB1391" s="1">
        <f t="shared" ref="BB1391" si="14679">AR1391*AW1391+AT1391*AW1394-AS1391*AX1391-AU1391*AX1394</f>
        <v>1050.6107687099873</v>
      </c>
      <c r="BC1391" s="4">
        <f t="shared" ref="BC1391" si="14680">(AR1391*AX1391+AS1391*AW1391+AT1391*AX1394+AU1391*AW1394)</f>
        <v>0</v>
      </c>
      <c r="BD1391" s="2">
        <f t="shared" ref="BD1391" si="14681">AR1391*AY1391+AT1391*AY1394-AS1391*AZ1391-AU1391*AZ1394</f>
        <v>0</v>
      </c>
      <c r="BE1391" s="3">
        <f t="shared" ref="BE1391" si="14682">(AR1391*AZ1391+AS1391*AY1391+AT1391*AZ1394+AU1391*AY1394)</f>
        <v>5987.4675056474534</v>
      </c>
      <c r="BF1391" s="20"/>
      <c r="BG1391" s="11">
        <v>1</v>
      </c>
      <c r="BH1391" s="12">
        <v>0</v>
      </c>
      <c r="BI1391" s="13">
        <v>0</v>
      </c>
      <c r="BJ1391" s="14">
        <v>0</v>
      </c>
      <c r="BK1391" s="20"/>
      <c r="BL1391" s="1">
        <f t="shared" ref="BL1391" si="14683">BB1391*BG1391+BD1391*BG1394-BC1391*BH1391-BE1391*BH1394</f>
        <v>-35899.976778190263</v>
      </c>
      <c r="BM1391" s="4">
        <f t="shared" ref="BM1391" si="14684">(BB1391*BH1391+BC1391*BG1391+BD1391*BH1394+BE1391*BG1394)</f>
        <v>0</v>
      </c>
      <c r="BN1391" s="2">
        <f t="shared" ref="BN1391" si="14685">BB1391*BI1391+BD1391*BI1394-BC1391*BJ1391-BE1391*BJ1394</f>
        <v>0</v>
      </c>
      <c r="BO1391" s="3">
        <f t="shared" ref="BO1391" si="14686">(BB1391*BJ1391+BC1391*BI1391+BD1391*BJ1394+BE1391*BI1394)</f>
        <v>5987.4675056474534</v>
      </c>
      <c r="BP1391" s="20"/>
      <c r="BQ1391" s="11">
        <v>1</v>
      </c>
      <c r="BR1391" s="12">
        <v>0</v>
      </c>
      <c r="BS1391" s="13">
        <v>0</v>
      </c>
      <c r="BT1391" s="40">
        <f t="shared" ref="BT1391" si="14687">$B1391*BR$4</f>
        <v>4.8804768000000003</v>
      </c>
      <c r="BU1391" s="20"/>
      <c r="BV1391" s="1">
        <f t="shared" ref="BV1391" si="14688">BL1391*BQ1391+BN1391*BQ1394-BM1391*BR1391-BO1391*BR1394</f>
        <v>-35899.976778190263</v>
      </c>
      <c r="BW1391" s="4">
        <f t="shared" ref="BW1391" si="14689">(BL1391*BR1391+BM1391*BQ1391+BN1391*BR1394+BO1391*BQ1394)</f>
        <v>0</v>
      </c>
      <c r="BX1391" s="2">
        <f t="shared" ref="BX1391" si="14690">BL1391*BS1391+BN1391*BS1394-BM1391*BT1391-BO1391*BT1394</f>
        <v>0</v>
      </c>
      <c r="BY1391" s="3">
        <f t="shared" ref="BY1391" si="14691">(BL1391*BT1391+BM1391*BS1391+BN1391*BT1394+BO1391*BS1394)</f>
        <v>-169221.53628084887</v>
      </c>
      <c r="BZ1391" s="20"/>
      <c r="CA1391" s="11">
        <v>1</v>
      </c>
      <c r="CB1391" s="12">
        <v>0</v>
      </c>
      <c r="CC1391" s="13">
        <v>0</v>
      </c>
      <c r="CD1391" s="14">
        <v>0</v>
      </c>
      <c r="CE1391" s="20"/>
      <c r="CF1391" s="1">
        <f t="shared" ref="CF1391" si="14692">BV1391*CA1391+BX1391*CA1394-BW1391*CB1391-BY1391*CB1394</f>
        <v>435470.26771729789</v>
      </c>
      <c r="CG1391" s="4">
        <f t="shared" ref="CG1391" si="14693">(BV1391*CB1391+BW1391*CA1391+BX1391*CB1394+BY1391*CA1394)</f>
        <v>0</v>
      </c>
      <c r="CH1391" s="2">
        <f t="shared" ref="CH1391" si="14694">BV1391*CC1391+BX1391*CC1394-BW1391*CD1391-BY1391*CD1394</f>
        <v>0</v>
      </c>
      <c r="CI1391" s="3">
        <f t="shared" ref="CI1391" si="14695">(BV1391*CD1391+BW1391*CC1391+BX1391*CD1394+BY1391*CC1394)</f>
        <v>-169221.53628084887</v>
      </c>
      <c r="CJ1391" s="28"/>
      <c r="CK1391" s="11">
        <v>1</v>
      </c>
      <c r="CL1391" s="12">
        <v>0</v>
      </c>
      <c r="CM1391" s="13">
        <v>0</v>
      </c>
      <c r="CN1391" s="14">
        <v>0</v>
      </c>
      <c r="CP1391" s="1">
        <f t="shared" ref="CP1391" si="14696">CF1391*CK1391+CH1391*CK1394-CG1391*CL1391-CI1391*CL1394</f>
        <v>435470.26771729789</v>
      </c>
      <c r="CQ1391" s="4">
        <f t="shared" ref="CQ1391" si="14697">(CF1391*CL1391+CG1391*CK1391+CH1391*CL1394+CI1391*CK1394)</f>
        <v>-169221.53628084887</v>
      </c>
      <c r="CR1391" s="2">
        <f t="shared" ref="CR1391" si="14698">CF1391*CM1391+CH1391*CM1394-CG1391*CN1391-CI1391*CN1394</f>
        <v>0</v>
      </c>
      <c r="CS1391" s="3">
        <f t="shared" ref="CS1391" si="14699">(CF1391*CN1391+CG1391*CM1391+CH1391*CN1394+CI1391*CM1394)</f>
        <v>-169221.53628084887</v>
      </c>
      <c r="CU1391" s="29">
        <f t="shared" ref="CU1391" si="14700">20*LOG(((1+$CL$4)/$CL$4)/((CP1391+CP1394)^2+(CQ1391+CQ1394)^2)^0.5)</f>
        <v>-116.19017962409978</v>
      </c>
      <c r="CW1391" s="53">
        <f t="shared" ref="CW1391" si="14701">((CP1391^2+CQ1391^2)^0.5)/((CP1394^2+CQ1394^2)^0.5)</f>
        <v>0.38859492559313075</v>
      </c>
    </row>
    <row r="1392" spans="1:101" ht="18" customHeight="1" thickBot="1">
      <c r="D1392" s="11"/>
      <c r="E1392" s="13"/>
      <c r="F1392" s="13"/>
      <c r="G1392" s="15"/>
      <c r="H1392" s="10"/>
      <c r="I1392" s="11"/>
      <c r="J1392" s="13"/>
      <c r="K1392" s="13"/>
      <c r="L1392" s="15"/>
      <c r="N1392" s="5"/>
      <c r="Q1392" s="6"/>
      <c r="S1392" s="11"/>
      <c r="T1392" s="13"/>
      <c r="U1392" s="13"/>
      <c r="V1392" s="15"/>
      <c r="W1392" s="20"/>
      <c r="X1392" s="5"/>
      <c r="AA1392" s="6"/>
      <c r="AB1392" s="20"/>
      <c r="AC1392" s="11"/>
      <c r="AD1392" s="13"/>
      <c r="AE1392" s="13"/>
      <c r="AF1392" s="15"/>
      <c r="AG1392" s="20"/>
      <c r="AH1392" s="5"/>
      <c r="AK1392" s="6"/>
      <c r="AL1392" s="20"/>
      <c r="AM1392" s="11"/>
      <c r="AN1392" s="13"/>
      <c r="AO1392" s="13"/>
      <c r="AP1392" s="15"/>
      <c r="AR1392" s="5"/>
      <c r="AU1392" s="6"/>
      <c r="AW1392" s="11"/>
      <c r="AX1392" s="13"/>
      <c r="AY1392" s="13"/>
      <c r="AZ1392" s="15"/>
      <c r="BA1392" s="20"/>
      <c r="BB1392" s="5"/>
      <c r="BE1392" s="6"/>
      <c r="BG1392" s="11"/>
      <c r="BH1392" s="13"/>
      <c r="BI1392" s="13"/>
      <c r="BJ1392" s="15"/>
      <c r="BL1392" s="5"/>
      <c r="BO1392" s="6"/>
      <c r="BQ1392" s="11"/>
      <c r="BR1392" s="13"/>
      <c r="BS1392" s="13"/>
      <c r="BT1392" s="15"/>
      <c r="BU1392" s="20"/>
      <c r="BV1392" s="5"/>
      <c r="BY1392" s="6"/>
      <c r="CA1392" s="11"/>
      <c r="CB1392" s="13"/>
      <c r="CC1392" s="13"/>
      <c r="CD1392" s="15"/>
      <c r="CF1392" s="5"/>
      <c r="CI1392" s="6"/>
      <c r="CK1392" s="11"/>
      <c r="CL1392" s="13"/>
      <c r="CM1392" s="13"/>
      <c r="CN1392" s="15"/>
      <c r="CP1392" s="5"/>
      <c r="CS1392" s="6"/>
      <c r="CW1392" s="54"/>
    </row>
    <row r="1393" spans="1:101" ht="18" customHeight="1" thickBot="1">
      <c r="D1393" s="11" t="s">
        <v>101</v>
      </c>
      <c r="E1393" s="13"/>
      <c r="F1393" s="13" t="s">
        <v>102</v>
      </c>
      <c r="G1393" s="15"/>
      <c r="H1393" s="10"/>
      <c r="I1393" s="11" t="s">
        <v>106</v>
      </c>
      <c r="J1393" s="13"/>
      <c r="K1393" s="13" t="s">
        <v>105</v>
      </c>
      <c r="L1393" s="15"/>
      <c r="N1393" s="194" t="s">
        <v>16</v>
      </c>
      <c r="O1393" s="195"/>
      <c r="P1393" s="196" t="s">
        <v>17</v>
      </c>
      <c r="Q1393" s="197"/>
      <c r="S1393" s="11" t="s">
        <v>4</v>
      </c>
      <c r="T1393" s="13"/>
      <c r="U1393" s="13" t="s">
        <v>5</v>
      </c>
      <c r="V1393" s="15"/>
      <c r="W1393" s="20"/>
      <c r="X1393" s="194" t="s">
        <v>111</v>
      </c>
      <c r="Y1393" s="195"/>
      <c r="Z1393" s="196" t="s">
        <v>110</v>
      </c>
      <c r="AA1393" s="197"/>
      <c r="AB1393" s="20"/>
      <c r="AC1393" s="11" t="s">
        <v>18</v>
      </c>
      <c r="AD1393" s="13"/>
      <c r="AE1393" s="13" t="s">
        <v>19</v>
      </c>
      <c r="AF1393" s="15"/>
      <c r="AG1393" s="20"/>
      <c r="AH1393" s="194" t="s">
        <v>114</v>
      </c>
      <c r="AI1393" s="195"/>
      <c r="AJ1393" s="196" t="s">
        <v>115</v>
      </c>
      <c r="AK1393" s="197"/>
      <c r="AL1393" s="20"/>
      <c r="AM1393" s="11" t="s">
        <v>138</v>
      </c>
      <c r="AN1393" s="13"/>
      <c r="AO1393" s="13" t="s">
        <v>137</v>
      </c>
      <c r="AP1393" s="15"/>
      <c r="AR1393" s="194" t="s">
        <v>117</v>
      </c>
      <c r="AS1393" s="195"/>
      <c r="AT1393" s="196" t="s">
        <v>118</v>
      </c>
      <c r="AU1393" s="197"/>
      <c r="AV1393" s="36"/>
      <c r="AW1393" s="11" t="s">
        <v>142</v>
      </c>
      <c r="AX1393" s="13"/>
      <c r="AY1393" s="13" t="s">
        <v>141</v>
      </c>
      <c r="AZ1393" s="15"/>
      <c r="BA1393" s="20"/>
      <c r="BB1393" s="194" t="s">
        <v>122</v>
      </c>
      <c r="BC1393" s="195"/>
      <c r="BD1393" s="196" t="s">
        <v>121</v>
      </c>
      <c r="BE1393" s="197"/>
      <c r="BF1393" s="36"/>
      <c r="BG1393" s="11" t="s">
        <v>145</v>
      </c>
      <c r="BH1393" s="13"/>
      <c r="BI1393" s="13" t="s">
        <v>146</v>
      </c>
      <c r="BJ1393" s="15"/>
      <c r="BK1393" s="36"/>
      <c r="BL1393" s="194" t="s">
        <v>125</v>
      </c>
      <c r="BM1393" s="195"/>
      <c r="BN1393" s="196" t="s">
        <v>126</v>
      </c>
      <c r="BO1393" s="197"/>
      <c r="BP1393" s="36"/>
      <c r="BQ1393" s="11" t="s">
        <v>150</v>
      </c>
      <c r="BR1393" s="13"/>
      <c r="BS1393" s="13" t="s">
        <v>149</v>
      </c>
      <c r="BT1393" s="15"/>
      <c r="BU1393" s="20"/>
      <c r="BV1393" s="194" t="s">
        <v>129</v>
      </c>
      <c r="BW1393" s="195"/>
      <c r="BX1393" s="196" t="s">
        <v>130</v>
      </c>
      <c r="BY1393" s="197"/>
      <c r="BZ1393" s="36"/>
      <c r="CA1393" s="11" t="s">
        <v>154</v>
      </c>
      <c r="CB1393" s="13"/>
      <c r="CC1393" s="13" t="s">
        <v>153</v>
      </c>
      <c r="CD1393" s="15"/>
      <c r="CE1393" s="36"/>
      <c r="CF1393" s="194" t="s">
        <v>134</v>
      </c>
      <c r="CG1393" s="195"/>
      <c r="CH1393" s="196" t="s">
        <v>133</v>
      </c>
      <c r="CI1393" s="197"/>
      <c r="CK1393" s="11" t="s">
        <v>159</v>
      </c>
      <c r="CL1393" s="13"/>
      <c r="CM1393" s="13" t="s">
        <v>158</v>
      </c>
      <c r="CN1393" s="15"/>
      <c r="CP1393" s="109" t="s">
        <v>161</v>
      </c>
      <c r="CQ1393" s="110"/>
      <c r="CR1393" s="111" t="s">
        <v>162</v>
      </c>
      <c r="CS1393" s="112"/>
      <c r="CU1393" s="38" t="s">
        <v>29</v>
      </c>
      <c r="CW1393" s="55" t="s">
        <v>47</v>
      </c>
    </row>
    <row r="1394" spans="1:101" ht="18" customHeight="1" thickTop="1" thickBot="1">
      <c r="D1394" s="16">
        <v>0</v>
      </c>
      <c r="E1394" s="17">
        <f t="shared" ref="E1394" si="14702">$B1391*$E$4</f>
        <v>2.7855216</v>
      </c>
      <c r="F1394" s="18">
        <v>1</v>
      </c>
      <c r="G1394" s="19">
        <v>0</v>
      </c>
      <c r="H1394" s="10"/>
      <c r="I1394" s="16">
        <v>0</v>
      </c>
      <c r="J1394" s="17">
        <v>0</v>
      </c>
      <c r="K1394" s="18">
        <v>1</v>
      </c>
      <c r="L1394" s="19">
        <v>0</v>
      </c>
      <c r="N1394" s="1">
        <f t="shared" ref="N1394" si="14703">D1394*I1391+F1394*I1394-E1394*J1391-G1394*J1394</f>
        <v>0</v>
      </c>
      <c r="O1394" s="4">
        <f t="shared" ref="O1394" si="14704">(D1394*J1391+E1394*I1391+F1394*J1394+G1394*I1394)</f>
        <v>2.7855216</v>
      </c>
      <c r="P1394" s="2">
        <f t="shared" ref="P1394" si="14705">D1394*K1391+F1394*K1394-E1394*L1391-G1394*L1394</f>
        <v>-12.594673544698882</v>
      </c>
      <c r="Q1394" s="3">
        <f t="shared" ref="Q1394" si="14706">(D1394*L1391+E1394*K1391+F1394*L1394+G1394*K1394)</f>
        <v>0</v>
      </c>
      <c r="S1394" s="16">
        <v>0</v>
      </c>
      <c r="T1394" s="17">
        <f t="shared" ref="T1394" si="14707">$B1391*$T$4</f>
        <v>6.1713215999999997</v>
      </c>
      <c r="U1394" s="18">
        <v>1</v>
      </c>
      <c r="V1394" s="19">
        <v>0</v>
      </c>
      <c r="W1394" s="20"/>
      <c r="X1394" s="1">
        <f t="shared" ref="X1394" si="14708">N1394*S1391+P1394*S1394-O1394*T1391-Q1394*T1394</f>
        <v>0</v>
      </c>
      <c r="Y1394" s="4">
        <f t="shared" ref="Y1394" si="14709">(N1394*T1391+O1394*S1391+P1394*T1394+Q1394*S1394)</f>
        <v>-74.940259291348781</v>
      </c>
      <c r="Z1394" s="2">
        <f t="shared" ref="Z1394" si="14710">N1394*U1391+P1394*U1394-O1394*V1391-Q1394*V1394</f>
        <v>-12.594673544698882</v>
      </c>
      <c r="AA1394" s="3">
        <f t="shared" ref="AA1394" si="14711">(N1394*V1391+O1394*U1391+P1394*V1394+Q1394*U1394)</f>
        <v>0</v>
      </c>
      <c r="AB1394" s="20"/>
      <c r="AC1394" s="16">
        <v>0</v>
      </c>
      <c r="AD1394" s="17">
        <v>0</v>
      </c>
      <c r="AE1394" s="18">
        <v>1</v>
      </c>
      <c r="AF1394" s="19">
        <v>0</v>
      </c>
      <c r="AG1394" s="20"/>
      <c r="AH1394" s="1">
        <f t="shared" ref="AH1394" si="14712">X1394*AC1391+Z1394*AC1394-Y1394*AD1391-AA1394*AD1394</f>
        <v>0</v>
      </c>
      <c r="AI1394" s="4">
        <f t="shared" ref="AI1394" si="14713">(X1394*AD1391+Y1394*AC1391+Z1394*AD1394+AA1394*AC1394)</f>
        <v>-74.940259291348781</v>
      </c>
      <c r="AJ1394" s="2">
        <f t="shared" ref="AJ1394" si="14714">X1394*AE1391+Z1394*AE1394-Y1394*AF1391-AA1394*AF1394</f>
        <v>426.30912710304034</v>
      </c>
      <c r="AK1394" s="3">
        <f t="shared" ref="AK1394" si="14715">(X1394*AF1391+Y1394*AE1391+Z1394*AF1394+AA1394*AE1394)</f>
        <v>0</v>
      </c>
      <c r="AL1394" s="20"/>
      <c r="AM1394" s="16">
        <v>0</v>
      </c>
      <c r="AN1394" s="17">
        <f t="shared" ref="AN1394" si="14716">$B1391*$AN$4</f>
        <v>6.5176991999999991</v>
      </c>
      <c r="AO1394" s="18">
        <v>1</v>
      </c>
      <c r="AP1394" s="19">
        <v>0</v>
      </c>
      <c r="AR1394" s="1">
        <f t="shared" ref="AR1394" si="14717">AH1394*AM1391+AJ1394*AM1394-AI1394*AN1391-AK1394*AN1394</f>
        <v>0</v>
      </c>
      <c r="AS1394" s="4">
        <f t="shared" ref="AS1394" si="14718">(AH1394*AN1391+AI1394*AM1391+AJ1394*AN1394+AK1394*AM1394)</f>
        <v>2703.6143973808353</v>
      </c>
      <c r="AT1394" s="2">
        <f t="shared" ref="AT1394" si="14719">AH1394*AO1391+AJ1394*AO1394-AI1394*AP1391-AK1394*AP1394</f>
        <v>426.30912710304034</v>
      </c>
      <c r="AU1394" s="3">
        <f t="shared" ref="AU1394" si="14720">(AH1394*AP1391+AI1394*AO1391+AJ1394*AP1394+AK1394*AO1394)</f>
        <v>0</v>
      </c>
      <c r="AV1394" s="20"/>
      <c r="AW1394" s="16">
        <v>0</v>
      </c>
      <c r="AX1394" s="17">
        <v>0</v>
      </c>
      <c r="AY1394" s="18">
        <v>1</v>
      </c>
      <c r="AZ1394" s="19">
        <v>0</v>
      </c>
      <c r="BA1394" s="20"/>
      <c r="BB1394" s="1">
        <f t="shared" ref="BB1394" si="14721">AR1394*AW1391+AT1394*AW1394-AS1394*AX1391-AU1394*AX1394</f>
        <v>0</v>
      </c>
      <c r="BC1394" s="4">
        <f t="shared" ref="BC1394" si="14722">(AR1394*AX1391+AS1394*AW1391+AT1394*AX1394+AU1394*AW1394)</f>
        <v>2703.6143973808353</v>
      </c>
      <c r="BD1394" s="2">
        <f t="shared" ref="BD1394" si="14723">AR1394*AY1391+AT1394*AY1394-AS1394*AZ1391-AU1394*AZ1394</f>
        <v>-15407.992031144775</v>
      </c>
      <c r="BE1394" s="3">
        <f t="shared" ref="BE1394" si="14724">(AR1394*AZ1391+AS1394*AY1391+AT1394*AZ1394+AU1394*AY1394)</f>
        <v>0</v>
      </c>
      <c r="BF1394" s="20"/>
      <c r="BG1394" s="16">
        <v>0</v>
      </c>
      <c r="BH1394" s="17">
        <f t="shared" ref="BH1394" si="14725">$B1391*$BH$4</f>
        <v>6.1713215999999997</v>
      </c>
      <c r="BI1394" s="18">
        <v>1</v>
      </c>
      <c r="BJ1394" s="19">
        <v>0</v>
      </c>
      <c r="BK1394" s="20"/>
      <c r="BL1394" s="1">
        <f t="shared" ref="BL1394" si="14726">BB1394*BG1391+BD1394*BG1394-BC1394*BH1391-BE1394*BH1394</f>
        <v>0</v>
      </c>
      <c r="BM1394" s="4">
        <f t="shared" ref="BM1394" si="14727">(BB1394*BH1391+BC1394*BG1391+BD1394*BH1394+BE1394*BG1394)</f>
        <v>-92384.059637050785</v>
      </c>
      <c r="BN1394" s="2">
        <f t="shared" ref="BN1394" si="14728">BB1394*BI1391+BD1394*BI1394-BC1394*BJ1391-BE1394*BJ1394</f>
        <v>-15407.992031144775</v>
      </c>
      <c r="BO1394" s="3">
        <f t="shared" ref="BO1394" si="14729">(BB1394*BJ1391+BC1394*BI1391+BD1394*BJ1394+BE1394*BI1394)</f>
        <v>0</v>
      </c>
      <c r="BP1394" s="20"/>
      <c r="BQ1394" s="16">
        <v>0</v>
      </c>
      <c r="BR1394" s="17">
        <v>0</v>
      </c>
      <c r="BS1394" s="18">
        <v>1</v>
      </c>
      <c r="BT1394" s="19">
        <v>0</v>
      </c>
      <c r="BU1394" s="20"/>
      <c r="BV1394" s="1">
        <f t="shared" ref="BV1394" si="14730">BL1394*BQ1391+BN1394*BQ1394-BM1394*BR1391-BO1394*BR1394</f>
        <v>0</v>
      </c>
      <c r="BW1394" s="4">
        <f t="shared" ref="BW1394" si="14731">(BL1394*BR1391+BM1394*BQ1391+BN1394*BR1394+BO1394*BQ1394)</f>
        <v>-92384.059637050785</v>
      </c>
      <c r="BX1394" s="2">
        <f t="shared" ref="BX1394" si="14732">BL1394*BS1391+BN1394*BS1394-BM1394*BT1391-BO1394*BT1394</f>
        <v>435470.267717298</v>
      </c>
      <c r="BY1394" s="3">
        <f t="shared" ref="BY1394" si="14733">(BL1394*BT1391+BM1394*BS1391+BN1394*BT1394+BO1394*BS1394)</f>
        <v>0</v>
      </c>
      <c r="BZ1394" s="20"/>
      <c r="CA1394" s="16">
        <v>0</v>
      </c>
      <c r="CB1394" s="17">
        <f t="shared" ref="CB1394" si="14734">$B1391*$CB$4</f>
        <v>2.7855216</v>
      </c>
      <c r="CC1394" s="18">
        <v>1</v>
      </c>
      <c r="CD1394" s="19">
        <v>0</v>
      </c>
      <c r="CE1394" s="20"/>
      <c r="CF1394" s="1">
        <f t="shared" ref="CF1394" si="14735">BV1394*CA1391+BX1394*CA1394-BW1394*CB1391-BY1394*CB1394</f>
        <v>0</v>
      </c>
      <c r="CG1394" s="4">
        <f t="shared" ref="CG1394" si="14736">(BV1394*CB1391+BW1394*CA1391+BX1394*CB1394+BY1394*CA1394)</f>
        <v>1120627.7772472654</v>
      </c>
      <c r="CH1394" s="2">
        <f t="shared" ref="CH1394" si="14737">BV1394*CC1391+BX1394*CC1394-BW1394*CD1391-BY1394*CD1394</f>
        <v>435470.267717298</v>
      </c>
      <c r="CI1394" s="3">
        <f t="shared" ref="CI1394" si="14738">(BV1394*CD1391+BW1394*CC1391+BX1394*CD1394+BY1394*CC1394)</f>
        <v>0</v>
      </c>
      <c r="CK1394" s="16">
        <f t="shared" ref="CK1394" si="14739">1/$CL$4</f>
        <v>1</v>
      </c>
      <c r="CL1394" s="17">
        <v>0</v>
      </c>
      <c r="CM1394" s="18">
        <v>1</v>
      </c>
      <c r="CN1394" s="19">
        <v>0</v>
      </c>
      <c r="CP1394" s="1">
        <f t="shared" ref="CP1394" si="14740">CF1394*CK1391+CH1394*CK1394-CG1394*CL1391-CI1394*CL1394</f>
        <v>435470.267717298</v>
      </c>
      <c r="CQ1394" s="4">
        <f t="shared" ref="CQ1394" si="14741">(CF1394*CL1391+CG1394*CK1391+CH1394*CL1394+CI1394*CK1394)</f>
        <v>1120627.7772472654</v>
      </c>
      <c r="CR1394" s="2">
        <f t="shared" ref="CR1394" si="14742">CF1394*CM1391+CH1394*CM1394-CG1394*CN1391-CI1394*CN1394</f>
        <v>435470.267717298</v>
      </c>
      <c r="CS1394" s="3">
        <f t="shared" ref="CS1394" si="14743">(CF1394*CN1391+CG1394*CM1391+CH1394*CN1394+CI1394*CM1394)</f>
        <v>0</v>
      </c>
      <c r="CU1394" s="39">
        <f t="shared" ref="CU1394" si="14744">(180/PI())*ATAN(-1*(CQ1391/CP1391))</f>
        <v>21.235873798646207</v>
      </c>
      <c r="CW1394" s="56">
        <f t="shared" ref="CW1394" si="14745">20*LOG(((1-(10^(CU1391/20)^2)*(1-((1-CW1391)/(1+CW1391))^2))^0.5))</f>
        <v>-8.416650128081168E-12</v>
      </c>
    </row>
    <row r="1395" spans="1:101" ht="18" customHeight="1">
      <c r="E1395" s="20"/>
      <c r="F1395" s="20"/>
      <c r="G1395" s="20"/>
      <c r="H1395" s="20"/>
      <c r="I1395" s="20"/>
      <c r="J1395" s="20"/>
      <c r="K1395" s="20"/>
      <c r="L1395" s="20"/>
      <c r="M1395" s="20"/>
      <c r="N1395" s="20"/>
      <c r="O1395" s="20"/>
      <c r="P1395" s="20"/>
      <c r="Q1395" s="20"/>
      <c r="R1395" s="20"/>
      <c r="S1395" s="20"/>
      <c r="T1395" s="20"/>
      <c r="U1395" s="20"/>
      <c r="V1395" s="20"/>
      <c r="W1395" s="20"/>
      <c r="X1395" s="20"/>
      <c r="Y1395" s="20"/>
      <c r="Z1395" s="20"/>
      <c r="AA1395" s="20"/>
      <c r="AB1395" s="30"/>
      <c r="AC1395" s="20"/>
      <c r="AD1395" s="20"/>
      <c r="AE1395" s="20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</row>
    <row r="1396" spans="1:101" ht="18" customHeight="1"/>
    <row r="1397" spans="1:101" ht="18" customHeight="1" thickBot="1">
      <c r="A1397" s="23"/>
      <c r="B1397" s="23"/>
      <c r="C1397" s="23"/>
      <c r="D1397" s="20" t="s">
        <v>6</v>
      </c>
      <c r="E1397" s="20"/>
      <c r="F1397" s="20"/>
      <c r="G1397" s="20"/>
      <c r="H1397" s="20"/>
      <c r="I1397" s="20" t="s">
        <v>7</v>
      </c>
      <c r="J1397" s="20"/>
      <c r="K1397" s="20"/>
      <c r="L1397" s="20"/>
      <c r="M1397" s="23"/>
      <c r="N1397" s="23"/>
      <c r="O1397" s="24" t="s">
        <v>8</v>
      </c>
      <c r="P1397" s="23"/>
      <c r="Q1397" s="23"/>
      <c r="R1397" s="23"/>
      <c r="S1397" s="20"/>
      <c r="T1397" s="20" t="s">
        <v>9</v>
      </c>
      <c r="U1397" s="23"/>
      <c r="V1397" s="23"/>
      <c r="W1397" s="23"/>
      <c r="X1397" s="23"/>
      <c r="Y1397" s="24" t="s">
        <v>10</v>
      </c>
      <c r="Z1397" s="23"/>
      <c r="AA1397" s="23"/>
      <c r="AB1397" s="23"/>
      <c r="AC1397" s="24" t="s">
        <v>11</v>
      </c>
      <c r="AD1397" s="20"/>
      <c r="AE1397" s="20"/>
      <c r="AF1397" s="20"/>
      <c r="AG1397" s="20"/>
      <c r="AH1397" s="23"/>
      <c r="AI1397" s="24" t="s">
        <v>12</v>
      </c>
      <c r="AJ1397" s="23"/>
      <c r="AK1397" s="23"/>
      <c r="AL1397" s="20"/>
      <c r="AM1397" s="24" t="s">
        <v>21</v>
      </c>
      <c r="AN1397" s="20"/>
      <c r="AO1397" s="23"/>
      <c r="AP1397" s="23"/>
      <c r="AQ1397" s="23"/>
      <c r="AR1397" s="23"/>
      <c r="AS1397" s="24" t="s">
        <v>87</v>
      </c>
      <c r="AT1397" s="23"/>
      <c r="AU1397" s="23"/>
      <c r="AV1397" s="23"/>
      <c r="AW1397" s="24" t="s">
        <v>22</v>
      </c>
      <c r="AX1397" s="20"/>
      <c r="AY1397" s="20"/>
      <c r="AZ1397" s="20"/>
      <c r="BA1397" s="20"/>
      <c r="BB1397" s="23"/>
      <c r="BC1397" s="24" t="s">
        <v>13</v>
      </c>
      <c r="BD1397" s="23"/>
      <c r="BE1397" s="23"/>
      <c r="BF1397" s="23"/>
      <c r="BG1397" s="24" t="s">
        <v>23</v>
      </c>
      <c r="BH1397" s="20"/>
      <c r="BI1397" s="23"/>
      <c r="BJ1397" s="23"/>
      <c r="BK1397" s="23"/>
      <c r="BL1397" s="23"/>
      <c r="BM1397" s="24" t="s">
        <v>24</v>
      </c>
      <c r="BN1397" s="23"/>
      <c r="BO1397" s="23"/>
      <c r="BP1397" s="23"/>
      <c r="BQ1397" s="24" t="s">
        <v>22</v>
      </c>
      <c r="BR1397" s="20"/>
      <c r="BS1397" s="20"/>
      <c r="BT1397" s="20"/>
      <c r="BU1397" s="20"/>
      <c r="BV1397" s="23"/>
      <c r="BW1397" s="24" t="s">
        <v>25</v>
      </c>
      <c r="BX1397" s="23"/>
      <c r="BY1397" s="23"/>
      <c r="BZ1397" s="23"/>
      <c r="CA1397" s="24" t="s">
        <v>23</v>
      </c>
      <c r="CB1397" s="20"/>
      <c r="CC1397" s="23"/>
      <c r="CD1397" s="23"/>
      <c r="CE1397" s="23"/>
      <c r="CF1397" s="23"/>
      <c r="CG1397" s="24" t="s">
        <v>88</v>
      </c>
      <c r="CH1397" s="23"/>
      <c r="CI1397" s="23"/>
      <c r="CJ1397" s="23"/>
      <c r="CK1397" s="24" t="s">
        <v>155</v>
      </c>
      <c r="CL1397" s="24"/>
      <c r="CM1397" s="23"/>
      <c r="CN1397" s="23"/>
      <c r="CO1397" s="23"/>
      <c r="CP1397" s="23"/>
      <c r="CQ1397" s="24" t="s">
        <v>89</v>
      </c>
      <c r="CR1397" s="23"/>
      <c r="CS1397" s="23"/>
    </row>
    <row r="1398" spans="1:101" ht="18" customHeight="1" thickBot="1">
      <c r="A1398" s="23"/>
      <c r="B1398" s="33"/>
      <c r="C1398" s="23"/>
      <c r="D1398" s="7" t="s">
        <v>99</v>
      </c>
      <c r="E1398" s="8"/>
      <c r="F1398" s="8" t="s">
        <v>100</v>
      </c>
      <c r="G1398" s="9"/>
      <c r="H1398" s="10"/>
      <c r="I1398" s="7" t="s">
        <v>103</v>
      </c>
      <c r="J1398" s="8"/>
      <c r="K1398" s="8" t="s">
        <v>104</v>
      </c>
      <c r="L1398" s="9"/>
      <c r="M1398" s="23"/>
      <c r="N1398" s="194" t="s">
        <v>74</v>
      </c>
      <c r="O1398" s="195"/>
      <c r="P1398" s="196" t="s">
        <v>75</v>
      </c>
      <c r="Q1398" s="197"/>
      <c r="R1398" s="23"/>
      <c r="S1398" s="7" t="s">
        <v>2</v>
      </c>
      <c r="T1398" s="8"/>
      <c r="U1398" s="8" t="s">
        <v>3</v>
      </c>
      <c r="V1398" s="9"/>
      <c r="W1398" s="20"/>
      <c r="X1398" s="194" t="s">
        <v>108</v>
      </c>
      <c r="Y1398" s="195"/>
      <c r="Z1398" s="196" t="s">
        <v>109</v>
      </c>
      <c r="AA1398" s="197"/>
      <c r="AB1398" s="20"/>
      <c r="AC1398" s="7" t="s">
        <v>107</v>
      </c>
      <c r="AD1398" s="8"/>
      <c r="AE1398" s="8" t="s">
        <v>14</v>
      </c>
      <c r="AF1398" s="9"/>
      <c r="AG1398" s="20"/>
      <c r="AH1398" s="194" t="s">
        <v>112</v>
      </c>
      <c r="AI1398" s="195"/>
      <c r="AJ1398" s="196" t="s">
        <v>113</v>
      </c>
      <c r="AK1398" s="197"/>
      <c r="AL1398" s="20"/>
      <c r="AM1398" s="106" t="s">
        <v>135</v>
      </c>
      <c r="AN1398" s="107"/>
      <c r="AO1398" s="107" t="s">
        <v>136</v>
      </c>
      <c r="AP1398" s="108"/>
      <c r="AQ1398" s="23"/>
      <c r="AR1398" s="194" t="s">
        <v>116</v>
      </c>
      <c r="AS1398" s="195"/>
      <c r="AT1398" s="196" t="s">
        <v>0</v>
      </c>
      <c r="AU1398" s="197"/>
      <c r="AV1398" s="36"/>
      <c r="AW1398" s="7" t="s">
        <v>139</v>
      </c>
      <c r="AX1398" s="8"/>
      <c r="AY1398" s="8" t="s">
        <v>140</v>
      </c>
      <c r="AZ1398" s="9"/>
      <c r="BA1398" s="20"/>
      <c r="BB1398" s="194" t="s">
        <v>119</v>
      </c>
      <c r="BC1398" s="195"/>
      <c r="BD1398" s="196" t="s">
        <v>120</v>
      </c>
      <c r="BE1398" s="197"/>
      <c r="BF1398" s="36"/>
      <c r="BG1398" s="190" t="s">
        <v>143</v>
      </c>
      <c r="BH1398" s="191"/>
      <c r="BI1398" s="192" t="s">
        <v>144</v>
      </c>
      <c r="BJ1398" s="193"/>
      <c r="BK1398" s="36"/>
      <c r="BL1398" s="194" t="s">
        <v>123</v>
      </c>
      <c r="BM1398" s="195"/>
      <c r="BN1398" s="196" t="s">
        <v>124</v>
      </c>
      <c r="BO1398" s="197"/>
      <c r="BP1398" s="36"/>
      <c r="BQ1398" s="7" t="s">
        <v>147</v>
      </c>
      <c r="BR1398" s="8"/>
      <c r="BS1398" s="8" t="s">
        <v>148</v>
      </c>
      <c r="BT1398" s="9"/>
      <c r="BU1398" s="20"/>
      <c r="BV1398" s="194" t="s">
        <v>127</v>
      </c>
      <c r="BW1398" s="195"/>
      <c r="BX1398" s="196" t="s">
        <v>128</v>
      </c>
      <c r="BY1398" s="197"/>
      <c r="BZ1398" s="36"/>
      <c r="CA1398" s="7" t="s">
        <v>151</v>
      </c>
      <c r="CB1398" s="8"/>
      <c r="CC1398" s="8" t="s">
        <v>152</v>
      </c>
      <c r="CD1398" s="9"/>
      <c r="CE1398" s="36"/>
      <c r="CF1398" s="194" t="s">
        <v>131</v>
      </c>
      <c r="CG1398" s="195"/>
      <c r="CH1398" s="196" t="s">
        <v>132</v>
      </c>
      <c r="CI1398" s="197"/>
      <c r="CJ1398" s="23"/>
      <c r="CK1398" s="7" t="s">
        <v>156</v>
      </c>
      <c r="CL1398" s="8"/>
      <c r="CM1398" s="8" t="s">
        <v>157</v>
      </c>
      <c r="CN1398" s="9"/>
      <c r="CO1398" s="23"/>
      <c r="CP1398" s="194" t="s">
        <v>160</v>
      </c>
      <c r="CQ1398" s="195"/>
      <c r="CR1398" s="196" t="s">
        <v>132</v>
      </c>
      <c r="CS1398" s="197"/>
      <c r="CU1398" s="26" t="s">
        <v>15</v>
      </c>
      <c r="CW1398" s="52" t="s">
        <v>46</v>
      </c>
    </row>
    <row r="1399" spans="1:101" ht="18" customHeight="1" thickTop="1" thickBot="1">
      <c r="B1399" s="34">
        <v>3.44</v>
      </c>
      <c r="D1399" s="11">
        <v>1</v>
      </c>
      <c r="E1399" s="12">
        <v>0</v>
      </c>
      <c r="F1399" s="13">
        <v>0</v>
      </c>
      <c r="G1399" s="14">
        <v>0</v>
      </c>
      <c r="H1399" s="10"/>
      <c r="I1399" s="11">
        <v>1</v>
      </c>
      <c r="J1399" s="12">
        <v>0</v>
      </c>
      <c r="K1399" s="13">
        <v>0</v>
      </c>
      <c r="L1399" s="40">
        <f t="shared" ref="L1399" si="14746">$B1399*$J$4</f>
        <v>4.9090176000000003</v>
      </c>
      <c r="N1399" s="1">
        <f t="shared" ref="N1399" si="14747">D1399*I1399+F1399*I1402-E1399*J1399-G1399*J1402</f>
        <v>1</v>
      </c>
      <c r="O1399" s="4">
        <f t="shared" ref="O1399" si="14748">(D1399*J1399+E1399*I1399+F1399*J1402+G1399*I1402)</f>
        <v>0</v>
      </c>
      <c r="P1399" s="2">
        <f t="shared" ref="P1399" si="14749">D1399*K1399+F1399*K1402-E1399*L1399-G1399*L1402</f>
        <v>0</v>
      </c>
      <c r="Q1399" s="3">
        <f t="shared" ref="Q1399" si="14750">(D1399*L1399+E1399*K1399+F1399*L1402+G1399*K1402)</f>
        <v>4.9090176000000003</v>
      </c>
      <c r="S1399" s="11">
        <v>1</v>
      </c>
      <c r="T1399" s="12">
        <v>0</v>
      </c>
      <c r="U1399" s="13">
        <v>0</v>
      </c>
      <c r="V1399" s="13">
        <v>0</v>
      </c>
      <c r="W1399" s="20"/>
      <c r="X1399" s="1">
        <f t="shared" ref="X1399" si="14751">N1399*S1399+P1399*S1402-O1399*T1399-Q1399*T1402</f>
        <v>-29.472290831237121</v>
      </c>
      <c r="Y1399" s="4">
        <f t="shared" ref="Y1399" si="14752">(N1399*T1399+O1399*S1399+P1399*T1402+Q1399*S1402)</f>
        <v>0</v>
      </c>
      <c r="Z1399" s="2">
        <f t="shared" ref="Z1399" si="14753">N1399*U1399+P1399*U1402-O1399*V1399-Q1399*V1402</f>
        <v>0</v>
      </c>
      <c r="AA1399" s="3">
        <f t="shared" ref="AA1399" si="14754">(N1399*V1399+O1399*U1399+P1399*V1402+Q1399*U1402)</f>
        <v>4.9090176000000003</v>
      </c>
      <c r="AB1399" s="20"/>
      <c r="AC1399" s="11">
        <v>1</v>
      </c>
      <c r="AD1399" s="12">
        <v>0</v>
      </c>
      <c r="AE1399" s="13">
        <v>0</v>
      </c>
      <c r="AF1399" s="40">
        <f t="shared" ref="AF1399" si="14755">$B1399*$AD$4</f>
        <v>5.8909656000000004</v>
      </c>
      <c r="AG1399" s="20"/>
      <c r="AH1399" s="1">
        <f t="shared" ref="AH1399" si="14756">X1399*AC1399+Z1399*AC1402-Y1399*AD1399-AA1399*AD1402</f>
        <v>-29.472290831237121</v>
      </c>
      <c r="AI1399" s="4">
        <f t="shared" ref="AI1399" si="14757">(X1399*AD1399+Y1399*AC1399+Z1399*AD1402+AA1399*AC1402)</f>
        <v>0</v>
      </c>
      <c r="AJ1399" s="2">
        <f t="shared" ref="AJ1399" si="14758">X1399*AE1399+Z1399*AE1402-Y1399*AF1399-AA1399*AF1402</f>
        <v>0</v>
      </c>
      <c r="AK1399" s="3">
        <f t="shared" ref="AK1399" si="14759">(X1399*AF1399+Y1399*AE1399+Z1399*AF1402+AA1399*AE1402)</f>
        <v>-168.71123384001331</v>
      </c>
      <c r="AL1399" s="20"/>
      <c r="AM1399" s="11">
        <v>1</v>
      </c>
      <c r="AN1399" s="12">
        <v>0</v>
      </c>
      <c r="AO1399" s="13">
        <v>0</v>
      </c>
      <c r="AP1399" s="14">
        <v>0</v>
      </c>
      <c r="AR1399" s="1">
        <f t="shared" ref="AR1399" si="14760">AH1399*AM1399+AJ1399*AM1402-AI1399*AN1399-AK1399*AN1402</f>
        <v>1076.5672454188893</v>
      </c>
      <c r="AS1399" s="4">
        <f t="shared" ref="AS1399" si="14761">(AH1399*AN1399+AI1399*AM1399+AJ1399*AN1402+AK1399*AM1402)</f>
        <v>0</v>
      </c>
      <c r="AT1399" s="2">
        <f t="shared" ref="AT1399" si="14762">AH1399*AO1399+AJ1399*AO1402-AI1399*AP1399-AK1399*AP1402</f>
        <v>0</v>
      </c>
      <c r="AU1399" s="3">
        <f t="shared" ref="AU1399" si="14763">(AH1399*AP1399+AI1399*AO1399+AJ1399*AP1402+AK1399*AO1402)</f>
        <v>-168.71123384001331</v>
      </c>
      <c r="AV1399" s="20"/>
      <c r="AW1399" s="11">
        <v>1</v>
      </c>
      <c r="AX1399" s="12">
        <v>0</v>
      </c>
      <c r="AY1399" s="13">
        <v>0</v>
      </c>
      <c r="AZ1399" s="40">
        <f t="shared" ref="AZ1399" si="14764">$B1399*$AX$4</f>
        <v>5.8909656000000004</v>
      </c>
      <c r="BA1399" s="20"/>
      <c r="BB1399" s="1">
        <f t="shared" ref="BB1399" si="14765">AR1399*AW1399+AT1399*AW1402-AS1399*AX1399-AU1399*AX1402</f>
        <v>1076.5672454188893</v>
      </c>
      <c r="BC1399" s="4">
        <f t="shared" ref="BC1399" si="14766">(AR1399*AX1399+AS1399*AW1399+AT1399*AX1402+AU1399*AW1402)</f>
        <v>0</v>
      </c>
      <c r="BD1399" s="2">
        <f t="shared" ref="BD1399" si="14767">AR1399*AY1399+AT1399*AY1402-AS1399*AZ1399-AU1399*AZ1402</f>
        <v>0</v>
      </c>
      <c r="BE1399" s="3">
        <f t="shared" ref="BE1399" si="14768">(AR1399*AZ1399+AS1399*AY1399+AT1399*AZ1402+AU1399*AY1402)</f>
        <v>6173.3093750094222</v>
      </c>
      <c r="BF1399" s="20"/>
      <c r="BG1399" s="11">
        <v>1</v>
      </c>
      <c r="BH1399" s="12">
        <v>0</v>
      </c>
      <c r="BI1399" s="13">
        <v>0</v>
      </c>
      <c r="BJ1399" s="14">
        <v>0</v>
      </c>
      <c r="BK1399" s="20"/>
      <c r="BL1399" s="1">
        <f t="shared" ref="BL1399" si="14769">BB1399*BG1399+BD1399*BG1402-BC1399*BH1399-BE1399*BH1402</f>
        <v>-37243.702510079602</v>
      </c>
      <c r="BM1399" s="4">
        <f t="shared" ref="BM1399" si="14770">(BB1399*BH1399+BC1399*BG1399+BD1399*BH1402+BE1399*BG1402)</f>
        <v>0</v>
      </c>
      <c r="BN1399" s="2">
        <f t="shared" ref="BN1399" si="14771">BB1399*BI1399+BD1399*BI1402-BC1399*BJ1399-BE1399*BJ1402</f>
        <v>0</v>
      </c>
      <c r="BO1399" s="3">
        <f t="shared" ref="BO1399" si="14772">(BB1399*BJ1399+BC1399*BI1399+BD1399*BJ1402+BE1399*BI1402)</f>
        <v>6173.3093750094222</v>
      </c>
      <c r="BP1399" s="20"/>
      <c r="BQ1399" s="11">
        <v>1</v>
      </c>
      <c r="BR1399" s="12">
        <v>0</v>
      </c>
      <c r="BS1399" s="13">
        <v>0</v>
      </c>
      <c r="BT1399" s="40">
        <f t="shared" ref="BT1399" si="14773">$B1399*BR$4</f>
        <v>4.9090176000000003</v>
      </c>
      <c r="BU1399" s="20"/>
      <c r="BV1399" s="1">
        <f t="shared" ref="BV1399" si="14774">BL1399*BQ1399+BN1399*BQ1402-BM1399*BR1399-BO1399*BR1402</f>
        <v>-37243.702510079602</v>
      </c>
      <c r="BW1399" s="4">
        <f t="shared" ref="BW1399" si="14775">(BL1399*BR1399+BM1399*BQ1399+BN1399*BR1402+BO1399*BQ1402)</f>
        <v>0</v>
      </c>
      <c r="BX1399" s="2">
        <f t="shared" ref="BX1399" si="14776">BL1399*BS1399+BN1399*BS1402-BM1399*BT1399-BO1399*BT1402</f>
        <v>0</v>
      </c>
      <c r="BY1399" s="3">
        <f t="shared" ref="BY1399" si="14777">(BL1399*BT1399+BM1399*BS1399+BN1399*BT1402+BO1399*BS1402)</f>
        <v>-176656.68173613554</v>
      </c>
      <c r="BZ1399" s="20"/>
      <c r="CA1399" s="11">
        <v>1</v>
      </c>
      <c r="CB1399" s="12">
        <v>0</v>
      </c>
      <c r="CC1399" s="13">
        <v>0</v>
      </c>
      <c r="CD1399" s="14">
        <v>0</v>
      </c>
      <c r="CE1399" s="20"/>
      <c r="CF1399" s="1">
        <f t="shared" ref="CF1399" si="14778">BV1399*CA1399+BX1399*CA1402-BW1399*CB1399-BY1399*CB1402</f>
        <v>457714.96693306038</v>
      </c>
      <c r="CG1399" s="4">
        <f t="shared" ref="CG1399" si="14779">(BV1399*CB1399+BW1399*CA1399+BX1399*CB1402+BY1399*CA1402)</f>
        <v>0</v>
      </c>
      <c r="CH1399" s="2">
        <f t="shared" ref="CH1399" si="14780">BV1399*CC1399+BX1399*CC1402-BW1399*CD1399-BY1399*CD1402</f>
        <v>0</v>
      </c>
      <c r="CI1399" s="3">
        <f t="shared" ref="CI1399" si="14781">(BV1399*CD1399+BW1399*CC1399+BX1399*CD1402+BY1399*CC1402)</f>
        <v>-176656.68173613554</v>
      </c>
      <c r="CJ1399" s="28"/>
      <c r="CK1399" s="11">
        <v>1</v>
      </c>
      <c r="CL1399" s="12">
        <v>0</v>
      </c>
      <c r="CM1399" s="13">
        <v>0</v>
      </c>
      <c r="CN1399" s="14">
        <v>0</v>
      </c>
      <c r="CP1399" s="1">
        <f t="shared" ref="CP1399" si="14782">CF1399*CK1399+CH1399*CK1402-CG1399*CL1399-CI1399*CL1402</f>
        <v>457714.96693306038</v>
      </c>
      <c r="CQ1399" s="4">
        <f t="shared" ref="CQ1399" si="14783">(CF1399*CL1399+CG1399*CK1399+CH1399*CL1402+CI1399*CK1402)</f>
        <v>-176656.68173613554</v>
      </c>
      <c r="CR1399" s="2">
        <f t="shared" ref="CR1399" si="14784">CF1399*CM1399+CH1399*CM1402-CG1399*CN1399-CI1399*CN1402</f>
        <v>0</v>
      </c>
      <c r="CS1399" s="3">
        <f t="shared" ref="CS1399" si="14785">(CF1399*CN1399+CG1399*CM1399+CH1399*CN1402+CI1399*CM1402)</f>
        <v>-176656.68173613554</v>
      </c>
      <c r="CU1399" s="29">
        <f t="shared" ref="CU1399" si="14786">20*LOG(((1+$CL$4)/$CL$4)/((CP1399+CP1402)^2+(CQ1399+CQ1402)^2)^0.5)</f>
        <v>-116.66670209184701</v>
      </c>
      <c r="CW1399" s="53">
        <f t="shared" ref="CW1399" si="14787">((CP1399^2+CQ1399^2)^0.5)/((CP1402^2+CQ1402^2)^0.5)</f>
        <v>0.38595347432172789</v>
      </c>
    </row>
    <row r="1400" spans="1:101" ht="18" customHeight="1" thickBot="1">
      <c r="D1400" s="11"/>
      <c r="E1400" s="13"/>
      <c r="F1400" s="13"/>
      <c r="G1400" s="15"/>
      <c r="H1400" s="10"/>
      <c r="I1400" s="11"/>
      <c r="J1400" s="13"/>
      <c r="K1400" s="13"/>
      <c r="L1400" s="15"/>
      <c r="N1400" s="5"/>
      <c r="Q1400" s="6"/>
      <c r="S1400" s="11"/>
      <c r="T1400" s="13"/>
      <c r="U1400" s="13"/>
      <c r="V1400" s="15"/>
      <c r="W1400" s="20"/>
      <c r="X1400" s="5"/>
      <c r="AA1400" s="6"/>
      <c r="AB1400" s="20"/>
      <c r="AC1400" s="11"/>
      <c r="AD1400" s="13"/>
      <c r="AE1400" s="13"/>
      <c r="AF1400" s="15"/>
      <c r="AG1400" s="20"/>
      <c r="AH1400" s="5"/>
      <c r="AK1400" s="6"/>
      <c r="AL1400" s="20"/>
      <c r="AM1400" s="11"/>
      <c r="AN1400" s="13"/>
      <c r="AO1400" s="13"/>
      <c r="AP1400" s="15"/>
      <c r="AR1400" s="5"/>
      <c r="AU1400" s="6"/>
      <c r="AW1400" s="11"/>
      <c r="AX1400" s="13"/>
      <c r="AY1400" s="13"/>
      <c r="AZ1400" s="15"/>
      <c r="BA1400" s="20"/>
      <c r="BB1400" s="5"/>
      <c r="BE1400" s="6"/>
      <c r="BG1400" s="11"/>
      <c r="BH1400" s="13"/>
      <c r="BI1400" s="13"/>
      <c r="BJ1400" s="15"/>
      <c r="BL1400" s="5"/>
      <c r="BO1400" s="6"/>
      <c r="BQ1400" s="11"/>
      <c r="BR1400" s="13"/>
      <c r="BS1400" s="13"/>
      <c r="BT1400" s="15"/>
      <c r="BU1400" s="20"/>
      <c r="BV1400" s="5"/>
      <c r="BY1400" s="6"/>
      <c r="CA1400" s="11"/>
      <c r="CB1400" s="13"/>
      <c r="CC1400" s="13"/>
      <c r="CD1400" s="15"/>
      <c r="CF1400" s="5"/>
      <c r="CI1400" s="6"/>
      <c r="CK1400" s="11"/>
      <c r="CL1400" s="13"/>
      <c r="CM1400" s="13"/>
      <c r="CN1400" s="15"/>
      <c r="CP1400" s="5"/>
      <c r="CS1400" s="6"/>
      <c r="CW1400" s="54"/>
    </row>
    <row r="1401" spans="1:101" ht="18" customHeight="1" thickBot="1">
      <c r="D1401" s="11" t="s">
        <v>101</v>
      </c>
      <c r="E1401" s="13"/>
      <c r="F1401" s="13" t="s">
        <v>102</v>
      </c>
      <c r="G1401" s="15"/>
      <c r="H1401" s="10"/>
      <c r="I1401" s="11" t="s">
        <v>106</v>
      </c>
      <c r="J1401" s="13"/>
      <c r="K1401" s="13" t="s">
        <v>105</v>
      </c>
      <c r="L1401" s="15"/>
      <c r="N1401" s="194" t="s">
        <v>16</v>
      </c>
      <c r="O1401" s="195"/>
      <c r="P1401" s="196" t="s">
        <v>17</v>
      </c>
      <c r="Q1401" s="197"/>
      <c r="S1401" s="11" t="s">
        <v>4</v>
      </c>
      <c r="T1401" s="13"/>
      <c r="U1401" s="13" t="s">
        <v>5</v>
      </c>
      <c r="V1401" s="15"/>
      <c r="W1401" s="20"/>
      <c r="X1401" s="194" t="s">
        <v>111</v>
      </c>
      <c r="Y1401" s="195"/>
      <c r="Z1401" s="196" t="s">
        <v>110</v>
      </c>
      <c r="AA1401" s="197"/>
      <c r="AB1401" s="20"/>
      <c r="AC1401" s="11" t="s">
        <v>18</v>
      </c>
      <c r="AD1401" s="13"/>
      <c r="AE1401" s="13" t="s">
        <v>19</v>
      </c>
      <c r="AF1401" s="15"/>
      <c r="AG1401" s="20"/>
      <c r="AH1401" s="194" t="s">
        <v>114</v>
      </c>
      <c r="AI1401" s="195"/>
      <c r="AJ1401" s="196" t="s">
        <v>115</v>
      </c>
      <c r="AK1401" s="197"/>
      <c r="AL1401" s="20"/>
      <c r="AM1401" s="11" t="s">
        <v>138</v>
      </c>
      <c r="AN1401" s="13"/>
      <c r="AO1401" s="13" t="s">
        <v>137</v>
      </c>
      <c r="AP1401" s="15"/>
      <c r="AR1401" s="194" t="s">
        <v>117</v>
      </c>
      <c r="AS1401" s="195"/>
      <c r="AT1401" s="196" t="s">
        <v>118</v>
      </c>
      <c r="AU1401" s="197"/>
      <c r="AV1401" s="36"/>
      <c r="AW1401" s="11" t="s">
        <v>142</v>
      </c>
      <c r="AX1401" s="13"/>
      <c r="AY1401" s="13" t="s">
        <v>141</v>
      </c>
      <c r="AZ1401" s="15"/>
      <c r="BA1401" s="20"/>
      <c r="BB1401" s="194" t="s">
        <v>122</v>
      </c>
      <c r="BC1401" s="195"/>
      <c r="BD1401" s="196" t="s">
        <v>121</v>
      </c>
      <c r="BE1401" s="197"/>
      <c r="BF1401" s="36"/>
      <c r="BG1401" s="11" t="s">
        <v>145</v>
      </c>
      <c r="BH1401" s="13"/>
      <c r="BI1401" s="13" t="s">
        <v>146</v>
      </c>
      <c r="BJ1401" s="15"/>
      <c r="BK1401" s="36"/>
      <c r="BL1401" s="194" t="s">
        <v>125</v>
      </c>
      <c r="BM1401" s="195"/>
      <c r="BN1401" s="196" t="s">
        <v>126</v>
      </c>
      <c r="BO1401" s="197"/>
      <c r="BP1401" s="36"/>
      <c r="BQ1401" s="11" t="s">
        <v>150</v>
      </c>
      <c r="BR1401" s="13"/>
      <c r="BS1401" s="13" t="s">
        <v>149</v>
      </c>
      <c r="BT1401" s="15"/>
      <c r="BU1401" s="20"/>
      <c r="BV1401" s="194" t="s">
        <v>129</v>
      </c>
      <c r="BW1401" s="195"/>
      <c r="BX1401" s="196" t="s">
        <v>130</v>
      </c>
      <c r="BY1401" s="197"/>
      <c r="BZ1401" s="36"/>
      <c r="CA1401" s="11" t="s">
        <v>154</v>
      </c>
      <c r="CB1401" s="13"/>
      <c r="CC1401" s="13" t="s">
        <v>153</v>
      </c>
      <c r="CD1401" s="15"/>
      <c r="CE1401" s="36"/>
      <c r="CF1401" s="194" t="s">
        <v>134</v>
      </c>
      <c r="CG1401" s="195"/>
      <c r="CH1401" s="196" t="s">
        <v>133</v>
      </c>
      <c r="CI1401" s="197"/>
      <c r="CK1401" s="11" t="s">
        <v>159</v>
      </c>
      <c r="CL1401" s="13"/>
      <c r="CM1401" s="13" t="s">
        <v>158</v>
      </c>
      <c r="CN1401" s="15"/>
      <c r="CP1401" s="109" t="s">
        <v>161</v>
      </c>
      <c r="CQ1401" s="110"/>
      <c r="CR1401" s="111" t="s">
        <v>162</v>
      </c>
      <c r="CS1401" s="112"/>
      <c r="CU1401" s="38" t="s">
        <v>29</v>
      </c>
      <c r="CW1401" s="55" t="s">
        <v>47</v>
      </c>
    </row>
    <row r="1402" spans="1:101" ht="18" customHeight="1" thickTop="1" thickBot="1">
      <c r="D1402" s="16">
        <v>0</v>
      </c>
      <c r="E1402" s="17">
        <f t="shared" ref="E1402" si="14788">$B1399*$E$4</f>
        <v>2.8018111999999999</v>
      </c>
      <c r="F1402" s="18">
        <v>1</v>
      </c>
      <c r="G1402" s="19">
        <v>0</v>
      </c>
      <c r="H1402" s="10"/>
      <c r="I1402" s="16">
        <v>0</v>
      </c>
      <c r="J1402" s="17">
        <v>0</v>
      </c>
      <c r="K1402" s="18">
        <v>1</v>
      </c>
      <c r="L1402" s="19">
        <v>0</v>
      </c>
      <c r="N1402" s="1">
        <f t="shared" ref="N1402" si="14789">D1402*I1399+F1402*I1402-E1402*J1399-G1402*J1402</f>
        <v>0</v>
      </c>
      <c r="O1402" s="4">
        <f t="shared" ref="O1402" si="14790">(D1402*J1399+E1402*I1399+F1402*J1402+G1402*I1402)</f>
        <v>2.8018111999999999</v>
      </c>
      <c r="P1402" s="2">
        <f t="shared" ref="P1402" si="14791">D1402*K1399+F1402*K1402-E1402*L1399-G1402*L1402</f>
        <v>-12.75414049267712</v>
      </c>
      <c r="Q1402" s="3">
        <f t="shared" ref="Q1402" si="14792">(D1402*L1399+E1402*K1399+F1402*L1402+G1402*K1402)</f>
        <v>0</v>
      </c>
      <c r="S1402" s="16">
        <v>0</v>
      </c>
      <c r="T1402" s="17">
        <f t="shared" ref="T1402" si="14793">$B1399*$T$4</f>
        <v>6.2074112000000001</v>
      </c>
      <c r="U1402" s="18">
        <v>1</v>
      </c>
      <c r="V1402" s="19">
        <v>0</v>
      </c>
      <c r="W1402" s="20"/>
      <c r="X1402" s="1">
        <f t="shared" ref="X1402" si="14794">N1402*S1399+P1402*S1402-O1402*T1399-Q1402*T1402</f>
        <v>0</v>
      </c>
      <c r="Y1402" s="4">
        <f t="shared" ref="Y1402" si="14795">(N1402*T1399+O1402*S1399+P1402*T1402+Q1402*S1402)</f>
        <v>-76.36838334061747</v>
      </c>
      <c r="Z1402" s="2">
        <f t="shared" ref="Z1402" si="14796">N1402*U1399+P1402*U1402-O1402*V1399-Q1402*V1402</f>
        <v>-12.75414049267712</v>
      </c>
      <c r="AA1402" s="3">
        <f t="shared" ref="AA1402" si="14797">(N1402*V1399+O1402*U1399+P1402*V1402+Q1402*U1402)</f>
        <v>0</v>
      </c>
      <c r="AB1402" s="20"/>
      <c r="AC1402" s="16">
        <v>0</v>
      </c>
      <c r="AD1402" s="17">
        <v>0</v>
      </c>
      <c r="AE1402" s="18">
        <v>1</v>
      </c>
      <c r="AF1402" s="19">
        <v>0</v>
      </c>
      <c r="AG1402" s="20"/>
      <c r="AH1402" s="1">
        <f t="shared" ref="AH1402" si="14798">X1402*AC1399+Z1402*AC1402-Y1402*AD1399-AA1402*AD1402</f>
        <v>0</v>
      </c>
      <c r="AI1402" s="4">
        <f t="shared" ref="AI1402" si="14799">(X1402*AD1399+Y1402*AC1399+Z1402*AD1402+AA1402*AC1402)</f>
        <v>-76.36838334061747</v>
      </c>
      <c r="AJ1402" s="2">
        <f t="shared" ref="AJ1402" si="14800">X1402*AE1399+Z1402*AE1402-Y1402*AF1399-AA1402*AF1402</f>
        <v>437.12937869451355</v>
      </c>
      <c r="AK1402" s="3">
        <f t="shared" ref="AK1402" si="14801">(X1402*AF1399+Y1402*AE1399+Z1402*AF1402+AA1402*AE1402)</f>
        <v>0</v>
      </c>
      <c r="AL1402" s="20"/>
      <c r="AM1402" s="16">
        <v>0</v>
      </c>
      <c r="AN1402" s="17">
        <f t="shared" ref="AN1402" si="14802">$B1399*$AN$4</f>
        <v>6.5558143999999992</v>
      </c>
      <c r="AO1402" s="18">
        <v>1</v>
      </c>
      <c r="AP1402" s="19">
        <v>0</v>
      </c>
      <c r="AR1402" s="1">
        <f t="shared" ref="AR1402" si="14803">AH1402*AM1399+AJ1402*AM1402-AI1402*AN1399-AK1402*AN1402</f>
        <v>0</v>
      </c>
      <c r="AS1402" s="4">
        <f t="shared" ref="AS1402" si="14804">(AH1402*AN1399+AI1402*AM1399+AJ1402*AN1402+AK1402*AM1402)</f>
        <v>2789.3706921679272</v>
      </c>
      <c r="AT1402" s="2">
        <f t="shared" ref="AT1402" si="14805">AH1402*AO1399+AJ1402*AO1402-AI1402*AP1399-AK1402*AP1402</f>
        <v>437.12937869451355</v>
      </c>
      <c r="AU1402" s="3">
        <f t="shared" ref="AU1402" si="14806">(AH1402*AP1399+AI1402*AO1399+AJ1402*AP1402+AK1402*AO1402)</f>
        <v>0</v>
      </c>
      <c r="AV1402" s="20"/>
      <c r="AW1402" s="16">
        <v>0</v>
      </c>
      <c r="AX1402" s="17">
        <v>0</v>
      </c>
      <c r="AY1402" s="18">
        <v>1</v>
      </c>
      <c r="AZ1402" s="19">
        <v>0</v>
      </c>
      <c r="BA1402" s="20"/>
      <c r="BB1402" s="1">
        <f t="shared" ref="BB1402" si="14807">AR1402*AW1399+AT1402*AW1402-AS1402*AX1399-AU1402*AX1402</f>
        <v>0</v>
      </c>
      <c r="BC1402" s="4">
        <f t="shared" ref="BC1402" si="14808">(AR1402*AX1399+AS1402*AW1399+AT1402*AX1402+AU1402*AW1402)</f>
        <v>2789.3706921679272</v>
      </c>
      <c r="BD1402" s="2">
        <f t="shared" ref="BD1402" si="14809">AR1402*AY1399+AT1402*AY1402-AS1402*AZ1399-AU1402*AZ1402</f>
        <v>-15994.957414514938</v>
      </c>
      <c r="BE1402" s="3">
        <f t="shared" ref="BE1402" si="14810">(AR1402*AZ1399+AS1402*AY1399+AT1402*AZ1402+AU1402*AY1402)</f>
        <v>0</v>
      </c>
      <c r="BF1402" s="20"/>
      <c r="BG1402" s="16">
        <v>0</v>
      </c>
      <c r="BH1402" s="17">
        <f t="shared" ref="BH1402" si="14811">$B1399*$BH$4</f>
        <v>6.2074112000000001</v>
      </c>
      <c r="BI1402" s="18">
        <v>1</v>
      </c>
      <c r="BJ1402" s="19">
        <v>0</v>
      </c>
      <c r="BK1402" s="20"/>
      <c r="BL1402" s="1">
        <f t="shared" ref="BL1402" si="14812">BB1402*BG1399+BD1402*BG1402-BC1402*BH1399-BE1402*BH1402</f>
        <v>0</v>
      </c>
      <c r="BM1402" s="4">
        <f t="shared" ref="BM1402" si="14813">(BB1402*BH1399+BC1402*BG1399+BD1402*BH1402+BE1402*BG1402)</f>
        <v>-96497.907106215149</v>
      </c>
      <c r="BN1402" s="2">
        <f t="shared" ref="BN1402" si="14814">BB1402*BI1399+BD1402*BI1402-BC1402*BJ1399-BE1402*BJ1402</f>
        <v>-15994.957414514938</v>
      </c>
      <c r="BO1402" s="3">
        <f t="shared" ref="BO1402" si="14815">(BB1402*BJ1399+BC1402*BI1399+BD1402*BJ1402+BE1402*BI1402)</f>
        <v>0</v>
      </c>
      <c r="BP1402" s="20"/>
      <c r="BQ1402" s="16">
        <v>0</v>
      </c>
      <c r="BR1402" s="17">
        <v>0</v>
      </c>
      <c r="BS1402" s="18">
        <v>1</v>
      </c>
      <c r="BT1402" s="19">
        <v>0</v>
      </c>
      <c r="BU1402" s="20"/>
      <c r="BV1402" s="1">
        <f t="shared" ref="BV1402" si="14816">BL1402*BQ1399+BN1402*BQ1402-BM1402*BR1399-BO1402*BR1402</f>
        <v>0</v>
      </c>
      <c r="BW1402" s="4">
        <f t="shared" ref="BW1402" si="14817">(BL1402*BR1399+BM1402*BQ1399+BN1402*BR1402+BO1402*BQ1402)</f>
        <v>-96497.907106215149</v>
      </c>
      <c r="BX1402" s="2">
        <f t="shared" ref="BX1402" si="14818">BL1402*BS1399+BN1402*BS1402-BM1402*BT1399-BO1402*BT1402</f>
        <v>457714.96693306032</v>
      </c>
      <c r="BY1402" s="3">
        <f t="shared" ref="BY1402" si="14819">(BL1402*BT1399+BM1402*BS1399+BN1402*BT1402+BO1402*BS1402)</f>
        <v>0</v>
      </c>
      <c r="BZ1402" s="20"/>
      <c r="CA1402" s="16">
        <v>0</v>
      </c>
      <c r="CB1402" s="17">
        <f t="shared" ref="CB1402" si="14820">$B1399*$CB$4</f>
        <v>2.8018111999999999</v>
      </c>
      <c r="CC1402" s="18">
        <v>1</v>
      </c>
      <c r="CD1402" s="19">
        <v>0</v>
      </c>
      <c r="CE1402" s="20"/>
      <c r="CF1402" s="1">
        <f t="shared" ref="CF1402" si="14821">BV1402*CA1399+BX1402*CA1402-BW1402*CB1399-BY1402*CB1402</f>
        <v>0</v>
      </c>
      <c r="CG1402" s="4">
        <f t="shared" ref="CG1402" si="14822">(BV1402*CB1399+BW1402*CA1399+BX1402*CB1402+BY1402*CA1402)</f>
        <v>1185933.013654463</v>
      </c>
      <c r="CH1402" s="2">
        <f t="shared" ref="CH1402" si="14823">BV1402*CC1399+BX1402*CC1402-BW1402*CD1399-BY1402*CD1402</f>
        <v>457714.96693306032</v>
      </c>
      <c r="CI1402" s="3">
        <f t="shared" ref="CI1402" si="14824">(BV1402*CD1399+BW1402*CC1399+BX1402*CD1402+BY1402*CC1402)</f>
        <v>0</v>
      </c>
      <c r="CK1402" s="16">
        <f t="shared" ref="CK1402" si="14825">1/$CL$4</f>
        <v>1</v>
      </c>
      <c r="CL1402" s="17">
        <v>0</v>
      </c>
      <c r="CM1402" s="18">
        <v>1</v>
      </c>
      <c r="CN1402" s="19">
        <v>0</v>
      </c>
      <c r="CP1402" s="1">
        <f t="shared" ref="CP1402" si="14826">CF1402*CK1399+CH1402*CK1402-CG1402*CL1399-CI1402*CL1402</f>
        <v>457714.96693306032</v>
      </c>
      <c r="CQ1402" s="4">
        <f t="shared" ref="CQ1402" si="14827">(CF1402*CL1399+CG1402*CK1399+CH1402*CL1402+CI1402*CK1402)</f>
        <v>1185933.013654463</v>
      </c>
      <c r="CR1402" s="2">
        <f t="shared" ref="CR1402" si="14828">CF1402*CM1399+CH1402*CM1402-CG1402*CN1399-CI1402*CN1402</f>
        <v>457714.96693306032</v>
      </c>
      <c r="CS1402" s="3">
        <f t="shared" ref="CS1402" si="14829">(CF1402*CN1399+CG1402*CM1399+CH1402*CN1402+CI1402*CM1402)</f>
        <v>0</v>
      </c>
      <c r="CU1402" s="39">
        <f t="shared" ref="CU1402" si="14830">(180/PI())*ATAN(-1*(CQ1399/CP1399))</f>
        <v>21.104268204497565</v>
      </c>
      <c r="CW1402" s="56">
        <f t="shared" ref="CW1402" si="14831">20*LOG(((1-(10^(CU1399/20)^2)*(1-((1-CW1399)/(1+CW1399))^2))^0.5))</f>
        <v>-7.5198255841857879E-12</v>
      </c>
    </row>
    <row r="1403" spans="1:101" ht="18" customHeight="1"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30"/>
      <c r="AC1403" s="20"/>
      <c r="AD1403" s="20"/>
      <c r="AE1403" s="20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</row>
    <row r="1404" spans="1:101" ht="18" customHeight="1"/>
    <row r="1405" spans="1:101" ht="18" customHeight="1" thickBot="1">
      <c r="A1405" s="23"/>
      <c r="B1405" s="23"/>
      <c r="C1405" s="23"/>
      <c r="D1405" s="20" t="s">
        <v>6</v>
      </c>
      <c r="E1405" s="20"/>
      <c r="F1405" s="20"/>
      <c r="G1405" s="20"/>
      <c r="H1405" s="20"/>
      <c r="I1405" s="20" t="s">
        <v>7</v>
      </c>
      <c r="J1405" s="20"/>
      <c r="K1405" s="20"/>
      <c r="L1405" s="20"/>
      <c r="M1405" s="23"/>
      <c r="N1405" s="23"/>
      <c r="O1405" s="24" t="s">
        <v>8</v>
      </c>
      <c r="P1405" s="23"/>
      <c r="Q1405" s="23"/>
      <c r="R1405" s="23"/>
      <c r="S1405" s="20"/>
      <c r="T1405" s="20" t="s">
        <v>9</v>
      </c>
      <c r="U1405" s="23"/>
      <c r="V1405" s="23"/>
      <c r="W1405" s="23"/>
      <c r="X1405" s="23"/>
      <c r="Y1405" s="24" t="s">
        <v>10</v>
      </c>
      <c r="Z1405" s="23"/>
      <c r="AA1405" s="23"/>
      <c r="AB1405" s="23"/>
      <c r="AC1405" s="24" t="s">
        <v>11</v>
      </c>
      <c r="AD1405" s="20"/>
      <c r="AE1405" s="20"/>
      <c r="AF1405" s="20"/>
      <c r="AG1405" s="20"/>
      <c r="AH1405" s="23"/>
      <c r="AI1405" s="24" t="s">
        <v>12</v>
      </c>
      <c r="AJ1405" s="23"/>
      <c r="AK1405" s="23"/>
      <c r="AL1405" s="20"/>
      <c r="AM1405" s="24" t="s">
        <v>21</v>
      </c>
      <c r="AN1405" s="20"/>
      <c r="AO1405" s="23"/>
      <c r="AP1405" s="23"/>
      <c r="AQ1405" s="23"/>
      <c r="AR1405" s="23"/>
      <c r="AS1405" s="24" t="s">
        <v>87</v>
      </c>
      <c r="AT1405" s="23"/>
      <c r="AU1405" s="23"/>
      <c r="AV1405" s="23"/>
      <c r="AW1405" s="24" t="s">
        <v>22</v>
      </c>
      <c r="AX1405" s="20"/>
      <c r="AY1405" s="20"/>
      <c r="AZ1405" s="20"/>
      <c r="BA1405" s="20"/>
      <c r="BB1405" s="23"/>
      <c r="BC1405" s="24" t="s">
        <v>13</v>
      </c>
      <c r="BD1405" s="23"/>
      <c r="BE1405" s="23"/>
      <c r="BF1405" s="23"/>
      <c r="BG1405" s="24" t="s">
        <v>23</v>
      </c>
      <c r="BH1405" s="20"/>
      <c r="BI1405" s="23"/>
      <c r="BJ1405" s="23"/>
      <c r="BK1405" s="23"/>
      <c r="BL1405" s="23"/>
      <c r="BM1405" s="24" t="s">
        <v>24</v>
      </c>
      <c r="BN1405" s="23"/>
      <c r="BO1405" s="23"/>
      <c r="BP1405" s="23"/>
      <c r="BQ1405" s="24" t="s">
        <v>22</v>
      </c>
      <c r="BR1405" s="20"/>
      <c r="BS1405" s="20"/>
      <c r="BT1405" s="20"/>
      <c r="BU1405" s="20"/>
      <c r="BV1405" s="23"/>
      <c r="BW1405" s="24" t="s">
        <v>25</v>
      </c>
      <c r="BX1405" s="23"/>
      <c r="BY1405" s="23"/>
      <c r="BZ1405" s="23"/>
      <c r="CA1405" s="24" t="s">
        <v>23</v>
      </c>
      <c r="CB1405" s="20"/>
      <c r="CC1405" s="23"/>
      <c r="CD1405" s="23"/>
      <c r="CE1405" s="23"/>
      <c r="CF1405" s="23"/>
      <c r="CG1405" s="24" t="s">
        <v>88</v>
      </c>
      <c r="CH1405" s="23"/>
      <c r="CI1405" s="23"/>
      <c r="CJ1405" s="23"/>
      <c r="CK1405" s="24" t="s">
        <v>155</v>
      </c>
      <c r="CL1405" s="24"/>
      <c r="CM1405" s="23"/>
      <c r="CN1405" s="23"/>
      <c r="CO1405" s="23"/>
      <c r="CP1405" s="23"/>
      <c r="CQ1405" s="24" t="s">
        <v>89</v>
      </c>
      <c r="CR1405" s="23"/>
      <c r="CS1405" s="23"/>
    </row>
    <row r="1406" spans="1:101" ht="18" customHeight="1" thickBot="1">
      <c r="A1406" s="23"/>
      <c r="B1406" s="33"/>
      <c r="C1406" s="23"/>
      <c r="D1406" s="7" t="s">
        <v>99</v>
      </c>
      <c r="E1406" s="8"/>
      <c r="F1406" s="8" t="s">
        <v>100</v>
      </c>
      <c r="G1406" s="9"/>
      <c r="H1406" s="10"/>
      <c r="I1406" s="7" t="s">
        <v>103</v>
      </c>
      <c r="J1406" s="8"/>
      <c r="K1406" s="8" t="s">
        <v>104</v>
      </c>
      <c r="L1406" s="9"/>
      <c r="M1406" s="23"/>
      <c r="N1406" s="194" t="s">
        <v>74</v>
      </c>
      <c r="O1406" s="195"/>
      <c r="P1406" s="196" t="s">
        <v>75</v>
      </c>
      <c r="Q1406" s="197"/>
      <c r="R1406" s="23"/>
      <c r="S1406" s="7" t="s">
        <v>2</v>
      </c>
      <c r="T1406" s="8"/>
      <c r="U1406" s="8" t="s">
        <v>3</v>
      </c>
      <c r="V1406" s="9"/>
      <c r="W1406" s="20"/>
      <c r="X1406" s="194" t="s">
        <v>108</v>
      </c>
      <c r="Y1406" s="195"/>
      <c r="Z1406" s="196" t="s">
        <v>109</v>
      </c>
      <c r="AA1406" s="197"/>
      <c r="AB1406" s="20"/>
      <c r="AC1406" s="7" t="s">
        <v>107</v>
      </c>
      <c r="AD1406" s="8"/>
      <c r="AE1406" s="8" t="s">
        <v>14</v>
      </c>
      <c r="AF1406" s="9"/>
      <c r="AG1406" s="20"/>
      <c r="AH1406" s="194" t="s">
        <v>112</v>
      </c>
      <c r="AI1406" s="195"/>
      <c r="AJ1406" s="196" t="s">
        <v>113</v>
      </c>
      <c r="AK1406" s="197"/>
      <c r="AL1406" s="20"/>
      <c r="AM1406" s="106" t="s">
        <v>135</v>
      </c>
      <c r="AN1406" s="107"/>
      <c r="AO1406" s="107" t="s">
        <v>136</v>
      </c>
      <c r="AP1406" s="108"/>
      <c r="AQ1406" s="23"/>
      <c r="AR1406" s="194" t="s">
        <v>116</v>
      </c>
      <c r="AS1406" s="195"/>
      <c r="AT1406" s="196" t="s">
        <v>0</v>
      </c>
      <c r="AU1406" s="197"/>
      <c r="AV1406" s="36"/>
      <c r="AW1406" s="7" t="s">
        <v>139</v>
      </c>
      <c r="AX1406" s="8"/>
      <c r="AY1406" s="8" t="s">
        <v>140</v>
      </c>
      <c r="AZ1406" s="9"/>
      <c r="BA1406" s="20"/>
      <c r="BB1406" s="194" t="s">
        <v>119</v>
      </c>
      <c r="BC1406" s="195"/>
      <c r="BD1406" s="196" t="s">
        <v>120</v>
      </c>
      <c r="BE1406" s="197"/>
      <c r="BF1406" s="36"/>
      <c r="BG1406" s="190" t="s">
        <v>143</v>
      </c>
      <c r="BH1406" s="191"/>
      <c r="BI1406" s="192" t="s">
        <v>144</v>
      </c>
      <c r="BJ1406" s="193"/>
      <c r="BK1406" s="36"/>
      <c r="BL1406" s="194" t="s">
        <v>123</v>
      </c>
      <c r="BM1406" s="195"/>
      <c r="BN1406" s="196" t="s">
        <v>124</v>
      </c>
      <c r="BO1406" s="197"/>
      <c r="BP1406" s="36"/>
      <c r="BQ1406" s="7" t="s">
        <v>147</v>
      </c>
      <c r="BR1406" s="8"/>
      <c r="BS1406" s="8" t="s">
        <v>148</v>
      </c>
      <c r="BT1406" s="9"/>
      <c r="BU1406" s="20"/>
      <c r="BV1406" s="194" t="s">
        <v>127</v>
      </c>
      <c r="BW1406" s="195"/>
      <c r="BX1406" s="196" t="s">
        <v>128</v>
      </c>
      <c r="BY1406" s="197"/>
      <c r="BZ1406" s="36"/>
      <c r="CA1406" s="7" t="s">
        <v>151</v>
      </c>
      <c r="CB1406" s="8"/>
      <c r="CC1406" s="8" t="s">
        <v>152</v>
      </c>
      <c r="CD1406" s="9"/>
      <c r="CE1406" s="36"/>
      <c r="CF1406" s="194" t="s">
        <v>131</v>
      </c>
      <c r="CG1406" s="195"/>
      <c r="CH1406" s="196" t="s">
        <v>132</v>
      </c>
      <c r="CI1406" s="197"/>
      <c r="CJ1406" s="23"/>
      <c r="CK1406" s="7" t="s">
        <v>156</v>
      </c>
      <c r="CL1406" s="8"/>
      <c r="CM1406" s="8" t="s">
        <v>157</v>
      </c>
      <c r="CN1406" s="9"/>
      <c r="CO1406" s="23"/>
      <c r="CP1406" s="194" t="s">
        <v>160</v>
      </c>
      <c r="CQ1406" s="195"/>
      <c r="CR1406" s="196" t="s">
        <v>132</v>
      </c>
      <c r="CS1406" s="197"/>
      <c r="CU1406" s="26" t="s">
        <v>15</v>
      </c>
      <c r="CW1406" s="52" t="s">
        <v>46</v>
      </c>
    </row>
    <row r="1407" spans="1:101" ht="18" customHeight="1" thickTop="1" thickBot="1">
      <c r="B1407" s="34">
        <v>3.46</v>
      </c>
      <c r="D1407" s="11">
        <v>1</v>
      </c>
      <c r="E1407" s="12">
        <v>0</v>
      </c>
      <c r="F1407" s="13">
        <v>0</v>
      </c>
      <c r="G1407" s="14">
        <v>0</v>
      </c>
      <c r="H1407" s="10"/>
      <c r="I1407" s="11">
        <v>1</v>
      </c>
      <c r="J1407" s="12">
        <v>0</v>
      </c>
      <c r="K1407" s="13">
        <v>0</v>
      </c>
      <c r="L1407" s="40">
        <f t="shared" ref="L1407" si="14832">$B1407*$J$4</f>
        <v>4.9375584000000003</v>
      </c>
      <c r="N1407" s="1">
        <f t="shared" ref="N1407" si="14833">D1407*I1407+F1407*I1410-E1407*J1407-G1407*J1410</f>
        <v>1</v>
      </c>
      <c r="O1407" s="4">
        <f t="shared" ref="O1407" si="14834">(D1407*J1407+E1407*I1407+F1407*J1410+G1407*I1410)</f>
        <v>0</v>
      </c>
      <c r="P1407" s="2">
        <f t="shared" ref="P1407" si="14835">D1407*K1407+F1407*K1410-E1407*L1407-G1407*L1410</f>
        <v>0</v>
      </c>
      <c r="Q1407" s="3">
        <f t="shared" ref="Q1407" si="14836">(D1407*L1407+E1407*K1407+F1407*L1410+G1407*K1410)</f>
        <v>4.9375584000000003</v>
      </c>
      <c r="S1407" s="11">
        <v>1</v>
      </c>
      <c r="T1407" s="12">
        <v>0</v>
      </c>
      <c r="U1407" s="13">
        <v>0</v>
      </c>
      <c r="V1407" s="13">
        <v>0</v>
      </c>
      <c r="W1407" s="20"/>
      <c r="X1407" s="1">
        <f t="shared" ref="X1407" si="14837">N1407*S1407+P1407*S1410-O1407*T1407-Q1407*T1410</f>
        <v>-29.827649820446723</v>
      </c>
      <c r="Y1407" s="4">
        <f t="shared" ref="Y1407" si="14838">(N1407*T1407+O1407*S1407+P1407*T1410+Q1407*S1410)</f>
        <v>0</v>
      </c>
      <c r="Z1407" s="2">
        <f t="shared" ref="Z1407" si="14839">N1407*U1407+P1407*U1410-O1407*V1407-Q1407*V1410</f>
        <v>0</v>
      </c>
      <c r="AA1407" s="3">
        <f t="shared" ref="AA1407" si="14840">(N1407*V1407+O1407*U1407+P1407*V1410+Q1407*U1410)</f>
        <v>4.9375584000000003</v>
      </c>
      <c r="AB1407" s="20"/>
      <c r="AC1407" s="11">
        <v>1</v>
      </c>
      <c r="AD1407" s="12">
        <v>0</v>
      </c>
      <c r="AE1407" s="13">
        <v>0</v>
      </c>
      <c r="AF1407" s="40">
        <f t="shared" ref="AF1407" si="14841">$B1407*$AD$4</f>
        <v>5.9252153999999999</v>
      </c>
      <c r="AG1407" s="20"/>
      <c r="AH1407" s="1">
        <f t="shared" ref="AH1407" si="14842">X1407*AC1407+Z1407*AC1410-Y1407*AD1407-AA1407*AD1410</f>
        <v>-29.827649820446723</v>
      </c>
      <c r="AI1407" s="4">
        <f t="shared" ref="AI1407" si="14843">(X1407*AD1407+Y1407*AC1407+Z1407*AD1410+AA1407*AC1410)</f>
        <v>0</v>
      </c>
      <c r="AJ1407" s="2">
        <f t="shared" ref="AJ1407" si="14844">X1407*AE1407+Z1407*AE1410-Y1407*AF1407-AA1407*AF1410</f>
        <v>0</v>
      </c>
      <c r="AK1407" s="3">
        <f t="shared" ref="AK1407" si="14845">(X1407*AF1407+Y1407*AE1407+Z1407*AF1410+AA1407*AE1410)</f>
        <v>-171.79769166191815</v>
      </c>
      <c r="AL1407" s="20"/>
      <c r="AM1407" s="11">
        <v>1</v>
      </c>
      <c r="AN1407" s="12">
        <v>0</v>
      </c>
      <c r="AO1407" s="13">
        <v>0</v>
      </c>
      <c r="AP1407" s="14">
        <v>0</v>
      </c>
      <c r="AR1407" s="1">
        <f t="shared" ref="AR1407" si="14846">AH1407*AM1407+AJ1407*AM1410-AI1407*AN1407-AK1407*AN1410</f>
        <v>1102.9942344407484</v>
      </c>
      <c r="AS1407" s="4">
        <f t="shared" ref="AS1407" si="14847">(AH1407*AN1407+AI1407*AM1407+AJ1407*AN1410+AK1407*AM1410)</f>
        <v>0</v>
      </c>
      <c r="AT1407" s="2">
        <f t="shared" ref="AT1407" si="14848">AH1407*AO1407+AJ1407*AO1410-AI1407*AP1407-AK1407*AP1410</f>
        <v>0</v>
      </c>
      <c r="AU1407" s="3">
        <f t="shared" ref="AU1407" si="14849">(AH1407*AP1407+AI1407*AO1407+AJ1407*AP1410+AK1407*AO1410)</f>
        <v>-171.79769166191815</v>
      </c>
      <c r="AV1407" s="20"/>
      <c r="AW1407" s="11">
        <v>1</v>
      </c>
      <c r="AX1407" s="12">
        <v>0</v>
      </c>
      <c r="AY1407" s="13">
        <v>0</v>
      </c>
      <c r="AZ1407" s="40">
        <f t="shared" ref="AZ1407" si="14850">$B1407*$AX$4</f>
        <v>5.9252153999999999</v>
      </c>
      <c r="BA1407" s="20"/>
      <c r="BB1407" s="1">
        <f t="shared" ref="BB1407" si="14851">AR1407*AW1407+AT1407*AW1410-AS1407*AX1407-AU1407*AX1410</f>
        <v>1102.9942344407484</v>
      </c>
      <c r="BC1407" s="4">
        <f t="shared" ref="BC1407" si="14852">(AR1407*AX1407+AS1407*AW1407+AT1407*AX1410+AU1407*AW1410)</f>
        <v>0</v>
      </c>
      <c r="BD1407" s="2">
        <f t="shared" ref="BD1407" si="14853">AR1407*AY1407+AT1407*AY1410-AS1407*AZ1407-AU1407*AZ1410</f>
        <v>0</v>
      </c>
      <c r="BE1407" s="3">
        <f t="shared" ref="BE1407" si="14854">(AR1407*AZ1407+AS1407*AY1407+AT1407*AZ1410+AU1407*AY1410)</f>
        <v>6363.6807323576149</v>
      </c>
      <c r="BF1407" s="20"/>
      <c r="BG1407" s="11">
        <v>1</v>
      </c>
      <c r="BH1407" s="12">
        <v>0</v>
      </c>
      <c r="BI1407" s="13">
        <v>0</v>
      </c>
      <c r="BJ1407" s="14">
        <v>0</v>
      </c>
      <c r="BK1407" s="20"/>
      <c r="BL1407" s="1">
        <f t="shared" ref="BL1407" si="14855">BB1407*BG1407+BD1407*BG1410-BC1407*BH1407-BE1407*BH1410</f>
        <v>-38628.651508978612</v>
      </c>
      <c r="BM1407" s="4">
        <f t="shared" ref="BM1407" si="14856">(BB1407*BH1407+BC1407*BG1407+BD1407*BH1410+BE1407*BG1410)</f>
        <v>0</v>
      </c>
      <c r="BN1407" s="2">
        <f t="shared" ref="BN1407" si="14857">BB1407*BI1407+BD1407*BI1410-BC1407*BJ1407-BE1407*BJ1410</f>
        <v>0</v>
      </c>
      <c r="BO1407" s="3">
        <f t="shared" ref="BO1407" si="14858">(BB1407*BJ1407+BC1407*BI1407+BD1407*BJ1410+BE1407*BI1410)</f>
        <v>6363.6807323576149</v>
      </c>
      <c r="BP1407" s="20"/>
      <c r="BQ1407" s="11">
        <v>1</v>
      </c>
      <c r="BR1407" s="12">
        <v>0</v>
      </c>
      <c r="BS1407" s="13">
        <v>0</v>
      </c>
      <c r="BT1407" s="40">
        <f t="shared" ref="BT1407" si="14859">$B1407*BR$4</f>
        <v>4.9375584000000003</v>
      </c>
      <c r="BU1407" s="20"/>
      <c r="BV1407" s="1">
        <f t="shared" ref="BV1407" si="14860">BL1407*BQ1407+BN1407*BQ1410-BM1407*BR1407-BO1407*BR1410</f>
        <v>-38628.651508978612</v>
      </c>
      <c r="BW1407" s="4">
        <f t="shared" ref="BW1407" si="14861">(BL1407*BR1407+BM1407*BQ1407+BN1407*BR1410+BO1407*BQ1410)</f>
        <v>0</v>
      </c>
      <c r="BX1407" s="2">
        <f t="shared" ref="BX1407" si="14862">BL1407*BS1407+BN1407*BS1410-BM1407*BT1407-BO1407*BT1410</f>
        <v>0</v>
      </c>
      <c r="BY1407" s="3">
        <f t="shared" ref="BY1407" si="14863">(BL1407*BT1407+BM1407*BS1407+BN1407*BT1410+BO1407*BS1410)</f>
        <v>-184367.54200647242</v>
      </c>
      <c r="BZ1407" s="20"/>
      <c r="CA1407" s="11">
        <v>1</v>
      </c>
      <c r="CB1407" s="12">
        <v>0</v>
      </c>
      <c r="CC1407" s="13">
        <v>0</v>
      </c>
      <c r="CD1407" s="14">
        <v>0</v>
      </c>
      <c r="CE1407" s="20"/>
      <c r="CF1407" s="1">
        <f t="shared" ref="CF1407" si="14864">BV1407*CA1407+BX1407*CA1410-BW1407*CB1407-BY1407*CB1410</f>
        <v>480937.6661134949</v>
      </c>
      <c r="CG1407" s="4">
        <f t="shared" ref="CG1407" si="14865">(BV1407*CB1407+BW1407*CA1407+BX1407*CB1410+BY1407*CA1410)</f>
        <v>0</v>
      </c>
      <c r="CH1407" s="2">
        <f t="shared" ref="CH1407" si="14866">BV1407*CC1407+BX1407*CC1410-BW1407*CD1407-BY1407*CD1410</f>
        <v>0</v>
      </c>
      <c r="CI1407" s="3">
        <f t="shared" ref="CI1407" si="14867">(BV1407*CD1407+BW1407*CC1407+BX1407*CD1410+BY1407*CC1410)</f>
        <v>-184367.54200647242</v>
      </c>
      <c r="CJ1407" s="28"/>
      <c r="CK1407" s="11">
        <v>1</v>
      </c>
      <c r="CL1407" s="12">
        <v>0</v>
      </c>
      <c r="CM1407" s="13">
        <v>0</v>
      </c>
      <c r="CN1407" s="14">
        <v>0</v>
      </c>
      <c r="CP1407" s="1">
        <f t="shared" ref="CP1407" si="14868">CF1407*CK1407+CH1407*CK1410-CG1407*CL1407-CI1407*CL1410</f>
        <v>480937.6661134949</v>
      </c>
      <c r="CQ1407" s="4">
        <f t="shared" ref="CQ1407" si="14869">(CF1407*CL1407+CG1407*CK1407+CH1407*CL1410+CI1407*CK1410)</f>
        <v>-184367.54200647242</v>
      </c>
      <c r="CR1407" s="2">
        <f t="shared" ref="CR1407" si="14870">CF1407*CM1407+CH1407*CM1410-CG1407*CN1407-CI1407*CN1410</f>
        <v>0</v>
      </c>
      <c r="CS1407" s="3">
        <f t="shared" ref="CS1407" si="14871">(CF1407*CN1407+CG1407*CM1407+CH1407*CN1410+CI1407*CM1410)</f>
        <v>-184367.54200647242</v>
      </c>
      <c r="CU1407" s="29">
        <f t="shared" ref="CU1407" si="14872">20*LOG(((1+$CL$4)/$CL$4)/((CP1407+CP1410)^2+(CQ1407+CQ1410)^2)^0.5)</f>
        <v>-117.1402079028563</v>
      </c>
      <c r="CW1407" s="53">
        <f t="shared" ref="CW1407" si="14873">((CP1407^2+CQ1407^2)^0.5)/((CP1410^2+CQ1410^2)^0.5)</f>
        <v>0.3833501823574349</v>
      </c>
    </row>
    <row r="1408" spans="1:101" ht="18" customHeight="1" thickBot="1">
      <c r="D1408" s="11"/>
      <c r="E1408" s="13"/>
      <c r="F1408" s="13"/>
      <c r="G1408" s="15"/>
      <c r="H1408" s="10"/>
      <c r="I1408" s="11"/>
      <c r="J1408" s="13"/>
      <c r="K1408" s="13"/>
      <c r="L1408" s="15"/>
      <c r="N1408" s="5"/>
      <c r="Q1408" s="6"/>
      <c r="S1408" s="11"/>
      <c r="T1408" s="13"/>
      <c r="U1408" s="13"/>
      <c r="V1408" s="15"/>
      <c r="W1408" s="20"/>
      <c r="X1408" s="5"/>
      <c r="AA1408" s="6"/>
      <c r="AB1408" s="20"/>
      <c r="AC1408" s="11"/>
      <c r="AD1408" s="13"/>
      <c r="AE1408" s="13"/>
      <c r="AF1408" s="15"/>
      <c r="AG1408" s="20"/>
      <c r="AH1408" s="5"/>
      <c r="AK1408" s="6"/>
      <c r="AL1408" s="20"/>
      <c r="AM1408" s="11"/>
      <c r="AN1408" s="13"/>
      <c r="AO1408" s="13"/>
      <c r="AP1408" s="15"/>
      <c r="AR1408" s="5"/>
      <c r="AU1408" s="6"/>
      <c r="AW1408" s="11"/>
      <c r="AX1408" s="13"/>
      <c r="AY1408" s="13"/>
      <c r="AZ1408" s="15"/>
      <c r="BA1408" s="20"/>
      <c r="BB1408" s="5"/>
      <c r="BE1408" s="6"/>
      <c r="BG1408" s="11"/>
      <c r="BH1408" s="13"/>
      <c r="BI1408" s="13"/>
      <c r="BJ1408" s="15"/>
      <c r="BL1408" s="5"/>
      <c r="BO1408" s="6"/>
      <c r="BQ1408" s="11"/>
      <c r="BR1408" s="13"/>
      <c r="BS1408" s="13"/>
      <c r="BT1408" s="15"/>
      <c r="BU1408" s="20"/>
      <c r="BV1408" s="5"/>
      <c r="BY1408" s="6"/>
      <c r="CA1408" s="11"/>
      <c r="CB1408" s="13"/>
      <c r="CC1408" s="13"/>
      <c r="CD1408" s="15"/>
      <c r="CF1408" s="5"/>
      <c r="CI1408" s="6"/>
      <c r="CK1408" s="11"/>
      <c r="CL1408" s="13"/>
      <c r="CM1408" s="13"/>
      <c r="CN1408" s="15"/>
      <c r="CP1408" s="5"/>
      <c r="CS1408" s="6"/>
      <c r="CW1408" s="54"/>
    </row>
    <row r="1409" spans="1:101" ht="18" customHeight="1" thickBot="1">
      <c r="D1409" s="11" t="s">
        <v>101</v>
      </c>
      <c r="E1409" s="13"/>
      <c r="F1409" s="13" t="s">
        <v>102</v>
      </c>
      <c r="G1409" s="15"/>
      <c r="H1409" s="10"/>
      <c r="I1409" s="11" t="s">
        <v>106</v>
      </c>
      <c r="J1409" s="13"/>
      <c r="K1409" s="13" t="s">
        <v>105</v>
      </c>
      <c r="L1409" s="15"/>
      <c r="N1409" s="194" t="s">
        <v>16</v>
      </c>
      <c r="O1409" s="195"/>
      <c r="P1409" s="196" t="s">
        <v>17</v>
      </c>
      <c r="Q1409" s="197"/>
      <c r="S1409" s="11" t="s">
        <v>4</v>
      </c>
      <c r="T1409" s="13"/>
      <c r="U1409" s="13" t="s">
        <v>5</v>
      </c>
      <c r="V1409" s="15"/>
      <c r="W1409" s="20"/>
      <c r="X1409" s="194" t="s">
        <v>111</v>
      </c>
      <c r="Y1409" s="195"/>
      <c r="Z1409" s="196" t="s">
        <v>110</v>
      </c>
      <c r="AA1409" s="197"/>
      <c r="AB1409" s="20"/>
      <c r="AC1409" s="11" t="s">
        <v>18</v>
      </c>
      <c r="AD1409" s="13"/>
      <c r="AE1409" s="13" t="s">
        <v>19</v>
      </c>
      <c r="AF1409" s="15"/>
      <c r="AG1409" s="20"/>
      <c r="AH1409" s="194" t="s">
        <v>114</v>
      </c>
      <c r="AI1409" s="195"/>
      <c r="AJ1409" s="196" t="s">
        <v>115</v>
      </c>
      <c r="AK1409" s="197"/>
      <c r="AL1409" s="20"/>
      <c r="AM1409" s="11" t="s">
        <v>138</v>
      </c>
      <c r="AN1409" s="13"/>
      <c r="AO1409" s="13" t="s">
        <v>137</v>
      </c>
      <c r="AP1409" s="15"/>
      <c r="AR1409" s="194" t="s">
        <v>117</v>
      </c>
      <c r="AS1409" s="195"/>
      <c r="AT1409" s="196" t="s">
        <v>118</v>
      </c>
      <c r="AU1409" s="197"/>
      <c r="AV1409" s="36"/>
      <c r="AW1409" s="11" t="s">
        <v>142</v>
      </c>
      <c r="AX1409" s="13"/>
      <c r="AY1409" s="13" t="s">
        <v>141</v>
      </c>
      <c r="AZ1409" s="15"/>
      <c r="BA1409" s="20"/>
      <c r="BB1409" s="194" t="s">
        <v>122</v>
      </c>
      <c r="BC1409" s="195"/>
      <c r="BD1409" s="196" t="s">
        <v>121</v>
      </c>
      <c r="BE1409" s="197"/>
      <c r="BF1409" s="36"/>
      <c r="BG1409" s="11" t="s">
        <v>145</v>
      </c>
      <c r="BH1409" s="13"/>
      <c r="BI1409" s="13" t="s">
        <v>146</v>
      </c>
      <c r="BJ1409" s="15"/>
      <c r="BK1409" s="36"/>
      <c r="BL1409" s="194" t="s">
        <v>125</v>
      </c>
      <c r="BM1409" s="195"/>
      <c r="BN1409" s="196" t="s">
        <v>126</v>
      </c>
      <c r="BO1409" s="197"/>
      <c r="BP1409" s="36"/>
      <c r="BQ1409" s="11" t="s">
        <v>150</v>
      </c>
      <c r="BR1409" s="13"/>
      <c r="BS1409" s="13" t="s">
        <v>149</v>
      </c>
      <c r="BT1409" s="15"/>
      <c r="BU1409" s="20"/>
      <c r="BV1409" s="194" t="s">
        <v>129</v>
      </c>
      <c r="BW1409" s="195"/>
      <c r="BX1409" s="196" t="s">
        <v>130</v>
      </c>
      <c r="BY1409" s="197"/>
      <c r="BZ1409" s="36"/>
      <c r="CA1409" s="11" t="s">
        <v>154</v>
      </c>
      <c r="CB1409" s="13"/>
      <c r="CC1409" s="13" t="s">
        <v>153</v>
      </c>
      <c r="CD1409" s="15"/>
      <c r="CE1409" s="36"/>
      <c r="CF1409" s="194" t="s">
        <v>134</v>
      </c>
      <c r="CG1409" s="195"/>
      <c r="CH1409" s="196" t="s">
        <v>133</v>
      </c>
      <c r="CI1409" s="197"/>
      <c r="CK1409" s="11" t="s">
        <v>159</v>
      </c>
      <c r="CL1409" s="13"/>
      <c r="CM1409" s="13" t="s">
        <v>158</v>
      </c>
      <c r="CN1409" s="15"/>
      <c r="CP1409" s="109" t="s">
        <v>161</v>
      </c>
      <c r="CQ1409" s="110"/>
      <c r="CR1409" s="111" t="s">
        <v>162</v>
      </c>
      <c r="CS1409" s="112"/>
      <c r="CU1409" s="38" t="s">
        <v>29</v>
      </c>
      <c r="CW1409" s="55" t="s">
        <v>47</v>
      </c>
    </row>
    <row r="1410" spans="1:101" ht="18" customHeight="1" thickTop="1" thickBot="1">
      <c r="D1410" s="16">
        <v>0</v>
      </c>
      <c r="E1410" s="17">
        <f t="shared" ref="E1410" si="14874">$B1407*$E$4</f>
        <v>2.8181007999999999</v>
      </c>
      <c r="F1410" s="18">
        <v>1</v>
      </c>
      <c r="G1410" s="19">
        <v>0</v>
      </c>
      <c r="H1410" s="10"/>
      <c r="I1410" s="16">
        <v>0</v>
      </c>
      <c r="J1410" s="17">
        <v>0</v>
      </c>
      <c r="K1410" s="18">
        <v>1</v>
      </c>
      <c r="L1410" s="19">
        <v>0</v>
      </c>
      <c r="N1410" s="1">
        <f t="shared" ref="N1410" si="14875">D1410*I1407+F1410*I1410-E1410*J1407-G1410*J1410</f>
        <v>0</v>
      </c>
      <c r="O1410" s="4">
        <f t="shared" ref="O1410" si="14876">(D1410*J1407+E1410*I1407+F1410*J1410+G1410*I1410)</f>
        <v>2.8181007999999999</v>
      </c>
      <c r="P1410" s="2">
        <f t="shared" ref="P1410" si="14877">D1410*K1407+F1410*K1410-E1410*L1407-G1410*L1410</f>
        <v>-12.914537277086721</v>
      </c>
      <c r="Q1410" s="3">
        <f t="shared" ref="Q1410" si="14878">(D1410*L1407+E1410*K1407+F1410*L1410+G1410*K1410)</f>
        <v>0</v>
      </c>
      <c r="S1410" s="16">
        <v>0</v>
      </c>
      <c r="T1410" s="17">
        <f t="shared" ref="T1410" si="14879">$B1407*$T$4</f>
        <v>6.2435008000000005</v>
      </c>
      <c r="U1410" s="18">
        <v>1</v>
      </c>
      <c r="V1410" s="19">
        <v>0</v>
      </c>
      <c r="W1410" s="20"/>
      <c r="X1410" s="1">
        <f t="shared" ref="X1410" si="14880">N1410*S1407+P1410*S1410-O1410*T1407-Q1410*T1410</f>
        <v>0</v>
      </c>
      <c r="Y1410" s="4">
        <f t="shared" ref="Y1410" si="14881">(N1410*T1407+O1410*S1407+P1410*T1410+Q1410*S1410)</f>
        <v>-77.813823021120768</v>
      </c>
      <c r="Z1410" s="2">
        <f t="shared" ref="Z1410" si="14882">N1410*U1407+P1410*U1410-O1410*V1407-Q1410*V1410</f>
        <v>-12.914537277086721</v>
      </c>
      <c r="AA1410" s="3">
        <f t="shared" ref="AA1410" si="14883">(N1410*V1407+O1410*U1407+P1410*V1410+Q1410*U1410)</f>
        <v>0</v>
      </c>
      <c r="AB1410" s="20"/>
      <c r="AC1410" s="16">
        <v>0</v>
      </c>
      <c r="AD1410" s="17">
        <v>0</v>
      </c>
      <c r="AE1410" s="18">
        <v>1</v>
      </c>
      <c r="AF1410" s="19">
        <v>0</v>
      </c>
      <c r="AG1410" s="20"/>
      <c r="AH1410" s="1">
        <f t="shared" ref="AH1410" si="14884">X1410*AC1407+Z1410*AC1410-Y1410*AD1407-AA1410*AD1410</f>
        <v>0</v>
      </c>
      <c r="AI1410" s="4">
        <f t="shared" ref="AI1410" si="14885">(X1410*AD1407+Y1410*AC1407+Z1410*AD1410+AA1410*AC1410)</f>
        <v>-77.813823021120768</v>
      </c>
      <c r="AJ1410" s="2">
        <f t="shared" ref="AJ1410" si="14886">X1410*AE1407+Z1410*AE1410-Y1410*AF1407-AA1410*AF1410</f>
        <v>448.1491252205326</v>
      </c>
      <c r="AK1410" s="3">
        <f t="shared" ref="AK1410" si="14887">(X1410*AF1407+Y1410*AE1407+Z1410*AF1410+AA1410*AE1410)</f>
        <v>0</v>
      </c>
      <c r="AL1410" s="20"/>
      <c r="AM1410" s="16">
        <v>0</v>
      </c>
      <c r="AN1410" s="17">
        <f t="shared" ref="AN1410" si="14888">$B1407*$AN$4</f>
        <v>6.5939295999999992</v>
      </c>
      <c r="AO1410" s="18">
        <v>1</v>
      </c>
      <c r="AP1410" s="19">
        <v>0</v>
      </c>
      <c r="AR1410" s="1">
        <f t="shared" ref="AR1410" si="14889">AH1410*AM1407+AJ1410*AM1410-AI1410*AN1407-AK1410*AN1410</f>
        <v>0</v>
      </c>
      <c r="AS1410" s="4">
        <f t="shared" ref="AS1410" si="14890">(AH1410*AN1407+AI1410*AM1407+AJ1410*AN1410+AK1410*AM1410)</f>
        <v>2877.2499589846552</v>
      </c>
      <c r="AT1410" s="2">
        <f t="shared" ref="AT1410" si="14891">AH1410*AO1407+AJ1410*AO1410-AI1410*AP1407-AK1410*AP1410</f>
        <v>448.1491252205326</v>
      </c>
      <c r="AU1410" s="3">
        <f t="shared" ref="AU1410" si="14892">(AH1410*AP1407+AI1410*AO1407+AJ1410*AP1410+AK1410*AO1410)</f>
        <v>0</v>
      </c>
      <c r="AV1410" s="20"/>
      <c r="AW1410" s="16">
        <v>0</v>
      </c>
      <c r="AX1410" s="17">
        <v>0</v>
      </c>
      <c r="AY1410" s="18">
        <v>1</v>
      </c>
      <c r="AZ1410" s="19">
        <v>0</v>
      </c>
      <c r="BA1410" s="20"/>
      <c r="BB1410" s="1">
        <f t="shared" ref="BB1410" si="14893">AR1410*AW1407+AT1410*AW1410-AS1410*AX1407-AU1410*AX1410</f>
        <v>0</v>
      </c>
      <c r="BC1410" s="4">
        <f t="shared" ref="BC1410" si="14894">(AR1410*AX1407+AS1410*AW1407+AT1410*AX1410+AU1410*AW1410)</f>
        <v>2877.2499589846552</v>
      </c>
      <c r="BD1410" s="2">
        <f t="shared" ref="BD1410" si="14895">AR1410*AY1407+AT1410*AY1410-AS1410*AZ1407-AU1410*AZ1410</f>
        <v>-16600.176641404712</v>
      </c>
      <c r="BE1410" s="3">
        <f t="shared" ref="BE1410" si="14896">(AR1410*AZ1407+AS1410*AY1407+AT1410*AZ1410+AU1410*AY1410)</f>
        <v>0</v>
      </c>
      <c r="BF1410" s="20"/>
      <c r="BG1410" s="16">
        <v>0</v>
      </c>
      <c r="BH1410" s="17">
        <f t="shared" ref="BH1410" si="14897">$B1407*$BH$4</f>
        <v>6.2435008000000005</v>
      </c>
      <c r="BI1410" s="18">
        <v>1</v>
      </c>
      <c r="BJ1410" s="19">
        <v>0</v>
      </c>
      <c r="BK1410" s="20"/>
      <c r="BL1410" s="1">
        <f t="shared" ref="BL1410" si="14898">BB1410*BG1407+BD1410*BG1410-BC1410*BH1407-BE1410*BH1410</f>
        <v>0</v>
      </c>
      <c r="BM1410" s="4">
        <f t="shared" ref="BM1410" si="14899">(BB1410*BH1407+BC1410*BG1407+BD1410*BH1410+BE1410*BG1410)</f>
        <v>-100765.96618176698</v>
      </c>
      <c r="BN1410" s="2">
        <f t="shared" ref="BN1410" si="14900">BB1410*BI1407+BD1410*BI1410-BC1410*BJ1407-BE1410*BJ1410</f>
        <v>-16600.176641404712</v>
      </c>
      <c r="BO1410" s="3">
        <f t="shared" ref="BO1410" si="14901">(BB1410*BJ1407+BC1410*BI1407+BD1410*BJ1410+BE1410*BI1410)</f>
        <v>0</v>
      </c>
      <c r="BP1410" s="20"/>
      <c r="BQ1410" s="16">
        <v>0</v>
      </c>
      <c r="BR1410" s="17">
        <v>0</v>
      </c>
      <c r="BS1410" s="18">
        <v>1</v>
      </c>
      <c r="BT1410" s="19">
        <v>0</v>
      </c>
      <c r="BU1410" s="20"/>
      <c r="BV1410" s="1">
        <f t="shared" ref="BV1410" si="14902">BL1410*BQ1407+BN1410*BQ1410-BM1410*BR1407-BO1410*BR1410</f>
        <v>0</v>
      </c>
      <c r="BW1410" s="4">
        <f t="shared" ref="BW1410" si="14903">(BL1410*BR1407+BM1410*BQ1407+BN1410*BR1410+BO1410*BQ1410)</f>
        <v>-100765.96618176698</v>
      </c>
      <c r="BX1410" s="2">
        <f t="shared" ref="BX1410" si="14904">BL1410*BS1407+BN1410*BS1410-BM1410*BT1407-BO1410*BT1410</f>
        <v>480937.66611349484</v>
      </c>
      <c r="BY1410" s="3">
        <f t="shared" ref="BY1410" si="14905">(BL1410*BT1407+BM1410*BS1407+BN1410*BT1410+BO1410*BS1410)</f>
        <v>0</v>
      </c>
      <c r="BZ1410" s="20"/>
      <c r="CA1410" s="16">
        <v>0</v>
      </c>
      <c r="CB1410" s="17">
        <f t="shared" ref="CB1410" si="14906">$B1407*$CB$4</f>
        <v>2.8181007999999999</v>
      </c>
      <c r="CC1410" s="18">
        <v>1</v>
      </c>
      <c r="CD1410" s="19">
        <v>0</v>
      </c>
      <c r="CE1410" s="20"/>
      <c r="CF1410" s="1">
        <f t="shared" ref="CF1410" si="14907">BV1410*CA1407+BX1410*CA1410-BW1410*CB1407-BY1410*CB1410</f>
        <v>0</v>
      </c>
      <c r="CG1410" s="4">
        <f t="shared" ref="CG1410" si="14908">(BV1410*CB1407+BW1410*CA1407+BX1410*CB1410+BY1410*CA1410)</f>
        <v>1254564.8554428057</v>
      </c>
      <c r="CH1410" s="2">
        <f t="shared" ref="CH1410" si="14909">BV1410*CC1407+BX1410*CC1410-BW1410*CD1407-BY1410*CD1410</f>
        <v>480937.66611349484</v>
      </c>
      <c r="CI1410" s="3">
        <f t="shared" ref="CI1410" si="14910">(BV1410*CD1407+BW1410*CC1407+BX1410*CD1410+BY1410*CC1410)</f>
        <v>0</v>
      </c>
      <c r="CK1410" s="16">
        <f t="shared" ref="CK1410" si="14911">1/$CL$4</f>
        <v>1</v>
      </c>
      <c r="CL1410" s="17">
        <v>0</v>
      </c>
      <c r="CM1410" s="18">
        <v>1</v>
      </c>
      <c r="CN1410" s="19">
        <v>0</v>
      </c>
      <c r="CP1410" s="1">
        <f t="shared" ref="CP1410" si="14912">CF1410*CK1407+CH1410*CK1410-CG1410*CL1407-CI1410*CL1410</f>
        <v>480937.66611349484</v>
      </c>
      <c r="CQ1410" s="4">
        <f t="shared" ref="CQ1410" si="14913">(CF1410*CL1407+CG1410*CK1407+CH1410*CL1410+CI1410*CK1410)</f>
        <v>1254564.8554428057</v>
      </c>
      <c r="CR1410" s="2">
        <f t="shared" ref="CR1410" si="14914">CF1410*CM1407+CH1410*CM1410-CG1410*CN1407-CI1410*CN1410</f>
        <v>480937.66611349484</v>
      </c>
      <c r="CS1410" s="3">
        <f t="shared" ref="CS1410" si="14915">(CF1410*CN1407+CG1410*CM1407+CH1410*CN1410+CI1410*CM1410)</f>
        <v>0</v>
      </c>
      <c r="CU1410" s="39">
        <f t="shared" ref="CU1410" si="14916">(180/PI())*ATAN(-1*(CQ1407/CP1407))</f>
        <v>20.97433511200202</v>
      </c>
      <c r="CW1410" s="56">
        <f t="shared" ref="CW1410" si="14917">20*LOG(((1-(10^(CU1407/20)^2)*(1-((1-CW1407)/(1+CW1407))^2))^0.5))</f>
        <v>-6.723291096812119E-12</v>
      </c>
    </row>
    <row r="1411" spans="1:101" ht="18" customHeight="1"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/>
      <c r="R1411" s="20"/>
      <c r="S1411" s="20"/>
      <c r="T1411" s="20"/>
      <c r="U1411" s="20"/>
      <c r="V1411" s="20"/>
      <c r="W1411" s="20"/>
      <c r="X1411" s="20"/>
      <c r="Y1411" s="20"/>
      <c r="Z1411" s="20"/>
      <c r="AA1411" s="20"/>
      <c r="AB1411" s="30"/>
      <c r="AC1411" s="20"/>
      <c r="AD1411" s="20"/>
      <c r="AE1411" s="20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</row>
    <row r="1412" spans="1:101" ht="18" customHeight="1"/>
    <row r="1413" spans="1:101" ht="18" customHeight="1" thickBot="1">
      <c r="A1413" s="23"/>
      <c r="B1413" s="23"/>
      <c r="C1413" s="23"/>
      <c r="D1413" s="20" t="s">
        <v>6</v>
      </c>
      <c r="E1413" s="20"/>
      <c r="F1413" s="20"/>
      <c r="G1413" s="20"/>
      <c r="H1413" s="20"/>
      <c r="I1413" s="20" t="s">
        <v>7</v>
      </c>
      <c r="J1413" s="20"/>
      <c r="K1413" s="20"/>
      <c r="L1413" s="20"/>
      <c r="M1413" s="23"/>
      <c r="N1413" s="23"/>
      <c r="O1413" s="24" t="s">
        <v>8</v>
      </c>
      <c r="P1413" s="23"/>
      <c r="Q1413" s="23"/>
      <c r="R1413" s="23"/>
      <c r="S1413" s="20"/>
      <c r="T1413" s="20" t="s">
        <v>9</v>
      </c>
      <c r="U1413" s="23"/>
      <c r="V1413" s="23"/>
      <c r="W1413" s="23"/>
      <c r="X1413" s="23"/>
      <c r="Y1413" s="24" t="s">
        <v>10</v>
      </c>
      <c r="Z1413" s="23"/>
      <c r="AA1413" s="23"/>
      <c r="AB1413" s="23"/>
      <c r="AC1413" s="24" t="s">
        <v>11</v>
      </c>
      <c r="AD1413" s="20"/>
      <c r="AE1413" s="20"/>
      <c r="AF1413" s="20"/>
      <c r="AG1413" s="20"/>
      <c r="AH1413" s="23"/>
      <c r="AI1413" s="24" t="s">
        <v>12</v>
      </c>
      <c r="AJ1413" s="23"/>
      <c r="AK1413" s="23"/>
      <c r="AL1413" s="20"/>
      <c r="AM1413" s="24" t="s">
        <v>21</v>
      </c>
      <c r="AN1413" s="20"/>
      <c r="AO1413" s="23"/>
      <c r="AP1413" s="23"/>
      <c r="AQ1413" s="23"/>
      <c r="AR1413" s="23"/>
      <c r="AS1413" s="24" t="s">
        <v>87</v>
      </c>
      <c r="AT1413" s="23"/>
      <c r="AU1413" s="23"/>
      <c r="AV1413" s="23"/>
      <c r="AW1413" s="24" t="s">
        <v>22</v>
      </c>
      <c r="AX1413" s="20"/>
      <c r="AY1413" s="20"/>
      <c r="AZ1413" s="20"/>
      <c r="BA1413" s="20"/>
      <c r="BB1413" s="23"/>
      <c r="BC1413" s="24" t="s">
        <v>13</v>
      </c>
      <c r="BD1413" s="23"/>
      <c r="BE1413" s="23"/>
      <c r="BF1413" s="23"/>
      <c r="BG1413" s="24" t="s">
        <v>23</v>
      </c>
      <c r="BH1413" s="20"/>
      <c r="BI1413" s="23"/>
      <c r="BJ1413" s="23"/>
      <c r="BK1413" s="23"/>
      <c r="BL1413" s="23"/>
      <c r="BM1413" s="24" t="s">
        <v>24</v>
      </c>
      <c r="BN1413" s="23"/>
      <c r="BO1413" s="23"/>
      <c r="BP1413" s="23"/>
      <c r="BQ1413" s="24" t="s">
        <v>22</v>
      </c>
      <c r="BR1413" s="20"/>
      <c r="BS1413" s="20"/>
      <c r="BT1413" s="20"/>
      <c r="BU1413" s="20"/>
      <c r="BV1413" s="23"/>
      <c r="BW1413" s="24" t="s">
        <v>25</v>
      </c>
      <c r="BX1413" s="23"/>
      <c r="BY1413" s="23"/>
      <c r="BZ1413" s="23"/>
      <c r="CA1413" s="24" t="s">
        <v>23</v>
      </c>
      <c r="CB1413" s="20"/>
      <c r="CC1413" s="23"/>
      <c r="CD1413" s="23"/>
      <c r="CE1413" s="23"/>
      <c r="CF1413" s="23"/>
      <c r="CG1413" s="24" t="s">
        <v>88</v>
      </c>
      <c r="CH1413" s="23"/>
      <c r="CI1413" s="23"/>
      <c r="CJ1413" s="23"/>
      <c r="CK1413" s="24" t="s">
        <v>155</v>
      </c>
      <c r="CL1413" s="24"/>
      <c r="CM1413" s="23"/>
      <c r="CN1413" s="23"/>
      <c r="CO1413" s="23"/>
      <c r="CP1413" s="23"/>
      <c r="CQ1413" s="24" t="s">
        <v>89</v>
      </c>
      <c r="CR1413" s="23"/>
      <c r="CS1413" s="23"/>
    </row>
    <row r="1414" spans="1:101" ht="18" customHeight="1" thickBot="1">
      <c r="A1414" s="23"/>
      <c r="B1414" s="33"/>
      <c r="C1414" s="23"/>
      <c r="D1414" s="7" t="s">
        <v>99</v>
      </c>
      <c r="E1414" s="8"/>
      <c r="F1414" s="8" t="s">
        <v>100</v>
      </c>
      <c r="G1414" s="9"/>
      <c r="H1414" s="10"/>
      <c r="I1414" s="7" t="s">
        <v>103</v>
      </c>
      <c r="J1414" s="8"/>
      <c r="K1414" s="8" t="s">
        <v>104</v>
      </c>
      <c r="L1414" s="9"/>
      <c r="M1414" s="23"/>
      <c r="N1414" s="194" t="s">
        <v>74</v>
      </c>
      <c r="O1414" s="195"/>
      <c r="P1414" s="196" t="s">
        <v>75</v>
      </c>
      <c r="Q1414" s="197"/>
      <c r="R1414" s="23"/>
      <c r="S1414" s="7" t="s">
        <v>2</v>
      </c>
      <c r="T1414" s="8"/>
      <c r="U1414" s="8" t="s">
        <v>3</v>
      </c>
      <c r="V1414" s="9"/>
      <c r="W1414" s="20"/>
      <c r="X1414" s="194" t="s">
        <v>108</v>
      </c>
      <c r="Y1414" s="195"/>
      <c r="Z1414" s="196" t="s">
        <v>109</v>
      </c>
      <c r="AA1414" s="197"/>
      <c r="AB1414" s="20"/>
      <c r="AC1414" s="7" t="s">
        <v>107</v>
      </c>
      <c r="AD1414" s="8"/>
      <c r="AE1414" s="8" t="s">
        <v>14</v>
      </c>
      <c r="AF1414" s="9"/>
      <c r="AG1414" s="20"/>
      <c r="AH1414" s="194" t="s">
        <v>112</v>
      </c>
      <c r="AI1414" s="195"/>
      <c r="AJ1414" s="196" t="s">
        <v>113</v>
      </c>
      <c r="AK1414" s="197"/>
      <c r="AL1414" s="20"/>
      <c r="AM1414" s="106" t="s">
        <v>135</v>
      </c>
      <c r="AN1414" s="107"/>
      <c r="AO1414" s="107" t="s">
        <v>136</v>
      </c>
      <c r="AP1414" s="108"/>
      <c r="AQ1414" s="23"/>
      <c r="AR1414" s="194" t="s">
        <v>116</v>
      </c>
      <c r="AS1414" s="195"/>
      <c r="AT1414" s="196" t="s">
        <v>0</v>
      </c>
      <c r="AU1414" s="197"/>
      <c r="AV1414" s="36"/>
      <c r="AW1414" s="7" t="s">
        <v>139</v>
      </c>
      <c r="AX1414" s="8"/>
      <c r="AY1414" s="8" t="s">
        <v>140</v>
      </c>
      <c r="AZ1414" s="9"/>
      <c r="BA1414" s="20"/>
      <c r="BB1414" s="194" t="s">
        <v>119</v>
      </c>
      <c r="BC1414" s="195"/>
      <c r="BD1414" s="196" t="s">
        <v>120</v>
      </c>
      <c r="BE1414" s="197"/>
      <c r="BF1414" s="36"/>
      <c r="BG1414" s="190" t="s">
        <v>143</v>
      </c>
      <c r="BH1414" s="191"/>
      <c r="BI1414" s="192" t="s">
        <v>144</v>
      </c>
      <c r="BJ1414" s="193"/>
      <c r="BK1414" s="36"/>
      <c r="BL1414" s="194" t="s">
        <v>123</v>
      </c>
      <c r="BM1414" s="195"/>
      <c r="BN1414" s="196" t="s">
        <v>124</v>
      </c>
      <c r="BO1414" s="197"/>
      <c r="BP1414" s="36"/>
      <c r="BQ1414" s="7" t="s">
        <v>147</v>
      </c>
      <c r="BR1414" s="8"/>
      <c r="BS1414" s="8" t="s">
        <v>148</v>
      </c>
      <c r="BT1414" s="9"/>
      <c r="BU1414" s="20"/>
      <c r="BV1414" s="194" t="s">
        <v>127</v>
      </c>
      <c r="BW1414" s="195"/>
      <c r="BX1414" s="196" t="s">
        <v>128</v>
      </c>
      <c r="BY1414" s="197"/>
      <c r="BZ1414" s="36"/>
      <c r="CA1414" s="7" t="s">
        <v>151</v>
      </c>
      <c r="CB1414" s="8"/>
      <c r="CC1414" s="8" t="s">
        <v>152</v>
      </c>
      <c r="CD1414" s="9"/>
      <c r="CE1414" s="36"/>
      <c r="CF1414" s="194" t="s">
        <v>131</v>
      </c>
      <c r="CG1414" s="195"/>
      <c r="CH1414" s="196" t="s">
        <v>132</v>
      </c>
      <c r="CI1414" s="197"/>
      <c r="CJ1414" s="23"/>
      <c r="CK1414" s="7" t="s">
        <v>156</v>
      </c>
      <c r="CL1414" s="8"/>
      <c r="CM1414" s="8" t="s">
        <v>157</v>
      </c>
      <c r="CN1414" s="9"/>
      <c r="CO1414" s="23"/>
      <c r="CP1414" s="194" t="s">
        <v>160</v>
      </c>
      <c r="CQ1414" s="195"/>
      <c r="CR1414" s="196" t="s">
        <v>132</v>
      </c>
      <c r="CS1414" s="197"/>
      <c r="CU1414" s="26" t="s">
        <v>15</v>
      </c>
      <c r="CW1414" s="52" t="s">
        <v>46</v>
      </c>
    </row>
    <row r="1415" spans="1:101" ht="18" customHeight="1" thickTop="1" thickBot="1">
      <c r="B1415" s="34">
        <v>3.48</v>
      </c>
      <c r="D1415" s="11">
        <v>1</v>
      </c>
      <c r="E1415" s="12">
        <v>0</v>
      </c>
      <c r="F1415" s="13">
        <v>0</v>
      </c>
      <c r="G1415" s="14">
        <v>0</v>
      </c>
      <c r="H1415" s="10"/>
      <c r="I1415" s="11">
        <v>1</v>
      </c>
      <c r="J1415" s="12">
        <v>0</v>
      </c>
      <c r="K1415" s="13">
        <v>0</v>
      </c>
      <c r="L1415" s="40">
        <f t="shared" ref="L1415" si="14918">$B1415*$J$4</f>
        <v>4.9660992000000004</v>
      </c>
      <c r="N1415" s="1">
        <f t="shared" ref="N1415" si="14919">D1415*I1415+F1415*I1418-E1415*J1415-G1415*J1418</f>
        <v>1</v>
      </c>
      <c r="O1415" s="4">
        <f t="shared" ref="O1415" si="14920">(D1415*J1415+E1415*I1415+F1415*J1418+G1415*I1418)</f>
        <v>0</v>
      </c>
      <c r="P1415" s="2">
        <f t="shared" ref="P1415" si="14921">D1415*K1415+F1415*K1418-E1415*L1415-G1415*L1418</f>
        <v>0</v>
      </c>
      <c r="Q1415" s="3">
        <f t="shared" ref="Q1415" si="14922">(D1415*L1415+E1415*K1415+F1415*L1418+G1415*K1418)</f>
        <v>4.9660992000000004</v>
      </c>
      <c r="S1415" s="11">
        <v>1</v>
      </c>
      <c r="T1415" s="12">
        <v>0</v>
      </c>
      <c r="U1415" s="13">
        <v>0</v>
      </c>
      <c r="V1415" s="13">
        <v>0</v>
      </c>
      <c r="W1415" s="20"/>
      <c r="X1415" s="1">
        <f t="shared" ref="X1415" si="14923">N1415*S1415+P1415*S1418-O1415*T1415-Q1415*T1418</f>
        <v>-30.185068861767682</v>
      </c>
      <c r="Y1415" s="4">
        <f t="shared" ref="Y1415" si="14924">(N1415*T1415+O1415*S1415+P1415*T1418+Q1415*S1418)</f>
        <v>0</v>
      </c>
      <c r="Z1415" s="2">
        <f t="shared" ref="Z1415" si="14925">N1415*U1415+P1415*U1418-O1415*V1415-Q1415*V1418</f>
        <v>0</v>
      </c>
      <c r="AA1415" s="3">
        <f t="shared" ref="AA1415" si="14926">(N1415*V1415+O1415*U1415+P1415*V1418+Q1415*U1418)</f>
        <v>4.9660992000000004</v>
      </c>
      <c r="AB1415" s="20"/>
      <c r="AC1415" s="11">
        <v>1</v>
      </c>
      <c r="AD1415" s="12">
        <v>0</v>
      </c>
      <c r="AE1415" s="13">
        <v>0</v>
      </c>
      <c r="AF1415" s="40">
        <f t="shared" ref="AF1415" si="14927">$B1415*$AD$4</f>
        <v>5.9594652000000004</v>
      </c>
      <c r="AG1415" s="20"/>
      <c r="AH1415" s="1">
        <f t="shared" ref="AH1415" si="14928">X1415*AC1415+Z1415*AC1418-Y1415*AD1415-AA1415*AD1418</f>
        <v>-30.185068861767682</v>
      </c>
      <c r="AI1415" s="4">
        <f t="shared" ref="AI1415" si="14929">(X1415*AD1415+Y1415*AC1415+Z1415*AD1418+AA1415*AC1418)</f>
        <v>0</v>
      </c>
      <c r="AJ1415" s="2">
        <f t="shared" ref="AJ1415" si="14930">X1415*AE1415+Z1415*AE1418-Y1415*AF1415-AA1415*AF1418</f>
        <v>0</v>
      </c>
      <c r="AK1415" s="3">
        <f t="shared" ref="AK1415" si="14931">(X1415*AF1415+Y1415*AE1415+Z1415*AF1418+AA1415*AE1418)</f>
        <v>-174.92076824130811</v>
      </c>
      <c r="AL1415" s="20"/>
      <c r="AM1415" s="11">
        <v>1</v>
      </c>
      <c r="AN1415" s="12">
        <v>0</v>
      </c>
      <c r="AO1415" s="13">
        <v>0</v>
      </c>
      <c r="AP1415" s="14">
        <v>0</v>
      </c>
      <c r="AR1415" s="1">
        <f t="shared" ref="AR1415" si="14932">AH1415*AM1415+AJ1415*AM1418-AI1415*AN1415-AK1415*AN1418</f>
        <v>1129.8973025650048</v>
      </c>
      <c r="AS1415" s="4">
        <f t="shared" ref="AS1415" si="14933">(AH1415*AN1415+AI1415*AM1415+AJ1415*AN1418+AK1415*AM1418)</f>
        <v>0</v>
      </c>
      <c r="AT1415" s="2">
        <f t="shared" ref="AT1415" si="14934">AH1415*AO1415+AJ1415*AO1418-AI1415*AP1415-AK1415*AP1418</f>
        <v>0</v>
      </c>
      <c r="AU1415" s="3">
        <f t="shared" ref="AU1415" si="14935">(AH1415*AP1415+AI1415*AO1415+AJ1415*AP1418+AK1415*AO1418)</f>
        <v>-174.92076824130811</v>
      </c>
      <c r="AV1415" s="20"/>
      <c r="AW1415" s="11">
        <v>1</v>
      </c>
      <c r="AX1415" s="12">
        <v>0</v>
      </c>
      <c r="AY1415" s="13">
        <v>0</v>
      </c>
      <c r="AZ1415" s="40">
        <f t="shared" ref="AZ1415" si="14936">$B1415*$AX$4</f>
        <v>5.9594652000000004</v>
      </c>
      <c r="BA1415" s="20"/>
      <c r="BB1415" s="1">
        <f t="shared" ref="BB1415" si="14937">AR1415*AW1415+AT1415*AW1418-AS1415*AX1415-AU1415*AX1418</f>
        <v>1129.8973025650048</v>
      </c>
      <c r="BC1415" s="4">
        <f t="shared" ref="BC1415" si="14938">(AR1415*AX1415+AS1415*AW1415+AT1415*AX1418+AU1415*AW1418)</f>
        <v>0</v>
      </c>
      <c r="BD1415" s="2">
        <f t="shared" ref="BD1415" si="14939">AR1415*AY1415+AT1415*AY1418-AS1415*AZ1415-AU1415*AZ1418</f>
        <v>0</v>
      </c>
      <c r="BE1415" s="3">
        <f t="shared" ref="BE1415" si="14940">(AR1415*AZ1415+AS1415*AY1415+AT1415*AZ1418+AU1415*AY1418)</f>
        <v>6558.6628859687089</v>
      </c>
      <c r="BF1415" s="20"/>
      <c r="BG1415" s="11">
        <v>1</v>
      </c>
      <c r="BH1415" s="12">
        <v>0</v>
      </c>
      <c r="BI1415" s="13">
        <v>0</v>
      </c>
      <c r="BJ1415" s="14">
        <v>0</v>
      </c>
      <c r="BK1415" s="20"/>
      <c r="BL1415" s="1">
        <f t="shared" ref="BL1415" si="14941">BB1415*BG1415+BD1415*BG1418-BC1415*BH1415-BE1415*BH1418</f>
        <v>-40055.819193000396</v>
      </c>
      <c r="BM1415" s="4">
        <f t="shared" ref="BM1415" si="14942">(BB1415*BH1415+BC1415*BG1415+BD1415*BH1418+BE1415*BG1418)</f>
        <v>0</v>
      </c>
      <c r="BN1415" s="2">
        <f t="shared" ref="BN1415" si="14943">BB1415*BI1415+BD1415*BI1418-BC1415*BJ1415-BE1415*BJ1418</f>
        <v>0</v>
      </c>
      <c r="BO1415" s="3">
        <f t="shared" ref="BO1415" si="14944">(BB1415*BJ1415+BC1415*BI1415+BD1415*BJ1418+BE1415*BI1418)</f>
        <v>6558.6628859687089</v>
      </c>
      <c r="BP1415" s="20"/>
      <c r="BQ1415" s="11">
        <v>1</v>
      </c>
      <c r="BR1415" s="12">
        <v>0</v>
      </c>
      <c r="BS1415" s="13">
        <v>0</v>
      </c>
      <c r="BT1415" s="40">
        <f t="shared" ref="BT1415" si="14945">$B1415*BR$4</f>
        <v>4.9660992000000004</v>
      </c>
      <c r="BU1415" s="20"/>
      <c r="BV1415" s="1">
        <f t="shared" ref="BV1415" si="14946">BL1415*BQ1415+BN1415*BQ1418-BM1415*BR1415-BO1415*BR1418</f>
        <v>-40055.819193000396</v>
      </c>
      <c r="BW1415" s="4">
        <f t="shared" ref="BW1415" si="14947">(BL1415*BR1415+BM1415*BQ1415+BN1415*BR1418+BO1415*BQ1418)</f>
        <v>0</v>
      </c>
      <c r="BX1415" s="2">
        <f t="shared" ref="BX1415" si="14948">BL1415*BS1415+BN1415*BS1418-BM1415*BT1415-BO1415*BT1418</f>
        <v>0</v>
      </c>
      <c r="BY1415" s="3">
        <f t="shared" ref="BY1415" si="14949">(BL1415*BT1415+BM1415*BS1415+BN1415*BT1418+BO1415*BS1418)</f>
        <v>-192362.50876373521</v>
      </c>
      <c r="BZ1415" s="20"/>
      <c r="CA1415" s="11">
        <v>1</v>
      </c>
      <c r="CB1415" s="12">
        <v>0</v>
      </c>
      <c r="CC1415" s="13">
        <v>0</v>
      </c>
      <c r="CD1415" s="14">
        <v>0</v>
      </c>
      <c r="CE1415" s="20"/>
      <c r="CF1415" s="1">
        <f t="shared" ref="CF1415" si="14950">BV1415*CA1415+BX1415*CA1418-BW1415*CB1415-BY1415*CB1418</f>
        <v>505174.62896684656</v>
      </c>
      <c r="CG1415" s="4">
        <f t="shared" ref="CG1415" si="14951">(BV1415*CB1415+BW1415*CA1415+BX1415*CB1418+BY1415*CA1418)</f>
        <v>0</v>
      </c>
      <c r="CH1415" s="2">
        <f t="shared" ref="CH1415" si="14952">BV1415*CC1415+BX1415*CC1418-BW1415*CD1415-BY1415*CD1418</f>
        <v>0</v>
      </c>
      <c r="CI1415" s="3">
        <f t="shared" ref="CI1415" si="14953">(BV1415*CD1415+BW1415*CC1415+BX1415*CD1418+BY1415*CC1418)</f>
        <v>-192362.50876373521</v>
      </c>
      <c r="CJ1415" s="28"/>
      <c r="CK1415" s="11">
        <v>1</v>
      </c>
      <c r="CL1415" s="12">
        <v>0</v>
      </c>
      <c r="CM1415" s="13">
        <v>0</v>
      </c>
      <c r="CN1415" s="14">
        <v>0</v>
      </c>
      <c r="CP1415" s="1">
        <f t="shared" ref="CP1415" si="14954">CF1415*CK1415+CH1415*CK1418-CG1415*CL1415-CI1415*CL1418</f>
        <v>505174.62896684656</v>
      </c>
      <c r="CQ1415" s="4">
        <f t="shared" ref="CQ1415" si="14955">(CF1415*CL1415+CG1415*CK1415+CH1415*CL1418+CI1415*CK1418)</f>
        <v>-192362.50876373521</v>
      </c>
      <c r="CR1415" s="2">
        <f t="shared" ref="CR1415" si="14956">CF1415*CM1415+CH1415*CM1418-CG1415*CN1415-CI1415*CN1418</f>
        <v>0</v>
      </c>
      <c r="CS1415" s="3">
        <f t="shared" ref="CS1415" si="14957">(CF1415*CN1415+CG1415*CM1415+CH1415*CN1418+CI1415*CM1418)</f>
        <v>-192362.50876373521</v>
      </c>
      <c r="CU1415" s="29">
        <f t="shared" ref="CU1415" si="14958">20*LOG(((1+$CL$4)/$CL$4)/((CP1415+CP1418)^2+(CQ1415+CQ1418)^2)^0.5)</f>
        <v>-117.61073658485626</v>
      </c>
      <c r="CW1415" s="53">
        <f t="shared" ref="CW1415" si="14959">((CP1415^2+CQ1415^2)^0.5)/((CP1418^2+CQ1418^2)^0.5)</f>
        <v>0.38078418379363582</v>
      </c>
    </row>
    <row r="1416" spans="1:101" ht="18" customHeight="1" thickBot="1">
      <c r="D1416" s="11"/>
      <c r="E1416" s="13"/>
      <c r="F1416" s="13"/>
      <c r="G1416" s="15"/>
      <c r="H1416" s="10"/>
      <c r="I1416" s="11"/>
      <c r="J1416" s="13"/>
      <c r="K1416" s="13"/>
      <c r="L1416" s="15"/>
      <c r="N1416" s="5"/>
      <c r="Q1416" s="6"/>
      <c r="S1416" s="11"/>
      <c r="T1416" s="13"/>
      <c r="U1416" s="13"/>
      <c r="V1416" s="15"/>
      <c r="W1416" s="20"/>
      <c r="X1416" s="5"/>
      <c r="AA1416" s="6"/>
      <c r="AB1416" s="20"/>
      <c r="AC1416" s="11"/>
      <c r="AD1416" s="13"/>
      <c r="AE1416" s="13"/>
      <c r="AF1416" s="15"/>
      <c r="AG1416" s="20"/>
      <c r="AH1416" s="5"/>
      <c r="AK1416" s="6"/>
      <c r="AL1416" s="20"/>
      <c r="AM1416" s="11"/>
      <c r="AN1416" s="13"/>
      <c r="AO1416" s="13"/>
      <c r="AP1416" s="15"/>
      <c r="AR1416" s="5"/>
      <c r="AU1416" s="6"/>
      <c r="AW1416" s="11"/>
      <c r="AX1416" s="13"/>
      <c r="AY1416" s="13"/>
      <c r="AZ1416" s="15"/>
      <c r="BA1416" s="20"/>
      <c r="BB1416" s="5"/>
      <c r="BE1416" s="6"/>
      <c r="BG1416" s="11"/>
      <c r="BH1416" s="13"/>
      <c r="BI1416" s="13"/>
      <c r="BJ1416" s="15"/>
      <c r="BL1416" s="5"/>
      <c r="BO1416" s="6"/>
      <c r="BQ1416" s="11"/>
      <c r="BR1416" s="13"/>
      <c r="BS1416" s="13"/>
      <c r="BT1416" s="15"/>
      <c r="BU1416" s="20"/>
      <c r="BV1416" s="5"/>
      <c r="BY1416" s="6"/>
      <c r="CA1416" s="11"/>
      <c r="CB1416" s="13"/>
      <c r="CC1416" s="13"/>
      <c r="CD1416" s="15"/>
      <c r="CF1416" s="5"/>
      <c r="CI1416" s="6"/>
      <c r="CK1416" s="11"/>
      <c r="CL1416" s="13"/>
      <c r="CM1416" s="13"/>
      <c r="CN1416" s="15"/>
      <c r="CP1416" s="5"/>
      <c r="CS1416" s="6"/>
      <c r="CW1416" s="54"/>
    </row>
    <row r="1417" spans="1:101" ht="18" customHeight="1" thickBot="1">
      <c r="D1417" s="11" t="s">
        <v>101</v>
      </c>
      <c r="E1417" s="13"/>
      <c r="F1417" s="13" t="s">
        <v>102</v>
      </c>
      <c r="G1417" s="15"/>
      <c r="H1417" s="10"/>
      <c r="I1417" s="11" t="s">
        <v>106</v>
      </c>
      <c r="J1417" s="13"/>
      <c r="K1417" s="13" t="s">
        <v>105</v>
      </c>
      <c r="L1417" s="15"/>
      <c r="N1417" s="194" t="s">
        <v>16</v>
      </c>
      <c r="O1417" s="195"/>
      <c r="P1417" s="196" t="s">
        <v>17</v>
      </c>
      <c r="Q1417" s="197"/>
      <c r="S1417" s="11" t="s">
        <v>4</v>
      </c>
      <c r="T1417" s="13"/>
      <c r="U1417" s="13" t="s">
        <v>5</v>
      </c>
      <c r="V1417" s="15"/>
      <c r="W1417" s="20"/>
      <c r="X1417" s="194" t="s">
        <v>111</v>
      </c>
      <c r="Y1417" s="195"/>
      <c r="Z1417" s="196" t="s">
        <v>110</v>
      </c>
      <c r="AA1417" s="197"/>
      <c r="AB1417" s="20"/>
      <c r="AC1417" s="11" t="s">
        <v>18</v>
      </c>
      <c r="AD1417" s="13"/>
      <c r="AE1417" s="13" t="s">
        <v>19</v>
      </c>
      <c r="AF1417" s="15"/>
      <c r="AG1417" s="20"/>
      <c r="AH1417" s="194" t="s">
        <v>114</v>
      </c>
      <c r="AI1417" s="195"/>
      <c r="AJ1417" s="196" t="s">
        <v>115</v>
      </c>
      <c r="AK1417" s="197"/>
      <c r="AL1417" s="20"/>
      <c r="AM1417" s="11" t="s">
        <v>138</v>
      </c>
      <c r="AN1417" s="13"/>
      <c r="AO1417" s="13" t="s">
        <v>137</v>
      </c>
      <c r="AP1417" s="15"/>
      <c r="AR1417" s="194" t="s">
        <v>117</v>
      </c>
      <c r="AS1417" s="195"/>
      <c r="AT1417" s="196" t="s">
        <v>118</v>
      </c>
      <c r="AU1417" s="197"/>
      <c r="AV1417" s="36"/>
      <c r="AW1417" s="11" t="s">
        <v>142</v>
      </c>
      <c r="AX1417" s="13"/>
      <c r="AY1417" s="13" t="s">
        <v>141</v>
      </c>
      <c r="AZ1417" s="15"/>
      <c r="BA1417" s="20"/>
      <c r="BB1417" s="194" t="s">
        <v>122</v>
      </c>
      <c r="BC1417" s="195"/>
      <c r="BD1417" s="196" t="s">
        <v>121</v>
      </c>
      <c r="BE1417" s="197"/>
      <c r="BF1417" s="36"/>
      <c r="BG1417" s="11" t="s">
        <v>145</v>
      </c>
      <c r="BH1417" s="13"/>
      <c r="BI1417" s="13" t="s">
        <v>146</v>
      </c>
      <c r="BJ1417" s="15"/>
      <c r="BK1417" s="36"/>
      <c r="BL1417" s="194" t="s">
        <v>125</v>
      </c>
      <c r="BM1417" s="195"/>
      <c r="BN1417" s="196" t="s">
        <v>126</v>
      </c>
      <c r="BO1417" s="197"/>
      <c r="BP1417" s="36"/>
      <c r="BQ1417" s="11" t="s">
        <v>150</v>
      </c>
      <c r="BR1417" s="13"/>
      <c r="BS1417" s="13" t="s">
        <v>149</v>
      </c>
      <c r="BT1417" s="15"/>
      <c r="BU1417" s="20"/>
      <c r="BV1417" s="194" t="s">
        <v>129</v>
      </c>
      <c r="BW1417" s="195"/>
      <c r="BX1417" s="196" t="s">
        <v>130</v>
      </c>
      <c r="BY1417" s="197"/>
      <c r="BZ1417" s="36"/>
      <c r="CA1417" s="11" t="s">
        <v>154</v>
      </c>
      <c r="CB1417" s="13"/>
      <c r="CC1417" s="13" t="s">
        <v>153</v>
      </c>
      <c r="CD1417" s="15"/>
      <c r="CE1417" s="36"/>
      <c r="CF1417" s="194" t="s">
        <v>134</v>
      </c>
      <c r="CG1417" s="195"/>
      <c r="CH1417" s="196" t="s">
        <v>133</v>
      </c>
      <c r="CI1417" s="197"/>
      <c r="CK1417" s="11" t="s">
        <v>159</v>
      </c>
      <c r="CL1417" s="13"/>
      <c r="CM1417" s="13" t="s">
        <v>158</v>
      </c>
      <c r="CN1417" s="15"/>
      <c r="CP1417" s="109" t="s">
        <v>161</v>
      </c>
      <c r="CQ1417" s="110"/>
      <c r="CR1417" s="111" t="s">
        <v>162</v>
      </c>
      <c r="CS1417" s="112"/>
      <c r="CU1417" s="38" t="s">
        <v>29</v>
      </c>
      <c r="CW1417" s="55" t="s">
        <v>47</v>
      </c>
    </row>
    <row r="1418" spans="1:101" ht="18" customHeight="1" thickTop="1" thickBot="1">
      <c r="D1418" s="16">
        <v>0</v>
      </c>
      <c r="E1418" s="17">
        <f t="shared" ref="E1418" si="14960">$B1415*$E$4</f>
        <v>2.8343903999999998</v>
      </c>
      <c r="F1418" s="18">
        <v>1</v>
      </c>
      <c r="G1418" s="19">
        <v>0</v>
      </c>
      <c r="H1418" s="10"/>
      <c r="I1418" s="16">
        <v>0</v>
      </c>
      <c r="J1418" s="17">
        <v>0</v>
      </c>
      <c r="K1418" s="18">
        <v>1</v>
      </c>
      <c r="L1418" s="19">
        <v>0</v>
      </c>
      <c r="N1418" s="1">
        <f t="shared" ref="N1418" si="14961">D1418*I1415+F1418*I1418-E1418*J1415-G1418*J1418</f>
        <v>0</v>
      </c>
      <c r="O1418" s="4">
        <f t="shared" ref="O1418" si="14962">(D1418*J1415+E1418*I1415+F1418*J1418+G1418*I1418)</f>
        <v>2.8343903999999998</v>
      </c>
      <c r="P1418" s="2">
        <f t="shared" ref="P1418" si="14963">D1418*K1415+F1418*K1418-E1418*L1415-G1418*L1418</f>
        <v>-13.075863897927681</v>
      </c>
      <c r="Q1418" s="3">
        <f t="shared" ref="Q1418" si="14964">(D1418*L1415+E1418*K1415+F1418*L1418+G1418*K1418)</f>
        <v>0</v>
      </c>
      <c r="S1418" s="16">
        <v>0</v>
      </c>
      <c r="T1418" s="17">
        <f t="shared" ref="T1418" si="14965">$B1415*$T$4</f>
        <v>6.2795904</v>
      </c>
      <c r="U1418" s="18">
        <v>1</v>
      </c>
      <c r="V1418" s="19">
        <v>0</v>
      </c>
      <c r="W1418" s="20"/>
      <c r="X1418" s="1">
        <f t="shared" ref="X1418" si="14966">N1418*S1415+P1418*S1418-O1418*T1415-Q1418*T1418</f>
        <v>0</v>
      </c>
      <c r="Y1418" s="4">
        <f t="shared" ref="Y1418" si="14967">(N1418*T1415+O1418*S1415+P1418*T1418+Q1418*S1418)</f>
        <v>-79.276679005133246</v>
      </c>
      <c r="Z1418" s="2">
        <f t="shared" ref="Z1418" si="14968">N1418*U1415+P1418*U1418-O1418*V1415-Q1418*V1418</f>
        <v>-13.075863897927681</v>
      </c>
      <c r="AA1418" s="3">
        <f t="shared" ref="AA1418" si="14969">(N1418*V1415+O1418*U1415+P1418*V1418+Q1418*U1418)</f>
        <v>0</v>
      </c>
      <c r="AB1418" s="20"/>
      <c r="AC1418" s="16">
        <v>0</v>
      </c>
      <c r="AD1418" s="17">
        <v>0</v>
      </c>
      <c r="AE1418" s="18">
        <v>1</v>
      </c>
      <c r="AF1418" s="19">
        <v>0</v>
      </c>
      <c r="AG1418" s="20"/>
      <c r="AH1418" s="1">
        <f t="shared" ref="AH1418" si="14970">X1418*AC1415+Z1418*AC1418-Y1418*AD1415-AA1418*AD1418</f>
        <v>0</v>
      </c>
      <c r="AI1418" s="4">
        <f t="shared" ref="AI1418" si="14971">(X1418*AD1415+Y1418*AC1415+Z1418*AD1418+AA1418*AC1418)</f>
        <v>-79.276679005133246</v>
      </c>
      <c r="AJ1418" s="2">
        <f t="shared" ref="AJ1418" si="14972">X1418*AE1415+Z1418*AE1418-Y1418*AF1415-AA1418*AF1418</f>
        <v>459.37074580473455</v>
      </c>
      <c r="AK1418" s="3">
        <f t="shared" ref="AK1418" si="14973">(X1418*AF1415+Y1418*AE1415+Z1418*AF1418+AA1418*AE1418)</f>
        <v>0</v>
      </c>
      <c r="AL1418" s="20"/>
      <c r="AM1418" s="16">
        <v>0</v>
      </c>
      <c r="AN1418" s="17">
        <f t="shared" ref="AN1418" si="14974">$B1415*$AN$4</f>
        <v>6.6320447999999992</v>
      </c>
      <c r="AO1418" s="18">
        <v>1</v>
      </c>
      <c r="AP1418" s="19">
        <v>0</v>
      </c>
      <c r="AR1418" s="1">
        <f t="shared" ref="AR1418" si="14975">AH1418*AM1415+AJ1418*AM1418-AI1418*AN1415-AK1418*AN1418</f>
        <v>0</v>
      </c>
      <c r="AS1418" s="4">
        <f t="shared" ref="AS1418" si="14976">(AH1418*AN1415+AI1418*AM1415+AJ1418*AN1418+AK1418*AM1418)</f>
        <v>2967.2906869812782</v>
      </c>
      <c r="AT1418" s="2">
        <f t="shared" ref="AT1418" si="14977">AH1418*AO1415+AJ1418*AO1418-AI1418*AP1415-AK1418*AP1418</f>
        <v>459.37074580473455</v>
      </c>
      <c r="AU1418" s="3">
        <f t="shared" ref="AU1418" si="14978">(AH1418*AP1415+AI1418*AO1415+AJ1418*AP1418+AK1418*AO1418)</f>
        <v>0</v>
      </c>
      <c r="AV1418" s="20"/>
      <c r="AW1418" s="16">
        <v>0</v>
      </c>
      <c r="AX1418" s="17">
        <v>0</v>
      </c>
      <c r="AY1418" s="18">
        <v>1</v>
      </c>
      <c r="AZ1418" s="19">
        <v>0</v>
      </c>
      <c r="BA1418" s="20"/>
      <c r="BB1418" s="1">
        <f t="shared" ref="BB1418" si="14979">AR1418*AW1415+AT1418*AW1418-AS1418*AX1415-AU1418*AX1418</f>
        <v>0</v>
      </c>
      <c r="BC1418" s="4">
        <f t="shared" ref="BC1418" si="14980">(AR1418*AX1415+AS1418*AW1415+AT1418*AX1418+AU1418*AW1418)</f>
        <v>2967.2906869812782</v>
      </c>
      <c r="BD1418" s="2">
        <f t="shared" ref="BD1418" si="14981">AR1418*AY1415+AT1418*AY1418-AS1418*AZ1415-AU1418*AZ1418</f>
        <v>-17224.094841544287</v>
      </c>
      <c r="BE1418" s="3">
        <f t="shared" ref="BE1418" si="14982">(AR1418*AZ1415+AS1418*AY1415+AT1418*AZ1418+AU1418*AY1418)</f>
        <v>0</v>
      </c>
      <c r="BF1418" s="20"/>
      <c r="BG1418" s="16">
        <v>0</v>
      </c>
      <c r="BH1418" s="17">
        <f t="shared" ref="BH1418" si="14983">$B1415*$BH$4</f>
        <v>6.2795904</v>
      </c>
      <c r="BI1418" s="18">
        <v>1</v>
      </c>
      <c r="BJ1418" s="19">
        <v>0</v>
      </c>
      <c r="BK1418" s="20"/>
      <c r="BL1418" s="1">
        <f t="shared" ref="BL1418" si="14984">BB1418*BG1415+BD1418*BG1418-BC1418*BH1415-BE1418*BH1418</f>
        <v>0</v>
      </c>
      <c r="BM1418" s="4">
        <f t="shared" ref="BM1418" si="14985">(BB1418*BH1415+BC1418*BG1415+BD1418*BH1418+BE1418*BG1418)</f>
        <v>-105192.96992866976</v>
      </c>
      <c r="BN1418" s="2">
        <f t="shared" ref="BN1418" si="14986">BB1418*BI1415+BD1418*BI1418-BC1418*BJ1415-BE1418*BJ1418</f>
        <v>-17224.094841544287</v>
      </c>
      <c r="BO1418" s="3">
        <f t="shared" ref="BO1418" si="14987">(BB1418*BJ1415+BC1418*BI1415+BD1418*BJ1418+BE1418*BI1418)</f>
        <v>0</v>
      </c>
      <c r="BP1418" s="20"/>
      <c r="BQ1418" s="16">
        <v>0</v>
      </c>
      <c r="BR1418" s="17">
        <v>0</v>
      </c>
      <c r="BS1418" s="18">
        <v>1</v>
      </c>
      <c r="BT1418" s="19">
        <v>0</v>
      </c>
      <c r="BU1418" s="20"/>
      <c r="BV1418" s="1">
        <f t="shared" ref="BV1418" si="14988">BL1418*BQ1415+BN1418*BQ1418-BM1418*BR1415-BO1418*BR1418</f>
        <v>0</v>
      </c>
      <c r="BW1418" s="4">
        <f t="shared" ref="BW1418" si="14989">(BL1418*BR1415+BM1418*BQ1415+BN1418*BR1418+BO1418*BQ1418)</f>
        <v>-105192.96992866976</v>
      </c>
      <c r="BX1418" s="2">
        <f t="shared" ref="BX1418" si="14990">BL1418*BS1415+BN1418*BS1418-BM1418*BT1415-BO1418*BT1418</f>
        <v>505174.62896684668</v>
      </c>
      <c r="BY1418" s="3">
        <f t="shared" ref="BY1418" si="14991">(BL1418*BT1415+BM1418*BS1415+BN1418*BT1418+BO1418*BS1418)</f>
        <v>0</v>
      </c>
      <c r="BZ1418" s="20"/>
      <c r="CA1418" s="16">
        <v>0</v>
      </c>
      <c r="CB1418" s="17">
        <f t="shared" ref="CB1418" si="14992">$B1415*$CB$4</f>
        <v>2.8343903999999998</v>
      </c>
      <c r="CC1418" s="18">
        <v>1</v>
      </c>
      <c r="CD1418" s="19">
        <v>0</v>
      </c>
      <c r="CE1418" s="20"/>
      <c r="CF1418" s="1">
        <f t="shared" ref="CF1418" si="14993">BV1418*CA1415+BX1418*CA1418-BW1418*CB1415-BY1418*CB1418</f>
        <v>0</v>
      </c>
      <c r="CG1418" s="4">
        <f t="shared" ref="CG1418" si="14994">(BV1418*CB1415+BW1418*CA1415+BX1418*CB1418+BY1418*CA1418)</f>
        <v>1326669.1487385223</v>
      </c>
      <c r="CH1418" s="2">
        <f t="shared" ref="CH1418" si="14995">BV1418*CC1415+BX1418*CC1418-BW1418*CD1415-BY1418*CD1418</f>
        <v>505174.62896684668</v>
      </c>
      <c r="CI1418" s="3">
        <f t="shared" ref="CI1418" si="14996">(BV1418*CD1415+BW1418*CC1415+BX1418*CD1418+BY1418*CC1418)</f>
        <v>0</v>
      </c>
      <c r="CK1418" s="16">
        <f t="shared" ref="CK1418" si="14997">1/$CL$4</f>
        <v>1</v>
      </c>
      <c r="CL1418" s="17">
        <v>0</v>
      </c>
      <c r="CM1418" s="18">
        <v>1</v>
      </c>
      <c r="CN1418" s="19">
        <v>0</v>
      </c>
      <c r="CP1418" s="1">
        <f t="shared" ref="CP1418" si="14998">CF1418*CK1415+CH1418*CK1418-CG1418*CL1415-CI1418*CL1418</f>
        <v>505174.62896684668</v>
      </c>
      <c r="CQ1418" s="4">
        <f t="shared" ref="CQ1418" si="14999">(CF1418*CL1415+CG1418*CK1415+CH1418*CL1418+CI1418*CK1418)</f>
        <v>1326669.1487385223</v>
      </c>
      <c r="CR1418" s="2">
        <f t="shared" ref="CR1418" si="15000">CF1418*CM1415+CH1418*CM1418-CG1418*CN1415-CI1418*CN1418</f>
        <v>505174.62896684668</v>
      </c>
      <c r="CS1418" s="3">
        <f t="shared" ref="CS1418" si="15001">(CF1418*CN1415+CG1418*CM1415+CH1418*CN1418+CI1418*CM1418)</f>
        <v>0</v>
      </c>
      <c r="CU1418" s="39">
        <f t="shared" ref="CU1418" si="15002">(180/PI())*ATAN(-1*(CQ1415/CP1415))</f>
        <v>20.846041902494658</v>
      </c>
      <c r="CW1418" s="56">
        <f t="shared" ref="CW1418" si="15003">20*LOG(((1-(10^(CU1415/20)^2)*(1-((1-CW1415)/(1+CW1415))^2))^0.5))</f>
        <v>-6.0145104088949347E-12</v>
      </c>
    </row>
    <row r="1419" spans="1:101" ht="18" customHeight="1">
      <c r="E1419" s="20"/>
      <c r="F1419" s="20"/>
      <c r="G1419" s="20"/>
      <c r="H1419" s="20"/>
      <c r="I1419" s="20"/>
      <c r="J1419" s="20"/>
      <c r="K1419" s="20"/>
      <c r="L1419" s="20"/>
      <c r="M1419" s="20"/>
      <c r="N1419" s="20"/>
      <c r="O1419" s="20"/>
      <c r="P1419" s="20"/>
      <c r="Q1419" s="20"/>
      <c r="R1419" s="20"/>
      <c r="S1419" s="20"/>
      <c r="T1419" s="20"/>
      <c r="U1419" s="20"/>
      <c r="V1419" s="20"/>
      <c r="W1419" s="20"/>
      <c r="X1419" s="20"/>
      <c r="Y1419" s="20"/>
      <c r="Z1419" s="20"/>
      <c r="AA1419" s="20"/>
      <c r="AB1419" s="30"/>
      <c r="AC1419" s="20"/>
      <c r="AD1419" s="20"/>
      <c r="AE1419" s="20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</row>
    <row r="1420" spans="1:101" ht="18" customHeight="1"/>
    <row r="1421" spans="1:101" ht="18" customHeight="1" thickBot="1">
      <c r="A1421" s="23"/>
      <c r="B1421" s="23"/>
      <c r="C1421" s="23"/>
      <c r="D1421" s="20" t="s">
        <v>6</v>
      </c>
      <c r="E1421" s="20"/>
      <c r="F1421" s="20"/>
      <c r="G1421" s="20"/>
      <c r="H1421" s="20"/>
      <c r="I1421" s="20" t="s">
        <v>7</v>
      </c>
      <c r="J1421" s="20"/>
      <c r="K1421" s="20"/>
      <c r="L1421" s="20"/>
      <c r="M1421" s="23"/>
      <c r="N1421" s="23"/>
      <c r="O1421" s="24" t="s">
        <v>8</v>
      </c>
      <c r="P1421" s="23"/>
      <c r="Q1421" s="23"/>
      <c r="R1421" s="23"/>
      <c r="S1421" s="20"/>
      <c r="T1421" s="20" t="s">
        <v>9</v>
      </c>
      <c r="U1421" s="23"/>
      <c r="V1421" s="23"/>
      <c r="W1421" s="23"/>
      <c r="X1421" s="23"/>
      <c r="Y1421" s="24" t="s">
        <v>10</v>
      </c>
      <c r="Z1421" s="23"/>
      <c r="AA1421" s="23"/>
      <c r="AB1421" s="23"/>
      <c r="AC1421" s="24" t="s">
        <v>11</v>
      </c>
      <c r="AD1421" s="20"/>
      <c r="AE1421" s="20"/>
      <c r="AF1421" s="20"/>
      <c r="AG1421" s="20"/>
      <c r="AH1421" s="23"/>
      <c r="AI1421" s="24" t="s">
        <v>12</v>
      </c>
      <c r="AJ1421" s="23"/>
      <c r="AK1421" s="23"/>
      <c r="AL1421" s="20"/>
      <c r="AM1421" s="24" t="s">
        <v>21</v>
      </c>
      <c r="AN1421" s="20"/>
      <c r="AO1421" s="23"/>
      <c r="AP1421" s="23"/>
      <c r="AQ1421" s="23"/>
      <c r="AR1421" s="23"/>
      <c r="AS1421" s="24" t="s">
        <v>87</v>
      </c>
      <c r="AT1421" s="23"/>
      <c r="AU1421" s="23"/>
      <c r="AV1421" s="23"/>
      <c r="AW1421" s="24" t="s">
        <v>22</v>
      </c>
      <c r="AX1421" s="20"/>
      <c r="AY1421" s="20"/>
      <c r="AZ1421" s="20"/>
      <c r="BA1421" s="20"/>
      <c r="BB1421" s="23"/>
      <c r="BC1421" s="24" t="s">
        <v>13</v>
      </c>
      <c r="BD1421" s="23"/>
      <c r="BE1421" s="23"/>
      <c r="BF1421" s="23"/>
      <c r="BG1421" s="24" t="s">
        <v>23</v>
      </c>
      <c r="BH1421" s="20"/>
      <c r="BI1421" s="23"/>
      <c r="BJ1421" s="23"/>
      <c r="BK1421" s="23"/>
      <c r="BL1421" s="23"/>
      <c r="BM1421" s="24" t="s">
        <v>24</v>
      </c>
      <c r="BN1421" s="23"/>
      <c r="BO1421" s="23"/>
      <c r="BP1421" s="23"/>
      <c r="BQ1421" s="24" t="s">
        <v>22</v>
      </c>
      <c r="BR1421" s="20"/>
      <c r="BS1421" s="20"/>
      <c r="BT1421" s="20"/>
      <c r="BU1421" s="20"/>
      <c r="BV1421" s="23"/>
      <c r="BW1421" s="24" t="s">
        <v>25</v>
      </c>
      <c r="BX1421" s="23"/>
      <c r="BY1421" s="23"/>
      <c r="BZ1421" s="23"/>
      <c r="CA1421" s="24" t="s">
        <v>23</v>
      </c>
      <c r="CB1421" s="20"/>
      <c r="CC1421" s="23"/>
      <c r="CD1421" s="23"/>
      <c r="CE1421" s="23"/>
      <c r="CF1421" s="23"/>
      <c r="CG1421" s="24" t="s">
        <v>88</v>
      </c>
      <c r="CH1421" s="23"/>
      <c r="CI1421" s="23"/>
      <c r="CJ1421" s="23"/>
      <c r="CK1421" s="24" t="s">
        <v>155</v>
      </c>
      <c r="CL1421" s="24"/>
      <c r="CM1421" s="23"/>
      <c r="CN1421" s="23"/>
      <c r="CO1421" s="23"/>
      <c r="CP1421" s="23"/>
      <c r="CQ1421" s="24" t="s">
        <v>89</v>
      </c>
      <c r="CR1421" s="23"/>
      <c r="CS1421" s="23"/>
    </row>
    <row r="1422" spans="1:101" ht="18" customHeight="1" thickBot="1">
      <c r="A1422" s="23"/>
      <c r="B1422" s="33"/>
      <c r="C1422" s="23"/>
      <c r="D1422" s="7" t="s">
        <v>99</v>
      </c>
      <c r="E1422" s="8"/>
      <c r="F1422" s="8" t="s">
        <v>100</v>
      </c>
      <c r="G1422" s="9"/>
      <c r="H1422" s="10"/>
      <c r="I1422" s="7" t="s">
        <v>103</v>
      </c>
      <c r="J1422" s="8"/>
      <c r="K1422" s="8" t="s">
        <v>104</v>
      </c>
      <c r="L1422" s="9"/>
      <c r="M1422" s="23"/>
      <c r="N1422" s="194" t="s">
        <v>74</v>
      </c>
      <c r="O1422" s="195"/>
      <c r="P1422" s="196" t="s">
        <v>75</v>
      </c>
      <c r="Q1422" s="197"/>
      <c r="R1422" s="23"/>
      <c r="S1422" s="7" t="s">
        <v>2</v>
      </c>
      <c r="T1422" s="8"/>
      <c r="U1422" s="8" t="s">
        <v>3</v>
      </c>
      <c r="V1422" s="9"/>
      <c r="W1422" s="20"/>
      <c r="X1422" s="194" t="s">
        <v>108</v>
      </c>
      <c r="Y1422" s="195"/>
      <c r="Z1422" s="196" t="s">
        <v>109</v>
      </c>
      <c r="AA1422" s="197"/>
      <c r="AB1422" s="20"/>
      <c r="AC1422" s="7" t="s">
        <v>107</v>
      </c>
      <c r="AD1422" s="8"/>
      <c r="AE1422" s="8" t="s">
        <v>14</v>
      </c>
      <c r="AF1422" s="9"/>
      <c r="AG1422" s="20"/>
      <c r="AH1422" s="194" t="s">
        <v>112</v>
      </c>
      <c r="AI1422" s="195"/>
      <c r="AJ1422" s="196" t="s">
        <v>113</v>
      </c>
      <c r="AK1422" s="197"/>
      <c r="AL1422" s="20"/>
      <c r="AM1422" s="106" t="s">
        <v>135</v>
      </c>
      <c r="AN1422" s="107"/>
      <c r="AO1422" s="107" t="s">
        <v>136</v>
      </c>
      <c r="AP1422" s="108"/>
      <c r="AQ1422" s="23"/>
      <c r="AR1422" s="194" t="s">
        <v>116</v>
      </c>
      <c r="AS1422" s="195"/>
      <c r="AT1422" s="196" t="s">
        <v>0</v>
      </c>
      <c r="AU1422" s="197"/>
      <c r="AV1422" s="36"/>
      <c r="AW1422" s="7" t="s">
        <v>139</v>
      </c>
      <c r="AX1422" s="8"/>
      <c r="AY1422" s="8" t="s">
        <v>140</v>
      </c>
      <c r="AZ1422" s="9"/>
      <c r="BA1422" s="20"/>
      <c r="BB1422" s="194" t="s">
        <v>119</v>
      </c>
      <c r="BC1422" s="195"/>
      <c r="BD1422" s="196" t="s">
        <v>120</v>
      </c>
      <c r="BE1422" s="197"/>
      <c r="BF1422" s="36"/>
      <c r="BG1422" s="190" t="s">
        <v>143</v>
      </c>
      <c r="BH1422" s="191"/>
      <c r="BI1422" s="192" t="s">
        <v>144</v>
      </c>
      <c r="BJ1422" s="193"/>
      <c r="BK1422" s="36"/>
      <c r="BL1422" s="194" t="s">
        <v>123</v>
      </c>
      <c r="BM1422" s="195"/>
      <c r="BN1422" s="196" t="s">
        <v>124</v>
      </c>
      <c r="BO1422" s="197"/>
      <c r="BP1422" s="36"/>
      <c r="BQ1422" s="7" t="s">
        <v>147</v>
      </c>
      <c r="BR1422" s="8"/>
      <c r="BS1422" s="8" t="s">
        <v>148</v>
      </c>
      <c r="BT1422" s="9"/>
      <c r="BU1422" s="20"/>
      <c r="BV1422" s="194" t="s">
        <v>127</v>
      </c>
      <c r="BW1422" s="195"/>
      <c r="BX1422" s="196" t="s">
        <v>128</v>
      </c>
      <c r="BY1422" s="197"/>
      <c r="BZ1422" s="36"/>
      <c r="CA1422" s="7" t="s">
        <v>151</v>
      </c>
      <c r="CB1422" s="8"/>
      <c r="CC1422" s="8" t="s">
        <v>152</v>
      </c>
      <c r="CD1422" s="9"/>
      <c r="CE1422" s="36"/>
      <c r="CF1422" s="194" t="s">
        <v>131</v>
      </c>
      <c r="CG1422" s="195"/>
      <c r="CH1422" s="196" t="s">
        <v>132</v>
      </c>
      <c r="CI1422" s="197"/>
      <c r="CJ1422" s="23"/>
      <c r="CK1422" s="7" t="s">
        <v>156</v>
      </c>
      <c r="CL1422" s="8"/>
      <c r="CM1422" s="8" t="s">
        <v>157</v>
      </c>
      <c r="CN1422" s="9"/>
      <c r="CO1422" s="23"/>
      <c r="CP1422" s="194" t="s">
        <v>160</v>
      </c>
      <c r="CQ1422" s="195"/>
      <c r="CR1422" s="196" t="s">
        <v>132</v>
      </c>
      <c r="CS1422" s="197"/>
      <c r="CU1422" s="26" t="s">
        <v>15</v>
      </c>
      <c r="CW1422" s="52" t="s">
        <v>46</v>
      </c>
    </row>
    <row r="1423" spans="1:101" ht="18" customHeight="1" thickTop="1" thickBot="1">
      <c r="B1423" s="34">
        <v>3.5</v>
      </c>
      <c r="D1423" s="11">
        <v>1</v>
      </c>
      <c r="E1423" s="12">
        <v>0</v>
      </c>
      <c r="F1423" s="13">
        <v>0</v>
      </c>
      <c r="G1423" s="14">
        <v>0</v>
      </c>
      <c r="H1423" s="10"/>
      <c r="I1423" s="11">
        <v>1</v>
      </c>
      <c r="J1423" s="12">
        <v>0</v>
      </c>
      <c r="K1423" s="13">
        <v>0</v>
      </c>
      <c r="L1423" s="40">
        <f t="shared" ref="L1423" si="15004">$B1423*$J$4</f>
        <v>4.9946400000000004</v>
      </c>
      <c r="N1423" s="1">
        <f t="shared" ref="N1423" si="15005">D1423*I1423+F1423*I1426-E1423*J1423-G1423*J1426</f>
        <v>1</v>
      </c>
      <c r="O1423" s="4">
        <f t="shared" ref="O1423" si="15006">(D1423*J1423+E1423*I1423+F1423*J1426+G1423*I1426)</f>
        <v>0</v>
      </c>
      <c r="P1423" s="2">
        <f t="shared" ref="P1423" si="15007">D1423*K1423+F1423*K1426-E1423*L1423-G1423*L1426</f>
        <v>0</v>
      </c>
      <c r="Q1423" s="3">
        <f t="shared" ref="Q1423" si="15008">(D1423*L1423+E1423*K1423+F1423*L1426+G1423*K1426)</f>
        <v>4.9946400000000004</v>
      </c>
      <c r="S1423" s="11">
        <v>1</v>
      </c>
      <c r="T1423" s="12">
        <v>0</v>
      </c>
      <c r="U1423" s="13">
        <v>0</v>
      </c>
      <c r="V1423" s="13">
        <v>0</v>
      </c>
      <c r="W1423" s="20"/>
      <c r="X1423" s="1">
        <f t="shared" ref="X1423" si="15009">N1423*S1423+P1423*S1426-O1423*T1423-Q1423*T1426</f>
        <v>-30.544547955200006</v>
      </c>
      <c r="Y1423" s="4">
        <f t="shared" ref="Y1423" si="15010">(N1423*T1423+O1423*S1423+P1423*T1426+Q1423*S1426)</f>
        <v>0</v>
      </c>
      <c r="Z1423" s="2">
        <f t="shared" ref="Z1423" si="15011">N1423*U1423+P1423*U1426-O1423*V1423-Q1423*V1426</f>
        <v>0</v>
      </c>
      <c r="AA1423" s="3">
        <f t="shared" ref="AA1423" si="15012">(N1423*V1423+O1423*U1423+P1423*V1426+Q1423*U1426)</f>
        <v>4.9946400000000004</v>
      </c>
      <c r="AB1423" s="20"/>
      <c r="AC1423" s="11">
        <v>1</v>
      </c>
      <c r="AD1423" s="12">
        <v>0</v>
      </c>
      <c r="AE1423" s="13">
        <v>0</v>
      </c>
      <c r="AF1423" s="40">
        <f t="shared" ref="AF1423" si="15013">$B1423*$AD$4</f>
        <v>5.9937149999999999</v>
      </c>
      <c r="AG1423" s="20"/>
      <c r="AH1423" s="1">
        <f t="shared" ref="AH1423" si="15014">X1423*AC1423+Z1423*AC1426-Y1423*AD1423-AA1423*AD1426</f>
        <v>-30.544547955200006</v>
      </c>
      <c r="AI1423" s="4">
        <f t="shared" ref="AI1423" si="15015">(X1423*AD1423+Y1423*AC1423+Z1423*AD1426+AA1423*AC1426)</f>
        <v>0</v>
      </c>
      <c r="AJ1423" s="2">
        <f t="shared" ref="AJ1423" si="15016">X1423*AE1423+Z1423*AE1426-Y1423*AF1423-AA1423*AF1426</f>
        <v>0</v>
      </c>
      <c r="AK1423" s="3">
        <f t="shared" ref="AK1423" si="15017">(X1423*AF1423+Y1423*AE1423+Z1423*AF1426+AA1423*AE1426)</f>
        <v>-178.0806752473016</v>
      </c>
      <c r="AL1423" s="20"/>
      <c r="AM1423" s="11">
        <v>1</v>
      </c>
      <c r="AN1423" s="12">
        <v>0</v>
      </c>
      <c r="AO1423" s="13">
        <v>0</v>
      </c>
      <c r="AP1423" s="14">
        <v>0</v>
      </c>
      <c r="AR1423" s="1">
        <f t="shared" ref="AR1423" si="15018">AH1423*AM1423+AJ1423*AM1426-AI1423*AN1423-AK1423*AN1426</f>
        <v>1157.2820488523412</v>
      </c>
      <c r="AS1423" s="4">
        <f t="shared" ref="AS1423" si="15019">(AH1423*AN1423+AI1423*AM1423+AJ1423*AN1426+AK1423*AM1426)</f>
        <v>0</v>
      </c>
      <c r="AT1423" s="2">
        <f t="shared" ref="AT1423" si="15020">AH1423*AO1423+AJ1423*AO1426-AI1423*AP1423-AK1423*AP1426</f>
        <v>0</v>
      </c>
      <c r="AU1423" s="3">
        <f t="shared" ref="AU1423" si="15021">(AH1423*AP1423+AI1423*AO1423+AJ1423*AP1426+AK1423*AO1426)</f>
        <v>-178.0806752473016</v>
      </c>
      <c r="AV1423" s="20"/>
      <c r="AW1423" s="11">
        <v>1</v>
      </c>
      <c r="AX1423" s="12">
        <v>0</v>
      </c>
      <c r="AY1423" s="13">
        <v>0</v>
      </c>
      <c r="AZ1423" s="40">
        <f t="shared" ref="AZ1423" si="15022">$B1423*$AX$4</f>
        <v>5.9937149999999999</v>
      </c>
      <c r="BA1423" s="20"/>
      <c r="BB1423" s="1">
        <f t="shared" ref="BB1423" si="15023">AR1423*AW1423+AT1423*AW1426-AS1423*AX1423-AU1423*AX1426</f>
        <v>1157.2820488523412</v>
      </c>
      <c r="BC1423" s="4">
        <f t="shared" ref="BC1423" si="15024">(AR1423*AX1423+AS1423*AW1423+AT1423*AX1426+AU1423*AW1426)</f>
        <v>0</v>
      </c>
      <c r="BD1423" s="2">
        <f t="shared" ref="BD1423" si="15025">AR1423*AY1423+AT1423*AY1426-AS1423*AZ1423-AU1423*AZ1426</f>
        <v>0</v>
      </c>
      <c r="BE1423" s="3">
        <f t="shared" ref="BE1423" si="15026">(AR1423*AZ1423+AS1423*AY1423+AT1423*AZ1426+AU1423*AY1426)</f>
        <v>6758.3381001897078</v>
      </c>
      <c r="BF1423" s="20"/>
      <c r="BG1423" s="11">
        <v>1</v>
      </c>
      <c r="BH1423" s="12">
        <v>0</v>
      </c>
      <c r="BI1423" s="13">
        <v>0</v>
      </c>
      <c r="BJ1423" s="14">
        <v>0</v>
      </c>
      <c r="BK1423" s="20"/>
      <c r="BL1423" s="1">
        <f t="shared" ref="BL1423" si="15027">BB1423*BG1423+BD1423*BG1426-BC1423*BH1423-BE1423*BH1426</f>
        <v>-41526.218723753795</v>
      </c>
      <c r="BM1423" s="4">
        <f t="shared" ref="BM1423" si="15028">(BB1423*BH1423+BC1423*BG1423+BD1423*BH1426+BE1423*BG1426)</f>
        <v>0</v>
      </c>
      <c r="BN1423" s="2">
        <f t="shared" ref="BN1423" si="15029">BB1423*BI1423+BD1423*BI1426-BC1423*BJ1423-BE1423*BJ1426</f>
        <v>0</v>
      </c>
      <c r="BO1423" s="3">
        <f t="shared" ref="BO1423" si="15030">(BB1423*BJ1423+BC1423*BI1423+BD1423*BJ1426+BE1423*BI1426)</f>
        <v>6758.3381001897078</v>
      </c>
      <c r="BP1423" s="20"/>
      <c r="BQ1423" s="11">
        <v>1</v>
      </c>
      <c r="BR1423" s="12">
        <v>0</v>
      </c>
      <c r="BS1423" s="13">
        <v>0</v>
      </c>
      <c r="BT1423" s="40">
        <f t="shared" ref="BT1423" si="15031">$B1423*BR$4</f>
        <v>4.9946400000000004</v>
      </c>
      <c r="BU1423" s="20"/>
      <c r="BV1423" s="1">
        <f t="shared" ref="BV1423" si="15032">BL1423*BQ1423+BN1423*BQ1426-BM1423*BR1423-BO1423*BR1426</f>
        <v>-41526.218723753795</v>
      </c>
      <c r="BW1423" s="4">
        <f t="shared" ref="BW1423" si="15033">(BL1423*BR1423+BM1423*BQ1423+BN1423*BR1426+BO1423*BQ1426)</f>
        <v>0</v>
      </c>
      <c r="BX1423" s="2">
        <f t="shared" ref="BX1423" si="15034">BL1423*BS1423+BN1423*BS1426-BM1423*BT1423-BO1423*BT1426</f>
        <v>0</v>
      </c>
      <c r="BY1423" s="3">
        <f t="shared" ref="BY1423" si="15035">(BL1423*BT1423+BM1423*BS1423+BN1423*BT1426+BO1423*BS1426)</f>
        <v>-200650.17498621994</v>
      </c>
      <c r="BZ1423" s="20"/>
      <c r="CA1423" s="11">
        <v>1</v>
      </c>
      <c r="CB1423" s="12">
        <v>0</v>
      </c>
      <c r="CC1423" s="13">
        <v>0</v>
      </c>
      <c r="CD1423" s="14">
        <v>0</v>
      </c>
      <c r="CE1423" s="20"/>
      <c r="CF1423" s="1">
        <f t="shared" ref="CF1423" si="15036">BV1423*CA1423+BX1423*CA1426-BW1423*CB1423-BY1423*CB1426</f>
        <v>530463.22210596362</v>
      </c>
      <c r="CG1423" s="4">
        <f t="shared" ref="CG1423" si="15037">(BV1423*CB1423+BW1423*CA1423+BX1423*CB1426+BY1423*CA1426)</f>
        <v>0</v>
      </c>
      <c r="CH1423" s="2">
        <f t="shared" ref="CH1423" si="15038">BV1423*CC1423+BX1423*CC1426-BW1423*CD1423-BY1423*CD1426</f>
        <v>0</v>
      </c>
      <c r="CI1423" s="3">
        <f t="shared" ref="CI1423" si="15039">(BV1423*CD1423+BW1423*CC1423+BX1423*CD1426+BY1423*CC1426)</f>
        <v>-200650.17498621994</v>
      </c>
      <c r="CJ1423" s="28"/>
      <c r="CK1423" s="11">
        <v>1</v>
      </c>
      <c r="CL1423" s="12">
        <v>0</v>
      </c>
      <c r="CM1423" s="13">
        <v>0</v>
      </c>
      <c r="CN1423" s="14">
        <v>0</v>
      </c>
      <c r="CP1423" s="1">
        <f t="shared" ref="CP1423" si="15040">CF1423*CK1423+CH1423*CK1426-CG1423*CL1423-CI1423*CL1426</f>
        <v>530463.22210596362</v>
      </c>
      <c r="CQ1423" s="4">
        <f t="shared" ref="CQ1423" si="15041">(CF1423*CL1423+CG1423*CK1423+CH1423*CL1426+CI1423*CK1426)</f>
        <v>-200650.17498621994</v>
      </c>
      <c r="CR1423" s="2">
        <f t="shared" ref="CR1423" si="15042">CF1423*CM1423+CH1423*CM1426-CG1423*CN1423-CI1423*CN1426</f>
        <v>0</v>
      </c>
      <c r="CS1423" s="3">
        <f t="shared" ref="CS1423" si="15043">(CF1423*CN1423+CG1423*CM1423+CH1423*CN1426+CI1423*CM1426)</f>
        <v>-200650.17498621994</v>
      </c>
      <c r="CU1423" s="29">
        <f t="shared" ref="CU1423" si="15044">20*LOG(((1+$CL$4)/$CL$4)/((CP1423+CP1426)^2+(CQ1423+CQ1426)^2)^0.5)</f>
        <v>-118.07832686583212</v>
      </c>
      <c r="CW1423" s="53">
        <f t="shared" ref="CW1423" si="15045">((CP1423^2+CQ1423^2)^0.5)/((CP1426^2+CQ1426^2)^0.5)</f>
        <v>0.37825463976607676</v>
      </c>
    </row>
    <row r="1424" spans="1:101" ht="18" customHeight="1" thickBot="1">
      <c r="D1424" s="11"/>
      <c r="E1424" s="13"/>
      <c r="F1424" s="13"/>
      <c r="G1424" s="15"/>
      <c r="H1424" s="10"/>
      <c r="I1424" s="11"/>
      <c r="J1424" s="13"/>
      <c r="K1424" s="13"/>
      <c r="L1424" s="15"/>
      <c r="N1424" s="5"/>
      <c r="Q1424" s="6"/>
      <c r="S1424" s="11"/>
      <c r="T1424" s="13"/>
      <c r="U1424" s="13"/>
      <c r="V1424" s="15"/>
      <c r="W1424" s="20"/>
      <c r="X1424" s="5"/>
      <c r="AA1424" s="6"/>
      <c r="AB1424" s="20"/>
      <c r="AC1424" s="11"/>
      <c r="AD1424" s="13"/>
      <c r="AE1424" s="13"/>
      <c r="AF1424" s="15"/>
      <c r="AG1424" s="20"/>
      <c r="AH1424" s="5"/>
      <c r="AK1424" s="6"/>
      <c r="AL1424" s="20"/>
      <c r="AM1424" s="11"/>
      <c r="AN1424" s="13"/>
      <c r="AO1424" s="13"/>
      <c r="AP1424" s="15"/>
      <c r="AR1424" s="5"/>
      <c r="AU1424" s="6"/>
      <c r="AW1424" s="11"/>
      <c r="AX1424" s="13"/>
      <c r="AY1424" s="13"/>
      <c r="AZ1424" s="15"/>
      <c r="BA1424" s="20"/>
      <c r="BB1424" s="5"/>
      <c r="BE1424" s="6"/>
      <c r="BG1424" s="11"/>
      <c r="BH1424" s="13"/>
      <c r="BI1424" s="13"/>
      <c r="BJ1424" s="15"/>
      <c r="BL1424" s="5"/>
      <c r="BO1424" s="6"/>
      <c r="BQ1424" s="11"/>
      <c r="BR1424" s="13"/>
      <c r="BS1424" s="13"/>
      <c r="BT1424" s="15"/>
      <c r="BU1424" s="20"/>
      <c r="BV1424" s="5"/>
      <c r="BY1424" s="6"/>
      <c r="CA1424" s="11"/>
      <c r="CB1424" s="13"/>
      <c r="CC1424" s="13"/>
      <c r="CD1424" s="15"/>
      <c r="CF1424" s="5"/>
      <c r="CI1424" s="6"/>
      <c r="CK1424" s="11"/>
      <c r="CL1424" s="13"/>
      <c r="CM1424" s="13"/>
      <c r="CN1424" s="15"/>
      <c r="CP1424" s="5"/>
      <c r="CS1424" s="6"/>
      <c r="CW1424" s="54"/>
    </row>
    <row r="1425" spans="1:101" ht="18" customHeight="1" thickBot="1">
      <c r="D1425" s="11" t="s">
        <v>101</v>
      </c>
      <c r="E1425" s="13"/>
      <c r="F1425" s="13" t="s">
        <v>102</v>
      </c>
      <c r="G1425" s="15"/>
      <c r="H1425" s="10"/>
      <c r="I1425" s="11" t="s">
        <v>106</v>
      </c>
      <c r="J1425" s="13"/>
      <c r="K1425" s="13" t="s">
        <v>105</v>
      </c>
      <c r="L1425" s="15"/>
      <c r="N1425" s="194" t="s">
        <v>16</v>
      </c>
      <c r="O1425" s="195"/>
      <c r="P1425" s="196" t="s">
        <v>17</v>
      </c>
      <c r="Q1425" s="197"/>
      <c r="S1425" s="11" t="s">
        <v>4</v>
      </c>
      <c r="T1425" s="13"/>
      <c r="U1425" s="13" t="s">
        <v>5</v>
      </c>
      <c r="V1425" s="15"/>
      <c r="W1425" s="20"/>
      <c r="X1425" s="194" t="s">
        <v>111</v>
      </c>
      <c r="Y1425" s="195"/>
      <c r="Z1425" s="196" t="s">
        <v>110</v>
      </c>
      <c r="AA1425" s="197"/>
      <c r="AB1425" s="20"/>
      <c r="AC1425" s="11" t="s">
        <v>18</v>
      </c>
      <c r="AD1425" s="13"/>
      <c r="AE1425" s="13" t="s">
        <v>19</v>
      </c>
      <c r="AF1425" s="15"/>
      <c r="AG1425" s="20"/>
      <c r="AH1425" s="194" t="s">
        <v>114</v>
      </c>
      <c r="AI1425" s="195"/>
      <c r="AJ1425" s="196" t="s">
        <v>115</v>
      </c>
      <c r="AK1425" s="197"/>
      <c r="AL1425" s="20"/>
      <c r="AM1425" s="11" t="s">
        <v>138</v>
      </c>
      <c r="AN1425" s="13"/>
      <c r="AO1425" s="13" t="s">
        <v>137</v>
      </c>
      <c r="AP1425" s="15"/>
      <c r="AR1425" s="194" t="s">
        <v>117</v>
      </c>
      <c r="AS1425" s="195"/>
      <c r="AT1425" s="196" t="s">
        <v>118</v>
      </c>
      <c r="AU1425" s="197"/>
      <c r="AV1425" s="36"/>
      <c r="AW1425" s="11" t="s">
        <v>142</v>
      </c>
      <c r="AX1425" s="13"/>
      <c r="AY1425" s="13" t="s">
        <v>141</v>
      </c>
      <c r="AZ1425" s="15"/>
      <c r="BA1425" s="20"/>
      <c r="BB1425" s="194" t="s">
        <v>122</v>
      </c>
      <c r="BC1425" s="195"/>
      <c r="BD1425" s="196" t="s">
        <v>121</v>
      </c>
      <c r="BE1425" s="197"/>
      <c r="BF1425" s="36"/>
      <c r="BG1425" s="11" t="s">
        <v>145</v>
      </c>
      <c r="BH1425" s="13"/>
      <c r="BI1425" s="13" t="s">
        <v>146</v>
      </c>
      <c r="BJ1425" s="15"/>
      <c r="BK1425" s="36"/>
      <c r="BL1425" s="194" t="s">
        <v>125</v>
      </c>
      <c r="BM1425" s="195"/>
      <c r="BN1425" s="196" t="s">
        <v>126</v>
      </c>
      <c r="BO1425" s="197"/>
      <c r="BP1425" s="36"/>
      <c r="BQ1425" s="11" t="s">
        <v>150</v>
      </c>
      <c r="BR1425" s="13"/>
      <c r="BS1425" s="13" t="s">
        <v>149</v>
      </c>
      <c r="BT1425" s="15"/>
      <c r="BU1425" s="20"/>
      <c r="BV1425" s="194" t="s">
        <v>129</v>
      </c>
      <c r="BW1425" s="195"/>
      <c r="BX1425" s="196" t="s">
        <v>130</v>
      </c>
      <c r="BY1425" s="197"/>
      <c r="BZ1425" s="36"/>
      <c r="CA1425" s="11" t="s">
        <v>154</v>
      </c>
      <c r="CB1425" s="13"/>
      <c r="CC1425" s="13" t="s">
        <v>153</v>
      </c>
      <c r="CD1425" s="15"/>
      <c r="CE1425" s="36"/>
      <c r="CF1425" s="194" t="s">
        <v>134</v>
      </c>
      <c r="CG1425" s="195"/>
      <c r="CH1425" s="196" t="s">
        <v>133</v>
      </c>
      <c r="CI1425" s="197"/>
      <c r="CK1425" s="11" t="s">
        <v>159</v>
      </c>
      <c r="CL1425" s="13"/>
      <c r="CM1425" s="13" t="s">
        <v>158</v>
      </c>
      <c r="CN1425" s="15"/>
      <c r="CP1425" s="109" t="s">
        <v>161</v>
      </c>
      <c r="CQ1425" s="110"/>
      <c r="CR1425" s="111" t="s">
        <v>162</v>
      </c>
      <c r="CS1425" s="112"/>
      <c r="CU1425" s="38" t="s">
        <v>29</v>
      </c>
      <c r="CW1425" s="55" t="s">
        <v>47</v>
      </c>
    </row>
    <row r="1426" spans="1:101" ht="18" customHeight="1" thickTop="1" thickBot="1">
      <c r="D1426" s="16">
        <v>0</v>
      </c>
      <c r="E1426" s="17">
        <f t="shared" ref="E1426" si="15046">$B1423*$E$4</f>
        <v>2.8506800000000001</v>
      </c>
      <c r="F1426" s="18">
        <v>1</v>
      </c>
      <c r="G1426" s="19">
        <v>0</v>
      </c>
      <c r="H1426" s="10"/>
      <c r="I1426" s="16">
        <v>0</v>
      </c>
      <c r="J1426" s="17">
        <v>0</v>
      </c>
      <c r="K1426" s="18">
        <v>1</v>
      </c>
      <c r="L1426" s="19">
        <v>0</v>
      </c>
      <c r="N1426" s="1">
        <f t="shared" ref="N1426" si="15047">D1426*I1423+F1426*I1426-E1426*J1423-G1426*J1426</f>
        <v>0</v>
      </c>
      <c r="O1426" s="4">
        <f t="shared" ref="O1426" si="15048">(D1426*J1423+E1426*I1423+F1426*J1426+G1426*I1426)</f>
        <v>2.8506800000000001</v>
      </c>
      <c r="P1426" s="2">
        <f t="shared" ref="P1426" si="15049">D1426*K1423+F1426*K1426-E1426*L1423-G1426*L1426</f>
        <v>-13.238120355200001</v>
      </c>
      <c r="Q1426" s="3">
        <f t="shared" ref="Q1426" si="15050">(D1426*L1423+E1426*K1423+F1426*L1426+G1426*K1426)</f>
        <v>0</v>
      </c>
      <c r="S1426" s="16">
        <v>0</v>
      </c>
      <c r="T1426" s="17">
        <f t="shared" ref="T1426" si="15051">$B1423*$T$4</f>
        <v>6.3156800000000004</v>
      </c>
      <c r="U1426" s="18">
        <v>1</v>
      </c>
      <c r="V1426" s="19">
        <v>0</v>
      </c>
      <c r="W1426" s="20"/>
      <c r="X1426" s="1">
        <f t="shared" ref="X1426" si="15052">N1426*S1423+P1426*S1426-O1426*T1423-Q1426*T1426</f>
        <v>0</v>
      </c>
      <c r="Y1426" s="4">
        <f t="shared" ref="Y1426" si="15053">(N1426*T1423+O1426*S1423+P1426*T1426+Q1426*S1426)</f>
        <v>-80.757051964929559</v>
      </c>
      <c r="Z1426" s="2">
        <f t="shared" ref="Z1426" si="15054">N1426*U1423+P1426*U1426-O1426*V1423-Q1426*V1426</f>
        <v>-13.238120355200001</v>
      </c>
      <c r="AA1426" s="3">
        <f t="shared" ref="AA1426" si="15055">(N1426*V1423+O1426*U1423+P1426*V1426+Q1426*U1426)</f>
        <v>0</v>
      </c>
      <c r="AB1426" s="20"/>
      <c r="AC1426" s="16">
        <v>0</v>
      </c>
      <c r="AD1426" s="17">
        <v>0</v>
      </c>
      <c r="AE1426" s="18">
        <v>1</v>
      </c>
      <c r="AF1426" s="19">
        <v>0</v>
      </c>
      <c r="AG1426" s="20"/>
      <c r="AH1426" s="1">
        <f t="shared" ref="AH1426" si="15056">X1426*AC1423+Z1426*AC1426-Y1426*AD1423-AA1426*AD1426</f>
        <v>0</v>
      </c>
      <c r="AI1426" s="4">
        <f t="shared" ref="AI1426" si="15057">(X1426*AD1423+Y1426*AC1423+Z1426*AD1426+AA1426*AC1426)</f>
        <v>-80.757051964929559</v>
      </c>
      <c r="AJ1426" s="2">
        <f t="shared" ref="AJ1426" si="15058">X1426*AE1423+Z1426*AE1426-Y1426*AF1423-AA1426*AF1426</f>
        <v>470.79663336277775</v>
      </c>
      <c r="AK1426" s="3">
        <f t="shared" ref="AK1426" si="15059">(X1426*AF1423+Y1426*AE1423+Z1426*AF1426+AA1426*AE1426)</f>
        <v>0</v>
      </c>
      <c r="AL1426" s="20"/>
      <c r="AM1426" s="16">
        <v>0</v>
      </c>
      <c r="AN1426" s="17">
        <f t="shared" ref="AN1426" si="15060">$B1423*$AN$4</f>
        <v>6.6701599999999992</v>
      </c>
      <c r="AO1426" s="18">
        <v>1</v>
      </c>
      <c r="AP1426" s="19">
        <v>0</v>
      </c>
      <c r="AR1426" s="1">
        <f t="shared" ref="AR1426" si="15061">AH1426*AM1423+AJ1426*AM1426-AI1426*AN1423-AK1426*AN1426</f>
        <v>0</v>
      </c>
      <c r="AS1426" s="4">
        <f t="shared" ref="AS1426" si="15062">(AH1426*AN1423+AI1426*AM1423+AJ1426*AN1426+AK1426*AM1426)</f>
        <v>3059.5318200261358</v>
      </c>
      <c r="AT1426" s="2">
        <f t="shared" ref="AT1426" si="15063">AH1426*AO1423+AJ1426*AO1426-AI1426*AP1423-AK1426*AP1426</f>
        <v>470.79663336277775</v>
      </c>
      <c r="AU1426" s="3">
        <f t="shared" ref="AU1426" si="15064">(AH1426*AP1423+AI1426*AO1423+AJ1426*AP1426+AK1426*AO1426)</f>
        <v>0</v>
      </c>
      <c r="AV1426" s="20"/>
      <c r="AW1426" s="16">
        <v>0</v>
      </c>
      <c r="AX1426" s="17">
        <v>0</v>
      </c>
      <c r="AY1426" s="18">
        <v>1</v>
      </c>
      <c r="AZ1426" s="19">
        <v>0</v>
      </c>
      <c r="BA1426" s="20"/>
      <c r="BB1426" s="1">
        <f t="shared" ref="BB1426" si="15065">AR1426*AW1423+AT1426*AW1426-AS1426*AX1423-AU1426*AX1426</f>
        <v>0</v>
      </c>
      <c r="BC1426" s="4">
        <f t="shared" ref="BC1426" si="15066">(AR1426*AX1423+AS1426*AW1423+AT1426*AX1426+AU1426*AW1426)</f>
        <v>3059.5318200261358</v>
      </c>
      <c r="BD1426" s="2">
        <f t="shared" ref="BD1426" si="15067">AR1426*AY1423+AT1426*AY1426-AS1426*AZ1423-AU1426*AZ1426</f>
        <v>-17867.165129305173</v>
      </c>
      <c r="BE1426" s="3">
        <f t="shared" ref="BE1426" si="15068">(AR1426*AZ1423+AS1426*AY1423+AT1426*AZ1426+AU1426*AY1426)</f>
        <v>0</v>
      </c>
      <c r="BF1426" s="20"/>
      <c r="BG1426" s="16">
        <v>0</v>
      </c>
      <c r="BH1426" s="17">
        <f t="shared" ref="BH1426" si="15069">$B1423*$BH$4</f>
        <v>6.3156800000000004</v>
      </c>
      <c r="BI1426" s="18">
        <v>1</v>
      </c>
      <c r="BJ1426" s="19">
        <v>0</v>
      </c>
      <c r="BK1426" s="20"/>
      <c r="BL1426" s="1">
        <f t="shared" ref="BL1426" si="15070">BB1426*BG1423+BD1426*BG1426-BC1426*BH1423-BE1426*BH1426</f>
        <v>0</v>
      </c>
      <c r="BM1426" s="4">
        <f t="shared" ref="BM1426" si="15071">(BB1426*BH1423+BC1426*BG1423+BD1426*BH1426+BE1426*BG1426)</f>
        <v>-109783.76564382396</v>
      </c>
      <c r="BN1426" s="2">
        <f t="shared" ref="BN1426" si="15072">BB1426*BI1423+BD1426*BI1426-BC1426*BJ1423-BE1426*BJ1426</f>
        <v>-17867.165129305173</v>
      </c>
      <c r="BO1426" s="3">
        <f t="shared" ref="BO1426" si="15073">(BB1426*BJ1423+BC1426*BI1423+BD1426*BJ1426+BE1426*BI1426)</f>
        <v>0</v>
      </c>
      <c r="BP1426" s="20"/>
      <c r="BQ1426" s="16">
        <v>0</v>
      </c>
      <c r="BR1426" s="17">
        <v>0</v>
      </c>
      <c r="BS1426" s="18">
        <v>1</v>
      </c>
      <c r="BT1426" s="19">
        <v>0</v>
      </c>
      <c r="BU1426" s="20"/>
      <c r="BV1426" s="1">
        <f t="shared" ref="BV1426" si="15074">BL1426*BQ1423+BN1426*BQ1426-BM1426*BR1423-BO1426*BR1426</f>
        <v>0</v>
      </c>
      <c r="BW1426" s="4">
        <f t="shared" ref="BW1426" si="15075">(BL1426*BR1423+BM1426*BQ1423+BN1426*BR1426+BO1426*BQ1426)</f>
        <v>-109783.76564382396</v>
      </c>
      <c r="BX1426" s="2">
        <f t="shared" ref="BX1426" si="15076">BL1426*BS1423+BN1426*BS1426-BM1426*BT1423-BO1426*BT1426</f>
        <v>530463.22210596374</v>
      </c>
      <c r="BY1426" s="3">
        <f t="shared" ref="BY1426" si="15077">(BL1426*BT1423+BM1426*BS1423+BN1426*BT1426+BO1426*BS1426)</f>
        <v>0</v>
      </c>
      <c r="BZ1426" s="20"/>
      <c r="CA1426" s="16">
        <v>0</v>
      </c>
      <c r="CB1426" s="17">
        <f t="shared" ref="CB1426" si="15078">$B1423*$CB$4</f>
        <v>2.8506800000000001</v>
      </c>
      <c r="CC1426" s="18">
        <v>1</v>
      </c>
      <c r="CD1426" s="19">
        <v>0</v>
      </c>
      <c r="CE1426" s="20"/>
      <c r="CF1426" s="1">
        <f t="shared" ref="CF1426" si="15079">BV1426*CA1423+BX1426*CA1426-BW1426*CB1423-BY1426*CB1426</f>
        <v>0</v>
      </c>
      <c r="CG1426" s="4">
        <f t="shared" ref="CG1426" si="15080">(BV1426*CB1423+BW1426*CA1423+BX1426*CB1426+BY1426*CA1426)</f>
        <v>1402397.132349205</v>
      </c>
      <c r="CH1426" s="2">
        <f t="shared" ref="CH1426" si="15081">BV1426*CC1423+BX1426*CC1426-BW1426*CD1423-BY1426*CD1426</f>
        <v>530463.22210596374</v>
      </c>
      <c r="CI1426" s="3">
        <f t="shared" ref="CI1426" si="15082">(BV1426*CD1423+BW1426*CC1423+BX1426*CD1426+BY1426*CC1426)</f>
        <v>0</v>
      </c>
      <c r="CK1426" s="16">
        <f t="shared" ref="CK1426" si="15083">1/$CL$4</f>
        <v>1</v>
      </c>
      <c r="CL1426" s="17">
        <v>0</v>
      </c>
      <c r="CM1426" s="18">
        <v>1</v>
      </c>
      <c r="CN1426" s="19">
        <v>0</v>
      </c>
      <c r="CP1426" s="1">
        <f t="shared" ref="CP1426" si="15084">CF1426*CK1423+CH1426*CK1426-CG1426*CL1423-CI1426*CL1426</f>
        <v>530463.22210596374</v>
      </c>
      <c r="CQ1426" s="4">
        <f t="shared" ref="CQ1426" si="15085">(CF1426*CL1423+CG1426*CK1423+CH1426*CL1426+CI1426*CK1426)</f>
        <v>1402397.132349205</v>
      </c>
      <c r="CR1426" s="2">
        <f t="shared" ref="CR1426" si="15086">CF1426*CM1423+CH1426*CM1426-CG1426*CN1423-CI1426*CN1426</f>
        <v>530463.22210596374</v>
      </c>
      <c r="CS1426" s="3">
        <f t="shared" ref="CS1426" si="15087">(CF1426*CN1423+CG1426*CM1423+CH1426*CN1426+CI1426*CM1426)</f>
        <v>0</v>
      </c>
      <c r="CU1426" s="39">
        <f t="shared" ref="CU1426" si="15088">(180/PI())*ATAN(-1*(CQ1423/CP1423))</f>
        <v>20.719356822606368</v>
      </c>
      <c r="CW1426" s="56">
        <f t="shared" ref="CW1426" si="15089">20*LOG(((1-(10^(CU1423/20)^2)*(1-((1-CW1423)/(1+CW1423))^2))^0.5))</f>
        <v>-5.3848045732352244E-12</v>
      </c>
    </row>
    <row r="1427" spans="1:101" ht="18" customHeight="1"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/>
      <c r="R1427" s="20"/>
      <c r="S1427" s="20"/>
      <c r="T1427" s="20"/>
      <c r="U1427" s="20"/>
      <c r="V1427" s="20"/>
      <c r="W1427" s="20"/>
      <c r="X1427" s="20"/>
      <c r="Y1427" s="20"/>
      <c r="Z1427" s="20"/>
      <c r="AA1427" s="20"/>
      <c r="AB1427" s="30"/>
      <c r="AC1427" s="20"/>
      <c r="AD1427" s="20"/>
      <c r="AE1427" s="20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</row>
    <row r="1428" spans="1:101" ht="18" customHeight="1"/>
    <row r="1429" spans="1:101" ht="18" customHeight="1" thickBot="1">
      <c r="A1429" s="23"/>
      <c r="B1429" s="23"/>
      <c r="C1429" s="23"/>
      <c r="D1429" s="20" t="s">
        <v>6</v>
      </c>
      <c r="E1429" s="20"/>
      <c r="F1429" s="20"/>
      <c r="G1429" s="20"/>
      <c r="H1429" s="20"/>
      <c r="I1429" s="20" t="s">
        <v>7</v>
      </c>
      <c r="J1429" s="20"/>
      <c r="K1429" s="20"/>
      <c r="L1429" s="20"/>
      <c r="M1429" s="23"/>
      <c r="N1429" s="23"/>
      <c r="O1429" s="24" t="s">
        <v>8</v>
      </c>
      <c r="P1429" s="23"/>
      <c r="Q1429" s="23"/>
      <c r="R1429" s="23"/>
      <c r="S1429" s="20"/>
      <c r="T1429" s="20" t="s">
        <v>9</v>
      </c>
      <c r="U1429" s="23"/>
      <c r="V1429" s="23"/>
      <c r="W1429" s="23"/>
      <c r="X1429" s="23"/>
      <c r="Y1429" s="24" t="s">
        <v>10</v>
      </c>
      <c r="Z1429" s="23"/>
      <c r="AA1429" s="23"/>
      <c r="AB1429" s="23"/>
      <c r="AC1429" s="24" t="s">
        <v>11</v>
      </c>
      <c r="AD1429" s="20"/>
      <c r="AE1429" s="20"/>
      <c r="AF1429" s="20"/>
      <c r="AG1429" s="20"/>
      <c r="AH1429" s="23"/>
      <c r="AI1429" s="24" t="s">
        <v>12</v>
      </c>
      <c r="AJ1429" s="23"/>
      <c r="AK1429" s="23"/>
      <c r="AL1429" s="20"/>
      <c r="AM1429" s="24" t="s">
        <v>21</v>
      </c>
      <c r="AN1429" s="20"/>
      <c r="AO1429" s="23"/>
      <c r="AP1429" s="23"/>
      <c r="AQ1429" s="23"/>
      <c r="AR1429" s="23"/>
      <c r="AS1429" s="24" t="s">
        <v>87</v>
      </c>
      <c r="AT1429" s="23"/>
      <c r="AU1429" s="23"/>
      <c r="AV1429" s="23"/>
      <c r="AW1429" s="24" t="s">
        <v>22</v>
      </c>
      <c r="AX1429" s="20"/>
      <c r="AY1429" s="20"/>
      <c r="AZ1429" s="20"/>
      <c r="BA1429" s="20"/>
      <c r="BB1429" s="23"/>
      <c r="BC1429" s="24" t="s">
        <v>13</v>
      </c>
      <c r="BD1429" s="23"/>
      <c r="BE1429" s="23"/>
      <c r="BF1429" s="23"/>
      <c r="BG1429" s="24" t="s">
        <v>23</v>
      </c>
      <c r="BH1429" s="20"/>
      <c r="BI1429" s="23"/>
      <c r="BJ1429" s="23"/>
      <c r="BK1429" s="23"/>
      <c r="BL1429" s="23"/>
      <c r="BM1429" s="24" t="s">
        <v>24</v>
      </c>
      <c r="BN1429" s="23"/>
      <c r="BO1429" s="23"/>
      <c r="BP1429" s="23"/>
      <c r="BQ1429" s="24" t="s">
        <v>22</v>
      </c>
      <c r="BR1429" s="20"/>
      <c r="BS1429" s="20"/>
      <c r="BT1429" s="20"/>
      <c r="BU1429" s="20"/>
      <c r="BV1429" s="23"/>
      <c r="BW1429" s="24" t="s">
        <v>25</v>
      </c>
      <c r="BX1429" s="23"/>
      <c r="BY1429" s="23"/>
      <c r="BZ1429" s="23"/>
      <c r="CA1429" s="24" t="s">
        <v>23</v>
      </c>
      <c r="CB1429" s="20"/>
      <c r="CC1429" s="23"/>
      <c r="CD1429" s="23"/>
      <c r="CE1429" s="23"/>
      <c r="CF1429" s="23"/>
      <c r="CG1429" s="24" t="s">
        <v>88</v>
      </c>
      <c r="CH1429" s="23"/>
      <c r="CI1429" s="23"/>
      <c r="CJ1429" s="23"/>
      <c r="CK1429" s="24" t="s">
        <v>155</v>
      </c>
      <c r="CL1429" s="24"/>
      <c r="CM1429" s="23"/>
      <c r="CN1429" s="23"/>
      <c r="CO1429" s="23"/>
      <c r="CP1429" s="23"/>
      <c r="CQ1429" s="24" t="s">
        <v>89</v>
      </c>
      <c r="CR1429" s="23"/>
      <c r="CS1429" s="23"/>
    </row>
    <row r="1430" spans="1:101" ht="18" customHeight="1" thickBot="1">
      <c r="A1430" s="23"/>
      <c r="B1430" s="33"/>
      <c r="C1430" s="23"/>
      <c r="D1430" s="7" t="s">
        <v>99</v>
      </c>
      <c r="E1430" s="8"/>
      <c r="F1430" s="8" t="s">
        <v>100</v>
      </c>
      <c r="G1430" s="9"/>
      <c r="H1430" s="10"/>
      <c r="I1430" s="7" t="s">
        <v>103</v>
      </c>
      <c r="J1430" s="8"/>
      <c r="K1430" s="8" t="s">
        <v>104</v>
      </c>
      <c r="L1430" s="9"/>
      <c r="M1430" s="23"/>
      <c r="N1430" s="194" t="s">
        <v>74</v>
      </c>
      <c r="O1430" s="195"/>
      <c r="P1430" s="196" t="s">
        <v>75</v>
      </c>
      <c r="Q1430" s="197"/>
      <c r="R1430" s="23"/>
      <c r="S1430" s="7" t="s">
        <v>2</v>
      </c>
      <c r="T1430" s="8"/>
      <c r="U1430" s="8" t="s">
        <v>3</v>
      </c>
      <c r="V1430" s="9"/>
      <c r="W1430" s="20"/>
      <c r="X1430" s="194" t="s">
        <v>108</v>
      </c>
      <c r="Y1430" s="195"/>
      <c r="Z1430" s="196" t="s">
        <v>109</v>
      </c>
      <c r="AA1430" s="197"/>
      <c r="AB1430" s="20"/>
      <c r="AC1430" s="7" t="s">
        <v>107</v>
      </c>
      <c r="AD1430" s="8"/>
      <c r="AE1430" s="8" t="s">
        <v>14</v>
      </c>
      <c r="AF1430" s="9"/>
      <c r="AG1430" s="20"/>
      <c r="AH1430" s="194" t="s">
        <v>112</v>
      </c>
      <c r="AI1430" s="195"/>
      <c r="AJ1430" s="196" t="s">
        <v>113</v>
      </c>
      <c r="AK1430" s="197"/>
      <c r="AL1430" s="20"/>
      <c r="AM1430" s="106" t="s">
        <v>135</v>
      </c>
      <c r="AN1430" s="107"/>
      <c r="AO1430" s="107" t="s">
        <v>136</v>
      </c>
      <c r="AP1430" s="108"/>
      <c r="AQ1430" s="23"/>
      <c r="AR1430" s="194" t="s">
        <v>116</v>
      </c>
      <c r="AS1430" s="195"/>
      <c r="AT1430" s="196" t="s">
        <v>0</v>
      </c>
      <c r="AU1430" s="197"/>
      <c r="AV1430" s="36"/>
      <c r="AW1430" s="7" t="s">
        <v>139</v>
      </c>
      <c r="AX1430" s="8"/>
      <c r="AY1430" s="8" t="s">
        <v>140</v>
      </c>
      <c r="AZ1430" s="9"/>
      <c r="BA1430" s="20"/>
      <c r="BB1430" s="194" t="s">
        <v>119</v>
      </c>
      <c r="BC1430" s="195"/>
      <c r="BD1430" s="196" t="s">
        <v>120</v>
      </c>
      <c r="BE1430" s="197"/>
      <c r="BF1430" s="36"/>
      <c r="BG1430" s="190" t="s">
        <v>143</v>
      </c>
      <c r="BH1430" s="191"/>
      <c r="BI1430" s="192" t="s">
        <v>144</v>
      </c>
      <c r="BJ1430" s="193"/>
      <c r="BK1430" s="36"/>
      <c r="BL1430" s="194" t="s">
        <v>123</v>
      </c>
      <c r="BM1430" s="195"/>
      <c r="BN1430" s="196" t="s">
        <v>124</v>
      </c>
      <c r="BO1430" s="197"/>
      <c r="BP1430" s="36"/>
      <c r="BQ1430" s="7" t="s">
        <v>147</v>
      </c>
      <c r="BR1430" s="8"/>
      <c r="BS1430" s="8" t="s">
        <v>148</v>
      </c>
      <c r="BT1430" s="9"/>
      <c r="BU1430" s="20"/>
      <c r="BV1430" s="194" t="s">
        <v>127</v>
      </c>
      <c r="BW1430" s="195"/>
      <c r="BX1430" s="196" t="s">
        <v>128</v>
      </c>
      <c r="BY1430" s="197"/>
      <c r="BZ1430" s="36"/>
      <c r="CA1430" s="7" t="s">
        <v>151</v>
      </c>
      <c r="CB1430" s="8"/>
      <c r="CC1430" s="8" t="s">
        <v>152</v>
      </c>
      <c r="CD1430" s="9"/>
      <c r="CE1430" s="36"/>
      <c r="CF1430" s="194" t="s">
        <v>131</v>
      </c>
      <c r="CG1430" s="195"/>
      <c r="CH1430" s="196" t="s">
        <v>132</v>
      </c>
      <c r="CI1430" s="197"/>
      <c r="CJ1430" s="23"/>
      <c r="CK1430" s="7" t="s">
        <v>156</v>
      </c>
      <c r="CL1430" s="8"/>
      <c r="CM1430" s="8" t="s">
        <v>157</v>
      </c>
      <c r="CN1430" s="9"/>
      <c r="CO1430" s="23"/>
      <c r="CP1430" s="194" t="s">
        <v>160</v>
      </c>
      <c r="CQ1430" s="195"/>
      <c r="CR1430" s="196" t="s">
        <v>132</v>
      </c>
      <c r="CS1430" s="197"/>
      <c r="CU1430" s="26" t="s">
        <v>15</v>
      </c>
      <c r="CW1430" s="52" t="s">
        <v>46</v>
      </c>
    </row>
    <row r="1431" spans="1:101" ht="18" customHeight="1" thickTop="1" thickBot="1">
      <c r="B1431" s="34">
        <v>3.52</v>
      </c>
      <c r="D1431" s="11">
        <v>1</v>
      </c>
      <c r="E1431" s="12">
        <v>0</v>
      </c>
      <c r="F1431" s="13">
        <v>0</v>
      </c>
      <c r="G1431" s="14">
        <v>0</v>
      </c>
      <c r="H1431" s="10"/>
      <c r="I1431" s="11">
        <v>1</v>
      </c>
      <c r="J1431" s="12">
        <v>0</v>
      </c>
      <c r="K1431" s="13">
        <v>0</v>
      </c>
      <c r="L1431" s="40">
        <f t="shared" ref="L1431" si="15090">$B1431*$J$4</f>
        <v>5.0231808000000004</v>
      </c>
      <c r="N1431" s="1">
        <f t="shared" ref="N1431" si="15091">D1431*I1431+F1431*I1434-E1431*J1431-G1431*J1434</f>
        <v>1</v>
      </c>
      <c r="O1431" s="4">
        <f t="shared" ref="O1431" si="15092">(D1431*J1431+E1431*I1431+F1431*J1434+G1431*I1434)</f>
        <v>0</v>
      </c>
      <c r="P1431" s="2">
        <f t="shared" ref="P1431" si="15093">D1431*K1431+F1431*K1434-E1431*L1431-G1431*L1434</f>
        <v>0</v>
      </c>
      <c r="Q1431" s="3">
        <f t="shared" ref="Q1431" si="15094">(D1431*L1431+E1431*K1431+F1431*L1434+G1431*K1434)</f>
        <v>5.0231808000000004</v>
      </c>
      <c r="S1431" s="11">
        <v>1</v>
      </c>
      <c r="T1431" s="12">
        <v>0</v>
      </c>
      <c r="U1431" s="13">
        <v>0</v>
      </c>
      <c r="V1431" s="13">
        <v>0</v>
      </c>
      <c r="W1431" s="20"/>
      <c r="X1431" s="1">
        <f t="shared" ref="X1431" si="15095">N1431*S1431+P1431*S1434-O1431*T1431-Q1431*T1434</f>
        <v>-30.906087100743683</v>
      </c>
      <c r="Y1431" s="4">
        <f t="shared" ref="Y1431" si="15096">(N1431*T1431+O1431*S1431+P1431*T1434+Q1431*S1434)</f>
        <v>0</v>
      </c>
      <c r="Z1431" s="2">
        <f t="shared" ref="Z1431" si="15097">N1431*U1431+P1431*U1434-O1431*V1431-Q1431*V1434</f>
        <v>0</v>
      </c>
      <c r="AA1431" s="3">
        <f t="shared" ref="AA1431" si="15098">(N1431*V1431+O1431*U1431+P1431*V1434+Q1431*U1434)</f>
        <v>5.0231808000000004</v>
      </c>
      <c r="AB1431" s="20"/>
      <c r="AC1431" s="11">
        <v>1</v>
      </c>
      <c r="AD1431" s="12">
        <v>0</v>
      </c>
      <c r="AE1431" s="13">
        <v>0</v>
      </c>
      <c r="AF1431" s="40">
        <f t="shared" ref="AF1431" si="15099">$B1431*$AD$4</f>
        <v>6.0279648000000003</v>
      </c>
      <c r="AG1431" s="20"/>
      <c r="AH1431" s="1">
        <f t="shared" ref="AH1431" si="15100">X1431*AC1431+Z1431*AC1434-Y1431*AD1431-AA1431*AD1434</f>
        <v>-30.906087100743683</v>
      </c>
      <c r="AI1431" s="4">
        <f t="shared" ref="AI1431" si="15101">(X1431*AD1431+Y1431*AC1431+Z1431*AD1434+AA1431*AC1434)</f>
        <v>0</v>
      </c>
      <c r="AJ1431" s="2">
        <f t="shared" ref="AJ1431" si="15102">X1431*AE1431+Z1431*AE1434-Y1431*AF1431-AA1431*AF1434</f>
        <v>0</v>
      </c>
      <c r="AK1431" s="3">
        <f t="shared" ref="AK1431" si="15103">(X1431*AF1431+Y1431*AE1431+Z1431*AF1434+AA1431*AE1434)</f>
        <v>-181.27762434901697</v>
      </c>
      <c r="AL1431" s="20"/>
      <c r="AM1431" s="11">
        <v>1</v>
      </c>
      <c r="AN1431" s="12">
        <v>0</v>
      </c>
      <c r="AO1431" s="13">
        <v>0</v>
      </c>
      <c r="AP1431" s="14">
        <v>0</v>
      </c>
      <c r="AR1431" s="1">
        <f t="shared" ref="AR1431" si="15104">AH1431*AM1431+AJ1431*AM1434-AI1431*AN1431-AK1431*AN1434</f>
        <v>1185.1541046346831</v>
      </c>
      <c r="AS1431" s="4">
        <f t="shared" ref="AS1431" si="15105">(AH1431*AN1431+AI1431*AM1431+AJ1431*AN1434+AK1431*AM1434)</f>
        <v>0</v>
      </c>
      <c r="AT1431" s="2">
        <f t="shared" ref="AT1431" si="15106">AH1431*AO1431+AJ1431*AO1434-AI1431*AP1431-AK1431*AP1434</f>
        <v>0</v>
      </c>
      <c r="AU1431" s="3">
        <f t="shared" ref="AU1431" si="15107">(AH1431*AP1431+AI1431*AO1431+AJ1431*AP1434+AK1431*AO1434)</f>
        <v>-181.27762434901697</v>
      </c>
      <c r="AV1431" s="20"/>
      <c r="AW1431" s="11">
        <v>1</v>
      </c>
      <c r="AX1431" s="12">
        <v>0</v>
      </c>
      <c r="AY1431" s="13">
        <v>0</v>
      </c>
      <c r="AZ1431" s="40">
        <f t="shared" ref="AZ1431" si="15108">$B1431*$AX$4</f>
        <v>6.0279648000000003</v>
      </c>
      <c r="BA1431" s="20"/>
      <c r="BB1431" s="1">
        <f t="shared" ref="BB1431" si="15109">AR1431*AW1431+AT1431*AW1434-AS1431*AX1431-AU1431*AX1434</f>
        <v>1185.1541046346831</v>
      </c>
      <c r="BC1431" s="4">
        <f t="shared" ref="BC1431" si="15110">(AR1431*AX1431+AS1431*AW1431+AT1431*AX1434+AU1431*AW1434)</f>
        <v>0</v>
      </c>
      <c r="BD1431" s="2">
        <f t="shared" ref="BD1431" si="15111">AR1431*AY1431+AT1431*AY1434-AS1431*AZ1431-AU1431*AZ1434</f>
        <v>0</v>
      </c>
      <c r="BE1431" s="3">
        <f t="shared" ref="BE1431" si="15112">(AR1431*AZ1431+AS1431*AY1431+AT1431*AZ1434+AU1431*AY1434)</f>
        <v>6962.78960096437</v>
      </c>
      <c r="BF1431" s="20"/>
      <c r="BG1431" s="11">
        <v>1</v>
      </c>
      <c r="BH1431" s="12">
        <v>0</v>
      </c>
      <c r="BI1431" s="13">
        <v>0</v>
      </c>
      <c r="BJ1431" s="14">
        <v>0</v>
      </c>
      <c r="BK1431" s="20"/>
      <c r="BL1431" s="1">
        <f t="shared" ref="BL1431" si="15113">BB1431*BG1431+BD1431*BG1434-BC1431*BH1431-BE1431*BH1434</f>
        <v>-43040.881213966932</v>
      </c>
      <c r="BM1431" s="4">
        <f t="shared" ref="BM1431" si="15114">(BB1431*BH1431+BC1431*BG1431+BD1431*BH1434+BE1431*BG1434)</f>
        <v>0</v>
      </c>
      <c r="BN1431" s="2">
        <f t="shared" ref="BN1431" si="15115">BB1431*BI1431+BD1431*BI1434-BC1431*BJ1431-BE1431*BJ1434</f>
        <v>0</v>
      </c>
      <c r="BO1431" s="3">
        <f t="shared" ref="BO1431" si="15116">(BB1431*BJ1431+BC1431*BI1431+BD1431*BJ1434+BE1431*BI1434)</f>
        <v>6962.78960096437</v>
      </c>
      <c r="BP1431" s="20"/>
      <c r="BQ1431" s="11">
        <v>1</v>
      </c>
      <c r="BR1431" s="12">
        <v>0</v>
      </c>
      <c r="BS1431" s="13">
        <v>0</v>
      </c>
      <c r="BT1431" s="40">
        <f t="shared" ref="BT1431" si="15117">$B1431*BR$4</f>
        <v>5.0231808000000004</v>
      </c>
      <c r="BU1431" s="20"/>
      <c r="BV1431" s="1">
        <f t="shared" ref="BV1431" si="15118">BL1431*BQ1431+BN1431*BQ1434-BM1431*BR1431-BO1431*BR1434</f>
        <v>-43040.881213966932</v>
      </c>
      <c r="BW1431" s="4">
        <f t="shared" ref="BW1431" si="15119">(BL1431*BR1431+BM1431*BQ1431+BN1431*BR1434+BO1431*BQ1434)</f>
        <v>0</v>
      </c>
      <c r="BX1431" s="2">
        <f t="shared" ref="BX1431" si="15120">BL1431*BS1431+BN1431*BS1434-BM1431*BT1431-BO1431*BT1434</f>
        <v>0</v>
      </c>
      <c r="BY1431" s="3">
        <f t="shared" ref="BY1431" si="15121">(BL1431*BT1431+BM1431*BS1431+BN1431*BT1434+BO1431*BS1434)</f>
        <v>-209239.33852811504</v>
      </c>
      <c r="BZ1431" s="20"/>
      <c r="CA1431" s="11">
        <v>1</v>
      </c>
      <c r="CB1431" s="12">
        <v>0</v>
      </c>
      <c r="CC1431" s="13">
        <v>0</v>
      </c>
      <c r="CD1431" s="14">
        <v>0</v>
      </c>
      <c r="CE1431" s="20"/>
      <c r="CF1431" s="1">
        <f t="shared" ref="CF1431" si="15122">BV1431*CA1431+BX1431*CA1434-BW1431*CB1431-BY1431*CB1434</f>
        <v>556841.94147024769</v>
      </c>
      <c r="CG1431" s="4">
        <f t="shared" ref="CG1431" si="15123">(BV1431*CB1431+BW1431*CA1431+BX1431*CB1434+BY1431*CA1434)</f>
        <v>0</v>
      </c>
      <c r="CH1431" s="2">
        <f t="shared" ref="CH1431" si="15124">BV1431*CC1431+BX1431*CC1434-BW1431*CD1431-BY1431*CD1434</f>
        <v>0</v>
      </c>
      <c r="CI1431" s="3">
        <f t="shared" ref="CI1431" si="15125">(BV1431*CD1431+BW1431*CC1431+BX1431*CD1434+BY1431*CC1434)</f>
        <v>-209239.33852811504</v>
      </c>
      <c r="CJ1431" s="28"/>
      <c r="CK1431" s="11">
        <v>1</v>
      </c>
      <c r="CL1431" s="12">
        <v>0</v>
      </c>
      <c r="CM1431" s="13">
        <v>0</v>
      </c>
      <c r="CN1431" s="14">
        <v>0</v>
      </c>
      <c r="CP1431" s="1">
        <f t="shared" ref="CP1431" si="15126">CF1431*CK1431+CH1431*CK1434-CG1431*CL1431-CI1431*CL1434</f>
        <v>556841.94147024769</v>
      </c>
      <c r="CQ1431" s="4">
        <f t="shared" ref="CQ1431" si="15127">(CF1431*CL1431+CG1431*CK1431+CH1431*CL1434+CI1431*CK1434)</f>
        <v>-209239.33852811504</v>
      </c>
      <c r="CR1431" s="2">
        <f t="shared" ref="CR1431" si="15128">CF1431*CM1431+CH1431*CM1434-CG1431*CN1431-CI1431*CN1434</f>
        <v>0</v>
      </c>
      <c r="CS1431" s="3">
        <f t="shared" ref="CS1431" si="15129">(CF1431*CN1431+CG1431*CM1431+CH1431*CN1434+CI1431*CM1434)</f>
        <v>-209239.33852811504</v>
      </c>
      <c r="CU1431" s="29">
        <f t="shared" ref="CU1431" si="15130">20*LOG(((1+$CL$4)/$CL$4)/((CP1431+CP1434)^2+(CQ1431+CQ1434)^2)^0.5)</f>
        <v>-118.54301669609933</v>
      </c>
      <c r="CW1431" s="53">
        <f t="shared" ref="CW1431" si="15131">((CP1431^2+CQ1431^2)^0.5)/((CP1434^2+CQ1434^2)^0.5)</f>
        <v>0.37576073737593313</v>
      </c>
    </row>
    <row r="1432" spans="1:101" ht="18" customHeight="1" thickBot="1">
      <c r="D1432" s="11"/>
      <c r="E1432" s="13"/>
      <c r="F1432" s="13"/>
      <c r="G1432" s="15"/>
      <c r="H1432" s="10"/>
      <c r="I1432" s="11"/>
      <c r="J1432" s="13"/>
      <c r="K1432" s="13"/>
      <c r="L1432" s="15"/>
      <c r="N1432" s="5"/>
      <c r="Q1432" s="6"/>
      <c r="S1432" s="11"/>
      <c r="T1432" s="13"/>
      <c r="U1432" s="13"/>
      <c r="V1432" s="15"/>
      <c r="W1432" s="20"/>
      <c r="X1432" s="5"/>
      <c r="AA1432" s="6"/>
      <c r="AB1432" s="20"/>
      <c r="AC1432" s="11"/>
      <c r="AD1432" s="13"/>
      <c r="AE1432" s="13"/>
      <c r="AF1432" s="15"/>
      <c r="AG1432" s="20"/>
      <c r="AH1432" s="5"/>
      <c r="AK1432" s="6"/>
      <c r="AL1432" s="20"/>
      <c r="AM1432" s="11"/>
      <c r="AN1432" s="13"/>
      <c r="AO1432" s="13"/>
      <c r="AP1432" s="15"/>
      <c r="AR1432" s="5"/>
      <c r="AU1432" s="6"/>
      <c r="AW1432" s="11"/>
      <c r="AX1432" s="13"/>
      <c r="AY1432" s="13"/>
      <c r="AZ1432" s="15"/>
      <c r="BA1432" s="20"/>
      <c r="BB1432" s="5"/>
      <c r="BE1432" s="6"/>
      <c r="BG1432" s="11"/>
      <c r="BH1432" s="13"/>
      <c r="BI1432" s="13"/>
      <c r="BJ1432" s="15"/>
      <c r="BL1432" s="5"/>
      <c r="BO1432" s="6"/>
      <c r="BQ1432" s="11"/>
      <c r="BR1432" s="13"/>
      <c r="BS1432" s="13"/>
      <c r="BT1432" s="15"/>
      <c r="BU1432" s="20"/>
      <c r="BV1432" s="5"/>
      <c r="BY1432" s="6"/>
      <c r="CA1432" s="11"/>
      <c r="CB1432" s="13"/>
      <c r="CC1432" s="13"/>
      <c r="CD1432" s="15"/>
      <c r="CF1432" s="5"/>
      <c r="CI1432" s="6"/>
      <c r="CK1432" s="11"/>
      <c r="CL1432" s="13"/>
      <c r="CM1432" s="13"/>
      <c r="CN1432" s="15"/>
      <c r="CP1432" s="5"/>
      <c r="CS1432" s="6"/>
      <c r="CW1432" s="54"/>
    </row>
    <row r="1433" spans="1:101" ht="18" customHeight="1" thickBot="1">
      <c r="D1433" s="11" t="s">
        <v>101</v>
      </c>
      <c r="E1433" s="13"/>
      <c r="F1433" s="13" t="s">
        <v>102</v>
      </c>
      <c r="G1433" s="15"/>
      <c r="H1433" s="10"/>
      <c r="I1433" s="11" t="s">
        <v>106</v>
      </c>
      <c r="J1433" s="13"/>
      <c r="K1433" s="13" t="s">
        <v>105</v>
      </c>
      <c r="L1433" s="15"/>
      <c r="N1433" s="194" t="s">
        <v>16</v>
      </c>
      <c r="O1433" s="195"/>
      <c r="P1433" s="196" t="s">
        <v>17</v>
      </c>
      <c r="Q1433" s="197"/>
      <c r="S1433" s="11" t="s">
        <v>4</v>
      </c>
      <c r="T1433" s="13"/>
      <c r="U1433" s="13" t="s">
        <v>5</v>
      </c>
      <c r="V1433" s="15"/>
      <c r="W1433" s="20"/>
      <c r="X1433" s="194" t="s">
        <v>111</v>
      </c>
      <c r="Y1433" s="195"/>
      <c r="Z1433" s="196" t="s">
        <v>110</v>
      </c>
      <c r="AA1433" s="197"/>
      <c r="AB1433" s="20"/>
      <c r="AC1433" s="11" t="s">
        <v>18</v>
      </c>
      <c r="AD1433" s="13"/>
      <c r="AE1433" s="13" t="s">
        <v>19</v>
      </c>
      <c r="AF1433" s="15"/>
      <c r="AG1433" s="20"/>
      <c r="AH1433" s="194" t="s">
        <v>114</v>
      </c>
      <c r="AI1433" s="195"/>
      <c r="AJ1433" s="196" t="s">
        <v>115</v>
      </c>
      <c r="AK1433" s="197"/>
      <c r="AL1433" s="20"/>
      <c r="AM1433" s="11" t="s">
        <v>138</v>
      </c>
      <c r="AN1433" s="13"/>
      <c r="AO1433" s="13" t="s">
        <v>137</v>
      </c>
      <c r="AP1433" s="15"/>
      <c r="AR1433" s="194" t="s">
        <v>117</v>
      </c>
      <c r="AS1433" s="195"/>
      <c r="AT1433" s="196" t="s">
        <v>118</v>
      </c>
      <c r="AU1433" s="197"/>
      <c r="AV1433" s="36"/>
      <c r="AW1433" s="11" t="s">
        <v>142</v>
      </c>
      <c r="AX1433" s="13"/>
      <c r="AY1433" s="13" t="s">
        <v>141</v>
      </c>
      <c r="AZ1433" s="15"/>
      <c r="BA1433" s="20"/>
      <c r="BB1433" s="194" t="s">
        <v>122</v>
      </c>
      <c r="BC1433" s="195"/>
      <c r="BD1433" s="196" t="s">
        <v>121</v>
      </c>
      <c r="BE1433" s="197"/>
      <c r="BF1433" s="36"/>
      <c r="BG1433" s="11" t="s">
        <v>145</v>
      </c>
      <c r="BH1433" s="13"/>
      <c r="BI1433" s="13" t="s">
        <v>146</v>
      </c>
      <c r="BJ1433" s="15"/>
      <c r="BK1433" s="36"/>
      <c r="BL1433" s="194" t="s">
        <v>125</v>
      </c>
      <c r="BM1433" s="195"/>
      <c r="BN1433" s="196" t="s">
        <v>126</v>
      </c>
      <c r="BO1433" s="197"/>
      <c r="BP1433" s="36"/>
      <c r="BQ1433" s="11" t="s">
        <v>150</v>
      </c>
      <c r="BR1433" s="13"/>
      <c r="BS1433" s="13" t="s">
        <v>149</v>
      </c>
      <c r="BT1433" s="15"/>
      <c r="BU1433" s="20"/>
      <c r="BV1433" s="194" t="s">
        <v>129</v>
      </c>
      <c r="BW1433" s="195"/>
      <c r="BX1433" s="196" t="s">
        <v>130</v>
      </c>
      <c r="BY1433" s="197"/>
      <c r="BZ1433" s="36"/>
      <c r="CA1433" s="11" t="s">
        <v>154</v>
      </c>
      <c r="CB1433" s="13"/>
      <c r="CC1433" s="13" t="s">
        <v>153</v>
      </c>
      <c r="CD1433" s="15"/>
      <c r="CE1433" s="36"/>
      <c r="CF1433" s="194" t="s">
        <v>134</v>
      </c>
      <c r="CG1433" s="195"/>
      <c r="CH1433" s="196" t="s">
        <v>133</v>
      </c>
      <c r="CI1433" s="197"/>
      <c r="CK1433" s="11" t="s">
        <v>159</v>
      </c>
      <c r="CL1433" s="13"/>
      <c r="CM1433" s="13" t="s">
        <v>158</v>
      </c>
      <c r="CN1433" s="15"/>
      <c r="CP1433" s="109" t="s">
        <v>161</v>
      </c>
      <c r="CQ1433" s="110"/>
      <c r="CR1433" s="111" t="s">
        <v>162</v>
      </c>
      <c r="CS1433" s="112"/>
      <c r="CU1433" s="38" t="s">
        <v>29</v>
      </c>
      <c r="CW1433" s="55" t="s">
        <v>47</v>
      </c>
    </row>
    <row r="1434" spans="1:101" ht="18" customHeight="1" thickTop="1" thickBot="1">
      <c r="D1434" s="16">
        <v>0</v>
      </c>
      <c r="E1434" s="17">
        <f t="shared" ref="E1434" si="15132">$B1431*$E$4</f>
        <v>2.8669696</v>
      </c>
      <c r="F1434" s="18">
        <v>1</v>
      </c>
      <c r="G1434" s="19">
        <v>0</v>
      </c>
      <c r="H1434" s="10"/>
      <c r="I1434" s="16">
        <v>0</v>
      </c>
      <c r="J1434" s="17">
        <v>0</v>
      </c>
      <c r="K1434" s="18">
        <v>1</v>
      </c>
      <c r="L1434" s="19">
        <v>0</v>
      </c>
      <c r="N1434" s="1">
        <f t="shared" ref="N1434" si="15133">D1434*I1431+F1434*I1434-E1434*J1431-G1434*J1434</f>
        <v>0</v>
      </c>
      <c r="O1434" s="4">
        <f t="shared" ref="O1434" si="15134">(D1434*J1431+E1434*I1431+F1434*J1434+G1434*I1434)</f>
        <v>2.8669696</v>
      </c>
      <c r="P1434" s="2">
        <f t="shared" ref="P1434" si="15135">D1434*K1431+F1434*K1434-E1434*L1431-G1434*L1434</f>
        <v>-13.401306648903681</v>
      </c>
      <c r="Q1434" s="3">
        <f t="shared" ref="Q1434" si="15136">(D1434*L1431+E1434*K1431+F1434*L1434+G1434*K1434)</f>
        <v>0</v>
      </c>
      <c r="S1434" s="16">
        <v>0</v>
      </c>
      <c r="T1434" s="17">
        <f t="shared" ref="T1434" si="15137">$B1431*$T$4</f>
        <v>6.3517695999999999</v>
      </c>
      <c r="U1434" s="18">
        <v>1</v>
      </c>
      <c r="V1434" s="19">
        <v>0</v>
      </c>
      <c r="W1434" s="20"/>
      <c r="X1434" s="1">
        <f t="shared" ref="X1434" si="15138">N1434*S1431+P1434*S1434-O1434*T1431-Q1434*T1434</f>
        <v>0</v>
      </c>
      <c r="Y1434" s="4">
        <f t="shared" ref="Y1434" si="15139">(N1434*T1431+O1434*S1431+P1434*T1434+Q1434*S1434)</f>
        <v>-82.255042572784262</v>
      </c>
      <c r="Z1434" s="2">
        <f t="shared" ref="Z1434" si="15140">N1434*U1431+P1434*U1434-O1434*V1431-Q1434*V1434</f>
        <v>-13.401306648903681</v>
      </c>
      <c r="AA1434" s="3">
        <f t="shared" ref="AA1434" si="15141">(N1434*V1431+O1434*U1431+P1434*V1434+Q1434*U1434)</f>
        <v>0</v>
      </c>
      <c r="AB1434" s="20"/>
      <c r="AC1434" s="16">
        <v>0</v>
      </c>
      <c r="AD1434" s="17">
        <v>0</v>
      </c>
      <c r="AE1434" s="18">
        <v>1</v>
      </c>
      <c r="AF1434" s="19">
        <v>0</v>
      </c>
      <c r="AG1434" s="20"/>
      <c r="AH1434" s="1">
        <f t="shared" ref="AH1434" si="15142">X1434*AC1431+Z1434*AC1434-Y1434*AD1431-AA1434*AD1434</f>
        <v>0</v>
      </c>
      <c r="AI1434" s="4">
        <f t="shared" ref="AI1434" si="15143">(X1434*AD1431+Y1434*AC1431+Z1434*AD1434+AA1434*AC1434)</f>
        <v>-82.255042572784262</v>
      </c>
      <c r="AJ1434" s="2">
        <f t="shared" ref="AJ1434" si="15144">X1434*AE1431+Z1434*AE1434-Y1434*AF1431-AA1434*AF1434</f>
        <v>482.42919460234128</v>
      </c>
      <c r="AK1434" s="3">
        <f t="shared" ref="AK1434" si="15145">(X1434*AF1431+Y1434*AE1431+Z1434*AF1434+AA1434*AE1434)</f>
        <v>0</v>
      </c>
      <c r="AL1434" s="20"/>
      <c r="AM1434" s="16">
        <v>0</v>
      </c>
      <c r="AN1434" s="17">
        <f t="shared" ref="AN1434" si="15146">$B1431*$AN$4</f>
        <v>6.7082752000000001</v>
      </c>
      <c r="AO1434" s="18">
        <v>1</v>
      </c>
      <c r="AP1434" s="19">
        <v>0</v>
      </c>
      <c r="AR1434" s="1">
        <f t="shared" ref="AR1434" si="15147">AH1434*AM1431+AJ1434*AM1434-AI1434*AN1431-AK1434*AN1434</f>
        <v>0</v>
      </c>
      <c r="AS1434" s="4">
        <f t="shared" ref="AS1434" si="15148">(AH1434*AN1431+AI1434*AM1431+AJ1434*AN1434+AK1434*AM1434)</f>
        <v>3154.0127593340758</v>
      </c>
      <c r="AT1434" s="2">
        <f t="shared" ref="AT1434" si="15149">AH1434*AO1431+AJ1434*AO1434-AI1434*AP1431-AK1434*AP1434</f>
        <v>482.42919460234128</v>
      </c>
      <c r="AU1434" s="3">
        <f t="shared" ref="AU1434" si="15150">(AH1434*AP1431+AI1434*AO1431+AJ1434*AP1434+AK1434*AO1434)</f>
        <v>0</v>
      </c>
      <c r="AV1434" s="20"/>
      <c r="AW1434" s="16">
        <v>0</v>
      </c>
      <c r="AX1434" s="17">
        <v>0</v>
      </c>
      <c r="AY1434" s="18">
        <v>1</v>
      </c>
      <c r="AZ1434" s="19">
        <v>0</v>
      </c>
      <c r="BA1434" s="20"/>
      <c r="BB1434" s="1">
        <f t="shared" ref="BB1434" si="15151">AR1434*AW1431+AT1434*AW1434-AS1434*AX1431-AU1434*AX1434</f>
        <v>0</v>
      </c>
      <c r="BC1434" s="4">
        <f t="shared" ref="BC1434" si="15152">(AR1434*AX1431+AS1434*AW1431+AT1434*AX1434+AU1434*AW1434)</f>
        <v>3154.0127593340758</v>
      </c>
      <c r="BD1434" s="2">
        <f t="shared" ref="BD1434" si="15153">AR1434*AY1431+AT1434*AY1434-AS1434*AZ1431-AU1434*AZ1434</f>
        <v>-18529.848697414342</v>
      </c>
      <c r="BE1434" s="3">
        <f t="shared" ref="BE1434" si="15154">(AR1434*AZ1431+AS1434*AY1431+AT1434*AZ1434+AU1434*AY1434)</f>
        <v>0</v>
      </c>
      <c r="BF1434" s="20"/>
      <c r="BG1434" s="16">
        <v>0</v>
      </c>
      <c r="BH1434" s="17">
        <f t="shared" ref="BH1434" si="15155">$B1431*$BH$4</f>
        <v>6.3517695999999999</v>
      </c>
      <c r="BI1434" s="18">
        <v>1</v>
      </c>
      <c r="BJ1434" s="19">
        <v>0</v>
      </c>
      <c r="BK1434" s="20"/>
      <c r="BL1434" s="1">
        <f t="shared" ref="BL1434" si="15156">BB1434*BG1431+BD1434*BG1434-BC1434*BH1431-BE1434*BH1434</f>
        <v>0</v>
      </c>
      <c r="BM1434" s="4">
        <f t="shared" ref="BM1434" si="15157">(BB1434*BH1431+BC1434*BG1431+BD1434*BH1434+BE1434*BG1434)</f>
        <v>-114543.31688950193</v>
      </c>
      <c r="BN1434" s="2">
        <f t="shared" ref="BN1434" si="15158">BB1434*BI1431+BD1434*BI1434-BC1434*BJ1431-BE1434*BJ1434</f>
        <v>-18529.848697414342</v>
      </c>
      <c r="BO1434" s="3">
        <f t="shared" ref="BO1434" si="15159">(BB1434*BJ1431+BC1434*BI1431+BD1434*BJ1434+BE1434*BI1434)</f>
        <v>0</v>
      </c>
      <c r="BP1434" s="20"/>
      <c r="BQ1434" s="16">
        <v>0</v>
      </c>
      <c r="BR1434" s="17">
        <v>0</v>
      </c>
      <c r="BS1434" s="18">
        <v>1</v>
      </c>
      <c r="BT1434" s="19">
        <v>0</v>
      </c>
      <c r="BU1434" s="20"/>
      <c r="BV1434" s="1">
        <f t="shared" ref="BV1434" si="15160">BL1434*BQ1431+BN1434*BQ1434-BM1434*BR1431-BO1434*BR1434</f>
        <v>0</v>
      </c>
      <c r="BW1434" s="4">
        <f t="shared" ref="BW1434" si="15161">(BL1434*BR1431+BM1434*BQ1431+BN1434*BR1434+BO1434*BQ1434)</f>
        <v>-114543.31688950193</v>
      </c>
      <c r="BX1434" s="2">
        <f t="shared" ref="BX1434" si="15162">BL1434*BS1431+BN1434*BS1434-BM1434*BT1431-BO1434*BT1434</f>
        <v>556841.94147024746</v>
      </c>
      <c r="BY1434" s="3">
        <f t="shared" ref="BY1434" si="15163">(BL1434*BT1431+BM1434*BS1431+BN1434*BT1434+BO1434*BS1434)</f>
        <v>0</v>
      </c>
      <c r="BZ1434" s="20"/>
      <c r="CA1434" s="16">
        <v>0</v>
      </c>
      <c r="CB1434" s="17">
        <f t="shared" ref="CB1434" si="15164">$B1431*$CB$4</f>
        <v>2.8669696</v>
      </c>
      <c r="CC1434" s="18">
        <v>1</v>
      </c>
      <c r="CD1434" s="19">
        <v>0</v>
      </c>
      <c r="CE1434" s="20"/>
      <c r="CF1434" s="1">
        <f t="shared" ref="CF1434" si="15165">BV1434*CA1431+BX1434*CA1434-BW1434*CB1431-BY1434*CB1434</f>
        <v>0</v>
      </c>
      <c r="CG1434" s="4">
        <f t="shared" ref="CG1434" si="15166">(BV1434*CB1431+BW1434*CA1431+BX1434*CB1434+BY1434*CA1434)</f>
        <v>1481905.6013106769</v>
      </c>
      <c r="CH1434" s="2">
        <f t="shared" ref="CH1434" si="15167">BV1434*CC1431+BX1434*CC1434-BW1434*CD1431-BY1434*CD1434</f>
        <v>556841.94147024746</v>
      </c>
      <c r="CI1434" s="3">
        <f t="shared" ref="CI1434" si="15168">(BV1434*CD1431+BW1434*CC1431+BX1434*CD1434+BY1434*CC1434)</f>
        <v>0</v>
      </c>
      <c r="CK1434" s="16">
        <f t="shared" ref="CK1434" si="15169">1/$CL$4</f>
        <v>1</v>
      </c>
      <c r="CL1434" s="17">
        <v>0</v>
      </c>
      <c r="CM1434" s="18">
        <v>1</v>
      </c>
      <c r="CN1434" s="19">
        <v>0</v>
      </c>
      <c r="CP1434" s="1">
        <f t="shared" ref="CP1434" si="15170">CF1434*CK1431+CH1434*CK1434-CG1434*CL1431-CI1434*CL1434</f>
        <v>556841.94147024746</v>
      </c>
      <c r="CQ1434" s="4">
        <f t="shared" ref="CQ1434" si="15171">(CF1434*CL1431+CG1434*CK1431+CH1434*CL1434+CI1434*CK1434)</f>
        <v>1481905.6013106769</v>
      </c>
      <c r="CR1434" s="2">
        <f t="shared" ref="CR1434" si="15172">CF1434*CM1431+CH1434*CM1434-CG1434*CN1431-CI1434*CN1434</f>
        <v>556841.94147024746</v>
      </c>
      <c r="CS1434" s="3">
        <f t="shared" ref="CS1434" si="15173">(CF1434*CN1431+CG1434*CM1431+CH1434*CN1434+CI1434*CM1434)</f>
        <v>0</v>
      </c>
      <c r="CU1434" s="39">
        <f t="shared" ref="CU1434" si="15174">(180/PI())*ATAN(-1*(CQ1431/CP1431))</f>
        <v>20.594248955088009</v>
      </c>
      <c r="CW1434" s="56">
        <f t="shared" ref="CW1434" si="15175">20*LOG(((1-(10^(CU1431/20)^2)*(1-((1-CW1431)/(1+CW1431))^2))^0.5))</f>
        <v>-4.823565987700882E-12</v>
      </c>
    </row>
    <row r="1435" spans="1:101" ht="18" customHeight="1"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/>
      <c r="R1435" s="20"/>
      <c r="S1435" s="20"/>
      <c r="T1435" s="20"/>
      <c r="U1435" s="20"/>
      <c r="V1435" s="20"/>
      <c r="W1435" s="20"/>
      <c r="X1435" s="20"/>
      <c r="Y1435" s="20"/>
      <c r="Z1435" s="20"/>
      <c r="AA1435" s="20"/>
      <c r="AB1435" s="30"/>
      <c r="AC1435" s="20"/>
      <c r="AD1435" s="20"/>
      <c r="AE1435" s="20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</row>
    <row r="1436" spans="1:101" ht="18" customHeight="1"/>
    <row r="1437" spans="1:101" ht="18" customHeight="1" thickBot="1">
      <c r="A1437" s="23"/>
      <c r="B1437" s="23"/>
      <c r="C1437" s="23"/>
      <c r="D1437" s="20" t="s">
        <v>6</v>
      </c>
      <c r="E1437" s="20"/>
      <c r="F1437" s="20"/>
      <c r="G1437" s="20"/>
      <c r="H1437" s="20"/>
      <c r="I1437" s="20" t="s">
        <v>7</v>
      </c>
      <c r="J1437" s="20"/>
      <c r="K1437" s="20"/>
      <c r="L1437" s="20"/>
      <c r="M1437" s="23"/>
      <c r="N1437" s="23"/>
      <c r="O1437" s="24" t="s">
        <v>8</v>
      </c>
      <c r="P1437" s="23"/>
      <c r="Q1437" s="23"/>
      <c r="R1437" s="23"/>
      <c r="S1437" s="20"/>
      <c r="T1437" s="20" t="s">
        <v>9</v>
      </c>
      <c r="U1437" s="23"/>
      <c r="V1437" s="23"/>
      <c r="W1437" s="23"/>
      <c r="X1437" s="23"/>
      <c r="Y1437" s="24" t="s">
        <v>10</v>
      </c>
      <c r="Z1437" s="23"/>
      <c r="AA1437" s="23"/>
      <c r="AB1437" s="23"/>
      <c r="AC1437" s="24" t="s">
        <v>11</v>
      </c>
      <c r="AD1437" s="20"/>
      <c r="AE1437" s="20"/>
      <c r="AF1437" s="20"/>
      <c r="AG1437" s="20"/>
      <c r="AH1437" s="23"/>
      <c r="AI1437" s="24" t="s">
        <v>12</v>
      </c>
      <c r="AJ1437" s="23"/>
      <c r="AK1437" s="23"/>
      <c r="AL1437" s="20"/>
      <c r="AM1437" s="24" t="s">
        <v>21</v>
      </c>
      <c r="AN1437" s="20"/>
      <c r="AO1437" s="23"/>
      <c r="AP1437" s="23"/>
      <c r="AQ1437" s="23"/>
      <c r="AR1437" s="23"/>
      <c r="AS1437" s="24" t="s">
        <v>87</v>
      </c>
      <c r="AT1437" s="23"/>
      <c r="AU1437" s="23"/>
      <c r="AV1437" s="23"/>
      <c r="AW1437" s="24" t="s">
        <v>22</v>
      </c>
      <c r="AX1437" s="20"/>
      <c r="AY1437" s="20"/>
      <c r="AZ1437" s="20"/>
      <c r="BA1437" s="20"/>
      <c r="BB1437" s="23"/>
      <c r="BC1437" s="24" t="s">
        <v>13</v>
      </c>
      <c r="BD1437" s="23"/>
      <c r="BE1437" s="23"/>
      <c r="BF1437" s="23"/>
      <c r="BG1437" s="24" t="s">
        <v>23</v>
      </c>
      <c r="BH1437" s="20"/>
      <c r="BI1437" s="23"/>
      <c r="BJ1437" s="23"/>
      <c r="BK1437" s="23"/>
      <c r="BL1437" s="23"/>
      <c r="BM1437" s="24" t="s">
        <v>24</v>
      </c>
      <c r="BN1437" s="23"/>
      <c r="BO1437" s="23"/>
      <c r="BP1437" s="23"/>
      <c r="BQ1437" s="24" t="s">
        <v>22</v>
      </c>
      <c r="BR1437" s="20"/>
      <c r="BS1437" s="20"/>
      <c r="BT1437" s="20"/>
      <c r="BU1437" s="20"/>
      <c r="BV1437" s="23"/>
      <c r="BW1437" s="24" t="s">
        <v>25</v>
      </c>
      <c r="BX1437" s="23"/>
      <c r="BY1437" s="23"/>
      <c r="BZ1437" s="23"/>
      <c r="CA1437" s="24" t="s">
        <v>23</v>
      </c>
      <c r="CB1437" s="20"/>
      <c r="CC1437" s="23"/>
      <c r="CD1437" s="23"/>
      <c r="CE1437" s="23"/>
      <c r="CF1437" s="23"/>
      <c r="CG1437" s="24" t="s">
        <v>88</v>
      </c>
      <c r="CH1437" s="23"/>
      <c r="CI1437" s="23"/>
      <c r="CJ1437" s="23"/>
      <c r="CK1437" s="24" t="s">
        <v>155</v>
      </c>
      <c r="CL1437" s="24"/>
      <c r="CM1437" s="23"/>
      <c r="CN1437" s="23"/>
      <c r="CO1437" s="23"/>
      <c r="CP1437" s="23"/>
      <c r="CQ1437" s="24" t="s">
        <v>89</v>
      </c>
      <c r="CR1437" s="23"/>
      <c r="CS1437" s="23"/>
    </row>
    <row r="1438" spans="1:101" ht="18" customHeight="1" thickBot="1">
      <c r="A1438" s="23"/>
      <c r="B1438" s="33"/>
      <c r="C1438" s="23"/>
      <c r="D1438" s="7" t="s">
        <v>99</v>
      </c>
      <c r="E1438" s="8"/>
      <c r="F1438" s="8" t="s">
        <v>100</v>
      </c>
      <c r="G1438" s="9"/>
      <c r="H1438" s="10"/>
      <c r="I1438" s="7" t="s">
        <v>103</v>
      </c>
      <c r="J1438" s="8"/>
      <c r="K1438" s="8" t="s">
        <v>104</v>
      </c>
      <c r="L1438" s="9"/>
      <c r="M1438" s="23"/>
      <c r="N1438" s="194" t="s">
        <v>74</v>
      </c>
      <c r="O1438" s="195"/>
      <c r="P1438" s="196" t="s">
        <v>75</v>
      </c>
      <c r="Q1438" s="197"/>
      <c r="R1438" s="23"/>
      <c r="S1438" s="7" t="s">
        <v>2</v>
      </c>
      <c r="T1438" s="8"/>
      <c r="U1438" s="8" t="s">
        <v>3</v>
      </c>
      <c r="V1438" s="9"/>
      <c r="W1438" s="20"/>
      <c r="X1438" s="194" t="s">
        <v>108</v>
      </c>
      <c r="Y1438" s="195"/>
      <c r="Z1438" s="196" t="s">
        <v>109</v>
      </c>
      <c r="AA1438" s="197"/>
      <c r="AB1438" s="20"/>
      <c r="AC1438" s="7" t="s">
        <v>107</v>
      </c>
      <c r="AD1438" s="8"/>
      <c r="AE1438" s="8" t="s">
        <v>14</v>
      </c>
      <c r="AF1438" s="9"/>
      <c r="AG1438" s="20"/>
      <c r="AH1438" s="194" t="s">
        <v>112</v>
      </c>
      <c r="AI1438" s="195"/>
      <c r="AJ1438" s="196" t="s">
        <v>113</v>
      </c>
      <c r="AK1438" s="197"/>
      <c r="AL1438" s="20"/>
      <c r="AM1438" s="106" t="s">
        <v>135</v>
      </c>
      <c r="AN1438" s="107"/>
      <c r="AO1438" s="107" t="s">
        <v>136</v>
      </c>
      <c r="AP1438" s="108"/>
      <c r="AQ1438" s="23"/>
      <c r="AR1438" s="194" t="s">
        <v>116</v>
      </c>
      <c r="AS1438" s="195"/>
      <c r="AT1438" s="196" t="s">
        <v>0</v>
      </c>
      <c r="AU1438" s="197"/>
      <c r="AV1438" s="36"/>
      <c r="AW1438" s="7" t="s">
        <v>139</v>
      </c>
      <c r="AX1438" s="8"/>
      <c r="AY1438" s="8" t="s">
        <v>140</v>
      </c>
      <c r="AZ1438" s="9"/>
      <c r="BA1438" s="20"/>
      <c r="BB1438" s="194" t="s">
        <v>119</v>
      </c>
      <c r="BC1438" s="195"/>
      <c r="BD1438" s="196" t="s">
        <v>120</v>
      </c>
      <c r="BE1438" s="197"/>
      <c r="BF1438" s="36"/>
      <c r="BG1438" s="190" t="s">
        <v>143</v>
      </c>
      <c r="BH1438" s="191"/>
      <c r="BI1438" s="192" t="s">
        <v>144</v>
      </c>
      <c r="BJ1438" s="193"/>
      <c r="BK1438" s="36"/>
      <c r="BL1438" s="194" t="s">
        <v>123</v>
      </c>
      <c r="BM1438" s="195"/>
      <c r="BN1438" s="196" t="s">
        <v>124</v>
      </c>
      <c r="BO1438" s="197"/>
      <c r="BP1438" s="36"/>
      <c r="BQ1438" s="7" t="s">
        <v>147</v>
      </c>
      <c r="BR1438" s="8"/>
      <c r="BS1438" s="8" t="s">
        <v>148</v>
      </c>
      <c r="BT1438" s="9"/>
      <c r="BU1438" s="20"/>
      <c r="BV1438" s="194" t="s">
        <v>127</v>
      </c>
      <c r="BW1438" s="195"/>
      <c r="BX1438" s="196" t="s">
        <v>128</v>
      </c>
      <c r="BY1438" s="197"/>
      <c r="BZ1438" s="36"/>
      <c r="CA1438" s="7" t="s">
        <v>151</v>
      </c>
      <c r="CB1438" s="8"/>
      <c r="CC1438" s="8" t="s">
        <v>152</v>
      </c>
      <c r="CD1438" s="9"/>
      <c r="CE1438" s="36"/>
      <c r="CF1438" s="194" t="s">
        <v>131</v>
      </c>
      <c r="CG1438" s="195"/>
      <c r="CH1438" s="196" t="s">
        <v>132</v>
      </c>
      <c r="CI1438" s="197"/>
      <c r="CJ1438" s="23"/>
      <c r="CK1438" s="7" t="s">
        <v>156</v>
      </c>
      <c r="CL1438" s="8"/>
      <c r="CM1438" s="8" t="s">
        <v>157</v>
      </c>
      <c r="CN1438" s="9"/>
      <c r="CO1438" s="23"/>
      <c r="CP1438" s="194" t="s">
        <v>160</v>
      </c>
      <c r="CQ1438" s="195"/>
      <c r="CR1438" s="196" t="s">
        <v>132</v>
      </c>
      <c r="CS1438" s="197"/>
      <c r="CU1438" s="26" t="s">
        <v>15</v>
      </c>
      <c r="CW1438" s="52" t="s">
        <v>46</v>
      </c>
    </row>
    <row r="1439" spans="1:101" ht="18" customHeight="1" thickTop="1" thickBot="1">
      <c r="B1439" s="34">
        <v>3.54</v>
      </c>
      <c r="D1439" s="11">
        <v>1</v>
      </c>
      <c r="E1439" s="12">
        <v>0</v>
      </c>
      <c r="F1439" s="13">
        <v>0</v>
      </c>
      <c r="G1439" s="14">
        <v>0</v>
      </c>
      <c r="H1439" s="10"/>
      <c r="I1439" s="11">
        <v>1</v>
      </c>
      <c r="J1439" s="12">
        <v>0</v>
      </c>
      <c r="K1439" s="13">
        <v>0</v>
      </c>
      <c r="L1439" s="40">
        <f t="shared" ref="L1439" si="15176">$B1439*$J$4</f>
        <v>5.0517216000000005</v>
      </c>
      <c r="N1439" s="1">
        <f t="shared" ref="N1439" si="15177">D1439*I1439+F1439*I1442-E1439*J1439-G1439*J1442</f>
        <v>1</v>
      </c>
      <c r="O1439" s="4">
        <f t="shared" ref="O1439" si="15178">(D1439*J1439+E1439*I1439+F1439*J1442+G1439*I1442)</f>
        <v>0</v>
      </c>
      <c r="P1439" s="2">
        <f t="shared" ref="P1439" si="15179">D1439*K1439+F1439*K1442-E1439*L1439-G1439*L1442</f>
        <v>0</v>
      </c>
      <c r="Q1439" s="3">
        <f t="shared" ref="Q1439" si="15180">(D1439*L1439+E1439*K1439+F1439*L1442+G1439*K1442)</f>
        <v>5.0517216000000005</v>
      </c>
      <c r="S1439" s="11">
        <v>1</v>
      </c>
      <c r="T1439" s="12">
        <v>0</v>
      </c>
      <c r="U1439" s="13">
        <v>0</v>
      </c>
      <c r="V1439" s="13">
        <v>0</v>
      </c>
      <c r="W1439" s="20"/>
      <c r="X1439" s="1">
        <f t="shared" ref="X1439" si="15181">N1439*S1439+P1439*S1442-O1439*T1439-Q1439*T1442</f>
        <v>-31.269686298398724</v>
      </c>
      <c r="Y1439" s="4">
        <f t="shared" ref="Y1439" si="15182">(N1439*T1439+O1439*S1439+P1439*T1442+Q1439*S1442)</f>
        <v>0</v>
      </c>
      <c r="Z1439" s="2">
        <f t="shared" ref="Z1439" si="15183">N1439*U1439+P1439*U1442-O1439*V1439-Q1439*V1442</f>
        <v>0</v>
      </c>
      <c r="AA1439" s="3">
        <f t="shared" ref="AA1439" si="15184">(N1439*V1439+O1439*U1439+P1439*V1442+Q1439*U1442)</f>
        <v>5.0517216000000005</v>
      </c>
      <c r="AB1439" s="20"/>
      <c r="AC1439" s="11">
        <v>1</v>
      </c>
      <c r="AD1439" s="12">
        <v>0</v>
      </c>
      <c r="AE1439" s="13">
        <v>0</v>
      </c>
      <c r="AF1439" s="40">
        <f t="shared" ref="AF1439" si="15185">$B1439*$AD$4</f>
        <v>6.0622145999999999</v>
      </c>
      <c r="AG1439" s="20"/>
      <c r="AH1439" s="1">
        <f t="shared" ref="AH1439" si="15186">X1439*AC1439+Z1439*AC1442-Y1439*AD1439-AA1439*AD1442</f>
        <v>-31.269686298398724</v>
      </c>
      <c r="AI1439" s="4">
        <f t="shared" ref="AI1439" si="15187">(X1439*AD1439+Y1439*AC1439+Z1439*AD1442+AA1439*AC1442)</f>
        <v>0</v>
      </c>
      <c r="AJ1439" s="2">
        <f t="shared" ref="AJ1439" si="15188">X1439*AE1439+Z1439*AE1442-Y1439*AF1439-AA1439*AF1442</f>
        <v>0</v>
      </c>
      <c r="AK1439" s="3">
        <f t="shared" ref="AK1439" si="15189">(X1439*AF1439+Y1439*AE1439+Z1439*AF1442+AA1439*AE1442)</f>
        <v>-184.51182721557268</v>
      </c>
      <c r="AL1439" s="20"/>
      <c r="AM1439" s="11">
        <v>1</v>
      </c>
      <c r="AN1439" s="12">
        <v>0</v>
      </c>
      <c r="AO1439" s="13">
        <v>0</v>
      </c>
      <c r="AP1439" s="14">
        <v>0</v>
      </c>
      <c r="AR1439" s="1">
        <f t="shared" ref="AR1439" si="15190">AH1439*AM1439+AJ1439*AM1442-AI1439*AN1439-AK1439*AN1442</f>
        <v>1213.5191335151997</v>
      </c>
      <c r="AS1439" s="4">
        <f t="shared" ref="AS1439" si="15191">(AH1439*AN1439+AI1439*AM1439+AJ1439*AN1442+AK1439*AM1442)</f>
        <v>0</v>
      </c>
      <c r="AT1439" s="2">
        <f t="shared" ref="AT1439" si="15192">AH1439*AO1439+AJ1439*AO1442-AI1439*AP1439-AK1439*AP1442</f>
        <v>0</v>
      </c>
      <c r="AU1439" s="3">
        <f t="shared" ref="AU1439" si="15193">(AH1439*AP1439+AI1439*AO1439+AJ1439*AP1442+AK1439*AO1442)</f>
        <v>-184.51182721557268</v>
      </c>
      <c r="AV1439" s="20"/>
      <c r="AW1439" s="11">
        <v>1</v>
      </c>
      <c r="AX1439" s="12">
        <v>0</v>
      </c>
      <c r="AY1439" s="13">
        <v>0</v>
      </c>
      <c r="AZ1439" s="40">
        <f t="shared" ref="AZ1439" si="15194">$B1439*$AX$4</f>
        <v>6.0622145999999999</v>
      </c>
      <c r="BA1439" s="20"/>
      <c r="BB1439" s="1">
        <f t="shared" ref="BB1439" si="15195">AR1439*AW1439+AT1439*AW1442-AS1439*AX1439-AU1439*AX1442</f>
        <v>1213.5191335151997</v>
      </c>
      <c r="BC1439" s="4">
        <f t="shared" ref="BC1439" si="15196">(AR1439*AX1439+AS1439*AW1439+AT1439*AX1442+AU1439*AW1442)</f>
        <v>0</v>
      </c>
      <c r="BD1439" s="2">
        <f t="shared" ref="BD1439" si="15197">AR1439*AY1439+AT1439*AY1442-AS1439*AZ1439-AU1439*AZ1442</f>
        <v>0</v>
      </c>
      <c r="BE1439" s="3">
        <f t="shared" ref="BE1439" si="15198">(AR1439*AZ1439+AS1439*AY1439+AT1439*AZ1442+AU1439*AY1442)</f>
        <v>7172.1015813596205</v>
      </c>
      <c r="BF1439" s="20"/>
      <c r="BG1439" s="11">
        <v>1</v>
      </c>
      <c r="BH1439" s="12">
        <v>0</v>
      </c>
      <c r="BI1439" s="13">
        <v>0</v>
      </c>
      <c r="BJ1439" s="14">
        <v>0</v>
      </c>
      <c r="BK1439" s="20"/>
      <c r="BL1439" s="1">
        <f t="shared" ref="BL1439" si="15199">BB1439*BG1439+BD1439*BG1442-BC1439*BH1439-BE1439*BH1442</f>
        <v>-44600.855936307402</v>
      </c>
      <c r="BM1439" s="4">
        <f t="shared" ref="BM1439" si="15200">(BB1439*BH1439+BC1439*BG1439+BD1439*BH1442+BE1439*BG1442)</f>
        <v>0</v>
      </c>
      <c r="BN1439" s="2">
        <f t="shared" ref="BN1439" si="15201">BB1439*BI1439+BD1439*BI1442-BC1439*BJ1439-BE1439*BJ1442</f>
        <v>0</v>
      </c>
      <c r="BO1439" s="3">
        <f t="shared" ref="BO1439" si="15202">(BB1439*BJ1439+BC1439*BI1439+BD1439*BJ1442+BE1439*BI1442)</f>
        <v>7172.1015813596205</v>
      </c>
      <c r="BP1439" s="20"/>
      <c r="BQ1439" s="11">
        <v>1</v>
      </c>
      <c r="BR1439" s="12">
        <v>0</v>
      </c>
      <c r="BS1439" s="13">
        <v>0</v>
      </c>
      <c r="BT1439" s="40">
        <f t="shared" ref="BT1439" si="15203">$B1439*BR$4</f>
        <v>5.0517216000000005</v>
      </c>
      <c r="BU1439" s="20"/>
      <c r="BV1439" s="1">
        <f t="shared" ref="BV1439" si="15204">BL1439*BQ1439+BN1439*BQ1442-BM1439*BR1439-BO1439*BR1442</f>
        <v>-44600.855936307402</v>
      </c>
      <c r="BW1439" s="4">
        <f t="shared" ref="BW1439" si="15205">(BL1439*BR1439+BM1439*BQ1439+BN1439*BR1442+BO1439*BQ1442)</f>
        <v>0</v>
      </c>
      <c r="BX1439" s="2">
        <f t="shared" ref="BX1439" si="15206">BL1439*BS1439+BN1439*BS1442-BM1439*BT1439-BO1439*BT1442</f>
        <v>0</v>
      </c>
      <c r="BY1439" s="3">
        <f t="shared" ref="BY1439" si="15207">(BL1439*BT1439+BM1439*BS1439+BN1439*BT1442+BO1439*BS1442)</f>
        <v>-218139.00573057271</v>
      </c>
      <c r="BZ1439" s="20"/>
      <c r="CA1439" s="11">
        <v>1</v>
      </c>
      <c r="CB1439" s="12">
        <v>0</v>
      </c>
      <c r="CC1439" s="13">
        <v>0</v>
      </c>
      <c r="CD1439" s="14">
        <v>0</v>
      </c>
      <c r="CE1439" s="20"/>
      <c r="CF1439" s="1">
        <f t="shared" ref="CF1439" si="15208">BV1439*CA1439+BX1439*CA1442-BW1439*CB1439-BY1439*CB1442</f>
        <v>584350.43921521911</v>
      </c>
      <c r="CG1439" s="4">
        <f t="shared" ref="CG1439" si="15209">(BV1439*CB1439+BW1439*CA1439+BX1439*CB1442+BY1439*CA1442)</f>
        <v>0</v>
      </c>
      <c r="CH1439" s="2">
        <f t="shared" ref="CH1439" si="15210">BV1439*CC1439+BX1439*CC1442-BW1439*CD1439-BY1439*CD1442</f>
        <v>0</v>
      </c>
      <c r="CI1439" s="3">
        <f t="shared" ref="CI1439" si="15211">(BV1439*CD1439+BW1439*CC1439+BX1439*CD1442+BY1439*CC1442)</f>
        <v>-218139.00573057271</v>
      </c>
      <c r="CJ1439" s="28"/>
      <c r="CK1439" s="11">
        <v>1</v>
      </c>
      <c r="CL1439" s="12">
        <v>0</v>
      </c>
      <c r="CM1439" s="13">
        <v>0</v>
      </c>
      <c r="CN1439" s="14">
        <v>0</v>
      </c>
      <c r="CP1439" s="1">
        <f t="shared" ref="CP1439" si="15212">CF1439*CK1439+CH1439*CK1442-CG1439*CL1439-CI1439*CL1442</f>
        <v>584350.43921521911</v>
      </c>
      <c r="CQ1439" s="4">
        <f t="shared" ref="CQ1439" si="15213">(CF1439*CL1439+CG1439*CK1439+CH1439*CL1442+CI1439*CK1442)</f>
        <v>-218139.00573057271</v>
      </c>
      <c r="CR1439" s="2">
        <f t="shared" ref="CR1439" si="15214">CF1439*CM1439+CH1439*CM1442-CG1439*CN1439-CI1439*CN1442</f>
        <v>0</v>
      </c>
      <c r="CS1439" s="3">
        <f t="shared" ref="CS1439" si="15215">(CF1439*CN1439+CG1439*CM1439+CH1439*CN1442+CI1439*CM1442)</f>
        <v>-218139.00573057271</v>
      </c>
      <c r="CU1439" s="29">
        <f t="shared" ref="CU1439" si="15216">20*LOG(((1+$CL$4)/$CL$4)/((CP1439+CP1442)^2+(CQ1439+CQ1442)^2)^0.5)</f>
        <v>-119.00484326960219</v>
      </c>
      <c r="CW1439" s="53">
        <f t="shared" ref="CW1439" si="15217">((CP1439^2+CQ1439^2)^0.5)/((CP1442^2+CQ1442^2)^0.5)</f>
        <v>0.37330168866492758</v>
      </c>
    </row>
    <row r="1440" spans="1:101" ht="18" customHeight="1" thickBot="1">
      <c r="D1440" s="11"/>
      <c r="E1440" s="13"/>
      <c r="F1440" s="13"/>
      <c r="G1440" s="15"/>
      <c r="H1440" s="10"/>
      <c r="I1440" s="11"/>
      <c r="J1440" s="13"/>
      <c r="K1440" s="13"/>
      <c r="L1440" s="15"/>
      <c r="N1440" s="5"/>
      <c r="Q1440" s="6"/>
      <c r="S1440" s="11"/>
      <c r="T1440" s="13"/>
      <c r="U1440" s="13"/>
      <c r="V1440" s="15"/>
      <c r="W1440" s="20"/>
      <c r="X1440" s="5"/>
      <c r="AA1440" s="6"/>
      <c r="AB1440" s="20"/>
      <c r="AC1440" s="11"/>
      <c r="AD1440" s="13"/>
      <c r="AE1440" s="13"/>
      <c r="AF1440" s="15"/>
      <c r="AG1440" s="20"/>
      <c r="AH1440" s="5"/>
      <c r="AK1440" s="6"/>
      <c r="AL1440" s="20"/>
      <c r="AM1440" s="11"/>
      <c r="AN1440" s="13"/>
      <c r="AO1440" s="13"/>
      <c r="AP1440" s="15"/>
      <c r="AR1440" s="5"/>
      <c r="AU1440" s="6"/>
      <c r="AW1440" s="11"/>
      <c r="AX1440" s="13"/>
      <c r="AY1440" s="13"/>
      <c r="AZ1440" s="15"/>
      <c r="BA1440" s="20"/>
      <c r="BB1440" s="5"/>
      <c r="BE1440" s="6"/>
      <c r="BG1440" s="11"/>
      <c r="BH1440" s="13"/>
      <c r="BI1440" s="13"/>
      <c r="BJ1440" s="15"/>
      <c r="BL1440" s="5"/>
      <c r="BO1440" s="6"/>
      <c r="BQ1440" s="11"/>
      <c r="BR1440" s="13"/>
      <c r="BS1440" s="13"/>
      <c r="BT1440" s="15"/>
      <c r="BU1440" s="20"/>
      <c r="BV1440" s="5"/>
      <c r="BY1440" s="6"/>
      <c r="CA1440" s="11"/>
      <c r="CB1440" s="13"/>
      <c r="CC1440" s="13"/>
      <c r="CD1440" s="15"/>
      <c r="CF1440" s="5"/>
      <c r="CI1440" s="6"/>
      <c r="CK1440" s="11"/>
      <c r="CL1440" s="13"/>
      <c r="CM1440" s="13"/>
      <c r="CN1440" s="15"/>
      <c r="CP1440" s="5"/>
      <c r="CS1440" s="6"/>
      <c r="CW1440" s="54"/>
    </row>
    <row r="1441" spans="1:101" ht="18" customHeight="1" thickBot="1">
      <c r="D1441" s="11" t="s">
        <v>101</v>
      </c>
      <c r="E1441" s="13"/>
      <c r="F1441" s="13" t="s">
        <v>102</v>
      </c>
      <c r="G1441" s="15"/>
      <c r="H1441" s="10"/>
      <c r="I1441" s="11" t="s">
        <v>106</v>
      </c>
      <c r="J1441" s="13"/>
      <c r="K1441" s="13" t="s">
        <v>105</v>
      </c>
      <c r="L1441" s="15"/>
      <c r="N1441" s="194" t="s">
        <v>16</v>
      </c>
      <c r="O1441" s="195"/>
      <c r="P1441" s="196" t="s">
        <v>17</v>
      </c>
      <c r="Q1441" s="197"/>
      <c r="S1441" s="11" t="s">
        <v>4</v>
      </c>
      <c r="T1441" s="13"/>
      <c r="U1441" s="13" t="s">
        <v>5</v>
      </c>
      <c r="V1441" s="15"/>
      <c r="W1441" s="20"/>
      <c r="X1441" s="194" t="s">
        <v>111</v>
      </c>
      <c r="Y1441" s="195"/>
      <c r="Z1441" s="196" t="s">
        <v>110</v>
      </c>
      <c r="AA1441" s="197"/>
      <c r="AB1441" s="20"/>
      <c r="AC1441" s="11" t="s">
        <v>18</v>
      </c>
      <c r="AD1441" s="13"/>
      <c r="AE1441" s="13" t="s">
        <v>19</v>
      </c>
      <c r="AF1441" s="15"/>
      <c r="AG1441" s="20"/>
      <c r="AH1441" s="194" t="s">
        <v>114</v>
      </c>
      <c r="AI1441" s="195"/>
      <c r="AJ1441" s="196" t="s">
        <v>115</v>
      </c>
      <c r="AK1441" s="197"/>
      <c r="AL1441" s="20"/>
      <c r="AM1441" s="11" t="s">
        <v>138</v>
      </c>
      <c r="AN1441" s="13"/>
      <c r="AO1441" s="13" t="s">
        <v>137</v>
      </c>
      <c r="AP1441" s="15"/>
      <c r="AR1441" s="194" t="s">
        <v>117</v>
      </c>
      <c r="AS1441" s="195"/>
      <c r="AT1441" s="196" t="s">
        <v>118</v>
      </c>
      <c r="AU1441" s="197"/>
      <c r="AV1441" s="36"/>
      <c r="AW1441" s="11" t="s">
        <v>142</v>
      </c>
      <c r="AX1441" s="13"/>
      <c r="AY1441" s="13" t="s">
        <v>141</v>
      </c>
      <c r="AZ1441" s="15"/>
      <c r="BA1441" s="20"/>
      <c r="BB1441" s="194" t="s">
        <v>122</v>
      </c>
      <c r="BC1441" s="195"/>
      <c r="BD1441" s="196" t="s">
        <v>121</v>
      </c>
      <c r="BE1441" s="197"/>
      <c r="BF1441" s="36"/>
      <c r="BG1441" s="11" t="s">
        <v>145</v>
      </c>
      <c r="BH1441" s="13"/>
      <c r="BI1441" s="13" t="s">
        <v>146</v>
      </c>
      <c r="BJ1441" s="15"/>
      <c r="BK1441" s="36"/>
      <c r="BL1441" s="194" t="s">
        <v>125</v>
      </c>
      <c r="BM1441" s="195"/>
      <c r="BN1441" s="196" t="s">
        <v>126</v>
      </c>
      <c r="BO1441" s="197"/>
      <c r="BP1441" s="36"/>
      <c r="BQ1441" s="11" t="s">
        <v>150</v>
      </c>
      <c r="BR1441" s="13"/>
      <c r="BS1441" s="13" t="s">
        <v>149</v>
      </c>
      <c r="BT1441" s="15"/>
      <c r="BU1441" s="20"/>
      <c r="BV1441" s="194" t="s">
        <v>129</v>
      </c>
      <c r="BW1441" s="195"/>
      <c r="BX1441" s="196" t="s">
        <v>130</v>
      </c>
      <c r="BY1441" s="197"/>
      <c r="BZ1441" s="36"/>
      <c r="CA1441" s="11" t="s">
        <v>154</v>
      </c>
      <c r="CB1441" s="13"/>
      <c r="CC1441" s="13" t="s">
        <v>153</v>
      </c>
      <c r="CD1441" s="15"/>
      <c r="CE1441" s="36"/>
      <c r="CF1441" s="194" t="s">
        <v>134</v>
      </c>
      <c r="CG1441" s="195"/>
      <c r="CH1441" s="196" t="s">
        <v>133</v>
      </c>
      <c r="CI1441" s="197"/>
      <c r="CK1441" s="11" t="s">
        <v>159</v>
      </c>
      <c r="CL1441" s="13"/>
      <c r="CM1441" s="13" t="s">
        <v>158</v>
      </c>
      <c r="CN1441" s="15"/>
      <c r="CP1441" s="109" t="s">
        <v>161</v>
      </c>
      <c r="CQ1441" s="110"/>
      <c r="CR1441" s="111" t="s">
        <v>162</v>
      </c>
      <c r="CS1441" s="112"/>
      <c r="CU1441" s="38" t="s">
        <v>29</v>
      </c>
      <c r="CW1441" s="55" t="s">
        <v>47</v>
      </c>
    </row>
    <row r="1442" spans="1:101" ht="18" customHeight="1" thickTop="1" thickBot="1">
      <c r="D1442" s="16">
        <v>0</v>
      </c>
      <c r="E1442" s="17">
        <f t="shared" ref="E1442" si="15218">$B1439*$E$4</f>
        <v>2.8832591999999999</v>
      </c>
      <c r="F1442" s="18">
        <v>1</v>
      </c>
      <c r="G1442" s="19">
        <v>0</v>
      </c>
      <c r="H1442" s="10"/>
      <c r="I1442" s="16">
        <v>0</v>
      </c>
      <c r="J1442" s="17">
        <v>0</v>
      </c>
      <c r="K1442" s="18">
        <v>1</v>
      </c>
      <c r="L1442" s="19">
        <v>0</v>
      </c>
      <c r="N1442" s="1">
        <f t="shared" ref="N1442" si="15219">D1442*I1439+F1442*I1442-E1442*J1439-G1442*J1442</f>
        <v>0</v>
      </c>
      <c r="O1442" s="4">
        <f t="shared" ref="O1442" si="15220">(D1442*J1439+E1442*I1439+F1442*J1442+G1442*I1442)</f>
        <v>2.8832591999999999</v>
      </c>
      <c r="P1442" s="2">
        <f t="shared" ref="P1442" si="15221">D1442*K1439+F1442*K1442-E1442*L1439-G1442*L1442</f>
        <v>-13.565422779038721</v>
      </c>
      <c r="Q1442" s="3">
        <f t="shared" ref="Q1442" si="15222">(D1442*L1439+E1442*K1439+F1442*L1442+G1442*K1442)</f>
        <v>0</v>
      </c>
      <c r="S1442" s="16">
        <v>0</v>
      </c>
      <c r="T1442" s="17">
        <f t="shared" ref="T1442" si="15223">$B1439*$T$4</f>
        <v>6.3878592000000003</v>
      </c>
      <c r="U1442" s="18">
        <v>1</v>
      </c>
      <c r="V1442" s="19">
        <v>0</v>
      </c>
      <c r="W1442" s="20"/>
      <c r="X1442" s="1">
        <f t="shared" ref="X1442" si="15224">N1442*S1439+P1442*S1442-O1442*T1439-Q1442*T1442</f>
        <v>0</v>
      </c>
      <c r="Y1442" s="4">
        <f t="shared" ref="Y1442" si="15225">(N1442*T1439+O1442*S1439+P1442*T1442+Q1442*S1442)</f>
        <v>-83.770751500972068</v>
      </c>
      <c r="Z1442" s="2">
        <f t="shared" ref="Z1442" si="15226">N1442*U1439+P1442*U1442-O1442*V1439-Q1442*V1442</f>
        <v>-13.565422779038721</v>
      </c>
      <c r="AA1442" s="3">
        <f t="shared" ref="AA1442" si="15227">(N1442*V1439+O1442*U1439+P1442*V1442+Q1442*U1442)</f>
        <v>0</v>
      </c>
      <c r="AB1442" s="20"/>
      <c r="AC1442" s="16">
        <v>0</v>
      </c>
      <c r="AD1442" s="17">
        <v>0</v>
      </c>
      <c r="AE1442" s="18">
        <v>1</v>
      </c>
      <c r="AF1442" s="19">
        <v>0</v>
      </c>
      <c r="AG1442" s="20"/>
      <c r="AH1442" s="1">
        <f t="shared" ref="AH1442" si="15228">X1442*AC1439+Z1442*AC1442-Y1442*AD1439-AA1442*AD1442</f>
        <v>0</v>
      </c>
      <c r="AI1442" s="4">
        <f t="shared" ref="AI1442" si="15229">(X1442*AD1439+Y1442*AC1439+Z1442*AD1442+AA1442*AC1442)</f>
        <v>-83.770751500972068</v>
      </c>
      <c r="AJ1442" s="2">
        <f t="shared" ref="AJ1442" si="15230">X1442*AE1439+Z1442*AE1442-Y1442*AF1439-AA1442*AF1442</f>
        <v>494.27085002312606</v>
      </c>
      <c r="AK1442" s="3">
        <f t="shared" ref="AK1442" si="15231">(X1442*AF1439+Y1442*AE1439+Z1442*AF1442+AA1442*AE1442)</f>
        <v>0</v>
      </c>
      <c r="AL1442" s="20"/>
      <c r="AM1442" s="16">
        <v>0</v>
      </c>
      <c r="AN1442" s="17">
        <f t="shared" ref="AN1442" si="15232">$B1439*$AN$4</f>
        <v>6.7463904000000001</v>
      </c>
      <c r="AO1442" s="18">
        <v>1</v>
      </c>
      <c r="AP1442" s="19">
        <v>0</v>
      </c>
      <c r="AR1442" s="1">
        <f t="shared" ref="AR1442" si="15233">AH1442*AM1439+AJ1442*AM1442-AI1442*AN1439-AK1442*AN1442</f>
        <v>0</v>
      </c>
      <c r="AS1442" s="4">
        <f t="shared" ref="AS1442" si="15234">(AH1442*AN1439+AI1442*AM1439+AJ1442*AN1442+AK1442*AM1442)</f>
        <v>3250.7733660948857</v>
      </c>
      <c r="AT1442" s="2">
        <f t="shared" ref="AT1442" si="15235">AH1442*AO1439+AJ1442*AO1442-AI1442*AP1439-AK1442*AP1442</f>
        <v>494.27085002312606</v>
      </c>
      <c r="AU1442" s="3">
        <f t="shared" ref="AU1442" si="15236">(AH1442*AP1439+AI1442*AO1439+AJ1442*AP1442+AK1442*AO1442)</f>
        <v>0</v>
      </c>
      <c r="AV1442" s="20"/>
      <c r="AW1442" s="16">
        <v>0</v>
      </c>
      <c r="AX1442" s="17">
        <v>0</v>
      </c>
      <c r="AY1442" s="18">
        <v>1</v>
      </c>
      <c r="AZ1442" s="19">
        <v>0</v>
      </c>
      <c r="BA1442" s="20"/>
      <c r="BB1442" s="1">
        <f t="shared" ref="BB1442" si="15237">AR1442*AW1439+AT1442*AW1442-AS1442*AX1439-AU1442*AX1442</f>
        <v>0</v>
      </c>
      <c r="BC1442" s="4">
        <f t="shared" ref="BC1442" si="15238">(AR1442*AX1439+AS1442*AW1439+AT1442*AX1442+AU1442*AW1442)</f>
        <v>3250.7733660948857</v>
      </c>
      <c r="BD1442" s="2">
        <f t="shared" ref="BD1442" si="15239">AR1442*AY1439+AT1442*AY1442-AS1442*AZ1439-AU1442*AZ1442</f>
        <v>-19212.614911208431</v>
      </c>
      <c r="BE1442" s="3">
        <f t="shared" ref="BE1442" si="15240">(AR1442*AZ1439+AS1442*AY1439+AT1442*AZ1442+AU1442*AY1442)</f>
        <v>0</v>
      </c>
      <c r="BF1442" s="20"/>
      <c r="BG1442" s="16">
        <v>0</v>
      </c>
      <c r="BH1442" s="17">
        <f t="shared" ref="BH1442" si="15241">$B1439*$BH$4</f>
        <v>6.3878592000000003</v>
      </c>
      <c r="BI1442" s="18">
        <v>1</v>
      </c>
      <c r="BJ1442" s="19">
        <v>0</v>
      </c>
      <c r="BK1442" s="20"/>
      <c r="BL1442" s="1">
        <f t="shared" ref="BL1442" si="15242">BB1442*BG1439+BD1442*BG1442-BC1442*BH1439-BE1442*BH1442</f>
        <v>0</v>
      </c>
      <c r="BM1442" s="4">
        <f t="shared" ref="BM1442" si="15243">(BB1442*BH1439+BC1442*BG1439+BD1442*BH1442+BE1442*BG1442)</f>
        <v>-119476.70555052508</v>
      </c>
      <c r="BN1442" s="2">
        <f t="shared" ref="BN1442" si="15244">BB1442*BI1439+BD1442*BI1442-BC1442*BJ1439-BE1442*BJ1442</f>
        <v>-19212.614911208431</v>
      </c>
      <c r="BO1442" s="3">
        <f t="shared" ref="BO1442" si="15245">(BB1442*BJ1439+BC1442*BI1439+BD1442*BJ1442+BE1442*BI1442)</f>
        <v>0</v>
      </c>
      <c r="BP1442" s="20"/>
      <c r="BQ1442" s="16">
        <v>0</v>
      </c>
      <c r="BR1442" s="17">
        <v>0</v>
      </c>
      <c r="BS1442" s="18">
        <v>1</v>
      </c>
      <c r="BT1442" s="19">
        <v>0</v>
      </c>
      <c r="BU1442" s="20"/>
      <c r="BV1442" s="1">
        <f t="shared" ref="BV1442" si="15246">BL1442*BQ1439+BN1442*BQ1442-BM1442*BR1439-BO1442*BR1442</f>
        <v>0</v>
      </c>
      <c r="BW1442" s="4">
        <f t="shared" ref="BW1442" si="15247">(BL1442*BR1439+BM1442*BQ1439+BN1442*BR1442+BO1442*BQ1442)</f>
        <v>-119476.70555052508</v>
      </c>
      <c r="BX1442" s="2">
        <f t="shared" ref="BX1442" si="15248">BL1442*BS1439+BN1442*BS1442-BM1442*BT1439-BO1442*BT1442</f>
        <v>584350.43921521911</v>
      </c>
      <c r="BY1442" s="3">
        <f t="shared" ref="BY1442" si="15249">(BL1442*BT1439+BM1442*BS1439+BN1442*BT1442+BO1442*BS1442)</f>
        <v>0</v>
      </c>
      <c r="BZ1442" s="20"/>
      <c r="CA1442" s="16">
        <v>0</v>
      </c>
      <c r="CB1442" s="17">
        <f t="shared" ref="CB1442" si="15250">$B1439*$CB$4</f>
        <v>2.8832591999999999</v>
      </c>
      <c r="CC1442" s="18">
        <v>1</v>
      </c>
      <c r="CD1442" s="19">
        <v>0</v>
      </c>
      <c r="CE1442" s="20"/>
      <c r="CF1442" s="1">
        <f t="shared" ref="CF1442" si="15251">BV1442*CA1439+BX1442*CA1442-BW1442*CB1439-BY1442*CB1442</f>
        <v>0</v>
      </c>
      <c r="CG1442" s="4">
        <f t="shared" ref="CG1442" si="15252">(BV1442*CB1439+BW1442*CA1439+BX1442*CB1442+BY1442*CA1442)</f>
        <v>1565357.0743407961</v>
      </c>
      <c r="CH1442" s="2">
        <f t="shared" ref="CH1442" si="15253">BV1442*CC1439+BX1442*CC1442-BW1442*CD1439-BY1442*CD1442</f>
        <v>584350.43921521911</v>
      </c>
      <c r="CI1442" s="3">
        <f t="shared" ref="CI1442" si="15254">(BV1442*CD1439+BW1442*CC1439+BX1442*CD1442+BY1442*CC1442)</f>
        <v>0</v>
      </c>
      <c r="CK1442" s="16">
        <f t="shared" ref="CK1442" si="15255">1/$CL$4</f>
        <v>1</v>
      </c>
      <c r="CL1442" s="17">
        <v>0</v>
      </c>
      <c r="CM1442" s="18">
        <v>1</v>
      </c>
      <c r="CN1442" s="19">
        <v>0</v>
      </c>
      <c r="CP1442" s="1">
        <f t="shared" ref="CP1442" si="15256">CF1442*CK1439+CH1442*CK1442-CG1442*CL1439-CI1442*CL1442</f>
        <v>584350.43921521911</v>
      </c>
      <c r="CQ1442" s="4">
        <f t="shared" ref="CQ1442" si="15257">(CF1442*CL1439+CG1442*CK1439+CH1442*CL1442+CI1442*CK1442)</f>
        <v>1565357.0743407961</v>
      </c>
      <c r="CR1442" s="2">
        <f t="shared" ref="CR1442" si="15258">CF1442*CM1439+CH1442*CM1442-CG1442*CN1439-CI1442*CN1442</f>
        <v>584350.43921521911</v>
      </c>
      <c r="CS1442" s="3">
        <f t="shared" ref="CS1442" si="15259">(CF1442*CN1439+CG1442*CM1439+CH1442*CN1442+CI1442*CM1442)</f>
        <v>0</v>
      </c>
      <c r="CU1442" s="39">
        <f t="shared" ref="CU1442" si="15260">(180/PI())*ATAN(-1*(CQ1439/CP1439))</f>
        <v>20.470688190831012</v>
      </c>
      <c r="CW1442" s="56">
        <f t="shared" ref="CW1442" si="15261">20*LOG(((1-(10^(CU1439/20)^2)*(1-((1-CW1439)/(1+CW1439))^2))^0.5))</f>
        <v>-4.3240443600260158E-12</v>
      </c>
    </row>
    <row r="1443" spans="1:101" ht="18" customHeight="1">
      <c r="E1443" s="20"/>
      <c r="F1443" s="20"/>
      <c r="G1443" s="20"/>
      <c r="H1443" s="20"/>
      <c r="I1443" s="20"/>
      <c r="J1443" s="20"/>
      <c r="K1443" s="20"/>
      <c r="L1443" s="20"/>
      <c r="M1443" s="20"/>
      <c r="N1443" s="20"/>
      <c r="O1443" s="20"/>
      <c r="P1443" s="20"/>
      <c r="Q1443" s="20"/>
      <c r="R1443" s="20"/>
      <c r="S1443" s="20"/>
      <c r="T1443" s="20"/>
      <c r="U1443" s="20"/>
      <c r="V1443" s="20"/>
      <c r="W1443" s="20"/>
      <c r="X1443" s="20"/>
      <c r="Y1443" s="20"/>
      <c r="Z1443" s="20"/>
      <c r="AA1443" s="20"/>
      <c r="AB1443" s="30"/>
      <c r="AC1443" s="20"/>
      <c r="AD1443" s="20"/>
      <c r="AE1443" s="20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</row>
    <row r="1444" spans="1:101" ht="18" customHeight="1"/>
    <row r="1445" spans="1:101" ht="18" customHeight="1" thickBot="1">
      <c r="A1445" s="23"/>
      <c r="B1445" s="23"/>
      <c r="C1445" s="23"/>
      <c r="D1445" s="20" t="s">
        <v>6</v>
      </c>
      <c r="E1445" s="20"/>
      <c r="F1445" s="20"/>
      <c r="G1445" s="20"/>
      <c r="H1445" s="20"/>
      <c r="I1445" s="20" t="s">
        <v>7</v>
      </c>
      <c r="J1445" s="20"/>
      <c r="K1445" s="20"/>
      <c r="L1445" s="20"/>
      <c r="M1445" s="23"/>
      <c r="N1445" s="23"/>
      <c r="O1445" s="24" t="s">
        <v>8</v>
      </c>
      <c r="P1445" s="23"/>
      <c r="Q1445" s="23"/>
      <c r="R1445" s="23"/>
      <c r="S1445" s="20"/>
      <c r="T1445" s="20" t="s">
        <v>9</v>
      </c>
      <c r="U1445" s="23"/>
      <c r="V1445" s="23"/>
      <c r="W1445" s="23"/>
      <c r="X1445" s="23"/>
      <c r="Y1445" s="24" t="s">
        <v>10</v>
      </c>
      <c r="Z1445" s="23"/>
      <c r="AA1445" s="23"/>
      <c r="AB1445" s="23"/>
      <c r="AC1445" s="24" t="s">
        <v>11</v>
      </c>
      <c r="AD1445" s="20"/>
      <c r="AE1445" s="20"/>
      <c r="AF1445" s="20"/>
      <c r="AG1445" s="20"/>
      <c r="AH1445" s="23"/>
      <c r="AI1445" s="24" t="s">
        <v>12</v>
      </c>
      <c r="AJ1445" s="23"/>
      <c r="AK1445" s="23"/>
      <c r="AL1445" s="20"/>
      <c r="AM1445" s="24" t="s">
        <v>21</v>
      </c>
      <c r="AN1445" s="20"/>
      <c r="AO1445" s="23"/>
      <c r="AP1445" s="23"/>
      <c r="AQ1445" s="23"/>
      <c r="AR1445" s="23"/>
      <c r="AS1445" s="24" t="s">
        <v>87</v>
      </c>
      <c r="AT1445" s="23"/>
      <c r="AU1445" s="23"/>
      <c r="AV1445" s="23"/>
      <c r="AW1445" s="24" t="s">
        <v>22</v>
      </c>
      <c r="AX1445" s="20"/>
      <c r="AY1445" s="20"/>
      <c r="AZ1445" s="20"/>
      <c r="BA1445" s="20"/>
      <c r="BB1445" s="23"/>
      <c r="BC1445" s="24" t="s">
        <v>13</v>
      </c>
      <c r="BD1445" s="23"/>
      <c r="BE1445" s="23"/>
      <c r="BF1445" s="23"/>
      <c r="BG1445" s="24" t="s">
        <v>23</v>
      </c>
      <c r="BH1445" s="20"/>
      <c r="BI1445" s="23"/>
      <c r="BJ1445" s="23"/>
      <c r="BK1445" s="23"/>
      <c r="BL1445" s="23"/>
      <c r="BM1445" s="24" t="s">
        <v>24</v>
      </c>
      <c r="BN1445" s="23"/>
      <c r="BO1445" s="23"/>
      <c r="BP1445" s="23"/>
      <c r="BQ1445" s="24" t="s">
        <v>22</v>
      </c>
      <c r="BR1445" s="20"/>
      <c r="BS1445" s="20"/>
      <c r="BT1445" s="20"/>
      <c r="BU1445" s="20"/>
      <c r="BV1445" s="23"/>
      <c r="BW1445" s="24" t="s">
        <v>25</v>
      </c>
      <c r="BX1445" s="23"/>
      <c r="BY1445" s="23"/>
      <c r="BZ1445" s="23"/>
      <c r="CA1445" s="24" t="s">
        <v>23</v>
      </c>
      <c r="CB1445" s="20"/>
      <c r="CC1445" s="23"/>
      <c r="CD1445" s="23"/>
      <c r="CE1445" s="23"/>
      <c r="CF1445" s="23"/>
      <c r="CG1445" s="24" t="s">
        <v>88</v>
      </c>
      <c r="CH1445" s="23"/>
      <c r="CI1445" s="23"/>
      <c r="CJ1445" s="23"/>
      <c r="CK1445" s="24" t="s">
        <v>155</v>
      </c>
      <c r="CL1445" s="24"/>
      <c r="CM1445" s="23"/>
      <c r="CN1445" s="23"/>
      <c r="CO1445" s="23"/>
      <c r="CP1445" s="23"/>
      <c r="CQ1445" s="24" t="s">
        <v>89</v>
      </c>
      <c r="CR1445" s="23"/>
      <c r="CS1445" s="23"/>
    </row>
    <row r="1446" spans="1:101" ht="18" customHeight="1" thickBot="1">
      <c r="A1446" s="23"/>
      <c r="B1446" s="33"/>
      <c r="C1446" s="23"/>
      <c r="D1446" s="7" t="s">
        <v>99</v>
      </c>
      <c r="E1446" s="8"/>
      <c r="F1446" s="8" t="s">
        <v>100</v>
      </c>
      <c r="G1446" s="9"/>
      <c r="H1446" s="10"/>
      <c r="I1446" s="7" t="s">
        <v>103</v>
      </c>
      <c r="J1446" s="8"/>
      <c r="K1446" s="8" t="s">
        <v>104</v>
      </c>
      <c r="L1446" s="9"/>
      <c r="M1446" s="23"/>
      <c r="N1446" s="194" t="s">
        <v>74</v>
      </c>
      <c r="O1446" s="195"/>
      <c r="P1446" s="196" t="s">
        <v>75</v>
      </c>
      <c r="Q1446" s="197"/>
      <c r="R1446" s="23"/>
      <c r="S1446" s="7" t="s">
        <v>2</v>
      </c>
      <c r="T1446" s="8"/>
      <c r="U1446" s="8" t="s">
        <v>3</v>
      </c>
      <c r="V1446" s="9"/>
      <c r="W1446" s="20"/>
      <c r="X1446" s="194" t="s">
        <v>108</v>
      </c>
      <c r="Y1446" s="195"/>
      <c r="Z1446" s="196" t="s">
        <v>109</v>
      </c>
      <c r="AA1446" s="197"/>
      <c r="AB1446" s="20"/>
      <c r="AC1446" s="7" t="s">
        <v>107</v>
      </c>
      <c r="AD1446" s="8"/>
      <c r="AE1446" s="8" t="s">
        <v>14</v>
      </c>
      <c r="AF1446" s="9"/>
      <c r="AG1446" s="20"/>
      <c r="AH1446" s="194" t="s">
        <v>112</v>
      </c>
      <c r="AI1446" s="195"/>
      <c r="AJ1446" s="196" t="s">
        <v>113</v>
      </c>
      <c r="AK1446" s="197"/>
      <c r="AL1446" s="20"/>
      <c r="AM1446" s="106" t="s">
        <v>135</v>
      </c>
      <c r="AN1446" s="107"/>
      <c r="AO1446" s="107" t="s">
        <v>136</v>
      </c>
      <c r="AP1446" s="108"/>
      <c r="AQ1446" s="23"/>
      <c r="AR1446" s="194" t="s">
        <v>116</v>
      </c>
      <c r="AS1446" s="195"/>
      <c r="AT1446" s="196" t="s">
        <v>0</v>
      </c>
      <c r="AU1446" s="197"/>
      <c r="AV1446" s="36"/>
      <c r="AW1446" s="7" t="s">
        <v>139</v>
      </c>
      <c r="AX1446" s="8"/>
      <c r="AY1446" s="8" t="s">
        <v>140</v>
      </c>
      <c r="AZ1446" s="9"/>
      <c r="BA1446" s="20"/>
      <c r="BB1446" s="194" t="s">
        <v>119</v>
      </c>
      <c r="BC1446" s="195"/>
      <c r="BD1446" s="196" t="s">
        <v>120</v>
      </c>
      <c r="BE1446" s="197"/>
      <c r="BF1446" s="36"/>
      <c r="BG1446" s="190" t="s">
        <v>143</v>
      </c>
      <c r="BH1446" s="191"/>
      <c r="BI1446" s="192" t="s">
        <v>144</v>
      </c>
      <c r="BJ1446" s="193"/>
      <c r="BK1446" s="36"/>
      <c r="BL1446" s="194" t="s">
        <v>123</v>
      </c>
      <c r="BM1446" s="195"/>
      <c r="BN1446" s="196" t="s">
        <v>124</v>
      </c>
      <c r="BO1446" s="197"/>
      <c r="BP1446" s="36"/>
      <c r="BQ1446" s="7" t="s">
        <v>147</v>
      </c>
      <c r="BR1446" s="8"/>
      <c r="BS1446" s="8" t="s">
        <v>148</v>
      </c>
      <c r="BT1446" s="9"/>
      <c r="BU1446" s="20"/>
      <c r="BV1446" s="194" t="s">
        <v>127</v>
      </c>
      <c r="BW1446" s="195"/>
      <c r="BX1446" s="196" t="s">
        <v>128</v>
      </c>
      <c r="BY1446" s="197"/>
      <c r="BZ1446" s="36"/>
      <c r="CA1446" s="7" t="s">
        <v>151</v>
      </c>
      <c r="CB1446" s="8"/>
      <c r="CC1446" s="8" t="s">
        <v>152</v>
      </c>
      <c r="CD1446" s="9"/>
      <c r="CE1446" s="36"/>
      <c r="CF1446" s="194" t="s">
        <v>131</v>
      </c>
      <c r="CG1446" s="195"/>
      <c r="CH1446" s="196" t="s">
        <v>132</v>
      </c>
      <c r="CI1446" s="197"/>
      <c r="CJ1446" s="23"/>
      <c r="CK1446" s="7" t="s">
        <v>156</v>
      </c>
      <c r="CL1446" s="8"/>
      <c r="CM1446" s="8" t="s">
        <v>157</v>
      </c>
      <c r="CN1446" s="9"/>
      <c r="CO1446" s="23"/>
      <c r="CP1446" s="194" t="s">
        <v>160</v>
      </c>
      <c r="CQ1446" s="195"/>
      <c r="CR1446" s="196" t="s">
        <v>132</v>
      </c>
      <c r="CS1446" s="197"/>
      <c r="CU1446" s="26" t="s">
        <v>15</v>
      </c>
      <c r="CW1446" s="52" t="s">
        <v>46</v>
      </c>
    </row>
    <row r="1447" spans="1:101" ht="18" customHeight="1" thickTop="1" thickBot="1">
      <c r="B1447" s="34">
        <v>3.56</v>
      </c>
      <c r="D1447" s="11">
        <v>1</v>
      </c>
      <c r="E1447" s="12">
        <v>0</v>
      </c>
      <c r="F1447" s="13">
        <v>0</v>
      </c>
      <c r="G1447" s="14">
        <v>0</v>
      </c>
      <c r="H1447" s="10"/>
      <c r="I1447" s="11">
        <v>1</v>
      </c>
      <c r="J1447" s="12">
        <v>0</v>
      </c>
      <c r="K1447" s="13">
        <v>0</v>
      </c>
      <c r="L1447" s="40">
        <f t="shared" ref="L1447" si="15262">$B1447*$J$4</f>
        <v>5.0802624000000005</v>
      </c>
      <c r="N1447" s="1">
        <f t="shared" ref="N1447" si="15263">D1447*I1447+F1447*I1450-E1447*J1447-G1447*J1450</f>
        <v>1</v>
      </c>
      <c r="O1447" s="4">
        <f t="shared" ref="O1447" si="15264">(D1447*J1447+E1447*I1447+F1447*J1450+G1447*I1450)</f>
        <v>0</v>
      </c>
      <c r="P1447" s="2">
        <f t="shared" ref="P1447" si="15265">D1447*K1447+F1447*K1450-E1447*L1447-G1447*L1450</f>
        <v>0</v>
      </c>
      <c r="Q1447" s="3">
        <f t="shared" ref="Q1447" si="15266">(D1447*L1447+E1447*K1447+F1447*L1450+G1447*K1450)</f>
        <v>5.0802624000000005</v>
      </c>
      <c r="S1447" s="11">
        <v>1</v>
      </c>
      <c r="T1447" s="12">
        <v>0</v>
      </c>
      <c r="U1447" s="13">
        <v>0</v>
      </c>
      <c r="V1447" s="13">
        <v>0</v>
      </c>
      <c r="W1447" s="20"/>
      <c r="X1447" s="1">
        <f t="shared" ref="X1447" si="15267">N1447*S1447+P1447*S1450-O1447*T1447-Q1447*T1450</f>
        <v>-31.635345548165127</v>
      </c>
      <c r="Y1447" s="4">
        <f t="shared" ref="Y1447" si="15268">(N1447*T1447+O1447*S1447+P1447*T1450+Q1447*S1450)</f>
        <v>0</v>
      </c>
      <c r="Z1447" s="2">
        <f t="shared" ref="Z1447" si="15269">N1447*U1447+P1447*U1450-O1447*V1447-Q1447*V1450</f>
        <v>0</v>
      </c>
      <c r="AA1447" s="3">
        <f t="shared" ref="AA1447" si="15270">(N1447*V1447+O1447*U1447+P1447*V1450+Q1447*U1450)</f>
        <v>5.0802624000000005</v>
      </c>
      <c r="AB1447" s="20"/>
      <c r="AC1447" s="11">
        <v>1</v>
      </c>
      <c r="AD1447" s="12">
        <v>0</v>
      </c>
      <c r="AE1447" s="13">
        <v>0</v>
      </c>
      <c r="AF1447" s="40">
        <f t="shared" ref="AF1447" si="15271">$B1447*$AD$4</f>
        <v>6.0964644000000003</v>
      </c>
      <c r="AG1447" s="20"/>
      <c r="AH1447" s="1">
        <f t="shared" ref="AH1447" si="15272">X1447*AC1447+Z1447*AC1450-Y1447*AD1447-AA1447*AD1450</f>
        <v>-31.635345548165127</v>
      </c>
      <c r="AI1447" s="4">
        <f t="shared" ref="AI1447" si="15273">(X1447*AD1447+Y1447*AC1447+Z1447*AD1450+AA1447*AC1450)</f>
        <v>0</v>
      </c>
      <c r="AJ1447" s="2">
        <f t="shared" ref="AJ1447" si="15274">X1447*AE1447+Z1447*AE1450-Y1447*AF1447-AA1447*AF1450</f>
        <v>0</v>
      </c>
      <c r="AK1447" s="3">
        <f t="shared" ref="AK1447" si="15275">(X1447*AF1447+Y1447*AE1447+Z1447*AF1450+AA1447*AE1450)</f>
        <v>-187.78349551608719</v>
      </c>
      <c r="AL1447" s="20"/>
      <c r="AM1447" s="11">
        <v>1</v>
      </c>
      <c r="AN1447" s="12">
        <v>0</v>
      </c>
      <c r="AO1447" s="13">
        <v>0</v>
      </c>
      <c r="AP1447" s="14">
        <v>0</v>
      </c>
      <c r="AR1447" s="1">
        <f t="shared" ref="AR1447" si="15276">AH1447*AM1447+AJ1447*AM1450-AI1447*AN1447-AK1447*AN1450</f>
        <v>1242.3828313683034</v>
      </c>
      <c r="AS1447" s="4">
        <f t="shared" ref="AS1447" si="15277">(AH1447*AN1447+AI1447*AM1447+AJ1447*AN1450+AK1447*AM1450)</f>
        <v>0</v>
      </c>
      <c r="AT1447" s="2">
        <f t="shared" ref="AT1447" si="15278">AH1447*AO1447+AJ1447*AO1450-AI1447*AP1447-AK1447*AP1450</f>
        <v>0</v>
      </c>
      <c r="AU1447" s="3">
        <f t="shared" ref="AU1447" si="15279">(AH1447*AP1447+AI1447*AO1447+AJ1447*AP1450+AK1447*AO1450)</f>
        <v>-187.78349551608719</v>
      </c>
      <c r="AV1447" s="20"/>
      <c r="AW1447" s="11">
        <v>1</v>
      </c>
      <c r="AX1447" s="12">
        <v>0</v>
      </c>
      <c r="AY1447" s="13">
        <v>0</v>
      </c>
      <c r="AZ1447" s="40">
        <f t="shared" ref="AZ1447" si="15280">$B1447*$AX$4</f>
        <v>6.0964644000000003</v>
      </c>
      <c r="BA1447" s="20"/>
      <c r="BB1447" s="1">
        <f t="shared" ref="BB1447" si="15281">AR1447*AW1447+AT1447*AW1450-AS1447*AX1447-AU1447*AX1450</f>
        <v>1242.3828313683034</v>
      </c>
      <c r="BC1447" s="4">
        <f t="shared" ref="BC1447" si="15282">(AR1447*AX1447+AS1447*AW1447+AT1447*AX1450+AU1447*AW1450)</f>
        <v>0</v>
      </c>
      <c r="BD1447" s="2">
        <f t="shared" ref="BD1447" si="15283">AR1447*AY1447+AT1447*AY1450-AS1447*AZ1447-AU1447*AZ1450</f>
        <v>0</v>
      </c>
      <c r="BE1447" s="3">
        <f t="shared" ref="BE1447" si="15284">(AR1447*AZ1447+AS1447*AY1447+AT1447*AZ1450+AU1447*AY1450)</f>
        <v>7386.3592070919785</v>
      </c>
      <c r="BF1447" s="20"/>
      <c r="BG1447" s="11">
        <v>1</v>
      </c>
      <c r="BH1447" s="12">
        <v>0</v>
      </c>
      <c r="BI1447" s="13">
        <v>0</v>
      </c>
      <c r="BJ1447" s="14">
        <v>0</v>
      </c>
      <c r="BK1447" s="20"/>
      <c r="BL1447" s="1">
        <f t="shared" ref="BL1447" si="15285">BB1447*BG1447+BD1447*BG1450-BC1447*BH1447-BE1447*BH1450</f>
        <v>-46207.210533399171</v>
      </c>
      <c r="BM1447" s="4">
        <f t="shared" ref="BM1447" si="15286">(BB1447*BH1447+BC1447*BG1447+BD1447*BH1450+BE1447*BG1450)</f>
        <v>0</v>
      </c>
      <c r="BN1447" s="2">
        <f t="shared" ref="BN1447" si="15287">BB1447*BI1447+BD1447*BI1450-BC1447*BJ1447-BE1447*BJ1450</f>
        <v>0</v>
      </c>
      <c r="BO1447" s="3">
        <f t="shared" ref="BO1447" si="15288">(BB1447*BJ1447+BC1447*BI1447+BD1447*BJ1450+BE1447*BI1450)</f>
        <v>7386.3592070919785</v>
      </c>
      <c r="BP1447" s="20"/>
      <c r="BQ1447" s="11">
        <v>1</v>
      </c>
      <c r="BR1447" s="12">
        <v>0</v>
      </c>
      <c r="BS1447" s="13">
        <v>0</v>
      </c>
      <c r="BT1447" s="40">
        <f t="shared" ref="BT1447" si="15289">$B1447*BR$4</f>
        <v>5.0802624000000005</v>
      </c>
      <c r="BU1447" s="20"/>
      <c r="BV1447" s="1">
        <f t="shared" ref="BV1447" si="15290">BL1447*BQ1447+BN1447*BQ1450-BM1447*BR1447-BO1447*BR1450</f>
        <v>-46207.210533399171</v>
      </c>
      <c r="BW1447" s="4">
        <f t="shared" ref="BW1447" si="15291">(BL1447*BR1447+BM1447*BQ1447+BN1447*BR1450+BO1447*BQ1450)</f>
        <v>0</v>
      </c>
      <c r="BX1447" s="2">
        <f t="shared" ref="BX1447" si="15292">BL1447*BS1447+BN1447*BS1450-BM1447*BT1447-BO1447*BT1450</f>
        <v>0</v>
      </c>
      <c r="BY1447" s="3">
        <f t="shared" ref="BY1447" si="15293">(BL1447*BT1447+BM1447*BS1447+BN1447*BT1450+BO1447*BS1450)</f>
        <v>-227358.3950746198</v>
      </c>
      <c r="BZ1447" s="20"/>
      <c r="CA1447" s="11">
        <v>1</v>
      </c>
      <c r="CB1447" s="12">
        <v>0</v>
      </c>
      <c r="CC1447" s="13">
        <v>0</v>
      </c>
      <c r="CD1447" s="14">
        <v>0</v>
      </c>
      <c r="CE1447" s="20"/>
      <c r="CF1447" s="1">
        <f t="shared" ref="CF1447" si="15294">BV1447*CA1447+BX1447*CA1450-BW1447*CB1447-BY1447*CB1450</f>
        <v>613029.5510751406</v>
      </c>
      <c r="CG1447" s="4">
        <f t="shared" ref="CG1447" si="15295">(BV1447*CB1447+BW1447*CA1447+BX1447*CB1450+BY1447*CA1450)</f>
        <v>0</v>
      </c>
      <c r="CH1447" s="2">
        <f t="shared" ref="CH1447" si="15296">BV1447*CC1447+BX1447*CC1450-BW1447*CD1447-BY1447*CD1450</f>
        <v>0</v>
      </c>
      <c r="CI1447" s="3">
        <f t="shared" ref="CI1447" si="15297">(BV1447*CD1447+BW1447*CC1447+BX1447*CD1450+BY1447*CC1450)</f>
        <v>-227358.3950746198</v>
      </c>
      <c r="CJ1447" s="28"/>
      <c r="CK1447" s="11">
        <v>1</v>
      </c>
      <c r="CL1447" s="12">
        <v>0</v>
      </c>
      <c r="CM1447" s="13">
        <v>0</v>
      </c>
      <c r="CN1447" s="14">
        <v>0</v>
      </c>
      <c r="CP1447" s="1">
        <f t="shared" ref="CP1447" si="15298">CF1447*CK1447+CH1447*CK1450-CG1447*CL1447-CI1447*CL1450</f>
        <v>613029.5510751406</v>
      </c>
      <c r="CQ1447" s="4">
        <f t="shared" ref="CQ1447" si="15299">(CF1447*CL1447+CG1447*CK1447+CH1447*CL1450+CI1447*CK1450)</f>
        <v>-227358.3950746198</v>
      </c>
      <c r="CR1447" s="2">
        <f t="shared" ref="CR1447" si="15300">CF1447*CM1447+CH1447*CM1450-CG1447*CN1447-CI1447*CN1450</f>
        <v>0</v>
      </c>
      <c r="CS1447" s="3">
        <f t="shared" ref="CS1447" si="15301">(CF1447*CN1447+CG1447*CM1447+CH1447*CN1450+CI1447*CM1450)</f>
        <v>-227358.3950746198</v>
      </c>
      <c r="CU1447" s="29">
        <f t="shared" ref="CU1447" si="15302">20*LOG(((1+$CL$4)/$CL$4)/((CP1447+CP1450)^2+(CQ1447+CQ1450)^2)^0.5)</f>
        <v>-119.46384304447128</v>
      </c>
      <c r="CW1447" s="53">
        <f t="shared" ref="CW1447" si="15303">((CP1447^2+CQ1447^2)^0.5)/((CP1450^2+CQ1450^2)^0.5)</f>
        <v>0.37087672963955343</v>
      </c>
    </row>
    <row r="1448" spans="1:101" ht="18" customHeight="1" thickBot="1">
      <c r="D1448" s="11"/>
      <c r="E1448" s="13"/>
      <c r="F1448" s="13"/>
      <c r="G1448" s="15"/>
      <c r="H1448" s="10"/>
      <c r="I1448" s="11"/>
      <c r="J1448" s="13"/>
      <c r="K1448" s="13"/>
      <c r="L1448" s="15"/>
      <c r="N1448" s="5"/>
      <c r="Q1448" s="6"/>
      <c r="S1448" s="11"/>
      <c r="T1448" s="13"/>
      <c r="U1448" s="13"/>
      <c r="V1448" s="15"/>
      <c r="W1448" s="20"/>
      <c r="X1448" s="5"/>
      <c r="AA1448" s="6"/>
      <c r="AB1448" s="20"/>
      <c r="AC1448" s="11"/>
      <c r="AD1448" s="13"/>
      <c r="AE1448" s="13"/>
      <c r="AF1448" s="15"/>
      <c r="AG1448" s="20"/>
      <c r="AH1448" s="5"/>
      <c r="AK1448" s="6"/>
      <c r="AL1448" s="20"/>
      <c r="AM1448" s="11"/>
      <c r="AN1448" s="13"/>
      <c r="AO1448" s="13"/>
      <c r="AP1448" s="15"/>
      <c r="AR1448" s="5"/>
      <c r="AU1448" s="6"/>
      <c r="AW1448" s="11"/>
      <c r="AX1448" s="13"/>
      <c r="AY1448" s="13"/>
      <c r="AZ1448" s="15"/>
      <c r="BA1448" s="20"/>
      <c r="BB1448" s="5"/>
      <c r="BE1448" s="6"/>
      <c r="BG1448" s="11"/>
      <c r="BH1448" s="13"/>
      <c r="BI1448" s="13"/>
      <c r="BJ1448" s="15"/>
      <c r="BL1448" s="5"/>
      <c r="BO1448" s="6"/>
      <c r="BQ1448" s="11"/>
      <c r="BR1448" s="13"/>
      <c r="BS1448" s="13"/>
      <c r="BT1448" s="15"/>
      <c r="BU1448" s="20"/>
      <c r="BV1448" s="5"/>
      <c r="BY1448" s="6"/>
      <c r="CA1448" s="11"/>
      <c r="CB1448" s="13"/>
      <c r="CC1448" s="13"/>
      <c r="CD1448" s="15"/>
      <c r="CF1448" s="5"/>
      <c r="CI1448" s="6"/>
      <c r="CK1448" s="11"/>
      <c r="CL1448" s="13"/>
      <c r="CM1448" s="13"/>
      <c r="CN1448" s="15"/>
      <c r="CP1448" s="5"/>
      <c r="CS1448" s="6"/>
      <c r="CW1448" s="54"/>
    </row>
    <row r="1449" spans="1:101" ht="18" customHeight="1" thickBot="1">
      <c r="D1449" s="11" t="s">
        <v>101</v>
      </c>
      <c r="E1449" s="13"/>
      <c r="F1449" s="13" t="s">
        <v>102</v>
      </c>
      <c r="G1449" s="15"/>
      <c r="H1449" s="10"/>
      <c r="I1449" s="11" t="s">
        <v>106</v>
      </c>
      <c r="J1449" s="13"/>
      <c r="K1449" s="13" t="s">
        <v>105</v>
      </c>
      <c r="L1449" s="15"/>
      <c r="N1449" s="194" t="s">
        <v>16</v>
      </c>
      <c r="O1449" s="195"/>
      <c r="P1449" s="196" t="s">
        <v>17</v>
      </c>
      <c r="Q1449" s="197"/>
      <c r="S1449" s="11" t="s">
        <v>4</v>
      </c>
      <c r="T1449" s="13"/>
      <c r="U1449" s="13" t="s">
        <v>5</v>
      </c>
      <c r="V1449" s="15"/>
      <c r="W1449" s="20"/>
      <c r="X1449" s="194" t="s">
        <v>111</v>
      </c>
      <c r="Y1449" s="195"/>
      <c r="Z1449" s="196" t="s">
        <v>110</v>
      </c>
      <c r="AA1449" s="197"/>
      <c r="AB1449" s="20"/>
      <c r="AC1449" s="11" t="s">
        <v>18</v>
      </c>
      <c r="AD1449" s="13"/>
      <c r="AE1449" s="13" t="s">
        <v>19</v>
      </c>
      <c r="AF1449" s="15"/>
      <c r="AG1449" s="20"/>
      <c r="AH1449" s="194" t="s">
        <v>114</v>
      </c>
      <c r="AI1449" s="195"/>
      <c r="AJ1449" s="196" t="s">
        <v>115</v>
      </c>
      <c r="AK1449" s="197"/>
      <c r="AL1449" s="20"/>
      <c r="AM1449" s="11" t="s">
        <v>138</v>
      </c>
      <c r="AN1449" s="13"/>
      <c r="AO1449" s="13" t="s">
        <v>137</v>
      </c>
      <c r="AP1449" s="15"/>
      <c r="AR1449" s="194" t="s">
        <v>117</v>
      </c>
      <c r="AS1449" s="195"/>
      <c r="AT1449" s="196" t="s">
        <v>118</v>
      </c>
      <c r="AU1449" s="197"/>
      <c r="AV1449" s="36"/>
      <c r="AW1449" s="11" t="s">
        <v>142</v>
      </c>
      <c r="AX1449" s="13"/>
      <c r="AY1449" s="13" t="s">
        <v>141</v>
      </c>
      <c r="AZ1449" s="15"/>
      <c r="BA1449" s="20"/>
      <c r="BB1449" s="194" t="s">
        <v>122</v>
      </c>
      <c r="BC1449" s="195"/>
      <c r="BD1449" s="196" t="s">
        <v>121</v>
      </c>
      <c r="BE1449" s="197"/>
      <c r="BF1449" s="36"/>
      <c r="BG1449" s="11" t="s">
        <v>145</v>
      </c>
      <c r="BH1449" s="13"/>
      <c r="BI1449" s="13" t="s">
        <v>146</v>
      </c>
      <c r="BJ1449" s="15"/>
      <c r="BK1449" s="36"/>
      <c r="BL1449" s="194" t="s">
        <v>125</v>
      </c>
      <c r="BM1449" s="195"/>
      <c r="BN1449" s="196" t="s">
        <v>126</v>
      </c>
      <c r="BO1449" s="197"/>
      <c r="BP1449" s="36"/>
      <c r="BQ1449" s="11" t="s">
        <v>150</v>
      </c>
      <c r="BR1449" s="13"/>
      <c r="BS1449" s="13" t="s">
        <v>149</v>
      </c>
      <c r="BT1449" s="15"/>
      <c r="BU1449" s="20"/>
      <c r="BV1449" s="194" t="s">
        <v>129</v>
      </c>
      <c r="BW1449" s="195"/>
      <c r="BX1449" s="196" t="s">
        <v>130</v>
      </c>
      <c r="BY1449" s="197"/>
      <c r="BZ1449" s="36"/>
      <c r="CA1449" s="11" t="s">
        <v>154</v>
      </c>
      <c r="CB1449" s="13"/>
      <c r="CC1449" s="13" t="s">
        <v>153</v>
      </c>
      <c r="CD1449" s="15"/>
      <c r="CE1449" s="36"/>
      <c r="CF1449" s="194" t="s">
        <v>134</v>
      </c>
      <c r="CG1449" s="195"/>
      <c r="CH1449" s="196" t="s">
        <v>133</v>
      </c>
      <c r="CI1449" s="197"/>
      <c r="CK1449" s="11" t="s">
        <v>159</v>
      </c>
      <c r="CL1449" s="13"/>
      <c r="CM1449" s="13" t="s">
        <v>158</v>
      </c>
      <c r="CN1449" s="15"/>
      <c r="CP1449" s="109" t="s">
        <v>161</v>
      </c>
      <c r="CQ1449" s="110"/>
      <c r="CR1449" s="111" t="s">
        <v>162</v>
      </c>
      <c r="CS1449" s="112"/>
      <c r="CU1449" s="38" t="s">
        <v>29</v>
      </c>
      <c r="CW1449" s="55" t="s">
        <v>47</v>
      </c>
    </row>
    <row r="1450" spans="1:101" ht="18" customHeight="1" thickTop="1" thickBot="1">
      <c r="D1450" s="16">
        <v>0</v>
      </c>
      <c r="E1450" s="17">
        <f t="shared" ref="E1450" si="15304">$B1447*$E$4</f>
        <v>2.8995487999999998</v>
      </c>
      <c r="F1450" s="18">
        <v>1</v>
      </c>
      <c r="G1450" s="19">
        <v>0</v>
      </c>
      <c r="H1450" s="10"/>
      <c r="I1450" s="16">
        <v>0</v>
      </c>
      <c r="J1450" s="17">
        <v>0</v>
      </c>
      <c r="K1450" s="18">
        <v>1</v>
      </c>
      <c r="L1450" s="19">
        <v>0</v>
      </c>
      <c r="N1450" s="1">
        <f t="shared" ref="N1450" si="15305">D1450*I1447+F1450*I1450-E1450*J1447-G1450*J1450</f>
        <v>0</v>
      </c>
      <c r="O1450" s="4">
        <f t="shared" ref="O1450" si="15306">(D1450*J1447+E1450*I1447+F1450*J1450+G1450*I1450)</f>
        <v>2.8995487999999998</v>
      </c>
      <c r="P1450" s="2">
        <f t="shared" ref="P1450" si="15307">D1450*K1447+F1450*K1450-E1450*L1447-G1450*L1450</f>
        <v>-13.730468745605121</v>
      </c>
      <c r="Q1450" s="3">
        <f t="shared" ref="Q1450" si="15308">(D1450*L1447+E1450*K1447+F1450*L1450+G1450*K1450)</f>
        <v>0</v>
      </c>
      <c r="S1450" s="16">
        <v>0</v>
      </c>
      <c r="T1450" s="17">
        <f t="shared" ref="T1450" si="15309">$B1447*$T$4</f>
        <v>6.4239488000000007</v>
      </c>
      <c r="U1450" s="18">
        <v>1</v>
      </c>
      <c r="V1450" s="19">
        <v>0</v>
      </c>
      <c r="W1450" s="20"/>
      <c r="X1450" s="1">
        <f t="shared" ref="X1450" si="15310">N1450*S1447+P1450*S1450-O1450*T1447-Q1450*T1450</f>
        <v>0</v>
      </c>
      <c r="Y1450" s="4">
        <f t="shared" ref="Y1450" si="15311">(N1450*T1447+O1450*S1447+P1450*T1450+Q1450*S1450)</f>
        <v>-85.304279421767532</v>
      </c>
      <c r="Z1450" s="2">
        <f t="shared" ref="Z1450" si="15312">N1450*U1447+P1450*U1450-O1450*V1447-Q1450*V1450</f>
        <v>-13.730468745605121</v>
      </c>
      <c r="AA1450" s="3">
        <f t="shared" ref="AA1450" si="15313">(N1450*V1447+O1450*U1447+P1450*V1450+Q1450*U1450)</f>
        <v>0</v>
      </c>
      <c r="AB1450" s="20"/>
      <c r="AC1450" s="16">
        <v>0</v>
      </c>
      <c r="AD1450" s="17">
        <v>0</v>
      </c>
      <c r="AE1450" s="18">
        <v>1</v>
      </c>
      <c r="AF1450" s="19">
        <v>0</v>
      </c>
      <c r="AG1450" s="20"/>
      <c r="AH1450" s="1">
        <f t="shared" ref="AH1450" si="15314">X1450*AC1447+Z1450*AC1450-Y1450*AD1447-AA1450*AD1450</f>
        <v>0</v>
      </c>
      <c r="AI1450" s="4">
        <f t="shared" ref="AI1450" si="15315">(X1450*AD1447+Y1450*AC1447+Z1450*AD1450+AA1450*AC1450)</f>
        <v>-85.304279421767532</v>
      </c>
      <c r="AJ1450" s="2">
        <f t="shared" ref="AJ1450" si="15316">X1450*AE1447+Z1450*AE1450-Y1450*AF1447-AA1450*AF1450</f>
        <v>506.3240339168533</v>
      </c>
      <c r="AK1450" s="3">
        <f t="shared" ref="AK1450" si="15317">(X1450*AF1447+Y1450*AE1447+Z1450*AF1450+AA1450*AE1450)</f>
        <v>0</v>
      </c>
      <c r="AL1450" s="20"/>
      <c r="AM1450" s="16">
        <v>0</v>
      </c>
      <c r="AN1450" s="17">
        <f t="shared" ref="AN1450" si="15318">$B1447*$AN$4</f>
        <v>6.7845056000000001</v>
      </c>
      <c r="AO1450" s="18">
        <v>1</v>
      </c>
      <c r="AP1450" s="19">
        <v>0</v>
      </c>
      <c r="AR1450" s="1">
        <f t="shared" ref="AR1450" si="15319">AH1450*AM1447+AJ1450*AM1450-AI1450*AN1447-AK1450*AN1450</f>
        <v>0</v>
      </c>
      <c r="AS1450" s="4">
        <f t="shared" ref="AS1450" si="15320">(AH1450*AN1447+AI1450*AM1447+AJ1450*AN1450+AK1450*AM1450)</f>
        <v>3349.8539641017137</v>
      </c>
      <c r="AT1450" s="2">
        <f t="shared" ref="AT1450" si="15321">AH1450*AO1447+AJ1450*AO1450-AI1450*AP1447-AK1450*AP1450</f>
        <v>506.3240339168533</v>
      </c>
      <c r="AU1450" s="3">
        <f t="shared" ref="AU1450" si="15322">(AH1450*AP1447+AI1450*AO1447+AJ1450*AP1450+AK1450*AO1450)</f>
        <v>0</v>
      </c>
      <c r="AV1450" s="20"/>
      <c r="AW1450" s="16">
        <v>0</v>
      </c>
      <c r="AX1450" s="17">
        <v>0</v>
      </c>
      <c r="AY1450" s="18">
        <v>1</v>
      </c>
      <c r="AZ1450" s="19">
        <v>0</v>
      </c>
      <c r="BA1450" s="20"/>
      <c r="BB1450" s="1">
        <f t="shared" ref="BB1450" si="15323">AR1450*AW1447+AT1450*AW1450-AS1450*AX1447-AU1450*AX1450</f>
        <v>0</v>
      </c>
      <c r="BC1450" s="4">
        <f t="shared" ref="BC1450" si="15324">(AR1450*AX1447+AS1450*AW1447+AT1450*AX1450+AU1450*AW1450)</f>
        <v>3349.8539641017137</v>
      </c>
      <c r="BD1450" s="2">
        <f t="shared" ref="BD1450" si="15325">AR1450*AY1447+AT1450*AY1450-AS1450*AZ1447-AU1450*AZ1450</f>
        <v>-19915.941403428122</v>
      </c>
      <c r="BE1450" s="3">
        <f t="shared" ref="BE1450" si="15326">(AR1450*AZ1447+AS1450*AY1447+AT1450*AZ1450+AU1450*AY1450)</f>
        <v>0</v>
      </c>
      <c r="BF1450" s="20"/>
      <c r="BG1450" s="16">
        <v>0</v>
      </c>
      <c r="BH1450" s="17">
        <f t="shared" ref="BH1450" si="15327">$B1447*$BH$4</f>
        <v>6.4239488000000007</v>
      </c>
      <c r="BI1450" s="18">
        <v>1</v>
      </c>
      <c r="BJ1450" s="19">
        <v>0</v>
      </c>
      <c r="BK1450" s="20"/>
      <c r="BL1450" s="1">
        <f t="shared" ref="BL1450" si="15328">BB1450*BG1447+BD1450*BG1450-BC1450*BH1447-BE1450*BH1450</f>
        <v>0</v>
      </c>
      <c r="BM1450" s="4">
        <f t="shared" ref="BM1450" si="15329">(BB1450*BH1447+BC1450*BG1447+BD1450*BH1450+BE1450*BG1450)</f>
        <v>-124589.13391532069</v>
      </c>
      <c r="BN1450" s="2">
        <f t="shared" ref="BN1450" si="15330">BB1450*BI1447+BD1450*BI1450-BC1450*BJ1447-BE1450*BJ1450</f>
        <v>-19915.941403428122</v>
      </c>
      <c r="BO1450" s="3">
        <f t="shared" ref="BO1450" si="15331">(BB1450*BJ1447+BC1450*BI1447+BD1450*BJ1450+BE1450*BI1450)</f>
        <v>0</v>
      </c>
      <c r="BP1450" s="20"/>
      <c r="BQ1450" s="16">
        <v>0</v>
      </c>
      <c r="BR1450" s="17">
        <v>0</v>
      </c>
      <c r="BS1450" s="18">
        <v>1</v>
      </c>
      <c r="BT1450" s="19">
        <v>0</v>
      </c>
      <c r="BU1450" s="20"/>
      <c r="BV1450" s="1">
        <f t="shared" ref="BV1450" si="15332">BL1450*BQ1447+BN1450*BQ1450-BM1450*BR1447-BO1450*BR1450</f>
        <v>0</v>
      </c>
      <c r="BW1450" s="4">
        <f t="shared" ref="BW1450" si="15333">(BL1450*BR1447+BM1450*BQ1447+BN1450*BR1450+BO1450*BQ1450)</f>
        <v>-124589.13391532069</v>
      </c>
      <c r="BX1450" s="2">
        <f t="shared" ref="BX1450" si="15334">BL1450*BS1447+BN1450*BS1450-BM1450*BT1447-BO1450*BT1450</f>
        <v>613029.55107514048</v>
      </c>
      <c r="BY1450" s="3">
        <f t="shared" ref="BY1450" si="15335">(BL1450*BT1447+BM1450*BS1447+BN1450*BT1450+BO1450*BS1450)</f>
        <v>0</v>
      </c>
      <c r="BZ1450" s="20"/>
      <c r="CA1450" s="16">
        <v>0</v>
      </c>
      <c r="CB1450" s="17">
        <f t="shared" ref="CB1450" si="15336">$B1447*$CB$4</f>
        <v>2.8995487999999998</v>
      </c>
      <c r="CC1450" s="18">
        <v>1</v>
      </c>
      <c r="CD1450" s="19">
        <v>0</v>
      </c>
      <c r="CE1450" s="20"/>
      <c r="CF1450" s="1">
        <f t="shared" ref="CF1450" si="15337">BV1450*CA1447+BX1450*CA1450-BW1450*CB1447-BY1450*CB1450</f>
        <v>0</v>
      </c>
      <c r="CG1450" s="4">
        <f t="shared" ref="CG1450" si="15338">(BV1450*CB1447+BW1450*CA1447+BX1450*CB1450+BY1450*CA1450)</f>
        <v>1652919.9652691414</v>
      </c>
      <c r="CH1450" s="2">
        <f t="shared" ref="CH1450" si="15339">BV1450*CC1447+BX1450*CC1450-BW1450*CD1447-BY1450*CD1450</f>
        <v>613029.55107514048</v>
      </c>
      <c r="CI1450" s="3">
        <f t="shared" ref="CI1450" si="15340">(BV1450*CD1447+BW1450*CC1447+BX1450*CD1450+BY1450*CC1450)</f>
        <v>0</v>
      </c>
      <c r="CK1450" s="16">
        <f t="shared" ref="CK1450" si="15341">1/$CL$4</f>
        <v>1</v>
      </c>
      <c r="CL1450" s="17">
        <v>0</v>
      </c>
      <c r="CM1450" s="18">
        <v>1</v>
      </c>
      <c r="CN1450" s="19">
        <v>0</v>
      </c>
      <c r="CP1450" s="1">
        <f t="shared" ref="CP1450" si="15342">CF1450*CK1447+CH1450*CK1450-CG1450*CL1447-CI1450*CL1450</f>
        <v>613029.55107514048</v>
      </c>
      <c r="CQ1450" s="4">
        <f t="shared" ref="CQ1450" si="15343">(CF1450*CL1447+CG1450*CK1447+CH1450*CL1450+CI1450*CK1450)</f>
        <v>1652919.9652691414</v>
      </c>
      <c r="CR1450" s="2">
        <f t="shared" ref="CR1450" si="15344">CF1450*CM1447+CH1450*CM1450-CG1450*CN1447-CI1450*CN1450</f>
        <v>613029.55107514048</v>
      </c>
      <c r="CS1450" s="3">
        <f t="shared" ref="CS1450" si="15345">(CF1450*CN1447+CG1450*CM1447+CH1450*CN1450+CI1450*CM1450)</f>
        <v>0</v>
      </c>
      <c r="CU1450" s="39">
        <f t="shared" ref="CU1450" si="15346">(180/PI())*ATAN(-1*(CQ1447/CP1447))</f>
        <v>20.348645202026582</v>
      </c>
      <c r="CW1450" s="56">
        <f t="shared" ref="CW1450" si="15347">20*LOG(((1-(10^(CU1447/20)^2)*(1-((1-CW1447)/(1+CW1447))^2))^0.5))</f>
        <v>-3.8785250704781869E-12</v>
      </c>
    </row>
    <row r="1451" spans="1:101" ht="18" customHeight="1">
      <c r="E1451" s="20"/>
      <c r="F1451" s="20"/>
      <c r="G1451" s="20"/>
      <c r="H1451" s="20"/>
      <c r="I1451" s="20"/>
      <c r="J1451" s="20"/>
      <c r="K1451" s="20"/>
      <c r="L1451" s="20"/>
      <c r="M1451" s="20"/>
      <c r="N1451" s="20"/>
      <c r="O1451" s="20"/>
      <c r="P1451" s="20"/>
      <c r="Q1451" s="20"/>
      <c r="R1451" s="20"/>
      <c r="S1451" s="20"/>
      <c r="T1451" s="20"/>
      <c r="U1451" s="20"/>
      <c r="V1451" s="20"/>
      <c r="W1451" s="20"/>
      <c r="X1451" s="20"/>
      <c r="Y1451" s="20"/>
      <c r="Z1451" s="20"/>
      <c r="AA1451" s="20"/>
      <c r="AB1451" s="30"/>
      <c r="AC1451" s="20"/>
      <c r="AD1451" s="20"/>
      <c r="AE1451" s="20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</row>
    <row r="1452" spans="1:101" ht="18" customHeight="1"/>
    <row r="1453" spans="1:101" ht="18" customHeight="1" thickBot="1">
      <c r="A1453" s="23"/>
      <c r="B1453" s="23"/>
      <c r="C1453" s="23"/>
      <c r="D1453" s="20" t="s">
        <v>6</v>
      </c>
      <c r="E1453" s="20"/>
      <c r="F1453" s="20"/>
      <c r="G1453" s="20"/>
      <c r="H1453" s="20"/>
      <c r="I1453" s="20" t="s">
        <v>7</v>
      </c>
      <c r="J1453" s="20"/>
      <c r="K1453" s="20"/>
      <c r="L1453" s="20"/>
      <c r="M1453" s="23"/>
      <c r="N1453" s="23"/>
      <c r="O1453" s="24" t="s">
        <v>8</v>
      </c>
      <c r="P1453" s="23"/>
      <c r="Q1453" s="23"/>
      <c r="R1453" s="23"/>
      <c r="S1453" s="20"/>
      <c r="T1453" s="20" t="s">
        <v>9</v>
      </c>
      <c r="U1453" s="23"/>
      <c r="V1453" s="23"/>
      <c r="W1453" s="23"/>
      <c r="X1453" s="23"/>
      <c r="Y1453" s="24" t="s">
        <v>10</v>
      </c>
      <c r="Z1453" s="23"/>
      <c r="AA1453" s="23"/>
      <c r="AB1453" s="23"/>
      <c r="AC1453" s="24" t="s">
        <v>11</v>
      </c>
      <c r="AD1453" s="20"/>
      <c r="AE1453" s="20"/>
      <c r="AF1453" s="20"/>
      <c r="AG1453" s="20"/>
      <c r="AH1453" s="23"/>
      <c r="AI1453" s="24" t="s">
        <v>12</v>
      </c>
      <c r="AJ1453" s="23"/>
      <c r="AK1453" s="23"/>
      <c r="AL1453" s="20"/>
      <c r="AM1453" s="24" t="s">
        <v>21</v>
      </c>
      <c r="AN1453" s="20"/>
      <c r="AO1453" s="23"/>
      <c r="AP1453" s="23"/>
      <c r="AQ1453" s="23"/>
      <c r="AR1453" s="23"/>
      <c r="AS1453" s="24" t="s">
        <v>87</v>
      </c>
      <c r="AT1453" s="23"/>
      <c r="AU1453" s="23"/>
      <c r="AV1453" s="23"/>
      <c r="AW1453" s="24" t="s">
        <v>22</v>
      </c>
      <c r="AX1453" s="20"/>
      <c r="AY1453" s="20"/>
      <c r="AZ1453" s="20"/>
      <c r="BA1453" s="20"/>
      <c r="BB1453" s="23"/>
      <c r="BC1453" s="24" t="s">
        <v>13</v>
      </c>
      <c r="BD1453" s="23"/>
      <c r="BE1453" s="23"/>
      <c r="BF1453" s="23"/>
      <c r="BG1453" s="24" t="s">
        <v>23</v>
      </c>
      <c r="BH1453" s="20"/>
      <c r="BI1453" s="23"/>
      <c r="BJ1453" s="23"/>
      <c r="BK1453" s="23"/>
      <c r="BL1453" s="23"/>
      <c r="BM1453" s="24" t="s">
        <v>24</v>
      </c>
      <c r="BN1453" s="23"/>
      <c r="BO1453" s="23"/>
      <c r="BP1453" s="23"/>
      <c r="BQ1453" s="24" t="s">
        <v>22</v>
      </c>
      <c r="BR1453" s="20"/>
      <c r="BS1453" s="20"/>
      <c r="BT1453" s="20"/>
      <c r="BU1453" s="20"/>
      <c r="BV1453" s="23"/>
      <c r="BW1453" s="24" t="s">
        <v>25</v>
      </c>
      <c r="BX1453" s="23"/>
      <c r="BY1453" s="23"/>
      <c r="BZ1453" s="23"/>
      <c r="CA1453" s="24" t="s">
        <v>23</v>
      </c>
      <c r="CB1453" s="20"/>
      <c r="CC1453" s="23"/>
      <c r="CD1453" s="23"/>
      <c r="CE1453" s="23"/>
      <c r="CF1453" s="23"/>
      <c r="CG1453" s="24" t="s">
        <v>88</v>
      </c>
      <c r="CH1453" s="23"/>
      <c r="CI1453" s="23"/>
      <c r="CJ1453" s="23"/>
      <c r="CK1453" s="24" t="s">
        <v>155</v>
      </c>
      <c r="CL1453" s="24"/>
      <c r="CM1453" s="23"/>
      <c r="CN1453" s="23"/>
      <c r="CO1453" s="23"/>
      <c r="CP1453" s="23"/>
      <c r="CQ1453" s="24" t="s">
        <v>89</v>
      </c>
      <c r="CR1453" s="23"/>
      <c r="CS1453" s="23"/>
    </row>
    <row r="1454" spans="1:101" ht="18" customHeight="1" thickBot="1">
      <c r="A1454" s="23"/>
      <c r="B1454" s="33"/>
      <c r="C1454" s="23"/>
      <c r="D1454" s="7" t="s">
        <v>99</v>
      </c>
      <c r="E1454" s="8"/>
      <c r="F1454" s="8" t="s">
        <v>100</v>
      </c>
      <c r="G1454" s="9"/>
      <c r="H1454" s="10"/>
      <c r="I1454" s="7" t="s">
        <v>103</v>
      </c>
      <c r="J1454" s="8"/>
      <c r="K1454" s="8" t="s">
        <v>104</v>
      </c>
      <c r="L1454" s="9"/>
      <c r="M1454" s="23"/>
      <c r="N1454" s="194" t="s">
        <v>74</v>
      </c>
      <c r="O1454" s="195"/>
      <c r="P1454" s="196" t="s">
        <v>75</v>
      </c>
      <c r="Q1454" s="197"/>
      <c r="R1454" s="23"/>
      <c r="S1454" s="7" t="s">
        <v>2</v>
      </c>
      <c r="T1454" s="8"/>
      <c r="U1454" s="8" t="s">
        <v>3</v>
      </c>
      <c r="V1454" s="9"/>
      <c r="W1454" s="20"/>
      <c r="X1454" s="194" t="s">
        <v>108</v>
      </c>
      <c r="Y1454" s="195"/>
      <c r="Z1454" s="196" t="s">
        <v>109</v>
      </c>
      <c r="AA1454" s="197"/>
      <c r="AB1454" s="20"/>
      <c r="AC1454" s="7" t="s">
        <v>107</v>
      </c>
      <c r="AD1454" s="8"/>
      <c r="AE1454" s="8" t="s">
        <v>14</v>
      </c>
      <c r="AF1454" s="9"/>
      <c r="AG1454" s="20"/>
      <c r="AH1454" s="194" t="s">
        <v>112</v>
      </c>
      <c r="AI1454" s="195"/>
      <c r="AJ1454" s="196" t="s">
        <v>113</v>
      </c>
      <c r="AK1454" s="197"/>
      <c r="AL1454" s="20"/>
      <c r="AM1454" s="106" t="s">
        <v>135</v>
      </c>
      <c r="AN1454" s="107"/>
      <c r="AO1454" s="107" t="s">
        <v>136</v>
      </c>
      <c r="AP1454" s="108"/>
      <c r="AQ1454" s="23"/>
      <c r="AR1454" s="194" t="s">
        <v>116</v>
      </c>
      <c r="AS1454" s="195"/>
      <c r="AT1454" s="196" t="s">
        <v>0</v>
      </c>
      <c r="AU1454" s="197"/>
      <c r="AV1454" s="36"/>
      <c r="AW1454" s="7" t="s">
        <v>139</v>
      </c>
      <c r="AX1454" s="8"/>
      <c r="AY1454" s="8" t="s">
        <v>140</v>
      </c>
      <c r="AZ1454" s="9"/>
      <c r="BA1454" s="20"/>
      <c r="BB1454" s="194" t="s">
        <v>119</v>
      </c>
      <c r="BC1454" s="195"/>
      <c r="BD1454" s="196" t="s">
        <v>120</v>
      </c>
      <c r="BE1454" s="197"/>
      <c r="BF1454" s="36"/>
      <c r="BG1454" s="190" t="s">
        <v>143</v>
      </c>
      <c r="BH1454" s="191"/>
      <c r="BI1454" s="192" t="s">
        <v>144</v>
      </c>
      <c r="BJ1454" s="193"/>
      <c r="BK1454" s="36"/>
      <c r="BL1454" s="194" t="s">
        <v>123</v>
      </c>
      <c r="BM1454" s="195"/>
      <c r="BN1454" s="196" t="s">
        <v>124</v>
      </c>
      <c r="BO1454" s="197"/>
      <c r="BP1454" s="36"/>
      <c r="BQ1454" s="7" t="s">
        <v>147</v>
      </c>
      <c r="BR1454" s="8"/>
      <c r="BS1454" s="8" t="s">
        <v>148</v>
      </c>
      <c r="BT1454" s="9"/>
      <c r="BU1454" s="20"/>
      <c r="BV1454" s="194" t="s">
        <v>127</v>
      </c>
      <c r="BW1454" s="195"/>
      <c r="BX1454" s="196" t="s">
        <v>128</v>
      </c>
      <c r="BY1454" s="197"/>
      <c r="BZ1454" s="36"/>
      <c r="CA1454" s="7" t="s">
        <v>151</v>
      </c>
      <c r="CB1454" s="8"/>
      <c r="CC1454" s="8" t="s">
        <v>152</v>
      </c>
      <c r="CD1454" s="9"/>
      <c r="CE1454" s="36"/>
      <c r="CF1454" s="194" t="s">
        <v>131</v>
      </c>
      <c r="CG1454" s="195"/>
      <c r="CH1454" s="196" t="s">
        <v>132</v>
      </c>
      <c r="CI1454" s="197"/>
      <c r="CJ1454" s="23"/>
      <c r="CK1454" s="7" t="s">
        <v>156</v>
      </c>
      <c r="CL1454" s="8"/>
      <c r="CM1454" s="8" t="s">
        <v>157</v>
      </c>
      <c r="CN1454" s="9"/>
      <c r="CO1454" s="23"/>
      <c r="CP1454" s="194" t="s">
        <v>160</v>
      </c>
      <c r="CQ1454" s="195"/>
      <c r="CR1454" s="196" t="s">
        <v>132</v>
      </c>
      <c r="CS1454" s="197"/>
      <c r="CU1454" s="26" t="s">
        <v>15</v>
      </c>
      <c r="CW1454" s="52" t="s">
        <v>46</v>
      </c>
    </row>
    <row r="1455" spans="1:101" ht="18" customHeight="1" thickTop="1" thickBot="1">
      <c r="B1455" s="34">
        <v>3.58</v>
      </c>
      <c r="D1455" s="11">
        <v>1</v>
      </c>
      <c r="E1455" s="12">
        <v>0</v>
      </c>
      <c r="F1455" s="13">
        <v>0</v>
      </c>
      <c r="G1455" s="14">
        <v>0</v>
      </c>
      <c r="H1455" s="10"/>
      <c r="I1455" s="11">
        <v>1</v>
      </c>
      <c r="J1455" s="12">
        <v>0</v>
      </c>
      <c r="K1455" s="13">
        <v>0</v>
      </c>
      <c r="L1455" s="40">
        <f t="shared" ref="L1455" si="15348">$B1455*$J$4</f>
        <v>5.1088032000000005</v>
      </c>
      <c r="N1455" s="1">
        <f t="shared" ref="N1455" si="15349">D1455*I1455+F1455*I1458-E1455*J1455-G1455*J1458</f>
        <v>1</v>
      </c>
      <c r="O1455" s="4">
        <f t="shared" ref="O1455" si="15350">(D1455*J1455+E1455*I1455+F1455*J1458+G1455*I1458)</f>
        <v>0</v>
      </c>
      <c r="P1455" s="2">
        <f t="shared" ref="P1455" si="15351">D1455*K1455+F1455*K1458-E1455*L1455-G1455*L1458</f>
        <v>0</v>
      </c>
      <c r="Q1455" s="3">
        <f t="shared" ref="Q1455" si="15352">(D1455*L1455+E1455*K1455+F1455*L1458+G1455*K1458)</f>
        <v>5.1088032000000005</v>
      </c>
      <c r="S1455" s="11">
        <v>1</v>
      </c>
      <c r="T1455" s="12">
        <v>0</v>
      </c>
      <c r="U1455" s="13">
        <v>0</v>
      </c>
      <c r="V1455" s="13">
        <v>0</v>
      </c>
      <c r="W1455" s="20"/>
      <c r="X1455" s="1">
        <f t="shared" ref="X1455" si="15353">N1455*S1455+P1455*S1458-O1455*T1455-Q1455*T1458</f>
        <v>-32.003064850042882</v>
      </c>
      <c r="Y1455" s="4">
        <f t="shared" ref="Y1455" si="15354">(N1455*T1455+O1455*S1455+P1455*T1458+Q1455*S1458)</f>
        <v>0</v>
      </c>
      <c r="Z1455" s="2">
        <f t="shared" ref="Z1455" si="15355">N1455*U1455+P1455*U1458-O1455*V1455-Q1455*V1458</f>
        <v>0</v>
      </c>
      <c r="AA1455" s="3">
        <f t="shared" ref="AA1455" si="15356">(N1455*V1455+O1455*U1455+P1455*V1458+Q1455*U1458)</f>
        <v>5.1088032000000005</v>
      </c>
      <c r="AB1455" s="20"/>
      <c r="AC1455" s="11">
        <v>1</v>
      </c>
      <c r="AD1455" s="12">
        <v>0</v>
      </c>
      <c r="AE1455" s="13">
        <v>0</v>
      </c>
      <c r="AF1455" s="40">
        <f t="shared" ref="AF1455" si="15357">$B1455*$AD$4</f>
        <v>6.1307142000000008</v>
      </c>
      <c r="AG1455" s="20"/>
      <c r="AH1455" s="1">
        <f t="shared" ref="AH1455" si="15358">X1455*AC1455+Z1455*AC1458-Y1455*AD1455-AA1455*AD1458</f>
        <v>-32.003064850042882</v>
      </c>
      <c r="AI1455" s="4">
        <f t="shared" ref="AI1455" si="15359">(X1455*AD1455+Y1455*AC1455+Z1455*AD1458+AA1455*AC1458)</f>
        <v>0</v>
      </c>
      <c r="AJ1455" s="2">
        <f t="shared" ref="AJ1455" si="15360">X1455*AE1455+Z1455*AE1458-Y1455*AF1455-AA1455*AF1458</f>
        <v>0</v>
      </c>
      <c r="AK1455" s="3">
        <f t="shared" ref="AK1455" si="15361">(X1455*AF1455+Y1455*AE1455+Z1455*AF1458+AA1455*AE1458)</f>
        <v>-191.09284091967879</v>
      </c>
      <c r="AL1455" s="20"/>
      <c r="AM1455" s="11">
        <v>1</v>
      </c>
      <c r="AN1455" s="12">
        <v>0</v>
      </c>
      <c r="AO1455" s="13">
        <v>0</v>
      </c>
      <c r="AP1455" s="14">
        <v>0</v>
      </c>
      <c r="AR1455" s="1">
        <f t="shared" ref="AR1455" si="15362">AH1455*AM1455+AJ1455*AM1458-AI1455*AN1455-AK1455*AN1458</f>
        <v>1271.7509263396489</v>
      </c>
      <c r="AS1455" s="4">
        <f t="shared" ref="AS1455" si="15363">(AH1455*AN1455+AI1455*AM1455+AJ1455*AN1458+AK1455*AM1458)</f>
        <v>0</v>
      </c>
      <c r="AT1455" s="2">
        <f t="shared" ref="AT1455" si="15364">AH1455*AO1455+AJ1455*AO1458-AI1455*AP1455-AK1455*AP1458</f>
        <v>0</v>
      </c>
      <c r="AU1455" s="3">
        <f t="shared" ref="AU1455" si="15365">(AH1455*AP1455+AI1455*AO1455+AJ1455*AP1458+AK1455*AO1458)</f>
        <v>-191.09284091967879</v>
      </c>
      <c r="AV1455" s="20"/>
      <c r="AW1455" s="11">
        <v>1</v>
      </c>
      <c r="AX1455" s="12">
        <v>0</v>
      </c>
      <c r="AY1455" s="13">
        <v>0</v>
      </c>
      <c r="AZ1455" s="40">
        <f t="shared" ref="AZ1455" si="15366">$B1455*$AX$4</f>
        <v>6.1307142000000008</v>
      </c>
      <c r="BA1455" s="20"/>
      <c r="BB1455" s="1">
        <f t="shared" ref="BB1455" si="15367">AR1455*AW1455+AT1455*AW1458-AS1455*AX1455-AU1455*AX1458</f>
        <v>1271.7509263396489</v>
      </c>
      <c r="BC1455" s="4">
        <f t="shared" ref="BC1455" si="15368">(AR1455*AX1455+AS1455*AW1455+AT1455*AX1458+AU1455*AW1458)</f>
        <v>0</v>
      </c>
      <c r="BD1455" s="2">
        <f t="shared" ref="BD1455" si="15369">AR1455*AY1455+AT1455*AY1458-AS1455*AZ1455-AU1455*AZ1458</f>
        <v>0</v>
      </c>
      <c r="BE1455" s="3">
        <f t="shared" ref="BE1455" si="15370">(AR1455*AZ1455+AS1455*AY1455+AT1455*AZ1458+AU1455*AY1458)</f>
        <v>7605.6486220539618</v>
      </c>
      <c r="BF1455" s="20"/>
      <c r="BG1455" s="11">
        <v>1</v>
      </c>
      <c r="BH1455" s="12">
        <v>0</v>
      </c>
      <c r="BI1455" s="13">
        <v>0</v>
      </c>
      <c r="BJ1455" s="14">
        <v>0</v>
      </c>
      <c r="BK1455" s="20"/>
      <c r="BL1455" s="1">
        <f t="shared" ref="BL1455" si="15371">BB1455*BG1455+BD1455*BG1458-BC1455*BH1455-BE1455*BH1458</f>
        <v>-47861.031229036031</v>
      </c>
      <c r="BM1455" s="4">
        <f t="shared" ref="BM1455" si="15372">(BB1455*BH1455+BC1455*BG1455+BD1455*BH1458+BE1455*BG1458)</f>
        <v>0</v>
      </c>
      <c r="BN1455" s="2">
        <f t="shared" ref="BN1455" si="15373">BB1455*BI1455+BD1455*BI1458-BC1455*BJ1455-BE1455*BJ1458</f>
        <v>0</v>
      </c>
      <c r="BO1455" s="3">
        <f t="shared" ref="BO1455" si="15374">(BB1455*BJ1455+BC1455*BI1455+BD1455*BJ1458+BE1455*BI1458)</f>
        <v>7605.6486220539618</v>
      </c>
      <c r="BP1455" s="20"/>
      <c r="BQ1455" s="11">
        <v>1</v>
      </c>
      <c r="BR1455" s="12">
        <v>0</v>
      </c>
      <c r="BS1455" s="13">
        <v>0</v>
      </c>
      <c r="BT1455" s="40">
        <f t="shared" ref="BT1455" si="15375">$B1455*BR$4</f>
        <v>5.1088032000000005</v>
      </c>
      <c r="BU1455" s="20"/>
      <c r="BV1455" s="1">
        <f t="shared" ref="BV1455" si="15376">BL1455*BQ1455+BN1455*BQ1458-BM1455*BR1455-BO1455*BR1458</f>
        <v>-47861.031229036031</v>
      </c>
      <c r="BW1455" s="4">
        <f t="shared" ref="BW1455" si="15377">(BL1455*BR1455+BM1455*BQ1455+BN1455*BR1458+BO1455*BQ1458)</f>
        <v>0</v>
      </c>
      <c r="BX1455" s="2">
        <f t="shared" ref="BX1455" si="15378">BL1455*BS1455+BN1455*BS1458-BM1455*BT1455-BO1455*BT1458</f>
        <v>0</v>
      </c>
      <c r="BY1455" s="3">
        <f t="shared" ref="BY1455" si="15379">(BL1455*BT1455+BM1455*BS1455+BN1455*BT1458+BO1455*BS1458)</f>
        <v>-236906.94087614527</v>
      </c>
      <c r="BZ1455" s="20"/>
      <c r="CA1455" s="11">
        <v>1</v>
      </c>
      <c r="CB1455" s="12">
        <v>0</v>
      </c>
      <c r="CC1455" s="13">
        <v>0</v>
      </c>
      <c r="CD1455" s="14">
        <v>0</v>
      </c>
      <c r="CE1455" s="20"/>
      <c r="CF1455" s="1">
        <f t="shared" ref="CF1455" si="15380">BV1455*CA1455+BX1455*CA1458-BW1455*CB1455-BY1455*CB1458</f>
        <v>642921.32420415804</v>
      </c>
      <c r="CG1455" s="4">
        <f t="shared" ref="CG1455" si="15381">(BV1455*CB1455+BW1455*CA1455+BX1455*CB1458+BY1455*CA1458)</f>
        <v>0</v>
      </c>
      <c r="CH1455" s="2">
        <f t="shared" ref="CH1455" si="15382">BV1455*CC1455+BX1455*CC1458-BW1455*CD1455-BY1455*CD1458</f>
        <v>0</v>
      </c>
      <c r="CI1455" s="3">
        <f t="shared" ref="CI1455" si="15383">(BV1455*CD1455+BW1455*CC1455+BX1455*CD1458+BY1455*CC1458)</f>
        <v>-236906.94087614527</v>
      </c>
      <c r="CJ1455" s="28"/>
      <c r="CK1455" s="11">
        <v>1</v>
      </c>
      <c r="CL1455" s="12">
        <v>0</v>
      </c>
      <c r="CM1455" s="13">
        <v>0</v>
      </c>
      <c r="CN1455" s="14">
        <v>0</v>
      </c>
      <c r="CP1455" s="1">
        <f t="shared" ref="CP1455" si="15384">CF1455*CK1455+CH1455*CK1458-CG1455*CL1455-CI1455*CL1458</f>
        <v>642921.32420415804</v>
      </c>
      <c r="CQ1455" s="4">
        <f t="shared" ref="CQ1455" si="15385">(CF1455*CL1455+CG1455*CK1455+CH1455*CL1458+CI1455*CK1458)</f>
        <v>-236906.94087614527</v>
      </c>
      <c r="CR1455" s="2">
        <f t="shared" ref="CR1455" si="15386">CF1455*CM1455+CH1455*CM1458-CG1455*CN1455-CI1455*CN1458</f>
        <v>0</v>
      </c>
      <c r="CS1455" s="3">
        <f t="shared" ref="CS1455" si="15387">(CF1455*CN1455+CG1455*CM1455+CH1455*CN1458+CI1455*CM1458)</f>
        <v>-236906.94087614527</v>
      </c>
      <c r="CU1455" s="29">
        <f t="shared" ref="CU1455" si="15388">20*LOG(((1+$CL$4)/$CL$4)/((CP1455+CP1458)^2+(CQ1455+CQ1458)^2)^0.5)</f>
        <v>-119.92005176287036</v>
      </c>
      <c r="CW1455" s="53">
        <f t="shared" ref="CW1455" si="15389">((CP1455^2+CQ1455^2)^0.5)/((CP1458^2+CQ1458^2)^0.5)</f>
        <v>0.36848511934163303</v>
      </c>
    </row>
    <row r="1456" spans="1:101" ht="18" customHeight="1" thickBot="1">
      <c r="D1456" s="11"/>
      <c r="E1456" s="13"/>
      <c r="F1456" s="13"/>
      <c r="G1456" s="15"/>
      <c r="H1456" s="10"/>
      <c r="I1456" s="11"/>
      <c r="J1456" s="13"/>
      <c r="K1456" s="13"/>
      <c r="L1456" s="15"/>
      <c r="N1456" s="5"/>
      <c r="Q1456" s="6"/>
      <c r="S1456" s="11"/>
      <c r="T1456" s="13"/>
      <c r="U1456" s="13"/>
      <c r="V1456" s="15"/>
      <c r="W1456" s="20"/>
      <c r="X1456" s="5"/>
      <c r="AA1456" s="6"/>
      <c r="AB1456" s="20"/>
      <c r="AC1456" s="11"/>
      <c r="AD1456" s="13"/>
      <c r="AE1456" s="13"/>
      <c r="AF1456" s="15"/>
      <c r="AG1456" s="20"/>
      <c r="AH1456" s="5"/>
      <c r="AK1456" s="6"/>
      <c r="AL1456" s="20"/>
      <c r="AM1456" s="11"/>
      <c r="AN1456" s="13"/>
      <c r="AO1456" s="13"/>
      <c r="AP1456" s="15"/>
      <c r="AR1456" s="5"/>
      <c r="AU1456" s="6"/>
      <c r="AW1456" s="11"/>
      <c r="AX1456" s="13"/>
      <c r="AY1456" s="13"/>
      <c r="AZ1456" s="15"/>
      <c r="BA1456" s="20"/>
      <c r="BB1456" s="5"/>
      <c r="BE1456" s="6"/>
      <c r="BG1456" s="11"/>
      <c r="BH1456" s="13"/>
      <c r="BI1456" s="13"/>
      <c r="BJ1456" s="15"/>
      <c r="BL1456" s="5"/>
      <c r="BO1456" s="6"/>
      <c r="BQ1456" s="11"/>
      <c r="BR1456" s="13"/>
      <c r="BS1456" s="13"/>
      <c r="BT1456" s="15"/>
      <c r="BU1456" s="20"/>
      <c r="BV1456" s="5"/>
      <c r="BY1456" s="6"/>
      <c r="CA1456" s="11"/>
      <c r="CB1456" s="13"/>
      <c r="CC1456" s="13"/>
      <c r="CD1456" s="15"/>
      <c r="CF1456" s="5"/>
      <c r="CI1456" s="6"/>
      <c r="CK1456" s="11"/>
      <c r="CL1456" s="13"/>
      <c r="CM1456" s="13"/>
      <c r="CN1456" s="15"/>
      <c r="CP1456" s="5"/>
      <c r="CS1456" s="6"/>
      <c r="CW1456" s="54"/>
    </row>
    <row r="1457" spans="1:101" ht="18" customHeight="1" thickBot="1">
      <c r="D1457" s="11" t="s">
        <v>101</v>
      </c>
      <c r="E1457" s="13"/>
      <c r="F1457" s="13" t="s">
        <v>102</v>
      </c>
      <c r="G1457" s="15"/>
      <c r="H1457" s="10"/>
      <c r="I1457" s="11" t="s">
        <v>106</v>
      </c>
      <c r="J1457" s="13"/>
      <c r="K1457" s="13" t="s">
        <v>105</v>
      </c>
      <c r="L1457" s="15"/>
      <c r="N1457" s="194" t="s">
        <v>16</v>
      </c>
      <c r="O1457" s="195"/>
      <c r="P1457" s="196" t="s">
        <v>17</v>
      </c>
      <c r="Q1457" s="197"/>
      <c r="S1457" s="11" t="s">
        <v>4</v>
      </c>
      <c r="T1457" s="13"/>
      <c r="U1457" s="13" t="s">
        <v>5</v>
      </c>
      <c r="V1457" s="15"/>
      <c r="W1457" s="20"/>
      <c r="X1457" s="194" t="s">
        <v>111</v>
      </c>
      <c r="Y1457" s="195"/>
      <c r="Z1457" s="196" t="s">
        <v>110</v>
      </c>
      <c r="AA1457" s="197"/>
      <c r="AB1457" s="20"/>
      <c r="AC1457" s="11" t="s">
        <v>18</v>
      </c>
      <c r="AD1457" s="13"/>
      <c r="AE1457" s="13" t="s">
        <v>19</v>
      </c>
      <c r="AF1457" s="15"/>
      <c r="AG1457" s="20"/>
      <c r="AH1457" s="194" t="s">
        <v>114</v>
      </c>
      <c r="AI1457" s="195"/>
      <c r="AJ1457" s="196" t="s">
        <v>115</v>
      </c>
      <c r="AK1457" s="197"/>
      <c r="AL1457" s="20"/>
      <c r="AM1457" s="11" t="s">
        <v>138</v>
      </c>
      <c r="AN1457" s="13"/>
      <c r="AO1457" s="13" t="s">
        <v>137</v>
      </c>
      <c r="AP1457" s="15"/>
      <c r="AR1457" s="194" t="s">
        <v>117</v>
      </c>
      <c r="AS1457" s="195"/>
      <c r="AT1457" s="196" t="s">
        <v>118</v>
      </c>
      <c r="AU1457" s="197"/>
      <c r="AV1457" s="36"/>
      <c r="AW1457" s="11" t="s">
        <v>142</v>
      </c>
      <c r="AX1457" s="13"/>
      <c r="AY1457" s="13" t="s">
        <v>141</v>
      </c>
      <c r="AZ1457" s="15"/>
      <c r="BA1457" s="20"/>
      <c r="BB1457" s="194" t="s">
        <v>122</v>
      </c>
      <c r="BC1457" s="195"/>
      <c r="BD1457" s="196" t="s">
        <v>121</v>
      </c>
      <c r="BE1457" s="197"/>
      <c r="BF1457" s="36"/>
      <c r="BG1457" s="11" t="s">
        <v>145</v>
      </c>
      <c r="BH1457" s="13"/>
      <c r="BI1457" s="13" t="s">
        <v>146</v>
      </c>
      <c r="BJ1457" s="15"/>
      <c r="BK1457" s="36"/>
      <c r="BL1457" s="194" t="s">
        <v>125</v>
      </c>
      <c r="BM1457" s="195"/>
      <c r="BN1457" s="196" t="s">
        <v>126</v>
      </c>
      <c r="BO1457" s="197"/>
      <c r="BP1457" s="36"/>
      <c r="BQ1457" s="11" t="s">
        <v>150</v>
      </c>
      <c r="BR1457" s="13"/>
      <c r="BS1457" s="13" t="s">
        <v>149</v>
      </c>
      <c r="BT1457" s="15"/>
      <c r="BU1457" s="20"/>
      <c r="BV1457" s="194" t="s">
        <v>129</v>
      </c>
      <c r="BW1457" s="195"/>
      <c r="BX1457" s="196" t="s">
        <v>130</v>
      </c>
      <c r="BY1457" s="197"/>
      <c r="BZ1457" s="36"/>
      <c r="CA1457" s="11" t="s">
        <v>154</v>
      </c>
      <c r="CB1457" s="13"/>
      <c r="CC1457" s="13" t="s">
        <v>153</v>
      </c>
      <c r="CD1457" s="15"/>
      <c r="CE1457" s="36"/>
      <c r="CF1457" s="194" t="s">
        <v>134</v>
      </c>
      <c r="CG1457" s="195"/>
      <c r="CH1457" s="196" t="s">
        <v>133</v>
      </c>
      <c r="CI1457" s="197"/>
      <c r="CK1457" s="11" t="s">
        <v>159</v>
      </c>
      <c r="CL1457" s="13"/>
      <c r="CM1457" s="13" t="s">
        <v>158</v>
      </c>
      <c r="CN1457" s="15"/>
      <c r="CP1457" s="109" t="s">
        <v>161</v>
      </c>
      <c r="CQ1457" s="110"/>
      <c r="CR1457" s="111" t="s">
        <v>162</v>
      </c>
      <c r="CS1457" s="112"/>
      <c r="CU1457" s="38" t="s">
        <v>29</v>
      </c>
      <c r="CW1457" s="55" t="s">
        <v>47</v>
      </c>
    </row>
    <row r="1458" spans="1:101" ht="18" customHeight="1" thickTop="1" thickBot="1">
      <c r="D1458" s="16">
        <v>0</v>
      </c>
      <c r="E1458" s="17">
        <f t="shared" ref="E1458" si="15390">$B1455*$E$4</f>
        <v>2.9158384000000002</v>
      </c>
      <c r="F1458" s="18">
        <v>1</v>
      </c>
      <c r="G1458" s="19">
        <v>0</v>
      </c>
      <c r="H1458" s="10"/>
      <c r="I1458" s="16">
        <v>0</v>
      </c>
      <c r="J1458" s="17">
        <v>0</v>
      </c>
      <c r="K1458" s="18">
        <v>1</v>
      </c>
      <c r="L1458" s="19">
        <v>0</v>
      </c>
      <c r="N1458" s="1">
        <f t="shared" ref="N1458" si="15391">D1458*I1455+F1458*I1458-E1458*J1455-G1458*J1458</f>
        <v>0</v>
      </c>
      <c r="O1458" s="4">
        <f t="shared" ref="O1458" si="15392">(D1458*J1455+E1458*I1455+F1458*J1458+G1458*I1458)</f>
        <v>2.9158384000000002</v>
      </c>
      <c r="P1458" s="2">
        <f t="shared" ref="P1458" si="15393">D1458*K1455+F1458*K1458-E1458*L1455-G1458*L1458</f>
        <v>-13.896444548602883</v>
      </c>
      <c r="Q1458" s="3">
        <f t="shared" ref="Q1458" si="15394">(D1458*L1455+E1458*K1455+F1458*L1458+G1458*K1458)</f>
        <v>0</v>
      </c>
      <c r="S1458" s="16">
        <v>0</v>
      </c>
      <c r="T1458" s="17">
        <f t="shared" ref="T1458" si="15395">$B1455*$T$4</f>
        <v>6.4600384000000002</v>
      </c>
      <c r="U1458" s="18">
        <v>1</v>
      </c>
      <c r="V1458" s="19">
        <v>0</v>
      </c>
      <c r="W1458" s="20"/>
      <c r="X1458" s="1">
        <f t="shared" ref="X1458" si="15396">N1458*S1455+P1458*S1458-O1458*T1455-Q1458*T1458</f>
        <v>0</v>
      </c>
      <c r="Y1458" s="4">
        <f t="shared" ref="Y1458" si="15397">(N1458*T1455+O1458*S1455+P1458*T1458+Q1458*S1458)</f>
        <v>-86.855727007445296</v>
      </c>
      <c r="Z1458" s="2">
        <f t="shared" ref="Z1458" si="15398">N1458*U1455+P1458*U1458-O1458*V1455-Q1458*V1458</f>
        <v>-13.896444548602883</v>
      </c>
      <c r="AA1458" s="3">
        <f t="shared" ref="AA1458" si="15399">(N1458*V1455+O1458*U1455+P1458*V1458+Q1458*U1458)</f>
        <v>0</v>
      </c>
      <c r="AB1458" s="20"/>
      <c r="AC1458" s="16">
        <v>0</v>
      </c>
      <c r="AD1458" s="17">
        <v>0</v>
      </c>
      <c r="AE1458" s="18">
        <v>1</v>
      </c>
      <c r="AF1458" s="19">
        <v>0</v>
      </c>
      <c r="AG1458" s="20"/>
      <c r="AH1458" s="1">
        <f t="shared" ref="AH1458" si="15400">X1458*AC1455+Z1458*AC1458-Y1458*AD1455-AA1458*AD1458</f>
        <v>0</v>
      </c>
      <c r="AI1458" s="4">
        <f t="shared" ref="AI1458" si="15401">(X1458*AD1455+Y1458*AC1455+Z1458*AD1458+AA1458*AC1458)</f>
        <v>-86.855727007445296</v>
      </c>
      <c r="AJ1458" s="2">
        <f t="shared" ref="AJ1458" si="15402">X1458*AE1455+Z1458*AE1458-Y1458*AF1455-AA1458*AF1458</f>
        <v>518.59119436726564</v>
      </c>
      <c r="AK1458" s="3">
        <f t="shared" ref="AK1458" si="15403">(X1458*AF1455+Y1458*AE1455+Z1458*AF1458+AA1458*AE1458)</f>
        <v>0</v>
      </c>
      <c r="AL1458" s="20"/>
      <c r="AM1458" s="16">
        <v>0</v>
      </c>
      <c r="AN1458" s="17">
        <f t="shared" ref="AN1458" si="15404">$B1455*$AN$4</f>
        <v>6.8226208000000002</v>
      </c>
      <c r="AO1458" s="18">
        <v>1</v>
      </c>
      <c r="AP1458" s="19">
        <v>0</v>
      </c>
      <c r="AR1458" s="1">
        <f t="shared" ref="AR1458" si="15405">AH1458*AM1455+AJ1458*AM1458-AI1458*AN1455-AK1458*AN1458</f>
        <v>0</v>
      </c>
      <c r="AS1458" s="4">
        <f t="shared" ref="AS1458" si="15406">(AH1458*AN1455+AI1458*AM1455+AJ1458*AN1458+AK1458*AM1458)</f>
        <v>3451.2953423795043</v>
      </c>
      <c r="AT1458" s="2">
        <f t="shared" ref="AT1458" si="15407">AH1458*AO1455+AJ1458*AO1458-AI1458*AP1455-AK1458*AP1458</f>
        <v>518.59119436726564</v>
      </c>
      <c r="AU1458" s="3">
        <f t="shared" ref="AU1458" si="15408">(AH1458*AP1455+AI1458*AO1455+AJ1458*AP1458+AK1458*AO1458)</f>
        <v>0</v>
      </c>
      <c r="AV1458" s="20"/>
      <c r="AW1458" s="16">
        <v>0</v>
      </c>
      <c r="AX1458" s="17">
        <v>0</v>
      </c>
      <c r="AY1458" s="18">
        <v>1</v>
      </c>
      <c r="AZ1458" s="19">
        <v>0</v>
      </c>
      <c r="BA1458" s="20"/>
      <c r="BB1458" s="1">
        <f t="shared" ref="BB1458" si="15409">AR1458*AW1455+AT1458*AW1458-AS1458*AX1455-AU1458*AX1458</f>
        <v>0</v>
      </c>
      <c r="BC1458" s="4">
        <f t="shared" ref="BC1458" si="15410">(AR1458*AX1455+AS1458*AW1455+AT1458*AX1458+AU1458*AW1458)</f>
        <v>3451.2953423795043</v>
      </c>
      <c r="BD1458" s="2">
        <f t="shared" ref="BD1458" si="15411">AR1458*AY1455+AT1458*AY1458-AS1458*AZ1455-AU1458*AZ1458</f>
        <v>-20640.314169552625</v>
      </c>
      <c r="BE1458" s="3">
        <f t="shared" ref="BE1458" si="15412">(AR1458*AZ1455+AS1458*AY1455+AT1458*AZ1458+AU1458*AY1458)</f>
        <v>0</v>
      </c>
      <c r="BF1458" s="20"/>
      <c r="BG1458" s="16">
        <v>0</v>
      </c>
      <c r="BH1458" s="17">
        <f t="shared" ref="BH1458" si="15413">$B1455*$BH$4</f>
        <v>6.4600384000000002</v>
      </c>
      <c r="BI1458" s="18">
        <v>1</v>
      </c>
      <c r="BJ1458" s="19">
        <v>0</v>
      </c>
      <c r="BK1458" s="20"/>
      <c r="BL1458" s="1">
        <f t="shared" ref="BL1458" si="15414">BB1458*BG1455+BD1458*BG1458-BC1458*BH1455-BE1458*BH1458</f>
        <v>0</v>
      </c>
      <c r="BM1458" s="4">
        <f t="shared" ref="BM1458" si="15415">(BB1458*BH1455+BC1458*BG1455+BD1458*BH1458+BE1458*BG1458)</f>
        <v>-129885.92678099454</v>
      </c>
      <c r="BN1458" s="2">
        <f t="shared" ref="BN1458" si="15416">BB1458*BI1455+BD1458*BI1458-BC1458*BJ1455-BE1458*BJ1458</f>
        <v>-20640.314169552625</v>
      </c>
      <c r="BO1458" s="3">
        <f t="shared" ref="BO1458" si="15417">(BB1458*BJ1455+BC1458*BI1455+BD1458*BJ1458+BE1458*BI1458)</f>
        <v>0</v>
      </c>
      <c r="BP1458" s="20"/>
      <c r="BQ1458" s="16">
        <v>0</v>
      </c>
      <c r="BR1458" s="17">
        <v>0</v>
      </c>
      <c r="BS1458" s="18">
        <v>1</v>
      </c>
      <c r="BT1458" s="19">
        <v>0</v>
      </c>
      <c r="BU1458" s="20"/>
      <c r="BV1458" s="1">
        <f t="shared" ref="BV1458" si="15418">BL1458*BQ1455+BN1458*BQ1458-BM1458*BR1455-BO1458*BR1458</f>
        <v>0</v>
      </c>
      <c r="BW1458" s="4">
        <f t="shared" ref="BW1458" si="15419">(BL1458*BR1455+BM1458*BQ1455+BN1458*BR1458+BO1458*BQ1458)</f>
        <v>-129885.92678099454</v>
      </c>
      <c r="BX1458" s="2">
        <f t="shared" ref="BX1458" si="15420">BL1458*BS1455+BN1458*BS1458-BM1458*BT1455-BO1458*BT1458</f>
        <v>642921.32420415804</v>
      </c>
      <c r="BY1458" s="3">
        <f t="shared" ref="BY1458" si="15421">(BL1458*BT1455+BM1458*BS1455+BN1458*BT1458+BO1458*BS1458)</f>
        <v>0</v>
      </c>
      <c r="BZ1458" s="20"/>
      <c r="CA1458" s="16">
        <v>0</v>
      </c>
      <c r="CB1458" s="17">
        <f t="shared" ref="CB1458" si="15422">$B1455*$CB$4</f>
        <v>2.9158384000000002</v>
      </c>
      <c r="CC1458" s="18">
        <v>1</v>
      </c>
      <c r="CD1458" s="19">
        <v>0</v>
      </c>
      <c r="CE1458" s="20"/>
      <c r="CF1458" s="1">
        <f t="shared" ref="CF1458" si="15423">BV1458*CA1455+BX1458*CA1458-BW1458*CB1455-BY1458*CB1458</f>
        <v>0</v>
      </c>
      <c r="CG1458" s="4">
        <f t="shared" ref="CG1458" si="15424">(BV1458*CB1455+BW1458*CA1455+BX1458*CB1458+BY1458*CA1458)</f>
        <v>1744768.7585123391</v>
      </c>
      <c r="CH1458" s="2">
        <f t="shared" ref="CH1458" si="15425">BV1458*CC1455+BX1458*CC1458-BW1458*CD1455-BY1458*CD1458</f>
        <v>642921.32420415804</v>
      </c>
      <c r="CI1458" s="3">
        <f t="shared" ref="CI1458" si="15426">(BV1458*CD1455+BW1458*CC1455+BX1458*CD1458+BY1458*CC1458)</f>
        <v>0</v>
      </c>
      <c r="CK1458" s="16">
        <f t="shared" ref="CK1458" si="15427">1/$CL$4</f>
        <v>1</v>
      </c>
      <c r="CL1458" s="17">
        <v>0</v>
      </c>
      <c r="CM1458" s="18">
        <v>1</v>
      </c>
      <c r="CN1458" s="19">
        <v>0</v>
      </c>
      <c r="CP1458" s="1">
        <f t="shared" ref="CP1458" si="15428">CF1458*CK1455+CH1458*CK1458-CG1458*CL1455-CI1458*CL1458</f>
        <v>642921.32420415804</v>
      </c>
      <c r="CQ1458" s="4">
        <f t="shared" ref="CQ1458" si="15429">(CF1458*CL1455+CG1458*CK1455+CH1458*CL1458+CI1458*CK1458)</f>
        <v>1744768.7585123391</v>
      </c>
      <c r="CR1458" s="2">
        <f t="shared" ref="CR1458" si="15430">CF1458*CM1455+CH1458*CM1458-CG1458*CN1455-CI1458*CN1458</f>
        <v>642921.32420415804</v>
      </c>
      <c r="CS1458" s="3">
        <f t="shared" ref="CS1458" si="15431">(CF1458*CN1455+CG1458*CM1455+CH1458*CN1458+CI1458*CM1458)</f>
        <v>0</v>
      </c>
      <c r="CU1458" s="39">
        <f t="shared" ref="CU1458" si="15432">(180/PI())*ATAN(-1*(CQ1455/CP1455))</f>
        <v>20.228091416408905</v>
      </c>
      <c r="CW1458" s="56">
        <f t="shared" ref="CW1458" si="15433">20*LOG(((1-(10^(CU1455/20)^2)*(1-((1-CW1455)/(1+CW1455))^2))^0.5))</f>
        <v>-3.4812221542580641E-12</v>
      </c>
    </row>
    <row r="1459" spans="1:101" ht="18" customHeight="1">
      <c r="E1459" s="20"/>
      <c r="F1459" s="20"/>
      <c r="G1459" s="20"/>
      <c r="H1459" s="20"/>
      <c r="I1459" s="20"/>
      <c r="J1459" s="20"/>
      <c r="K1459" s="20"/>
      <c r="L1459" s="20"/>
      <c r="M1459" s="20"/>
      <c r="N1459" s="20"/>
      <c r="O1459" s="20"/>
      <c r="P1459" s="20"/>
      <c r="Q1459" s="20"/>
      <c r="R1459" s="20"/>
      <c r="S1459" s="20"/>
      <c r="T1459" s="20"/>
      <c r="U1459" s="20"/>
      <c r="V1459" s="20"/>
      <c r="W1459" s="20"/>
      <c r="X1459" s="20"/>
      <c r="Y1459" s="20"/>
      <c r="Z1459" s="20"/>
      <c r="AA1459" s="20"/>
      <c r="AB1459" s="30"/>
      <c r="AC1459" s="20"/>
      <c r="AD1459" s="20"/>
      <c r="AE1459" s="20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</row>
    <row r="1460" spans="1:101" ht="18" customHeight="1"/>
    <row r="1461" spans="1:101" ht="18" customHeight="1" thickBot="1">
      <c r="A1461" s="23"/>
      <c r="B1461" s="23"/>
      <c r="C1461" s="23"/>
      <c r="D1461" s="20" t="s">
        <v>6</v>
      </c>
      <c r="E1461" s="20"/>
      <c r="F1461" s="20"/>
      <c r="G1461" s="20"/>
      <c r="H1461" s="20"/>
      <c r="I1461" s="20" t="s">
        <v>7</v>
      </c>
      <c r="J1461" s="20"/>
      <c r="K1461" s="20"/>
      <c r="L1461" s="20"/>
      <c r="M1461" s="23"/>
      <c r="N1461" s="23"/>
      <c r="O1461" s="24" t="s">
        <v>8</v>
      </c>
      <c r="P1461" s="23"/>
      <c r="Q1461" s="23"/>
      <c r="R1461" s="23"/>
      <c r="S1461" s="20"/>
      <c r="T1461" s="20" t="s">
        <v>9</v>
      </c>
      <c r="U1461" s="23"/>
      <c r="V1461" s="23"/>
      <c r="W1461" s="23"/>
      <c r="X1461" s="23"/>
      <c r="Y1461" s="24" t="s">
        <v>10</v>
      </c>
      <c r="Z1461" s="23"/>
      <c r="AA1461" s="23"/>
      <c r="AB1461" s="23"/>
      <c r="AC1461" s="24" t="s">
        <v>11</v>
      </c>
      <c r="AD1461" s="20"/>
      <c r="AE1461" s="20"/>
      <c r="AF1461" s="20"/>
      <c r="AG1461" s="20"/>
      <c r="AH1461" s="23"/>
      <c r="AI1461" s="24" t="s">
        <v>12</v>
      </c>
      <c r="AJ1461" s="23"/>
      <c r="AK1461" s="23"/>
      <c r="AL1461" s="20"/>
      <c r="AM1461" s="24" t="s">
        <v>21</v>
      </c>
      <c r="AN1461" s="20"/>
      <c r="AO1461" s="23"/>
      <c r="AP1461" s="23"/>
      <c r="AQ1461" s="23"/>
      <c r="AR1461" s="23"/>
      <c r="AS1461" s="24" t="s">
        <v>87</v>
      </c>
      <c r="AT1461" s="23"/>
      <c r="AU1461" s="23"/>
      <c r="AV1461" s="23"/>
      <c r="AW1461" s="24" t="s">
        <v>22</v>
      </c>
      <c r="AX1461" s="20"/>
      <c r="AY1461" s="20"/>
      <c r="AZ1461" s="20"/>
      <c r="BA1461" s="20"/>
      <c r="BB1461" s="23"/>
      <c r="BC1461" s="24" t="s">
        <v>13</v>
      </c>
      <c r="BD1461" s="23"/>
      <c r="BE1461" s="23"/>
      <c r="BF1461" s="23"/>
      <c r="BG1461" s="24" t="s">
        <v>23</v>
      </c>
      <c r="BH1461" s="20"/>
      <c r="BI1461" s="23"/>
      <c r="BJ1461" s="23"/>
      <c r="BK1461" s="23"/>
      <c r="BL1461" s="23"/>
      <c r="BM1461" s="24" t="s">
        <v>24</v>
      </c>
      <c r="BN1461" s="23"/>
      <c r="BO1461" s="23"/>
      <c r="BP1461" s="23"/>
      <c r="BQ1461" s="24" t="s">
        <v>22</v>
      </c>
      <c r="BR1461" s="20"/>
      <c r="BS1461" s="20"/>
      <c r="BT1461" s="20"/>
      <c r="BU1461" s="20"/>
      <c r="BV1461" s="23"/>
      <c r="BW1461" s="24" t="s">
        <v>25</v>
      </c>
      <c r="BX1461" s="23"/>
      <c r="BY1461" s="23"/>
      <c r="BZ1461" s="23"/>
      <c r="CA1461" s="24" t="s">
        <v>23</v>
      </c>
      <c r="CB1461" s="20"/>
      <c r="CC1461" s="23"/>
      <c r="CD1461" s="23"/>
      <c r="CE1461" s="23"/>
      <c r="CF1461" s="23"/>
      <c r="CG1461" s="24" t="s">
        <v>88</v>
      </c>
      <c r="CH1461" s="23"/>
      <c r="CI1461" s="23"/>
      <c r="CJ1461" s="23"/>
      <c r="CK1461" s="24" t="s">
        <v>155</v>
      </c>
      <c r="CL1461" s="24"/>
      <c r="CM1461" s="23"/>
      <c r="CN1461" s="23"/>
      <c r="CO1461" s="23"/>
      <c r="CP1461" s="23"/>
      <c r="CQ1461" s="24" t="s">
        <v>89</v>
      </c>
      <c r="CR1461" s="23"/>
      <c r="CS1461" s="23"/>
    </row>
    <row r="1462" spans="1:101" ht="18" customHeight="1" thickBot="1">
      <c r="A1462" s="23"/>
      <c r="B1462" s="33"/>
      <c r="C1462" s="23"/>
      <c r="D1462" s="7" t="s">
        <v>99</v>
      </c>
      <c r="E1462" s="8"/>
      <c r="F1462" s="8" t="s">
        <v>100</v>
      </c>
      <c r="G1462" s="9"/>
      <c r="H1462" s="10"/>
      <c r="I1462" s="7" t="s">
        <v>103</v>
      </c>
      <c r="J1462" s="8"/>
      <c r="K1462" s="8" t="s">
        <v>104</v>
      </c>
      <c r="L1462" s="9"/>
      <c r="M1462" s="23"/>
      <c r="N1462" s="194" t="s">
        <v>74</v>
      </c>
      <c r="O1462" s="195"/>
      <c r="P1462" s="196" t="s">
        <v>75</v>
      </c>
      <c r="Q1462" s="197"/>
      <c r="R1462" s="23"/>
      <c r="S1462" s="7" t="s">
        <v>2</v>
      </c>
      <c r="T1462" s="8"/>
      <c r="U1462" s="8" t="s">
        <v>3</v>
      </c>
      <c r="V1462" s="9"/>
      <c r="W1462" s="20"/>
      <c r="X1462" s="194" t="s">
        <v>108</v>
      </c>
      <c r="Y1462" s="195"/>
      <c r="Z1462" s="196" t="s">
        <v>109</v>
      </c>
      <c r="AA1462" s="197"/>
      <c r="AB1462" s="20"/>
      <c r="AC1462" s="7" t="s">
        <v>107</v>
      </c>
      <c r="AD1462" s="8"/>
      <c r="AE1462" s="8" t="s">
        <v>14</v>
      </c>
      <c r="AF1462" s="9"/>
      <c r="AG1462" s="20"/>
      <c r="AH1462" s="194" t="s">
        <v>112</v>
      </c>
      <c r="AI1462" s="195"/>
      <c r="AJ1462" s="196" t="s">
        <v>113</v>
      </c>
      <c r="AK1462" s="197"/>
      <c r="AL1462" s="20"/>
      <c r="AM1462" s="106" t="s">
        <v>135</v>
      </c>
      <c r="AN1462" s="107"/>
      <c r="AO1462" s="107" t="s">
        <v>136</v>
      </c>
      <c r="AP1462" s="108"/>
      <c r="AQ1462" s="23"/>
      <c r="AR1462" s="194" t="s">
        <v>116</v>
      </c>
      <c r="AS1462" s="195"/>
      <c r="AT1462" s="196" t="s">
        <v>0</v>
      </c>
      <c r="AU1462" s="197"/>
      <c r="AV1462" s="36"/>
      <c r="AW1462" s="7" t="s">
        <v>139</v>
      </c>
      <c r="AX1462" s="8"/>
      <c r="AY1462" s="8" t="s">
        <v>140</v>
      </c>
      <c r="AZ1462" s="9"/>
      <c r="BA1462" s="20"/>
      <c r="BB1462" s="194" t="s">
        <v>119</v>
      </c>
      <c r="BC1462" s="195"/>
      <c r="BD1462" s="196" t="s">
        <v>120</v>
      </c>
      <c r="BE1462" s="197"/>
      <c r="BF1462" s="36"/>
      <c r="BG1462" s="190" t="s">
        <v>143</v>
      </c>
      <c r="BH1462" s="191"/>
      <c r="BI1462" s="192" t="s">
        <v>144</v>
      </c>
      <c r="BJ1462" s="193"/>
      <c r="BK1462" s="36"/>
      <c r="BL1462" s="194" t="s">
        <v>123</v>
      </c>
      <c r="BM1462" s="195"/>
      <c r="BN1462" s="196" t="s">
        <v>124</v>
      </c>
      <c r="BO1462" s="197"/>
      <c r="BP1462" s="36"/>
      <c r="BQ1462" s="7" t="s">
        <v>147</v>
      </c>
      <c r="BR1462" s="8"/>
      <c r="BS1462" s="8" t="s">
        <v>148</v>
      </c>
      <c r="BT1462" s="9"/>
      <c r="BU1462" s="20"/>
      <c r="BV1462" s="194" t="s">
        <v>127</v>
      </c>
      <c r="BW1462" s="195"/>
      <c r="BX1462" s="196" t="s">
        <v>128</v>
      </c>
      <c r="BY1462" s="197"/>
      <c r="BZ1462" s="36"/>
      <c r="CA1462" s="7" t="s">
        <v>151</v>
      </c>
      <c r="CB1462" s="8"/>
      <c r="CC1462" s="8" t="s">
        <v>152</v>
      </c>
      <c r="CD1462" s="9"/>
      <c r="CE1462" s="36"/>
      <c r="CF1462" s="194" t="s">
        <v>131</v>
      </c>
      <c r="CG1462" s="195"/>
      <c r="CH1462" s="196" t="s">
        <v>132</v>
      </c>
      <c r="CI1462" s="197"/>
      <c r="CJ1462" s="23"/>
      <c r="CK1462" s="7" t="s">
        <v>156</v>
      </c>
      <c r="CL1462" s="8"/>
      <c r="CM1462" s="8" t="s">
        <v>157</v>
      </c>
      <c r="CN1462" s="9"/>
      <c r="CO1462" s="23"/>
      <c r="CP1462" s="194" t="s">
        <v>160</v>
      </c>
      <c r="CQ1462" s="195"/>
      <c r="CR1462" s="196" t="s">
        <v>132</v>
      </c>
      <c r="CS1462" s="197"/>
      <c r="CU1462" s="26" t="s">
        <v>15</v>
      </c>
      <c r="CW1462" s="52" t="s">
        <v>46</v>
      </c>
    </row>
    <row r="1463" spans="1:101" ht="18" customHeight="1" thickTop="1" thickBot="1">
      <c r="B1463" s="34">
        <v>3.6</v>
      </c>
      <c r="D1463" s="11">
        <v>1</v>
      </c>
      <c r="E1463" s="12">
        <v>0</v>
      </c>
      <c r="F1463" s="13">
        <v>0</v>
      </c>
      <c r="G1463" s="14">
        <v>0</v>
      </c>
      <c r="H1463" s="10"/>
      <c r="I1463" s="11">
        <v>1</v>
      </c>
      <c r="J1463" s="12">
        <v>0</v>
      </c>
      <c r="K1463" s="13">
        <v>0</v>
      </c>
      <c r="L1463" s="40">
        <f t="shared" ref="L1463" si="15434">$B1463*$J$4</f>
        <v>5.1373440000000006</v>
      </c>
      <c r="N1463" s="1">
        <f t="shared" ref="N1463" si="15435">D1463*I1463+F1463*I1466-E1463*J1463-G1463*J1466</f>
        <v>1</v>
      </c>
      <c r="O1463" s="4">
        <f t="shared" ref="O1463" si="15436">(D1463*J1463+E1463*I1463+F1463*J1466+G1463*I1466)</f>
        <v>0</v>
      </c>
      <c r="P1463" s="2">
        <f t="shared" ref="P1463" si="15437">D1463*K1463+F1463*K1466-E1463*L1463-G1463*L1466</f>
        <v>0</v>
      </c>
      <c r="Q1463" s="3">
        <f t="shared" ref="Q1463" si="15438">(D1463*L1463+E1463*K1463+F1463*L1466+G1463*K1466)</f>
        <v>5.1373440000000006</v>
      </c>
      <c r="S1463" s="11">
        <v>1</v>
      </c>
      <c r="T1463" s="12">
        <v>0</v>
      </c>
      <c r="U1463" s="13">
        <v>0</v>
      </c>
      <c r="V1463" s="13">
        <v>0</v>
      </c>
      <c r="W1463" s="20"/>
      <c r="X1463" s="1">
        <f t="shared" ref="X1463" si="15439">N1463*S1463+P1463*S1466-O1463*T1463-Q1463*T1466</f>
        <v>-32.372844204032006</v>
      </c>
      <c r="Y1463" s="4">
        <f t="shared" ref="Y1463" si="15440">(N1463*T1463+O1463*S1463+P1463*T1466+Q1463*S1466)</f>
        <v>0</v>
      </c>
      <c r="Z1463" s="2">
        <f t="shared" ref="Z1463" si="15441">N1463*U1463+P1463*U1466-O1463*V1463-Q1463*V1466</f>
        <v>0</v>
      </c>
      <c r="AA1463" s="3">
        <f t="shared" ref="AA1463" si="15442">(N1463*V1463+O1463*U1463+P1463*V1466+Q1463*U1466)</f>
        <v>5.1373440000000006</v>
      </c>
      <c r="AB1463" s="20"/>
      <c r="AC1463" s="11">
        <v>1</v>
      </c>
      <c r="AD1463" s="12">
        <v>0</v>
      </c>
      <c r="AE1463" s="13">
        <v>0</v>
      </c>
      <c r="AF1463" s="40">
        <f t="shared" ref="AF1463" si="15443">$B1463*$AD$4</f>
        <v>6.1649640000000003</v>
      </c>
      <c r="AG1463" s="20"/>
      <c r="AH1463" s="1">
        <f t="shared" ref="AH1463" si="15444">X1463*AC1463+Z1463*AC1466-Y1463*AD1463-AA1463*AD1466</f>
        <v>-32.372844204032006</v>
      </c>
      <c r="AI1463" s="4">
        <f t="shared" ref="AI1463" si="15445">(X1463*AD1463+Y1463*AC1463+Z1463*AD1466+AA1463*AC1466)</f>
        <v>0</v>
      </c>
      <c r="AJ1463" s="2">
        <f t="shared" ref="AJ1463" si="15446">X1463*AE1463+Z1463*AE1466-Y1463*AF1463-AA1463*AF1466</f>
        <v>0</v>
      </c>
      <c r="AK1463" s="3">
        <f t="shared" ref="AK1463" si="15447">(X1463*AF1463+Y1463*AE1463+Z1463*AF1466+AA1463*AE1466)</f>
        <v>-194.44007509546597</v>
      </c>
      <c r="AL1463" s="20"/>
      <c r="AM1463" s="11">
        <v>1</v>
      </c>
      <c r="AN1463" s="12">
        <v>0</v>
      </c>
      <c r="AO1463" s="13">
        <v>0</v>
      </c>
      <c r="AP1463" s="14">
        <v>0</v>
      </c>
      <c r="AR1463" s="1">
        <f t="shared" ref="AR1463" si="15448">AH1463*AM1463+AJ1463*AM1466-AI1463*AN1463-AK1463*AN1466</f>
        <v>1301.6291788461349</v>
      </c>
      <c r="AS1463" s="4">
        <f t="shared" ref="AS1463" si="15449">(AH1463*AN1463+AI1463*AM1463+AJ1463*AN1466+AK1463*AM1466)</f>
        <v>0</v>
      </c>
      <c r="AT1463" s="2">
        <f t="shared" ref="AT1463" si="15450">AH1463*AO1463+AJ1463*AO1466-AI1463*AP1463-AK1463*AP1466</f>
        <v>0</v>
      </c>
      <c r="AU1463" s="3">
        <f t="shared" ref="AU1463" si="15451">(AH1463*AP1463+AI1463*AO1463+AJ1463*AP1466+AK1463*AO1466)</f>
        <v>-194.44007509546597</v>
      </c>
      <c r="AV1463" s="20"/>
      <c r="AW1463" s="11">
        <v>1</v>
      </c>
      <c r="AX1463" s="12">
        <v>0</v>
      </c>
      <c r="AY1463" s="13">
        <v>0</v>
      </c>
      <c r="AZ1463" s="40">
        <f t="shared" ref="AZ1463" si="15452">$B1463*$AX$4</f>
        <v>6.1649640000000003</v>
      </c>
      <c r="BA1463" s="20"/>
      <c r="BB1463" s="1">
        <f t="shared" ref="BB1463" si="15453">AR1463*AW1463+AT1463*AW1466-AS1463*AX1463-AU1463*AX1466</f>
        <v>1301.6291788461349</v>
      </c>
      <c r="BC1463" s="4">
        <f t="shared" ref="BC1463" si="15454">(AR1463*AX1463+AS1463*AW1463+AT1463*AX1466+AU1463*AW1466)</f>
        <v>0</v>
      </c>
      <c r="BD1463" s="2">
        <f t="shared" ref="BD1463" si="15455">AR1463*AY1463+AT1463*AY1466-AS1463*AZ1463-AU1463*AZ1466</f>
        <v>0</v>
      </c>
      <c r="BE1463" s="3">
        <f t="shared" ref="BE1463" si="15456">(AR1463*AZ1463+AS1463*AY1463+AT1463*AZ1466+AU1463*AY1466)</f>
        <v>7830.056953840518</v>
      </c>
      <c r="BF1463" s="20"/>
      <c r="BG1463" s="11">
        <v>1</v>
      </c>
      <c r="BH1463" s="12">
        <v>0</v>
      </c>
      <c r="BI1463" s="13">
        <v>0</v>
      </c>
      <c r="BJ1463" s="14">
        <v>0</v>
      </c>
      <c r="BK1463" s="20"/>
      <c r="BL1463" s="1">
        <f t="shared" ref="BL1463" si="15457">BB1463*BG1463+BD1463*BG1466-BC1463*BH1463-BE1463*BH1466</f>
        <v>-49563.423040591966</v>
      </c>
      <c r="BM1463" s="4">
        <f t="shared" ref="BM1463" si="15458">(BB1463*BH1463+BC1463*BG1463+BD1463*BH1466+BE1463*BG1466)</f>
        <v>0</v>
      </c>
      <c r="BN1463" s="2">
        <f t="shared" ref="BN1463" si="15459">BB1463*BI1463+BD1463*BI1466-BC1463*BJ1463-BE1463*BJ1466</f>
        <v>0</v>
      </c>
      <c r="BO1463" s="3">
        <f t="shared" ref="BO1463" si="15460">(BB1463*BJ1463+BC1463*BI1463+BD1463*BJ1466+BE1463*BI1466)</f>
        <v>7830.056953840518</v>
      </c>
      <c r="BP1463" s="20"/>
      <c r="BQ1463" s="11">
        <v>1</v>
      </c>
      <c r="BR1463" s="12">
        <v>0</v>
      </c>
      <c r="BS1463" s="13">
        <v>0</v>
      </c>
      <c r="BT1463" s="40">
        <f t="shared" ref="BT1463" si="15461">$B1463*BR$4</f>
        <v>5.1373440000000006</v>
      </c>
      <c r="BU1463" s="20"/>
      <c r="BV1463" s="1">
        <f t="shared" ref="BV1463" si="15462">BL1463*BQ1463+BN1463*BQ1466-BM1463*BR1463-BO1463*BR1466</f>
        <v>-49563.423040591966</v>
      </c>
      <c r="BW1463" s="4">
        <f t="shared" ref="BW1463" si="15463">(BL1463*BR1463+BM1463*BQ1463+BN1463*BR1466+BO1463*BQ1466)</f>
        <v>0</v>
      </c>
      <c r="BX1463" s="2">
        <f t="shared" ref="BX1463" si="15464">BL1463*BS1463+BN1463*BS1466-BM1463*BT1463-BO1463*BT1466</f>
        <v>0</v>
      </c>
      <c r="BY1463" s="3">
        <f t="shared" ref="BY1463" si="15465">(BL1463*BT1463+BM1463*BS1463+BN1463*BT1466+BO1463*BS1466)</f>
        <v>-246794.29702320643</v>
      </c>
      <c r="BZ1463" s="20"/>
      <c r="CA1463" s="11">
        <v>1</v>
      </c>
      <c r="CB1463" s="12">
        <v>0</v>
      </c>
      <c r="CC1463" s="13">
        <v>0</v>
      </c>
      <c r="CD1463" s="14">
        <v>0</v>
      </c>
      <c r="CE1463" s="20"/>
      <c r="CF1463" s="1">
        <f t="shared" ref="CF1463" si="15466">BV1463*CA1463+BX1463*CA1466-BW1463*CB1463-BY1463*CB1466</f>
        <v>674069.04550146824</v>
      </c>
      <c r="CG1463" s="4">
        <f t="shared" ref="CG1463" si="15467">(BV1463*CB1463+BW1463*CA1463+BX1463*CB1466+BY1463*CA1466)</f>
        <v>0</v>
      </c>
      <c r="CH1463" s="2">
        <f t="shared" ref="CH1463" si="15468">BV1463*CC1463+BX1463*CC1466-BW1463*CD1463-BY1463*CD1466</f>
        <v>0</v>
      </c>
      <c r="CI1463" s="3">
        <f t="shared" ref="CI1463" si="15469">(BV1463*CD1463+BW1463*CC1463+BX1463*CD1466+BY1463*CC1466)</f>
        <v>-246794.29702320643</v>
      </c>
      <c r="CJ1463" s="28"/>
      <c r="CK1463" s="11">
        <v>1</v>
      </c>
      <c r="CL1463" s="12">
        <v>0</v>
      </c>
      <c r="CM1463" s="13">
        <v>0</v>
      </c>
      <c r="CN1463" s="14">
        <v>0</v>
      </c>
      <c r="CP1463" s="1">
        <f t="shared" ref="CP1463" si="15470">CF1463*CK1463+CH1463*CK1466-CG1463*CL1463-CI1463*CL1466</f>
        <v>674069.04550146824</v>
      </c>
      <c r="CQ1463" s="4">
        <f t="shared" ref="CQ1463" si="15471">(CF1463*CL1463+CG1463*CK1463+CH1463*CL1466+CI1463*CK1466)</f>
        <v>-246794.29702320643</v>
      </c>
      <c r="CR1463" s="2">
        <f t="shared" ref="CR1463" si="15472">CF1463*CM1463+CH1463*CM1466-CG1463*CN1463-CI1463*CN1466</f>
        <v>0</v>
      </c>
      <c r="CS1463" s="3">
        <f t="shared" ref="CS1463" si="15473">(CF1463*CN1463+CG1463*CM1463+CH1463*CN1466+CI1463*CM1466)</f>
        <v>-246794.29702320643</v>
      </c>
      <c r="CU1463" s="29">
        <f t="shared" ref="CU1463" si="15474">20*LOG(((1+$CL$4)/$CL$4)/((CP1463+CP1466)^2+(CQ1463+CQ1466)^2)^0.5)</f>
        <v>-120.37350447016317</v>
      </c>
      <c r="CW1463" s="53">
        <f t="shared" ref="CW1463" si="15475">((CP1463^2+CQ1463^2)^0.5)/((CP1466^2+CQ1466^2)^0.5)</f>
        <v>0.36612613896264107</v>
      </c>
    </row>
    <row r="1464" spans="1:101" ht="18" customHeight="1" thickBot="1">
      <c r="D1464" s="11"/>
      <c r="E1464" s="13"/>
      <c r="F1464" s="13"/>
      <c r="G1464" s="15"/>
      <c r="H1464" s="10"/>
      <c r="I1464" s="11"/>
      <c r="J1464" s="13"/>
      <c r="K1464" s="13"/>
      <c r="L1464" s="15"/>
      <c r="N1464" s="5"/>
      <c r="Q1464" s="6"/>
      <c r="S1464" s="11"/>
      <c r="T1464" s="13"/>
      <c r="U1464" s="13"/>
      <c r="V1464" s="15"/>
      <c r="W1464" s="20"/>
      <c r="X1464" s="5"/>
      <c r="AA1464" s="6"/>
      <c r="AB1464" s="20"/>
      <c r="AC1464" s="11"/>
      <c r="AD1464" s="13"/>
      <c r="AE1464" s="13"/>
      <c r="AF1464" s="15"/>
      <c r="AG1464" s="20"/>
      <c r="AH1464" s="5"/>
      <c r="AK1464" s="6"/>
      <c r="AL1464" s="20"/>
      <c r="AM1464" s="11"/>
      <c r="AN1464" s="13"/>
      <c r="AO1464" s="13"/>
      <c r="AP1464" s="15"/>
      <c r="AR1464" s="5"/>
      <c r="AU1464" s="6"/>
      <c r="AW1464" s="11"/>
      <c r="AX1464" s="13"/>
      <c r="AY1464" s="13"/>
      <c r="AZ1464" s="15"/>
      <c r="BA1464" s="20"/>
      <c r="BB1464" s="5"/>
      <c r="BE1464" s="6"/>
      <c r="BG1464" s="11"/>
      <c r="BH1464" s="13"/>
      <c r="BI1464" s="13"/>
      <c r="BJ1464" s="15"/>
      <c r="BL1464" s="5"/>
      <c r="BO1464" s="6"/>
      <c r="BQ1464" s="11"/>
      <c r="BR1464" s="13"/>
      <c r="BS1464" s="13"/>
      <c r="BT1464" s="15"/>
      <c r="BU1464" s="20"/>
      <c r="BV1464" s="5"/>
      <c r="BY1464" s="6"/>
      <c r="CA1464" s="11"/>
      <c r="CB1464" s="13"/>
      <c r="CC1464" s="13"/>
      <c r="CD1464" s="15"/>
      <c r="CF1464" s="5"/>
      <c r="CI1464" s="6"/>
      <c r="CK1464" s="11"/>
      <c r="CL1464" s="13"/>
      <c r="CM1464" s="13"/>
      <c r="CN1464" s="15"/>
      <c r="CP1464" s="5"/>
      <c r="CS1464" s="6"/>
      <c r="CW1464" s="54"/>
    </row>
    <row r="1465" spans="1:101" ht="18" customHeight="1" thickBot="1">
      <c r="D1465" s="11" t="s">
        <v>101</v>
      </c>
      <c r="E1465" s="13"/>
      <c r="F1465" s="13" t="s">
        <v>102</v>
      </c>
      <c r="G1465" s="15"/>
      <c r="H1465" s="10"/>
      <c r="I1465" s="11" t="s">
        <v>106</v>
      </c>
      <c r="J1465" s="13"/>
      <c r="K1465" s="13" t="s">
        <v>105</v>
      </c>
      <c r="L1465" s="15"/>
      <c r="N1465" s="194" t="s">
        <v>16</v>
      </c>
      <c r="O1465" s="195"/>
      <c r="P1465" s="196" t="s">
        <v>17</v>
      </c>
      <c r="Q1465" s="197"/>
      <c r="S1465" s="11" t="s">
        <v>4</v>
      </c>
      <c r="T1465" s="13"/>
      <c r="U1465" s="13" t="s">
        <v>5</v>
      </c>
      <c r="V1465" s="15"/>
      <c r="W1465" s="20"/>
      <c r="X1465" s="194" t="s">
        <v>111</v>
      </c>
      <c r="Y1465" s="195"/>
      <c r="Z1465" s="196" t="s">
        <v>110</v>
      </c>
      <c r="AA1465" s="197"/>
      <c r="AB1465" s="20"/>
      <c r="AC1465" s="11" t="s">
        <v>18</v>
      </c>
      <c r="AD1465" s="13"/>
      <c r="AE1465" s="13" t="s">
        <v>19</v>
      </c>
      <c r="AF1465" s="15"/>
      <c r="AG1465" s="20"/>
      <c r="AH1465" s="194" t="s">
        <v>114</v>
      </c>
      <c r="AI1465" s="195"/>
      <c r="AJ1465" s="196" t="s">
        <v>115</v>
      </c>
      <c r="AK1465" s="197"/>
      <c r="AL1465" s="20"/>
      <c r="AM1465" s="11" t="s">
        <v>138</v>
      </c>
      <c r="AN1465" s="13"/>
      <c r="AO1465" s="13" t="s">
        <v>137</v>
      </c>
      <c r="AP1465" s="15"/>
      <c r="AR1465" s="194" t="s">
        <v>117</v>
      </c>
      <c r="AS1465" s="195"/>
      <c r="AT1465" s="196" t="s">
        <v>118</v>
      </c>
      <c r="AU1465" s="197"/>
      <c r="AV1465" s="36"/>
      <c r="AW1465" s="11" t="s">
        <v>142</v>
      </c>
      <c r="AX1465" s="13"/>
      <c r="AY1465" s="13" t="s">
        <v>141</v>
      </c>
      <c r="AZ1465" s="15"/>
      <c r="BA1465" s="20"/>
      <c r="BB1465" s="194" t="s">
        <v>122</v>
      </c>
      <c r="BC1465" s="195"/>
      <c r="BD1465" s="196" t="s">
        <v>121</v>
      </c>
      <c r="BE1465" s="197"/>
      <c r="BF1465" s="36"/>
      <c r="BG1465" s="11" t="s">
        <v>145</v>
      </c>
      <c r="BH1465" s="13"/>
      <c r="BI1465" s="13" t="s">
        <v>146</v>
      </c>
      <c r="BJ1465" s="15"/>
      <c r="BK1465" s="36"/>
      <c r="BL1465" s="194" t="s">
        <v>125</v>
      </c>
      <c r="BM1465" s="195"/>
      <c r="BN1465" s="196" t="s">
        <v>126</v>
      </c>
      <c r="BO1465" s="197"/>
      <c r="BP1465" s="36"/>
      <c r="BQ1465" s="11" t="s">
        <v>150</v>
      </c>
      <c r="BR1465" s="13"/>
      <c r="BS1465" s="13" t="s">
        <v>149</v>
      </c>
      <c r="BT1465" s="15"/>
      <c r="BU1465" s="20"/>
      <c r="BV1465" s="194" t="s">
        <v>129</v>
      </c>
      <c r="BW1465" s="195"/>
      <c r="BX1465" s="196" t="s">
        <v>130</v>
      </c>
      <c r="BY1465" s="197"/>
      <c r="BZ1465" s="36"/>
      <c r="CA1465" s="11" t="s">
        <v>154</v>
      </c>
      <c r="CB1465" s="13"/>
      <c r="CC1465" s="13" t="s">
        <v>153</v>
      </c>
      <c r="CD1465" s="15"/>
      <c r="CE1465" s="36"/>
      <c r="CF1465" s="194" t="s">
        <v>134</v>
      </c>
      <c r="CG1465" s="195"/>
      <c r="CH1465" s="196" t="s">
        <v>133</v>
      </c>
      <c r="CI1465" s="197"/>
      <c r="CK1465" s="11" t="s">
        <v>159</v>
      </c>
      <c r="CL1465" s="13"/>
      <c r="CM1465" s="13" t="s">
        <v>158</v>
      </c>
      <c r="CN1465" s="15"/>
      <c r="CP1465" s="109" t="s">
        <v>161</v>
      </c>
      <c r="CQ1465" s="110"/>
      <c r="CR1465" s="111" t="s">
        <v>162</v>
      </c>
      <c r="CS1465" s="112"/>
      <c r="CU1465" s="38" t="s">
        <v>29</v>
      </c>
      <c r="CW1465" s="55" t="s">
        <v>47</v>
      </c>
    </row>
    <row r="1466" spans="1:101" ht="18" customHeight="1" thickTop="1" thickBot="1">
      <c r="D1466" s="16">
        <v>0</v>
      </c>
      <c r="E1466" s="17">
        <f t="shared" ref="E1466" si="15476">$B1463*$E$4</f>
        <v>2.9321280000000001</v>
      </c>
      <c r="F1466" s="18">
        <v>1</v>
      </c>
      <c r="G1466" s="19">
        <v>0</v>
      </c>
      <c r="H1466" s="10"/>
      <c r="I1466" s="16">
        <v>0</v>
      </c>
      <c r="J1466" s="17">
        <v>0</v>
      </c>
      <c r="K1466" s="18">
        <v>1</v>
      </c>
      <c r="L1466" s="19">
        <v>0</v>
      </c>
      <c r="N1466" s="1">
        <f t="shared" ref="N1466" si="15477">D1466*I1463+F1466*I1466-E1466*J1463-G1466*J1466</f>
        <v>0</v>
      </c>
      <c r="O1466" s="4">
        <f t="shared" ref="O1466" si="15478">(D1466*J1463+E1466*I1463+F1466*J1466+G1466*I1466)</f>
        <v>2.9321280000000001</v>
      </c>
      <c r="P1466" s="2">
        <f t="shared" ref="P1466" si="15479">D1466*K1463+F1466*K1466-E1466*L1463-G1466*L1466</f>
        <v>-14.063350188032002</v>
      </c>
      <c r="Q1466" s="3">
        <f t="shared" ref="Q1466" si="15480">(D1466*L1463+E1466*K1463+F1466*L1466+G1466*K1466)</f>
        <v>0</v>
      </c>
      <c r="S1466" s="16">
        <v>0</v>
      </c>
      <c r="T1466" s="17">
        <f t="shared" ref="T1466" si="15481">$B1463*$T$4</f>
        <v>6.4961280000000006</v>
      </c>
      <c r="U1466" s="18">
        <v>1</v>
      </c>
      <c r="V1466" s="19">
        <v>0</v>
      </c>
      <c r="W1466" s="20"/>
      <c r="X1466" s="1">
        <f t="shared" ref="X1466" si="15482">N1466*S1463+P1466*S1466-O1466*T1463-Q1466*T1466</f>
        <v>0</v>
      </c>
      <c r="Y1466" s="4">
        <f t="shared" ref="Y1466" si="15483">(N1466*T1463+O1466*S1463+P1466*T1466+Q1466*S1466)</f>
        <v>-88.425194930279957</v>
      </c>
      <c r="Z1466" s="2">
        <f t="shared" ref="Z1466" si="15484">N1466*U1463+P1466*U1466-O1466*V1463-Q1466*V1466</f>
        <v>-14.063350188032002</v>
      </c>
      <c r="AA1466" s="3">
        <f t="shared" ref="AA1466" si="15485">(N1466*V1463+O1466*U1463+P1466*V1466+Q1466*U1466)</f>
        <v>0</v>
      </c>
      <c r="AB1466" s="20"/>
      <c r="AC1466" s="16">
        <v>0</v>
      </c>
      <c r="AD1466" s="17">
        <v>0</v>
      </c>
      <c r="AE1466" s="18">
        <v>1</v>
      </c>
      <c r="AF1466" s="19">
        <v>0</v>
      </c>
      <c r="AG1466" s="20"/>
      <c r="AH1466" s="1">
        <f t="shared" ref="AH1466" si="15486">X1466*AC1463+Z1466*AC1466-Y1466*AD1463-AA1466*AD1466</f>
        <v>0</v>
      </c>
      <c r="AI1466" s="4">
        <f t="shared" ref="AI1466" si="15487">(X1466*AD1463+Y1466*AC1463+Z1466*AD1466+AA1466*AC1466)</f>
        <v>-88.425194930279957</v>
      </c>
      <c r="AJ1466" s="2">
        <f t="shared" ref="AJ1466" si="15488">X1466*AE1463+Z1466*AE1466-Y1466*AF1463-AA1466*AF1466</f>
        <v>531.0747932501265</v>
      </c>
      <c r="AK1466" s="3">
        <f t="shared" ref="AK1466" si="15489">(X1466*AF1463+Y1466*AE1463+Z1466*AF1466+AA1466*AE1466)</f>
        <v>0</v>
      </c>
      <c r="AL1466" s="20"/>
      <c r="AM1466" s="16">
        <v>0</v>
      </c>
      <c r="AN1466" s="17">
        <f t="shared" ref="AN1466" si="15490">$B1463*$AN$4</f>
        <v>6.8607360000000002</v>
      </c>
      <c r="AO1466" s="18">
        <v>1</v>
      </c>
      <c r="AP1466" s="19">
        <v>0</v>
      </c>
      <c r="AR1466" s="1">
        <f t="shared" ref="AR1466" si="15491">AH1466*AM1463+AJ1466*AM1466-AI1466*AN1463-AK1466*AN1466</f>
        <v>0</v>
      </c>
      <c r="AS1466" s="4">
        <f t="shared" ref="AS1466" si="15492">(AH1466*AN1463+AI1466*AM1463+AJ1466*AN1466+AK1466*AM1466)</f>
        <v>3555.1387578134204</v>
      </c>
      <c r="AT1466" s="2">
        <f t="shared" ref="AT1466" si="15493">AH1466*AO1463+AJ1466*AO1466-AI1466*AP1463-AK1466*AP1466</f>
        <v>531.0747932501265</v>
      </c>
      <c r="AU1466" s="3">
        <f t="shared" ref="AU1466" si="15494">(AH1466*AP1463+AI1466*AO1463+AJ1466*AP1466+AK1466*AO1466)</f>
        <v>0</v>
      </c>
      <c r="AV1466" s="20"/>
      <c r="AW1466" s="16">
        <v>0</v>
      </c>
      <c r="AX1466" s="17">
        <v>0</v>
      </c>
      <c r="AY1466" s="18">
        <v>1</v>
      </c>
      <c r="AZ1466" s="19">
        <v>0</v>
      </c>
      <c r="BA1466" s="20"/>
      <c r="BB1466" s="1">
        <f t="shared" ref="BB1466" si="15495">AR1466*AW1463+AT1466*AW1466-AS1466*AX1463-AU1466*AX1466</f>
        <v>0</v>
      </c>
      <c r="BC1466" s="4">
        <f t="shared" ref="BC1466" si="15496">(AR1466*AX1463+AS1466*AW1463+AT1466*AX1466+AU1466*AW1466)</f>
        <v>3555.1387578134204</v>
      </c>
      <c r="BD1466" s="2">
        <f t="shared" ref="BD1466" si="15497">AR1466*AY1463+AT1466*AY1466-AS1466*AZ1463-AU1466*AZ1466</f>
        <v>-21386.22766367433</v>
      </c>
      <c r="BE1466" s="3">
        <f t="shared" ref="BE1466" si="15498">(AR1466*AZ1463+AS1466*AY1463+AT1466*AZ1466+AU1466*AY1466)</f>
        <v>0</v>
      </c>
      <c r="BF1466" s="20"/>
      <c r="BG1466" s="16">
        <v>0</v>
      </c>
      <c r="BH1466" s="17">
        <f t="shared" ref="BH1466" si="15499">$B1463*$BH$4</f>
        <v>6.4961280000000006</v>
      </c>
      <c r="BI1466" s="18">
        <v>1</v>
      </c>
      <c r="BJ1466" s="19">
        <v>0</v>
      </c>
      <c r="BK1466" s="20"/>
      <c r="BL1466" s="1">
        <f t="shared" ref="BL1466" si="15500">BB1466*BG1463+BD1466*BG1466-BC1466*BH1463-BE1466*BH1466</f>
        <v>0</v>
      </c>
      <c r="BM1466" s="4">
        <f t="shared" ref="BM1466" si="15501">(BB1466*BH1463+BC1466*BG1463+BD1466*BH1466+BE1466*BG1466)</f>
        <v>-135372.53358255597</v>
      </c>
      <c r="BN1466" s="2">
        <f t="shared" ref="BN1466" si="15502">BB1466*BI1463+BD1466*BI1466-BC1466*BJ1463-BE1466*BJ1466</f>
        <v>-21386.22766367433</v>
      </c>
      <c r="BO1466" s="3">
        <f t="shared" ref="BO1466" si="15503">(BB1466*BJ1463+BC1466*BI1463+BD1466*BJ1466+BE1466*BI1466)</f>
        <v>0</v>
      </c>
      <c r="BP1466" s="20"/>
      <c r="BQ1466" s="16">
        <v>0</v>
      </c>
      <c r="BR1466" s="17">
        <v>0</v>
      </c>
      <c r="BS1466" s="18">
        <v>1</v>
      </c>
      <c r="BT1466" s="19">
        <v>0</v>
      </c>
      <c r="BU1466" s="20"/>
      <c r="BV1466" s="1">
        <f t="shared" ref="BV1466" si="15504">BL1466*BQ1463+BN1466*BQ1466-BM1466*BR1463-BO1466*BR1466</f>
        <v>0</v>
      </c>
      <c r="BW1466" s="4">
        <f t="shared" ref="BW1466" si="15505">(BL1466*BR1463+BM1466*BQ1463+BN1466*BR1466+BO1466*BQ1466)</f>
        <v>-135372.53358255597</v>
      </c>
      <c r="BX1466" s="2">
        <f t="shared" ref="BX1466" si="15506">BL1466*BS1463+BN1466*BS1466-BM1466*BT1463-BO1466*BT1466</f>
        <v>674069.04550146824</v>
      </c>
      <c r="BY1466" s="3">
        <f t="shared" ref="BY1466" si="15507">(BL1466*BT1463+BM1466*BS1463+BN1466*BT1466+BO1466*BS1466)</f>
        <v>0</v>
      </c>
      <c r="BZ1466" s="20"/>
      <c r="CA1466" s="16">
        <v>0</v>
      </c>
      <c r="CB1466" s="17">
        <f t="shared" ref="CB1466" si="15508">$B1463*$CB$4</f>
        <v>2.9321280000000001</v>
      </c>
      <c r="CC1466" s="18">
        <v>1</v>
      </c>
      <c r="CD1466" s="19">
        <v>0</v>
      </c>
      <c r="CE1466" s="20"/>
      <c r="CF1466" s="1">
        <f t="shared" ref="CF1466" si="15509">BV1466*CA1463+BX1466*CA1466-BW1466*CB1463-BY1466*CB1466</f>
        <v>0</v>
      </c>
      <c r="CG1466" s="4">
        <f t="shared" ref="CG1466" si="15510">(BV1466*CB1463+BW1466*CA1463+BX1466*CB1466+BY1466*CA1466)</f>
        <v>1841084.188665573</v>
      </c>
      <c r="CH1466" s="2">
        <f t="shared" ref="CH1466" si="15511">BV1466*CC1463+BX1466*CC1466-BW1466*CD1463-BY1466*CD1466</f>
        <v>674069.04550146824</v>
      </c>
      <c r="CI1466" s="3">
        <f t="shared" ref="CI1466" si="15512">(BV1466*CD1463+BW1466*CC1463+BX1466*CD1466+BY1466*CC1466)</f>
        <v>0</v>
      </c>
      <c r="CK1466" s="16">
        <f t="shared" ref="CK1466" si="15513">1/$CL$4</f>
        <v>1</v>
      </c>
      <c r="CL1466" s="17">
        <v>0</v>
      </c>
      <c r="CM1466" s="18">
        <v>1</v>
      </c>
      <c r="CN1466" s="19">
        <v>0</v>
      </c>
      <c r="CP1466" s="1">
        <f t="shared" ref="CP1466" si="15514">CF1466*CK1463+CH1466*CK1466-CG1466*CL1463-CI1466*CL1466</f>
        <v>674069.04550146824</v>
      </c>
      <c r="CQ1466" s="4">
        <f t="shared" ref="CQ1466" si="15515">(CF1466*CL1463+CG1466*CK1463+CH1466*CL1466+CI1466*CK1466)</f>
        <v>1841084.188665573</v>
      </c>
      <c r="CR1466" s="2">
        <f t="shared" ref="CR1466" si="15516">CF1466*CM1463+CH1466*CM1466-CG1466*CN1463-CI1466*CN1466</f>
        <v>674069.04550146824</v>
      </c>
      <c r="CS1466" s="3">
        <f t="shared" ref="CS1466" si="15517">(CF1466*CN1463+CG1466*CM1463+CH1466*CN1466+CI1466*CM1466)</f>
        <v>0</v>
      </c>
      <c r="CU1466" s="39">
        <f t="shared" ref="CU1466" si="15518">(180/PI())*ATAN(-1*(CQ1463/CP1463))</f>
        <v>20.108998992530747</v>
      </c>
      <c r="CW1466" s="56">
        <f t="shared" ref="CW1466" si="15519">20*LOG(((1-(10^(CU1463/20)^2)*(1-((1-CW1463)/(1+CW1463))^2))^0.5))</f>
        <v>-3.1273139740328734E-12</v>
      </c>
    </row>
    <row r="1467" spans="1:101" ht="18" customHeight="1">
      <c r="E1467" s="20"/>
      <c r="F1467" s="20"/>
      <c r="G1467" s="20"/>
      <c r="H1467" s="20"/>
      <c r="I1467" s="20"/>
      <c r="J1467" s="20"/>
      <c r="K1467" s="20"/>
      <c r="L1467" s="20"/>
      <c r="M1467" s="20"/>
      <c r="N1467" s="20"/>
      <c r="O1467" s="20"/>
      <c r="P1467" s="20"/>
      <c r="Q1467" s="20"/>
      <c r="R1467" s="20"/>
      <c r="S1467" s="20"/>
      <c r="T1467" s="20"/>
      <c r="U1467" s="20"/>
      <c r="V1467" s="20"/>
      <c r="W1467" s="20"/>
      <c r="X1467" s="20"/>
      <c r="Y1467" s="20"/>
      <c r="Z1467" s="20"/>
      <c r="AA1467" s="20"/>
      <c r="AB1467" s="30"/>
      <c r="AC1467" s="20"/>
      <c r="AD1467" s="20"/>
      <c r="AE1467" s="20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</row>
    <row r="1468" spans="1:101" ht="18" customHeight="1"/>
    <row r="1469" spans="1:101" ht="18" customHeight="1" thickBot="1">
      <c r="A1469" s="23"/>
      <c r="B1469" s="23"/>
      <c r="C1469" s="23"/>
      <c r="D1469" s="20" t="s">
        <v>6</v>
      </c>
      <c r="E1469" s="20"/>
      <c r="F1469" s="20"/>
      <c r="G1469" s="20"/>
      <c r="H1469" s="20"/>
      <c r="I1469" s="20" t="s">
        <v>7</v>
      </c>
      <c r="J1469" s="20"/>
      <c r="K1469" s="20"/>
      <c r="L1469" s="20"/>
      <c r="M1469" s="23"/>
      <c r="N1469" s="23"/>
      <c r="O1469" s="24" t="s">
        <v>8</v>
      </c>
      <c r="P1469" s="23"/>
      <c r="Q1469" s="23"/>
      <c r="R1469" s="23"/>
      <c r="S1469" s="20"/>
      <c r="T1469" s="20" t="s">
        <v>9</v>
      </c>
      <c r="U1469" s="23"/>
      <c r="V1469" s="23"/>
      <c r="W1469" s="23"/>
      <c r="X1469" s="23"/>
      <c r="Y1469" s="24" t="s">
        <v>10</v>
      </c>
      <c r="Z1469" s="23"/>
      <c r="AA1469" s="23"/>
      <c r="AB1469" s="23"/>
      <c r="AC1469" s="24" t="s">
        <v>11</v>
      </c>
      <c r="AD1469" s="20"/>
      <c r="AE1469" s="20"/>
      <c r="AF1469" s="20"/>
      <c r="AG1469" s="20"/>
      <c r="AH1469" s="23"/>
      <c r="AI1469" s="24" t="s">
        <v>12</v>
      </c>
      <c r="AJ1469" s="23"/>
      <c r="AK1469" s="23"/>
      <c r="AL1469" s="20"/>
      <c r="AM1469" s="24" t="s">
        <v>21</v>
      </c>
      <c r="AN1469" s="20"/>
      <c r="AO1469" s="23"/>
      <c r="AP1469" s="23"/>
      <c r="AQ1469" s="23"/>
      <c r="AR1469" s="23"/>
      <c r="AS1469" s="24" t="s">
        <v>87</v>
      </c>
      <c r="AT1469" s="23"/>
      <c r="AU1469" s="23"/>
      <c r="AV1469" s="23"/>
      <c r="AW1469" s="24" t="s">
        <v>22</v>
      </c>
      <c r="AX1469" s="20"/>
      <c r="AY1469" s="20"/>
      <c r="AZ1469" s="20"/>
      <c r="BA1469" s="20"/>
      <c r="BB1469" s="23"/>
      <c r="BC1469" s="24" t="s">
        <v>13</v>
      </c>
      <c r="BD1469" s="23"/>
      <c r="BE1469" s="23"/>
      <c r="BF1469" s="23"/>
      <c r="BG1469" s="24" t="s">
        <v>23</v>
      </c>
      <c r="BH1469" s="20"/>
      <c r="BI1469" s="23"/>
      <c r="BJ1469" s="23"/>
      <c r="BK1469" s="23"/>
      <c r="BL1469" s="23"/>
      <c r="BM1469" s="24" t="s">
        <v>24</v>
      </c>
      <c r="BN1469" s="23"/>
      <c r="BO1469" s="23"/>
      <c r="BP1469" s="23"/>
      <c r="BQ1469" s="24" t="s">
        <v>22</v>
      </c>
      <c r="BR1469" s="20"/>
      <c r="BS1469" s="20"/>
      <c r="BT1469" s="20"/>
      <c r="BU1469" s="20"/>
      <c r="BV1469" s="23"/>
      <c r="BW1469" s="24" t="s">
        <v>25</v>
      </c>
      <c r="BX1469" s="23"/>
      <c r="BY1469" s="23"/>
      <c r="BZ1469" s="23"/>
      <c r="CA1469" s="24" t="s">
        <v>23</v>
      </c>
      <c r="CB1469" s="20"/>
      <c r="CC1469" s="23"/>
      <c r="CD1469" s="23"/>
      <c r="CE1469" s="23"/>
      <c r="CF1469" s="23"/>
      <c r="CG1469" s="24" t="s">
        <v>88</v>
      </c>
      <c r="CH1469" s="23"/>
      <c r="CI1469" s="23"/>
      <c r="CJ1469" s="23"/>
      <c r="CK1469" s="24" t="s">
        <v>155</v>
      </c>
      <c r="CL1469" s="24"/>
      <c r="CM1469" s="23"/>
      <c r="CN1469" s="23"/>
      <c r="CO1469" s="23"/>
      <c r="CP1469" s="23"/>
      <c r="CQ1469" s="24" t="s">
        <v>89</v>
      </c>
      <c r="CR1469" s="23"/>
      <c r="CS1469" s="23"/>
    </row>
    <row r="1470" spans="1:101" ht="18" customHeight="1" thickBot="1">
      <c r="A1470" s="23"/>
      <c r="B1470" s="33"/>
      <c r="C1470" s="23"/>
      <c r="D1470" s="7" t="s">
        <v>99</v>
      </c>
      <c r="E1470" s="8"/>
      <c r="F1470" s="8" t="s">
        <v>100</v>
      </c>
      <c r="G1470" s="9"/>
      <c r="H1470" s="10"/>
      <c r="I1470" s="7" t="s">
        <v>103</v>
      </c>
      <c r="J1470" s="8"/>
      <c r="K1470" s="8" t="s">
        <v>104</v>
      </c>
      <c r="L1470" s="9"/>
      <c r="M1470" s="23"/>
      <c r="N1470" s="194" t="s">
        <v>74</v>
      </c>
      <c r="O1470" s="195"/>
      <c r="P1470" s="196" t="s">
        <v>75</v>
      </c>
      <c r="Q1470" s="197"/>
      <c r="R1470" s="23"/>
      <c r="S1470" s="7" t="s">
        <v>2</v>
      </c>
      <c r="T1470" s="8"/>
      <c r="U1470" s="8" t="s">
        <v>3</v>
      </c>
      <c r="V1470" s="9"/>
      <c r="W1470" s="20"/>
      <c r="X1470" s="194" t="s">
        <v>108</v>
      </c>
      <c r="Y1470" s="195"/>
      <c r="Z1470" s="196" t="s">
        <v>109</v>
      </c>
      <c r="AA1470" s="197"/>
      <c r="AB1470" s="20"/>
      <c r="AC1470" s="7" t="s">
        <v>107</v>
      </c>
      <c r="AD1470" s="8"/>
      <c r="AE1470" s="8" t="s">
        <v>14</v>
      </c>
      <c r="AF1470" s="9"/>
      <c r="AG1470" s="20"/>
      <c r="AH1470" s="194" t="s">
        <v>112</v>
      </c>
      <c r="AI1470" s="195"/>
      <c r="AJ1470" s="196" t="s">
        <v>113</v>
      </c>
      <c r="AK1470" s="197"/>
      <c r="AL1470" s="20"/>
      <c r="AM1470" s="106" t="s">
        <v>135</v>
      </c>
      <c r="AN1470" s="107"/>
      <c r="AO1470" s="107" t="s">
        <v>136</v>
      </c>
      <c r="AP1470" s="108"/>
      <c r="AQ1470" s="23"/>
      <c r="AR1470" s="194" t="s">
        <v>116</v>
      </c>
      <c r="AS1470" s="195"/>
      <c r="AT1470" s="196" t="s">
        <v>0</v>
      </c>
      <c r="AU1470" s="197"/>
      <c r="AV1470" s="36"/>
      <c r="AW1470" s="7" t="s">
        <v>139</v>
      </c>
      <c r="AX1470" s="8"/>
      <c r="AY1470" s="8" t="s">
        <v>140</v>
      </c>
      <c r="AZ1470" s="9"/>
      <c r="BA1470" s="20"/>
      <c r="BB1470" s="194" t="s">
        <v>119</v>
      </c>
      <c r="BC1470" s="195"/>
      <c r="BD1470" s="196" t="s">
        <v>120</v>
      </c>
      <c r="BE1470" s="197"/>
      <c r="BF1470" s="36"/>
      <c r="BG1470" s="190" t="s">
        <v>143</v>
      </c>
      <c r="BH1470" s="191"/>
      <c r="BI1470" s="192" t="s">
        <v>144</v>
      </c>
      <c r="BJ1470" s="193"/>
      <c r="BK1470" s="36"/>
      <c r="BL1470" s="194" t="s">
        <v>123</v>
      </c>
      <c r="BM1470" s="195"/>
      <c r="BN1470" s="196" t="s">
        <v>124</v>
      </c>
      <c r="BO1470" s="197"/>
      <c r="BP1470" s="36"/>
      <c r="BQ1470" s="7" t="s">
        <v>147</v>
      </c>
      <c r="BR1470" s="8"/>
      <c r="BS1470" s="8" t="s">
        <v>148</v>
      </c>
      <c r="BT1470" s="9"/>
      <c r="BU1470" s="20"/>
      <c r="BV1470" s="194" t="s">
        <v>127</v>
      </c>
      <c r="BW1470" s="195"/>
      <c r="BX1470" s="196" t="s">
        <v>128</v>
      </c>
      <c r="BY1470" s="197"/>
      <c r="BZ1470" s="36"/>
      <c r="CA1470" s="7" t="s">
        <v>151</v>
      </c>
      <c r="CB1470" s="8"/>
      <c r="CC1470" s="8" t="s">
        <v>152</v>
      </c>
      <c r="CD1470" s="9"/>
      <c r="CE1470" s="36"/>
      <c r="CF1470" s="194" t="s">
        <v>131</v>
      </c>
      <c r="CG1470" s="195"/>
      <c r="CH1470" s="196" t="s">
        <v>132</v>
      </c>
      <c r="CI1470" s="197"/>
      <c r="CJ1470" s="23"/>
      <c r="CK1470" s="7" t="s">
        <v>156</v>
      </c>
      <c r="CL1470" s="8"/>
      <c r="CM1470" s="8" t="s">
        <v>157</v>
      </c>
      <c r="CN1470" s="9"/>
      <c r="CO1470" s="23"/>
      <c r="CP1470" s="194" t="s">
        <v>160</v>
      </c>
      <c r="CQ1470" s="195"/>
      <c r="CR1470" s="196" t="s">
        <v>132</v>
      </c>
      <c r="CS1470" s="197"/>
      <c r="CU1470" s="26" t="s">
        <v>15</v>
      </c>
      <c r="CW1470" s="52" t="s">
        <v>46</v>
      </c>
    </row>
    <row r="1471" spans="1:101" ht="18" customHeight="1" thickTop="1" thickBot="1">
      <c r="B1471" s="34">
        <v>3.62</v>
      </c>
      <c r="D1471" s="11">
        <v>1</v>
      </c>
      <c r="E1471" s="12">
        <v>0</v>
      </c>
      <c r="F1471" s="13">
        <v>0</v>
      </c>
      <c r="G1471" s="14">
        <v>0</v>
      </c>
      <c r="H1471" s="10"/>
      <c r="I1471" s="11">
        <v>1</v>
      </c>
      <c r="J1471" s="12">
        <v>0</v>
      </c>
      <c r="K1471" s="13">
        <v>0</v>
      </c>
      <c r="L1471" s="40">
        <f t="shared" ref="L1471" si="15520">$B1471*$J$4</f>
        <v>5.1658848000000006</v>
      </c>
      <c r="N1471" s="1">
        <f t="shared" ref="N1471" si="15521">D1471*I1471+F1471*I1474-E1471*J1471-G1471*J1474</f>
        <v>1</v>
      </c>
      <c r="O1471" s="4">
        <f t="shared" ref="O1471" si="15522">(D1471*J1471+E1471*I1471+F1471*J1474+G1471*I1474)</f>
        <v>0</v>
      </c>
      <c r="P1471" s="2">
        <f t="shared" ref="P1471" si="15523">D1471*K1471+F1471*K1474-E1471*L1471-G1471*L1474</f>
        <v>0</v>
      </c>
      <c r="Q1471" s="3">
        <f t="shared" ref="Q1471" si="15524">(D1471*L1471+E1471*K1471+F1471*L1474+G1471*K1474)</f>
        <v>5.1658848000000006</v>
      </c>
      <c r="S1471" s="11">
        <v>1</v>
      </c>
      <c r="T1471" s="12">
        <v>0</v>
      </c>
      <c r="U1471" s="13">
        <v>0</v>
      </c>
      <c r="V1471" s="13">
        <v>0</v>
      </c>
      <c r="W1471" s="20"/>
      <c r="X1471" s="1">
        <f t="shared" ref="X1471" si="15525">N1471*S1471+P1471*S1474-O1471*T1471-Q1471*T1474</f>
        <v>-32.744683610132483</v>
      </c>
      <c r="Y1471" s="4">
        <f t="shared" ref="Y1471" si="15526">(N1471*T1471+O1471*S1471+P1471*T1474+Q1471*S1474)</f>
        <v>0</v>
      </c>
      <c r="Z1471" s="2">
        <f t="shared" ref="Z1471" si="15527">N1471*U1471+P1471*U1474-O1471*V1471-Q1471*V1474</f>
        <v>0</v>
      </c>
      <c r="AA1471" s="3">
        <f t="shared" ref="AA1471" si="15528">(N1471*V1471+O1471*U1471+P1471*V1474+Q1471*U1474)</f>
        <v>5.1658848000000006</v>
      </c>
      <c r="AB1471" s="20"/>
      <c r="AC1471" s="11">
        <v>1</v>
      </c>
      <c r="AD1471" s="12">
        <v>0</v>
      </c>
      <c r="AE1471" s="13">
        <v>0</v>
      </c>
      <c r="AF1471" s="40">
        <f t="shared" ref="AF1471" si="15529">$B1471*$AD$4</f>
        <v>6.1992138000000008</v>
      </c>
      <c r="AG1471" s="20"/>
      <c r="AH1471" s="1">
        <f t="shared" ref="AH1471" si="15530">X1471*AC1471+Z1471*AC1474-Y1471*AD1471-AA1471*AD1474</f>
        <v>-32.744683610132483</v>
      </c>
      <c r="AI1471" s="4">
        <f t="shared" ref="AI1471" si="15531">(X1471*AD1471+Y1471*AC1471+Z1471*AD1474+AA1471*AC1474)</f>
        <v>0</v>
      </c>
      <c r="AJ1471" s="2">
        <f t="shared" ref="AJ1471" si="15532">X1471*AE1471+Z1471*AE1474-Y1471*AF1471-AA1471*AF1474</f>
        <v>0</v>
      </c>
      <c r="AK1471" s="3">
        <f t="shared" ref="AK1471" si="15533">(X1471*AF1471+Y1471*AE1471+Z1471*AF1474+AA1471*AE1474)</f>
        <v>-197.82540971256714</v>
      </c>
      <c r="AL1471" s="20"/>
      <c r="AM1471" s="11">
        <v>1</v>
      </c>
      <c r="AN1471" s="12">
        <v>0</v>
      </c>
      <c r="AO1471" s="13">
        <v>0</v>
      </c>
      <c r="AP1471" s="14">
        <v>0</v>
      </c>
      <c r="AR1471" s="1">
        <f t="shared" ref="AR1471" si="15534">AH1471*AM1471+AJ1471*AM1474-AI1471*AN1471-AK1471*AN1474</f>
        <v>1332.0233815759029</v>
      </c>
      <c r="AS1471" s="4">
        <f t="shared" ref="AS1471" si="15535">(AH1471*AN1471+AI1471*AM1471+AJ1471*AN1474+AK1471*AM1474)</f>
        <v>0</v>
      </c>
      <c r="AT1471" s="2">
        <f t="shared" ref="AT1471" si="15536">AH1471*AO1471+AJ1471*AO1474-AI1471*AP1471-AK1471*AP1474</f>
        <v>0</v>
      </c>
      <c r="AU1471" s="3">
        <f t="shared" ref="AU1471" si="15537">(AH1471*AP1471+AI1471*AO1471+AJ1471*AP1474+AK1471*AO1474)</f>
        <v>-197.82540971256714</v>
      </c>
      <c r="AV1471" s="20"/>
      <c r="AW1471" s="11">
        <v>1</v>
      </c>
      <c r="AX1471" s="12">
        <v>0</v>
      </c>
      <c r="AY1471" s="13">
        <v>0</v>
      </c>
      <c r="AZ1471" s="40">
        <f t="shared" ref="AZ1471" si="15538">$B1471*$AX$4</f>
        <v>6.1992138000000008</v>
      </c>
      <c r="BA1471" s="20"/>
      <c r="BB1471" s="1">
        <f t="shared" ref="BB1471" si="15539">AR1471*AW1471+AT1471*AW1474-AS1471*AX1471-AU1471*AX1474</f>
        <v>1332.0233815759029</v>
      </c>
      <c r="BC1471" s="4">
        <f t="shared" ref="BC1471" si="15540">(AR1471*AX1471+AS1471*AW1471+AT1471*AX1474+AU1471*AW1474)</f>
        <v>0</v>
      </c>
      <c r="BD1471" s="2">
        <f t="shared" ref="BD1471" si="15541">AR1471*AY1471+AT1471*AY1474-AS1471*AZ1471-AU1471*AZ1474</f>
        <v>0</v>
      </c>
      <c r="BE1471" s="3">
        <f t="shared" ref="BE1471" si="15542">(AR1471*AZ1471+AS1471*AY1471+AT1471*AZ1474+AU1471*AY1474)</f>
        <v>8059.6723192754371</v>
      </c>
      <c r="BF1471" s="20"/>
      <c r="BG1471" s="11">
        <v>1</v>
      </c>
      <c r="BH1471" s="12">
        <v>0</v>
      </c>
      <c r="BI1471" s="13">
        <v>0</v>
      </c>
      <c r="BJ1471" s="14">
        <v>0</v>
      </c>
      <c r="BK1471" s="20"/>
      <c r="BL1471" s="1">
        <f t="shared" ref="BL1471" si="15543">BB1471*BG1471+BD1471*BG1474-BC1471*BH1471-BE1471*BH1474</f>
        <v>-51315.509992627922</v>
      </c>
      <c r="BM1471" s="4">
        <f t="shared" ref="BM1471" si="15544">(BB1471*BH1471+BC1471*BG1471+BD1471*BH1474+BE1471*BG1474)</f>
        <v>0</v>
      </c>
      <c r="BN1471" s="2">
        <f t="shared" ref="BN1471" si="15545">BB1471*BI1471+BD1471*BI1474-BC1471*BJ1471-BE1471*BJ1474</f>
        <v>0</v>
      </c>
      <c r="BO1471" s="3">
        <f t="shared" ref="BO1471" si="15546">(BB1471*BJ1471+BC1471*BI1471+BD1471*BJ1474+BE1471*BI1474)</f>
        <v>8059.6723192754371</v>
      </c>
      <c r="BP1471" s="20"/>
      <c r="BQ1471" s="11">
        <v>1</v>
      </c>
      <c r="BR1471" s="12">
        <v>0</v>
      </c>
      <c r="BS1471" s="13">
        <v>0</v>
      </c>
      <c r="BT1471" s="40">
        <f t="shared" ref="BT1471" si="15547">$B1471*BR$4</f>
        <v>5.1658848000000006</v>
      </c>
      <c r="BU1471" s="20"/>
      <c r="BV1471" s="1">
        <f t="shared" ref="BV1471" si="15548">BL1471*BQ1471+BN1471*BQ1474-BM1471*BR1471-BO1471*BR1474</f>
        <v>-51315.509992627922</v>
      </c>
      <c r="BW1471" s="4">
        <f t="shared" ref="BW1471" si="15549">(BL1471*BR1471+BM1471*BQ1471+BN1471*BR1474+BO1471*BQ1474)</f>
        <v>0</v>
      </c>
      <c r="BX1471" s="2">
        <f t="shared" ref="BX1471" si="15550">BL1471*BS1471+BN1471*BS1474-BM1471*BT1471-BO1471*BT1474</f>
        <v>0</v>
      </c>
      <c r="BY1471" s="3">
        <f t="shared" ref="BY1471" si="15551">(BL1471*BT1471+BM1471*BS1471+BN1471*BT1474+BO1471*BS1474)</f>
        <v>-257030.34075588931</v>
      </c>
      <c r="BZ1471" s="20"/>
      <c r="CA1471" s="11">
        <v>1</v>
      </c>
      <c r="CB1471" s="12">
        <v>0</v>
      </c>
      <c r="CC1471" s="13">
        <v>0</v>
      </c>
      <c r="CD1471" s="14">
        <v>0</v>
      </c>
      <c r="CE1471" s="20"/>
      <c r="CF1471" s="1">
        <f t="shared" ref="CF1471" si="15552">BV1471*CA1471+BX1471*CA1474-BW1471*CB1471-BY1471*CB1474</f>
        <v>706517.27042603341</v>
      </c>
      <c r="CG1471" s="4">
        <f t="shared" ref="CG1471" si="15553">(BV1471*CB1471+BW1471*CA1471+BX1471*CB1474+BY1471*CA1474)</f>
        <v>0</v>
      </c>
      <c r="CH1471" s="2">
        <f t="shared" ref="CH1471" si="15554">BV1471*CC1471+BX1471*CC1474-BW1471*CD1471-BY1471*CD1474</f>
        <v>0</v>
      </c>
      <c r="CI1471" s="3">
        <f t="shared" ref="CI1471" si="15555">(BV1471*CD1471+BW1471*CC1471+BX1471*CD1474+BY1471*CC1474)</f>
        <v>-257030.34075588931</v>
      </c>
      <c r="CJ1471" s="28"/>
      <c r="CK1471" s="11">
        <v>1</v>
      </c>
      <c r="CL1471" s="12">
        <v>0</v>
      </c>
      <c r="CM1471" s="13">
        <v>0</v>
      </c>
      <c r="CN1471" s="14">
        <v>0</v>
      </c>
      <c r="CP1471" s="1">
        <f t="shared" ref="CP1471" si="15556">CF1471*CK1471+CH1471*CK1474-CG1471*CL1471-CI1471*CL1474</f>
        <v>706517.27042603341</v>
      </c>
      <c r="CQ1471" s="4">
        <f t="shared" ref="CQ1471" si="15557">(CF1471*CL1471+CG1471*CK1471+CH1471*CL1474+CI1471*CK1474)</f>
        <v>-257030.34075588931</v>
      </c>
      <c r="CR1471" s="2">
        <f t="shared" ref="CR1471" si="15558">CF1471*CM1471+CH1471*CM1474-CG1471*CN1471-CI1471*CN1474</f>
        <v>0</v>
      </c>
      <c r="CS1471" s="3">
        <f t="shared" ref="CS1471" si="15559">(CF1471*CN1471+CG1471*CM1471+CH1471*CN1474+CI1471*CM1474)</f>
        <v>-257030.34075588931</v>
      </c>
      <c r="CU1471" s="29">
        <f t="shared" ref="CU1471" si="15560">20*LOG(((1+$CL$4)/$CL$4)/((CP1471+CP1474)^2+(CQ1471+CQ1474)^2)^0.5)</f>
        <v>-120.82423553342791</v>
      </c>
      <c r="CW1471" s="53">
        <f t="shared" ref="CW1471" si="15561">((CP1471^2+CQ1471^2)^0.5)/((CP1474^2+CQ1474^2)^0.5)</f>
        <v>0.36379909099936569</v>
      </c>
    </row>
    <row r="1472" spans="1:101" ht="18" customHeight="1" thickBot="1">
      <c r="D1472" s="11"/>
      <c r="E1472" s="13"/>
      <c r="F1472" s="13"/>
      <c r="G1472" s="15"/>
      <c r="H1472" s="10"/>
      <c r="I1472" s="11"/>
      <c r="J1472" s="13"/>
      <c r="K1472" s="13"/>
      <c r="L1472" s="15"/>
      <c r="N1472" s="5"/>
      <c r="Q1472" s="6"/>
      <c r="S1472" s="11"/>
      <c r="T1472" s="13"/>
      <c r="U1472" s="13"/>
      <c r="V1472" s="15"/>
      <c r="W1472" s="20"/>
      <c r="X1472" s="5"/>
      <c r="AA1472" s="6"/>
      <c r="AB1472" s="20"/>
      <c r="AC1472" s="11"/>
      <c r="AD1472" s="13"/>
      <c r="AE1472" s="13"/>
      <c r="AF1472" s="15"/>
      <c r="AG1472" s="20"/>
      <c r="AH1472" s="5"/>
      <c r="AK1472" s="6"/>
      <c r="AL1472" s="20"/>
      <c r="AM1472" s="11"/>
      <c r="AN1472" s="13"/>
      <c r="AO1472" s="13"/>
      <c r="AP1472" s="15"/>
      <c r="AR1472" s="5"/>
      <c r="AU1472" s="6"/>
      <c r="AW1472" s="11"/>
      <c r="AX1472" s="13"/>
      <c r="AY1472" s="13"/>
      <c r="AZ1472" s="15"/>
      <c r="BA1472" s="20"/>
      <c r="BB1472" s="5"/>
      <c r="BE1472" s="6"/>
      <c r="BG1472" s="11"/>
      <c r="BH1472" s="13"/>
      <c r="BI1472" s="13"/>
      <c r="BJ1472" s="15"/>
      <c r="BL1472" s="5"/>
      <c r="BO1472" s="6"/>
      <c r="BQ1472" s="11"/>
      <c r="BR1472" s="13"/>
      <c r="BS1472" s="13"/>
      <c r="BT1472" s="15"/>
      <c r="BU1472" s="20"/>
      <c r="BV1472" s="5"/>
      <c r="BY1472" s="6"/>
      <c r="CA1472" s="11"/>
      <c r="CB1472" s="13"/>
      <c r="CC1472" s="13"/>
      <c r="CD1472" s="15"/>
      <c r="CF1472" s="5"/>
      <c r="CI1472" s="6"/>
      <c r="CK1472" s="11"/>
      <c r="CL1472" s="13"/>
      <c r="CM1472" s="13"/>
      <c r="CN1472" s="15"/>
      <c r="CP1472" s="5"/>
      <c r="CS1472" s="6"/>
      <c r="CW1472" s="54"/>
    </row>
    <row r="1473" spans="1:101" ht="18" customHeight="1" thickBot="1">
      <c r="D1473" s="11" t="s">
        <v>101</v>
      </c>
      <c r="E1473" s="13"/>
      <c r="F1473" s="13" t="s">
        <v>102</v>
      </c>
      <c r="G1473" s="15"/>
      <c r="H1473" s="10"/>
      <c r="I1473" s="11" t="s">
        <v>106</v>
      </c>
      <c r="J1473" s="13"/>
      <c r="K1473" s="13" t="s">
        <v>105</v>
      </c>
      <c r="L1473" s="15"/>
      <c r="N1473" s="194" t="s">
        <v>16</v>
      </c>
      <c r="O1473" s="195"/>
      <c r="P1473" s="196" t="s">
        <v>17</v>
      </c>
      <c r="Q1473" s="197"/>
      <c r="S1473" s="11" t="s">
        <v>4</v>
      </c>
      <c r="T1473" s="13"/>
      <c r="U1473" s="13" t="s">
        <v>5</v>
      </c>
      <c r="V1473" s="15"/>
      <c r="W1473" s="20"/>
      <c r="X1473" s="194" t="s">
        <v>111</v>
      </c>
      <c r="Y1473" s="195"/>
      <c r="Z1473" s="196" t="s">
        <v>110</v>
      </c>
      <c r="AA1473" s="197"/>
      <c r="AB1473" s="20"/>
      <c r="AC1473" s="11" t="s">
        <v>18</v>
      </c>
      <c r="AD1473" s="13"/>
      <c r="AE1473" s="13" t="s">
        <v>19</v>
      </c>
      <c r="AF1473" s="15"/>
      <c r="AG1473" s="20"/>
      <c r="AH1473" s="194" t="s">
        <v>114</v>
      </c>
      <c r="AI1473" s="195"/>
      <c r="AJ1473" s="196" t="s">
        <v>115</v>
      </c>
      <c r="AK1473" s="197"/>
      <c r="AL1473" s="20"/>
      <c r="AM1473" s="11" t="s">
        <v>138</v>
      </c>
      <c r="AN1473" s="13"/>
      <c r="AO1473" s="13" t="s">
        <v>137</v>
      </c>
      <c r="AP1473" s="15"/>
      <c r="AR1473" s="194" t="s">
        <v>117</v>
      </c>
      <c r="AS1473" s="195"/>
      <c r="AT1473" s="196" t="s">
        <v>118</v>
      </c>
      <c r="AU1473" s="197"/>
      <c r="AV1473" s="36"/>
      <c r="AW1473" s="11" t="s">
        <v>142</v>
      </c>
      <c r="AX1473" s="13"/>
      <c r="AY1473" s="13" t="s">
        <v>141</v>
      </c>
      <c r="AZ1473" s="15"/>
      <c r="BA1473" s="20"/>
      <c r="BB1473" s="194" t="s">
        <v>122</v>
      </c>
      <c r="BC1473" s="195"/>
      <c r="BD1473" s="196" t="s">
        <v>121</v>
      </c>
      <c r="BE1473" s="197"/>
      <c r="BF1473" s="36"/>
      <c r="BG1473" s="11" t="s">
        <v>145</v>
      </c>
      <c r="BH1473" s="13"/>
      <c r="BI1473" s="13" t="s">
        <v>146</v>
      </c>
      <c r="BJ1473" s="15"/>
      <c r="BK1473" s="36"/>
      <c r="BL1473" s="194" t="s">
        <v>125</v>
      </c>
      <c r="BM1473" s="195"/>
      <c r="BN1473" s="196" t="s">
        <v>126</v>
      </c>
      <c r="BO1473" s="197"/>
      <c r="BP1473" s="36"/>
      <c r="BQ1473" s="11" t="s">
        <v>150</v>
      </c>
      <c r="BR1473" s="13"/>
      <c r="BS1473" s="13" t="s">
        <v>149</v>
      </c>
      <c r="BT1473" s="15"/>
      <c r="BU1473" s="20"/>
      <c r="BV1473" s="194" t="s">
        <v>129</v>
      </c>
      <c r="BW1473" s="195"/>
      <c r="BX1473" s="196" t="s">
        <v>130</v>
      </c>
      <c r="BY1473" s="197"/>
      <c r="BZ1473" s="36"/>
      <c r="CA1473" s="11" t="s">
        <v>154</v>
      </c>
      <c r="CB1473" s="13"/>
      <c r="CC1473" s="13" t="s">
        <v>153</v>
      </c>
      <c r="CD1473" s="15"/>
      <c r="CE1473" s="36"/>
      <c r="CF1473" s="194" t="s">
        <v>134</v>
      </c>
      <c r="CG1473" s="195"/>
      <c r="CH1473" s="196" t="s">
        <v>133</v>
      </c>
      <c r="CI1473" s="197"/>
      <c r="CK1473" s="11" t="s">
        <v>159</v>
      </c>
      <c r="CL1473" s="13"/>
      <c r="CM1473" s="13" t="s">
        <v>158</v>
      </c>
      <c r="CN1473" s="15"/>
      <c r="CP1473" s="109" t="s">
        <v>161</v>
      </c>
      <c r="CQ1473" s="110"/>
      <c r="CR1473" s="111" t="s">
        <v>162</v>
      </c>
      <c r="CS1473" s="112"/>
      <c r="CU1473" s="38" t="s">
        <v>29</v>
      </c>
      <c r="CW1473" s="55" t="s">
        <v>47</v>
      </c>
    </row>
    <row r="1474" spans="1:101" ht="18" customHeight="1" thickTop="1" thickBot="1">
      <c r="D1474" s="16">
        <v>0</v>
      </c>
      <c r="E1474" s="17">
        <f t="shared" ref="E1474" si="15562">$B1471*$E$4</f>
        <v>2.9484176</v>
      </c>
      <c r="F1474" s="18">
        <v>1</v>
      </c>
      <c r="G1474" s="19">
        <v>0</v>
      </c>
      <c r="H1474" s="10"/>
      <c r="I1474" s="16">
        <v>0</v>
      </c>
      <c r="J1474" s="17">
        <v>0</v>
      </c>
      <c r="K1474" s="18">
        <v>1</v>
      </c>
      <c r="L1474" s="19">
        <v>0</v>
      </c>
      <c r="N1474" s="1">
        <f t="shared" ref="N1474" si="15563">D1474*I1471+F1474*I1474-E1474*J1471-G1474*J1474</f>
        <v>0</v>
      </c>
      <c r="O1474" s="4">
        <f t="shared" ref="O1474" si="15564">(D1474*J1471+E1474*I1471+F1474*J1474+G1474*I1474)</f>
        <v>2.9484176</v>
      </c>
      <c r="P1474" s="2">
        <f t="shared" ref="P1474" si="15565">D1474*K1471+F1474*K1474-E1474*L1471-G1474*L1474</f>
        <v>-14.231185663892482</v>
      </c>
      <c r="Q1474" s="3">
        <f t="shared" ref="Q1474" si="15566">(D1474*L1471+E1474*K1471+F1474*L1474+G1474*K1474)</f>
        <v>0</v>
      </c>
      <c r="S1474" s="16">
        <v>0</v>
      </c>
      <c r="T1474" s="17">
        <f t="shared" ref="T1474" si="15567">$B1471*$T$4</f>
        <v>6.5322176000000001</v>
      </c>
      <c r="U1474" s="18">
        <v>1</v>
      </c>
      <c r="V1474" s="19">
        <v>0</v>
      </c>
      <c r="W1474" s="20"/>
      <c r="X1474" s="1">
        <f t="shared" ref="X1474" si="15568">N1474*S1471+P1474*S1474-O1474*T1471-Q1474*T1474</f>
        <v>0</v>
      </c>
      <c r="Y1474" s="4">
        <f t="shared" ref="Y1474" si="15569">(N1474*T1471+O1474*S1471+P1474*T1474+Q1474*S1474)</f>
        <v>-90.012783862546158</v>
      </c>
      <c r="Z1474" s="2">
        <f t="shared" ref="Z1474" si="15570">N1474*U1471+P1474*U1474-O1474*V1471-Q1474*V1474</f>
        <v>-14.231185663892482</v>
      </c>
      <c r="AA1474" s="3">
        <f t="shared" ref="AA1474" si="15571">(N1474*V1471+O1474*U1471+P1474*V1474+Q1474*U1474)</f>
        <v>0</v>
      </c>
      <c r="AB1474" s="20"/>
      <c r="AC1474" s="16">
        <v>0</v>
      </c>
      <c r="AD1474" s="17">
        <v>0</v>
      </c>
      <c r="AE1474" s="18">
        <v>1</v>
      </c>
      <c r="AF1474" s="19">
        <v>0</v>
      </c>
      <c r="AG1474" s="20"/>
      <c r="AH1474" s="1">
        <f t="shared" ref="AH1474" si="15572">X1474*AC1471+Z1474*AC1474-Y1474*AD1471-AA1474*AD1474</f>
        <v>0</v>
      </c>
      <c r="AI1474" s="4">
        <f t="shared" ref="AI1474" si="15573">(X1474*AD1471+Y1474*AC1471+Z1474*AD1474+AA1474*AC1474)</f>
        <v>-90.012783862546158</v>
      </c>
      <c r="AJ1474" s="2">
        <f t="shared" ref="AJ1474" si="15574">X1474*AE1471+Z1474*AE1474-Y1474*AF1471-AA1474*AF1474</f>
        <v>543.777306233221</v>
      </c>
      <c r="AK1474" s="3">
        <f t="shared" ref="AK1474" si="15575">(X1474*AF1471+Y1474*AE1471+Z1474*AF1474+AA1474*AE1474)</f>
        <v>0</v>
      </c>
      <c r="AL1474" s="20"/>
      <c r="AM1474" s="16">
        <v>0</v>
      </c>
      <c r="AN1474" s="17">
        <f t="shared" ref="AN1474" si="15576">$B1471*$AN$4</f>
        <v>6.8988512000000002</v>
      </c>
      <c r="AO1474" s="18">
        <v>1</v>
      </c>
      <c r="AP1474" s="19">
        <v>0</v>
      </c>
      <c r="AR1474" s="1">
        <f t="shared" ref="AR1474" si="15577">AH1474*AM1471+AJ1474*AM1474-AI1474*AN1471-AK1474*AN1474</f>
        <v>0</v>
      </c>
      <c r="AS1474" s="4">
        <f t="shared" ref="AS1474" si="15578">(AH1474*AN1471+AI1474*AM1471+AJ1474*AN1474+AK1474*AM1474)</f>
        <v>3661.4259377772778</v>
      </c>
      <c r="AT1474" s="2">
        <f t="shared" ref="AT1474" si="15579">AH1474*AO1471+AJ1474*AO1474-AI1474*AP1471-AK1474*AP1474</f>
        <v>543.777306233221</v>
      </c>
      <c r="AU1474" s="3">
        <f t="shared" ref="AU1474" si="15580">(AH1474*AP1471+AI1474*AO1471+AJ1474*AP1474+AK1474*AO1474)</f>
        <v>0</v>
      </c>
      <c r="AV1474" s="20"/>
      <c r="AW1474" s="16">
        <v>0</v>
      </c>
      <c r="AX1474" s="17">
        <v>0</v>
      </c>
      <c r="AY1474" s="18">
        <v>1</v>
      </c>
      <c r="AZ1474" s="19">
        <v>0</v>
      </c>
      <c r="BA1474" s="20"/>
      <c r="BB1474" s="1">
        <f t="shared" ref="BB1474" si="15581">AR1474*AW1471+AT1474*AW1474-AS1474*AX1471-AU1474*AX1474</f>
        <v>0</v>
      </c>
      <c r="BC1474" s="4">
        <f t="shared" ref="BC1474" si="15582">(AR1474*AX1471+AS1474*AW1471+AT1474*AX1474+AU1474*AW1474)</f>
        <v>3661.4259377772778</v>
      </c>
      <c r="BD1474" s="2">
        <f t="shared" ref="BD1474" si="15583">AR1474*AY1471+AT1474*AY1474-AS1474*AZ1471-AU1474*AZ1474</f>
        <v>-22154.184894913626</v>
      </c>
      <c r="BE1474" s="3">
        <f t="shared" ref="BE1474" si="15584">(AR1474*AZ1471+AS1474*AY1471+AT1474*AZ1474+AU1474*AY1474)</f>
        <v>0</v>
      </c>
      <c r="BF1474" s="20"/>
      <c r="BG1474" s="16">
        <v>0</v>
      </c>
      <c r="BH1474" s="17">
        <f t="shared" ref="BH1474" si="15585">$B1471*$BH$4</f>
        <v>6.5322176000000001</v>
      </c>
      <c r="BI1474" s="18">
        <v>1</v>
      </c>
      <c r="BJ1474" s="19">
        <v>0</v>
      </c>
      <c r="BK1474" s="20"/>
      <c r="BL1474" s="1">
        <f t="shared" ref="BL1474" si="15586">BB1474*BG1471+BD1474*BG1474-BC1474*BH1471-BE1474*BH1474</f>
        <v>0</v>
      </c>
      <c r="BM1474" s="4">
        <f t="shared" ref="BM1474" si="15587">(BB1474*BH1471+BC1474*BG1471+BD1474*BH1474+BE1474*BG1474)</f>
        <v>-141054.53054643166</v>
      </c>
      <c r="BN1474" s="2">
        <f t="shared" ref="BN1474" si="15588">BB1474*BI1471+BD1474*BI1474-BC1474*BJ1471-BE1474*BJ1474</f>
        <v>-22154.184894913626</v>
      </c>
      <c r="BO1474" s="3">
        <f t="shared" ref="BO1474" si="15589">(BB1474*BJ1471+BC1474*BI1471+BD1474*BJ1474+BE1474*BI1474)</f>
        <v>0</v>
      </c>
      <c r="BP1474" s="20"/>
      <c r="BQ1474" s="16">
        <v>0</v>
      </c>
      <c r="BR1474" s="17">
        <v>0</v>
      </c>
      <c r="BS1474" s="18">
        <v>1</v>
      </c>
      <c r="BT1474" s="19">
        <v>0</v>
      </c>
      <c r="BU1474" s="20"/>
      <c r="BV1474" s="1">
        <f t="shared" ref="BV1474" si="15590">BL1474*BQ1471+BN1474*BQ1474-BM1474*BR1471-BO1474*BR1474</f>
        <v>0</v>
      </c>
      <c r="BW1474" s="4">
        <f t="shared" ref="BW1474" si="15591">(BL1474*BR1471+BM1474*BQ1471+BN1474*BR1474+BO1474*BQ1474)</f>
        <v>-141054.53054643166</v>
      </c>
      <c r="BX1474" s="2">
        <f t="shared" ref="BX1474" si="15592">BL1474*BS1471+BN1474*BS1474-BM1474*BT1471-BO1474*BT1474</f>
        <v>706517.27042603353</v>
      </c>
      <c r="BY1474" s="3">
        <f t="shared" ref="BY1474" si="15593">(BL1474*BT1471+BM1474*BS1471+BN1474*BT1474+BO1474*BS1474)</f>
        <v>0</v>
      </c>
      <c r="BZ1474" s="20"/>
      <c r="CA1474" s="16">
        <v>0</v>
      </c>
      <c r="CB1474" s="17">
        <f t="shared" ref="CB1474" si="15594">$B1471*$CB$4</f>
        <v>2.9484176</v>
      </c>
      <c r="CC1474" s="18">
        <v>1</v>
      </c>
      <c r="CD1474" s="19">
        <v>0</v>
      </c>
      <c r="CE1474" s="20"/>
      <c r="CF1474" s="1">
        <f t="shared" ref="CF1474" si="15595">BV1474*CA1471+BX1474*CA1474-BW1474*CB1471-BY1474*CB1474</f>
        <v>0</v>
      </c>
      <c r="CG1474" s="4">
        <f t="shared" ref="CG1474" si="15596">(BV1474*CB1471+BW1474*CA1471+BX1474*CB1474+BY1474*CA1474)</f>
        <v>1942053.4242816451</v>
      </c>
      <c r="CH1474" s="2">
        <f t="shared" ref="CH1474" si="15597">BV1474*CC1471+BX1474*CC1474-BW1474*CD1471-BY1474*CD1474</f>
        <v>706517.27042603353</v>
      </c>
      <c r="CI1474" s="3">
        <f t="shared" ref="CI1474" si="15598">(BV1474*CD1471+BW1474*CC1471+BX1474*CD1474+BY1474*CC1474)</f>
        <v>0</v>
      </c>
      <c r="CK1474" s="16">
        <f t="shared" ref="CK1474" si="15599">1/$CL$4</f>
        <v>1</v>
      </c>
      <c r="CL1474" s="17">
        <v>0</v>
      </c>
      <c r="CM1474" s="18">
        <v>1</v>
      </c>
      <c r="CN1474" s="19">
        <v>0</v>
      </c>
      <c r="CP1474" s="1">
        <f t="shared" ref="CP1474" si="15600">CF1474*CK1471+CH1474*CK1474-CG1474*CL1471-CI1474*CL1474</f>
        <v>706517.27042603353</v>
      </c>
      <c r="CQ1474" s="4">
        <f t="shared" ref="CQ1474" si="15601">(CF1474*CL1471+CG1474*CK1471+CH1474*CL1474+CI1474*CK1474)</f>
        <v>1942053.4242816451</v>
      </c>
      <c r="CR1474" s="2">
        <f t="shared" ref="CR1474" si="15602">CF1474*CM1471+CH1474*CM1474-CG1474*CN1471-CI1474*CN1474</f>
        <v>706517.27042603353</v>
      </c>
      <c r="CS1474" s="3">
        <f t="shared" ref="CS1474" si="15603">(CF1474*CN1471+CG1474*CM1471+CH1474*CN1474+CI1474*CM1474)</f>
        <v>0</v>
      </c>
      <c r="CU1474" s="39">
        <f t="shared" ref="CU1474" si="15604">(180/PI())*ATAN(-1*(CQ1471/CP1471))</f>
        <v>19.991340796022641</v>
      </c>
      <c r="CW1474" s="56">
        <f t="shared" ref="CW1474" si="15605">20*LOG(((1-(10^(CU1471/20)^2)*(1-((1-CW1471)/(1+CW1471))^2))^0.5))</f>
        <v>-2.8100502375367331E-12</v>
      </c>
    </row>
    <row r="1475" spans="1:101" ht="18" customHeight="1">
      <c r="E1475" s="20"/>
      <c r="F1475" s="20"/>
      <c r="G1475" s="20"/>
      <c r="H1475" s="20"/>
      <c r="I1475" s="20"/>
      <c r="J1475" s="20"/>
      <c r="K1475" s="20"/>
      <c r="L1475" s="20"/>
      <c r="M1475" s="20"/>
      <c r="N1475" s="20"/>
      <c r="O1475" s="20"/>
      <c r="P1475" s="20"/>
      <c r="Q1475" s="20"/>
      <c r="R1475" s="20"/>
      <c r="S1475" s="20"/>
      <c r="T1475" s="20"/>
      <c r="U1475" s="20"/>
      <c r="V1475" s="20"/>
      <c r="W1475" s="20"/>
      <c r="X1475" s="20"/>
      <c r="Y1475" s="20"/>
      <c r="Z1475" s="20"/>
      <c r="AA1475" s="20"/>
      <c r="AB1475" s="30"/>
      <c r="AC1475" s="20"/>
      <c r="AD1475" s="20"/>
      <c r="AE1475" s="20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</row>
    <row r="1476" spans="1:101" ht="18" customHeight="1"/>
    <row r="1477" spans="1:101" ht="18" customHeight="1" thickBot="1">
      <c r="A1477" s="23"/>
      <c r="B1477" s="23"/>
      <c r="C1477" s="23"/>
      <c r="D1477" s="20" t="s">
        <v>6</v>
      </c>
      <c r="E1477" s="20"/>
      <c r="F1477" s="20"/>
      <c r="G1477" s="20"/>
      <c r="H1477" s="20"/>
      <c r="I1477" s="20" t="s">
        <v>7</v>
      </c>
      <c r="J1477" s="20"/>
      <c r="K1477" s="20"/>
      <c r="L1477" s="20"/>
      <c r="M1477" s="23"/>
      <c r="N1477" s="23"/>
      <c r="O1477" s="24" t="s">
        <v>8</v>
      </c>
      <c r="P1477" s="23"/>
      <c r="Q1477" s="23"/>
      <c r="R1477" s="23"/>
      <c r="S1477" s="20"/>
      <c r="T1477" s="20" t="s">
        <v>9</v>
      </c>
      <c r="U1477" s="23"/>
      <c r="V1477" s="23"/>
      <c r="W1477" s="23"/>
      <c r="X1477" s="23"/>
      <c r="Y1477" s="24" t="s">
        <v>10</v>
      </c>
      <c r="Z1477" s="23"/>
      <c r="AA1477" s="23"/>
      <c r="AB1477" s="23"/>
      <c r="AC1477" s="24" t="s">
        <v>11</v>
      </c>
      <c r="AD1477" s="20"/>
      <c r="AE1477" s="20"/>
      <c r="AF1477" s="20"/>
      <c r="AG1477" s="20"/>
      <c r="AH1477" s="23"/>
      <c r="AI1477" s="24" t="s">
        <v>12</v>
      </c>
      <c r="AJ1477" s="23"/>
      <c r="AK1477" s="23"/>
      <c r="AL1477" s="20"/>
      <c r="AM1477" s="24" t="s">
        <v>21</v>
      </c>
      <c r="AN1477" s="20"/>
      <c r="AO1477" s="23"/>
      <c r="AP1477" s="23"/>
      <c r="AQ1477" s="23"/>
      <c r="AR1477" s="23"/>
      <c r="AS1477" s="24" t="s">
        <v>87</v>
      </c>
      <c r="AT1477" s="23"/>
      <c r="AU1477" s="23"/>
      <c r="AV1477" s="23"/>
      <c r="AW1477" s="24" t="s">
        <v>22</v>
      </c>
      <c r="AX1477" s="20"/>
      <c r="AY1477" s="20"/>
      <c r="AZ1477" s="20"/>
      <c r="BA1477" s="20"/>
      <c r="BB1477" s="23"/>
      <c r="BC1477" s="24" t="s">
        <v>13</v>
      </c>
      <c r="BD1477" s="23"/>
      <c r="BE1477" s="23"/>
      <c r="BF1477" s="23"/>
      <c r="BG1477" s="24" t="s">
        <v>23</v>
      </c>
      <c r="BH1477" s="20"/>
      <c r="BI1477" s="23"/>
      <c r="BJ1477" s="23"/>
      <c r="BK1477" s="23"/>
      <c r="BL1477" s="23"/>
      <c r="BM1477" s="24" t="s">
        <v>24</v>
      </c>
      <c r="BN1477" s="23"/>
      <c r="BO1477" s="23"/>
      <c r="BP1477" s="23"/>
      <c r="BQ1477" s="24" t="s">
        <v>22</v>
      </c>
      <c r="BR1477" s="20"/>
      <c r="BS1477" s="20"/>
      <c r="BT1477" s="20"/>
      <c r="BU1477" s="20"/>
      <c r="BV1477" s="23"/>
      <c r="BW1477" s="24" t="s">
        <v>25</v>
      </c>
      <c r="BX1477" s="23"/>
      <c r="BY1477" s="23"/>
      <c r="BZ1477" s="23"/>
      <c r="CA1477" s="24" t="s">
        <v>23</v>
      </c>
      <c r="CB1477" s="20"/>
      <c r="CC1477" s="23"/>
      <c r="CD1477" s="23"/>
      <c r="CE1477" s="23"/>
      <c r="CF1477" s="23"/>
      <c r="CG1477" s="24" t="s">
        <v>88</v>
      </c>
      <c r="CH1477" s="23"/>
      <c r="CI1477" s="23"/>
      <c r="CJ1477" s="23"/>
      <c r="CK1477" s="24" t="s">
        <v>155</v>
      </c>
      <c r="CL1477" s="24"/>
      <c r="CM1477" s="23"/>
      <c r="CN1477" s="23"/>
      <c r="CO1477" s="23"/>
      <c r="CP1477" s="23"/>
      <c r="CQ1477" s="24" t="s">
        <v>89</v>
      </c>
      <c r="CR1477" s="23"/>
      <c r="CS1477" s="23"/>
    </row>
    <row r="1478" spans="1:101" ht="18" customHeight="1" thickBot="1">
      <c r="A1478" s="23"/>
      <c r="B1478" s="33"/>
      <c r="C1478" s="23"/>
      <c r="D1478" s="7" t="s">
        <v>99</v>
      </c>
      <c r="E1478" s="8"/>
      <c r="F1478" s="8" t="s">
        <v>100</v>
      </c>
      <c r="G1478" s="9"/>
      <c r="H1478" s="10"/>
      <c r="I1478" s="7" t="s">
        <v>103</v>
      </c>
      <c r="J1478" s="8"/>
      <c r="K1478" s="8" t="s">
        <v>104</v>
      </c>
      <c r="L1478" s="9"/>
      <c r="M1478" s="23"/>
      <c r="N1478" s="194" t="s">
        <v>74</v>
      </c>
      <c r="O1478" s="195"/>
      <c r="P1478" s="196" t="s">
        <v>75</v>
      </c>
      <c r="Q1478" s="197"/>
      <c r="R1478" s="23"/>
      <c r="S1478" s="7" t="s">
        <v>2</v>
      </c>
      <c r="T1478" s="8"/>
      <c r="U1478" s="8" t="s">
        <v>3</v>
      </c>
      <c r="V1478" s="9"/>
      <c r="W1478" s="20"/>
      <c r="X1478" s="194" t="s">
        <v>108</v>
      </c>
      <c r="Y1478" s="195"/>
      <c r="Z1478" s="196" t="s">
        <v>109</v>
      </c>
      <c r="AA1478" s="197"/>
      <c r="AB1478" s="20"/>
      <c r="AC1478" s="7" t="s">
        <v>107</v>
      </c>
      <c r="AD1478" s="8"/>
      <c r="AE1478" s="8" t="s">
        <v>14</v>
      </c>
      <c r="AF1478" s="9"/>
      <c r="AG1478" s="20"/>
      <c r="AH1478" s="194" t="s">
        <v>112</v>
      </c>
      <c r="AI1478" s="195"/>
      <c r="AJ1478" s="196" t="s">
        <v>113</v>
      </c>
      <c r="AK1478" s="197"/>
      <c r="AL1478" s="20"/>
      <c r="AM1478" s="106" t="s">
        <v>135</v>
      </c>
      <c r="AN1478" s="107"/>
      <c r="AO1478" s="107" t="s">
        <v>136</v>
      </c>
      <c r="AP1478" s="108"/>
      <c r="AQ1478" s="23"/>
      <c r="AR1478" s="194" t="s">
        <v>116</v>
      </c>
      <c r="AS1478" s="195"/>
      <c r="AT1478" s="196" t="s">
        <v>0</v>
      </c>
      <c r="AU1478" s="197"/>
      <c r="AV1478" s="36"/>
      <c r="AW1478" s="7" t="s">
        <v>139</v>
      </c>
      <c r="AX1478" s="8"/>
      <c r="AY1478" s="8" t="s">
        <v>140</v>
      </c>
      <c r="AZ1478" s="9"/>
      <c r="BA1478" s="20"/>
      <c r="BB1478" s="194" t="s">
        <v>119</v>
      </c>
      <c r="BC1478" s="195"/>
      <c r="BD1478" s="196" t="s">
        <v>120</v>
      </c>
      <c r="BE1478" s="197"/>
      <c r="BF1478" s="36"/>
      <c r="BG1478" s="190" t="s">
        <v>143</v>
      </c>
      <c r="BH1478" s="191"/>
      <c r="BI1478" s="192" t="s">
        <v>144</v>
      </c>
      <c r="BJ1478" s="193"/>
      <c r="BK1478" s="36"/>
      <c r="BL1478" s="194" t="s">
        <v>123</v>
      </c>
      <c r="BM1478" s="195"/>
      <c r="BN1478" s="196" t="s">
        <v>124</v>
      </c>
      <c r="BO1478" s="197"/>
      <c r="BP1478" s="36"/>
      <c r="BQ1478" s="7" t="s">
        <v>147</v>
      </c>
      <c r="BR1478" s="8"/>
      <c r="BS1478" s="8" t="s">
        <v>148</v>
      </c>
      <c r="BT1478" s="9"/>
      <c r="BU1478" s="20"/>
      <c r="BV1478" s="194" t="s">
        <v>127</v>
      </c>
      <c r="BW1478" s="195"/>
      <c r="BX1478" s="196" t="s">
        <v>128</v>
      </c>
      <c r="BY1478" s="197"/>
      <c r="BZ1478" s="36"/>
      <c r="CA1478" s="7" t="s">
        <v>151</v>
      </c>
      <c r="CB1478" s="8"/>
      <c r="CC1478" s="8" t="s">
        <v>152</v>
      </c>
      <c r="CD1478" s="9"/>
      <c r="CE1478" s="36"/>
      <c r="CF1478" s="194" t="s">
        <v>131</v>
      </c>
      <c r="CG1478" s="195"/>
      <c r="CH1478" s="196" t="s">
        <v>132</v>
      </c>
      <c r="CI1478" s="197"/>
      <c r="CJ1478" s="23"/>
      <c r="CK1478" s="7" t="s">
        <v>156</v>
      </c>
      <c r="CL1478" s="8"/>
      <c r="CM1478" s="8" t="s">
        <v>157</v>
      </c>
      <c r="CN1478" s="9"/>
      <c r="CO1478" s="23"/>
      <c r="CP1478" s="194" t="s">
        <v>160</v>
      </c>
      <c r="CQ1478" s="195"/>
      <c r="CR1478" s="196" t="s">
        <v>132</v>
      </c>
      <c r="CS1478" s="197"/>
      <c r="CU1478" s="26" t="s">
        <v>15</v>
      </c>
      <c r="CW1478" s="52" t="s">
        <v>46</v>
      </c>
    </row>
    <row r="1479" spans="1:101" ht="18" customHeight="1" thickTop="1" thickBot="1">
      <c r="B1479" s="34">
        <v>3.64</v>
      </c>
      <c r="D1479" s="11">
        <v>1</v>
      </c>
      <c r="E1479" s="12">
        <v>0</v>
      </c>
      <c r="F1479" s="13">
        <v>0</v>
      </c>
      <c r="G1479" s="14">
        <v>0</v>
      </c>
      <c r="H1479" s="10"/>
      <c r="I1479" s="11">
        <v>1</v>
      </c>
      <c r="J1479" s="12">
        <v>0</v>
      </c>
      <c r="K1479" s="13">
        <v>0</v>
      </c>
      <c r="L1479" s="40">
        <f t="shared" ref="L1479" si="15606">$B1479*$J$4</f>
        <v>5.1944256000000006</v>
      </c>
      <c r="N1479" s="1">
        <f t="shared" ref="N1479" si="15607">D1479*I1479+F1479*I1482-E1479*J1479-G1479*J1482</f>
        <v>1</v>
      </c>
      <c r="O1479" s="4">
        <f t="shared" ref="O1479" si="15608">(D1479*J1479+E1479*I1479+F1479*J1482+G1479*I1482)</f>
        <v>0</v>
      </c>
      <c r="P1479" s="2">
        <f t="shared" ref="P1479" si="15609">D1479*K1479+F1479*K1482-E1479*L1479-G1479*L1482</f>
        <v>0</v>
      </c>
      <c r="Q1479" s="3">
        <f t="shared" ref="Q1479" si="15610">(D1479*L1479+E1479*K1479+F1479*L1482+G1479*K1482)</f>
        <v>5.1944256000000006</v>
      </c>
      <c r="S1479" s="11">
        <v>1</v>
      </c>
      <c r="T1479" s="12">
        <v>0</v>
      </c>
      <c r="U1479" s="13">
        <v>0</v>
      </c>
      <c r="V1479" s="13">
        <v>0</v>
      </c>
      <c r="W1479" s="20"/>
      <c r="X1479" s="1">
        <f t="shared" ref="X1479" si="15611">N1479*S1479+P1479*S1482-O1479*T1479-Q1479*T1482</f>
        <v>-33.118583068344329</v>
      </c>
      <c r="Y1479" s="4">
        <f t="shared" ref="Y1479" si="15612">(N1479*T1479+O1479*S1479+P1479*T1482+Q1479*S1482)</f>
        <v>0</v>
      </c>
      <c r="Z1479" s="2">
        <f t="shared" ref="Z1479" si="15613">N1479*U1479+P1479*U1482-O1479*V1479-Q1479*V1482</f>
        <v>0</v>
      </c>
      <c r="AA1479" s="3">
        <f t="shared" ref="AA1479" si="15614">(N1479*V1479+O1479*U1479+P1479*V1482+Q1479*U1482)</f>
        <v>5.1944256000000006</v>
      </c>
      <c r="AB1479" s="20"/>
      <c r="AC1479" s="11">
        <v>1</v>
      </c>
      <c r="AD1479" s="12">
        <v>0</v>
      </c>
      <c r="AE1479" s="13">
        <v>0</v>
      </c>
      <c r="AF1479" s="40">
        <f t="shared" ref="AF1479" si="15615">$B1479*$AD$4</f>
        <v>6.2334636000000003</v>
      </c>
      <c r="AG1479" s="20"/>
      <c r="AH1479" s="1">
        <f t="shared" ref="AH1479" si="15616">X1479*AC1479+Z1479*AC1482-Y1479*AD1479-AA1479*AD1482</f>
        <v>-33.118583068344329</v>
      </c>
      <c r="AI1479" s="4">
        <f t="shared" ref="AI1479" si="15617">(X1479*AD1479+Y1479*AC1479+Z1479*AD1482+AA1479*AC1482)</f>
        <v>0</v>
      </c>
      <c r="AJ1479" s="2">
        <f t="shared" ref="AJ1479" si="15618">X1479*AE1479+Z1479*AE1482-Y1479*AF1479-AA1479*AF1482</f>
        <v>0</v>
      </c>
      <c r="AK1479" s="3">
        <f t="shared" ref="AK1479" si="15619">(X1479*AF1479+Y1479*AE1479+Z1479*AF1482+AA1479*AE1482)</f>
        <v>-201.2490564401007</v>
      </c>
      <c r="AL1479" s="20"/>
      <c r="AM1479" s="11">
        <v>1</v>
      </c>
      <c r="AN1479" s="12">
        <v>0</v>
      </c>
      <c r="AO1479" s="13">
        <v>0</v>
      </c>
      <c r="AP1479" s="14">
        <v>0</v>
      </c>
      <c r="AR1479" s="1">
        <f t="shared" ref="AR1479" si="15620">AH1479*AM1479+AJ1479*AM1482-AI1479*AN1479-AK1479*AN1482</f>
        <v>1362.9393594883379</v>
      </c>
      <c r="AS1479" s="4">
        <f t="shared" ref="AS1479" si="15621">(AH1479*AN1479+AI1479*AM1479+AJ1479*AN1482+AK1479*AM1482)</f>
        <v>0</v>
      </c>
      <c r="AT1479" s="2">
        <f t="shared" ref="AT1479" si="15622">AH1479*AO1479+AJ1479*AO1482-AI1479*AP1479-AK1479*AP1482</f>
        <v>0</v>
      </c>
      <c r="AU1479" s="3">
        <f t="shared" ref="AU1479" si="15623">(AH1479*AP1479+AI1479*AO1479+AJ1479*AP1482+AK1479*AO1482)</f>
        <v>-201.2490564401007</v>
      </c>
      <c r="AV1479" s="20"/>
      <c r="AW1479" s="11">
        <v>1</v>
      </c>
      <c r="AX1479" s="12">
        <v>0</v>
      </c>
      <c r="AY1479" s="13">
        <v>0</v>
      </c>
      <c r="AZ1479" s="40">
        <f t="shared" ref="AZ1479" si="15624">$B1479*$AX$4</f>
        <v>6.2334636000000003</v>
      </c>
      <c r="BA1479" s="20"/>
      <c r="BB1479" s="1">
        <f t="shared" ref="BB1479" si="15625">AR1479*AW1479+AT1479*AW1482-AS1479*AX1479-AU1479*AX1482</f>
        <v>1362.9393594883379</v>
      </c>
      <c r="BC1479" s="4">
        <f t="shared" ref="BC1479" si="15626">(AR1479*AX1479+AS1479*AW1479+AT1479*AX1482+AU1479*AW1482)</f>
        <v>0</v>
      </c>
      <c r="BD1479" s="2">
        <f t="shared" ref="BD1479" si="15627">AR1479*AY1479+AT1479*AY1482-AS1479*AZ1479-AU1479*AZ1482</f>
        <v>0</v>
      </c>
      <c r="BE1479" s="3">
        <f t="shared" ref="BE1479" si="15628">(AR1479*AZ1479+AS1479*AY1479+AT1479*AZ1482+AU1479*AY1482)</f>
        <v>8294.5838299377683</v>
      </c>
      <c r="BF1479" s="20"/>
      <c r="BG1479" s="11">
        <v>1</v>
      </c>
      <c r="BH1479" s="12">
        <v>0</v>
      </c>
      <c r="BI1479" s="13">
        <v>0</v>
      </c>
      <c r="BJ1479" s="14">
        <v>0</v>
      </c>
      <c r="BK1479" s="20"/>
      <c r="BL1479" s="1">
        <f t="shared" ref="BL1479" si="15629">BB1479*BG1479+BD1479*BG1482-BC1479*BH1479-BE1479*BH1482</f>
        <v>-53118.435331695488</v>
      </c>
      <c r="BM1479" s="4">
        <f t="shared" ref="BM1479" si="15630">(BB1479*BH1479+BC1479*BG1479+BD1479*BH1482+BE1479*BG1482)</f>
        <v>0</v>
      </c>
      <c r="BN1479" s="2">
        <f t="shared" ref="BN1479" si="15631">BB1479*BI1479+BD1479*BI1482-BC1479*BJ1479-BE1479*BJ1482</f>
        <v>0</v>
      </c>
      <c r="BO1479" s="3">
        <f t="shared" ref="BO1479" si="15632">(BB1479*BJ1479+BC1479*BI1479+BD1479*BJ1482+BE1479*BI1482)</f>
        <v>8294.5838299377683</v>
      </c>
      <c r="BP1479" s="20"/>
      <c r="BQ1479" s="11">
        <v>1</v>
      </c>
      <c r="BR1479" s="12">
        <v>0</v>
      </c>
      <c r="BS1479" s="13">
        <v>0</v>
      </c>
      <c r="BT1479" s="40">
        <f t="shared" ref="BT1479" si="15633">$B1479*BR$4</f>
        <v>5.1944256000000006</v>
      </c>
      <c r="BU1479" s="20"/>
      <c r="BV1479" s="1">
        <f t="shared" ref="BV1479" si="15634">BL1479*BQ1479+BN1479*BQ1482-BM1479*BR1479-BO1479*BR1482</f>
        <v>-53118.435331695488</v>
      </c>
      <c r="BW1479" s="4">
        <f t="shared" ref="BW1479" si="15635">(BL1479*BR1479+BM1479*BQ1479+BN1479*BR1482+BO1479*BQ1482)</f>
        <v>0</v>
      </c>
      <c r="BX1479" s="2">
        <f t="shared" ref="BX1479" si="15636">BL1479*BS1479+BN1479*BS1482-BM1479*BT1479-BO1479*BT1482</f>
        <v>0</v>
      </c>
      <c r="BY1479" s="3">
        <f t="shared" ref="BY1479" si="15637">(BL1479*BT1479+BM1479*BS1479+BN1479*BT1482+BO1479*BS1482)</f>
        <v>-267625.17648896575</v>
      </c>
      <c r="BZ1479" s="20"/>
      <c r="CA1479" s="11">
        <v>1</v>
      </c>
      <c r="CB1479" s="12">
        <v>0</v>
      </c>
      <c r="CC1479" s="13">
        <v>0</v>
      </c>
      <c r="CD1479" s="14">
        <v>0</v>
      </c>
      <c r="CE1479" s="20"/>
      <c r="CF1479" s="1">
        <f t="shared" ref="CF1479" si="15638">BV1479*CA1479+BX1479*CA1482-BW1479*CB1479-BY1479*CB1482</f>
        <v>740311.85230641195</v>
      </c>
      <c r="CG1479" s="4">
        <f t="shared" ref="CG1479" si="15639">(BV1479*CB1479+BW1479*CA1479+BX1479*CB1482+BY1479*CA1482)</f>
        <v>0</v>
      </c>
      <c r="CH1479" s="2">
        <f t="shared" ref="CH1479" si="15640">BV1479*CC1479+BX1479*CC1482-BW1479*CD1479-BY1479*CD1482</f>
        <v>0</v>
      </c>
      <c r="CI1479" s="3">
        <f t="shared" ref="CI1479" si="15641">(BV1479*CD1479+BW1479*CC1479+BX1479*CD1482+BY1479*CC1482)</f>
        <v>-267625.17648896575</v>
      </c>
      <c r="CJ1479" s="28"/>
      <c r="CK1479" s="11">
        <v>1</v>
      </c>
      <c r="CL1479" s="12">
        <v>0</v>
      </c>
      <c r="CM1479" s="13">
        <v>0</v>
      </c>
      <c r="CN1479" s="14">
        <v>0</v>
      </c>
      <c r="CP1479" s="1">
        <f t="shared" ref="CP1479" si="15642">CF1479*CK1479+CH1479*CK1482-CG1479*CL1479-CI1479*CL1482</f>
        <v>740311.85230641195</v>
      </c>
      <c r="CQ1479" s="4">
        <f t="shared" ref="CQ1479" si="15643">(CF1479*CL1479+CG1479*CK1479+CH1479*CL1482+CI1479*CK1482)</f>
        <v>-267625.17648896575</v>
      </c>
      <c r="CR1479" s="2">
        <f t="shared" ref="CR1479" si="15644">CF1479*CM1479+CH1479*CM1482-CG1479*CN1479-CI1479*CN1482</f>
        <v>0</v>
      </c>
      <c r="CS1479" s="3">
        <f t="shared" ref="CS1479" si="15645">(CF1479*CN1479+CG1479*CM1479+CH1479*CN1482+CI1479*CM1482)</f>
        <v>-267625.17648896575</v>
      </c>
      <c r="CU1479" s="29">
        <f t="shared" ref="CU1479" si="15646">20*LOG(((1+$CL$4)/$CL$4)/((CP1479+CP1482)^2+(CQ1479+CQ1482)^2)^0.5)</f>
        <v>-121.27227865934657</v>
      </c>
      <c r="CW1479" s="53">
        <f t="shared" ref="CW1479" si="15647">((CP1479^2+CQ1479^2)^0.5)/((CP1482^2+CQ1482^2)^0.5)</f>
        <v>0.36150329844864981</v>
      </c>
    </row>
    <row r="1480" spans="1:101" ht="18" customHeight="1" thickBot="1">
      <c r="D1480" s="11"/>
      <c r="E1480" s="13"/>
      <c r="F1480" s="13"/>
      <c r="G1480" s="15"/>
      <c r="H1480" s="10"/>
      <c r="I1480" s="11"/>
      <c r="J1480" s="13"/>
      <c r="K1480" s="13"/>
      <c r="L1480" s="15"/>
      <c r="N1480" s="5"/>
      <c r="Q1480" s="6"/>
      <c r="S1480" s="11"/>
      <c r="T1480" s="13"/>
      <c r="U1480" s="13"/>
      <c r="V1480" s="15"/>
      <c r="W1480" s="20"/>
      <c r="X1480" s="5"/>
      <c r="AA1480" s="6"/>
      <c r="AB1480" s="20"/>
      <c r="AC1480" s="11"/>
      <c r="AD1480" s="13"/>
      <c r="AE1480" s="13"/>
      <c r="AF1480" s="15"/>
      <c r="AG1480" s="20"/>
      <c r="AH1480" s="5"/>
      <c r="AK1480" s="6"/>
      <c r="AL1480" s="20"/>
      <c r="AM1480" s="11"/>
      <c r="AN1480" s="13"/>
      <c r="AO1480" s="13"/>
      <c r="AP1480" s="15"/>
      <c r="AR1480" s="5"/>
      <c r="AU1480" s="6"/>
      <c r="AW1480" s="11"/>
      <c r="AX1480" s="13"/>
      <c r="AY1480" s="13"/>
      <c r="AZ1480" s="15"/>
      <c r="BA1480" s="20"/>
      <c r="BB1480" s="5"/>
      <c r="BE1480" s="6"/>
      <c r="BG1480" s="11"/>
      <c r="BH1480" s="13"/>
      <c r="BI1480" s="13"/>
      <c r="BJ1480" s="15"/>
      <c r="BL1480" s="5"/>
      <c r="BO1480" s="6"/>
      <c r="BQ1480" s="11"/>
      <c r="BR1480" s="13"/>
      <c r="BS1480" s="13"/>
      <c r="BT1480" s="15"/>
      <c r="BU1480" s="20"/>
      <c r="BV1480" s="5"/>
      <c r="BY1480" s="6"/>
      <c r="CA1480" s="11"/>
      <c r="CB1480" s="13"/>
      <c r="CC1480" s="13"/>
      <c r="CD1480" s="15"/>
      <c r="CF1480" s="5"/>
      <c r="CI1480" s="6"/>
      <c r="CK1480" s="11"/>
      <c r="CL1480" s="13"/>
      <c r="CM1480" s="13"/>
      <c r="CN1480" s="15"/>
      <c r="CP1480" s="5"/>
      <c r="CS1480" s="6"/>
      <c r="CW1480" s="54"/>
    </row>
    <row r="1481" spans="1:101" ht="18" customHeight="1" thickBot="1">
      <c r="D1481" s="11" t="s">
        <v>101</v>
      </c>
      <c r="E1481" s="13"/>
      <c r="F1481" s="13" t="s">
        <v>102</v>
      </c>
      <c r="G1481" s="15"/>
      <c r="H1481" s="10"/>
      <c r="I1481" s="11" t="s">
        <v>106</v>
      </c>
      <c r="J1481" s="13"/>
      <c r="K1481" s="13" t="s">
        <v>105</v>
      </c>
      <c r="L1481" s="15"/>
      <c r="N1481" s="194" t="s">
        <v>16</v>
      </c>
      <c r="O1481" s="195"/>
      <c r="P1481" s="196" t="s">
        <v>17</v>
      </c>
      <c r="Q1481" s="197"/>
      <c r="S1481" s="11" t="s">
        <v>4</v>
      </c>
      <c r="T1481" s="13"/>
      <c r="U1481" s="13" t="s">
        <v>5</v>
      </c>
      <c r="V1481" s="15"/>
      <c r="W1481" s="20"/>
      <c r="X1481" s="194" t="s">
        <v>111</v>
      </c>
      <c r="Y1481" s="195"/>
      <c r="Z1481" s="196" t="s">
        <v>110</v>
      </c>
      <c r="AA1481" s="197"/>
      <c r="AB1481" s="20"/>
      <c r="AC1481" s="11" t="s">
        <v>18</v>
      </c>
      <c r="AD1481" s="13"/>
      <c r="AE1481" s="13" t="s">
        <v>19</v>
      </c>
      <c r="AF1481" s="15"/>
      <c r="AG1481" s="20"/>
      <c r="AH1481" s="194" t="s">
        <v>114</v>
      </c>
      <c r="AI1481" s="195"/>
      <c r="AJ1481" s="196" t="s">
        <v>115</v>
      </c>
      <c r="AK1481" s="197"/>
      <c r="AL1481" s="20"/>
      <c r="AM1481" s="11" t="s">
        <v>138</v>
      </c>
      <c r="AN1481" s="13"/>
      <c r="AO1481" s="13" t="s">
        <v>137</v>
      </c>
      <c r="AP1481" s="15"/>
      <c r="AR1481" s="194" t="s">
        <v>117</v>
      </c>
      <c r="AS1481" s="195"/>
      <c r="AT1481" s="196" t="s">
        <v>118</v>
      </c>
      <c r="AU1481" s="197"/>
      <c r="AV1481" s="36"/>
      <c r="AW1481" s="11" t="s">
        <v>142</v>
      </c>
      <c r="AX1481" s="13"/>
      <c r="AY1481" s="13" t="s">
        <v>141</v>
      </c>
      <c r="AZ1481" s="15"/>
      <c r="BA1481" s="20"/>
      <c r="BB1481" s="194" t="s">
        <v>122</v>
      </c>
      <c r="BC1481" s="195"/>
      <c r="BD1481" s="196" t="s">
        <v>121</v>
      </c>
      <c r="BE1481" s="197"/>
      <c r="BF1481" s="36"/>
      <c r="BG1481" s="11" t="s">
        <v>145</v>
      </c>
      <c r="BH1481" s="13"/>
      <c r="BI1481" s="13" t="s">
        <v>146</v>
      </c>
      <c r="BJ1481" s="15"/>
      <c r="BK1481" s="36"/>
      <c r="BL1481" s="194" t="s">
        <v>125</v>
      </c>
      <c r="BM1481" s="195"/>
      <c r="BN1481" s="196" t="s">
        <v>126</v>
      </c>
      <c r="BO1481" s="197"/>
      <c r="BP1481" s="36"/>
      <c r="BQ1481" s="11" t="s">
        <v>150</v>
      </c>
      <c r="BR1481" s="13"/>
      <c r="BS1481" s="13" t="s">
        <v>149</v>
      </c>
      <c r="BT1481" s="15"/>
      <c r="BU1481" s="20"/>
      <c r="BV1481" s="194" t="s">
        <v>129</v>
      </c>
      <c r="BW1481" s="195"/>
      <c r="BX1481" s="196" t="s">
        <v>130</v>
      </c>
      <c r="BY1481" s="197"/>
      <c r="BZ1481" s="36"/>
      <c r="CA1481" s="11" t="s">
        <v>154</v>
      </c>
      <c r="CB1481" s="13"/>
      <c r="CC1481" s="13" t="s">
        <v>153</v>
      </c>
      <c r="CD1481" s="15"/>
      <c r="CE1481" s="36"/>
      <c r="CF1481" s="194" t="s">
        <v>134</v>
      </c>
      <c r="CG1481" s="195"/>
      <c r="CH1481" s="196" t="s">
        <v>133</v>
      </c>
      <c r="CI1481" s="197"/>
      <c r="CK1481" s="11" t="s">
        <v>159</v>
      </c>
      <c r="CL1481" s="13"/>
      <c r="CM1481" s="13" t="s">
        <v>158</v>
      </c>
      <c r="CN1481" s="15"/>
      <c r="CP1481" s="109" t="s">
        <v>161</v>
      </c>
      <c r="CQ1481" s="110"/>
      <c r="CR1481" s="111" t="s">
        <v>162</v>
      </c>
      <c r="CS1481" s="112"/>
      <c r="CU1481" s="38" t="s">
        <v>29</v>
      </c>
      <c r="CW1481" s="55" t="s">
        <v>47</v>
      </c>
    </row>
    <row r="1482" spans="1:101" ht="18" customHeight="1" thickTop="1" thickBot="1">
      <c r="D1482" s="16">
        <v>0</v>
      </c>
      <c r="E1482" s="17">
        <f t="shared" ref="E1482" si="15648">$B1479*$E$4</f>
        <v>2.9647071999999999</v>
      </c>
      <c r="F1482" s="18">
        <v>1</v>
      </c>
      <c r="G1482" s="19">
        <v>0</v>
      </c>
      <c r="H1482" s="10"/>
      <c r="I1482" s="16">
        <v>0</v>
      </c>
      <c r="J1482" s="17">
        <v>0</v>
      </c>
      <c r="K1482" s="18">
        <v>1</v>
      </c>
      <c r="L1482" s="19">
        <v>0</v>
      </c>
      <c r="N1482" s="1">
        <f t="shared" ref="N1482" si="15649">D1482*I1479+F1482*I1482-E1482*J1479-G1482*J1482</f>
        <v>0</v>
      </c>
      <c r="O1482" s="4">
        <f t="shared" ref="O1482" si="15650">(D1482*J1479+E1482*I1479+F1482*J1482+G1482*I1482)</f>
        <v>2.9647071999999999</v>
      </c>
      <c r="P1482" s="2">
        <f t="shared" ref="P1482" si="15651">D1482*K1479+F1482*K1482-E1482*L1479-G1482*L1482</f>
        <v>-14.399950976184321</v>
      </c>
      <c r="Q1482" s="3">
        <f t="shared" ref="Q1482" si="15652">(D1482*L1479+E1482*K1479+F1482*L1482+G1482*K1482)</f>
        <v>0</v>
      </c>
      <c r="S1482" s="16">
        <v>0</v>
      </c>
      <c r="T1482" s="17">
        <f t="shared" ref="T1482" si="15653">$B1479*$T$4</f>
        <v>6.5683072000000005</v>
      </c>
      <c r="U1482" s="18">
        <v>1</v>
      </c>
      <c r="V1482" s="19">
        <v>0</v>
      </c>
      <c r="W1482" s="20"/>
      <c r="X1482" s="1">
        <f t="shared" ref="X1482" si="15654">N1482*S1479+P1482*S1482-O1482*T1479-Q1482*T1482</f>
        <v>0</v>
      </c>
      <c r="Y1482" s="4">
        <f t="shared" ref="Y1482" si="15655">(N1482*T1479+O1482*S1479+P1482*T1482+Q1482*S1482)</f>
        <v>-91.61859447651851</v>
      </c>
      <c r="Z1482" s="2">
        <f t="shared" ref="Z1482" si="15656">N1482*U1479+P1482*U1482-O1482*V1479-Q1482*V1482</f>
        <v>-14.399950976184321</v>
      </c>
      <c r="AA1482" s="3">
        <f t="shared" ref="AA1482" si="15657">(N1482*V1479+O1482*U1479+P1482*V1482+Q1482*U1482)</f>
        <v>0</v>
      </c>
      <c r="AB1482" s="20"/>
      <c r="AC1482" s="16">
        <v>0</v>
      </c>
      <c r="AD1482" s="17">
        <v>0</v>
      </c>
      <c r="AE1482" s="18">
        <v>1</v>
      </c>
      <c r="AF1482" s="19">
        <v>0</v>
      </c>
      <c r="AG1482" s="20"/>
      <c r="AH1482" s="1">
        <f t="shared" ref="AH1482" si="15658">X1482*AC1479+Z1482*AC1482-Y1482*AD1479-AA1482*AD1482</f>
        <v>0</v>
      </c>
      <c r="AI1482" s="4">
        <f t="shared" ref="AI1482" si="15659">(X1482*AD1479+Y1482*AC1479+Z1482*AD1482+AA1482*AC1482)</f>
        <v>-91.61859447651851</v>
      </c>
      <c r="AJ1482" s="2">
        <f t="shared" ref="AJ1482" si="15660">X1482*AE1479+Z1482*AE1482-Y1482*AF1479-AA1482*AF1482</f>
        <v>556.70122277635494</v>
      </c>
      <c r="AK1482" s="3">
        <f t="shared" ref="AK1482" si="15661">(X1482*AF1479+Y1482*AE1479+Z1482*AF1482+AA1482*AE1482)</f>
        <v>0</v>
      </c>
      <c r="AL1482" s="20"/>
      <c r="AM1482" s="16">
        <v>0</v>
      </c>
      <c r="AN1482" s="17">
        <f t="shared" ref="AN1482" si="15662">$B1479*$AN$4</f>
        <v>6.9369664000000002</v>
      </c>
      <c r="AO1482" s="18">
        <v>1</v>
      </c>
      <c r="AP1482" s="19">
        <v>0</v>
      </c>
      <c r="AR1482" s="1">
        <f t="shared" ref="AR1482" si="15663">AH1482*AM1479+AJ1482*AM1482-AI1482*AN1479-AK1482*AN1482</f>
        <v>0</v>
      </c>
      <c r="AS1482" s="4">
        <f t="shared" ref="AS1482" si="15664">(AH1482*AN1479+AI1482*AM1479+AJ1482*AN1482+AK1482*AM1482)</f>
        <v>3770.1990827619707</v>
      </c>
      <c r="AT1482" s="2">
        <f t="shared" ref="AT1482" si="15665">AH1482*AO1479+AJ1482*AO1482-AI1482*AP1479-AK1482*AP1482</f>
        <v>556.70122277635494</v>
      </c>
      <c r="AU1482" s="3">
        <f t="shared" ref="AU1482" si="15666">(AH1482*AP1479+AI1482*AO1479+AJ1482*AP1482+AK1482*AO1482)</f>
        <v>0</v>
      </c>
      <c r="AV1482" s="20"/>
      <c r="AW1482" s="16">
        <v>0</v>
      </c>
      <c r="AX1482" s="17">
        <v>0</v>
      </c>
      <c r="AY1482" s="18">
        <v>1</v>
      </c>
      <c r="AZ1482" s="19">
        <v>0</v>
      </c>
      <c r="BA1482" s="20"/>
      <c r="BB1482" s="1">
        <f t="shared" ref="BB1482" si="15667">AR1482*AW1479+AT1482*AW1482-AS1482*AX1479-AU1482*AX1482</f>
        <v>0</v>
      </c>
      <c r="BC1482" s="4">
        <f t="shared" ref="BC1482" si="15668">(AR1482*AX1479+AS1482*AW1479+AT1482*AX1482+AU1482*AW1482)</f>
        <v>3770.1990827619707</v>
      </c>
      <c r="BD1482" s="2">
        <f t="shared" ref="BD1482" si="15669">AR1482*AY1479+AT1482*AY1482-AS1482*AZ1479-AU1482*AZ1482</f>
        <v>-22944.697524373776</v>
      </c>
      <c r="BE1482" s="3">
        <f t="shared" ref="BE1482" si="15670">(AR1482*AZ1479+AS1482*AY1479+AT1482*AZ1482+AU1482*AY1482)</f>
        <v>0</v>
      </c>
      <c r="BF1482" s="20"/>
      <c r="BG1482" s="16">
        <v>0</v>
      </c>
      <c r="BH1482" s="17">
        <f t="shared" ref="BH1482" si="15671">$B1479*$BH$4</f>
        <v>6.5683072000000005</v>
      </c>
      <c r="BI1482" s="18">
        <v>1</v>
      </c>
      <c r="BJ1482" s="19">
        <v>0</v>
      </c>
      <c r="BK1482" s="20"/>
      <c r="BL1482" s="1">
        <f t="shared" ref="BL1482" si="15672">BB1482*BG1479+BD1482*BG1482-BC1482*BH1479-BE1482*BH1482</f>
        <v>0</v>
      </c>
      <c r="BM1482" s="4">
        <f t="shared" ref="BM1482" si="15673">(BB1482*BH1479+BC1482*BG1479+BD1482*BH1482+BE1482*BG1482)</f>
        <v>-146937.62286840449</v>
      </c>
      <c r="BN1482" s="2">
        <f t="shared" ref="BN1482" si="15674">BB1482*BI1479+BD1482*BI1482-BC1482*BJ1479-BE1482*BJ1482</f>
        <v>-22944.697524373776</v>
      </c>
      <c r="BO1482" s="3">
        <f t="shared" ref="BO1482" si="15675">(BB1482*BJ1479+BC1482*BI1479+BD1482*BJ1482+BE1482*BI1482)</f>
        <v>0</v>
      </c>
      <c r="BP1482" s="20"/>
      <c r="BQ1482" s="16">
        <v>0</v>
      </c>
      <c r="BR1482" s="17">
        <v>0</v>
      </c>
      <c r="BS1482" s="18">
        <v>1</v>
      </c>
      <c r="BT1482" s="19">
        <v>0</v>
      </c>
      <c r="BU1482" s="20"/>
      <c r="BV1482" s="1">
        <f t="shared" ref="BV1482" si="15676">BL1482*BQ1479+BN1482*BQ1482-BM1482*BR1479-BO1482*BR1482</f>
        <v>0</v>
      </c>
      <c r="BW1482" s="4">
        <f t="shared" ref="BW1482" si="15677">(BL1482*BR1479+BM1482*BQ1479+BN1482*BR1482+BO1482*BQ1482)</f>
        <v>-146937.62286840449</v>
      </c>
      <c r="BX1482" s="2">
        <f t="shared" ref="BX1482" si="15678">BL1482*BS1479+BN1482*BS1482-BM1482*BT1479-BO1482*BT1482</f>
        <v>740311.85230641207</v>
      </c>
      <c r="BY1482" s="3">
        <f t="shared" ref="BY1482" si="15679">(BL1482*BT1479+BM1482*BS1479+BN1482*BT1482+BO1482*BS1482)</f>
        <v>0</v>
      </c>
      <c r="BZ1482" s="20"/>
      <c r="CA1482" s="16">
        <v>0</v>
      </c>
      <c r="CB1482" s="17">
        <f t="shared" ref="CB1482" si="15680">$B1479*$CB$4</f>
        <v>2.9647071999999999</v>
      </c>
      <c r="CC1482" s="18">
        <v>1</v>
      </c>
      <c r="CD1482" s="19">
        <v>0</v>
      </c>
      <c r="CE1482" s="20"/>
      <c r="CF1482" s="1">
        <f t="shared" ref="CF1482" si="15681">BV1482*CA1479+BX1482*CA1482-BW1482*CB1479-BY1482*CB1482</f>
        <v>0</v>
      </c>
      <c r="CG1482" s="4">
        <f t="shared" ref="CG1482" si="15682">(BV1482*CB1479+BW1482*CA1479+BX1482*CB1482+BY1482*CA1482)</f>
        <v>2047870.2559097519</v>
      </c>
      <c r="CH1482" s="2">
        <f t="shared" ref="CH1482" si="15683">BV1482*CC1479+BX1482*CC1482-BW1482*CD1479-BY1482*CD1482</f>
        <v>740311.85230641207</v>
      </c>
      <c r="CI1482" s="3">
        <f t="shared" ref="CI1482" si="15684">(BV1482*CD1479+BW1482*CC1479+BX1482*CD1482+BY1482*CC1482)</f>
        <v>0</v>
      </c>
      <c r="CK1482" s="16">
        <f t="shared" ref="CK1482" si="15685">1/$CL$4</f>
        <v>1</v>
      </c>
      <c r="CL1482" s="17">
        <v>0</v>
      </c>
      <c r="CM1482" s="18">
        <v>1</v>
      </c>
      <c r="CN1482" s="19">
        <v>0</v>
      </c>
      <c r="CP1482" s="1">
        <f t="shared" ref="CP1482" si="15686">CF1482*CK1479+CH1482*CK1482-CG1482*CL1479-CI1482*CL1482</f>
        <v>740311.85230641207</v>
      </c>
      <c r="CQ1482" s="4">
        <f t="shared" ref="CQ1482" si="15687">(CF1482*CL1479+CG1482*CK1479+CH1482*CL1482+CI1482*CK1482)</f>
        <v>2047870.2559097519</v>
      </c>
      <c r="CR1482" s="2">
        <f t="shared" ref="CR1482" si="15688">CF1482*CM1479+CH1482*CM1482-CG1482*CN1479-CI1482*CN1482</f>
        <v>740311.85230641207</v>
      </c>
      <c r="CS1482" s="3">
        <f t="shared" ref="CS1482" si="15689">(CF1482*CN1479+CG1482*CM1479+CH1482*CN1482+CI1482*CM1482)</f>
        <v>0</v>
      </c>
      <c r="CU1482" s="39">
        <f t="shared" ref="CU1482" si="15690">(180/PI())*ATAN(-1*(CQ1479/CP1479))</f>
        <v>19.875090376789633</v>
      </c>
      <c r="CW1482" s="56">
        <f t="shared" ref="CW1482" si="15691">20*LOG(((1-(10^(CU1479/20)^2)*(1-((1-CW1479)/(1+CW1479))^2))^0.5))</f>
        <v>-2.5275022898365336E-12</v>
      </c>
    </row>
    <row r="1483" spans="1:101" ht="18" customHeight="1">
      <c r="E1483" s="20"/>
      <c r="F1483" s="20"/>
      <c r="G1483" s="20"/>
      <c r="H1483" s="20"/>
      <c r="I1483" s="20"/>
      <c r="J1483" s="20"/>
      <c r="K1483" s="20"/>
      <c r="L1483" s="20"/>
      <c r="M1483" s="20"/>
      <c r="N1483" s="20"/>
      <c r="O1483" s="20"/>
      <c r="P1483" s="20"/>
      <c r="Q1483" s="20"/>
      <c r="R1483" s="20"/>
      <c r="S1483" s="20"/>
      <c r="T1483" s="20"/>
      <c r="U1483" s="20"/>
      <c r="V1483" s="20"/>
      <c r="W1483" s="20"/>
      <c r="X1483" s="20"/>
      <c r="Y1483" s="20"/>
      <c r="Z1483" s="20"/>
      <c r="AA1483" s="20"/>
      <c r="AB1483" s="30"/>
      <c r="AC1483" s="20"/>
      <c r="AD1483" s="20"/>
      <c r="AE1483" s="20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</row>
    <row r="1484" spans="1:101" ht="18" customHeight="1"/>
    <row r="1485" spans="1:101" ht="18" customHeight="1" thickBot="1">
      <c r="A1485" s="23"/>
      <c r="B1485" s="23"/>
      <c r="C1485" s="23"/>
      <c r="D1485" s="20" t="s">
        <v>6</v>
      </c>
      <c r="E1485" s="20"/>
      <c r="F1485" s="20"/>
      <c r="G1485" s="20"/>
      <c r="H1485" s="20"/>
      <c r="I1485" s="20" t="s">
        <v>7</v>
      </c>
      <c r="J1485" s="20"/>
      <c r="K1485" s="20"/>
      <c r="L1485" s="20"/>
      <c r="M1485" s="23"/>
      <c r="N1485" s="23"/>
      <c r="O1485" s="24" t="s">
        <v>8</v>
      </c>
      <c r="P1485" s="23"/>
      <c r="Q1485" s="23"/>
      <c r="R1485" s="23"/>
      <c r="S1485" s="20"/>
      <c r="T1485" s="20" t="s">
        <v>9</v>
      </c>
      <c r="U1485" s="23"/>
      <c r="V1485" s="23"/>
      <c r="W1485" s="23"/>
      <c r="X1485" s="23"/>
      <c r="Y1485" s="24" t="s">
        <v>10</v>
      </c>
      <c r="Z1485" s="23"/>
      <c r="AA1485" s="23"/>
      <c r="AB1485" s="23"/>
      <c r="AC1485" s="24" t="s">
        <v>11</v>
      </c>
      <c r="AD1485" s="20"/>
      <c r="AE1485" s="20"/>
      <c r="AF1485" s="20"/>
      <c r="AG1485" s="20"/>
      <c r="AH1485" s="23"/>
      <c r="AI1485" s="24" t="s">
        <v>12</v>
      </c>
      <c r="AJ1485" s="23"/>
      <c r="AK1485" s="23"/>
      <c r="AL1485" s="20"/>
      <c r="AM1485" s="24" t="s">
        <v>21</v>
      </c>
      <c r="AN1485" s="20"/>
      <c r="AO1485" s="23"/>
      <c r="AP1485" s="23"/>
      <c r="AQ1485" s="23"/>
      <c r="AR1485" s="23"/>
      <c r="AS1485" s="24" t="s">
        <v>87</v>
      </c>
      <c r="AT1485" s="23"/>
      <c r="AU1485" s="23"/>
      <c r="AV1485" s="23"/>
      <c r="AW1485" s="24" t="s">
        <v>22</v>
      </c>
      <c r="AX1485" s="20"/>
      <c r="AY1485" s="20"/>
      <c r="AZ1485" s="20"/>
      <c r="BA1485" s="20"/>
      <c r="BB1485" s="23"/>
      <c r="BC1485" s="24" t="s">
        <v>13</v>
      </c>
      <c r="BD1485" s="23"/>
      <c r="BE1485" s="23"/>
      <c r="BF1485" s="23"/>
      <c r="BG1485" s="24" t="s">
        <v>23</v>
      </c>
      <c r="BH1485" s="20"/>
      <c r="BI1485" s="23"/>
      <c r="BJ1485" s="23"/>
      <c r="BK1485" s="23"/>
      <c r="BL1485" s="23"/>
      <c r="BM1485" s="24" t="s">
        <v>24</v>
      </c>
      <c r="BN1485" s="23"/>
      <c r="BO1485" s="23"/>
      <c r="BP1485" s="23"/>
      <c r="BQ1485" s="24" t="s">
        <v>22</v>
      </c>
      <c r="BR1485" s="20"/>
      <c r="BS1485" s="20"/>
      <c r="BT1485" s="20"/>
      <c r="BU1485" s="20"/>
      <c r="BV1485" s="23"/>
      <c r="BW1485" s="24" t="s">
        <v>25</v>
      </c>
      <c r="BX1485" s="23"/>
      <c r="BY1485" s="23"/>
      <c r="BZ1485" s="23"/>
      <c r="CA1485" s="24" t="s">
        <v>23</v>
      </c>
      <c r="CB1485" s="20"/>
      <c r="CC1485" s="23"/>
      <c r="CD1485" s="23"/>
      <c r="CE1485" s="23"/>
      <c r="CF1485" s="23"/>
      <c r="CG1485" s="24" t="s">
        <v>88</v>
      </c>
      <c r="CH1485" s="23"/>
      <c r="CI1485" s="23"/>
      <c r="CJ1485" s="23"/>
      <c r="CK1485" s="24" t="s">
        <v>155</v>
      </c>
      <c r="CL1485" s="24"/>
      <c r="CM1485" s="23"/>
      <c r="CN1485" s="23"/>
      <c r="CO1485" s="23"/>
      <c r="CP1485" s="23"/>
      <c r="CQ1485" s="24" t="s">
        <v>89</v>
      </c>
      <c r="CR1485" s="23"/>
      <c r="CS1485" s="23"/>
    </row>
    <row r="1486" spans="1:101" ht="18" customHeight="1" thickBot="1">
      <c r="A1486" s="23"/>
      <c r="B1486" s="33"/>
      <c r="C1486" s="23"/>
      <c r="D1486" s="7" t="s">
        <v>99</v>
      </c>
      <c r="E1486" s="8"/>
      <c r="F1486" s="8" t="s">
        <v>100</v>
      </c>
      <c r="G1486" s="9"/>
      <c r="H1486" s="10"/>
      <c r="I1486" s="7" t="s">
        <v>103</v>
      </c>
      <c r="J1486" s="8"/>
      <c r="K1486" s="8" t="s">
        <v>104</v>
      </c>
      <c r="L1486" s="9"/>
      <c r="M1486" s="23"/>
      <c r="N1486" s="194" t="s">
        <v>74</v>
      </c>
      <c r="O1486" s="195"/>
      <c r="P1486" s="196" t="s">
        <v>75</v>
      </c>
      <c r="Q1486" s="197"/>
      <c r="R1486" s="23"/>
      <c r="S1486" s="7" t="s">
        <v>2</v>
      </c>
      <c r="T1486" s="8"/>
      <c r="U1486" s="8" t="s">
        <v>3</v>
      </c>
      <c r="V1486" s="9"/>
      <c r="W1486" s="20"/>
      <c r="X1486" s="194" t="s">
        <v>108</v>
      </c>
      <c r="Y1486" s="195"/>
      <c r="Z1486" s="196" t="s">
        <v>109</v>
      </c>
      <c r="AA1486" s="197"/>
      <c r="AB1486" s="20"/>
      <c r="AC1486" s="7" t="s">
        <v>107</v>
      </c>
      <c r="AD1486" s="8"/>
      <c r="AE1486" s="8" t="s">
        <v>14</v>
      </c>
      <c r="AF1486" s="9"/>
      <c r="AG1486" s="20"/>
      <c r="AH1486" s="194" t="s">
        <v>112</v>
      </c>
      <c r="AI1486" s="195"/>
      <c r="AJ1486" s="196" t="s">
        <v>113</v>
      </c>
      <c r="AK1486" s="197"/>
      <c r="AL1486" s="20"/>
      <c r="AM1486" s="106" t="s">
        <v>135</v>
      </c>
      <c r="AN1486" s="107"/>
      <c r="AO1486" s="107" t="s">
        <v>136</v>
      </c>
      <c r="AP1486" s="108"/>
      <c r="AQ1486" s="23"/>
      <c r="AR1486" s="194" t="s">
        <v>116</v>
      </c>
      <c r="AS1486" s="195"/>
      <c r="AT1486" s="196" t="s">
        <v>0</v>
      </c>
      <c r="AU1486" s="197"/>
      <c r="AV1486" s="36"/>
      <c r="AW1486" s="7" t="s">
        <v>139</v>
      </c>
      <c r="AX1486" s="8"/>
      <c r="AY1486" s="8" t="s">
        <v>140</v>
      </c>
      <c r="AZ1486" s="9"/>
      <c r="BA1486" s="20"/>
      <c r="BB1486" s="194" t="s">
        <v>119</v>
      </c>
      <c r="BC1486" s="195"/>
      <c r="BD1486" s="196" t="s">
        <v>120</v>
      </c>
      <c r="BE1486" s="197"/>
      <c r="BF1486" s="36"/>
      <c r="BG1486" s="190" t="s">
        <v>143</v>
      </c>
      <c r="BH1486" s="191"/>
      <c r="BI1486" s="192" t="s">
        <v>144</v>
      </c>
      <c r="BJ1486" s="193"/>
      <c r="BK1486" s="36"/>
      <c r="BL1486" s="194" t="s">
        <v>123</v>
      </c>
      <c r="BM1486" s="195"/>
      <c r="BN1486" s="196" t="s">
        <v>124</v>
      </c>
      <c r="BO1486" s="197"/>
      <c r="BP1486" s="36"/>
      <c r="BQ1486" s="7" t="s">
        <v>147</v>
      </c>
      <c r="BR1486" s="8"/>
      <c r="BS1486" s="8" t="s">
        <v>148</v>
      </c>
      <c r="BT1486" s="9"/>
      <c r="BU1486" s="20"/>
      <c r="BV1486" s="194" t="s">
        <v>127</v>
      </c>
      <c r="BW1486" s="195"/>
      <c r="BX1486" s="196" t="s">
        <v>128</v>
      </c>
      <c r="BY1486" s="197"/>
      <c r="BZ1486" s="36"/>
      <c r="CA1486" s="7" t="s">
        <v>151</v>
      </c>
      <c r="CB1486" s="8"/>
      <c r="CC1486" s="8" t="s">
        <v>152</v>
      </c>
      <c r="CD1486" s="9"/>
      <c r="CE1486" s="36"/>
      <c r="CF1486" s="194" t="s">
        <v>131</v>
      </c>
      <c r="CG1486" s="195"/>
      <c r="CH1486" s="196" t="s">
        <v>132</v>
      </c>
      <c r="CI1486" s="197"/>
      <c r="CJ1486" s="23"/>
      <c r="CK1486" s="7" t="s">
        <v>156</v>
      </c>
      <c r="CL1486" s="8"/>
      <c r="CM1486" s="8" t="s">
        <v>157</v>
      </c>
      <c r="CN1486" s="9"/>
      <c r="CO1486" s="23"/>
      <c r="CP1486" s="194" t="s">
        <v>160</v>
      </c>
      <c r="CQ1486" s="195"/>
      <c r="CR1486" s="196" t="s">
        <v>132</v>
      </c>
      <c r="CS1486" s="197"/>
      <c r="CU1486" s="26" t="s">
        <v>15</v>
      </c>
      <c r="CW1486" s="52" t="s">
        <v>46</v>
      </c>
    </row>
    <row r="1487" spans="1:101" ht="18" customHeight="1" thickTop="1" thickBot="1">
      <c r="B1487" s="34">
        <v>3.66</v>
      </c>
      <c r="D1487" s="11">
        <v>1</v>
      </c>
      <c r="E1487" s="12">
        <v>0</v>
      </c>
      <c r="F1487" s="13">
        <v>0</v>
      </c>
      <c r="G1487" s="14">
        <v>0</v>
      </c>
      <c r="H1487" s="10"/>
      <c r="I1487" s="11">
        <v>1</v>
      </c>
      <c r="J1487" s="12">
        <v>0</v>
      </c>
      <c r="K1487" s="13">
        <v>0</v>
      </c>
      <c r="L1487" s="40">
        <f t="shared" ref="L1487" si="15692">$B1487*$J$4</f>
        <v>5.2229664000000007</v>
      </c>
      <c r="N1487" s="1">
        <f t="shared" ref="N1487" si="15693">D1487*I1487+F1487*I1490-E1487*J1487-G1487*J1490</f>
        <v>1</v>
      </c>
      <c r="O1487" s="4">
        <f t="shared" ref="O1487" si="15694">(D1487*J1487+E1487*I1487+F1487*J1490+G1487*I1490)</f>
        <v>0</v>
      </c>
      <c r="P1487" s="2">
        <f t="shared" ref="P1487" si="15695">D1487*K1487+F1487*K1490-E1487*L1487-G1487*L1490</f>
        <v>0</v>
      </c>
      <c r="Q1487" s="3">
        <f t="shared" ref="Q1487" si="15696">(D1487*L1487+E1487*K1487+F1487*L1490+G1487*K1490)</f>
        <v>5.2229664000000007</v>
      </c>
      <c r="S1487" s="11">
        <v>1</v>
      </c>
      <c r="T1487" s="12">
        <v>0</v>
      </c>
      <c r="U1487" s="13">
        <v>0</v>
      </c>
      <c r="V1487" s="13">
        <v>0</v>
      </c>
      <c r="W1487" s="20"/>
      <c r="X1487" s="1">
        <f t="shared" ref="X1487" si="15697">N1487*S1487+P1487*S1490-O1487*T1487-Q1487*T1490</f>
        <v>-33.494542578667527</v>
      </c>
      <c r="Y1487" s="4">
        <f t="shared" ref="Y1487" si="15698">(N1487*T1487+O1487*S1487+P1487*T1490+Q1487*S1490)</f>
        <v>0</v>
      </c>
      <c r="Z1487" s="2">
        <f t="shared" ref="Z1487" si="15699">N1487*U1487+P1487*U1490-O1487*V1487-Q1487*V1490</f>
        <v>0</v>
      </c>
      <c r="AA1487" s="3">
        <f t="shared" ref="AA1487" si="15700">(N1487*V1487+O1487*U1487+P1487*V1490+Q1487*U1490)</f>
        <v>5.2229664000000007</v>
      </c>
      <c r="AB1487" s="20"/>
      <c r="AC1487" s="11">
        <v>1</v>
      </c>
      <c r="AD1487" s="12">
        <v>0</v>
      </c>
      <c r="AE1487" s="13">
        <v>0</v>
      </c>
      <c r="AF1487" s="40">
        <f t="shared" ref="AF1487" si="15701">$B1487*$AD$4</f>
        <v>6.2677134000000008</v>
      </c>
      <c r="AG1487" s="20"/>
      <c r="AH1487" s="1">
        <f t="shared" ref="AH1487" si="15702">X1487*AC1487+Z1487*AC1490-Y1487*AD1487-AA1487*AD1490</f>
        <v>-33.494542578667527</v>
      </c>
      <c r="AI1487" s="4">
        <f t="shared" ref="AI1487" si="15703">(X1487*AD1487+Y1487*AC1487+Z1487*AD1490+AA1487*AC1490)</f>
        <v>0</v>
      </c>
      <c r="AJ1487" s="2">
        <f t="shared" ref="AJ1487" si="15704">X1487*AE1487+Z1487*AE1490-Y1487*AF1487-AA1487*AF1490</f>
        <v>0</v>
      </c>
      <c r="AK1487" s="3">
        <f t="shared" ref="AK1487" si="15705">(X1487*AF1487+Y1487*AE1487+Z1487*AF1490+AA1487*AE1490)</f>
        <v>-204.71122694718505</v>
      </c>
      <c r="AL1487" s="20"/>
      <c r="AM1487" s="11">
        <v>1</v>
      </c>
      <c r="AN1487" s="12">
        <v>0</v>
      </c>
      <c r="AO1487" s="13">
        <v>0</v>
      </c>
      <c r="AP1487" s="14">
        <v>0</v>
      </c>
      <c r="AR1487" s="1">
        <f t="shared" ref="AR1487" si="15706">AH1487*AM1487+AJ1487*AM1490-AI1487*AN1487-AK1487*AN1490</f>
        <v>1394.3829698140671</v>
      </c>
      <c r="AS1487" s="4">
        <f t="shared" ref="AS1487" si="15707">(AH1487*AN1487+AI1487*AM1487+AJ1487*AN1490+AK1487*AM1490)</f>
        <v>0</v>
      </c>
      <c r="AT1487" s="2">
        <f t="shared" ref="AT1487" si="15708">AH1487*AO1487+AJ1487*AO1490-AI1487*AP1487-AK1487*AP1490</f>
        <v>0</v>
      </c>
      <c r="AU1487" s="3">
        <f t="shared" ref="AU1487" si="15709">(AH1487*AP1487+AI1487*AO1487+AJ1487*AP1490+AK1487*AO1490)</f>
        <v>-204.71122694718505</v>
      </c>
      <c r="AV1487" s="20"/>
      <c r="AW1487" s="11">
        <v>1</v>
      </c>
      <c r="AX1487" s="12">
        <v>0</v>
      </c>
      <c r="AY1487" s="13">
        <v>0</v>
      </c>
      <c r="AZ1487" s="40">
        <f t="shared" ref="AZ1487" si="15710">$B1487*$AX$4</f>
        <v>6.2677134000000008</v>
      </c>
      <c r="BA1487" s="20"/>
      <c r="BB1487" s="1">
        <f t="shared" ref="BB1487" si="15711">AR1487*AW1487+AT1487*AW1490-AS1487*AX1487-AU1487*AX1490</f>
        <v>1394.3829698140671</v>
      </c>
      <c r="BC1487" s="4">
        <f t="shared" ref="BC1487" si="15712">(AR1487*AX1487+AS1487*AW1487+AT1487*AX1490+AU1487*AW1490)</f>
        <v>0</v>
      </c>
      <c r="BD1487" s="2">
        <f t="shared" ref="BD1487" si="15713">AR1487*AY1487+AT1487*AY1490-AS1487*AZ1487-AU1487*AZ1490</f>
        <v>0</v>
      </c>
      <c r="BE1487" s="3">
        <f t="shared" ref="BE1487" si="15714">(AR1487*AZ1487+AS1487*AY1487+AT1487*AZ1490+AU1487*AY1490)</f>
        <v>8534.8815976882397</v>
      </c>
      <c r="BF1487" s="20"/>
      <c r="BG1487" s="11">
        <v>1</v>
      </c>
      <c r="BH1487" s="12">
        <v>0</v>
      </c>
      <c r="BI1487" s="13">
        <v>0</v>
      </c>
      <c r="BJ1487" s="14">
        <v>0</v>
      </c>
      <c r="BK1487" s="20"/>
      <c r="BL1487" s="1">
        <f t="shared" ref="BL1487" si="15715">BB1487*BG1487+BD1487*BG1490-BC1487*BH1487-BE1487*BH1490</f>
        <v>-54973.361742337038</v>
      </c>
      <c r="BM1487" s="4">
        <f t="shared" ref="BM1487" si="15716">(BB1487*BH1487+BC1487*BG1487+BD1487*BH1490+BE1487*BG1490)</f>
        <v>0</v>
      </c>
      <c r="BN1487" s="2">
        <f t="shared" ref="BN1487" si="15717">BB1487*BI1487+BD1487*BI1490-BC1487*BJ1487-BE1487*BJ1490</f>
        <v>0</v>
      </c>
      <c r="BO1487" s="3">
        <f t="shared" ref="BO1487" si="15718">(BB1487*BJ1487+BC1487*BI1487+BD1487*BJ1490+BE1487*BI1490)</f>
        <v>8534.8815976882397</v>
      </c>
      <c r="BP1487" s="20"/>
      <c r="BQ1487" s="11">
        <v>1</v>
      </c>
      <c r="BR1487" s="12">
        <v>0</v>
      </c>
      <c r="BS1487" s="13">
        <v>0</v>
      </c>
      <c r="BT1487" s="40">
        <f t="shared" ref="BT1487" si="15719">$B1487*BR$4</f>
        <v>5.2229664000000007</v>
      </c>
      <c r="BU1487" s="20"/>
      <c r="BV1487" s="1">
        <f t="shared" ref="BV1487" si="15720">BL1487*BQ1487+BN1487*BQ1490-BM1487*BR1487-BO1487*BR1490</f>
        <v>-54973.361742337038</v>
      </c>
      <c r="BW1487" s="4">
        <f t="shared" ref="BW1487" si="15721">(BL1487*BR1487+BM1487*BQ1487+BN1487*BR1490+BO1487*BQ1490)</f>
        <v>0</v>
      </c>
      <c r="BX1487" s="2">
        <f t="shared" ref="BX1487" si="15722">BL1487*BS1487+BN1487*BS1490-BM1487*BT1487-BO1487*BT1490</f>
        <v>0</v>
      </c>
      <c r="BY1487" s="3">
        <f t="shared" ref="BY1487" si="15723">(BL1487*BT1487+BM1487*BS1487+BN1487*BT1490+BO1487*BS1490)</f>
        <v>-278589.13967758359</v>
      </c>
      <c r="BZ1487" s="20"/>
      <c r="CA1487" s="11">
        <v>1</v>
      </c>
      <c r="CB1487" s="12">
        <v>0</v>
      </c>
      <c r="CC1487" s="13">
        <v>0</v>
      </c>
      <c r="CD1487" s="14">
        <v>0</v>
      </c>
      <c r="CE1487" s="20"/>
      <c r="CF1487" s="1">
        <f t="shared" ref="CF1487" si="15724">BV1487*CA1487+BX1487*CA1490-BW1487*CB1487-BY1487*CB1490</f>
        <v>775499.97215129272</v>
      </c>
      <c r="CG1487" s="4">
        <f t="shared" ref="CG1487" si="15725">(BV1487*CB1487+BW1487*CA1487+BX1487*CB1490+BY1487*CA1490)</f>
        <v>0</v>
      </c>
      <c r="CH1487" s="2">
        <f t="shared" ref="CH1487" si="15726">BV1487*CC1487+BX1487*CC1490-BW1487*CD1487-BY1487*CD1490</f>
        <v>0</v>
      </c>
      <c r="CI1487" s="3">
        <f t="shared" ref="CI1487" si="15727">(BV1487*CD1487+BW1487*CC1487+BX1487*CD1490+BY1487*CC1490)</f>
        <v>-278589.13967758359</v>
      </c>
      <c r="CJ1487" s="28"/>
      <c r="CK1487" s="11">
        <v>1</v>
      </c>
      <c r="CL1487" s="12">
        <v>0</v>
      </c>
      <c r="CM1487" s="13">
        <v>0</v>
      </c>
      <c r="CN1487" s="14">
        <v>0</v>
      </c>
      <c r="CP1487" s="1">
        <f t="shared" ref="CP1487" si="15728">CF1487*CK1487+CH1487*CK1490-CG1487*CL1487-CI1487*CL1490</f>
        <v>775499.97215129272</v>
      </c>
      <c r="CQ1487" s="4">
        <f t="shared" ref="CQ1487" si="15729">(CF1487*CL1487+CG1487*CK1487+CH1487*CL1490+CI1487*CK1490)</f>
        <v>-278589.13967758359</v>
      </c>
      <c r="CR1487" s="2">
        <f t="shared" ref="CR1487" si="15730">CF1487*CM1487+CH1487*CM1490-CG1487*CN1487-CI1487*CN1490</f>
        <v>0</v>
      </c>
      <c r="CS1487" s="3">
        <f t="shared" ref="CS1487" si="15731">(CF1487*CN1487+CG1487*CM1487+CH1487*CN1490+CI1487*CM1490)</f>
        <v>-278589.13967758359</v>
      </c>
      <c r="CU1487" s="29">
        <f t="shared" ref="CU1487" si="15732">20*LOG(((1+$CL$4)/$CL$4)/((CP1487+CP1490)^2+(CQ1487+CQ1490)^2)^0.5)</f>
        <v>-121.71766691149483</v>
      </c>
      <c r="CW1487" s="53">
        <f t="shared" ref="CW1487" si="15733">((CP1487^2+CQ1487^2)^0.5)/((CP1490^2+CQ1490^2)^0.5)</f>
        <v>0.35923810403908524</v>
      </c>
    </row>
    <row r="1488" spans="1:101" ht="18" customHeight="1" thickBot="1">
      <c r="D1488" s="11"/>
      <c r="E1488" s="13"/>
      <c r="F1488" s="13"/>
      <c r="G1488" s="15"/>
      <c r="H1488" s="10"/>
      <c r="I1488" s="11"/>
      <c r="J1488" s="13"/>
      <c r="K1488" s="13"/>
      <c r="L1488" s="15"/>
      <c r="N1488" s="5"/>
      <c r="Q1488" s="6"/>
      <c r="S1488" s="11"/>
      <c r="T1488" s="13"/>
      <c r="U1488" s="13"/>
      <c r="V1488" s="15"/>
      <c r="W1488" s="20"/>
      <c r="X1488" s="5"/>
      <c r="AA1488" s="6"/>
      <c r="AB1488" s="20"/>
      <c r="AC1488" s="11"/>
      <c r="AD1488" s="13"/>
      <c r="AE1488" s="13"/>
      <c r="AF1488" s="15"/>
      <c r="AG1488" s="20"/>
      <c r="AH1488" s="5"/>
      <c r="AK1488" s="6"/>
      <c r="AL1488" s="20"/>
      <c r="AM1488" s="11"/>
      <c r="AN1488" s="13"/>
      <c r="AO1488" s="13"/>
      <c r="AP1488" s="15"/>
      <c r="AR1488" s="5"/>
      <c r="AU1488" s="6"/>
      <c r="AW1488" s="11"/>
      <c r="AX1488" s="13"/>
      <c r="AY1488" s="13"/>
      <c r="AZ1488" s="15"/>
      <c r="BA1488" s="20"/>
      <c r="BB1488" s="5"/>
      <c r="BE1488" s="6"/>
      <c r="BG1488" s="11"/>
      <c r="BH1488" s="13"/>
      <c r="BI1488" s="13"/>
      <c r="BJ1488" s="15"/>
      <c r="BL1488" s="5"/>
      <c r="BO1488" s="6"/>
      <c r="BQ1488" s="11"/>
      <c r="BR1488" s="13"/>
      <c r="BS1488" s="13"/>
      <c r="BT1488" s="15"/>
      <c r="BU1488" s="20"/>
      <c r="BV1488" s="5"/>
      <c r="BY1488" s="6"/>
      <c r="CA1488" s="11"/>
      <c r="CB1488" s="13"/>
      <c r="CC1488" s="13"/>
      <c r="CD1488" s="15"/>
      <c r="CF1488" s="5"/>
      <c r="CI1488" s="6"/>
      <c r="CK1488" s="11"/>
      <c r="CL1488" s="13"/>
      <c r="CM1488" s="13"/>
      <c r="CN1488" s="15"/>
      <c r="CP1488" s="5"/>
      <c r="CS1488" s="6"/>
      <c r="CW1488" s="54"/>
    </row>
    <row r="1489" spans="1:101" ht="18" customHeight="1" thickBot="1">
      <c r="D1489" s="11" t="s">
        <v>101</v>
      </c>
      <c r="E1489" s="13"/>
      <c r="F1489" s="13" t="s">
        <v>102</v>
      </c>
      <c r="G1489" s="15"/>
      <c r="H1489" s="10"/>
      <c r="I1489" s="11" t="s">
        <v>106</v>
      </c>
      <c r="J1489" s="13"/>
      <c r="K1489" s="13" t="s">
        <v>105</v>
      </c>
      <c r="L1489" s="15"/>
      <c r="N1489" s="194" t="s">
        <v>16</v>
      </c>
      <c r="O1489" s="195"/>
      <c r="P1489" s="196" t="s">
        <v>17</v>
      </c>
      <c r="Q1489" s="197"/>
      <c r="S1489" s="11" t="s">
        <v>4</v>
      </c>
      <c r="T1489" s="13"/>
      <c r="U1489" s="13" t="s">
        <v>5</v>
      </c>
      <c r="V1489" s="15"/>
      <c r="W1489" s="20"/>
      <c r="X1489" s="194" t="s">
        <v>111</v>
      </c>
      <c r="Y1489" s="195"/>
      <c r="Z1489" s="196" t="s">
        <v>110</v>
      </c>
      <c r="AA1489" s="197"/>
      <c r="AB1489" s="20"/>
      <c r="AC1489" s="11" t="s">
        <v>18</v>
      </c>
      <c r="AD1489" s="13"/>
      <c r="AE1489" s="13" t="s">
        <v>19</v>
      </c>
      <c r="AF1489" s="15"/>
      <c r="AG1489" s="20"/>
      <c r="AH1489" s="194" t="s">
        <v>114</v>
      </c>
      <c r="AI1489" s="195"/>
      <c r="AJ1489" s="196" t="s">
        <v>115</v>
      </c>
      <c r="AK1489" s="197"/>
      <c r="AL1489" s="20"/>
      <c r="AM1489" s="11" t="s">
        <v>138</v>
      </c>
      <c r="AN1489" s="13"/>
      <c r="AO1489" s="13" t="s">
        <v>137</v>
      </c>
      <c r="AP1489" s="15"/>
      <c r="AR1489" s="194" t="s">
        <v>117</v>
      </c>
      <c r="AS1489" s="195"/>
      <c r="AT1489" s="196" t="s">
        <v>118</v>
      </c>
      <c r="AU1489" s="197"/>
      <c r="AV1489" s="36"/>
      <c r="AW1489" s="11" t="s">
        <v>142</v>
      </c>
      <c r="AX1489" s="13"/>
      <c r="AY1489" s="13" t="s">
        <v>141</v>
      </c>
      <c r="AZ1489" s="15"/>
      <c r="BA1489" s="20"/>
      <c r="BB1489" s="194" t="s">
        <v>122</v>
      </c>
      <c r="BC1489" s="195"/>
      <c r="BD1489" s="196" t="s">
        <v>121</v>
      </c>
      <c r="BE1489" s="197"/>
      <c r="BF1489" s="36"/>
      <c r="BG1489" s="11" t="s">
        <v>145</v>
      </c>
      <c r="BH1489" s="13"/>
      <c r="BI1489" s="13" t="s">
        <v>146</v>
      </c>
      <c r="BJ1489" s="15"/>
      <c r="BK1489" s="36"/>
      <c r="BL1489" s="194" t="s">
        <v>125</v>
      </c>
      <c r="BM1489" s="195"/>
      <c r="BN1489" s="196" t="s">
        <v>126</v>
      </c>
      <c r="BO1489" s="197"/>
      <c r="BP1489" s="36"/>
      <c r="BQ1489" s="11" t="s">
        <v>150</v>
      </c>
      <c r="BR1489" s="13"/>
      <c r="BS1489" s="13" t="s">
        <v>149</v>
      </c>
      <c r="BT1489" s="15"/>
      <c r="BU1489" s="20"/>
      <c r="BV1489" s="194" t="s">
        <v>129</v>
      </c>
      <c r="BW1489" s="195"/>
      <c r="BX1489" s="196" t="s">
        <v>130</v>
      </c>
      <c r="BY1489" s="197"/>
      <c r="BZ1489" s="36"/>
      <c r="CA1489" s="11" t="s">
        <v>154</v>
      </c>
      <c r="CB1489" s="13"/>
      <c r="CC1489" s="13" t="s">
        <v>153</v>
      </c>
      <c r="CD1489" s="15"/>
      <c r="CE1489" s="36"/>
      <c r="CF1489" s="194" t="s">
        <v>134</v>
      </c>
      <c r="CG1489" s="195"/>
      <c r="CH1489" s="196" t="s">
        <v>133</v>
      </c>
      <c r="CI1489" s="197"/>
      <c r="CK1489" s="11" t="s">
        <v>159</v>
      </c>
      <c r="CL1489" s="13"/>
      <c r="CM1489" s="13" t="s">
        <v>158</v>
      </c>
      <c r="CN1489" s="15"/>
      <c r="CP1489" s="109" t="s">
        <v>161</v>
      </c>
      <c r="CQ1489" s="110"/>
      <c r="CR1489" s="111" t="s">
        <v>162</v>
      </c>
      <c r="CS1489" s="112"/>
      <c r="CU1489" s="38" t="s">
        <v>29</v>
      </c>
      <c r="CW1489" s="55" t="s">
        <v>47</v>
      </c>
    </row>
    <row r="1490" spans="1:101" ht="18" customHeight="1" thickTop="1" thickBot="1">
      <c r="D1490" s="16">
        <v>0</v>
      </c>
      <c r="E1490" s="17">
        <f t="shared" ref="E1490" si="15734">$B1487*$E$4</f>
        <v>2.9809968000000002</v>
      </c>
      <c r="F1490" s="18">
        <v>1</v>
      </c>
      <c r="G1490" s="19">
        <v>0</v>
      </c>
      <c r="H1490" s="10"/>
      <c r="I1490" s="16">
        <v>0</v>
      </c>
      <c r="J1490" s="17">
        <v>0</v>
      </c>
      <c r="K1490" s="18">
        <v>1</v>
      </c>
      <c r="L1490" s="19">
        <v>0</v>
      </c>
      <c r="N1490" s="1">
        <f t="shared" ref="N1490" si="15735">D1490*I1487+F1490*I1490-E1490*J1487-G1490*J1490</f>
        <v>0</v>
      </c>
      <c r="O1490" s="4">
        <f t="shared" ref="O1490" si="15736">(D1490*J1487+E1490*I1487+F1490*J1490+G1490*I1490)</f>
        <v>2.9809968000000002</v>
      </c>
      <c r="P1490" s="2">
        <f t="shared" ref="P1490" si="15737">D1490*K1487+F1490*K1490-E1490*L1487-G1490*L1490</f>
        <v>-14.569646124907523</v>
      </c>
      <c r="Q1490" s="3">
        <f t="shared" ref="Q1490" si="15738">(D1490*L1487+E1490*K1487+F1490*L1490+G1490*K1490)</f>
        <v>0</v>
      </c>
      <c r="S1490" s="16">
        <v>0</v>
      </c>
      <c r="T1490" s="17">
        <f t="shared" ref="T1490" si="15739">$B1487*$T$4</f>
        <v>6.6043968000000008</v>
      </c>
      <c r="U1490" s="18">
        <v>1</v>
      </c>
      <c r="V1490" s="19">
        <v>0</v>
      </c>
      <c r="W1490" s="20"/>
      <c r="X1490" s="1">
        <f t="shared" ref="X1490" si="15740">N1490*S1487+P1490*S1490-O1490*T1487-Q1490*T1490</f>
        <v>0</v>
      </c>
      <c r="Y1490" s="4">
        <f t="shared" ref="Y1490" si="15741">(N1490*T1487+O1490*S1487+P1490*T1490+Q1490*S1490)</f>
        <v>-93.242727444471655</v>
      </c>
      <c r="Z1490" s="2">
        <f t="shared" ref="Z1490" si="15742">N1490*U1487+P1490*U1490-O1490*V1487-Q1490*V1490</f>
        <v>-14.569646124907523</v>
      </c>
      <c r="AA1490" s="3">
        <f t="shared" ref="AA1490" si="15743">(N1490*V1487+O1490*U1487+P1490*V1490+Q1490*U1490)</f>
        <v>0</v>
      </c>
      <c r="AB1490" s="20"/>
      <c r="AC1490" s="16">
        <v>0</v>
      </c>
      <c r="AD1490" s="17">
        <v>0</v>
      </c>
      <c r="AE1490" s="18">
        <v>1</v>
      </c>
      <c r="AF1490" s="19">
        <v>0</v>
      </c>
      <c r="AG1490" s="20"/>
      <c r="AH1490" s="1">
        <f t="shared" ref="AH1490" si="15744">X1490*AC1487+Z1490*AC1490-Y1490*AD1487-AA1490*AD1490</f>
        <v>0</v>
      </c>
      <c r="AI1490" s="4">
        <f t="shared" ref="AI1490" si="15745">(X1490*AD1487+Y1490*AC1487+Z1490*AD1490+AA1490*AC1490)</f>
        <v>-93.242727444471655</v>
      </c>
      <c r="AJ1490" s="2">
        <f t="shared" ref="AJ1490" si="15746">X1490*AE1487+Z1490*AE1490-Y1490*AF1487-AA1490*AF1490</f>
        <v>569.84904613135529</v>
      </c>
      <c r="AK1490" s="3">
        <f t="shared" ref="AK1490" si="15747">(X1490*AF1487+Y1490*AE1487+Z1490*AF1490+AA1490*AE1490)</f>
        <v>0</v>
      </c>
      <c r="AL1490" s="20"/>
      <c r="AM1490" s="16">
        <v>0</v>
      </c>
      <c r="AN1490" s="17">
        <f t="shared" ref="AN1490" si="15748">$B1487*$AN$4</f>
        <v>6.9750816000000002</v>
      </c>
      <c r="AO1490" s="18">
        <v>1</v>
      </c>
      <c r="AP1490" s="19">
        <v>0</v>
      </c>
      <c r="AR1490" s="1">
        <f t="shared" ref="AR1490" si="15749">AH1490*AM1487+AJ1490*AM1490-AI1490*AN1487-AK1490*AN1490</f>
        <v>0</v>
      </c>
      <c r="AS1490" s="4">
        <f t="shared" ref="AS1490" si="15750">(AH1490*AN1487+AI1490*AM1487+AJ1490*AN1490+AK1490*AM1490)</f>
        <v>3881.5008690038958</v>
      </c>
      <c r="AT1490" s="2">
        <f t="shared" ref="AT1490" si="15751">AH1490*AO1487+AJ1490*AO1490-AI1490*AP1487-AK1490*AP1490</f>
        <v>569.84904613135529</v>
      </c>
      <c r="AU1490" s="3">
        <f t="shared" ref="AU1490" si="15752">(AH1490*AP1487+AI1490*AO1487+AJ1490*AP1490+AK1490*AO1490)</f>
        <v>0</v>
      </c>
      <c r="AV1490" s="20"/>
      <c r="AW1490" s="16">
        <v>0</v>
      </c>
      <c r="AX1490" s="17">
        <v>0</v>
      </c>
      <c r="AY1490" s="18">
        <v>1</v>
      </c>
      <c r="AZ1490" s="19">
        <v>0</v>
      </c>
      <c r="BA1490" s="20"/>
      <c r="BB1490" s="1">
        <f t="shared" ref="BB1490" si="15753">AR1490*AW1487+AT1490*AW1490-AS1490*AX1487-AU1490*AX1490</f>
        <v>0</v>
      </c>
      <c r="BC1490" s="4">
        <f t="shared" ref="BC1490" si="15754">(AR1490*AX1487+AS1490*AW1487+AT1490*AX1490+AU1490*AW1490)</f>
        <v>3881.5008690038958</v>
      </c>
      <c r="BD1490" s="2">
        <f t="shared" ref="BD1490" si="15755">AR1490*AY1487+AT1490*AY1490-AS1490*AZ1487-AU1490*AZ1490</f>
        <v>-23758.285962636008</v>
      </c>
      <c r="BE1490" s="3">
        <f t="shared" ref="BE1490" si="15756">(AR1490*AZ1487+AS1490*AY1487+AT1490*AZ1490+AU1490*AY1490)</f>
        <v>0</v>
      </c>
      <c r="BF1490" s="20"/>
      <c r="BG1490" s="16">
        <v>0</v>
      </c>
      <c r="BH1490" s="17">
        <f t="shared" ref="BH1490" si="15757">$B1487*$BH$4</f>
        <v>6.6043968000000008</v>
      </c>
      <c r="BI1490" s="18">
        <v>1</v>
      </c>
      <c r="BJ1490" s="19">
        <v>0</v>
      </c>
      <c r="BK1490" s="20"/>
      <c r="BL1490" s="1">
        <f t="shared" ref="BL1490" si="15758">BB1490*BG1487+BD1490*BG1490-BC1490*BH1487-BE1490*BH1490</f>
        <v>0</v>
      </c>
      <c r="BM1490" s="4">
        <f t="shared" ref="BM1490" si="15759">(BB1490*BH1487+BC1490*BG1487+BD1490*BH1490+BE1490*BG1490)</f>
        <v>-153027.64691611432</v>
      </c>
      <c r="BN1490" s="2">
        <f t="shared" ref="BN1490" si="15760">BB1490*BI1487+BD1490*BI1490-BC1490*BJ1487-BE1490*BJ1490</f>
        <v>-23758.285962636008</v>
      </c>
      <c r="BO1490" s="3">
        <f t="shared" ref="BO1490" si="15761">(BB1490*BJ1487+BC1490*BI1487+BD1490*BJ1490+BE1490*BI1490)</f>
        <v>0</v>
      </c>
      <c r="BP1490" s="20"/>
      <c r="BQ1490" s="16">
        <v>0</v>
      </c>
      <c r="BR1490" s="17">
        <v>0</v>
      </c>
      <c r="BS1490" s="18">
        <v>1</v>
      </c>
      <c r="BT1490" s="19">
        <v>0</v>
      </c>
      <c r="BU1490" s="20"/>
      <c r="BV1490" s="1">
        <f t="shared" ref="BV1490" si="15762">BL1490*BQ1487+BN1490*BQ1490-BM1490*BR1487-BO1490*BR1490</f>
        <v>0</v>
      </c>
      <c r="BW1490" s="4">
        <f t="shared" ref="BW1490" si="15763">(BL1490*BR1487+BM1490*BQ1487+BN1490*BR1490+BO1490*BQ1490)</f>
        <v>-153027.64691611432</v>
      </c>
      <c r="BX1490" s="2">
        <f t="shared" ref="BX1490" si="15764">BL1490*BS1487+BN1490*BS1490-BM1490*BT1487-BO1490*BT1490</f>
        <v>775499.97215129284</v>
      </c>
      <c r="BY1490" s="3">
        <f t="shared" ref="BY1490" si="15765">(BL1490*BT1487+BM1490*BS1487+BN1490*BT1490+BO1490*BS1490)</f>
        <v>0</v>
      </c>
      <c r="BZ1490" s="20"/>
      <c r="CA1490" s="16">
        <v>0</v>
      </c>
      <c r="CB1490" s="17">
        <f t="shared" ref="CB1490" si="15766">$B1487*$CB$4</f>
        <v>2.9809968000000002</v>
      </c>
      <c r="CC1490" s="18">
        <v>1</v>
      </c>
      <c r="CD1490" s="19">
        <v>0</v>
      </c>
      <c r="CE1490" s="20"/>
      <c r="CF1490" s="1">
        <f t="shared" ref="CF1490" si="15767">BV1490*CA1487+BX1490*CA1490-BW1490*CB1487-BY1490*CB1490</f>
        <v>0</v>
      </c>
      <c r="CG1490" s="4">
        <f t="shared" ref="CG1490" si="15768">(BV1490*CB1487+BW1490*CA1487+BX1490*CB1490+BY1490*CA1490)</f>
        <v>2158735.2884669788</v>
      </c>
      <c r="CH1490" s="2">
        <f t="shared" ref="CH1490" si="15769">BV1490*CC1487+BX1490*CC1490-BW1490*CD1487-BY1490*CD1490</f>
        <v>775499.97215129284</v>
      </c>
      <c r="CI1490" s="3">
        <f t="shared" ref="CI1490" si="15770">(BV1490*CD1487+BW1490*CC1487+BX1490*CD1490+BY1490*CC1490)</f>
        <v>0</v>
      </c>
      <c r="CK1490" s="16">
        <f t="shared" ref="CK1490" si="15771">1/$CL$4</f>
        <v>1</v>
      </c>
      <c r="CL1490" s="17">
        <v>0</v>
      </c>
      <c r="CM1490" s="18">
        <v>1</v>
      </c>
      <c r="CN1490" s="19">
        <v>0</v>
      </c>
      <c r="CP1490" s="1">
        <f t="shared" ref="CP1490" si="15772">CF1490*CK1487+CH1490*CK1490-CG1490*CL1487-CI1490*CL1490</f>
        <v>775499.97215129284</v>
      </c>
      <c r="CQ1490" s="4">
        <f t="shared" ref="CQ1490" si="15773">(CF1490*CL1487+CG1490*CK1487+CH1490*CL1490+CI1490*CK1490)</f>
        <v>2158735.2884669788</v>
      </c>
      <c r="CR1490" s="2">
        <f t="shared" ref="CR1490" si="15774">CF1490*CM1487+CH1490*CM1490-CG1490*CN1487-CI1490*CN1490</f>
        <v>775499.97215129284</v>
      </c>
      <c r="CS1490" s="3">
        <f t="shared" ref="CS1490" si="15775">(CF1490*CN1487+CG1490*CM1487+CH1490*CN1490+CI1490*CM1490)</f>
        <v>0</v>
      </c>
      <c r="CU1490" s="39">
        <f t="shared" ref="CU1490" si="15776">(180/PI())*ATAN(-1*(CQ1487/CP1487))</f>
        <v>19.760221947101815</v>
      </c>
      <c r="CW1490" s="56">
        <f t="shared" ref="CW1490" si="15777">20*LOG(((1-(10^(CU1487/20)^2)*(1-((1-CW1487)/(1+CW1487))^2))^0.5))</f>
        <v>-2.273884166132949E-12</v>
      </c>
    </row>
    <row r="1491" spans="1:101" ht="18" customHeight="1">
      <c r="E1491" s="20"/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20"/>
      <c r="T1491" s="20"/>
      <c r="U1491" s="20"/>
      <c r="V1491" s="20"/>
      <c r="W1491" s="20"/>
      <c r="X1491" s="20"/>
      <c r="Y1491" s="20"/>
      <c r="Z1491" s="20"/>
      <c r="AA1491" s="20"/>
      <c r="AB1491" s="30"/>
      <c r="AC1491" s="20"/>
      <c r="AD1491" s="20"/>
      <c r="AE1491" s="20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</row>
    <row r="1492" spans="1:101" ht="18" customHeight="1"/>
    <row r="1493" spans="1:101" ht="18" customHeight="1" thickBot="1">
      <c r="A1493" s="23"/>
      <c r="B1493" s="23"/>
      <c r="C1493" s="23"/>
      <c r="D1493" s="20" t="s">
        <v>6</v>
      </c>
      <c r="E1493" s="20"/>
      <c r="F1493" s="20"/>
      <c r="G1493" s="20"/>
      <c r="H1493" s="20"/>
      <c r="I1493" s="20" t="s">
        <v>7</v>
      </c>
      <c r="J1493" s="20"/>
      <c r="K1493" s="20"/>
      <c r="L1493" s="20"/>
      <c r="M1493" s="23"/>
      <c r="N1493" s="23"/>
      <c r="O1493" s="24" t="s">
        <v>8</v>
      </c>
      <c r="P1493" s="23"/>
      <c r="Q1493" s="23"/>
      <c r="R1493" s="23"/>
      <c r="S1493" s="20"/>
      <c r="T1493" s="20" t="s">
        <v>9</v>
      </c>
      <c r="U1493" s="23"/>
      <c r="V1493" s="23"/>
      <c r="W1493" s="23"/>
      <c r="X1493" s="23"/>
      <c r="Y1493" s="24" t="s">
        <v>10</v>
      </c>
      <c r="Z1493" s="23"/>
      <c r="AA1493" s="23"/>
      <c r="AB1493" s="23"/>
      <c r="AC1493" s="24" t="s">
        <v>11</v>
      </c>
      <c r="AD1493" s="20"/>
      <c r="AE1493" s="20"/>
      <c r="AF1493" s="20"/>
      <c r="AG1493" s="20"/>
      <c r="AH1493" s="23"/>
      <c r="AI1493" s="24" t="s">
        <v>12</v>
      </c>
      <c r="AJ1493" s="23"/>
      <c r="AK1493" s="23"/>
      <c r="AL1493" s="20"/>
      <c r="AM1493" s="24" t="s">
        <v>21</v>
      </c>
      <c r="AN1493" s="20"/>
      <c r="AO1493" s="23"/>
      <c r="AP1493" s="23"/>
      <c r="AQ1493" s="23"/>
      <c r="AR1493" s="23"/>
      <c r="AS1493" s="24" t="s">
        <v>87</v>
      </c>
      <c r="AT1493" s="23"/>
      <c r="AU1493" s="23"/>
      <c r="AV1493" s="23"/>
      <c r="AW1493" s="24" t="s">
        <v>22</v>
      </c>
      <c r="AX1493" s="20"/>
      <c r="AY1493" s="20"/>
      <c r="AZ1493" s="20"/>
      <c r="BA1493" s="20"/>
      <c r="BB1493" s="23"/>
      <c r="BC1493" s="24" t="s">
        <v>13</v>
      </c>
      <c r="BD1493" s="23"/>
      <c r="BE1493" s="23"/>
      <c r="BF1493" s="23"/>
      <c r="BG1493" s="24" t="s">
        <v>23</v>
      </c>
      <c r="BH1493" s="20"/>
      <c r="BI1493" s="23"/>
      <c r="BJ1493" s="23"/>
      <c r="BK1493" s="23"/>
      <c r="BL1493" s="23"/>
      <c r="BM1493" s="24" t="s">
        <v>24</v>
      </c>
      <c r="BN1493" s="23"/>
      <c r="BO1493" s="23"/>
      <c r="BP1493" s="23"/>
      <c r="BQ1493" s="24" t="s">
        <v>22</v>
      </c>
      <c r="BR1493" s="20"/>
      <c r="BS1493" s="20"/>
      <c r="BT1493" s="20"/>
      <c r="BU1493" s="20"/>
      <c r="BV1493" s="23"/>
      <c r="BW1493" s="24" t="s">
        <v>25</v>
      </c>
      <c r="BX1493" s="23"/>
      <c r="BY1493" s="23"/>
      <c r="BZ1493" s="23"/>
      <c r="CA1493" s="24" t="s">
        <v>23</v>
      </c>
      <c r="CB1493" s="20"/>
      <c r="CC1493" s="23"/>
      <c r="CD1493" s="23"/>
      <c r="CE1493" s="23"/>
      <c r="CF1493" s="23"/>
      <c r="CG1493" s="24" t="s">
        <v>88</v>
      </c>
      <c r="CH1493" s="23"/>
      <c r="CI1493" s="23"/>
      <c r="CJ1493" s="23"/>
      <c r="CK1493" s="24" t="s">
        <v>155</v>
      </c>
      <c r="CL1493" s="24"/>
      <c r="CM1493" s="23"/>
      <c r="CN1493" s="23"/>
      <c r="CO1493" s="23"/>
      <c r="CP1493" s="23"/>
      <c r="CQ1493" s="24" t="s">
        <v>89</v>
      </c>
      <c r="CR1493" s="23"/>
      <c r="CS1493" s="23"/>
    </row>
    <row r="1494" spans="1:101" ht="18" customHeight="1" thickBot="1">
      <c r="A1494" s="23"/>
      <c r="B1494" s="33"/>
      <c r="C1494" s="23"/>
      <c r="D1494" s="7" t="s">
        <v>99</v>
      </c>
      <c r="E1494" s="8"/>
      <c r="F1494" s="8" t="s">
        <v>100</v>
      </c>
      <c r="G1494" s="9"/>
      <c r="H1494" s="10"/>
      <c r="I1494" s="7" t="s">
        <v>103</v>
      </c>
      <c r="J1494" s="8"/>
      <c r="K1494" s="8" t="s">
        <v>104</v>
      </c>
      <c r="L1494" s="9"/>
      <c r="M1494" s="23"/>
      <c r="N1494" s="194" t="s">
        <v>74</v>
      </c>
      <c r="O1494" s="195"/>
      <c r="P1494" s="196" t="s">
        <v>75</v>
      </c>
      <c r="Q1494" s="197"/>
      <c r="R1494" s="23"/>
      <c r="S1494" s="7" t="s">
        <v>2</v>
      </c>
      <c r="T1494" s="8"/>
      <c r="U1494" s="8" t="s">
        <v>3</v>
      </c>
      <c r="V1494" s="9"/>
      <c r="W1494" s="20"/>
      <c r="X1494" s="194" t="s">
        <v>108</v>
      </c>
      <c r="Y1494" s="195"/>
      <c r="Z1494" s="196" t="s">
        <v>109</v>
      </c>
      <c r="AA1494" s="197"/>
      <c r="AB1494" s="20"/>
      <c r="AC1494" s="7" t="s">
        <v>107</v>
      </c>
      <c r="AD1494" s="8"/>
      <c r="AE1494" s="8" t="s">
        <v>14</v>
      </c>
      <c r="AF1494" s="9"/>
      <c r="AG1494" s="20"/>
      <c r="AH1494" s="194" t="s">
        <v>112</v>
      </c>
      <c r="AI1494" s="195"/>
      <c r="AJ1494" s="196" t="s">
        <v>113</v>
      </c>
      <c r="AK1494" s="197"/>
      <c r="AL1494" s="20"/>
      <c r="AM1494" s="106" t="s">
        <v>135</v>
      </c>
      <c r="AN1494" s="107"/>
      <c r="AO1494" s="107" t="s">
        <v>136</v>
      </c>
      <c r="AP1494" s="108"/>
      <c r="AQ1494" s="23"/>
      <c r="AR1494" s="194" t="s">
        <v>116</v>
      </c>
      <c r="AS1494" s="195"/>
      <c r="AT1494" s="196" t="s">
        <v>0</v>
      </c>
      <c r="AU1494" s="197"/>
      <c r="AV1494" s="36"/>
      <c r="AW1494" s="7" t="s">
        <v>139</v>
      </c>
      <c r="AX1494" s="8"/>
      <c r="AY1494" s="8" t="s">
        <v>140</v>
      </c>
      <c r="AZ1494" s="9"/>
      <c r="BA1494" s="20"/>
      <c r="BB1494" s="194" t="s">
        <v>119</v>
      </c>
      <c r="BC1494" s="195"/>
      <c r="BD1494" s="196" t="s">
        <v>120</v>
      </c>
      <c r="BE1494" s="197"/>
      <c r="BF1494" s="36"/>
      <c r="BG1494" s="190" t="s">
        <v>143</v>
      </c>
      <c r="BH1494" s="191"/>
      <c r="BI1494" s="192" t="s">
        <v>144</v>
      </c>
      <c r="BJ1494" s="193"/>
      <c r="BK1494" s="36"/>
      <c r="BL1494" s="194" t="s">
        <v>123</v>
      </c>
      <c r="BM1494" s="195"/>
      <c r="BN1494" s="196" t="s">
        <v>124</v>
      </c>
      <c r="BO1494" s="197"/>
      <c r="BP1494" s="36"/>
      <c r="BQ1494" s="7" t="s">
        <v>147</v>
      </c>
      <c r="BR1494" s="8"/>
      <c r="BS1494" s="8" t="s">
        <v>148</v>
      </c>
      <c r="BT1494" s="9"/>
      <c r="BU1494" s="20"/>
      <c r="BV1494" s="194" t="s">
        <v>127</v>
      </c>
      <c r="BW1494" s="195"/>
      <c r="BX1494" s="196" t="s">
        <v>128</v>
      </c>
      <c r="BY1494" s="197"/>
      <c r="BZ1494" s="36"/>
      <c r="CA1494" s="7" t="s">
        <v>151</v>
      </c>
      <c r="CB1494" s="8"/>
      <c r="CC1494" s="8" t="s">
        <v>152</v>
      </c>
      <c r="CD1494" s="9"/>
      <c r="CE1494" s="36"/>
      <c r="CF1494" s="194" t="s">
        <v>131</v>
      </c>
      <c r="CG1494" s="195"/>
      <c r="CH1494" s="196" t="s">
        <v>132</v>
      </c>
      <c r="CI1494" s="197"/>
      <c r="CJ1494" s="23"/>
      <c r="CK1494" s="7" t="s">
        <v>156</v>
      </c>
      <c r="CL1494" s="8"/>
      <c r="CM1494" s="8" t="s">
        <v>157</v>
      </c>
      <c r="CN1494" s="9"/>
      <c r="CO1494" s="23"/>
      <c r="CP1494" s="194" t="s">
        <v>160</v>
      </c>
      <c r="CQ1494" s="195"/>
      <c r="CR1494" s="196" t="s">
        <v>132</v>
      </c>
      <c r="CS1494" s="197"/>
      <c r="CU1494" s="26" t="s">
        <v>15</v>
      </c>
      <c r="CW1494" s="52" t="s">
        <v>46</v>
      </c>
    </row>
    <row r="1495" spans="1:101" ht="18" customHeight="1" thickTop="1" thickBot="1">
      <c r="B1495" s="34">
        <v>3.68</v>
      </c>
      <c r="D1495" s="11">
        <v>1</v>
      </c>
      <c r="E1495" s="12">
        <v>0</v>
      </c>
      <c r="F1495" s="13">
        <v>0</v>
      </c>
      <c r="G1495" s="14">
        <v>0</v>
      </c>
      <c r="H1495" s="10"/>
      <c r="I1495" s="11">
        <v>1</v>
      </c>
      <c r="J1495" s="12">
        <v>0</v>
      </c>
      <c r="K1495" s="13">
        <v>0</v>
      </c>
      <c r="L1495" s="40">
        <f t="shared" ref="L1495" si="15778">$B1495*$J$4</f>
        <v>5.2515072000000007</v>
      </c>
      <c r="N1495" s="1">
        <f t="shared" ref="N1495" si="15779">D1495*I1495+F1495*I1498-E1495*J1495-G1495*J1498</f>
        <v>1</v>
      </c>
      <c r="O1495" s="4">
        <f t="shared" ref="O1495" si="15780">(D1495*J1495+E1495*I1495+F1495*J1498+G1495*I1498)</f>
        <v>0</v>
      </c>
      <c r="P1495" s="2">
        <f t="shared" ref="P1495" si="15781">D1495*K1495+F1495*K1498-E1495*L1495-G1495*L1498</f>
        <v>0</v>
      </c>
      <c r="Q1495" s="3">
        <f t="shared" ref="Q1495" si="15782">(D1495*L1495+E1495*K1495+F1495*L1498+G1495*K1498)</f>
        <v>5.2515072000000007</v>
      </c>
      <c r="S1495" s="11">
        <v>1</v>
      </c>
      <c r="T1495" s="12">
        <v>0</v>
      </c>
      <c r="U1495" s="13">
        <v>0</v>
      </c>
      <c r="V1495" s="13">
        <v>0</v>
      </c>
      <c r="W1495" s="20"/>
      <c r="X1495" s="1">
        <f t="shared" ref="X1495" si="15783">N1495*S1495+P1495*S1498-O1495*T1495-Q1495*T1498</f>
        <v>-33.872562141102087</v>
      </c>
      <c r="Y1495" s="4">
        <f t="shared" ref="Y1495" si="15784">(N1495*T1495+O1495*S1495+P1495*T1498+Q1495*S1498)</f>
        <v>0</v>
      </c>
      <c r="Z1495" s="2">
        <f t="shared" ref="Z1495" si="15785">N1495*U1495+P1495*U1498-O1495*V1495-Q1495*V1498</f>
        <v>0</v>
      </c>
      <c r="AA1495" s="3">
        <f t="shared" ref="AA1495" si="15786">(N1495*V1495+O1495*U1495+P1495*V1498+Q1495*U1498)</f>
        <v>5.2515072000000007</v>
      </c>
      <c r="AB1495" s="20"/>
      <c r="AC1495" s="11">
        <v>1</v>
      </c>
      <c r="AD1495" s="12">
        <v>0</v>
      </c>
      <c r="AE1495" s="13">
        <v>0</v>
      </c>
      <c r="AF1495" s="40">
        <f t="shared" ref="AF1495" si="15787">$B1495*$AD$4</f>
        <v>6.3019632000000003</v>
      </c>
      <c r="AG1495" s="20"/>
      <c r="AH1495" s="1">
        <f t="shared" ref="AH1495" si="15788">X1495*AC1495+Z1495*AC1498-Y1495*AD1495-AA1495*AD1498</f>
        <v>-33.872562141102087</v>
      </c>
      <c r="AI1495" s="4">
        <f t="shared" ref="AI1495" si="15789">(X1495*AD1495+Y1495*AC1495+Z1495*AD1498+AA1495*AC1498)</f>
        <v>0</v>
      </c>
      <c r="AJ1495" s="2">
        <f t="shared" ref="AJ1495" si="15790">X1495*AE1495+Z1495*AE1498-Y1495*AF1495-AA1495*AF1498</f>
        <v>0</v>
      </c>
      <c r="AK1495" s="3">
        <f t="shared" ref="AK1495" si="15791">(X1495*AF1495+Y1495*AE1495+Z1495*AF1498+AA1495*AE1498)</f>
        <v>-208.21213290293858</v>
      </c>
      <c r="AL1495" s="20"/>
      <c r="AM1495" s="11">
        <v>1</v>
      </c>
      <c r="AN1495" s="12">
        <v>0</v>
      </c>
      <c r="AO1495" s="13">
        <v>0</v>
      </c>
      <c r="AP1495" s="14">
        <v>0</v>
      </c>
      <c r="AR1495" s="1">
        <f t="shared" ref="AR1495" si="15792">AH1495*AM1495+AJ1495*AM1498-AI1495*AN1495-AK1495*AN1498</f>
        <v>1426.3601020549615</v>
      </c>
      <c r="AS1495" s="4">
        <f t="shared" ref="AS1495" si="15793">(AH1495*AN1495+AI1495*AM1495+AJ1495*AN1498+AK1495*AM1498)</f>
        <v>0</v>
      </c>
      <c r="AT1495" s="2">
        <f t="shared" ref="AT1495" si="15794">AH1495*AO1495+AJ1495*AO1498-AI1495*AP1495-AK1495*AP1498</f>
        <v>0</v>
      </c>
      <c r="AU1495" s="3">
        <f t="shared" ref="AU1495" si="15795">(AH1495*AP1495+AI1495*AO1495+AJ1495*AP1498+AK1495*AO1498)</f>
        <v>-208.21213290293858</v>
      </c>
      <c r="AV1495" s="20"/>
      <c r="AW1495" s="11">
        <v>1</v>
      </c>
      <c r="AX1495" s="12">
        <v>0</v>
      </c>
      <c r="AY1495" s="13">
        <v>0</v>
      </c>
      <c r="AZ1495" s="40">
        <f t="shared" ref="AZ1495" si="15796">$B1495*$AX$4</f>
        <v>6.3019632000000003</v>
      </c>
      <c r="BA1495" s="20"/>
      <c r="BB1495" s="1">
        <f t="shared" ref="BB1495" si="15797">AR1495*AW1495+AT1495*AW1498-AS1495*AX1495-AU1495*AX1498</f>
        <v>1426.3601020549615</v>
      </c>
      <c r="BC1495" s="4">
        <f t="shared" ref="BC1495" si="15798">(AR1495*AX1495+AS1495*AW1495+AT1495*AX1498+AU1495*AW1498)</f>
        <v>0</v>
      </c>
      <c r="BD1495" s="2">
        <f t="shared" ref="BD1495" si="15799">AR1495*AY1495+AT1495*AY1498-AS1495*AZ1495-AU1495*AZ1498</f>
        <v>0</v>
      </c>
      <c r="BE1495" s="3">
        <f t="shared" ref="BE1495" si="15800">(AR1495*AZ1495+AS1495*AY1495+AT1495*AZ1498+AU1495*AY1498)</f>
        <v>8780.6567401956745</v>
      </c>
      <c r="BF1495" s="20"/>
      <c r="BG1495" s="11">
        <v>1</v>
      </c>
      <c r="BH1495" s="12">
        <v>0</v>
      </c>
      <c r="BI1495" s="13">
        <v>0</v>
      </c>
      <c r="BJ1495" s="14">
        <v>0</v>
      </c>
      <c r="BK1495" s="20"/>
      <c r="BL1495" s="1">
        <f t="shared" ref="BL1495" si="15801">BB1495*BG1495+BD1495*BG1498-BC1495*BH1495-BE1495*BH1498</f>
        <v>-56881.47156428275</v>
      </c>
      <c r="BM1495" s="4">
        <f t="shared" ref="BM1495" si="15802">(BB1495*BH1495+BC1495*BG1495+BD1495*BH1498+BE1495*BG1498)</f>
        <v>0</v>
      </c>
      <c r="BN1495" s="2">
        <f t="shared" ref="BN1495" si="15803">BB1495*BI1495+BD1495*BI1498-BC1495*BJ1495-BE1495*BJ1498</f>
        <v>0</v>
      </c>
      <c r="BO1495" s="3">
        <f t="shared" ref="BO1495" si="15804">(BB1495*BJ1495+BC1495*BI1495+BD1495*BJ1498+BE1495*BI1498)</f>
        <v>8780.6567401956745</v>
      </c>
      <c r="BP1495" s="20"/>
      <c r="BQ1495" s="11">
        <v>1</v>
      </c>
      <c r="BR1495" s="12">
        <v>0</v>
      </c>
      <c r="BS1495" s="13">
        <v>0</v>
      </c>
      <c r="BT1495" s="40">
        <f t="shared" ref="BT1495" si="15805">$B1495*BR$4</f>
        <v>5.2515072000000007</v>
      </c>
      <c r="BU1495" s="20"/>
      <c r="BV1495" s="1">
        <f t="shared" ref="BV1495" si="15806">BL1495*BQ1495+BN1495*BQ1498-BM1495*BR1495-BO1495*BR1498</f>
        <v>-56881.47156428275</v>
      </c>
      <c r="BW1495" s="4">
        <f t="shared" ref="BW1495" si="15807">(BL1495*BR1495+BM1495*BQ1495+BN1495*BR1498+BO1495*BQ1498)</f>
        <v>0</v>
      </c>
      <c r="BX1495" s="2">
        <f t="shared" ref="BX1495" si="15808">BL1495*BS1495+BN1495*BS1498-BM1495*BT1495-BO1495*BT1498</f>
        <v>0</v>
      </c>
      <c r="BY1495" s="3">
        <f t="shared" ref="BY1495" si="15809">(BL1495*BT1495+BM1495*BS1495+BN1495*BT1498+BO1495*BS1498)</f>
        <v>-289932.80072623049</v>
      </c>
      <c r="BZ1495" s="20"/>
      <c r="CA1495" s="11">
        <v>1</v>
      </c>
      <c r="CB1495" s="12">
        <v>0</v>
      </c>
      <c r="CC1495" s="13">
        <v>0</v>
      </c>
      <c r="CD1495" s="14">
        <v>0</v>
      </c>
      <c r="CE1495" s="20"/>
      <c r="CF1495" s="1">
        <f t="shared" ref="CF1495" si="15810">BV1495*CA1495+BX1495*CA1498-BW1495*CB1495-BY1495*CB1498</f>
        <v>812130.16896635806</v>
      </c>
      <c r="CG1495" s="4">
        <f t="shared" ref="CG1495" si="15811">(BV1495*CB1495+BW1495*CA1495+BX1495*CB1498+BY1495*CA1498)</f>
        <v>0</v>
      </c>
      <c r="CH1495" s="2">
        <f t="shared" ref="CH1495" si="15812">BV1495*CC1495+BX1495*CC1498-BW1495*CD1495-BY1495*CD1498</f>
        <v>0</v>
      </c>
      <c r="CI1495" s="3">
        <f t="shared" ref="CI1495" si="15813">(BV1495*CD1495+BW1495*CC1495+BX1495*CD1498+BY1495*CC1498)</f>
        <v>-289932.80072623049</v>
      </c>
      <c r="CJ1495" s="28"/>
      <c r="CK1495" s="11">
        <v>1</v>
      </c>
      <c r="CL1495" s="12">
        <v>0</v>
      </c>
      <c r="CM1495" s="13">
        <v>0</v>
      </c>
      <c r="CN1495" s="14">
        <v>0</v>
      </c>
      <c r="CP1495" s="1">
        <f t="shared" ref="CP1495" si="15814">CF1495*CK1495+CH1495*CK1498-CG1495*CL1495-CI1495*CL1498</f>
        <v>812130.16896635806</v>
      </c>
      <c r="CQ1495" s="4">
        <f t="shared" ref="CQ1495" si="15815">(CF1495*CL1495+CG1495*CK1495+CH1495*CL1498+CI1495*CK1498)</f>
        <v>-289932.80072623049</v>
      </c>
      <c r="CR1495" s="2">
        <f t="shared" ref="CR1495" si="15816">CF1495*CM1495+CH1495*CM1498-CG1495*CN1495-CI1495*CN1498</f>
        <v>0</v>
      </c>
      <c r="CS1495" s="3">
        <f t="shared" ref="CS1495" si="15817">(CF1495*CN1495+CG1495*CM1495+CH1495*CN1498+CI1495*CM1498)</f>
        <v>-289932.80072623049</v>
      </c>
      <c r="CU1495" s="29">
        <f t="shared" ref="CU1495" si="15818">20*LOG(((1+$CL$4)/$CL$4)/((CP1495+CP1498)^2+(CQ1495+CQ1498)^2)^0.5)</f>
        <v>-122.16043272705669</v>
      </c>
      <c r="CW1495" s="53">
        <f t="shared" ref="CW1495" si="15819">((CP1495^2+CQ1495^2)^0.5)/((CP1498^2+CQ1498^2)^0.5)</f>
        <v>0.35700286949767362</v>
      </c>
    </row>
    <row r="1496" spans="1:101" ht="18" customHeight="1" thickBot="1">
      <c r="D1496" s="11"/>
      <c r="E1496" s="13"/>
      <c r="F1496" s="13"/>
      <c r="G1496" s="15"/>
      <c r="H1496" s="10"/>
      <c r="I1496" s="11"/>
      <c r="J1496" s="13"/>
      <c r="K1496" s="13"/>
      <c r="L1496" s="15"/>
      <c r="N1496" s="5"/>
      <c r="Q1496" s="6"/>
      <c r="S1496" s="11"/>
      <c r="T1496" s="13"/>
      <c r="U1496" s="13"/>
      <c r="V1496" s="15"/>
      <c r="W1496" s="20"/>
      <c r="X1496" s="5"/>
      <c r="AA1496" s="6"/>
      <c r="AB1496" s="20"/>
      <c r="AC1496" s="11"/>
      <c r="AD1496" s="13"/>
      <c r="AE1496" s="13"/>
      <c r="AF1496" s="15"/>
      <c r="AG1496" s="20"/>
      <c r="AH1496" s="5"/>
      <c r="AK1496" s="6"/>
      <c r="AL1496" s="20"/>
      <c r="AM1496" s="11"/>
      <c r="AN1496" s="13"/>
      <c r="AO1496" s="13"/>
      <c r="AP1496" s="15"/>
      <c r="AR1496" s="5"/>
      <c r="AU1496" s="6"/>
      <c r="AW1496" s="11"/>
      <c r="AX1496" s="13"/>
      <c r="AY1496" s="13"/>
      <c r="AZ1496" s="15"/>
      <c r="BA1496" s="20"/>
      <c r="BB1496" s="5"/>
      <c r="BE1496" s="6"/>
      <c r="BG1496" s="11"/>
      <c r="BH1496" s="13"/>
      <c r="BI1496" s="13"/>
      <c r="BJ1496" s="15"/>
      <c r="BL1496" s="5"/>
      <c r="BO1496" s="6"/>
      <c r="BQ1496" s="11"/>
      <c r="BR1496" s="13"/>
      <c r="BS1496" s="13"/>
      <c r="BT1496" s="15"/>
      <c r="BU1496" s="20"/>
      <c r="BV1496" s="5"/>
      <c r="BY1496" s="6"/>
      <c r="CA1496" s="11"/>
      <c r="CB1496" s="13"/>
      <c r="CC1496" s="13"/>
      <c r="CD1496" s="15"/>
      <c r="CF1496" s="5"/>
      <c r="CI1496" s="6"/>
      <c r="CK1496" s="11"/>
      <c r="CL1496" s="13"/>
      <c r="CM1496" s="13"/>
      <c r="CN1496" s="15"/>
      <c r="CP1496" s="5"/>
      <c r="CS1496" s="6"/>
      <c r="CW1496" s="54"/>
    </row>
    <row r="1497" spans="1:101" ht="18" customHeight="1" thickBot="1">
      <c r="D1497" s="11" t="s">
        <v>101</v>
      </c>
      <c r="E1497" s="13"/>
      <c r="F1497" s="13" t="s">
        <v>102</v>
      </c>
      <c r="G1497" s="15"/>
      <c r="H1497" s="10"/>
      <c r="I1497" s="11" t="s">
        <v>106</v>
      </c>
      <c r="J1497" s="13"/>
      <c r="K1497" s="13" t="s">
        <v>105</v>
      </c>
      <c r="L1497" s="15"/>
      <c r="N1497" s="194" t="s">
        <v>16</v>
      </c>
      <c r="O1497" s="195"/>
      <c r="P1497" s="196" t="s">
        <v>17</v>
      </c>
      <c r="Q1497" s="197"/>
      <c r="S1497" s="11" t="s">
        <v>4</v>
      </c>
      <c r="T1497" s="13"/>
      <c r="U1497" s="13" t="s">
        <v>5</v>
      </c>
      <c r="V1497" s="15"/>
      <c r="W1497" s="20"/>
      <c r="X1497" s="194" t="s">
        <v>111</v>
      </c>
      <c r="Y1497" s="195"/>
      <c r="Z1497" s="196" t="s">
        <v>110</v>
      </c>
      <c r="AA1497" s="197"/>
      <c r="AB1497" s="20"/>
      <c r="AC1497" s="11" t="s">
        <v>18</v>
      </c>
      <c r="AD1497" s="13"/>
      <c r="AE1497" s="13" t="s">
        <v>19</v>
      </c>
      <c r="AF1497" s="15"/>
      <c r="AG1497" s="20"/>
      <c r="AH1497" s="194" t="s">
        <v>114</v>
      </c>
      <c r="AI1497" s="195"/>
      <c r="AJ1497" s="196" t="s">
        <v>115</v>
      </c>
      <c r="AK1497" s="197"/>
      <c r="AL1497" s="20"/>
      <c r="AM1497" s="11" t="s">
        <v>138</v>
      </c>
      <c r="AN1497" s="13"/>
      <c r="AO1497" s="13" t="s">
        <v>137</v>
      </c>
      <c r="AP1497" s="15"/>
      <c r="AR1497" s="194" t="s">
        <v>117</v>
      </c>
      <c r="AS1497" s="195"/>
      <c r="AT1497" s="196" t="s">
        <v>118</v>
      </c>
      <c r="AU1497" s="197"/>
      <c r="AV1497" s="36"/>
      <c r="AW1497" s="11" t="s">
        <v>142</v>
      </c>
      <c r="AX1497" s="13"/>
      <c r="AY1497" s="13" t="s">
        <v>141</v>
      </c>
      <c r="AZ1497" s="15"/>
      <c r="BA1497" s="20"/>
      <c r="BB1497" s="194" t="s">
        <v>122</v>
      </c>
      <c r="BC1497" s="195"/>
      <c r="BD1497" s="196" t="s">
        <v>121</v>
      </c>
      <c r="BE1497" s="197"/>
      <c r="BF1497" s="36"/>
      <c r="BG1497" s="11" t="s">
        <v>145</v>
      </c>
      <c r="BH1497" s="13"/>
      <c r="BI1497" s="13" t="s">
        <v>146</v>
      </c>
      <c r="BJ1497" s="15"/>
      <c r="BK1497" s="36"/>
      <c r="BL1497" s="194" t="s">
        <v>125</v>
      </c>
      <c r="BM1497" s="195"/>
      <c r="BN1497" s="196" t="s">
        <v>126</v>
      </c>
      <c r="BO1497" s="197"/>
      <c r="BP1497" s="36"/>
      <c r="BQ1497" s="11" t="s">
        <v>150</v>
      </c>
      <c r="BR1497" s="13"/>
      <c r="BS1497" s="13" t="s">
        <v>149</v>
      </c>
      <c r="BT1497" s="15"/>
      <c r="BU1497" s="20"/>
      <c r="BV1497" s="194" t="s">
        <v>129</v>
      </c>
      <c r="BW1497" s="195"/>
      <c r="BX1497" s="196" t="s">
        <v>130</v>
      </c>
      <c r="BY1497" s="197"/>
      <c r="BZ1497" s="36"/>
      <c r="CA1497" s="11" t="s">
        <v>154</v>
      </c>
      <c r="CB1497" s="13"/>
      <c r="CC1497" s="13" t="s">
        <v>153</v>
      </c>
      <c r="CD1497" s="15"/>
      <c r="CE1497" s="36"/>
      <c r="CF1497" s="194" t="s">
        <v>134</v>
      </c>
      <c r="CG1497" s="195"/>
      <c r="CH1497" s="196" t="s">
        <v>133</v>
      </c>
      <c r="CI1497" s="197"/>
      <c r="CK1497" s="11" t="s">
        <v>159</v>
      </c>
      <c r="CL1497" s="13"/>
      <c r="CM1497" s="13" t="s">
        <v>158</v>
      </c>
      <c r="CN1497" s="15"/>
      <c r="CP1497" s="109" t="s">
        <v>161</v>
      </c>
      <c r="CQ1497" s="110"/>
      <c r="CR1497" s="111" t="s">
        <v>162</v>
      </c>
      <c r="CS1497" s="112"/>
      <c r="CU1497" s="38" t="s">
        <v>29</v>
      </c>
      <c r="CW1497" s="55" t="s">
        <v>47</v>
      </c>
    </row>
    <row r="1498" spans="1:101" ht="18" customHeight="1" thickTop="1" thickBot="1">
      <c r="D1498" s="16">
        <v>0</v>
      </c>
      <c r="E1498" s="17">
        <f t="shared" ref="E1498" si="15820">$B1495*$E$4</f>
        <v>2.9972864000000001</v>
      </c>
      <c r="F1498" s="18">
        <v>1</v>
      </c>
      <c r="G1498" s="19">
        <v>0</v>
      </c>
      <c r="H1498" s="10"/>
      <c r="I1498" s="16">
        <v>0</v>
      </c>
      <c r="J1498" s="17">
        <v>0</v>
      </c>
      <c r="K1498" s="18">
        <v>1</v>
      </c>
      <c r="L1498" s="19">
        <v>0</v>
      </c>
      <c r="N1498" s="1">
        <f t="shared" ref="N1498" si="15821">D1498*I1495+F1498*I1498-E1498*J1495-G1498*J1498</f>
        <v>0</v>
      </c>
      <c r="O1498" s="4">
        <f t="shared" ref="O1498" si="15822">(D1498*J1495+E1498*I1495+F1498*J1498+G1498*I1498)</f>
        <v>2.9972864000000001</v>
      </c>
      <c r="P1498" s="2">
        <f t="shared" ref="P1498" si="15823">D1498*K1495+F1498*K1498-E1498*L1495-G1498*L1498</f>
        <v>-14.740271110062082</v>
      </c>
      <c r="Q1498" s="3">
        <f t="shared" ref="Q1498" si="15824">(D1498*L1495+E1498*K1495+F1498*L1498+G1498*K1498)</f>
        <v>0</v>
      </c>
      <c r="S1498" s="16">
        <v>0</v>
      </c>
      <c r="T1498" s="17">
        <f t="shared" ref="T1498" si="15825">$B1495*$T$4</f>
        <v>6.6404864000000003</v>
      </c>
      <c r="U1498" s="18">
        <v>1</v>
      </c>
      <c r="V1498" s="19">
        <v>0</v>
      </c>
      <c r="W1498" s="20"/>
      <c r="X1498" s="1">
        <f t="shared" ref="X1498" si="15826">N1498*S1495+P1498*S1498-O1498*T1495-Q1498*T1498</f>
        <v>0</v>
      </c>
      <c r="Y1498" s="4">
        <f t="shared" ref="Y1498" si="15827">(N1498*T1495+O1498*S1495+P1498*T1498+Q1498*S1498)</f>
        <v>-94.885283438680176</v>
      </c>
      <c r="Z1498" s="2">
        <f t="shared" ref="Z1498" si="15828">N1498*U1495+P1498*U1498-O1498*V1495-Q1498*V1498</f>
        <v>-14.740271110062082</v>
      </c>
      <c r="AA1498" s="3">
        <f t="shared" ref="AA1498" si="15829">(N1498*V1495+O1498*U1495+P1498*V1498+Q1498*U1498)</f>
        <v>0</v>
      </c>
      <c r="AB1498" s="20"/>
      <c r="AC1498" s="16">
        <v>0</v>
      </c>
      <c r="AD1498" s="17">
        <v>0</v>
      </c>
      <c r="AE1498" s="18">
        <v>1</v>
      </c>
      <c r="AF1498" s="19">
        <v>0</v>
      </c>
      <c r="AG1498" s="20"/>
      <c r="AH1498" s="1">
        <f t="shared" ref="AH1498" si="15830">X1498*AC1495+Z1498*AC1498-Y1498*AD1495-AA1498*AD1498</f>
        <v>0</v>
      </c>
      <c r="AI1498" s="4">
        <f t="shared" ref="AI1498" si="15831">(X1498*AD1495+Y1498*AC1495+Z1498*AD1498+AA1498*AC1498)</f>
        <v>-94.885283438680176</v>
      </c>
      <c r="AJ1498" s="2">
        <f t="shared" ref="AJ1498" si="15832">X1498*AE1495+Z1498*AE1498-Y1498*AF1495-AA1498*AF1498</f>
        <v>583.22329334206995</v>
      </c>
      <c r="AK1498" s="3">
        <f t="shared" ref="AK1498" si="15833">(X1498*AF1495+Y1498*AE1495+Z1498*AF1498+AA1498*AE1498)</f>
        <v>0</v>
      </c>
      <c r="AL1498" s="20"/>
      <c r="AM1498" s="16">
        <v>0</v>
      </c>
      <c r="AN1498" s="17">
        <f t="shared" ref="AN1498" si="15834">$B1495*$AN$4</f>
        <v>7.0131968000000002</v>
      </c>
      <c r="AO1498" s="18">
        <v>1</v>
      </c>
      <c r="AP1498" s="19">
        <v>0</v>
      </c>
      <c r="AR1498" s="1">
        <f t="shared" ref="AR1498" si="15835">AH1498*AM1495+AJ1498*AM1498-AI1498*AN1495-AK1498*AN1498</f>
        <v>0</v>
      </c>
      <c r="AS1498" s="4">
        <f t="shared" ref="AS1498" si="15836">(AH1498*AN1495+AI1498*AM1495+AJ1498*AN1498+AK1498*AM1498)</f>
        <v>3995.3744511133859</v>
      </c>
      <c r="AT1498" s="2">
        <f t="shared" ref="AT1498" si="15837">AH1498*AO1495+AJ1498*AO1498-AI1498*AP1495-AK1498*AP1498</f>
        <v>583.22329334206995</v>
      </c>
      <c r="AU1498" s="3">
        <f t="shared" ref="AU1498" si="15838">(AH1498*AP1495+AI1498*AO1495+AJ1498*AP1498+AK1498*AO1498)</f>
        <v>0</v>
      </c>
      <c r="AV1498" s="20"/>
      <c r="AW1498" s="16">
        <v>0</v>
      </c>
      <c r="AX1498" s="17">
        <v>0</v>
      </c>
      <c r="AY1498" s="18">
        <v>1</v>
      </c>
      <c r="AZ1498" s="19">
        <v>0</v>
      </c>
      <c r="BA1498" s="20"/>
      <c r="BB1498" s="1">
        <f t="shared" ref="BB1498" si="15839">AR1498*AW1495+AT1498*AW1498-AS1498*AX1495-AU1498*AX1498</f>
        <v>0</v>
      </c>
      <c r="BC1498" s="4">
        <f t="shared" ref="BC1498" si="15840">(AR1498*AX1495+AS1498*AW1495+AT1498*AX1498+AU1498*AW1498)</f>
        <v>3995.3744511133859</v>
      </c>
      <c r="BD1498" s="2">
        <f t="shared" ref="BD1498" si="15841">AR1498*AY1495+AT1498*AY1498-AS1498*AZ1495-AU1498*AZ1498</f>
        <v>-24595.479467794688</v>
      </c>
      <c r="BE1498" s="3">
        <f t="shared" ref="BE1498" si="15842">(AR1498*AZ1495+AS1498*AY1495+AT1498*AZ1498+AU1498*AY1498)</f>
        <v>0</v>
      </c>
      <c r="BF1498" s="20"/>
      <c r="BG1498" s="16">
        <v>0</v>
      </c>
      <c r="BH1498" s="17">
        <f t="shared" ref="BH1498" si="15843">$B1495*$BH$4</f>
        <v>6.6404864000000003</v>
      </c>
      <c r="BI1498" s="18">
        <v>1</v>
      </c>
      <c r="BJ1498" s="19">
        <v>0</v>
      </c>
      <c r="BK1498" s="20"/>
      <c r="BL1498" s="1">
        <f t="shared" ref="BL1498" si="15844">BB1498*BG1495+BD1498*BG1498-BC1498*BH1495-BE1498*BH1498</f>
        <v>0</v>
      </c>
      <c r="BM1498" s="4">
        <f t="shared" ref="BM1498" si="15845">(BB1498*BH1495+BC1498*BG1495+BD1498*BH1498+BE1498*BG1498)</f>
        <v>-159330.57245625649</v>
      </c>
      <c r="BN1498" s="2">
        <f t="shared" ref="BN1498" si="15846">BB1498*BI1495+BD1498*BI1498-BC1498*BJ1495-BE1498*BJ1498</f>
        <v>-24595.479467794688</v>
      </c>
      <c r="BO1498" s="3">
        <f t="shared" ref="BO1498" si="15847">(BB1498*BJ1495+BC1498*BI1495+BD1498*BJ1498+BE1498*BI1498)</f>
        <v>0</v>
      </c>
      <c r="BP1498" s="20"/>
      <c r="BQ1498" s="16">
        <v>0</v>
      </c>
      <c r="BR1498" s="17">
        <v>0</v>
      </c>
      <c r="BS1498" s="18">
        <v>1</v>
      </c>
      <c r="BT1498" s="19">
        <v>0</v>
      </c>
      <c r="BU1498" s="20"/>
      <c r="BV1498" s="1">
        <f t="shared" ref="BV1498" si="15848">BL1498*BQ1495+BN1498*BQ1498-BM1498*BR1495-BO1498*BR1498</f>
        <v>0</v>
      </c>
      <c r="BW1498" s="4">
        <f t="shared" ref="BW1498" si="15849">(BL1498*BR1495+BM1498*BQ1495+BN1498*BR1498+BO1498*BQ1498)</f>
        <v>-159330.57245625649</v>
      </c>
      <c r="BX1498" s="2">
        <f t="shared" ref="BX1498" si="15850">BL1498*BS1495+BN1498*BS1498-BM1498*BT1495-BO1498*BT1498</f>
        <v>812130.16896635806</v>
      </c>
      <c r="BY1498" s="3">
        <f t="shared" ref="BY1498" si="15851">(BL1498*BT1495+BM1498*BS1495+BN1498*BT1498+BO1498*BS1498)</f>
        <v>0</v>
      </c>
      <c r="BZ1498" s="20"/>
      <c r="CA1498" s="16">
        <v>0</v>
      </c>
      <c r="CB1498" s="17">
        <f t="shared" ref="CB1498" si="15852">$B1495*$CB$4</f>
        <v>2.9972864000000001</v>
      </c>
      <c r="CC1498" s="18">
        <v>1</v>
      </c>
      <c r="CD1498" s="19">
        <v>0</v>
      </c>
      <c r="CE1498" s="20"/>
      <c r="CF1498" s="1">
        <f t="shared" ref="CF1498" si="15853">BV1498*CA1495+BX1498*CA1498-BW1498*CB1495-BY1498*CB1498</f>
        <v>0</v>
      </c>
      <c r="CG1498" s="4">
        <f t="shared" ref="CG1498" si="15854">(BV1498*CB1495+BW1498*CA1495+BX1498*CB1498+BY1498*CA1498)</f>
        <v>2274856.1380163105</v>
      </c>
      <c r="CH1498" s="2">
        <f t="shared" ref="CH1498" si="15855">BV1498*CC1495+BX1498*CC1498-BW1498*CD1495-BY1498*CD1498</f>
        <v>812130.16896635806</v>
      </c>
      <c r="CI1498" s="3">
        <f t="shared" ref="CI1498" si="15856">(BV1498*CD1495+BW1498*CC1495+BX1498*CD1498+BY1498*CC1498)</f>
        <v>0</v>
      </c>
      <c r="CK1498" s="16">
        <f t="shared" ref="CK1498" si="15857">1/$CL$4</f>
        <v>1</v>
      </c>
      <c r="CL1498" s="17">
        <v>0</v>
      </c>
      <c r="CM1498" s="18">
        <v>1</v>
      </c>
      <c r="CN1498" s="19">
        <v>0</v>
      </c>
      <c r="CP1498" s="1">
        <f t="shared" ref="CP1498" si="15858">CF1498*CK1495+CH1498*CK1498-CG1498*CL1495-CI1498*CL1498</f>
        <v>812130.16896635806</v>
      </c>
      <c r="CQ1498" s="4">
        <f t="shared" ref="CQ1498" si="15859">(CF1498*CL1495+CG1498*CK1495+CH1498*CL1498+CI1498*CK1498)</f>
        <v>2274856.1380163105</v>
      </c>
      <c r="CR1498" s="2">
        <f t="shared" ref="CR1498" si="15860">CF1498*CM1495+CH1498*CM1498-CG1498*CN1495-CI1498*CN1498</f>
        <v>812130.16896635806</v>
      </c>
      <c r="CS1498" s="3">
        <f t="shared" ref="CS1498" si="15861">(CF1498*CN1495+CG1498*CM1495+CH1498*CN1498+CI1498*CM1498)</f>
        <v>0</v>
      </c>
      <c r="CU1498" s="39">
        <f t="shared" ref="CU1498" si="15862">(180/PI())*ATAN(-1*(CQ1495/CP1495))</f>
        <v>19.646710360537547</v>
      </c>
      <c r="CW1498" s="56">
        <f t="shared" ref="CW1498" si="15863">20*LOG(((1-(10^(CU1495/20)^2)*(1-((1-CW1495)/(1+CW1495))^2))^0.5))</f>
        <v>-2.0482315389594234E-12</v>
      </c>
    </row>
    <row r="1499" spans="1:101" ht="18" customHeight="1"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  <c r="V1499" s="20"/>
      <c r="W1499" s="20"/>
      <c r="X1499" s="20"/>
      <c r="Y1499" s="20"/>
      <c r="Z1499" s="20"/>
      <c r="AA1499" s="20"/>
      <c r="AB1499" s="30"/>
      <c r="AC1499" s="20"/>
      <c r="AD1499" s="20"/>
      <c r="AE1499" s="20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</row>
    <row r="1500" spans="1:101" ht="18" customHeight="1"/>
    <row r="1501" spans="1:101" ht="18" customHeight="1" thickBot="1">
      <c r="A1501" s="23"/>
      <c r="B1501" s="23"/>
      <c r="C1501" s="23"/>
      <c r="D1501" s="20" t="s">
        <v>6</v>
      </c>
      <c r="E1501" s="20"/>
      <c r="F1501" s="20"/>
      <c r="G1501" s="20"/>
      <c r="H1501" s="20"/>
      <c r="I1501" s="20" t="s">
        <v>7</v>
      </c>
      <c r="J1501" s="20"/>
      <c r="K1501" s="20"/>
      <c r="L1501" s="20"/>
      <c r="M1501" s="23"/>
      <c r="N1501" s="23"/>
      <c r="O1501" s="24" t="s">
        <v>8</v>
      </c>
      <c r="P1501" s="23"/>
      <c r="Q1501" s="23"/>
      <c r="R1501" s="23"/>
      <c r="S1501" s="20"/>
      <c r="T1501" s="20" t="s">
        <v>9</v>
      </c>
      <c r="U1501" s="23"/>
      <c r="V1501" s="23"/>
      <c r="W1501" s="23"/>
      <c r="X1501" s="23"/>
      <c r="Y1501" s="24" t="s">
        <v>10</v>
      </c>
      <c r="Z1501" s="23"/>
      <c r="AA1501" s="23"/>
      <c r="AB1501" s="23"/>
      <c r="AC1501" s="24" t="s">
        <v>11</v>
      </c>
      <c r="AD1501" s="20"/>
      <c r="AE1501" s="20"/>
      <c r="AF1501" s="20"/>
      <c r="AG1501" s="20"/>
      <c r="AH1501" s="23"/>
      <c r="AI1501" s="24" t="s">
        <v>12</v>
      </c>
      <c r="AJ1501" s="23"/>
      <c r="AK1501" s="23"/>
      <c r="AL1501" s="20"/>
      <c r="AM1501" s="24" t="s">
        <v>21</v>
      </c>
      <c r="AN1501" s="20"/>
      <c r="AO1501" s="23"/>
      <c r="AP1501" s="23"/>
      <c r="AQ1501" s="23"/>
      <c r="AR1501" s="23"/>
      <c r="AS1501" s="24" t="s">
        <v>87</v>
      </c>
      <c r="AT1501" s="23"/>
      <c r="AU1501" s="23"/>
      <c r="AV1501" s="23"/>
      <c r="AW1501" s="24" t="s">
        <v>22</v>
      </c>
      <c r="AX1501" s="20"/>
      <c r="AY1501" s="20"/>
      <c r="AZ1501" s="20"/>
      <c r="BA1501" s="20"/>
      <c r="BB1501" s="23"/>
      <c r="BC1501" s="24" t="s">
        <v>13</v>
      </c>
      <c r="BD1501" s="23"/>
      <c r="BE1501" s="23"/>
      <c r="BF1501" s="23"/>
      <c r="BG1501" s="24" t="s">
        <v>23</v>
      </c>
      <c r="BH1501" s="20"/>
      <c r="BI1501" s="23"/>
      <c r="BJ1501" s="23"/>
      <c r="BK1501" s="23"/>
      <c r="BL1501" s="23"/>
      <c r="BM1501" s="24" t="s">
        <v>24</v>
      </c>
      <c r="BN1501" s="23"/>
      <c r="BO1501" s="23"/>
      <c r="BP1501" s="23"/>
      <c r="BQ1501" s="24" t="s">
        <v>22</v>
      </c>
      <c r="BR1501" s="20"/>
      <c r="BS1501" s="20"/>
      <c r="BT1501" s="20"/>
      <c r="BU1501" s="20"/>
      <c r="BV1501" s="23"/>
      <c r="BW1501" s="24" t="s">
        <v>25</v>
      </c>
      <c r="BX1501" s="23"/>
      <c r="BY1501" s="23"/>
      <c r="BZ1501" s="23"/>
      <c r="CA1501" s="24" t="s">
        <v>23</v>
      </c>
      <c r="CB1501" s="20"/>
      <c r="CC1501" s="23"/>
      <c r="CD1501" s="23"/>
      <c r="CE1501" s="23"/>
      <c r="CF1501" s="23"/>
      <c r="CG1501" s="24" t="s">
        <v>88</v>
      </c>
      <c r="CH1501" s="23"/>
      <c r="CI1501" s="23"/>
      <c r="CJ1501" s="23"/>
      <c r="CK1501" s="24" t="s">
        <v>155</v>
      </c>
      <c r="CL1501" s="24"/>
      <c r="CM1501" s="23"/>
      <c r="CN1501" s="23"/>
      <c r="CO1501" s="23"/>
      <c r="CP1501" s="23"/>
      <c r="CQ1501" s="24" t="s">
        <v>89</v>
      </c>
      <c r="CR1501" s="23"/>
      <c r="CS1501" s="23"/>
    </row>
    <row r="1502" spans="1:101" ht="18" customHeight="1" thickBot="1">
      <c r="A1502" s="23"/>
      <c r="B1502" s="33"/>
      <c r="C1502" s="23"/>
      <c r="D1502" s="7" t="s">
        <v>99</v>
      </c>
      <c r="E1502" s="8"/>
      <c r="F1502" s="8" t="s">
        <v>100</v>
      </c>
      <c r="G1502" s="9"/>
      <c r="H1502" s="10"/>
      <c r="I1502" s="7" t="s">
        <v>103</v>
      </c>
      <c r="J1502" s="8"/>
      <c r="K1502" s="8" t="s">
        <v>104</v>
      </c>
      <c r="L1502" s="9"/>
      <c r="M1502" s="23"/>
      <c r="N1502" s="194" t="s">
        <v>74</v>
      </c>
      <c r="O1502" s="195"/>
      <c r="P1502" s="196" t="s">
        <v>75</v>
      </c>
      <c r="Q1502" s="197"/>
      <c r="R1502" s="23"/>
      <c r="S1502" s="7" t="s">
        <v>2</v>
      </c>
      <c r="T1502" s="8"/>
      <c r="U1502" s="8" t="s">
        <v>3</v>
      </c>
      <c r="V1502" s="9"/>
      <c r="W1502" s="20"/>
      <c r="X1502" s="194" t="s">
        <v>108</v>
      </c>
      <c r="Y1502" s="195"/>
      <c r="Z1502" s="196" t="s">
        <v>109</v>
      </c>
      <c r="AA1502" s="197"/>
      <c r="AB1502" s="20"/>
      <c r="AC1502" s="7" t="s">
        <v>107</v>
      </c>
      <c r="AD1502" s="8"/>
      <c r="AE1502" s="8" t="s">
        <v>14</v>
      </c>
      <c r="AF1502" s="9"/>
      <c r="AG1502" s="20"/>
      <c r="AH1502" s="194" t="s">
        <v>112</v>
      </c>
      <c r="AI1502" s="195"/>
      <c r="AJ1502" s="196" t="s">
        <v>113</v>
      </c>
      <c r="AK1502" s="197"/>
      <c r="AL1502" s="20"/>
      <c r="AM1502" s="106" t="s">
        <v>135</v>
      </c>
      <c r="AN1502" s="107"/>
      <c r="AO1502" s="107" t="s">
        <v>136</v>
      </c>
      <c r="AP1502" s="108"/>
      <c r="AQ1502" s="23"/>
      <c r="AR1502" s="194" t="s">
        <v>116</v>
      </c>
      <c r="AS1502" s="195"/>
      <c r="AT1502" s="196" t="s">
        <v>0</v>
      </c>
      <c r="AU1502" s="197"/>
      <c r="AV1502" s="36"/>
      <c r="AW1502" s="7" t="s">
        <v>139</v>
      </c>
      <c r="AX1502" s="8"/>
      <c r="AY1502" s="8" t="s">
        <v>140</v>
      </c>
      <c r="AZ1502" s="9"/>
      <c r="BA1502" s="20"/>
      <c r="BB1502" s="194" t="s">
        <v>119</v>
      </c>
      <c r="BC1502" s="195"/>
      <c r="BD1502" s="196" t="s">
        <v>120</v>
      </c>
      <c r="BE1502" s="197"/>
      <c r="BF1502" s="36"/>
      <c r="BG1502" s="190" t="s">
        <v>143</v>
      </c>
      <c r="BH1502" s="191"/>
      <c r="BI1502" s="192" t="s">
        <v>144</v>
      </c>
      <c r="BJ1502" s="193"/>
      <c r="BK1502" s="36"/>
      <c r="BL1502" s="194" t="s">
        <v>123</v>
      </c>
      <c r="BM1502" s="195"/>
      <c r="BN1502" s="196" t="s">
        <v>124</v>
      </c>
      <c r="BO1502" s="197"/>
      <c r="BP1502" s="36"/>
      <c r="BQ1502" s="7" t="s">
        <v>147</v>
      </c>
      <c r="BR1502" s="8"/>
      <c r="BS1502" s="8" t="s">
        <v>148</v>
      </c>
      <c r="BT1502" s="9"/>
      <c r="BU1502" s="20"/>
      <c r="BV1502" s="194" t="s">
        <v>127</v>
      </c>
      <c r="BW1502" s="195"/>
      <c r="BX1502" s="196" t="s">
        <v>128</v>
      </c>
      <c r="BY1502" s="197"/>
      <c r="BZ1502" s="36"/>
      <c r="CA1502" s="7" t="s">
        <v>151</v>
      </c>
      <c r="CB1502" s="8"/>
      <c r="CC1502" s="8" t="s">
        <v>152</v>
      </c>
      <c r="CD1502" s="9"/>
      <c r="CE1502" s="36"/>
      <c r="CF1502" s="194" t="s">
        <v>131</v>
      </c>
      <c r="CG1502" s="195"/>
      <c r="CH1502" s="196" t="s">
        <v>132</v>
      </c>
      <c r="CI1502" s="197"/>
      <c r="CJ1502" s="23"/>
      <c r="CK1502" s="7" t="s">
        <v>156</v>
      </c>
      <c r="CL1502" s="8"/>
      <c r="CM1502" s="8" t="s">
        <v>157</v>
      </c>
      <c r="CN1502" s="9"/>
      <c r="CO1502" s="23"/>
      <c r="CP1502" s="194" t="s">
        <v>160</v>
      </c>
      <c r="CQ1502" s="195"/>
      <c r="CR1502" s="196" t="s">
        <v>132</v>
      </c>
      <c r="CS1502" s="197"/>
      <c r="CU1502" s="26" t="s">
        <v>15</v>
      </c>
      <c r="CW1502" s="52" t="s">
        <v>46</v>
      </c>
    </row>
    <row r="1503" spans="1:101" ht="18" customHeight="1" thickTop="1" thickBot="1">
      <c r="B1503" s="34">
        <v>3.7</v>
      </c>
      <c r="D1503" s="11">
        <v>1</v>
      </c>
      <c r="E1503" s="12">
        <v>0</v>
      </c>
      <c r="F1503" s="13">
        <v>0</v>
      </c>
      <c r="G1503" s="14">
        <v>0</v>
      </c>
      <c r="H1503" s="10"/>
      <c r="I1503" s="11">
        <v>1</v>
      </c>
      <c r="J1503" s="12">
        <v>0</v>
      </c>
      <c r="K1503" s="13">
        <v>0</v>
      </c>
      <c r="L1503" s="40">
        <f t="shared" ref="L1503" si="15864">$B1503*$J$4</f>
        <v>5.2800480000000007</v>
      </c>
      <c r="N1503" s="1">
        <f t="shared" ref="N1503" si="15865">D1503*I1503+F1503*I1506-E1503*J1503-G1503*J1506</f>
        <v>1</v>
      </c>
      <c r="O1503" s="4">
        <f t="shared" ref="O1503" si="15866">(D1503*J1503+E1503*I1503+F1503*J1506+G1503*I1506)</f>
        <v>0</v>
      </c>
      <c r="P1503" s="2">
        <f t="shared" ref="P1503" si="15867">D1503*K1503+F1503*K1506-E1503*L1503-G1503*L1506</f>
        <v>0</v>
      </c>
      <c r="Q1503" s="3">
        <f t="shared" ref="Q1503" si="15868">(D1503*L1503+E1503*K1503+F1503*L1506+G1503*K1506)</f>
        <v>5.2800480000000007</v>
      </c>
      <c r="S1503" s="11">
        <v>1</v>
      </c>
      <c r="T1503" s="12">
        <v>0</v>
      </c>
      <c r="U1503" s="13">
        <v>0</v>
      </c>
      <c r="V1503" s="13">
        <v>0</v>
      </c>
      <c r="W1503" s="20"/>
      <c r="X1503" s="1">
        <f t="shared" ref="X1503" si="15869">N1503*S1503+P1503*S1506-O1503*T1503-Q1503*T1506</f>
        <v>-34.252641755648007</v>
      </c>
      <c r="Y1503" s="4">
        <f t="shared" ref="Y1503" si="15870">(N1503*T1503+O1503*S1503+P1503*T1506+Q1503*S1506)</f>
        <v>0</v>
      </c>
      <c r="Z1503" s="2">
        <f t="shared" ref="Z1503" si="15871">N1503*U1503+P1503*U1506-O1503*V1503-Q1503*V1506</f>
        <v>0</v>
      </c>
      <c r="AA1503" s="3">
        <f t="shared" ref="AA1503" si="15872">(N1503*V1503+O1503*U1503+P1503*V1506+Q1503*U1506)</f>
        <v>5.2800480000000007</v>
      </c>
      <c r="AB1503" s="20"/>
      <c r="AC1503" s="11">
        <v>1</v>
      </c>
      <c r="AD1503" s="12">
        <v>0</v>
      </c>
      <c r="AE1503" s="13">
        <v>0</v>
      </c>
      <c r="AF1503" s="40">
        <f t="shared" ref="AF1503" si="15873">$B1503*$AD$4</f>
        <v>6.3362130000000008</v>
      </c>
      <c r="AG1503" s="20"/>
      <c r="AH1503" s="1">
        <f t="shared" ref="AH1503" si="15874">X1503*AC1503+Z1503*AC1506-Y1503*AD1503-AA1503*AD1506</f>
        <v>-34.252641755648007</v>
      </c>
      <c r="AI1503" s="4">
        <f t="shared" ref="AI1503" si="15875">(X1503*AD1503+Y1503*AC1503+Z1503*AD1506+AA1503*AC1506)</f>
        <v>0</v>
      </c>
      <c r="AJ1503" s="2">
        <f t="shared" ref="AJ1503" si="15876">X1503*AE1503+Z1503*AE1506-Y1503*AF1503-AA1503*AF1506</f>
        <v>0</v>
      </c>
      <c r="AK1503" s="3">
        <f t="shared" ref="AK1503" si="15877">(X1503*AF1503+Y1503*AE1503+Z1503*AF1506+AA1503*AE1506)</f>
        <v>-211.75198597647974</v>
      </c>
      <c r="AL1503" s="20"/>
      <c r="AM1503" s="11">
        <v>1</v>
      </c>
      <c r="AN1503" s="12">
        <v>0</v>
      </c>
      <c r="AO1503" s="13">
        <v>0</v>
      </c>
      <c r="AP1503" s="14">
        <v>0</v>
      </c>
      <c r="AR1503" s="1">
        <f t="shared" ref="AR1503" si="15878">AH1503*AM1503+AJ1503*AM1506-AI1503*AN1503-AK1503*AN1506</f>
        <v>1458.8766779841353</v>
      </c>
      <c r="AS1503" s="4">
        <f t="shared" ref="AS1503" si="15879">(AH1503*AN1503+AI1503*AM1503+AJ1503*AN1506+AK1503*AM1506)</f>
        <v>0</v>
      </c>
      <c r="AT1503" s="2">
        <f t="shared" ref="AT1503" si="15880">AH1503*AO1503+AJ1503*AO1506-AI1503*AP1503-AK1503*AP1506</f>
        <v>0</v>
      </c>
      <c r="AU1503" s="3">
        <f t="shared" ref="AU1503" si="15881">(AH1503*AP1503+AI1503*AO1503+AJ1503*AP1506+AK1503*AO1506)</f>
        <v>-211.75198597647974</v>
      </c>
      <c r="AV1503" s="20"/>
      <c r="AW1503" s="11">
        <v>1</v>
      </c>
      <c r="AX1503" s="12">
        <v>0</v>
      </c>
      <c r="AY1503" s="13">
        <v>0</v>
      </c>
      <c r="AZ1503" s="40">
        <f t="shared" ref="AZ1503" si="15882">$B1503*$AX$4</f>
        <v>6.3362130000000008</v>
      </c>
      <c r="BA1503" s="20"/>
      <c r="BB1503" s="1">
        <f t="shared" ref="BB1503" si="15883">AR1503*AW1503+AT1503*AW1506-AS1503*AX1503-AU1503*AX1506</f>
        <v>1458.8766779841353</v>
      </c>
      <c r="BC1503" s="4">
        <f t="shared" ref="BC1503" si="15884">(AR1503*AX1503+AS1503*AW1503+AT1503*AX1506+AU1503*AW1506)</f>
        <v>0</v>
      </c>
      <c r="BD1503" s="2">
        <f t="shared" ref="BD1503" si="15885">AR1503*AY1503+AT1503*AY1506-AS1503*AZ1503-AU1503*AZ1506</f>
        <v>0</v>
      </c>
      <c r="BE1503" s="3">
        <f t="shared" ref="BE1503" si="15886">(AR1503*AZ1503+AS1503*AY1503+AT1503*AZ1506+AU1503*AY1506)</f>
        <v>9032.0013864634129</v>
      </c>
      <c r="BF1503" s="20"/>
      <c r="BG1503" s="11">
        <v>1</v>
      </c>
      <c r="BH1503" s="12">
        <v>0</v>
      </c>
      <c r="BI1503" s="13">
        <v>0</v>
      </c>
      <c r="BJ1503" s="14">
        <v>0</v>
      </c>
      <c r="BK1503" s="20"/>
      <c r="BL1503" s="1">
        <f t="shared" ref="BL1503" si="15887">BB1503*BG1503+BD1503*BG1506-BC1503*BH1503-BE1503*BH1506</f>
        <v>-58843.967010844222</v>
      </c>
      <c r="BM1503" s="4">
        <f t="shared" ref="BM1503" si="15888">(BB1503*BH1503+BC1503*BG1503+BD1503*BH1506+BE1503*BG1506)</f>
        <v>0</v>
      </c>
      <c r="BN1503" s="2">
        <f t="shared" ref="BN1503" si="15889">BB1503*BI1503+BD1503*BI1506-BC1503*BJ1503-BE1503*BJ1506</f>
        <v>0</v>
      </c>
      <c r="BO1503" s="3">
        <f t="shared" ref="BO1503" si="15890">(BB1503*BJ1503+BC1503*BI1503+BD1503*BJ1506+BE1503*BI1506)</f>
        <v>9032.0013864634129</v>
      </c>
      <c r="BP1503" s="20"/>
      <c r="BQ1503" s="11">
        <v>1</v>
      </c>
      <c r="BR1503" s="12">
        <v>0</v>
      </c>
      <c r="BS1503" s="13">
        <v>0</v>
      </c>
      <c r="BT1503" s="40">
        <f t="shared" ref="BT1503" si="15891">$B1503*BR$4</f>
        <v>5.2800480000000007</v>
      </c>
      <c r="BU1503" s="20"/>
      <c r="BV1503" s="1">
        <f t="shared" ref="BV1503" si="15892">BL1503*BQ1503+BN1503*BQ1506-BM1503*BR1503-BO1503*BR1506</f>
        <v>-58843.967010844222</v>
      </c>
      <c r="BW1503" s="4">
        <f t="shared" ref="BW1503" si="15893">(BL1503*BR1503+BM1503*BQ1503+BN1503*BR1506+BO1503*BQ1506)</f>
        <v>0</v>
      </c>
      <c r="BX1503" s="2">
        <f t="shared" ref="BX1503" si="15894">BL1503*BS1503+BN1503*BS1506-BM1503*BT1503-BO1503*BT1506</f>
        <v>0</v>
      </c>
      <c r="BY1503" s="3">
        <f t="shared" ref="BY1503" si="15895">(BL1503*BT1503+BM1503*BS1503+BN1503*BT1506+BO1503*BS1506)</f>
        <v>-301666.96894121065</v>
      </c>
      <c r="BZ1503" s="20"/>
      <c r="CA1503" s="11">
        <v>1</v>
      </c>
      <c r="CB1503" s="12">
        <v>0</v>
      </c>
      <c r="CC1503" s="13">
        <v>0</v>
      </c>
      <c r="CD1503" s="14">
        <v>0</v>
      </c>
      <c r="CE1503" s="20"/>
      <c r="CF1503" s="1">
        <f t="shared" ref="CF1503" si="15896">BV1503*CA1503+BX1503*CA1506-BW1503*CB1503-BY1503*CB1506</f>
        <v>850252.37058313354</v>
      </c>
      <c r="CG1503" s="4">
        <f t="shared" ref="CG1503" si="15897">(BV1503*CB1503+BW1503*CA1503+BX1503*CB1506+BY1503*CA1506)</f>
        <v>0</v>
      </c>
      <c r="CH1503" s="2">
        <f t="shared" ref="CH1503" si="15898">BV1503*CC1503+BX1503*CC1506-BW1503*CD1503-BY1503*CD1506</f>
        <v>0</v>
      </c>
      <c r="CI1503" s="3">
        <f t="shared" ref="CI1503" si="15899">(BV1503*CD1503+BW1503*CC1503+BX1503*CD1506+BY1503*CC1506)</f>
        <v>-301666.96894121065</v>
      </c>
      <c r="CJ1503" s="28"/>
      <c r="CK1503" s="11">
        <v>1</v>
      </c>
      <c r="CL1503" s="12">
        <v>0</v>
      </c>
      <c r="CM1503" s="13">
        <v>0</v>
      </c>
      <c r="CN1503" s="14">
        <v>0</v>
      </c>
      <c r="CP1503" s="1">
        <f t="shared" ref="CP1503" si="15900">CF1503*CK1503+CH1503*CK1506-CG1503*CL1503-CI1503*CL1506</f>
        <v>850252.37058313354</v>
      </c>
      <c r="CQ1503" s="4">
        <f t="shared" ref="CQ1503" si="15901">(CF1503*CL1503+CG1503*CK1503+CH1503*CL1506+CI1503*CK1506)</f>
        <v>-301666.96894121065</v>
      </c>
      <c r="CR1503" s="2">
        <f t="shared" ref="CR1503" si="15902">CF1503*CM1503+CH1503*CM1506-CG1503*CN1503-CI1503*CN1506</f>
        <v>0</v>
      </c>
      <c r="CS1503" s="3">
        <f t="shared" ref="CS1503" si="15903">(CF1503*CN1503+CG1503*CM1503+CH1503*CN1506+CI1503*CM1506)</f>
        <v>-301666.96894121065</v>
      </c>
      <c r="CU1503" s="29">
        <f t="shared" ref="CU1503" si="15904">20*LOG(((1+$CL$4)/$CL$4)/((CP1503+CP1506)^2+(CQ1503+CQ1506)^2)^0.5)</f>
        <v>-122.60060793298736</v>
      </c>
      <c r="CW1503" s="53">
        <f t="shared" ref="CW1503" si="15905">((CP1503^2+CQ1503^2)^0.5)/((CP1506^2+CQ1506^2)^0.5)</f>
        <v>0.35479697484958173</v>
      </c>
    </row>
    <row r="1504" spans="1:101" ht="18" customHeight="1" thickBot="1">
      <c r="D1504" s="11"/>
      <c r="E1504" s="13"/>
      <c r="F1504" s="13"/>
      <c r="G1504" s="15"/>
      <c r="H1504" s="10"/>
      <c r="I1504" s="11"/>
      <c r="J1504" s="13"/>
      <c r="K1504" s="13"/>
      <c r="L1504" s="15"/>
      <c r="N1504" s="5"/>
      <c r="Q1504" s="6"/>
      <c r="S1504" s="11"/>
      <c r="T1504" s="13"/>
      <c r="U1504" s="13"/>
      <c r="V1504" s="15"/>
      <c r="W1504" s="20"/>
      <c r="X1504" s="5"/>
      <c r="AA1504" s="6"/>
      <c r="AB1504" s="20"/>
      <c r="AC1504" s="11"/>
      <c r="AD1504" s="13"/>
      <c r="AE1504" s="13"/>
      <c r="AF1504" s="15"/>
      <c r="AG1504" s="20"/>
      <c r="AH1504" s="5"/>
      <c r="AK1504" s="6"/>
      <c r="AL1504" s="20"/>
      <c r="AM1504" s="11"/>
      <c r="AN1504" s="13"/>
      <c r="AO1504" s="13"/>
      <c r="AP1504" s="15"/>
      <c r="AR1504" s="5"/>
      <c r="AU1504" s="6"/>
      <c r="AW1504" s="11"/>
      <c r="AX1504" s="13"/>
      <c r="AY1504" s="13"/>
      <c r="AZ1504" s="15"/>
      <c r="BA1504" s="20"/>
      <c r="BB1504" s="5"/>
      <c r="BE1504" s="6"/>
      <c r="BG1504" s="11"/>
      <c r="BH1504" s="13"/>
      <c r="BI1504" s="13"/>
      <c r="BJ1504" s="15"/>
      <c r="BL1504" s="5"/>
      <c r="BO1504" s="6"/>
      <c r="BQ1504" s="11"/>
      <c r="BR1504" s="13"/>
      <c r="BS1504" s="13"/>
      <c r="BT1504" s="15"/>
      <c r="BU1504" s="20"/>
      <c r="BV1504" s="5"/>
      <c r="BY1504" s="6"/>
      <c r="CA1504" s="11"/>
      <c r="CB1504" s="13"/>
      <c r="CC1504" s="13"/>
      <c r="CD1504" s="15"/>
      <c r="CF1504" s="5"/>
      <c r="CI1504" s="6"/>
      <c r="CK1504" s="11"/>
      <c r="CL1504" s="13"/>
      <c r="CM1504" s="13"/>
      <c r="CN1504" s="15"/>
      <c r="CP1504" s="5"/>
      <c r="CS1504" s="6"/>
      <c r="CW1504" s="54"/>
    </row>
    <row r="1505" spans="1:101" ht="18" customHeight="1" thickBot="1">
      <c r="D1505" s="11" t="s">
        <v>101</v>
      </c>
      <c r="E1505" s="13"/>
      <c r="F1505" s="13" t="s">
        <v>102</v>
      </c>
      <c r="G1505" s="15"/>
      <c r="H1505" s="10"/>
      <c r="I1505" s="11" t="s">
        <v>106</v>
      </c>
      <c r="J1505" s="13"/>
      <c r="K1505" s="13" t="s">
        <v>105</v>
      </c>
      <c r="L1505" s="15"/>
      <c r="N1505" s="194" t="s">
        <v>16</v>
      </c>
      <c r="O1505" s="195"/>
      <c r="P1505" s="196" t="s">
        <v>17</v>
      </c>
      <c r="Q1505" s="197"/>
      <c r="S1505" s="11" t="s">
        <v>4</v>
      </c>
      <c r="T1505" s="13"/>
      <c r="U1505" s="13" t="s">
        <v>5</v>
      </c>
      <c r="V1505" s="15"/>
      <c r="W1505" s="20"/>
      <c r="X1505" s="194" t="s">
        <v>111</v>
      </c>
      <c r="Y1505" s="195"/>
      <c r="Z1505" s="196" t="s">
        <v>110</v>
      </c>
      <c r="AA1505" s="197"/>
      <c r="AB1505" s="20"/>
      <c r="AC1505" s="11" t="s">
        <v>18</v>
      </c>
      <c r="AD1505" s="13"/>
      <c r="AE1505" s="13" t="s">
        <v>19</v>
      </c>
      <c r="AF1505" s="15"/>
      <c r="AG1505" s="20"/>
      <c r="AH1505" s="194" t="s">
        <v>114</v>
      </c>
      <c r="AI1505" s="195"/>
      <c r="AJ1505" s="196" t="s">
        <v>115</v>
      </c>
      <c r="AK1505" s="197"/>
      <c r="AL1505" s="20"/>
      <c r="AM1505" s="11" t="s">
        <v>138</v>
      </c>
      <c r="AN1505" s="13"/>
      <c r="AO1505" s="13" t="s">
        <v>137</v>
      </c>
      <c r="AP1505" s="15"/>
      <c r="AR1505" s="194" t="s">
        <v>117</v>
      </c>
      <c r="AS1505" s="195"/>
      <c r="AT1505" s="196" t="s">
        <v>118</v>
      </c>
      <c r="AU1505" s="197"/>
      <c r="AV1505" s="36"/>
      <c r="AW1505" s="11" t="s">
        <v>142</v>
      </c>
      <c r="AX1505" s="13"/>
      <c r="AY1505" s="13" t="s">
        <v>141</v>
      </c>
      <c r="AZ1505" s="15"/>
      <c r="BA1505" s="20"/>
      <c r="BB1505" s="194" t="s">
        <v>122</v>
      </c>
      <c r="BC1505" s="195"/>
      <c r="BD1505" s="196" t="s">
        <v>121</v>
      </c>
      <c r="BE1505" s="197"/>
      <c r="BF1505" s="36"/>
      <c r="BG1505" s="11" t="s">
        <v>145</v>
      </c>
      <c r="BH1505" s="13"/>
      <c r="BI1505" s="13" t="s">
        <v>146</v>
      </c>
      <c r="BJ1505" s="15"/>
      <c r="BK1505" s="36"/>
      <c r="BL1505" s="194" t="s">
        <v>125</v>
      </c>
      <c r="BM1505" s="195"/>
      <c r="BN1505" s="196" t="s">
        <v>126</v>
      </c>
      <c r="BO1505" s="197"/>
      <c r="BP1505" s="36"/>
      <c r="BQ1505" s="11" t="s">
        <v>150</v>
      </c>
      <c r="BR1505" s="13"/>
      <c r="BS1505" s="13" t="s">
        <v>149</v>
      </c>
      <c r="BT1505" s="15"/>
      <c r="BU1505" s="20"/>
      <c r="BV1505" s="194" t="s">
        <v>129</v>
      </c>
      <c r="BW1505" s="195"/>
      <c r="BX1505" s="196" t="s">
        <v>130</v>
      </c>
      <c r="BY1505" s="197"/>
      <c r="BZ1505" s="36"/>
      <c r="CA1505" s="11" t="s">
        <v>154</v>
      </c>
      <c r="CB1505" s="13"/>
      <c r="CC1505" s="13" t="s">
        <v>153</v>
      </c>
      <c r="CD1505" s="15"/>
      <c r="CE1505" s="36"/>
      <c r="CF1505" s="194" t="s">
        <v>134</v>
      </c>
      <c r="CG1505" s="195"/>
      <c r="CH1505" s="196" t="s">
        <v>133</v>
      </c>
      <c r="CI1505" s="197"/>
      <c r="CK1505" s="11" t="s">
        <v>159</v>
      </c>
      <c r="CL1505" s="13"/>
      <c r="CM1505" s="13" t="s">
        <v>158</v>
      </c>
      <c r="CN1505" s="15"/>
      <c r="CP1505" s="109" t="s">
        <v>161</v>
      </c>
      <c r="CQ1505" s="110"/>
      <c r="CR1505" s="111" t="s">
        <v>162</v>
      </c>
      <c r="CS1505" s="112"/>
      <c r="CU1505" s="38" t="s">
        <v>29</v>
      </c>
      <c r="CW1505" s="55" t="s">
        <v>47</v>
      </c>
    </row>
    <row r="1506" spans="1:101" ht="18" customHeight="1" thickTop="1" thickBot="1">
      <c r="D1506" s="16">
        <v>0</v>
      </c>
      <c r="E1506" s="17">
        <f t="shared" ref="E1506" si="15906">$B1503*$E$4</f>
        <v>3.013576</v>
      </c>
      <c r="F1506" s="18">
        <v>1</v>
      </c>
      <c r="G1506" s="19">
        <v>0</v>
      </c>
      <c r="H1506" s="10"/>
      <c r="I1506" s="16">
        <v>0</v>
      </c>
      <c r="J1506" s="17">
        <v>0</v>
      </c>
      <c r="K1506" s="18">
        <v>1</v>
      </c>
      <c r="L1506" s="19">
        <v>0</v>
      </c>
      <c r="N1506" s="1">
        <f t="shared" ref="N1506" si="15907">D1506*I1503+F1506*I1506-E1506*J1503-G1506*J1506</f>
        <v>0</v>
      </c>
      <c r="O1506" s="4">
        <f t="shared" ref="O1506" si="15908">(D1506*J1503+E1506*I1503+F1506*J1506+G1506*I1506)</f>
        <v>3.013576</v>
      </c>
      <c r="P1506" s="2">
        <f t="shared" ref="P1506" si="15909">D1506*K1503+F1506*K1506-E1506*L1503-G1506*L1506</f>
        <v>-14.911825931648002</v>
      </c>
      <c r="Q1506" s="3">
        <f t="shared" ref="Q1506" si="15910">(D1506*L1503+E1506*K1503+F1506*L1506+G1506*K1506)</f>
        <v>0</v>
      </c>
      <c r="S1506" s="16">
        <v>0</v>
      </c>
      <c r="T1506" s="17">
        <f t="shared" ref="T1506" si="15911">$B1503*$T$4</f>
        <v>6.6765760000000007</v>
      </c>
      <c r="U1506" s="18">
        <v>1</v>
      </c>
      <c r="V1506" s="19">
        <v>0</v>
      </c>
      <c r="W1506" s="20"/>
      <c r="X1506" s="1">
        <f t="shared" ref="X1506" si="15912">N1506*S1503+P1506*S1506-O1506*T1503-Q1506*T1506</f>
        <v>0</v>
      </c>
      <c r="Y1506" s="4">
        <f t="shared" ref="Y1506" si="15913">(N1506*T1503+O1506*S1503+P1506*T1506+Q1506*S1506)</f>
        <v>-96.546363131418701</v>
      </c>
      <c r="Z1506" s="2">
        <f t="shared" ref="Z1506" si="15914">N1506*U1503+P1506*U1506-O1506*V1503-Q1506*V1506</f>
        <v>-14.911825931648002</v>
      </c>
      <c r="AA1506" s="3">
        <f t="shared" ref="AA1506" si="15915">(N1506*V1503+O1506*U1503+P1506*V1506+Q1506*U1506)</f>
        <v>0</v>
      </c>
      <c r="AB1506" s="20"/>
      <c r="AC1506" s="16">
        <v>0</v>
      </c>
      <c r="AD1506" s="17">
        <v>0</v>
      </c>
      <c r="AE1506" s="18">
        <v>1</v>
      </c>
      <c r="AF1506" s="19">
        <v>0</v>
      </c>
      <c r="AG1506" s="20"/>
      <c r="AH1506" s="1">
        <f t="shared" ref="AH1506" si="15916">X1506*AC1503+Z1506*AC1506-Y1506*AD1503-AA1506*AD1506</f>
        <v>0</v>
      </c>
      <c r="AI1506" s="4">
        <f t="shared" ref="AI1506" si="15917">(X1506*AD1503+Y1506*AC1503+Z1506*AD1506+AA1506*AC1506)</f>
        <v>-96.546363131418701</v>
      </c>
      <c r="AJ1506" s="2">
        <f t="shared" ref="AJ1506" si="15918">X1506*AE1503+Z1506*AE1506-Y1506*AF1503-AA1506*AF1506</f>
        <v>596.82649524436795</v>
      </c>
      <c r="AK1506" s="3">
        <f t="shared" ref="AK1506" si="15919">(X1506*AF1503+Y1506*AE1503+Z1506*AF1506+AA1506*AE1506)</f>
        <v>0</v>
      </c>
      <c r="AL1506" s="20"/>
      <c r="AM1506" s="16">
        <v>0</v>
      </c>
      <c r="AN1506" s="17">
        <f t="shared" ref="AN1506" si="15920">$B1503*$AN$4</f>
        <v>7.0513120000000002</v>
      </c>
      <c r="AO1506" s="18">
        <v>1</v>
      </c>
      <c r="AP1506" s="19">
        <v>0</v>
      </c>
      <c r="AR1506" s="1">
        <f t="shared" ref="AR1506" si="15921">AH1506*AM1503+AJ1506*AM1506-AI1506*AN1503-AK1506*AN1506</f>
        <v>0</v>
      </c>
      <c r="AS1506" s="4">
        <f t="shared" ref="AS1506" si="15922">(AH1506*AN1503+AI1506*AM1503+AJ1506*AN1506+AK1506*AM1506)</f>
        <v>4111.8634647031358</v>
      </c>
      <c r="AT1506" s="2">
        <f t="shared" ref="AT1506" si="15923">AH1506*AO1503+AJ1506*AO1506-AI1506*AP1503-AK1506*AP1506</f>
        <v>596.82649524436795</v>
      </c>
      <c r="AU1506" s="3">
        <f t="shared" ref="AU1506" si="15924">(AH1506*AP1503+AI1506*AO1503+AJ1506*AP1506+AK1506*AO1506)</f>
        <v>0</v>
      </c>
      <c r="AV1506" s="20"/>
      <c r="AW1506" s="16">
        <v>0</v>
      </c>
      <c r="AX1506" s="17">
        <v>0</v>
      </c>
      <c r="AY1506" s="18">
        <v>1</v>
      </c>
      <c r="AZ1506" s="19">
        <v>0</v>
      </c>
      <c r="BA1506" s="20"/>
      <c r="BB1506" s="1">
        <f t="shared" ref="BB1506" si="15925">AR1506*AW1503+AT1506*AW1506-AS1506*AX1503-AU1506*AX1506</f>
        <v>0</v>
      </c>
      <c r="BC1506" s="4">
        <f t="shared" ref="BC1506" si="15926">(AR1506*AX1503+AS1506*AW1503+AT1506*AX1506+AU1506*AW1506)</f>
        <v>4111.8634647031358</v>
      </c>
      <c r="BD1506" s="2">
        <f t="shared" ref="BD1506" si="15927">AR1506*AY1503+AT1506*AY1506-AS1506*AZ1503-AU1506*AZ1506</f>
        <v>-25456.816244032685</v>
      </c>
      <c r="BE1506" s="3">
        <f t="shared" ref="BE1506" si="15928">(AR1506*AZ1503+AS1506*AY1503+AT1506*AZ1506+AU1506*AY1506)</f>
        <v>0</v>
      </c>
      <c r="BF1506" s="20"/>
      <c r="BG1506" s="16">
        <v>0</v>
      </c>
      <c r="BH1506" s="17">
        <f t="shared" ref="BH1506" si="15929">$B1503*$BH$4</f>
        <v>6.6765760000000007</v>
      </c>
      <c r="BI1506" s="18">
        <v>1</v>
      </c>
      <c r="BJ1506" s="19">
        <v>0</v>
      </c>
      <c r="BK1506" s="20"/>
      <c r="BL1506" s="1">
        <f t="shared" ref="BL1506" si="15930">BB1506*BG1503+BD1506*BG1506-BC1506*BH1503-BE1506*BH1506</f>
        <v>0</v>
      </c>
      <c r="BM1506" s="4">
        <f t="shared" ref="BM1506" si="15931">(BB1506*BH1503+BC1506*BG1503+BD1506*BH1506+BE1506*BG1506)</f>
        <v>-165852.50490661565</v>
      </c>
      <c r="BN1506" s="2">
        <f t="shared" ref="BN1506" si="15932">BB1506*BI1503+BD1506*BI1506-BC1506*BJ1503-BE1506*BJ1506</f>
        <v>-25456.816244032685</v>
      </c>
      <c r="BO1506" s="3">
        <f t="shared" ref="BO1506" si="15933">(BB1506*BJ1503+BC1506*BI1503+BD1506*BJ1506+BE1506*BI1506)</f>
        <v>0</v>
      </c>
      <c r="BP1506" s="20"/>
      <c r="BQ1506" s="16">
        <v>0</v>
      </c>
      <c r="BR1506" s="17">
        <v>0</v>
      </c>
      <c r="BS1506" s="18">
        <v>1</v>
      </c>
      <c r="BT1506" s="19">
        <v>0</v>
      </c>
      <c r="BU1506" s="20"/>
      <c r="BV1506" s="1">
        <f t="shared" ref="BV1506" si="15934">BL1506*BQ1503+BN1506*BQ1506-BM1506*BR1503-BO1506*BR1506</f>
        <v>0</v>
      </c>
      <c r="BW1506" s="4">
        <f t="shared" ref="BW1506" si="15935">(BL1506*BR1503+BM1506*BQ1503+BN1506*BR1506+BO1506*BQ1506)</f>
        <v>-165852.50490661565</v>
      </c>
      <c r="BX1506" s="2">
        <f t="shared" ref="BX1506" si="15936">BL1506*BS1503+BN1506*BS1506-BM1506*BT1503-BO1506*BT1506</f>
        <v>850252.37058313354</v>
      </c>
      <c r="BY1506" s="3">
        <f t="shared" ref="BY1506" si="15937">(BL1506*BT1503+BM1506*BS1503+BN1506*BT1506+BO1506*BS1506)</f>
        <v>0</v>
      </c>
      <c r="BZ1506" s="20"/>
      <c r="CA1506" s="16">
        <v>0</v>
      </c>
      <c r="CB1506" s="17">
        <f t="shared" ref="CB1506" si="15938">$B1503*$CB$4</f>
        <v>3.013576</v>
      </c>
      <c r="CC1506" s="18">
        <v>1</v>
      </c>
      <c r="CD1506" s="19">
        <v>0</v>
      </c>
      <c r="CE1506" s="20"/>
      <c r="CF1506" s="1">
        <f t="shared" ref="CF1506" si="15939">BV1506*CA1503+BX1506*CA1506-BW1506*CB1503-BY1506*CB1506</f>
        <v>0</v>
      </c>
      <c r="CG1506" s="4">
        <f t="shared" ref="CG1506" si="15940">(BV1506*CB1503+BW1506*CA1503+BX1506*CB1506+BY1506*CA1506)</f>
        <v>2396447.6330258218</v>
      </c>
      <c r="CH1506" s="2">
        <f t="shared" ref="CH1506" si="15941">BV1506*CC1503+BX1506*CC1506-BW1506*CD1503-BY1506*CD1506</f>
        <v>850252.37058313354</v>
      </c>
      <c r="CI1506" s="3">
        <f t="shared" ref="CI1506" si="15942">(BV1506*CD1503+BW1506*CC1503+BX1506*CD1506+BY1506*CC1506)</f>
        <v>0</v>
      </c>
      <c r="CK1506" s="16">
        <f t="shared" ref="CK1506" si="15943">1/$CL$4</f>
        <v>1</v>
      </c>
      <c r="CL1506" s="17">
        <v>0</v>
      </c>
      <c r="CM1506" s="18">
        <v>1</v>
      </c>
      <c r="CN1506" s="19">
        <v>0</v>
      </c>
      <c r="CP1506" s="1">
        <f t="shared" ref="CP1506" si="15944">CF1506*CK1503+CH1506*CK1506-CG1506*CL1503-CI1506*CL1506</f>
        <v>850252.37058313354</v>
      </c>
      <c r="CQ1506" s="4">
        <f t="shared" ref="CQ1506" si="15945">(CF1506*CL1503+CG1506*CK1503+CH1506*CL1506+CI1506*CK1506)</f>
        <v>2396447.6330258218</v>
      </c>
      <c r="CR1506" s="2">
        <f t="shared" ref="CR1506" si="15946">CF1506*CM1503+CH1506*CM1506-CG1506*CN1503-CI1506*CN1506</f>
        <v>850252.37058313354</v>
      </c>
      <c r="CS1506" s="3">
        <f t="shared" ref="CS1506" si="15947">(CF1506*CN1503+CG1506*CM1503+CH1506*CN1506+CI1506*CM1506)</f>
        <v>0</v>
      </c>
      <c r="CU1506" s="39">
        <f t="shared" ref="CU1506" si="15948">(180/PI())*ATAN(-1*(CQ1503/CP1503))</f>
        <v>19.534531091740057</v>
      </c>
      <c r="CW1506" s="56">
        <f t="shared" ref="CW1506" si="15949">20*LOG(((1-(10^(CU1503/20)^2)*(1-((1-CW1503)/(1+CW1503))^2))^0.5))</f>
        <v>-1.8457227709831874E-12</v>
      </c>
    </row>
    <row r="1507" spans="1:101" ht="18" customHeight="1">
      <c r="E1507" s="20"/>
      <c r="F1507" s="20"/>
      <c r="G1507" s="20"/>
      <c r="H1507" s="20"/>
      <c r="I1507" s="20"/>
      <c r="J1507" s="20"/>
      <c r="K1507" s="20"/>
      <c r="L1507" s="20"/>
      <c r="M1507" s="20"/>
      <c r="N1507" s="20"/>
      <c r="O1507" s="20"/>
      <c r="P1507" s="20"/>
      <c r="Q1507" s="20"/>
      <c r="R1507" s="20"/>
      <c r="S1507" s="20"/>
      <c r="T1507" s="20"/>
      <c r="U1507" s="20"/>
      <c r="V1507" s="20"/>
      <c r="W1507" s="20"/>
      <c r="X1507" s="20"/>
      <c r="Y1507" s="20"/>
      <c r="Z1507" s="20"/>
      <c r="AA1507" s="20"/>
      <c r="AB1507" s="30"/>
      <c r="AC1507" s="20"/>
      <c r="AD1507" s="20"/>
      <c r="AE1507" s="20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</row>
    <row r="1508" spans="1:101" ht="18" customHeight="1"/>
    <row r="1509" spans="1:101" ht="18" customHeight="1" thickBot="1">
      <c r="A1509" s="23"/>
      <c r="B1509" s="23"/>
      <c r="C1509" s="23"/>
      <c r="D1509" s="20" t="s">
        <v>6</v>
      </c>
      <c r="E1509" s="20"/>
      <c r="F1509" s="20"/>
      <c r="G1509" s="20"/>
      <c r="H1509" s="20"/>
      <c r="I1509" s="20" t="s">
        <v>7</v>
      </c>
      <c r="J1509" s="20"/>
      <c r="K1509" s="20"/>
      <c r="L1509" s="20"/>
      <c r="M1509" s="23"/>
      <c r="N1509" s="23"/>
      <c r="O1509" s="24" t="s">
        <v>8</v>
      </c>
      <c r="P1509" s="23"/>
      <c r="Q1509" s="23"/>
      <c r="R1509" s="23"/>
      <c r="S1509" s="20"/>
      <c r="T1509" s="20" t="s">
        <v>9</v>
      </c>
      <c r="U1509" s="23"/>
      <c r="V1509" s="23"/>
      <c r="W1509" s="23"/>
      <c r="X1509" s="23"/>
      <c r="Y1509" s="24" t="s">
        <v>10</v>
      </c>
      <c r="Z1509" s="23"/>
      <c r="AA1509" s="23"/>
      <c r="AB1509" s="23"/>
      <c r="AC1509" s="24" t="s">
        <v>11</v>
      </c>
      <c r="AD1509" s="20"/>
      <c r="AE1509" s="20"/>
      <c r="AF1509" s="20"/>
      <c r="AG1509" s="20"/>
      <c r="AH1509" s="23"/>
      <c r="AI1509" s="24" t="s">
        <v>12</v>
      </c>
      <c r="AJ1509" s="23"/>
      <c r="AK1509" s="23"/>
      <c r="AL1509" s="20"/>
      <c r="AM1509" s="24" t="s">
        <v>21</v>
      </c>
      <c r="AN1509" s="20"/>
      <c r="AO1509" s="23"/>
      <c r="AP1509" s="23"/>
      <c r="AQ1509" s="23"/>
      <c r="AR1509" s="23"/>
      <c r="AS1509" s="24" t="s">
        <v>87</v>
      </c>
      <c r="AT1509" s="23"/>
      <c r="AU1509" s="23"/>
      <c r="AV1509" s="23"/>
      <c r="AW1509" s="24" t="s">
        <v>22</v>
      </c>
      <c r="AX1509" s="20"/>
      <c r="AY1509" s="20"/>
      <c r="AZ1509" s="20"/>
      <c r="BA1509" s="20"/>
      <c r="BB1509" s="23"/>
      <c r="BC1509" s="24" t="s">
        <v>13</v>
      </c>
      <c r="BD1509" s="23"/>
      <c r="BE1509" s="23"/>
      <c r="BF1509" s="23"/>
      <c r="BG1509" s="24" t="s">
        <v>23</v>
      </c>
      <c r="BH1509" s="20"/>
      <c r="BI1509" s="23"/>
      <c r="BJ1509" s="23"/>
      <c r="BK1509" s="23"/>
      <c r="BL1509" s="23"/>
      <c r="BM1509" s="24" t="s">
        <v>24</v>
      </c>
      <c r="BN1509" s="23"/>
      <c r="BO1509" s="23"/>
      <c r="BP1509" s="23"/>
      <c r="BQ1509" s="24" t="s">
        <v>22</v>
      </c>
      <c r="BR1509" s="20"/>
      <c r="BS1509" s="20"/>
      <c r="BT1509" s="20"/>
      <c r="BU1509" s="20"/>
      <c r="BV1509" s="23"/>
      <c r="BW1509" s="24" t="s">
        <v>25</v>
      </c>
      <c r="BX1509" s="23"/>
      <c r="BY1509" s="23"/>
      <c r="BZ1509" s="23"/>
      <c r="CA1509" s="24" t="s">
        <v>23</v>
      </c>
      <c r="CB1509" s="20"/>
      <c r="CC1509" s="23"/>
      <c r="CD1509" s="23"/>
      <c r="CE1509" s="23"/>
      <c r="CF1509" s="23"/>
      <c r="CG1509" s="24" t="s">
        <v>88</v>
      </c>
      <c r="CH1509" s="23"/>
      <c r="CI1509" s="23"/>
      <c r="CJ1509" s="23"/>
      <c r="CK1509" s="24" t="s">
        <v>155</v>
      </c>
      <c r="CL1509" s="24"/>
      <c r="CM1509" s="23"/>
      <c r="CN1509" s="23"/>
      <c r="CO1509" s="23"/>
      <c r="CP1509" s="23"/>
      <c r="CQ1509" s="24" t="s">
        <v>89</v>
      </c>
      <c r="CR1509" s="23"/>
      <c r="CS1509" s="23"/>
    </row>
    <row r="1510" spans="1:101" ht="18" customHeight="1" thickBot="1">
      <c r="A1510" s="23"/>
      <c r="B1510" s="33"/>
      <c r="C1510" s="23"/>
      <c r="D1510" s="7" t="s">
        <v>99</v>
      </c>
      <c r="E1510" s="8"/>
      <c r="F1510" s="8" t="s">
        <v>100</v>
      </c>
      <c r="G1510" s="9"/>
      <c r="H1510" s="10"/>
      <c r="I1510" s="7" t="s">
        <v>103</v>
      </c>
      <c r="J1510" s="8"/>
      <c r="K1510" s="8" t="s">
        <v>104</v>
      </c>
      <c r="L1510" s="9"/>
      <c r="M1510" s="23"/>
      <c r="N1510" s="194" t="s">
        <v>74</v>
      </c>
      <c r="O1510" s="195"/>
      <c r="P1510" s="196" t="s">
        <v>75</v>
      </c>
      <c r="Q1510" s="197"/>
      <c r="R1510" s="23"/>
      <c r="S1510" s="7" t="s">
        <v>2</v>
      </c>
      <c r="T1510" s="8"/>
      <c r="U1510" s="8" t="s">
        <v>3</v>
      </c>
      <c r="V1510" s="9"/>
      <c r="W1510" s="20"/>
      <c r="X1510" s="194" t="s">
        <v>108</v>
      </c>
      <c r="Y1510" s="195"/>
      <c r="Z1510" s="196" t="s">
        <v>109</v>
      </c>
      <c r="AA1510" s="197"/>
      <c r="AB1510" s="20"/>
      <c r="AC1510" s="7" t="s">
        <v>107</v>
      </c>
      <c r="AD1510" s="8"/>
      <c r="AE1510" s="8" t="s">
        <v>14</v>
      </c>
      <c r="AF1510" s="9"/>
      <c r="AG1510" s="20"/>
      <c r="AH1510" s="194" t="s">
        <v>112</v>
      </c>
      <c r="AI1510" s="195"/>
      <c r="AJ1510" s="196" t="s">
        <v>113</v>
      </c>
      <c r="AK1510" s="197"/>
      <c r="AL1510" s="20"/>
      <c r="AM1510" s="106" t="s">
        <v>135</v>
      </c>
      <c r="AN1510" s="107"/>
      <c r="AO1510" s="107" t="s">
        <v>136</v>
      </c>
      <c r="AP1510" s="108"/>
      <c r="AQ1510" s="23"/>
      <c r="AR1510" s="194" t="s">
        <v>116</v>
      </c>
      <c r="AS1510" s="195"/>
      <c r="AT1510" s="196" t="s">
        <v>0</v>
      </c>
      <c r="AU1510" s="197"/>
      <c r="AV1510" s="36"/>
      <c r="AW1510" s="7" t="s">
        <v>139</v>
      </c>
      <c r="AX1510" s="8"/>
      <c r="AY1510" s="8" t="s">
        <v>140</v>
      </c>
      <c r="AZ1510" s="9"/>
      <c r="BA1510" s="20"/>
      <c r="BB1510" s="194" t="s">
        <v>119</v>
      </c>
      <c r="BC1510" s="195"/>
      <c r="BD1510" s="196" t="s">
        <v>120</v>
      </c>
      <c r="BE1510" s="197"/>
      <c r="BF1510" s="36"/>
      <c r="BG1510" s="190" t="s">
        <v>143</v>
      </c>
      <c r="BH1510" s="191"/>
      <c r="BI1510" s="192" t="s">
        <v>144</v>
      </c>
      <c r="BJ1510" s="193"/>
      <c r="BK1510" s="36"/>
      <c r="BL1510" s="194" t="s">
        <v>123</v>
      </c>
      <c r="BM1510" s="195"/>
      <c r="BN1510" s="196" t="s">
        <v>124</v>
      </c>
      <c r="BO1510" s="197"/>
      <c r="BP1510" s="36"/>
      <c r="BQ1510" s="7" t="s">
        <v>147</v>
      </c>
      <c r="BR1510" s="8"/>
      <c r="BS1510" s="8" t="s">
        <v>148</v>
      </c>
      <c r="BT1510" s="9"/>
      <c r="BU1510" s="20"/>
      <c r="BV1510" s="194" t="s">
        <v>127</v>
      </c>
      <c r="BW1510" s="195"/>
      <c r="BX1510" s="196" t="s">
        <v>128</v>
      </c>
      <c r="BY1510" s="197"/>
      <c r="BZ1510" s="36"/>
      <c r="CA1510" s="7" t="s">
        <v>151</v>
      </c>
      <c r="CB1510" s="8"/>
      <c r="CC1510" s="8" t="s">
        <v>152</v>
      </c>
      <c r="CD1510" s="9"/>
      <c r="CE1510" s="36"/>
      <c r="CF1510" s="194" t="s">
        <v>131</v>
      </c>
      <c r="CG1510" s="195"/>
      <c r="CH1510" s="196" t="s">
        <v>132</v>
      </c>
      <c r="CI1510" s="197"/>
      <c r="CJ1510" s="23"/>
      <c r="CK1510" s="7" t="s">
        <v>156</v>
      </c>
      <c r="CL1510" s="8"/>
      <c r="CM1510" s="8" t="s">
        <v>157</v>
      </c>
      <c r="CN1510" s="9"/>
      <c r="CO1510" s="23"/>
      <c r="CP1510" s="194" t="s">
        <v>160</v>
      </c>
      <c r="CQ1510" s="195"/>
      <c r="CR1510" s="196" t="s">
        <v>132</v>
      </c>
      <c r="CS1510" s="197"/>
      <c r="CU1510" s="26" t="s">
        <v>15</v>
      </c>
      <c r="CW1510" s="52" t="s">
        <v>46</v>
      </c>
    </row>
    <row r="1511" spans="1:101" ht="18" customHeight="1" thickTop="1" thickBot="1">
      <c r="B1511" s="34">
        <v>3.72</v>
      </c>
      <c r="D1511" s="11">
        <v>1</v>
      </c>
      <c r="E1511" s="12">
        <v>0</v>
      </c>
      <c r="F1511" s="13">
        <v>0</v>
      </c>
      <c r="G1511" s="14">
        <v>0</v>
      </c>
      <c r="H1511" s="10"/>
      <c r="I1511" s="11">
        <v>1</v>
      </c>
      <c r="J1511" s="12">
        <v>0</v>
      </c>
      <c r="K1511" s="13">
        <v>0</v>
      </c>
      <c r="L1511" s="40">
        <f t="shared" ref="L1511" si="15950">$B1511*$J$4</f>
        <v>5.3085888000000008</v>
      </c>
      <c r="N1511" s="1">
        <f t="shared" ref="N1511" si="15951">D1511*I1511+F1511*I1514-E1511*J1511-G1511*J1514</f>
        <v>1</v>
      </c>
      <c r="O1511" s="4">
        <f t="shared" ref="O1511" si="15952">(D1511*J1511+E1511*I1511+F1511*J1514+G1511*I1514)</f>
        <v>0</v>
      </c>
      <c r="P1511" s="2">
        <f t="shared" ref="P1511" si="15953">D1511*K1511+F1511*K1514-E1511*L1511-G1511*L1514</f>
        <v>0</v>
      </c>
      <c r="Q1511" s="3">
        <f t="shared" ref="Q1511" si="15954">(D1511*L1511+E1511*K1511+F1511*L1514+G1511*K1514)</f>
        <v>5.3085888000000008</v>
      </c>
      <c r="S1511" s="11">
        <v>1</v>
      </c>
      <c r="T1511" s="12">
        <v>0</v>
      </c>
      <c r="U1511" s="13">
        <v>0</v>
      </c>
      <c r="V1511" s="13">
        <v>0</v>
      </c>
      <c r="W1511" s="20"/>
      <c r="X1511" s="1">
        <f t="shared" ref="X1511" si="15955">N1511*S1511+P1511*S1514-O1511*T1511-Q1511*T1514</f>
        <v>-34.634781422305288</v>
      </c>
      <c r="Y1511" s="4">
        <f t="shared" ref="Y1511" si="15956">(N1511*T1511+O1511*S1511+P1511*T1514+Q1511*S1514)</f>
        <v>0</v>
      </c>
      <c r="Z1511" s="2">
        <f t="shared" ref="Z1511" si="15957">N1511*U1511+P1511*U1514-O1511*V1511-Q1511*V1514</f>
        <v>0</v>
      </c>
      <c r="AA1511" s="3">
        <f t="shared" ref="AA1511" si="15958">(N1511*V1511+O1511*U1511+P1511*V1514+Q1511*U1514)</f>
        <v>5.3085888000000008</v>
      </c>
      <c r="AB1511" s="20"/>
      <c r="AC1511" s="11">
        <v>1</v>
      </c>
      <c r="AD1511" s="12">
        <v>0</v>
      </c>
      <c r="AE1511" s="13">
        <v>0</v>
      </c>
      <c r="AF1511" s="40">
        <f t="shared" ref="AF1511" si="15959">$B1511*$AD$4</f>
        <v>6.3704628000000003</v>
      </c>
      <c r="AG1511" s="20"/>
      <c r="AH1511" s="1">
        <f t="shared" ref="AH1511" si="15960">X1511*AC1511+Z1511*AC1514-Y1511*AD1511-AA1511*AD1514</f>
        <v>-34.634781422305288</v>
      </c>
      <c r="AI1511" s="4">
        <f t="shared" ref="AI1511" si="15961">(X1511*AD1511+Y1511*AC1511+Z1511*AD1514+AA1511*AC1514)</f>
        <v>0</v>
      </c>
      <c r="AJ1511" s="2">
        <f t="shared" ref="AJ1511" si="15962">X1511*AE1511+Z1511*AE1514-Y1511*AF1511-AA1511*AF1514</f>
        <v>0</v>
      </c>
      <c r="AK1511" s="3">
        <f t="shared" ref="AK1511" si="15963">(X1511*AF1511+Y1511*AE1511+Z1511*AF1514+AA1511*AE1514)</f>
        <v>-215.33099783692694</v>
      </c>
      <c r="AL1511" s="20"/>
      <c r="AM1511" s="11">
        <v>1</v>
      </c>
      <c r="AN1511" s="12">
        <v>0</v>
      </c>
      <c r="AO1511" s="13">
        <v>0</v>
      </c>
      <c r="AP1511" s="14">
        <v>0</v>
      </c>
      <c r="AR1511" s="1">
        <f t="shared" ref="AR1511" si="15964">AH1511*AM1511+AJ1511*AM1514-AI1511*AN1511-AK1511*AN1514</f>
        <v>1491.9386516459458</v>
      </c>
      <c r="AS1511" s="4">
        <f t="shared" ref="AS1511" si="15965">(AH1511*AN1511+AI1511*AM1511+AJ1511*AN1514+AK1511*AM1514)</f>
        <v>0</v>
      </c>
      <c r="AT1511" s="2">
        <f t="shared" ref="AT1511" si="15966">AH1511*AO1511+AJ1511*AO1514-AI1511*AP1511-AK1511*AP1514</f>
        <v>0</v>
      </c>
      <c r="AU1511" s="3">
        <f t="shared" ref="AU1511" si="15967">(AH1511*AP1511+AI1511*AO1511+AJ1511*AP1514+AK1511*AO1514)</f>
        <v>-215.33099783692694</v>
      </c>
      <c r="AV1511" s="20"/>
      <c r="AW1511" s="11">
        <v>1</v>
      </c>
      <c r="AX1511" s="12">
        <v>0</v>
      </c>
      <c r="AY1511" s="13">
        <v>0</v>
      </c>
      <c r="AZ1511" s="40">
        <f t="shared" ref="AZ1511" si="15968">$B1511*$AX$4</f>
        <v>6.3704628000000003</v>
      </c>
      <c r="BA1511" s="20"/>
      <c r="BB1511" s="1">
        <f t="shared" ref="BB1511" si="15969">AR1511*AW1511+AT1511*AW1514-AS1511*AX1511-AU1511*AX1514</f>
        <v>1491.9386516459458</v>
      </c>
      <c r="BC1511" s="4">
        <f t="shared" ref="BC1511" si="15970">(AR1511*AX1511+AS1511*AW1511+AT1511*AX1514+AU1511*AW1514)</f>
        <v>0</v>
      </c>
      <c r="BD1511" s="2">
        <f t="shared" ref="BD1511" si="15971">AR1511*AY1511+AT1511*AY1514-AS1511*AZ1511-AU1511*AZ1514</f>
        <v>0</v>
      </c>
      <c r="BE1511" s="3">
        <f t="shared" ref="BE1511" si="15972">(AR1511*AZ1511+AS1511*AY1511+AT1511*AZ1514+AU1511*AY1514)</f>
        <v>9289.0086823557303</v>
      </c>
      <c r="BF1511" s="20"/>
      <c r="BG1511" s="11">
        <v>1</v>
      </c>
      <c r="BH1511" s="12">
        <v>0</v>
      </c>
      <c r="BI1511" s="13">
        <v>0</v>
      </c>
      <c r="BJ1511" s="14">
        <v>0</v>
      </c>
      <c r="BK1511" s="20"/>
      <c r="BL1511" s="1">
        <f t="shared" ref="BL1511" si="15973">BB1511*BG1511+BD1511*BG1514-BC1511*BH1511-BE1511*BH1514</f>
        <v>-60862.07038850469</v>
      </c>
      <c r="BM1511" s="4">
        <f t="shared" ref="BM1511" si="15974">(BB1511*BH1511+BC1511*BG1511+BD1511*BH1514+BE1511*BG1514)</f>
        <v>0</v>
      </c>
      <c r="BN1511" s="2">
        <f t="shared" ref="BN1511" si="15975">BB1511*BI1511+BD1511*BI1514-BC1511*BJ1511-BE1511*BJ1514</f>
        <v>0</v>
      </c>
      <c r="BO1511" s="3">
        <f t="shared" ref="BO1511" si="15976">(BB1511*BJ1511+BC1511*BI1511+BD1511*BJ1514+BE1511*BI1514)</f>
        <v>9289.0086823557303</v>
      </c>
      <c r="BP1511" s="20"/>
      <c r="BQ1511" s="11">
        <v>1</v>
      </c>
      <c r="BR1511" s="12">
        <v>0</v>
      </c>
      <c r="BS1511" s="13">
        <v>0</v>
      </c>
      <c r="BT1511" s="40">
        <f t="shared" ref="BT1511" si="15977">$B1511*BR$4</f>
        <v>5.3085888000000008</v>
      </c>
      <c r="BU1511" s="20"/>
      <c r="BV1511" s="1">
        <f t="shared" ref="BV1511" si="15978">BL1511*BQ1511+BN1511*BQ1514-BM1511*BR1511-BO1511*BR1514</f>
        <v>-60862.07038850469</v>
      </c>
      <c r="BW1511" s="4">
        <f t="shared" ref="BW1511" si="15979">(BL1511*BR1511+BM1511*BQ1511+BN1511*BR1514+BO1511*BQ1514)</f>
        <v>0</v>
      </c>
      <c r="BX1511" s="2">
        <f t="shared" ref="BX1511" si="15980">BL1511*BS1511+BN1511*BS1514-BM1511*BT1511-BO1511*BT1514</f>
        <v>0</v>
      </c>
      <c r="BY1511" s="3">
        <f t="shared" ref="BY1511" si="15981">(BL1511*BT1511+BM1511*BS1511+BN1511*BT1514+BO1511*BS1514)</f>
        <v>-313802.69652687194</v>
      </c>
      <c r="BZ1511" s="20"/>
      <c r="CA1511" s="11">
        <v>1</v>
      </c>
      <c r="CB1511" s="12">
        <v>0</v>
      </c>
      <c r="CC1511" s="13">
        <v>0</v>
      </c>
      <c r="CD1511" s="14">
        <v>0</v>
      </c>
      <c r="CE1511" s="20"/>
      <c r="CF1511" s="1">
        <f t="shared" ref="CF1511" si="15982">BV1511*CA1511+BX1511*CA1514-BW1511*CB1511-BY1511*CB1514</f>
        <v>889917.92500550405</v>
      </c>
      <c r="CG1511" s="4">
        <f t="shared" ref="CG1511" si="15983">(BV1511*CB1511+BW1511*CA1511+BX1511*CB1514+BY1511*CA1514)</f>
        <v>0</v>
      </c>
      <c r="CH1511" s="2">
        <f t="shared" ref="CH1511" si="15984">BV1511*CC1511+BX1511*CC1514-BW1511*CD1511-BY1511*CD1514</f>
        <v>0</v>
      </c>
      <c r="CI1511" s="3">
        <f t="shared" ref="CI1511" si="15985">(BV1511*CD1511+BW1511*CC1511+BX1511*CD1514+BY1511*CC1514)</f>
        <v>-313802.69652687194</v>
      </c>
      <c r="CJ1511" s="28"/>
      <c r="CK1511" s="11">
        <v>1</v>
      </c>
      <c r="CL1511" s="12">
        <v>0</v>
      </c>
      <c r="CM1511" s="13">
        <v>0</v>
      </c>
      <c r="CN1511" s="14">
        <v>0</v>
      </c>
      <c r="CP1511" s="1">
        <f t="shared" ref="CP1511" si="15986">CF1511*CK1511+CH1511*CK1514-CG1511*CL1511-CI1511*CL1514</f>
        <v>889917.92500550405</v>
      </c>
      <c r="CQ1511" s="4">
        <f t="shared" ref="CQ1511" si="15987">(CF1511*CL1511+CG1511*CK1511+CH1511*CL1514+CI1511*CK1514)</f>
        <v>-313802.69652687194</v>
      </c>
      <c r="CR1511" s="2">
        <f t="shared" ref="CR1511" si="15988">CF1511*CM1511+CH1511*CM1514-CG1511*CN1511-CI1511*CN1514</f>
        <v>0</v>
      </c>
      <c r="CS1511" s="3">
        <f t="shared" ref="CS1511" si="15989">(CF1511*CN1511+CG1511*CM1511+CH1511*CN1514+CI1511*CM1514)</f>
        <v>-313802.69652687194</v>
      </c>
      <c r="CU1511" s="29">
        <f t="shared" ref="CU1511" si="15990">20*LOG(((1+$CL$4)/$CL$4)/((CP1511+CP1514)^2+(CQ1511+CQ1514)^2)^0.5)</f>
        <v>-123.03822376164612</v>
      </c>
      <c r="CW1511" s="53">
        <f t="shared" ref="CW1511" si="15991">((CP1511^2+CQ1511^2)^0.5)/((CP1514^2+CQ1514^2)^0.5)</f>
        <v>0.35261981774924178</v>
      </c>
    </row>
    <row r="1512" spans="1:101" ht="18" customHeight="1" thickBot="1">
      <c r="D1512" s="11"/>
      <c r="E1512" s="13"/>
      <c r="F1512" s="13"/>
      <c r="G1512" s="15"/>
      <c r="H1512" s="10"/>
      <c r="I1512" s="11"/>
      <c r="J1512" s="13"/>
      <c r="K1512" s="13"/>
      <c r="L1512" s="15"/>
      <c r="N1512" s="5"/>
      <c r="Q1512" s="6"/>
      <c r="S1512" s="11"/>
      <c r="T1512" s="13"/>
      <c r="U1512" s="13"/>
      <c r="V1512" s="15"/>
      <c r="W1512" s="20"/>
      <c r="X1512" s="5"/>
      <c r="AA1512" s="6"/>
      <c r="AB1512" s="20"/>
      <c r="AC1512" s="11"/>
      <c r="AD1512" s="13"/>
      <c r="AE1512" s="13"/>
      <c r="AF1512" s="15"/>
      <c r="AG1512" s="20"/>
      <c r="AH1512" s="5"/>
      <c r="AK1512" s="6"/>
      <c r="AL1512" s="20"/>
      <c r="AM1512" s="11"/>
      <c r="AN1512" s="13"/>
      <c r="AO1512" s="13"/>
      <c r="AP1512" s="15"/>
      <c r="AR1512" s="5"/>
      <c r="AU1512" s="6"/>
      <c r="AW1512" s="11"/>
      <c r="AX1512" s="13"/>
      <c r="AY1512" s="13"/>
      <c r="AZ1512" s="15"/>
      <c r="BA1512" s="20"/>
      <c r="BB1512" s="5"/>
      <c r="BE1512" s="6"/>
      <c r="BG1512" s="11"/>
      <c r="BH1512" s="13"/>
      <c r="BI1512" s="13"/>
      <c r="BJ1512" s="15"/>
      <c r="BL1512" s="5"/>
      <c r="BO1512" s="6"/>
      <c r="BQ1512" s="11"/>
      <c r="BR1512" s="13"/>
      <c r="BS1512" s="13"/>
      <c r="BT1512" s="15"/>
      <c r="BU1512" s="20"/>
      <c r="BV1512" s="5"/>
      <c r="BY1512" s="6"/>
      <c r="CA1512" s="11"/>
      <c r="CB1512" s="13"/>
      <c r="CC1512" s="13"/>
      <c r="CD1512" s="15"/>
      <c r="CF1512" s="5"/>
      <c r="CI1512" s="6"/>
      <c r="CK1512" s="11"/>
      <c r="CL1512" s="13"/>
      <c r="CM1512" s="13"/>
      <c r="CN1512" s="15"/>
      <c r="CP1512" s="5"/>
      <c r="CS1512" s="6"/>
      <c r="CW1512" s="54"/>
    </row>
    <row r="1513" spans="1:101" ht="18" customHeight="1" thickBot="1">
      <c r="D1513" s="11" t="s">
        <v>101</v>
      </c>
      <c r="E1513" s="13"/>
      <c r="F1513" s="13" t="s">
        <v>102</v>
      </c>
      <c r="G1513" s="15"/>
      <c r="H1513" s="10"/>
      <c r="I1513" s="11" t="s">
        <v>106</v>
      </c>
      <c r="J1513" s="13"/>
      <c r="K1513" s="13" t="s">
        <v>105</v>
      </c>
      <c r="L1513" s="15"/>
      <c r="N1513" s="194" t="s">
        <v>16</v>
      </c>
      <c r="O1513" s="195"/>
      <c r="P1513" s="196" t="s">
        <v>17</v>
      </c>
      <c r="Q1513" s="197"/>
      <c r="S1513" s="11" t="s">
        <v>4</v>
      </c>
      <c r="T1513" s="13"/>
      <c r="U1513" s="13" t="s">
        <v>5</v>
      </c>
      <c r="V1513" s="15"/>
      <c r="W1513" s="20"/>
      <c r="X1513" s="194" t="s">
        <v>111</v>
      </c>
      <c r="Y1513" s="195"/>
      <c r="Z1513" s="196" t="s">
        <v>110</v>
      </c>
      <c r="AA1513" s="197"/>
      <c r="AB1513" s="20"/>
      <c r="AC1513" s="11" t="s">
        <v>18</v>
      </c>
      <c r="AD1513" s="13"/>
      <c r="AE1513" s="13" t="s">
        <v>19</v>
      </c>
      <c r="AF1513" s="15"/>
      <c r="AG1513" s="20"/>
      <c r="AH1513" s="194" t="s">
        <v>114</v>
      </c>
      <c r="AI1513" s="195"/>
      <c r="AJ1513" s="196" t="s">
        <v>115</v>
      </c>
      <c r="AK1513" s="197"/>
      <c r="AL1513" s="20"/>
      <c r="AM1513" s="11" t="s">
        <v>138</v>
      </c>
      <c r="AN1513" s="13"/>
      <c r="AO1513" s="13" t="s">
        <v>137</v>
      </c>
      <c r="AP1513" s="15"/>
      <c r="AR1513" s="194" t="s">
        <v>117</v>
      </c>
      <c r="AS1513" s="195"/>
      <c r="AT1513" s="196" t="s">
        <v>118</v>
      </c>
      <c r="AU1513" s="197"/>
      <c r="AV1513" s="36"/>
      <c r="AW1513" s="11" t="s">
        <v>142</v>
      </c>
      <c r="AX1513" s="13"/>
      <c r="AY1513" s="13" t="s">
        <v>141</v>
      </c>
      <c r="AZ1513" s="15"/>
      <c r="BA1513" s="20"/>
      <c r="BB1513" s="194" t="s">
        <v>122</v>
      </c>
      <c r="BC1513" s="195"/>
      <c r="BD1513" s="196" t="s">
        <v>121</v>
      </c>
      <c r="BE1513" s="197"/>
      <c r="BF1513" s="36"/>
      <c r="BG1513" s="11" t="s">
        <v>145</v>
      </c>
      <c r="BH1513" s="13"/>
      <c r="BI1513" s="13" t="s">
        <v>146</v>
      </c>
      <c r="BJ1513" s="15"/>
      <c r="BK1513" s="36"/>
      <c r="BL1513" s="194" t="s">
        <v>125</v>
      </c>
      <c r="BM1513" s="195"/>
      <c r="BN1513" s="196" t="s">
        <v>126</v>
      </c>
      <c r="BO1513" s="197"/>
      <c r="BP1513" s="36"/>
      <c r="BQ1513" s="11" t="s">
        <v>150</v>
      </c>
      <c r="BR1513" s="13"/>
      <c r="BS1513" s="13" t="s">
        <v>149</v>
      </c>
      <c r="BT1513" s="15"/>
      <c r="BU1513" s="20"/>
      <c r="BV1513" s="194" t="s">
        <v>129</v>
      </c>
      <c r="BW1513" s="195"/>
      <c r="BX1513" s="196" t="s">
        <v>130</v>
      </c>
      <c r="BY1513" s="197"/>
      <c r="BZ1513" s="36"/>
      <c r="CA1513" s="11" t="s">
        <v>154</v>
      </c>
      <c r="CB1513" s="13"/>
      <c r="CC1513" s="13" t="s">
        <v>153</v>
      </c>
      <c r="CD1513" s="15"/>
      <c r="CE1513" s="36"/>
      <c r="CF1513" s="194" t="s">
        <v>134</v>
      </c>
      <c r="CG1513" s="195"/>
      <c r="CH1513" s="196" t="s">
        <v>133</v>
      </c>
      <c r="CI1513" s="197"/>
      <c r="CK1513" s="11" t="s">
        <v>159</v>
      </c>
      <c r="CL1513" s="13"/>
      <c r="CM1513" s="13" t="s">
        <v>158</v>
      </c>
      <c r="CN1513" s="15"/>
      <c r="CP1513" s="109" t="s">
        <v>161</v>
      </c>
      <c r="CQ1513" s="110"/>
      <c r="CR1513" s="111" t="s">
        <v>162</v>
      </c>
      <c r="CS1513" s="112"/>
      <c r="CU1513" s="38" t="s">
        <v>29</v>
      </c>
      <c r="CW1513" s="55" t="s">
        <v>47</v>
      </c>
    </row>
    <row r="1514" spans="1:101" ht="18" customHeight="1" thickTop="1" thickBot="1">
      <c r="D1514" s="16">
        <v>0</v>
      </c>
      <c r="E1514" s="17">
        <f t="shared" ref="E1514" si="15992">$B1511*$E$4</f>
        <v>3.0298655999999999</v>
      </c>
      <c r="F1514" s="18">
        <v>1</v>
      </c>
      <c r="G1514" s="19">
        <v>0</v>
      </c>
      <c r="H1514" s="10"/>
      <c r="I1514" s="16">
        <v>0</v>
      </c>
      <c r="J1514" s="17">
        <v>0</v>
      </c>
      <c r="K1514" s="18">
        <v>1</v>
      </c>
      <c r="L1514" s="19">
        <v>0</v>
      </c>
      <c r="N1514" s="1">
        <f t="shared" ref="N1514" si="15993">D1514*I1511+F1514*I1514-E1514*J1511-G1514*J1514</f>
        <v>0</v>
      </c>
      <c r="O1514" s="4">
        <f t="shared" ref="O1514" si="15994">(D1514*J1511+E1514*I1511+F1514*J1514+G1514*I1514)</f>
        <v>3.0298655999999999</v>
      </c>
      <c r="P1514" s="2">
        <f t="shared" ref="P1514" si="15995">D1514*K1511+F1514*K1514-E1514*L1511-G1514*L1514</f>
        <v>-15.084310589665282</v>
      </c>
      <c r="Q1514" s="3">
        <f t="shared" ref="Q1514" si="15996">(D1514*L1511+E1514*K1511+F1514*L1514+G1514*K1514)</f>
        <v>0</v>
      </c>
      <c r="S1514" s="16">
        <v>0</v>
      </c>
      <c r="T1514" s="17">
        <f t="shared" ref="T1514" si="15997">$B1511*$T$4</f>
        <v>6.7126656000000002</v>
      </c>
      <c r="U1514" s="18">
        <v>1</v>
      </c>
      <c r="V1514" s="19">
        <v>0</v>
      </c>
      <c r="W1514" s="20"/>
      <c r="X1514" s="1">
        <f t="shared" ref="X1514" si="15998">N1514*S1511+P1514*S1514-O1514*T1511-Q1514*T1514</f>
        <v>0</v>
      </c>
      <c r="Y1514" s="4">
        <f t="shared" ref="Y1514" si="15999">(N1514*T1511+O1514*S1511+P1514*T1514+Q1514*S1514)</f>
        <v>-98.226067194961871</v>
      </c>
      <c r="Z1514" s="2">
        <f t="shared" ref="Z1514" si="16000">N1514*U1511+P1514*U1514-O1514*V1511-Q1514*V1514</f>
        <v>-15.084310589665282</v>
      </c>
      <c r="AA1514" s="3">
        <f t="shared" ref="AA1514" si="16001">(N1514*V1511+O1514*U1511+P1514*V1514+Q1514*U1514)</f>
        <v>0</v>
      </c>
      <c r="AB1514" s="20"/>
      <c r="AC1514" s="16">
        <v>0</v>
      </c>
      <c r="AD1514" s="17">
        <v>0</v>
      </c>
      <c r="AE1514" s="18">
        <v>1</v>
      </c>
      <c r="AF1514" s="19">
        <v>0</v>
      </c>
      <c r="AG1514" s="20"/>
      <c r="AH1514" s="1">
        <f t="shared" ref="AH1514" si="16002">X1514*AC1511+Z1514*AC1514-Y1514*AD1511-AA1514*AD1514</f>
        <v>0</v>
      </c>
      <c r="AI1514" s="4">
        <f t="shared" ref="AI1514" si="16003">(X1514*AD1511+Y1514*AC1511+Z1514*AD1514+AA1514*AC1514)</f>
        <v>-98.226067194961871</v>
      </c>
      <c r="AJ1514" s="2">
        <f t="shared" ref="AJ1514" si="16004">X1514*AE1511+Z1514*AE1514-Y1514*AF1511-AA1514*AF1514</f>
        <v>610.6611964661397</v>
      </c>
      <c r="AK1514" s="3">
        <f t="shared" ref="AK1514" si="16005">(X1514*AF1511+Y1514*AE1511+Z1514*AF1514+AA1514*AE1514)</f>
        <v>0</v>
      </c>
      <c r="AL1514" s="20"/>
      <c r="AM1514" s="16">
        <v>0</v>
      </c>
      <c r="AN1514" s="17">
        <f t="shared" ref="AN1514" si="16006">$B1511*$AN$4</f>
        <v>7.0894272000000003</v>
      </c>
      <c r="AO1514" s="18">
        <v>1</v>
      </c>
      <c r="AP1514" s="19">
        <v>0</v>
      </c>
      <c r="AR1514" s="1">
        <f t="shared" ref="AR1514" si="16007">AH1514*AM1511+AJ1514*AM1514-AI1514*AN1511-AK1514*AN1514</f>
        <v>0</v>
      </c>
      <c r="AS1514" s="4">
        <f t="shared" ref="AS1514" si="16008">(AH1514*AN1511+AI1514*AM1511+AJ1514*AN1514+AK1514*AM1514)</f>
        <v>4231.0120290166333</v>
      </c>
      <c r="AT1514" s="2">
        <f t="shared" ref="AT1514" si="16009">AH1514*AO1511+AJ1514*AO1514-AI1514*AP1511-AK1514*AP1514</f>
        <v>610.6611964661397</v>
      </c>
      <c r="AU1514" s="3">
        <f t="shared" ref="AU1514" si="16010">(AH1514*AP1511+AI1514*AO1511+AJ1514*AP1514+AK1514*AO1514)</f>
        <v>0</v>
      </c>
      <c r="AV1514" s="20"/>
      <c r="AW1514" s="16">
        <v>0</v>
      </c>
      <c r="AX1514" s="17">
        <v>0</v>
      </c>
      <c r="AY1514" s="18">
        <v>1</v>
      </c>
      <c r="AZ1514" s="19">
        <v>0</v>
      </c>
      <c r="BA1514" s="20"/>
      <c r="BB1514" s="1">
        <f t="shared" ref="BB1514" si="16011">AR1514*AW1511+AT1514*AW1514-AS1514*AX1511-AU1514*AX1514</f>
        <v>0</v>
      </c>
      <c r="BC1514" s="4">
        <f t="shared" ref="BC1514" si="16012">(AR1514*AX1511+AS1514*AW1511+AT1514*AX1514+AU1514*AW1514)</f>
        <v>4231.0120290166333</v>
      </c>
      <c r="BD1514" s="2">
        <f t="shared" ref="BD1514" si="16013">AR1514*AY1511+AT1514*AY1514-AS1514*AZ1511-AU1514*AZ1514</f>
        <v>-26342.843540736845</v>
      </c>
      <c r="BE1514" s="3">
        <f t="shared" ref="BE1514" si="16014">(AR1514*AZ1511+AS1514*AY1511+AT1514*AZ1514+AU1514*AY1514)</f>
        <v>0</v>
      </c>
      <c r="BF1514" s="20"/>
      <c r="BG1514" s="16">
        <v>0</v>
      </c>
      <c r="BH1514" s="17">
        <f t="shared" ref="BH1514" si="16015">$B1511*$BH$4</f>
        <v>6.7126656000000002</v>
      </c>
      <c r="BI1514" s="18">
        <v>1</v>
      </c>
      <c r="BJ1514" s="19">
        <v>0</v>
      </c>
      <c r="BK1514" s="20"/>
      <c r="BL1514" s="1">
        <f t="shared" ref="BL1514" si="16016">BB1514*BG1511+BD1514*BG1514-BC1514*BH1511-BE1514*BH1514</f>
        <v>0</v>
      </c>
      <c r="BM1514" s="4">
        <f t="shared" ref="BM1514" si="16017">(BB1514*BH1511+BC1514*BG1511+BD1514*BH1514+BE1514*BG1514)</f>
        <v>-172599.68761306981</v>
      </c>
      <c r="BN1514" s="2">
        <f t="shared" ref="BN1514" si="16018">BB1514*BI1511+BD1514*BI1514-BC1514*BJ1511-BE1514*BJ1514</f>
        <v>-26342.843540736845</v>
      </c>
      <c r="BO1514" s="3">
        <f t="shared" ref="BO1514" si="16019">(BB1514*BJ1511+BC1514*BI1511+BD1514*BJ1514+BE1514*BI1514)</f>
        <v>0</v>
      </c>
      <c r="BP1514" s="20"/>
      <c r="BQ1514" s="16">
        <v>0</v>
      </c>
      <c r="BR1514" s="17">
        <v>0</v>
      </c>
      <c r="BS1514" s="18">
        <v>1</v>
      </c>
      <c r="BT1514" s="19">
        <v>0</v>
      </c>
      <c r="BU1514" s="20"/>
      <c r="BV1514" s="1">
        <f t="shared" ref="BV1514" si="16020">BL1514*BQ1511+BN1514*BQ1514-BM1514*BR1511-BO1514*BR1514</f>
        <v>0</v>
      </c>
      <c r="BW1514" s="4">
        <f t="shared" ref="BW1514" si="16021">(BL1514*BR1511+BM1514*BQ1511+BN1514*BR1514+BO1514*BQ1514)</f>
        <v>-172599.68761306981</v>
      </c>
      <c r="BX1514" s="2">
        <f t="shared" ref="BX1514" si="16022">BL1514*BS1511+BN1514*BS1514-BM1514*BT1511-BO1514*BT1514</f>
        <v>889917.9250055044</v>
      </c>
      <c r="BY1514" s="3">
        <f t="shared" ref="BY1514" si="16023">(BL1514*BT1511+BM1514*BS1511+BN1514*BT1514+BO1514*BS1514)</f>
        <v>0</v>
      </c>
      <c r="BZ1514" s="20"/>
      <c r="CA1514" s="16">
        <v>0</v>
      </c>
      <c r="CB1514" s="17">
        <f t="shared" ref="CB1514" si="16024">$B1511*$CB$4</f>
        <v>3.0298655999999999</v>
      </c>
      <c r="CC1514" s="18">
        <v>1</v>
      </c>
      <c r="CD1514" s="19">
        <v>0</v>
      </c>
      <c r="CE1514" s="20"/>
      <c r="CF1514" s="1">
        <f t="shared" ref="CF1514" si="16025">BV1514*CA1511+BX1514*CA1514-BW1514*CB1511-BY1514*CB1514</f>
        <v>0</v>
      </c>
      <c r="CG1514" s="4">
        <f t="shared" ref="CG1514" si="16026">(BV1514*CB1511+BW1514*CA1511+BX1514*CB1514+BY1514*CA1514)</f>
        <v>2523732.0201844876</v>
      </c>
      <c r="CH1514" s="2">
        <f t="shared" ref="CH1514" si="16027">BV1514*CC1511+BX1514*CC1514-BW1514*CD1511-BY1514*CD1514</f>
        <v>889917.9250055044</v>
      </c>
      <c r="CI1514" s="3">
        <f t="shared" ref="CI1514" si="16028">(BV1514*CD1511+BW1514*CC1511+BX1514*CD1514+BY1514*CC1514)</f>
        <v>0</v>
      </c>
      <c r="CK1514" s="16">
        <f t="shared" ref="CK1514" si="16029">1/$CL$4</f>
        <v>1</v>
      </c>
      <c r="CL1514" s="17">
        <v>0</v>
      </c>
      <c r="CM1514" s="18">
        <v>1</v>
      </c>
      <c r="CN1514" s="19">
        <v>0</v>
      </c>
      <c r="CP1514" s="1">
        <f t="shared" ref="CP1514" si="16030">CF1514*CK1511+CH1514*CK1514-CG1514*CL1511-CI1514*CL1514</f>
        <v>889917.9250055044</v>
      </c>
      <c r="CQ1514" s="4">
        <f t="shared" ref="CQ1514" si="16031">(CF1514*CL1511+CG1514*CK1511+CH1514*CL1514+CI1514*CK1514)</f>
        <v>2523732.0201844876</v>
      </c>
      <c r="CR1514" s="2">
        <f t="shared" ref="CR1514" si="16032">CF1514*CM1511+CH1514*CM1514-CG1514*CN1511-CI1514*CN1514</f>
        <v>889917.9250055044</v>
      </c>
      <c r="CS1514" s="3">
        <f t="shared" ref="CS1514" si="16033">(CF1514*CN1511+CG1514*CM1511+CH1514*CN1514+CI1514*CM1514)</f>
        <v>0</v>
      </c>
      <c r="CU1514" s="39">
        <f t="shared" ref="CU1514" si="16034">(180/PI())*ATAN(-1*(CQ1511/CP1511))</f>
        <v>19.423660216950548</v>
      </c>
      <c r="CW1514" s="56">
        <f t="shared" ref="CW1514" si="16035">20*LOG(((1-(10^(CU1511/20)^2)*(1-((1-CW1511)/(1+CW1511))^2))^0.5))</f>
        <v>-1.6634648798045795E-12</v>
      </c>
    </row>
    <row r="1515" spans="1:101" ht="18" customHeight="1">
      <c r="E1515" s="20"/>
      <c r="F1515" s="20"/>
      <c r="G1515" s="20"/>
      <c r="H1515" s="20"/>
      <c r="I1515" s="20"/>
      <c r="J1515" s="20"/>
      <c r="K1515" s="20"/>
      <c r="L1515" s="20"/>
      <c r="M1515" s="20"/>
      <c r="N1515" s="20"/>
      <c r="O1515" s="20"/>
      <c r="P1515" s="20"/>
      <c r="Q1515" s="20"/>
      <c r="R1515" s="20"/>
      <c r="S1515" s="20"/>
      <c r="T1515" s="20"/>
      <c r="U1515" s="20"/>
      <c r="V1515" s="20"/>
      <c r="W1515" s="20"/>
      <c r="X1515" s="20"/>
      <c r="Y1515" s="20"/>
      <c r="Z1515" s="20"/>
      <c r="AA1515" s="20"/>
      <c r="AB1515" s="30"/>
      <c r="AC1515" s="20"/>
      <c r="AD1515" s="20"/>
      <c r="AE1515" s="20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</row>
    <row r="1516" spans="1:101" ht="18" customHeight="1"/>
    <row r="1517" spans="1:101" ht="18" customHeight="1" thickBot="1">
      <c r="A1517" s="23"/>
      <c r="B1517" s="23"/>
      <c r="C1517" s="23"/>
      <c r="D1517" s="20" t="s">
        <v>6</v>
      </c>
      <c r="E1517" s="20"/>
      <c r="F1517" s="20"/>
      <c r="G1517" s="20"/>
      <c r="H1517" s="20"/>
      <c r="I1517" s="20" t="s">
        <v>7</v>
      </c>
      <c r="J1517" s="20"/>
      <c r="K1517" s="20"/>
      <c r="L1517" s="20"/>
      <c r="M1517" s="23"/>
      <c r="N1517" s="23"/>
      <c r="O1517" s="24" t="s">
        <v>8</v>
      </c>
      <c r="P1517" s="23"/>
      <c r="Q1517" s="23"/>
      <c r="R1517" s="23"/>
      <c r="S1517" s="20"/>
      <c r="T1517" s="20" t="s">
        <v>9</v>
      </c>
      <c r="U1517" s="23"/>
      <c r="V1517" s="23"/>
      <c r="W1517" s="23"/>
      <c r="X1517" s="23"/>
      <c r="Y1517" s="24" t="s">
        <v>10</v>
      </c>
      <c r="Z1517" s="23"/>
      <c r="AA1517" s="23"/>
      <c r="AB1517" s="23"/>
      <c r="AC1517" s="24" t="s">
        <v>11</v>
      </c>
      <c r="AD1517" s="20"/>
      <c r="AE1517" s="20"/>
      <c r="AF1517" s="20"/>
      <c r="AG1517" s="20"/>
      <c r="AH1517" s="23"/>
      <c r="AI1517" s="24" t="s">
        <v>12</v>
      </c>
      <c r="AJ1517" s="23"/>
      <c r="AK1517" s="23"/>
      <c r="AL1517" s="20"/>
      <c r="AM1517" s="24" t="s">
        <v>21</v>
      </c>
      <c r="AN1517" s="20"/>
      <c r="AO1517" s="23"/>
      <c r="AP1517" s="23"/>
      <c r="AQ1517" s="23"/>
      <c r="AR1517" s="23"/>
      <c r="AS1517" s="24" t="s">
        <v>87</v>
      </c>
      <c r="AT1517" s="23"/>
      <c r="AU1517" s="23"/>
      <c r="AV1517" s="23"/>
      <c r="AW1517" s="24" t="s">
        <v>22</v>
      </c>
      <c r="AX1517" s="20"/>
      <c r="AY1517" s="20"/>
      <c r="AZ1517" s="20"/>
      <c r="BA1517" s="20"/>
      <c r="BB1517" s="23"/>
      <c r="BC1517" s="24" t="s">
        <v>13</v>
      </c>
      <c r="BD1517" s="23"/>
      <c r="BE1517" s="23"/>
      <c r="BF1517" s="23"/>
      <c r="BG1517" s="24" t="s">
        <v>23</v>
      </c>
      <c r="BH1517" s="20"/>
      <c r="BI1517" s="23"/>
      <c r="BJ1517" s="23"/>
      <c r="BK1517" s="23"/>
      <c r="BL1517" s="23"/>
      <c r="BM1517" s="24" t="s">
        <v>24</v>
      </c>
      <c r="BN1517" s="23"/>
      <c r="BO1517" s="23"/>
      <c r="BP1517" s="23"/>
      <c r="BQ1517" s="24" t="s">
        <v>22</v>
      </c>
      <c r="BR1517" s="20"/>
      <c r="BS1517" s="20"/>
      <c r="BT1517" s="20"/>
      <c r="BU1517" s="20"/>
      <c r="BV1517" s="23"/>
      <c r="BW1517" s="24" t="s">
        <v>25</v>
      </c>
      <c r="BX1517" s="23"/>
      <c r="BY1517" s="23"/>
      <c r="BZ1517" s="23"/>
      <c r="CA1517" s="24" t="s">
        <v>23</v>
      </c>
      <c r="CB1517" s="20"/>
      <c r="CC1517" s="23"/>
      <c r="CD1517" s="23"/>
      <c r="CE1517" s="23"/>
      <c r="CF1517" s="23"/>
      <c r="CG1517" s="24" t="s">
        <v>88</v>
      </c>
      <c r="CH1517" s="23"/>
      <c r="CI1517" s="23"/>
      <c r="CJ1517" s="23"/>
      <c r="CK1517" s="24" t="s">
        <v>155</v>
      </c>
      <c r="CL1517" s="24"/>
      <c r="CM1517" s="23"/>
      <c r="CN1517" s="23"/>
      <c r="CO1517" s="23"/>
      <c r="CP1517" s="23"/>
      <c r="CQ1517" s="24" t="s">
        <v>89</v>
      </c>
      <c r="CR1517" s="23"/>
      <c r="CS1517" s="23"/>
    </row>
    <row r="1518" spans="1:101" ht="18" customHeight="1" thickBot="1">
      <c r="A1518" s="23"/>
      <c r="B1518" s="33"/>
      <c r="C1518" s="23"/>
      <c r="D1518" s="7" t="s">
        <v>99</v>
      </c>
      <c r="E1518" s="8"/>
      <c r="F1518" s="8" t="s">
        <v>100</v>
      </c>
      <c r="G1518" s="9"/>
      <c r="H1518" s="10"/>
      <c r="I1518" s="7" t="s">
        <v>103</v>
      </c>
      <c r="J1518" s="8"/>
      <c r="K1518" s="8" t="s">
        <v>104</v>
      </c>
      <c r="L1518" s="9"/>
      <c r="M1518" s="23"/>
      <c r="N1518" s="194" t="s">
        <v>74</v>
      </c>
      <c r="O1518" s="195"/>
      <c r="P1518" s="196" t="s">
        <v>75</v>
      </c>
      <c r="Q1518" s="197"/>
      <c r="R1518" s="23"/>
      <c r="S1518" s="7" t="s">
        <v>2</v>
      </c>
      <c r="T1518" s="8"/>
      <c r="U1518" s="8" t="s">
        <v>3</v>
      </c>
      <c r="V1518" s="9"/>
      <c r="W1518" s="20"/>
      <c r="X1518" s="194" t="s">
        <v>108</v>
      </c>
      <c r="Y1518" s="195"/>
      <c r="Z1518" s="196" t="s">
        <v>109</v>
      </c>
      <c r="AA1518" s="197"/>
      <c r="AB1518" s="20"/>
      <c r="AC1518" s="7" t="s">
        <v>107</v>
      </c>
      <c r="AD1518" s="8"/>
      <c r="AE1518" s="8" t="s">
        <v>14</v>
      </c>
      <c r="AF1518" s="9"/>
      <c r="AG1518" s="20"/>
      <c r="AH1518" s="194" t="s">
        <v>112</v>
      </c>
      <c r="AI1518" s="195"/>
      <c r="AJ1518" s="196" t="s">
        <v>113</v>
      </c>
      <c r="AK1518" s="197"/>
      <c r="AL1518" s="20"/>
      <c r="AM1518" s="106" t="s">
        <v>135</v>
      </c>
      <c r="AN1518" s="107"/>
      <c r="AO1518" s="107" t="s">
        <v>136</v>
      </c>
      <c r="AP1518" s="108"/>
      <c r="AQ1518" s="23"/>
      <c r="AR1518" s="194" t="s">
        <v>116</v>
      </c>
      <c r="AS1518" s="195"/>
      <c r="AT1518" s="196" t="s">
        <v>0</v>
      </c>
      <c r="AU1518" s="197"/>
      <c r="AV1518" s="36"/>
      <c r="AW1518" s="7" t="s">
        <v>139</v>
      </c>
      <c r="AX1518" s="8"/>
      <c r="AY1518" s="8" t="s">
        <v>140</v>
      </c>
      <c r="AZ1518" s="9"/>
      <c r="BA1518" s="20"/>
      <c r="BB1518" s="194" t="s">
        <v>119</v>
      </c>
      <c r="BC1518" s="195"/>
      <c r="BD1518" s="196" t="s">
        <v>120</v>
      </c>
      <c r="BE1518" s="197"/>
      <c r="BF1518" s="36"/>
      <c r="BG1518" s="190" t="s">
        <v>143</v>
      </c>
      <c r="BH1518" s="191"/>
      <c r="BI1518" s="192" t="s">
        <v>144</v>
      </c>
      <c r="BJ1518" s="193"/>
      <c r="BK1518" s="36"/>
      <c r="BL1518" s="194" t="s">
        <v>123</v>
      </c>
      <c r="BM1518" s="195"/>
      <c r="BN1518" s="196" t="s">
        <v>124</v>
      </c>
      <c r="BO1518" s="197"/>
      <c r="BP1518" s="36"/>
      <c r="BQ1518" s="7" t="s">
        <v>147</v>
      </c>
      <c r="BR1518" s="8"/>
      <c r="BS1518" s="8" t="s">
        <v>148</v>
      </c>
      <c r="BT1518" s="9"/>
      <c r="BU1518" s="20"/>
      <c r="BV1518" s="194" t="s">
        <v>127</v>
      </c>
      <c r="BW1518" s="195"/>
      <c r="BX1518" s="196" t="s">
        <v>128</v>
      </c>
      <c r="BY1518" s="197"/>
      <c r="BZ1518" s="36"/>
      <c r="CA1518" s="7" t="s">
        <v>151</v>
      </c>
      <c r="CB1518" s="8"/>
      <c r="CC1518" s="8" t="s">
        <v>152</v>
      </c>
      <c r="CD1518" s="9"/>
      <c r="CE1518" s="36"/>
      <c r="CF1518" s="194" t="s">
        <v>131</v>
      </c>
      <c r="CG1518" s="195"/>
      <c r="CH1518" s="196" t="s">
        <v>132</v>
      </c>
      <c r="CI1518" s="197"/>
      <c r="CJ1518" s="23"/>
      <c r="CK1518" s="7" t="s">
        <v>156</v>
      </c>
      <c r="CL1518" s="8"/>
      <c r="CM1518" s="8" t="s">
        <v>157</v>
      </c>
      <c r="CN1518" s="9"/>
      <c r="CO1518" s="23"/>
      <c r="CP1518" s="194" t="s">
        <v>160</v>
      </c>
      <c r="CQ1518" s="195"/>
      <c r="CR1518" s="196" t="s">
        <v>132</v>
      </c>
      <c r="CS1518" s="197"/>
      <c r="CU1518" s="26" t="s">
        <v>15</v>
      </c>
      <c r="CW1518" s="52" t="s">
        <v>46</v>
      </c>
    </row>
    <row r="1519" spans="1:101" ht="18" customHeight="1" thickTop="1" thickBot="1">
      <c r="B1519" s="34">
        <v>3.74</v>
      </c>
      <c r="D1519" s="11">
        <v>1</v>
      </c>
      <c r="E1519" s="12">
        <v>0</v>
      </c>
      <c r="F1519" s="13">
        <v>0</v>
      </c>
      <c r="G1519" s="14">
        <v>0</v>
      </c>
      <c r="H1519" s="10"/>
      <c r="I1519" s="11">
        <v>1</v>
      </c>
      <c r="J1519" s="12">
        <v>0</v>
      </c>
      <c r="K1519" s="13">
        <v>0</v>
      </c>
      <c r="L1519" s="40">
        <f t="shared" ref="L1519" si="16036">$B1519*$J$4</f>
        <v>5.3371296000000008</v>
      </c>
      <c r="N1519" s="1">
        <f t="shared" ref="N1519" si="16037">D1519*I1519+F1519*I1522-E1519*J1519-G1519*J1522</f>
        <v>1</v>
      </c>
      <c r="O1519" s="4">
        <f t="shared" ref="O1519" si="16038">(D1519*J1519+E1519*I1519+F1519*J1522+G1519*I1522)</f>
        <v>0</v>
      </c>
      <c r="P1519" s="2">
        <f t="shared" ref="P1519" si="16039">D1519*K1519+F1519*K1522-E1519*L1519-G1519*L1522</f>
        <v>0</v>
      </c>
      <c r="Q1519" s="3">
        <f t="shared" ref="Q1519" si="16040">(D1519*L1519+E1519*K1519+F1519*L1522+G1519*K1522)</f>
        <v>5.3371296000000008</v>
      </c>
      <c r="S1519" s="11">
        <v>1</v>
      </c>
      <c r="T1519" s="12">
        <v>0</v>
      </c>
      <c r="U1519" s="13">
        <v>0</v>
      </c>
      <c r="V1519" s="13">
        <v>0</v>
      </c>
      <c r="W1519" s="20"/>
      <c r="X1519" s="1">
        <f t="shared" ref="X1519" si="16041">N1519*S1519+P1519*S1522-O1519*T1519-Q1519*T1522</f>
        <v>-35.01898114107393</v>
      </c>
      <c r="Y1519" s="4">
        <f t="shared" ref="Y1519" si="16042">(N1519*T1519+O1519*S1519+P1519*T1522+Q1519*S1522)</f>
        <v>0</v>
      </c>
      <c r="Z1519" s="2">
        <f t="shared" ref="Z1519" si="16043">N1519*U1519+P1519*U1522-O1519*V1519-Q1519*V1522</f>
        <v>0</v>
      </c>
      <c r="AA1519" s="3">
        <f t="shared" ref="AA1519" si="16044">(N1519*V1519+O1519*U1519+P1519*V1522+Q1519*U1522)</f>
        <v>5.3371296000000008</v>
      </c>
      <c r="AB1519" s="20"/>
      <c r="AC1519" s="11">
        <v>1</v>
      </c>
      <c r="AD1519" s="12">
        <v>0</v>
      </c>
      <c r="AE1519" s="13">
        <v>0</v>
      </c>
      <c r="AF1519" s="40">
        <f t="shared" ref="AF1519" si="16045">$B1519*$AD$4</f>
        <v>6.4047126000000008</v>
      </c>
      <c r="AG1519" s="20"/>
      <c r="AH1519" s="1">
        <f t="shared" ref="AH1519" si="16046">X1519*AC1519+Z1519*AC1522-Y1519*AD1519-AA1519*AD1522</f>
        <v>-35.01898114107393</v>
      </c>
      <c r="AI1519" s="4">
        <f t="shared" ref="AI1519" si="16047">(X1519*AD1519+Y1519*AC1519+Z1519*AD1522+AA1519*AC1522)</f>
        <v>0</v>
      </c>
      <c r="AJ1519" s="2">
        <f t="shared" ref="AJ1519" si="16048">X1519*AE1519+Z1519*AE1522-Y1519*AF1519-AA1519*AF1522</f>
        <v>0</v>
      </c>
      <c r="AK1519" s="3">
        <f t="shared" ref="AK1519" si="16049">(X1519*AF1519+Y1519*AE1519+Z1519*AF1522+AA1519*AE1522)</f>
        <v>-218.94938015339861</v>
      </c>
      <c r="AL1519" s="20"/>
      <c r="AM1519" s="11">
        <v>1</v>
      </c>
      <c r="AN1519" s="12">
        <v>0</v>
      </c>
      <c r="AO1519" s="13">
        <v>0</v>
      </c>
      <c r="AP1519" s="14">
        <v>0</v>
      </c>
      <c r="AR1519" s="1">
        <f t="shared" ref="AR1519" si="16050">AH1519*AM1519+AJ1519*AM1522-AI1519*AN1519-AK1519*AN1522</f>
        <v>1525.5520093559933</v>
      </c>
      <c r="AS1519" s="4">
        <f t="shared" ref="AS1519" si="16051">(AH1519*AN1519+AI1519*AM1519+AJ1519*AN1522+AK1519*AM1522)</f>
        <v>0</v>
      </c>
      <c r="AT1519" s="2">
        <f t="shared" ref="AT1519" si="16052">AH1519*AO1519+AJ1519*AO1522-AI1519*AP1519-AK1519*AP1522</f>
        <v>0</v>
      </c>
      <c r="AU1519" s="3">
        <f t="shared" ref="AU1519" si="16053">(AH1519*AP1519+AI1519*AO1519+AJ1519*AP1522+AK1519*AO1522)</f>
        <v>-218.94938015339861</v>
      </c>
      <c r="AV1519" s="20"/>
      <c r="AW1519" s="11">
        <v>1</v>
      </c>
      <c r="AX1519" s="12">
        <v>0</v>
      </c>
      <c r="AY1519" s="13">
        <v>0</v>
      </c>
      <c r="AZ1519" s="40">
        <f t="shared" ref="AZ1519" si="16054">$B1519*$AX$4</f>
        <v>6.4047126000000008</v>
      </c>
      <c r="BA1519" s="20"/>
      <c r="BB1519" s="1">
        <f t="shared" ref="BB1519" si="16055">AR1519*AW1519+AT1519*AW1522-AS1519*AX1519-AU1519*AX1522</f>
        <v>1525.5520093559933</v>
      </c>
      <c r="BC1519" s="4">
        <f t="shared" ref="BC1519" si="16056">(AR1519*AX1519+AS1519*AW1519+AT1519*AX1522+AU1519*AW1522)</f>
        <v>0</v>
      </c>
      <c r="BD1519" s="2">
        <f t="shared" ref="BD1519" si="16057">AR1519*AY1519+AT1519*AY1522-AS1519*AZ1519-AU1519*AZ1522</f>
        <v>0</v>
      </c>
      <c r="BE1519" s="3">
        <f t="shared" ref="BE1519" si="16058">(AR1519*AZ1519+AS1519*AY1519+AT1519*AZ1522+AU1519*AY1522)</f>
        <v>9551.7727961242508</v>
      </c>
      <c r="BF1519" s="20"/>
      <c r="BG1519" s="11">
        <v>1</v>
      </c>
      <c r="BH1519" s="12">
        <v>0</v>
      </c>
      <c r="BI1519" s="13">
        <v>0</v>
      </c>
      <c r="BJ1519" s="14">
        <v>0</v>
      </c>
      <c r="BK1519" s="20"/>
      <c r="BL1519" s="1">
        <f t="shared" ref="BL1519" si="16059">BB1519*BG1519+BD1519*BG1522-BC1519*BH1519-BE1519*BH1522</f>
        <v>-62937.024317706091</v>
      </c>
      <c r="BM1519" s="4">
        <f t="shared" ref="BM1519" si="16060">(BB1519*BH1519+BC1519*BG1519+BD1519*BH1522+BE1519*BG1522)</f>
        <v>0</v>
      </c>
      <c r="BN1519" s="2">
        <f t="shared" ref="BN1519" si="16061">BB1519*BI1519+BD1519*BI1522-BC1519*BJ1519-BE1519*BJ1522</f>
        <v>0</v>
      </c>
      <c r="BO1519" s="3">
        <f t="shared" ref="BO1519" si="16062">(BB1519*BJ1519+BC1519*BI1519+BD1519*BJ1522+BE1519*BI1522)</f>
        <v>9551.7727961242508</v>
      </c>
      <c r="BP1519" s="20"/>
      <c r="BQ1519" s="11">
        <v>1</v>
      </c>
      <c r="BR1519" s="12">
        <v>0</v>
      </c>
      <c r="BS1519" s="13">
        <v>0</v>
      </c>
      <c r="BT1519" s="40">
        <f t="shared" ref="BT1519" si="16063">$B1519*BR$4</f>
        <v>5.3371296000000008</v>
      </c>
      <c r="BU1519" s="20"/>
      <c r="BV1519" s="1">
        <f t="shared" ref="BV1519" si="16064">BL1519*BQ1519+BN1519*BQ1522-BM1519*BR1519-BO1519*BR1522</f>
        <v>-62937.024317706091</v>
      </c>
      <c r="BW1519" s="4">
        <f t="shared" ref="BW1519" si="16065">(BL1519*BR1519+BM1519*BQ1519+BN1519*BR1522+BO1519*BQ1522)</f>
        <v>0</v>
      </c>
      <c r="BX1519" s="2">
        <f t="shared" ref="BX1519" si="16066">BL1519*BS1519+BN1519*BS1522-BM1519*BT1519-BO1519*BT1522</f>
        <v>0</v>
      </c>
      <c r="BY1519" s="3">
        <f t="shared" ref="BY1519" si="16067">(BL1519*BT1519+BM1519*BS1519+BN1519*BT1522+BO1519*BS1522)</f>
        <v>-326351.28262582474</v>
      </c>
      <c r="BZ1519" s="20"/>
      <c r="CA1519" s="11">
        <v>1</v>
      </c>
      <c r="CB1519" s="12">
        <v>0</v>
      </c>
      <c r="CC1519" s="13">
        <v>0</v>
      </c>
      <c r="CD1519" s="14">
        <v>0</v>
      </c>
      <c r="CE1519" s="20"/>
      <c r="CF1519" s="1">
        <f t="shared" ref="CF1519" si="16068">BV1519*CA1519+BX1519*CA1522-BW1519*CB1519-BY1519*CB1522</f>
        <v>931179.63227961969</v>
      </c>
      <c r="CG1519" s="4">
        <f t="shared" ref="CG1519" si="16069">(BV1519*CB1519+BW1519*CA1519+BX1519*CB1522+BY1519*CA1522)</f>
        <v>0</v>
      </c>
      <c r="CH1519" s="2">
        <f t="shared" ref="CH1519" si="16070">BV1519*CC1519+BX1519*CC1522-BW1519*CD1519-BY1519*CD1522</f>
        <v>0</v>
      </c>
      <c r="CI1519" s="3">
        <f t="shared" ref="CI1519" si="16071">(BV1519*CD1519+BW1519*CC1519+BX1519*CD1522+BY1519*CC1522)</f>
        <v>-326351.28262582474</v>
      </c>
      <c r="CJ1519" s="28"/>
      <c r="CK1519" s="11">
        <v>1</v>
      </c>
      <c r="CL1519" s="12">
        <v>0</v>
      </c>
      <c r="CM1519" s="13">
        <v>0</v>
      </c>
      <c r="CN1519" s="14">
        <v>0</v>
      </c>
      <c r="CP1519" s="1">
        <f t="shared" ref="CP1519" si="16072">CF1519*CK1519+CH1519*CK1522-CG1519*CL1519-CI1519*CL1522</f>
        <v>931179.63227961969</v>
      </c>
      <c r="CQ1519" s="4">
        <f t="shared" ref="CQ1519" si="16073">(CF1519*CL1519+CG1519*CK1519+CH1519*CL1522+CI1519*CK1522)</f>
        <v>-326351.28262582474</v>
      </c>
      <c r="CR1519" s="2">
        <f t="shared" ref="CR1519" si="16074">CF1519*CM1519+CH1519*CM1522-CG1519*CN1519-CI1519*CN1522</f>
        <v>0</v>
      </c>
      <c r="CS1519" s="3">
        <f t="shared" ref="CS1519" si="16075">(CF1519*CN1519+CG1519*CM1519+CH1519*CN1522+CI1519*CM1522)</f>
        <v>-326351.28262582474</v>
      </c>
      <c r="CU1519" s="29">
        <f t="shared" ref="CU1519" si="16076">20*LOG(((1+$CL$4)/$CL$4)/((CP1519+CP1522)^2+(CQ1519+CQ1522)^2)^0.5)</f>
        <v>-123.47331086592071</v>
      </c>
      <c r="CW1519" s="53">
        <f t="shared" ref="CW1519" si="16077">((CP1519^2+CQ1519^2)^0.5)/((CP1522^2+CQ1522^2)^0.5)</f>
        <v>0.35047081284114839</v>
      </c>
    </row>
    <row r="1520" spans="1:101" ht="18" customHeight="1" thickBot="1">
      <c r="D1520" s="11"/>
      <c r="E1520" s="13"/>
      <c r="F1520" s="13"/>
      <c r="G1520" s="15"/>
      <c r="H1520" s="10"/>
      <c r="I1520" s="11"/>
      <c r="J1520" s="13"/>
      <c r="K1520" s="13"/>
      <c r="L1520" s="15"/>
      <c r="N1520" s="5"/>
      <c r="Q1520" s="6"/>
      <c r="S1520" s="11"/>
      <c r="T1520" s="13"/>
      <c r="U1520" s="13"/>
      <c r="V1520" s="15"/>
      <c r="W1520" s="20"/>
      <c r="X1520" s="5"/>
      <c r="AA1520" s="6"/>
      <c r="AB1520" s="20"/>
      <c r="AC1520" s="11"/>
      <c r="AD1520" s="13"/>
      <c r="AE1520" s="13"/>
      <c r="AF1520" s="15"/>
      <c r="AG1520" s="20"/>
      <c r="AH1520" s="5"/>
      <c r="AK1520" s="6"/>
      <c r="AL1520" s="20"/>
      <c r="AM1520" s="11"/>
      <c r="AN1520" s="13"/>
      <c r="AO1520" s="13"/>
      <c r="AP1520" s="15"/>
      <c r="AR1520" s="5"/>
      <c r="AU1520" s="6"/>
      <c r="AW1520" s="11"/>
      <c r="AX1520" s="13"/>
      <c r="AY1520" s="13"/>
      <c r="AZ1520" s="15"/>
      <c r="BA1520" s="20"/>
      <c r="BB1520" s="5"/>
      <c r="BE1520" s="6"/>
      <c r="BG1520" s="11"/>
      <c r="BH1520" s="13"/>
      <c r="BI1520" s="13"/>
      <c r="BJ1520" s="15"/>
      <c r="BL1520" s="5"/>
      <c r="BO1520" s="6"/>
      <c r="BQ1520" s="11"/>
      <c r="BR1520" s="13"/>
      <c r="BS1520" s="13"/>
      <c r="BT1520" s="15"/>
      <c r="BU1520" s="20"/>
      <c r="BV1520" s="5"/>
      <c r="BY1520" s="6"/>
      <c r="CA1520" s="11"/>
      <c r="CB1520" s="13"/>
      <c r="CC1520" s="13"/>
      <c r="CD1520" s="15"/>
      <c r="CF1520" s="5"/>
      <c r="CI1520" s="6"/>
      <c r="CK1520" s="11"/>
      <c r="CL1520" s="13"/>
      <c r="CM1520" s="13"/>
      <c r="CN1520" s="15"/>
      <c r="CP1520" s="5"/>
      <c r="CS1520" s="6"/>
      <c r="CW1520" s="54"/>
    </row>
    <row r="1521" spans="1:101" ht="18" customHeight="1" thickBot="1">
      <c r="D1521" s="11" t="s">
        <v>101</v>
      </c>
      <c r="E1521" s="13"/>
      <c r="F1521" s="13" t="s">
        <v>102</v>
      </c>
      <c r="G1521" s="15"/>
      <c r="H1521" s="10"/>
      <c r="I1521" s="11" t="s">
        <v>106</v>
      </c>
      <c r="J1521" s="13"/>
      <c r="K1521" s="13" t="s">
        <v>105</v>
      </c>
      <c r="L1521" s="15"/>
      <c r="N1521" s="194" t="s">
        <v>16</v>
      </c>
      <c r="O1521" s="195"/>
      <c r="P1521" s="196" t="s">
        <v>17</v>
      </c>
      <c r="Q1521" s="197"/>
      <c r="S1521" s="11" t="s">
        <v>4</v>
      </c>
      <c r="T1521" s="13"/>
      <c r="U1521" s="13" t="s">
        <v>5</v>
      </c>
      <c r="V1521" s="15"/>
      <c r="W1521" s="20"/>
      <c r="X1521" s="194" t="s">
        <v>111</v>
      </c>
      <c r="Y1521" s="195"/>
      <c r="Z1521" s="196" t="s">
        <v>110</v>
      </c>
      <c r="AA1521" s="197"/>
      <c r="AB1521" s="20"/>
      <c r="AC1521" s="11" t="s">
        <v>18</v>
      </c>
      <c r="AD1521" s="13"/>
      <c r="AE1521" s="13" t="s">
        <v>19</v>
      </c>
      <c r="AF1521" s="15"/>
      <c r="AG1521" s="20"/>
      <c r="AH1521" s="194" t="s">
        <v>114</v>
      </c>
      <c r="AI1521" s="195"/>
      <c r="AJ1521" s="196" t="s">
        <v>115</v>
      </c>
      <c r="AK1521" s="197"/>
      <c r="AL1521" s="20"/>
      <c r="AM1521" s="11" t="s">
        <v>138</v>
      </c>
      <c r="AN1521" s="13"/>
      <c r="AO1521" s="13" t="s">
        <v>137</v>
      </c>
      <c r="AP1521" s="15"/>
      <c r="AR1521" s="194" t="s">
        <v>117</v>
      </c>
      <c r="AS1521" s="195"/>
      <c r="AT1521" s="196" t="s">
        <v>118</v>
      </c>
      <c r="AU1521" s="197"/>
      <c r="AV1521" s="36"/>
      <c r="AW1521" s="11" t="s">
        <v>142</v>
      </c>
      <c r="AX1521" s="13"/>
      <c r="AY1521" s="13" t="s">
        <v>141</v>
      </c>
      <c r="AZ1521" s="15"/>
      <c r="BA1521" s="20"/>
      <c r="BB1521" s="194" t="s">
        <v>122</v>
      </c>
      <c r="BC1521" s="195"/>
      <c r="BD1521" s="196" t="s">
        <v>121</v>
      </c>
      <c r="BE1521" s="197"/>
      <c r="BF1521" s="36"/>
      <c r="BG1521" s="11" t="s">
        <v>145</v>
      </c>
      <c r="BH1521" s="13"/>
      <c r="BI1521" s="13" t="s">
        <v>146</v>
      </c>
      <c r="BJ1521" s="15"/>
      <c r="BK1521" s="36"/>
      <c r="BL1521" s="194" t="s">
        <v>125</v>
      </c>
      <c r="BM1521" s="195"/>
      <c r="BN1521" s="196" t="s">
        <v>126</v>
      </c>
      <c r="BO1521" s="197"/>
      <c r="BP1521" s="36"/>
      <c r="BQ1521" s="11" t="s">
        <v>150</v>
      </c>
      <c r="BR1521" s="13"/>
      <c r="BS1521" s="13" t="s">
        <v>149</v>
      </c>
      <c r="BT1521" s="15"/>
      <c r="BU1521" s="20"/>
      <c r="BV1521" s="194" t="s">
        <v>129</v>
      </c>
      <c r="BW1521" s="195"/>
      <c r="BX1521" s="196" t="s">
        <v>130</v>
      </c>
      <c r="BY1521" s="197"/>
      <c r="BZ1521" s="36"/>
      <c r="CA1521" s="11" t="s">
        <v>154</v>
      </c>
      <c r="CB1521" s="13"/>
      <c r="CC1521" s="13" t="s">
        <v>153</v>
      </c>
      <c r="CD1521" s="15"/>
      <c r="CE1521" s="36"/>
      <c r="CF1521" s="194" t="s">
        <v>134</v>
      </c>
      <c r="CG1521" s="195"/>
      <c r="CH1521" s="196" t="s">
        <v>133</v>
      </c>
      <c r="CI1521" s="197"/>
      <c r="CK1521" s="11" t="s">
        <v>159</v>
      </c>
      <c r="CL1521" s="13"/>
      <c r="CM1521" s="13" t="s">
        <v>158</v>
      </c>
      <c r="CN1521" s="15"/>
      <c r="CP1521" s="109" t="s">
        <v>161</v>
      </c>
      <c r="CQ1521" s="110"/>
      <c r="CR1521" s="111" t="s">
        <v>162</v>
      </c>
      <c r="CS1521" s="112"/>
      <c r="CU1521" s="38" t="s">
        <v>29</v>
      </c>
      <c r="CW1521" s="55" t="s">
        <v>47</v>
      </c>
    </row>
    <row r="1522" spans="1:101" ht="18" customHeight="1" thickTop="1" thickBot="1">
      <c r="D1522" s="16">
        <v>0</v>
      </c>
      <c r="E1522" s="17">
        <f t="shared" ref="E1522" si="16078">$B1519*$E$4</f>
        <v>3.0461552000000003</v>
      </c>
      <c r="F1522" s="18">
        <v>1</v>
      </c>
      <c r="G1522" s="19">
        <v>0</v>
      </c>
      <c r="H1522" s="10"/>
      <c r="I1522" s="16">
        <v>0</v>
      </c>
      <c r="J1522" s="17">
        <v>0</v>
      </c>
      <c r="K1522" s="18">
        <v>1</v>
      </c>
      <c r="L1522" s="19">
        <v>0</v>
      </c>
      <c r="N1522" s="1">
        <f t="shared" ref="N1522" si="16079">D1522*I1519+F1522*I1522-E1522*J1519-G1522*J1522</f>
        <v>0</v>
      </c>
      <c r="O1522" s="4">
        <f t="shared" ref="O1522" si="16080">(D1522*J1519+E1522*I1519+F1522*J1522+G1522*I1522)</f>
        <v>3.0461552000000003</v>
      </c>
      <c r="P1522" s="2">
        <f t="shared" ref="P1522" si="16081">D1522*K1519+F1522*K1522-E1522*L1519-G1522*L1522</f>
        <v>-15.257725084113925</v>
      </c>
      <c r="Q1522" s="3">
        <f t="shared" ref="Q1522" si="16082">(D1522*L1519+E1522*K1519+F1522*L1522+G1522*K1522)</f>
        <v>0</v>
      </c>
      <c r="S1522" s="16">
        <v>0</v>
      </c>
      <c r="T1522" s="17">
        <f t="shared" ref="T1522" si="16083">$B1519*$T$4</f>
        <v>6.7487552000000006</v>
      </c>
      <c r="U1522" s="18">
        <v>1</v>
      </c>
      <c r="V1522" s="19">
        <v>0</v>
      </c>
      <c r="W1522" s="20"/>
      <c r="X1522" s="1">
        <f t="shared" ref="X1522" si="16084">N1522*S1519+P1522*S1522-O1522*T1519-Q1522*T1522</f>
        <v>0</v>
      </c>
      <c r="Y1522" s="4">
        <f t="shared" ref="Y1522" si="16085">(N1522*T1519+O1522*S1519+P1522*T1522+Q1522*S1522)</f>
        <v>-99.924496301584298</v>
      </c>
      <c r="Z1522" s="2">
        <f t="shared" ref="Z1522" si="16086">N1522*U1519+P1522*U1522-O1522*V1519-Q1522*V1522</f>
        <v>-15.257725084113925</v>
      </c>
      <c r="AA1522" s="3">
        <f t="shared" ref="AA1522" si="16087">(N1522*V1519+O1522*U1519+P1522*V1522+Q1522*U1522)</f>
        <v>0</v>
      </c>
      <c r="AB1522" s="20"/>
      <c r="AC1522" s="16">
        <v>0</v>
      </c>
      <c r="AD1522" s="17">
        <v>0</v>
      </c>
      <c r="AE1522" s="18">
        <v>1</v>
      </c>
      <c r="AF1522" s="19">
        <v>0</v>
      </c>
      <c r="AG1522" s="20"/>
      <c r="AH1522" s="1">
        <f t="shared" ref="AH1522" si="16088">X1522*AC1519+Z1522*AC1522-Y1522*AD1519-AA1522*AD1522</f>
        <v>0</v>
      </c>
      <c r="AI1522" s="4">
        <f t="shared" ref="AI1522" si="16089">(X1522*AD1519+Y1522*AC1519+Z1522*AD1522+AA1522*AC1522)</f>
        <v>-99.924496301584298</v>
      </c>
      <c r="AJ1522" s="2">
        <f t="shared" ref="AJ1522" si="16090">X1522*AE1519+Z1522*AE1522-Y1522*AF1519-AA1522*AF1522</f>
        <v>624.72995542729655</v>
      </c>
      <c r="AK1522" s="3">
        <f t="shared" ref="AK1522" si="16091">(X1522*AF1519+Y1522*AE1519+Z1522*AF1522+AA1522*AE1522)</f>
        <v>0</v>
      </c>
      <c r="AL1522" s="20"/>
      <c r="AM1522" s="16">
        <v>0</v>
      </c>
      <c r="AN1522" s="17">
        <f t="shared" ref="AN1522" si="16092">$B1519*$AN$4</f>
        <v>7.1275424000000003</v>
      </c>
      <c r="AO1522" s="18">
        <v>1</v>
      </c>
      <c r="AP1522" s="19">
        <v>0</v>
      </c>
      <c r="AR1522" s="1">
        <f t="shared" ref="AR1522" si="16093">AH1522*AM1519+AJ1522*AM1522-AI1522*AN1519-AK1522*AN1522</f>
        <v>0</v>
      </c>
      <c r="AS1522" s="4">
        <f t="shared" ref="AS1522" si="16094">(AH1522*AN1519+AI1522*AM1519+AJ1522*AN1522+AK1522*AM1522)</f>
        <v>4352.864749556582</v>
      </c>
      <c r="AT1522" s="2">
        <f t="shared" ref="AT1522" si="16095">AH1522*AO1519+AJ1522*AO1522-AI1522*AP1519-AK1522*AP1522</f>
        <v>624.72995542729655</v>
      </c>
      <c r="AU1522" s="3">
        <f t="shared" ref="AU1522" si="16096">(AH1522*AP1519+AI1522*AO1519+AJ1522*AP1522+AK1522*AO1522)</f>
        <v>0</v>
      </c>
      <c r="AV1522" s="20"/>
      <c r="AW1522" s="16">
        <v>0</v>
      </c>
      <c r="AX1522" s="17">
        <v>0</v>
      </c>
      <c r="AY1522" s="18">
        <v>1</v>
      </c>
      <c r="AZ1522" s="19">
        <v>0</v>
      </c>
      <c r="BA1522" s="20"/>
      <c r="BB1522" s="1">
        <f t="shared" ref="BB1522" si="16097">AR1522*AW1519+AT1522*AW1522-AS1522*AX1519-AU1522*AX1522</f>
        <v>0</v>
      </c>
      <c r="BC1522" s="4">
        <f t="shared" ref="BC1522" si="16098">(AR1522*AX1519+AS1522*AW1519+AT1522*AX1522+AU1522*AW1522)</f>
        <v>4352.864749556582</v>
      </c>
      <c r="BD1522" s="2">
        <f t="shared" ref="BD1522" si="16099">AR1522*AY1519+AT1522*AY1522-AS1522*AZ1519-AU1522*AZ1522</f>
        <v>-27254.11775215359</v>
      </c>
      <c r="BE1522" s="3">
        <f t="shared" ref="BE1522" si="16100">(AR1522*AZ1519+AS1522*AY1519+AT1522*AZ1522+AU1522*AY1522)</f>
        <v>0</v>
      </c>
      <c r="BF1522" s="20"/>
      <c r="BG1522" s="16">
        <v>0</v>
      </c>
      <c r="BH1522" s="17">
        <f t="shared" ref="BH1522" si="16101">$B1519*$BH$4</f>
        <v>6.7487552000000006</v>
      </c>
      <c r="BI1522" s="18">
        <v>1</v>
      </c>
      <c r="BJ1522" s="19">
        <v>0</v>
      </c>
      <c r="BK1522" s="20"/>
      <c r="BL1522" s="1">
        <f t="shared" ref="BL1522" si="16102">BB1522*BG1519+BD1522*BG1522-BC1522*BH1519-BE1522*BH1522</f>
        <v>0</v>
      </c>
      <c r="BM1522" s="4">
        <f t="shared" ref="BM1522" si="16103">(BB1522*BH1519+BC1522*BG1519+BD1522*BH1522+BE1522*BG1522)</f>
        <v>-179578.50415170228</v>
      </c>
      <c r="BN1522" s="2">
        <f t="shared" ref="BN1522" si="16104">BB1522*BI1519+BD1522*BI1522-BC1522*BJ1519-BE1522*BJ1522</f>
        <v>-27254.11775215359</v>
      </c>
      <c r="BO1522" s="3">
        <f t="shared" ref="BO1522" si="16105">(BB1522*BJ1519+BC1522*BI1519+BD1522*BJ1522+BE1522*BI1522)</f>
        <v>0</v>
      </c>
      <c r="BP1522" s="20"/>
      <c r="BQ1522" s="16">
        <v>0</v>
      </c>
      <c r="BR1522" s="17">
        <v>0</v>
      </c>
      <c r="BS1522" s="18">
        <v>1</v>
      </c>
      <c r="BT1522" s="19">
        <v>0</v>
      </c>
      <c r="BU1522" s="20"/>
      <c r="BV1522" s="1">
        <f t="shared" ref="BV1522" si="16106">BL1522*BQ1519+BN1522*BQ1522-BM1522*BR1519-BO1522*BR1522</f>
        <v>0</v>
      </c>
      <c r="BW1522" s="4">
        <f t="shared" ref="BW1522" si="16107">(BL1522*BR1519+BM1522*BQ1519+BN1522*BR1522+BO1522*BQ1522)</f>
        <v>-179578.50415170228</v>
      </c>
      <c r="BX1522" s="2">
        <f t="shared" ref="BX1522" si="16108">BL1522*BS1519+BN1522*BS1522-BM1522*BT1519-BO1522*BT1522</f>
        <v>931179.63227961969</v>
      </c>
      <c r="BY1522" s="3">
        <f t="shared" ref="BY1522" si="16109">(BL1522*BT1519+BM1522*BS1519+BN1522*BT1522+BO1522*BS1522)</f>
        <v>0</v>
      </c>
      <c r="BZ1522" s="20"/>
      <c r="CA1522" s="16">
        <v>0</v>
      </c>
      <c r="CB1522" s="17">
        <f t="shared" ref="CB1522" si="16110">$B1519*$CB$4</f>
        <v>3.0461552000000003</v>
      </c>
      <c r="CC1522" s="18">
        <v>1</v>
      </c>
      <c r="CD1522" s="19">
        <v>0</v>
      </c>
      <c r="CE1522" s="20"/>
      <c r="CF1522" s="1">
        <f t="shared" ref="CF1522" si="16111">BV1522*CA1519+BX1522*CA1522-BW1522*CB1519-BY1522*CB1522</f>
        <v>0</v>
      </c>
      <c r="CG1522" s="4">
        <f t="shared" ref="CG1522" si="16112">(BV1522*CB1519+BW1522*CA1519+BX1522*CB1522+BY1522*CA1522)</f>
        <v>2656939.1748509491</v>
      </c>
      <c r="CH1522" s="2">
        <f t="shared" ref="CH1522" si="16113">BV1522*CC1519+BX1522*CC1522-BW1522*CD1519-BY1522*CD1522</f>
        <v>931179.63227961969</v>
      </c>
      <c r="CI1522" s="3">
        <f t="shared" ref="CI1522" si="16114">(BV1522*CD1519+BW1522*CC1519+BX1522*CD1522+BY1522*CC1522)</f>
        <v>0</v>
      </c>
      <c r="CK1522" s="16">
        <f t="shared" ref="CK1522" si="16115">1/$CL$4</f>
        <v>1</v>
      </c>
      <c r="CL1522" s="17">
        <v>0</v>
      </c>
      <c r="CM1522" s="18">
        <v>1</v>
      </c>
      <c r="CN1522" s="19">
        <v>0</v>
      </c>
      <c r="CP1522" s="1">
        <f t="shared" ref="CP1522" si="16116">CF1522*CK1519+CH1522*CK1522-CG1522*CL1519-CI1522*CL1522</f>
        <v>931179.63227961969</v>
      </c>
      <c r="CQ1522" s="4">
        <f t="shared" ref="CQ1522" si="16117">(CF1522*CL1519+CG1522*CK1519+CH1522*CL1522+CI1522*CK1522)</f>
        <v>2656939.1748509491</v>
      </c>
      <c r="CR1522" s="2">
        <f t="shared" ref="CR1522" si="16118">CF1522*CM1519+CH1522*CM1522-CG1522*CN1519-CI1522*CN1522</f>
        <v>931179.63227961969</v>
      </c>
      <c r="CS1522" s="3">
        <f t="shared" ref="CS1522" si="16119">(CF1522*CN1519+CG1522*CM1519+CH1522*CN1522+CI1522*CM1522)</f>
        <v>0</v>
      </c>
      <c r="CU1522" s="39">
        <f t="shared" ref="CU1522" si="16120">(180/PI())*ATAN(-1*(CQ1519/CP1519))</f>
        <v>19.314074395282702</v>
      </c>
      <c r="CW1522" s="56">
        <f t="shared" ref="CW1522" si="16121">20*LOG(((1-(10^(CU1519/20)^2)*(1-((1-CW1519)/(1+CW1519))^2))^0.5))</f>
        <v>-1.5004935379570444E-12</v>
      </c>
    </row>
    <row r="1523" spans="1:101" ht="18" customHeight="1"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3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</row>
    <row r="1524" spans="1:101" ht="18" customHeight="1"/>
    <row r="1525" spans="1:101" ht="18" customHeight="1" thickBot="1">
      <c r="A1525" s="23"/>
      <c r="B1525" s="23"/>
      <c r="C1525" s="23"/>
      <c r="D1525" s="20" t="s">
        <v>6</v>
      </c>
      <c r="E1525" s="20"/>
      <c r="F1525" s="20"/>
      <c r="G1525" s="20"/>
      <c r="H1525" s="20"/>
      <c r="I1525" s="20" t="s">
        <v>7</v>
      </c>
      <c r="J1525" s="20"/>
      <c r="K1525" s="20"/>
      <c r="L1525" s="20"/>
      <c r="M1525" s="23"/>
      <c r="N1525" s="23"/>
      <c r="O1525" s="24" t="s">
        <v>8</v>
      </c>
      <c r="P1525" s="23"/>
      <c r="Q1525" s="23"/>
      <c r="R1525" s="23"/>
      <c r="S1525" s="20"/>
      <c r="T1525" s="20" t="s">
        <v>9</v>
      </c>
      <c r="U1525" s="23"/>
      <c r="V1525" s="23"/>
      <c r="W1525" s="23"/>
      <c r="X1525" s="23"/>
      <c r="Y1525" s="24" t="s">
        <v>10</v>
      </c>
      <c r="Z1525" s="23"/>
      <c r="AA1525" s="23"/>
      <c r="AB1525" s="23"/>
      <c r="AC1525" s="24" t="s">
        <v>11</v>
      </c>
      <c r="AD1525" s="20"/>
      <c r="AE1525" s="20"/>
      <c r="AF1525" s="20"/>
      <c r="AG1525" s="20"/>
      <c r="AH1525" s="23"/>
      <c r="AI1525" s="24" t="s">
        <v>12</v>
      </c>
      <c r="AJ1525" s="23"/>
      <c r="AK1525" s="23"/>
      <c r="AL1525" s="20"/>
      <c r="AM1525" s="24" t="s">
        <v>21</v>
      </c>
      <c r="AN1525" s="20"/>
      <c r="AO1525" s="23"/>
      <c r="AP1525" s="23"/>
      <c r="AQ1525" s="23"/>
      <c r="AR1525" s="23"/>
      <c r="AS1525" s="24" t="s">
        <v>87</v>
      </c>
      <c r="AT1525" s="23"/>
      <c r="AU1525" s="23"/>
      <c r="AV1525" s="23"/>
      <c r="AW1525" s="24" t="s">
        <v>22</v>
      </c>
      <c r="AX1525" s="20"/>
      <c r="AY1525" s="20"/>
      <c r="AZ1525" s="20"/>
      <c r="BA1525" s="20"/>
      <c r="BB1525" s="23"/>
      <c r="BC1525" s="24" t="s">
        <v>13</v>
      </c>
      <c r="BD1525" s="23"/>
      <c r="BE1525" s="23"/>
      <c r="BF1525" s="23"/>
      <c r="BG1525" s="24" t="s">
        <v>23</v>
      </c>
      <c r="BH1525" s="20"/>
      <c r="BI1525" s="23"/>
      <c r="BJ1525" s="23"/>
      <c r="BK1525" s="23"/>
      <c r="BL1525" s="23"/>
      <c r="BM1525" s="24" t="s">
        <v>24</v>
      </c>
      <c r="BN1525" s="23"/>
      <c r="BO1525" s="23"/>
      <c r="BP1525" s="23"/>
      <c r="BQ1525" s="24" t="s">
        <v>22</v>
      </c>
      <c r="BR1525" s="20"/>
      <c r="BS1525" s="20"/>
      <c r="BT1525" s="20"/>
      <c r="BU1525" s="20"/>
      <c r="BV1525" s="23"/>
      <c r="BW1525" s="24" t="s">
        <v>25</v>
      </c>
      <c r="BX1525" s="23"/>
      <c r="BY1525" s="23"/>
      <c r="BZ1525" s="23"/>
      <c r="CA1525" s="24" t="s">
        <v>23</v>
      </c>
      <c r="CB1525" s="20"/>
      <c r="CC1525" s="23"/>
      <c r="CD1525" s="23"/>
      <c r="CE1525" s="23"/>
      <c r="CF1525" s="23"/>
      <c r="CG1525" s="24" t="s">
        <v>88</v>
      </c>
      <c r="CH1525" s="23"/>
      <c r="CI1525" s="23"/>
      <c r="CJ1525" s="23"/>
      <c r="CK1525" s="24" t="s">
        <v>155</v>
      </c>
      <c r="CL1525" s="24"/>
      <c r="CM1525" s="23"/>
      <c r="CN1525" s="23"/>
      <c r="CO1525" s="23"/>
      <c r="CP1525" s="23"/>
      <c r="CQ1525" s="24" t="s">
        <v>89</v>
      </c>
      <c r="CR1525" s="23"/>
      <c r="CS1525" s="23"/>
    </row>
    <row r="1526" spans="1:101" ht="18" customHeight="1" thickBot="1">
      <c r="A1526" s="23"/>
      <c r="B1526" s="33"/>
      <c r="C1526" s="23"/>
      <c r="D1526" s="7" t="s">
        <v>99</v>
      </c>
      <c r="E1526" s="8"/>
      <c r="F1526" s="8" t="s">
        <v>100</v>
      </c>
      <c r="G1526" s="9"/>
      <c r="H1526" s="10"/>
      <c r="I1526" s="7" t="s">
        <v>103</v>
      </c>
      <c r="J1526" s="8"/>
      <c r="K1526" s="8" t="s">
        <v>104</v>
      </c>
      <c r="L1526" s="9"/>
      <c r="M1526" s="23"/>
      <c r="N1526" s="194" t="s">
        <v>74</v>
      </c>
      <c r="O1526" s="195"/>
      <c r="P1526" s="196" t="s">
        <v>75</v>
      </c>
      <c r="Q1526" s="197"/>
      <c r="R1526" s="23"/>
      <c r="S1526" s="7" t="s">
        <v>2</v>
      </c>
      <c r="T1526" s="8"/>
      <c r="U1526" s="8" t="s">
        <v>3</v>
      </c>
      <c r="V1526" s="9"/>
      <c r="W1526" s="20"/>
      <c r="X1526" s="194" t="s">
        <v>108</v>
      </c>
      <c r="Y1526" s="195"/>
      <c r="Z1526" s="196" t="s">
        <v>109</v>
      </c>
      <c r="AA1526" s="197"/>
      <c r="AB1526" s="20"/>
      <c r="AC1526" s="7" t="s">
        <v>107</v>
      </c>
      <c r="AD1526" s="8"/>
      <c r="AE1526" s="8" t="s">
        <v>14</v>
      </c>
      <c r="AF1526" s="9"/>
      <c r="AG1526" s="20"/>
      <c r="AH1526" s="194" t="s">
        <v>112</v>
      </c>
      <c r="AI1526" s="195"/>
      <c r="AJ1526" s="196" t="s">
        <v>113</v>
      </c>
      <c r="AK1526" s="197"/>
      <c r="AL1526" s="20"/>
      <c r="AM1526" s="106" t="s">
        <v>135</v>
      </c>
      <c r="AN1526" s="107"/>
      <c r="AO1526" s="107" t="s">
        <v>136</v>
      </c>
      <c r="AP1526" s="108"/>
      <c r="AQ1526" s="23"/>
      <c r="AR1526" s="194" t="s">
        <v>116</v>
      </c>
      <c r="AS1526" s="195"/>
      <c r="AT1526" s="196" t="s">
        <v>0</v>
      </c>
      <c r="AU1526" s="197"/>
      <c r="AV1526" s="36"/>
      <c r="AW1526" s="7" t="s">
        <v>139</v>
      </c>
      <c r="AX1526" s="8"/>
      <c r="AY1526" s="8" t="s">
        <v>140</v>
      </c>
      <c r="AZ1526" s="9"/>
      <c r="BA1526" s="20"/>
      <c r="BB1526" s="194" t="s">
        <v>119</v>
      </c>
      <c r="BC1526" s="195"/>
      <c r="BD1526" s="196" t="s">
        <v>120</v>
      </c>
      <c r="BE1526" s="197"/>
      <c r="BF1526" s="36"/>
      <c r="BG1526" s="190" t="s">
        <v>143</v>
      </c>
      <c r="BH1526" s="191"/>
      <c r="BI1526" s="192" t="s">
        <v>144</v>
      </c>
      <c r="BJ1526" s="193"/>
      <c r="BK1526" s="36"/>
      <c r="BL1526" s="194" t="s">
        <v>123</v>
      </c>
      <c r="BM1526" s="195"/>
      <c r="BN1526" s="196" t="s">
        <v>124</v>
      </c>
      <c r="BO1526" s="197"/>
      <c r="BP1526" s="36"/>
      <c r="BQ1526" s="7" t="s">
        <v>147</v>
      </c>
      <c r="BR1526" s="8"/>
      <c r="BS1526" s="8" t="s">
        <v>148</v>
      </c>
      <c r="BT1526" s="9"/>
      <c r="BU1526" s="20"/>
      <c r="BV1526" s="194" t="s">
        <v>127</v>
      </c>
      <c r="BW1526" s="195"/>
      <c r="BX1526" s="196" t="s">
        <v>128</v>
      </c>
      <c r="BY1526" s="197"/>
      <c r="BZ1526" s="36"/>
      <c r="CA1526" s="7" t="s">
        <v>151</v>
      </c>
      <c r="CB1526" s="8"/>
      <c r="CC1526" s="8" t="s">
        <v>152</v>
      </c>
      <c r="CD1526" s="9"/>
      <c r="CE1526" s="36"/>
      <c r="CF1526" s="194" t="s">
        <v>131</v>
      </c>
      <c r="CG1526" s="195"/>
      <c r="CH1526" s="196" t="s">
        <v>132</v>
      </c>
      <c r="CI1526" s="197"/>
      <c r="CJ1526" s="23"/>
      <c r="CK1526" s="7" t="s">
        <v>156</v>
      </c>
      <c r="CL1526" s="8"/>
      <c r="CM1526" s="8" t="s">
        <v>157</v>
      </c>
      <c r="CN1526" s="9"/>
      <c r="CO1526" s="23"/>
      <c r="CP1526" s="194" t="s">
        <v>160</v>
      </c>
      <c r="CQ1526" s="195"/>
      <c r="CR1526" s="196" t="s">
        <v>132</v>
      </c>
      <c r="CS1526" s="197"/>
      <c r="CU1526" s="26" t="s">
        <v>15</v>
      </c>
      <c r="CW1526" s="52" t="s">
        <v>46</v>
      </c>
    </row>
    <row r="1527" spans="1:101" ht="18" customHeight="1" thickTop="1" thickBot="1">
      <c r="B1527" s="34">
        <v>3.76</v>
      </c>
      <c r="D1527" s="11">
        <v>1</v>
      </c>
      <c r="E1527" s="12">
        <v>0</v>
      </c>
      <c r="F1527" s="13">
        <v>0</v>
      </c>
      <c r="G1527" s="14">
        <v>0</v>
      </c>
      <c r="H1527" s="10"/>
      <c r="I1527" s="11">
        <v>1</v>
      </c>
      <c r="J1527" s="12">
        <v>0</v>
      </c>
      <c r="K1527" s="13">
        <v>0</v>
      </c>
      <c r="L1527" s="40">
        <f t="shared" ref="L1527" si="16122">$B1527*$J$4</f>
        <v>5.3656704</v>
      </c>
      <c r="N1527" s="1">
        <f t="shared" ref="N1527" si="16123">D1527*I1527+F1527*I1530-E1527*J1527-G1527*J1530</f>
        <v>1</v>
      </c>
      <c r="O1527" s="4">
        <f t="shared" ref="O1527" si="16124">(D1527*J1527+E1527*I1527+F1527*J1530+G1527*I1530)</f>
        <v>0</v>
      </c>
      <c r="P1527" s="2">
        <f t="shared" ref="P1527" si="16125">D1527*K1527+F1527*K1530-E1527*L1527-G1527*L1530</f>
        <v>0</v>
      </c>
      <c r="Q1527" s="3">
        <f t="shared" ref="Q1527" si="16126">(D1527*L1527+E1527*K1527+F1527*L1530+G1527*K1530)</f>
        <v>5.3656704</v>
      </c>
      <c r="S1527" s="11">
        <v>1</v>
      </c>
      <c r="T1527" s="12">
        <v>0</v>
      </c>
      <c r="U1527" s="13">
        <v>0</v>
      </c>
      <c r="V1527" s="13">
        <v>0</v>
      </c>
      <c r="W1527" s="20"/>
      <c r="X1527" s="1">
        <f t="shared" ref="X1527" si="16127">N1527*S1527+P1527*S1530-O1527*T1527-Q1527*T1530</f>
        <v>-35.405240911953918</v>
      </c>
      <c r="Y1527" s="4">
        <f t="shared" ref="Y1527" si="16128">(N1527*T1527+O1527*S1527+P1527*T1530+Q1527*S1530)</f>
        <v>0</v>
      </c>
      <c r="Z1527" s="2">
        <f t="shared" ref="Z1527" si="16129">N1527*U1527+P1527*U1530-O1527*V1527-Q1527*V1530</f>
        <v>0</v>
      </c>
      <c r="AA1527" s="3">
        <f t="shared" ref="AA1527" si="16130">(N1527*V1527+O1527*U1527+P1527*V1530+Q1527*U1530)</f>
        <v>5.3656704</v>
      </c>
      <c r="AB1527" s="20"/>
      <c r="AC1527" s="11">
        <v>1</v>
      </c>
      <c r="AD1527" s="12">
        <v>0</v>
      </c>
      <c r="AE1527" s="13">
        <v>0</v>
      </c>
      <c r="AF1527" s="40">
        <f t="shared" ref="AF1527" si="16131">$B1527*$AD$4</f>
        <v>6.4389624000000003</v>
      </c>
      <c r="AG1527" s="20"/>
      <c r="AH1527" s="1">
        <f t="shared" ref="AH1527" si="16132">X1527*AC1527+Z1527*AC1530-Y1527*AD1527-AA1527*AD1530</f>
        <v>-35.405240911953918</v>
      </c>
      <c r="AI1527" s="4">
        <f t="shared" ref="AI1527" si="16133">(X1527*AD1527+Y1527*AC1527+Z1527*AD1530+AA1527*AC1530)</f>
        <v>0</v>
      </c>
      <c r="AJ1527" s="2">
        <f t="shared" ref="AJ1527" si="16134">X1527*AE1527+Z1527*AE1530-Y1527*AF1527-AA1527*AF1530</f>
        <v>0</v>
      </c>
      <c r="AK1527" s="3">
        <f t="shared" ref="AK1527" si="16135">(X1527*AF1527+Y1527*AE1527+Z1527*AF1530+AA1527*AE1530)</f>
        <v>-222.60734459501299</v>
      </c>
      <c r="AL1527" s="20"/>
      <c r="AM1527" s="11">
        <v>1</v>
      </c>
      <c r="AN1527" s="12">
        <v>0</v>
      </c>
      <c r="AO1527" s="13">
        <v>0</v>
      </c>
      <c r="AP1527" s="14">
        <v>0</v>
      </c>
      <c r="AR1527" s="1">
        <f t="shared" ref="AR1527" si="16136">AH1527*AM1527+AJ1527*AM1530-AI1527*AN1527-AK1527*AN1530</f>
        <v>1559.7227697011197</v>
      </c>
      <c r="AS1527" s="4">
        <f t="shared" ref="AS1527" si="16137">(AH1527*AN1527+AI1527*AM1527+AJ1527*AN1530+AK1527*AM1530)</f>
        <v>0</v>
      </c>
      <c r="AT1527" s="2">
        <f t="shared" ref="AT1527" si="16138">AH1527*AO1527+AJ1527*AO1530-AI1527*AP1527-AK1527*AP1530</f>
        <v>0</v>
      </c>
      <c r="AU1527" s="3">
        <f t="shared" ref="AU1527" si="16139">(AH1527*AP1527+AI1527*AO1527+AJ1527*AP1530+AK1527*AO1530)</f>
        <v>-222.60734459501299</v>
      </c>
      <c r="AV1527" s="20"/>
      <c r="AW1527" s="11">
        <v>1</v>
      </c>
      <c r="AX1527" s="12">
        <v>0</v>
      </c>
      <c r="AY1527" s="13">
        <v>0</v>
      </c>
      <c r="AZ1527" s="40">
        <f t="shared" ref="AZ1527" si="16140">$B1527*$AX$4</f>
        <v>6.4389624000000003</v>
      </c>
      <c r="BA1527" s="20"/>
      <c r="BB1527" s="1">
        <f t="shared" ref="BB1527" si="16141">AR1527*AW1527+AT1527*AW1530-AS1527*AX1527-AU1527*AX1530</f>
        <v>1559.7227697011197</v>
      </c>
      <c r="BC1527" s="4">
        <f t="shared" ref="BC1527" si="16142">(AR1527*AX1527+AS1527*AW1527+AT1527*AX1530+AU1527*AW1530)</f>
        <v>0</v>
      </c>
      <c r="BD1527" s="2">
        <f t="shared" ref="BD1527" si="16143">AR1527*AY1527+AT1527*AY1530-AS1527*AZ1527-AU1527*AZ1530</f>
        <v>0</v>
      </c>
      <c r="BE1527" s="3">
        <f t="shared" ref="BE1527" si="16144">(AR1527*AZ1527+AS1527*AY1527+AT1527*AZ1530+AU1527*AY1530)</f>
        <v>9820.3889239343553</v>
      </c>
      <c r="BF1527" s="20"/>
      <c r="BG1527" s="11">
        <v>1</v>
      </c>
      <c r="BH1527" s="12">
        <v>0</v>
      </c>
      <c r="BI1527" s="13">
        <v>0</v>
      </c>
      <c r="BJ1527" s="14">
        <v>0</v>
      </c>
      <c r="BK1527" s="20"/>
      <c r="BL1527" s="1">
        <f t="shared" ref="BL1527" si="16145">BB1527*BG1527+BD1527*BG1530-BC1527*BH1527-BE1527*BH1530</f>
        <v>-65070.091954832482</v>
      </c>
      <c r="BM1527" s="4">
        <f t="shared" ref="BM1527" si="16146">(BB1527*BH1527+BC1527*BG1527+BD1527*BH1530+BE1527*BG1530)</f>
        <v>0</v>
      </c>
      <c r="BN1527" s="2">
        <f t="shared" ref="BN1527" si="16147">BB1527*BI1527+BD1527*BI1530-BC1527*BJ1527-BE1527*BJ1530</f>
        <v>0</v>
      </c>
      <c r="BO1527" s="3">
        <f t="shared" ref="BO1527" si="16148">(BB1527*BJ1527+BC1527*BI1527+BD1527*BJ1530+BE1527*BI1530)</f>
        <v>9820.3889239343553</v>
      </c>
      <c r="BP1527" s="20"/>
      <c r="BQ1527" s="11">
        <v>1</v>
      </c>
      <c r="BR1527" s="12">
        <v>0</v>
      </c>
      <c r="BS1527" s="13">
        <v>0</v>
      </c>
      <c r="BT1527" s="40">
        <f t="shared" ref="BT1527" si="16149">$B1527*BR$4</f>
        <v>5.3656704</v>
      </c>
      <c r="BU1527" s="20"/>
      <c r="BV1527" s="1">
        <f t="shared" ref="BV1527" si="16150">BL1527*BQ1527+BN1527*BQ1530-BM1527*BR1527-BO1527*BR1530</f>
        <v>-65070.091954832482</v>
      </c>
      <c r="BW1527" s="4">
        <f t="shared" ref="BW1527" si="16151">(BL1527*BR1527+BM1527*BQ1527+BN1527*BR1530+BO1527*BQ1530)</f>
        <v>0</v>
      </c>
      <c r="BX1527" s="2">
        <f t="shared" ref="BX1527" si="16152">BL1527*BS1527+BN1527*BS1530-BM1527*BT1527-BO1527*BT1530</f>
        <v>0</v>
      </c>
      <c r="BY1527" s="3">
        <f t="shared" ref="BY1527" si="16153">(BL1527*BT1527+BM1527*BS1527+BN1527*BT1530+BO1527*BS1530)</f>
        <v>-339324.27740338841</v>
      </c>
      <c r="BZ1527" s="20"/>
      <c r="CA1527" s="11">
        <v>1</v>
      </c>
      <c r="CB1527" s="12">
        <v>0</v>
      </c>
      <c r="CC1527" s="13">
        <v>0</v>
      </c>
      <c r="CD1527" s="14">
        <v>0</v>
      </c>
      <c r="CE1527" s="20"/>
      <c r="CF1527" s="1">
        <f t="shared" ref="CF1527" si="16154">BV1527*CA1527+BX1527*CA1530-BW1527*CB1527-BY1527*CB1530</f>
        <v>974091.77689293178</v>
      </c>
      <c r="CG1527" s="4">
        <f t="shared" ref="CG1527" si="16155">(BV1527*CB1527+BW1527*CA1527+BX1527*CB1530+BY1527*CA1530)</f>
        <v>0</v>
      </c>
      <c r="CH1527" s="2">
        <f t="shared" ref="CH1527" si="16156">BV1527*CC1527+BX1527*CC1530-BW1527*CD1527-BY1527*CD1530</f>
        <v>0</v>
      </c>
      <c r="CI1527" s="3">
        <f t="shared" ref="CI1527" si="16157">(BV1527*CD1527+BW1527*CC1527+BX1527*CD1530+BY1527*CC1530)</f>
        <v>-339324.27740338841</v>
      </c>
      <c r="CJ1527" s="28"/>
      <c r="CK1527" s="11">
        <v>1</v>
      </c>
      <c r="CL1527" s="12">
        <v>0</v>
      </c>
      <c r="CM1527" s="13">
        <v>0</v>
      </c>
      <c r="CN1527" s="14">
        <v>0</v>
      </c>
      <c r="CP1527" s="1">
        <f t="shared" ref="CP1527" si="16158">CF1527*CK1527+CH1527*CK1530-CG1527*CL1527-CI1527*CL1530</f>
        <v>974091.77689293178</v>
      </c>
      <c r="CQ1527" s="4">
        <f t="shared" ref="CQ1527" si="16159">(CF1527*CL1527+CG1527*CK1527+CH1527*CL1530+CI1527*CK1530)</f>
        <v>-339324.27740338841</v>
      </c>
      <c r="CR1527" s="2">
        <f t="shared" ref="CR1527" si="16160">CF1527*CM1527+CH1527*CM1530-CG1527*CN1527-CI1527*CN1530</f>
        <v>0</v>
      </c>
      <c r="CS1527" s="3">
        <f t="shared" ref="CS1527" si="16161">(CF1527*CN1527+CG1527*CM1527+CH1527*CN1530+CI1527*CM1530)</f>
        <v>-339324.27740338841</v>
      </c>
      <c r="CU1527" s="29">
        <f t="shared" ref="CU1527" si="16162">20*LOG(((1+$CL$4)/$CL$4)/((CP1527+CP1530)^2+(CQ1527+CQ1530)^2)^0.5)</f>
        <v>-123.90589933386288</v>
      </c>
      <c r="CW1527" s="53">
        <f t="shared" ref="CW1527" si="16163">((CP1527^2+CQ1527^2)^0.5)/((CP1530^2+CQ1530^2)^0.5)</f>
        <v>0.3483493911488017</v>
      </c>
    </row>
    <row r="1528" spans="1:101" ht="18" customHeight="1" thickBot="1">
      <c r="D1528" s="11"/>
      <c r="E1528" s="13"/>
      <c r="F1528" s="13"/>
      <c r="G1528" s="15"/>
      <c r="H1528" s="10"/>
      <c r="I1528" s="11"/>
      <c r="J1528" s="13"/>
      <c r="K1528" s="13"/>
      <c r="L1528" s="15"/>
      <c r="N1528" s="5"/>
      <c r="Q1528" s="6"/>
      <c r="S1528" s="11"/>
      <c r="T1528" s="13"/>
      <c r="U1528" s="13"/>
      <c r="V1528" s="15"/>
      <c r="W1528" s="20"/>
      <c r="X1528" s="5"/>
      <c r="AA1528" s="6"/>
      <c r="AB1528" s="20"/>
      <c r="AC1528" s="11"/>
      <c r="AD1528" s="13"/>
      <c r="AE1528" s="13"/>
      <c r="AF1528" s="15"/>
      <c r="AG1528" s="20"/>
      <c r="AH1528" s="5"/>
      <c r="AK1528" s="6"/>
      <c r="AL1528" s="20"/>
      <c r="AM1528" s="11"/>
      <c r="AN1528" s="13"/>
      <c r="AO1528" s="13"/>
      <c r="AP1528" s="15"/>
      <c r="AR1528" s="5"/>
      <c r="AU1528" s="6"/>
      <c r="AW1528" s="11"/>
      <c r="AX1528" s="13"/>
      <c r="AY1528" s="13"/>
      <c r="AZ1528" s="15"/>
      <c r="BA1528" s="20"/>
      <c r="BB1528" s="5"/>
      <c r="BE1528" s="6"/>
      <c r="BG1528" s="11"/>
      <c r="BH1528" s="13"/>
      <c r="BI1528" s="13"/>
      <c r="BJ1528" s="15"/>
      <c r="BL1528" s="5"/>
      <c r="BO1528" s="6"/>
      <c r="BQ1528" s="11"/>
      <c r="BR1528" s="13"/>
      <c r="BS1528" s="13"/>
      <c r="BT1528" s="15"/>
      <c r="BU1528" s="20"/>
      <c r="BV1528" s="5"/>
      <c r="BY1528" s="6"/>
      <c r="CA1528" s="11"/>
      <c r="CB1528" s="13"/>
      <c r="CC1528" s="13"/>
      <c r="CD1528" s="15"/>
      <c r="CF1528" s="5"/>
      <c r="CI1528" s="6"/>
      <c r="CK1528" s="11"/>
      <c r="CL1528" s="13"/>
      <c r="CM1528" s="13"/>
      <c r="CN1528" s="15"/>
      <c r="CP1528" s="5"/>
      <c r="CS1528" s="6"/>
      <c r="CW1528" s="54"/>
    </row>
    <row r="1529" spans="1:101" ht="18" customHeight="1" thickBot="1">
      <c r="D1529" s="11" t="s">
        <v>101</v>
      </c>
      <c r="E1529" s="13"/>
      <c r="F1529" s="13" t="s">
        <v>102</v>
      </c>
      <c r="G1529" s="15"/>
      <c r="H1529" s="10"/>
      <c r="I1529" s="11" t="s">
        <v>106</v>
      </c>
      <c r="J1529" s="13"/>
      <c r="K1529" s="13" t="s">
        <v>105</v>
      </c>
      <c r="L1529" s="15"/>
      <c r="N1529" s="194" t="s">
        <v>16</v>
      </c>
      <c r="O1529" s="195"/>
      <c r="P1529" s="196" t="s">
        <v>17</v>
      </c>
      <c r="Q1529" s="197"/>
      <c r="S1529" s="11" t="s">
        <v>4</v>
      </c>
      <c r="T1529" s="13"/>
      <c r="U1529" s="13" t="s">
        <v>5</v>
      </c>
      <c r="V1529" s="15"/>
      <c r="W1529" s="20"/>
      <c r="X1529" s="194" t="s">
        <v>111</v>
      </c>
      <c r="Y1529" s="195"/>
      <c r="Z1529" s="196" t="s">
        <v>110</v>
      </c>
      <c r="AA1529" s="197"/>
      <c r="AB1529" s="20"/>
      <c r="AC1529" s="11" t="s">
        <v>18</v>
      </c>
      <c r="AD1529" s="13"/>
      <c r="AE1529" s="13" t="s">
        <v>19</v>
      </c>
      <c r="AF1529" s="15"/>
      <c r="AG1529" s="20"/>
      <c r="AH1529" s="194" t="s">
        <v>114</v>
      </c>
      <c r="AI1529" s="195"/>
      <c r="AJ1529" s="196" t="s">
        <v>115</v>
      </c>
      <c r="AK1529" s="197"/>
      <c r="AL1529" s="20"/>
      <c r="AM1529" s="11" t="s">
        <v>138</v>
      </c>
      <c r="AN1529" s="13"/>
      <c r="AO1529" s="13" t="s">
        <v>137</v>
      </c>
      <c r="AP1529" s="15"/>
      <c r="AR1529" s="194" t="s">
        <v>117</v>
      </c>
      <c r="AS1529" s="195"/>
      <c r="AT1529" s="196" t="s">
        <v>118</v>
      </c>
      <c r="AU1529" s="197"/>
      <c r="AV1529" s="36"/>
      <c r="AW1529" s="11" t="s">
        <v>142</v>
      </c>
      <c r="AX1529" s="13"/>
      <c r="AY1529" s="13" t="s">
        <v>141</v>
      </c>
      <c r="AZ1529" s="15"/>
      <c r="BA1529" s="20"/>
      <c r="BB1529" s="194" t="s">
        <v>122</v>
      </c>
      <c r="BC1529" s="195"/>
      <c r="BD1529" s="196" t="s">
        <v>121</v>
      </c>
      <c r="BE1529" s="197"/>
      <c r="BF1529" s="36"/>
      <c r="BG1529" s="11" t="s">
        <v>145</v>
      </c>
      <c r="BH1529" s="13"/>
      <c r="BI1529" s="13" t="s">
        <v>146</v>
      </c>
      <c r="BJ1529" s="15"/>
      <c r="BK1529" s="36"/>
      <c r="BL1529" s="194" t="s">
        <v>125</v>
      </c>
      <c r="BM1529" s="195"/>
      <c r="BN1529" s="196" t="s">
        <v>126</v>
      </c>
      <c r="BO1529" s="197"/>
      <c r="BP1529" s="36"/>
      <c r="BQ1529" s="11" t="s">
        <v>150</v>
      </c>
      <c r="BR1529" s="13"/>
      <c r="BS1529" s="13" t="s">
        <v>149</v>
      </c>
      <c r="BT1529" s="15"/>
      <c r="BU1529" s="20"/>
      <c r="BV1529" s="194" t="s">
        <v>129</v>
      </c>
      <c r="BW1529" s="195"/>
      <c r="BX1529" s="196" t="s">
        <v>130</v>
      </c>
      <c r="BY1529" s="197"/>
      <c r="BZ1529" s="36"/>
      <c r="CA1529" s="11" t="s">
        <v>154</v>
      </c>
      <c r="CB1529" s="13"/>
      <c r="CC1529" s="13" t="s">
        <v>153</v>
      </c>
      <c r="CD1529" s="15"/>
      <c r="CE1529" s="36"/>
      <c r="CF1529" s="194" t="s">
        <v>134</v>
      </c>
      <c r="CG1529" s="195"/>
      <c r="CH1529" s="196" t="s">
        <v>133</v>
      </c>
      <c r="CI1529" s="197"/>
      <c r="CK1529" s="11" t="s">
        <v>159</v>
      </c>
      <c r="CL1529" s="13"/>
      <c r="CM1529" s="13" t="s">
        <v>158</v>
      </c>
      <c r="CN1529" s="15"/>
      <c r="CP1529" s="109" t="s">
        <v>161</v>
      </c>
      <c r="CQ1529" s="110"/>
      <c r="CR1529" s="111" t="s">
        <v>162</v>
      </c>
      <c r="CS1529" s="112"/>
      <c r="CU1529" s="38" t="s">
        <v>29</v>
      </c>
      <c r="CW1529" s="55" t="s">
        <v>47</v>
      </c>
    </row>
    <row r="1530" spans="1:101" ht="18" customHeight="1" thickTop="1" thickBot="1">
      <c r="D1530" s="16">
        <v>0</v>
      </c>
      <c r="E1530" s="17">
        <f t="shared" ref="E1530" si="16164">$B1527*$E$4</f>
        <v>3.0624447999999997</v>
      </c>
      <c r="F1530" s="18">
        <v>1</v>
      </c>
      <c r="G1530" s="19">
        <v>0</v>
      </c>
      <c r="H1530" s="10"/>
      <c r="I1530" s="16">
        <v>0</v>
      </c>
      <c r="J1530" s="17">
        <v>0</v>
      </c>
      <c r="K1530" s="18">
        <v>1</v>
      </c>
      <c r="L1530" s="19">
        <v>0</v>
      </c>
      <c r="N1530" s="1">
        <f t="shared" ref="N1530" si="16165">D1530*I1527+F1530*I1530-E1530*J1527-G1530*J1530</f>
        <v>0</v>
      </c>
      <c r="O1530" s="4">
        <f t="shared" ref="O1530" si="16166">(D1530*J1527+E1530*I1527+F1530*J1530+G1530*I1530)</f>
        <v>3.0624447999999997</v>
      </c>
      <c r="P1530" s="2">
        <f t="shared" ref="P1530" si="16167">D1530*K1527+F1530*K1530-E1530*L1527-G1530*L1530</f>
        <v>-15.432069414993919</v>
      </c>
      <c r="Q1530" s="3">
        <f t="shared" ref="Q1530" si="16168">(D1530*L1527+E1530*K1527+F1530*L1530+G1530*K1530)</f>
        <v>0</v>
      </c>
      <c r="S1530" s="16">
        <v>0</v>
      </c>
      <c r="T1530" s="17">
        <f t="shared" ref="T1530" si="16169">$B1527*$T$4</f>
        <v>6.7848448000000001</v>
      </c>
      <c r="U1530" s="18">
        <v>1</v>
      </c>
      <c r="V1530" s="19">
        <v>0</v>
      </c>
      <c r="W1530" s="20"/>
      <c r="X1530" s="1">
        <f t="shared" ref="X1530" si="16170">N1530*S1527+P1530*S1530-O1530*T1527-Q1530*T1530</f>
        <v>0</v>
      </c>
      <c r="Y1530" s="4">
        <f t="shared" ref="Y1530" si="16171">(N1530*T1527+O1530*S1527+P1530*T1530+Q1530*S1530)</f>
        <v>-101.64175112356054</v>
      </c>
      <c r="Z1530" s="2">
        <f t="shared" ref="Z1530" si="16172">N1530*U1527+P1530*U1530-O1530*V1527-Q1530*V1530</f>
        <v>-15.432069414993919</v>
      </c>
      <c r="AA1530" s="3">
        <f t="shared" ref="AA1530" si="16173">(N1530*V1527+O1530*U1527+P1530*V1530+Q1530*U1530)</f>
        <v>0</v>
      </c>
      <c r="AB1530" s="20"/>
      <c r="AC1530" s="16">
        <v>0</v>
      </c>
      <c r="AD1530" s="17">
        <v>0</v>
      </c>
      <c r="AE1530" s="18">
        <v>1</v>
      </c>
      <c r="AF1530" s="19">
        <v>0</v>
      </c>
      <c r="AG1530" s="20"/>
      <c r="AH1530" s="1">
        <f t="shared" ref="AH1530" si="16174">X1530*AC1527+Z1530*AC1530-Y1530*AD1527-AA1530*AD1530</f>
        <v>0</v>
      </c>
      <c r="AI1530" s="4">
        <f t="shared" ref="AI1530" si="16175">(X1530*AD1527+Y1530*AC1527+Z1530*AD1530+AA1530*AC1530)</f>
        <v>-101.64175112356054</v>
      </c>
      <c r="AJ1530" s="2">
        <f t="shared" ref="AJ1530" si="16176">X1530*AE1527+Z1530*AE1530-Y1530*AF1527-AA1530*AF1530</f>
        <v>639.03534433977006</v>
      </c>
      <c r="AK1530" s="3">
        <f t="shared" ref="AK1530" si="16177">(X1530*AF1527+Y1530*AE1527+Z1530*AF1530+AA1530*AE1530)</f>
        <v>0</v>
      </c>
      <c r="AL1530" s="20"/>
      <c r="AM1530" s="16">
        <v>0</v>
      </c>
      <c r="AN1530" s="17">
        <f t="shared" ref="AN1530" si="16178">$B1527*$AN$4</f>
        <v>7.1656575999999994</v>
      </c>
      <c r="AO1530" s="18">
        <v>1</v>
      </c>
      <c r="AP1530" s="19">
        <v>0</v>
      </c>
      <c r="AR1530" s="1">
        <f t="shared" ref="AR1530" si="16179">AH1530*AM1527+AJ1530*AM1530-AI1530*AN1527-AK1530*AN1530</f>
        <v>0</v>
      </c>
      <c r="AS1530" s="4">
        <f t="shared" ref="AS1530" si="16180">(AH1530*AN1527+AI1530*AM1527+AJ1530*AN1530+AK1530*AM1530)</f>
        <v>4477.4667207133298</v>
      </c>
      <c r="AT1530" s="2">
        <f t="shared" ref="AT1530" si="16181">AH1530*AO1527+AJ1530*AO1530-AI1530*AP1527-AK1530*AP1530</f>
        <v>639.03534433977006</v>
      </c>
      <c r="AU1530" s="3">
        <f t="shared" ref="AU1530" si="16182">(AH1530*AP1527+AI1530*AO1527+AJ1530*AP1530+AK1530*AO1530)</f>
        <v>0</v>
      </c>
      <c r="AV1530" s="20"/>
      <c r="AW1530" s="16">
        <v>0</v>
      </c>
      <c r="AX1530" s="17">
        <v>0</v>
      </c>
      <c r="AY1530" s="18">
        <v>1</v>
      </c>
      <c r="AZ1530" s="19">
        <v>0</v>
      </c>
      <c r="BA1530" s="20"/>
      <c r="BB1530" s="1">
        <f t="shared" ref="BB1530" si="16183">AR1530*AW1527+AT1530*AW1530-AS1530*AX1527-AU1530*AX1530</f>
        <v>0</v>
      </c>
      <c r="BC1530" s="4">
        <f t="shared" ref="BC1530" si="16184">(AR1530*AX1527+AS1530*AW1527+AT1530*AX1530+AU1530*AW1530)</f>
        <v>4477.4667207133298</v>
      </c>
      <c r="BD1530" s="2">
        <f t="shared" ref="BD1530" si="16185">AR1530*AY1527+AT1530*AY1530-AS1530*AZ1527-AU1530*AZ1530</f>
        <v>-28191.204517584665</v>
      </c>
      <c r="BE1530" s="3">
        <f t="shared" ref="BE1530" si="16186">(AR1530*AZ1527+AS1530*AY1527+AT1530*AZ1530+AU1530*AY1530)</f>
        <v>0</v>
      </c>
      <c r="BF1530" s="20"/>
      <c r="BG1530" s="16">
        <v>0</v>
      </c>
      <c r="BH1530" s="17">
        <f t="shared" ref="BH1530" si="16187">$B1527*$BH$4</f>
        <v>6.7848448000000001</v>
      </c>
      <c r="BI1530" s="18">
        <v>1</v>
      </c>
      <c r="BJ1530" s="19">
        <v>0</v>
      </c>
      <c r="BK1530" s="20"/>
      <c r="BL1530" s="1">
        <f t="shared" ref="BL1530" si="16188">BB1530*BG1527+BD1530*BG1530-BC1530*BH1527-BE1530*BH1530</f>
        <v>0</v>
      </c>
      <c r="BM1530" s="4">
        <f t="shared" ref="BM1530" si="16189">(BB1530*BH1527+BC1530*BG1527+BD1530*BH1530+BE1530*BG1530)</f>
        <v>-186795.48065615751</v>
      </c>
      <c r="BN1530" s="2">
        <f t="shared" ref="BN1530" si="16190">BB1530*BI1527+BD1530*BI1530-BC1530*BJ1527-BE1530*BJ1530</f>
        <v>-28191.204517584665</v>
      </c>
      <c r="BO1530" s="3">
        <f t="shared" ref="BO1530" si="16191">(BB1530*BJ1527+BC1530*BI1527+BD1530*BJ1530+BE1530*BI1530)</f>
        <v>0</v>
      </c>
      <c r="BP1530" s="20"/>
      <c r="BQ1530" s="16">
        <v>0</v>
      </c>
      <c r="BR1530" s="17">
        <v>0</v>
      </c>
      <c r="BS1530" s="18">
        <v>1</v>
      </c>
      <c r="BT1530" s="19">
        <v>0</v>
      </c>
      <c r="BU1530" s="20"/>
      <c r="BV1530" s="1">
        <f t="shared" ref="BV1530" si="16192">BL1530*BQ1527+BN1530*BQ1530-BM1530*BR1527-BO1530*BR1530</f>
        <v>0</v>
      </c>
      <c r="BW1530" s="4">
        <f t="shared" ref="BW1530" si="16193">(BL1530*BR1527+BM1530*BQ1527+BN1530*BR1530+BO1530*BQ1530)</f>
        <v>-186795.48065615751</v>
      </c>
      <c r="BX1530" s="2">
        <f t="shared" ref="BX1530" si="16194">BL1530*BS1527+BN1530*BS1530-BM1530*BT1527-BO1530*BT1530</f>
        <v>974091.77689293225</v>
      </c>
      <c r="BY1530" s="3">
        <f t="shared" ref="BY1530" si="16195">(BL1530*BT1527+BM1530*BS1527+BN1530*BT1530+BO1530*BS1530)</f>
        <v>0</v>
      </c>
      <c r="BZ1530" s="20"/>
      <c r="CA1530" s="16">
        <v>0</v>
      </c>
      <c r="CB1530" s="17">
        <f t="shared" ref="CB1530" si="16196">$B1527*$CB$4</f>
        <v>3.0624447999999997</v>
      </c>
      <c r="CC1530" s="18">
        <v>1</v>
      </c>
      <c r="CD1530" s="19">
        <v>0</v>
      </c>
      <c r="CE1530" s="20"/>
      <c r="CF1530" s="1">
        <f t="shared" ref="CF1530" si="16197">BV1530*CA1527+BX1530*CA1530-BW1530*CB1527-BY1530*CB1530</f>
        <v>0</v>
      </c>
      <c r="CG1530" s="4">
        <f t="shared" ref="CG1530" si="16198">(BV1530*CB1527+BW1530*CA1527+BX1530*CB1530+BY1530*CA1530)</f>
        <v>2796306.8162123626</v>
      </c>
      <c r="CH1530" s="2">
        <f t="shared" ref="CH1530" si="16199">BV1530*CC1527+BX1530*CC1530-BW1530*CD1527-BY1530*CD1530</f>
        <v>974091.77689293225</v>
      </c>
      <c r="CI1530" s="3">
        <f t="shared" ref="CI1530" si="16200">(BV1530*CD1527+BW1530*CC1527+BX1530*CD1530+BY1530*CC1530)</f>
        <v>0</v>
      </c>
      <c r="CK1530" s="16">
        <f t="shared" ref="CK1530" si="16201">1/$CL$4</f>
        <v>1</v>
      </c>
      <c r="CL1530" s="17">
        <v>0</v>
      </c>
      <c r="CM1530" s="18">
        <v>1</v>
      </c>
      <c r="CN1530" s="19">
        <v>0</v>
      </c>
      <c r="CP1530" s="1">
        <f t="shared" ref="CP1530" si="16202">CF1530*CK1527+CH1530*CK1530-CG1530*CL1527-CI1530*CL1530</f>
        <v>974091.77689293225</v>
      </c>
      <c r="CQ1530" s="4">
        <f t="shared" ref="CQ1530" si="16203">(CF1530*CL1527+CG1530*CK1527+CH1530*CL1530+CI1530*CK1530)</f>
        <v>2796306.8162123626</v>
      </c>
      <c r="CR1530" s="2">
        <f t="shared" ref="CR1530" si="16204">CF1530*CM1527+CH1530*CM1530-CG1530*CN1527-CI1530*CN1530</f>
        <v>974091.77689293225</v>
      </c>
      <c r="CS1530" s="3">
        <f t="shared" ref="CS1530" si="16205">(CF1530*CN1527+CG1530*CM1527+CH1530*CN1530+CI1530*CM1530)</f>
        <v>0</v>
      </c>
      <c r="CU1530" s="39">
        <f t="shared" ref="CU1530" si="16206">(180/PI())*ATAN(-1*(CQ1527/CP1527))</f>
        <v>19.205750850705229</v>
      </c>
      <c r="CW1530" s="56">
        <f t="shared" ref="CW1530" si="16207">20*LOG(((1-(10^(CU1527/20)^2)*(1-((1-CW1527)/(1+CW1527))^2))^0.5))</f>
        <v>-1.3539157630409205E-12</v>
      </c>
    </row>
    <row r="1531" spans="1:101" ht="18" customHeight="1"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30"/>
      <c r="AC1531" s="20"/>
      <c r="AD1531" s="20"/>
      <c r="AE1531" s="20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</row>
    <row r="1532" spans="1:101" ht="18" customHeight="1"/>
    <row r="1533" spans="1:101" ht="18" customHeight="1" thickBot="1">
      <c r="A1533" s="23"/>
      <c r="B1533" s="23"/>
      <c r="C1533" s="23"/>
      <c r="D1533" s="20" t="s">
        <v>6</v>
      </c>
      <c r="E1533" s="20"/>
      <c r="F1533" s="20"/>
      <c r="G1533" s="20"/>
      <c r="H1533" s="20"/>
      <c r="I1533" s="20" t="s">
        <v>7</v>
      </c>
      <c r="J1533" s="20"/>
      <c r="K1533" s="20"/>
      <c r="L1533" s="20"/>
      <c r="M1533" s="23"/>
      <c r="N1533" s="23"/>
      <c r="O1533" s="24" t="s">
        <v>8</v>
      </c>
      <c r="P1533" s="23"/>
      <c r="Q1533" s="23"/>
      <c r="R1533" s="23"/>
      <c r="S1533" s="20"/>
      <c r="T1533" s="20" t="s">
        <v>9</v>
      </c>
      <c r="U1533" s="23"/>
      <c r="V1533" s="23"/>
      <c r="W1533" s="23"/>
      <c r="X1533" s="23"/>
      <c r="Y1533" s="24" t="s">
        <v>10</v>
      </c>
      <c r="Z1533" s="23"/>
      <c r="AA1533" s="23"/>
      <c r="AB1533" s="23"/>
      <c r="AC1533" s="24" t="s">
        <v>11</v>
      </c>
      <c r="AD1533" s="20"/>
      <c r="AE1533" s="20"/>
      <c r="AF1533" s="20"/>
      <c r="AG1533" s="20"/>
      <c r="AH1533" s="23"/>
      <c r="AI1533" s="24" t="s">
        <v>12</v>
      </c>
      <c r="AJ1533" s="23"/>
      <c r="AK1533" s="23"/>
      <c r="AL1533" s="20"/>
      <c r="AM1533" s="24" t="s">
        <v>21</v>
      </c>
      <c r="AN1533" s="20"/>
      <c r="AO1533" s="23"/>
      <c r="AP1533" s="23"/>
      <c r="AQ1533" s="23"/>
      <c r="AR1533" s="23"/>
      <c r="AS1533" s="24" t="s">
        <v>87</v>
      </c>
      <c r="AT1533" s="23"/>
      <c r="AU1533" s="23"/>
      <c r="AV1533" s="23"/>
      <c r="AW1533" s="24" t="s">
        <v>22</v>
      </c>
      <c r="AX1533" s="20"/>
      <c r="AY1533" s="20"/>
      <c r="AZ1533" s="20"/>
      <c r="BA1533" s="20"/>
      <c r="BB1533" s="23"/>
      <c r="BC1533" s="24" t="s">
        <v>13</v>
      </c>
      <c r="BD1533" s="23"/>
      <c r="BE1533" s="23"/>
      <c r="BF1533" s="23"/>
      <c r="BG1533" s="24" t="s">
        <v>23</v>
      </c>
      <c r="BH1533" s="20"/>
      <c r="BI1533" s="23"/>
      <c r="BJ1533" s="23"/>
      <c r="BK1533" s="23"/>
      <c r="BL1533" s="23"/>
      <c r="BM1533" s="24" t="s">
        <v>24</v>
      </c>
      <c r="BN1533" s="23"/>
      <c r="BO1533" s="23"/>
      <c r="BP1533" s="23"/>
      <c r="BQ1533" s="24" t="s">
        <v>22</v>
      </c>
      <c r="BR1533" s="20"/>
      <c r="BS1533" s="20"/>
      <c r="BT1533" s="20"/>
      <c r="BU1533" s="20"/>
      <c r="BV1533" s="23"/>
      <c r="BW1533" s="24" t="s">
        <v>25</v>
      </c>
      <c r="BX1533" s="23"/>
      <c r="BY1533" s="23"/>
      <c r="BZ1533" s="23"/>
      <c r="CA1533" s="24" t="s">
        <v>23</v>
      </c>
      <c r="CB1533" s="20"/>
      <c r="CC1533" s="23"/>
      <c r="CD1533" s="23"/>
      <c r="CE1533" s="23"/>
      <c r="CF1533" s="23"/>
      <c r="CG1533" s="24" t="s">
        <v>88</v>
      </c>
      <c r="CH1533" s="23"/>
      <c r="CI1533" s="23"/>
      <c r="CJ1533" s="23"/>
      <c r="CK1533" s="24" t="s">
        <v>155</v>
      </c>
      <c r="CL1533" s="24"/>
      <c r="CM1533" s="23"/>
      <c r="CN1533" s="23"/>
      <c r="CO1533" s="23"/>
      <c r="CP1533" s="23"/>
      <c r="CQ1533" s="24" t="s">
        <v>89</v>
      </c>
      <c r="CR1533" s="23"/>
      <c r="CS1533" s="23"/>
    </row>
    <row r="1534" spans="1:101" ht="18" customHeight="1" thickBot="1">
      <c r="A1534" s="23"/>
      <c r="B1534" s="33"/>
      <c r="C1534" s="23"/>
      <c r="D1534" s="7" t="s">
        <v>99</v>
      </c>
      <c r="E1534" s="8"/>
      <c r="F1534" s="8" t="s">
        <v>100</v>
      </c>
      <c r="G1534" s="9"/>
      <c r="H1534" s="10"/>
      <c r="I1534" s="7" t="s">
        <v>103</v>
      </c>
      <c r="J1534" s="8"/>
      <c r="K1534" s="8" t="s">
        <v>104</v>
      </c>
      <c r="L1534" s="9"/>
      <c r="M1534" s="23"/>
      <c r="N1534" s="194" t="s">
        <v>74</v>
      </c>
      <c r="O1534" s="195"/>
      <c r="P1534" s="196" t="s">
        <v>75</v>
      </c>
      <c r="Q1534" s="197"/>
      <c r="R1534" s="23"/>
      <c r="S1534" s="7" t="s">
        <v>2</v>
      </c>
      <c r="T1534" s="8"/>
      <c r="U1534" s="8" t="s">
        <v>3</v>
      </c>
      <c r="V1534" s="9"/>
      <c r="W1534" s="20"/>
      <c r="X1534" s="194" t="s">
        <v>108</v>
      </c>
      <c r="Y1534" s="195"/>
      <c r="Z1534" s="196" t="s">
        <v>109</v>
      </c>
      <c r="AA1534" s="197"/>
      <c r="AB1534" s="20"/>
      <c r="AC1534" s="7" t="s">
        <v>107</v>
      </c>
      <c r="AD1534" s="8"/>
      <c r="AE1534" s="8" t="s">
        <v>14</v>
      </c>
      <c r="AF1534" s="9"/>
      <c r="AG1534" s="20"/>
      <c r="AH1534" s="194" t="s">
        <v>112</v>
      </c>
      <c r="AI1534" s="195"/>
      <c r="AJ1534" s="196" t="s">
        <v>113</v>
      </c>
      <c r="AK1534" s="197"/>
      <c r="AL1534" s="20"/>
      <c r="AM1534" s="106" t="s">
        <v>135</v>
      </c>
      <c r="AN1534" s="107"/>
      <c r="AO1534" s="107" t="s">
        <v>136</v>
      </c>
      <c r="AP1534" s="108"/>
      <c r="AQ1534" s="23"/>
      <c r="AR1534" s="194" t="s">
        <v>116</v>
      </c>
      <c r="AS1534" s="195"/>
      <c r="AT1534" s="196" t="s">
        <v>0</v>
      </c>
      <c r="AU1534" s="197"/>
      <c r="AV1534" s="36"/>
      <c r="AW1534" s="7" t="s">
        <v>139</v>
      </c>
      <c r="AX1534" s="8"/>
      <c r="AY1534" s="8" t="s">
        <v>140</v>
      </c>
      <c r="AZ1534" s="9"/>
      <c r="BA1534" s="20"/>
      <c r="BB1534" s="194" t="s">
        <v>119</v>
      </c>
      <c r="BC1534" s="195"/>
      <c r="BD1534" s="196" t="s">
        <v>120</v>
      </c>
      <c r="BE1534" s="197"/>
      <c r="BF1534" s="36"/>
      <c r="BG1534" s="190" t="s">
        <v>143</v>
      </c>
      <c r="BH1534" s="191"/>
      <c r="BI1534" s="192" t="s">
        <v>144</v>
      </c>
      <c r="BJ1534" s="193"/>
      <c r="BK1534" s="36"/>
      <c r="BL1534" s="194" t="s">
        <v>123</v>
      </c>
      <c r="BM1534" s="195"/>
      <c r="BN1534" s="196" t="s">
        <v>124</v>
      </c>
      <c r="BO1534" s="197"/>
      <c r="BP1534" s="36"/>
      <c r="BQ1534" s="7" t="s">
        <v>147</v>
      </c>
      <c r="BR1534" s="8"/>
      <c r="BS1534" s="8" t="s">
        <v>148</v>
      </c>
      <c r="BT1534" s="9"/>
      <c r="BU1534" s="20"/>
      <c r="BV1534" s="194" t="s">
        <v>127</v>
      </c>
      <c r="BW1534" s="195"/>
      <c r="BX1534" s="196" t="s">
        <v>128</v>
      </c>
      <c r="BY1534" s="197"/>
      <c r="BZ1534" s="36"/>
      <c r="CA1534" s="7" t="s">
        <v>151</v>
      </c>
      <c r="CB1534" s="8"/>
      <c r="CC1534" s="8" t="s">
        <v>152</v>
      </c>
      <c r="CD1534" s="9"/>
      <c r="CE1534" s="36"/>
      <c r="CF1534" s="194" t="s">
        <v>131</v>
      </c>
      <c r="CG1534" s="195"/>
      <c r="CH1534" s="196" t="s">
        <v>132</v>
      </c>
      <c r="CI1534" s="197"/>
      <c r="CJ1534" s="23"/>
      <c r="CK1534" s="7" t="s">
        <v>156</v>
      </c>
      <c r="CL1534" s="8"/>
      <c r="CM1534" s="8" t="s">
        <v>157</v>
      </c>
      <c r="CN1534" s="9"/>
      <c r="CO1534" s="23"/>
      <c r="CP1534" s="194" t="s">
        <v>160</v>
      </c>
      <c r="CQ1534" s="195"/>
      <c r="CR1534" s="196" t="s">
        <v>132</v>
      </c>
      <c r="CS1534" s="197"/>
      <c r="CU1534" s="26" t="s">
        <v>15</v>
      </c>
      <c r="CW1534" s="52" t="s">
        <v>46</v>
      </c>
    </row>
    <row r="1535" spans="1:101" ht="18" customHeight="1" thickTop="1" thickBot="1">
      <c r="B1535" s="34">
        <v>3.78</v>
      </c>
      <c r="D1535" s="11">
        <v>1</v>
      </c>
      <c r="E1535" s="12">
        <v>0</v>
      </c>
      <c r="F1535" s="13">
        <v>0</v>
      </c>
      <c r="G1535" s="14">
        <v>0</v>
      </c>
      <c r="H1535" s="10"/>
      <c r="I1535" s="11">
        <v>1</v>
      </c>
      <c r="J1535" s="12">
        <v>0</v>
      </c>
      <c r="K1535" s="13">
        <v>0</v>
      </c>
      <c r="L1535" s="40">
        <f t="shared" ref="L1535" si="16208">$B1535*$J$4</f>
        <v>5.3942112</v>
      </c>
      <c r="N1535" s="1">
        <f t="shared" ref="N1535" si="16209">D1535*I1535+F1535*I1538-E1535*J1535-G1535*J1538</f>
        <v>1</v>
      </c>
      <c r="O1535" s="4">
        <f t="shared" ref="O1535" si="16210">(D1535*J1535+E1535*I1535+F1535*J1538+G1535*I1538)</f>
        <v>0</v>
      </c>
      <c r="P1535" s="2">
        <f t="shared" ref="P1535" si="16211">D1535*K1535+F1535*K1538-E1535*L1535-G1535*L1538</f>
        <v>0</v>
      </c>
      <c r="Q1535" s="3">
        <f t="shared" ref="Q1535" si="16212">(D1535*L1535+E1535*K1535+F1535*L1538+G1535*K1538)</f>
        <v>5.3942112</v>
      </c>
      <c r="S1535" s="11">
        <v>1</v>
      </c>
      <c r="T1535" s="12">
        <v>0</v>
      </c>
      <c r="U1535" s="13">
        <v>0</v>
      </c>
      <c r="V1535" s="13">
        <v>0</v>
      </c>
      <c r="W1535" s="20"/>
      <c r="X1535" s="1">
        <f t="shared" ref="X1535" si="16213">N1535*S1535+P1535*S1538-O1535*T1535-Q1535*T1538</f>
        <v>-35.793560734945281</v>
      </c>
      <c r="Y1535" s="4">
        <f t="shared" ref="Y1535" si="16214">(N1535*T1535+O1535*S1535+P1535*T1538+Q1535*S1538)</f>
        <v>0</v>
      </c>
      <c r="Z1535" s="2">
        <f t="shared" ref="Z1535" si="16215">N1535*U1535+P1535*U1538-O1535*V1535-Q1535*V1538</f>
        <v>0</v>
      </c>
      <c r="AA1535" s="3">
        <f t="shared" ref="AA1535" si="16216">(N1535*V1535+O1535*U1535+P1535*V1538+Q1535*U1538)</f>
        <v>5.3942112</v>
      </c>
      <c r="AB1535" s="20"/>
      <c r="AC1535" s="11">
        <v>1</v>
      </c>
      <c r="AD1535" s="12">
        <v>0</v>
      </c>
      <c r="AE1535" s="13">
        <v>0</v>
      </c>
      <c r="AF1535" s="40">
        <f t="shared" ref="AF1535" si="16217">$B1535*$AD$4</f>
        <v>6.4732121999999999</v>
      </c>
      <c r="AG1535" s="20"/>
      <c r="AH1535" s="1">
        <f t="shared" ref="AH1535" si="16218">X1535*AC1535+Z1535*AC1538-Y1535*AD1535-AA1535*AD1538</f>
        <v>-35.793560734945281</v>
      </c>
      <c r="AI1535" s="4">
        <f t="shared" ref="AI1535" si="16219">(X1535*AD1535+Y1535*AC1535+Z1535*AD1538+AA1535*AC1538)</f>
        <v>0</v>
      </c>
      <c r="AJ1535" s="2">
        <f t="shared" ref="AJ1535" si="16220">X1535*AE1535+Z1535*AE1538-Y1535*AF1535-AA1535*AF1538</f>
        <v>0</v>
      </c>
      <c r="AK1535" s="3">
        <f t="shared" ref="AK1535" si="16221">(X1535*AF1535+Y1535*AE1535+Z1535*AF1538+AA1535*AE1538)</f>
        <v>-226.30510283088876</v>
      </c>
      <c r="AL1535" s="20"/>
      <c r="AM1535" s="11">
        <v>1</v>
      </c>
      <c r="AN1535" s="12">
        <v>0</v>
      </c>
      <c r="AO1535" s="13">
        <v>0</v>
      </c>
      <c r="AP1535" s="14">
        <v>0</v>
      </c>
      <c r="AR1535" s="1">
        <f t="shared" ref="AR1535" si="16222">AH1535*AM1535+AJ1535*AM1538-AI1535*AN1535-AK1535*AN1538</f>
        <v>1594.4569835394141</v>
      </c>
      <c r="AS1535" s="4">
        <f t="shared" ref="AS1535" si="16223">(AH1535*AN1535+AI1535*AM1535+AJ1535*AN1538+AK1535*AM1538)</f>
        <v>0</v>
      </c>
      <c r="AT1535" s="2">
        <f t="shared" ref="AT1535" si="16224">AH1535*AO1535+AJ1535*AO1538-AI1535*AP1535-AK1535*AP1538</f>
        <v>0</v>
      </c>
      <c r="AU1535" s="3">
        <f t="shared" ref="AU1535" si="16225">(AH1535*AP1535+AI1535*AO1535+AJ1535*AP1538+AK1535*AO1538)</f>
        <v>-226.30510283088876</v>
      </c>
      <c r="AV1535" s="20"/>
      <c r="AW1535" s="11">
        <v>1</v>
      </c>
      <c r="AX1535" s="12">
        <v>0</v>
      </c>
      <c r="AY1535" s="13">
        <v>0</v>
      </c>
      <c r="AZ1535" s="40">
        <f t="shared" ref="AZ1535" si="16226">$B1535*$AX$4</f>
        <v>6.4732121999999999</v>
      </c>
      <c r="BA1535" s="20"/>
      <c r="BB1535" s="1">
        <f t="shared" ref="BB1535" si="16227">AR1535*AW1535+AT1535*AW1538-AS1535*AX1535-AU1535*AX1538</f>
        <v>1594.4569835394141</v>
      </c>
      <c r="BC1535" s="4">
        <f t="shared" ref="BC1535" si="16228">(AR1535*AX1535+AS1535*AW1535+AT1535*AX1538+AU1535*AW1538)</f>
        <v>0</v>
      </c>
      <c r="BD1535" s="2">
        <f t="shared" ref="BD1535" si="16229">AR1535*AY1535+AT1535*AY1538-AS1535*AZ1535-AU1535*AZ1538</f>
        <v>0</v>
      </c>
      <c r="BE1535" s="3">
        <f t="shared" ref="BE1535" si="16230">(AR1535*AZ1535+AS1535*AY1535+AT1535*AZ1538+AU1535*AY1538)</f>
        <v>10094.953295391644</v>
      </c>
      <c r="BF1535" s="20"/>
      <c r="BG1535" s="11">
        <v>1</v>
      </c>
      <c r="BH1535" s="12">
        <v>0</v>
      </c>
      <c r="BI1535" s="13">
        <v>0</v>
      </c>
      <c r="BJ1535" s="14">
        <v>0</v>
      </c>
      <c r="BK1535" s="20"/>
      <c r="BL1535" s="1">
        <f t="shared" ref="BL1535" si="16231">BB1535*BG1535+BD1535*BG1538-BC1535*BH1535-BE1535*BH1538</f>
        <v>-67262.557215390814</v>
      </c>
      <c r="BM1535" s="4">
        <f t="shared" ref="BM1535" si="16232">(BB1535*BH1535+BC1535*BG1535+BD1535*BH1538+BE1535*BG1538)</f>
        <v>0</v>
      </c>
      <c r="BN1535" s="2">
        <f t="shared" ref="BN1535" si="16233">BB1535*BI1535+BD1535*BI1538-BC1535*BJ1535-BE1535*BJ1538</f>
        <v>0</v>
      </c>
      <c r="BO1535" s="3">
        <f t="shared" ref="BO1535" si="16234">(BB1535*BJ1535+BC1535*BI1535+BD1535*BJ1538+BE1535*BI1538)</f>
        <v>10094.953295391644</v>
      </c>
      <c r="BP1535" s="20"/>
      <c r="BQ1535" s="11">
        <v>1</v>
      </c>
      <c r="BR1535" s="12">
        <v>0</v>
      </c>
      <c r="BS1535" s="13">
        <v>0</v>
      </c>
      <c r="BT1535" s="40">
        <f t="shared" ref="BT1535" si="16235">$B1535*BR$4</f>
        <v>5.3942112</v>
      </c>
      <c r="BU1535" s="20"/>
      <c r="BV1535" s="1">
        <f t="shared" ref="BV1535" si="16236">BL1535*BQ1535+BN1535*BQ1538-BM1535*BR1535-BO1535*BR1538</f>
        <v>-67262.557215390814</v>
      </c>
      <c r="BW1535" s="4">
        <f t="shared" ref="BW1535" si="16237">(BL1535*BR1535+BM1535*BQ1535+BN1535*BR1538+BO1535*BQ1538)</f>
        <v>0</v>
      </c>
      <c r="BX1535" s="2">
        <f t="shared" ref="BX1535" si="16238">BL1535*BS1535+BN1535*BS1538-BM1535*BT1535-BO1535*BT1538</f>
        <v>0</v>
      </c>
      <c r="BY1535" s="3">
        <f t="shared" ref="BY1535" si="16239">(BL1535*BT1535+BM1535*BS1535+BN1535*BT1538+BO1535*BS1538)</f>
        <v>-352733.48617651028</v>
      </c>
      <c r="BZ1535" s="20"/>
      <c r="CA1535" s="11">
        <v>1</v>
      </c>
      <c r="CB1535" s="12">
        <v>0</v>
      </c>
      <c r="CC1535" s="13">
        <v>0</v>
      </c>
      <c r="CD1535" s="14">
        <v>0</v>
      </c>
      <c r="CE1535" s="20"/>
      <c r="CF1535" s="1">
        <f t="shared" ref="CF1535" si="16240">BV1535*CA1535+BX1535*CA1538-BW1535*CB1535-BY1535*CB1538</f>
        <v>1018710.1607081556</v>
      </c>
      <c r="CG1535" s="4">
        <f t="shared" ref="CG1535" si="16241">(BV1535*CB1535+BW1535*CA1535+BX1535*CB1538+BY1535*CA1538)</f>
        <v>0</v>
      </c>
      <c r="CH1535" s="2">
        <f t="shared" ref="CH1535" si="16242">BV1535*CC1535+BX1535*CC1538-BW1535*CD1535-BY1535*CD1538</f>
        <v>0</v>
      </c>
      <c r="CI1535" s="3">
        <f t="shared" ref="CI1535" si="16243">(BV1535*CD1535+BW1535*CC1535+BX1535*CD1538+BY1535*CC1538)</f>
        <v>-352733.48617651028</v>
      </c>
      <c r="CJ1535" s="28"/>
      <c r="CK1535" s="11">
        <v>1</v>
      </c>
      <c r="CL1535" s="12">
        <v>0</v>
      </c>
      <c r="CM1535" s="13">
        <v>0</v>
      </c>
      <c r="CN1535" s="14">
        <v>0</v>
      </c>
      <c r="CP1535" s="1">
        <f t="shared" ref="CP1535" si="16244">CF1535*CK1535+CH1535*CK1538-CG1535*CL1535-CI1535*CL1538</f>
        <v>1018710.1607081556</v>
      </c>
      <c r="CQ1535" s="4">
        <f t="shared" ref="CQ1535" si="16245">(CF1535*CL1535+CG1535*CK1535+CH1535*CL1538+CI1535*CK1538)</f>
        <v>-352733.48617651028</v>
      </c>
      <c r="CR1535" s="2">
        <f t="shared" ref="CR1535" si="16246">CF1535*CM1535+CH1535*CM1538-CG1535*CN1535-CI1535*CN1538</f>
        <v>0</v>
      </c>
      <c r="CS1535" s="3">
        <f t="shared" ref="CS1535" si="16247">(CF1535*CN1535+CG1535*CM1535+CH1535*CN1538+CI1535*CM1538)</f>
        <v>-352733.48617651028</v>
      </c>
      <c r="CU1535" s="29">
        <f t="shared" ref="CU1535" si="16248">20*LOG(((1+$CL$4)/$CL$4)/((CP1535+CP1538)^2+(CQ1535+CQ1538)^2)^0.5)</f>
        <v>-124.33601870285469</v>
      </c>
      <c r="CW1535" s="53">
        <f t="shared" ref="CW1535" si="16249">((CP1535^2+CQ1535^2)^0.5)/((CP1538^2+CQ1538^2)^0.5)</f>
        <v>0.34625499949034699</v>
      </c>
    </row>
    <row r="1536" spans="1:101" ht="18" customHeight="1" thickBot="1">
      <c r="D1536" s="11"/>
      <c r="E1536" s="13"/>
      <c r="F1536" s="13"/>
      <c r="G1536" s="15"/>
      <c r="H1536" s="10"/>
      <c r="I1536" s="11"/>
      <c r="J1536" s="13"/>
      <c r="K1536" s="13"/>
      <c r="L1536" s="15"/>
      <c r="N1536" s="5"/>
      <c r="Q1536" s="6"/>
      <c r="S1536" s="11"/>
      <c r="T1536" s="13"/>
      <c r="U1536" s="13"/>
      <c r="V1536" s="15"/>
      <c r="W1536" s="20"/>
      <c r="X1536" s="5"/>
      <c r="AA1536" s="6"/>
      <c r="AB1536" s="20"/>
      <c r="AC1536" s="11"/>
      <c r="AD1536" s="13"/>
      <c r="AE1536" s="13"/>
      <c r="AF1536" s="15"/>
      <c r="AG1536" s="20"/>
      <c r="AH1536" s="5"/>
      <c r="AK1536" s="6"/>
      <c r="AL1536" s="20"/>
      <c r="AM1536" s="11"/>
      <c r="AN1536" s="13"/>
      <c r="AO1536" s="13"/>
      <c r="AP1536" s="15"/>
      <c r="AR1536" s="5"/>
      <c r="AU1536" s="6"/>
      <c r="AW1536" s="11"/>
      <c r="AX1536" s="13"/>
      <c r="AY1536" s="13"/>
      <c r="AZ1536" s="15"/>
      <c r="BA1536" s="20"/>
      <c r="BB1536" s="5"/>
      <c r="BE1536" s="6"/>
      <c r="BG1536" s="11"/>
      <c r="BH1536" s="13"/>
      <c r="BI1536" s="13"/>
      <c r="BJ1536" s="15"/>
      <c r="BL1536" s="5"/>
      <c r="BO1536" s="6"/>
      <c r="BQ1536" s="11"/>
      <c r="BR1536" s="13"/>
      <c r="BS1536" s="13"/>
      <c r="BT1536" s="15"/>
      <c r="BU1536" s="20"/>
      <c r="BV1536" s="5"/>
      <c r="BY1536" s="6"/>
      <c r="CA1536" s="11"/>
      <c r="CB1536" s="13"/>
      <c r="CC1536" s="13"/>
      <c r="CD1536" s="15"/>
      <c r="CF1536" s="5"/>
      <c r="CI1536" s="6"/>
      <c r="CK1536" s="11"/>
      <c r="CL1536" s="13"/>
      <c r="CM1536" s="13"/>
      <c r="CN1536" s="15"/>
      <c r="CP1536" s="5"/>
      <c r="CS1536" s="6"/>
      <c r="CW1536" s="54"/>
    </row>
    <row r="1537" spans="1:101" ht="18" customHeight="1" thickBot="1">
      <c r="D1537" s="11" t="s">
        <v>101</v>
      </c>
      <c r="E1537" s="13"/>
      <c r="F1537" s="13" t="s">
        <v>102</v>
      </c>
      <c r="G1537" s="15"/>
      <c r="H1537" s="10"/>
      <c r="I1537" s="11" t="s">
        <v>106</v>
      </c>
      <c r="J1537" s="13"/>
      <c r="K1537" s="13" t="s">
        <v>105</v>
      </c>
      <c r="L1537" s="15"/>
      <c r="N1537" s="194" t="s">
        <v>16</v>
      </c>
      <c r="O1537" s="195"/>
      <c r="P1537" s="196" t="s">
        <v>17</v>
      </c>
      <c r="Q1537" s="197"/>
      <c r="S1537" s="11" t="s">
        <v>4</v>
      </c>
      <c r="T1537" s="13"/>
      <c r="U1537" s="13" t="s">
        <v>5</v>
      </c>
      <c r="V1537" s="15"/>
      <c r="W1537" s="20"/>
      <c r="X1537" s="194" t="s">
        <v>111</v>
      </c>
      <c r="Y1537" s="195"/>
      <c r="Z1537" s="196" t="s">
        <v>110</v>
      </c>
      <c r="AA1537" s="197"/>
      <c r="AB1537" s="20"/>
      <c r="AC1537" s="11" t="s">
        <v>18</v>
      </c>
      <c r="AD1537" s="13"/>
      <c r="AE1537" s="13" t="s">
        <v>19</v>
      </c>
      <c r="AF1537" s="15"/>
      <c r="AG1537" s="20"/>
      <c r="AH1537" s="194" t="s">
        <v>114</v>
      </c>
      <c r="AI1537" s="195"/>
      <c r="AJ1537" s="196" t="s">
        <v>115</v>
      </c>
      <c r="AK1537" s="197"/>
      <c r="AL1537" s="20"/>
      <c r="AM1537" s="11" t="s">
        <v>138</v>
      </c>
      <c r="AN1537" s="13"/>
      <c r="AO1537" s="13" t="s">
        <v>137</v>
      </c>
      <c r="AP1537" s="15"/>
      <c r="AR1537" s="194" t="s">
        <v>117</v>
      </c>
      <c r="AS1537" s="195"/>
      <c r="AT1537" s="196" t="s">
        <v>118</v>
      </c>
      <c r="AU1537" s="197"/>
      <c r="AV1537" s="36"/>
      <c r="AW1537" s="11" t="s">
        <v>142</v>
      </c>
      <c r="AX1537" s="13"/>
      <c r="AY1537" s="13" t="s">
        <v>141</v>
      </c>
      <c r="AZ1537" s="15"/>
      <c r="BA1537" s="20"/>
      <c r="BB1537" s="194" t="s">
        <v>122</v>
      </c>
      <c r="BC1537" s="195"/>
      <c r="BD1537" s="196" t="s">
        <v>121</v>
      </c>
      <c r="BE1537" s="197"/>
      <c r="BF1537" s="36"/>
      <c r="BG1537" s="11" t="s">
        <v>145</v>
      </c>
      <c r="BH1537" s="13"/>
      <c r="BI1537" s="13" t="s">
        <v>146</v>
      </c>
      <c r="BJ1537" s="15"/>
      <c r="BK1537" s="36"/>
      <c r="BL1537" s="194" t="s">
        <v>125</v>
      </c>
      <c r="BM1537" s="195"/>
      <c r="BN1537" s="196" t="s">
        <v>126</v>
      </c>
      <c r="BO1537" s="197"/>
      <c r="BP1537" s="36"/>
      <c r="BQ1537" s="11" t="s">
        <v>150</v>
      </c>
      <c r="BR1537" s="13"/>
      <c r="BS1537" s="13" t="s">
        <v>149</v>
      </c>
      <c r="BT1537" s="15"/>
      <c r="BU1537" s="20"/>
      <c r="BV1537" s="194" t="s">
        <v>129</v>
      </c>
      <c r="BW1537" s="195"/>
      <c r="BX1537" s="196" t="s">
        <v>130</v>
      </c>
      <c r="BY1537" s="197"/>
      <c r="BZ1537" s="36"/>
      <c r="CA1537" s="11" t="s">
        <v>154</v>
      </c>
      <c r="CB1537" s="13"/>
      <c r="CC1537" s="13" t="s">
        <v>153</v>
      </c>
      <c r="CD1537" s="15"/>
      <c r="CE1537" s="36"/>
      <c r="CF1537" s="194" t="s">
        <v>134</v>
      </c>
      <c r="CG1537" s="195"/>
      <c r="CH1537" s="196" t="s">
        <v>133</v>
      </c>
      <c r="CI1537" s="197"/>
      <c r="CK1537" s="11" t="s">
        <v>159</v>
      </c>
      <c r="CL1537" s="13"/>
      <c r="CM1537" s="13" t="s">
        <v>158</v>
      </c>
      <c r="CN1537" s="15"/>
      <c r="CP1537" s="109" t="s">
        <v>161</v>
      </c>
      <c r="CQ1537" s="110"/>
      <c r="CR1537" s="111" t="s">
        <v>162</v>
      </c>
      <c r="CS1537" s="112"/>
      <c r="CU1537" s="38" t="s">
        <v>29</v>
      </c>
      <c r="CW1537" s="55" t="s">
        <v>47</v>
      </c>
    </row>
    <row r="1538" spans="1:101" ht="18" customHeight="1" thickTop="1" thickBot="1">
      <c r="D1538" s="16">
        <v>0</v>
      </c>
      <c r="E1538" s="17">
        <f t="shared" ref="E1538" si="16250">$B1535*$E$4</f>
        <v>3.0787343999999996</v>
      </c>
      <c r="F1538" s="18">
        <v>1</v>
      </c>
      <c r="G1538" s="19">
        <v>0</v>
      </c>
      <c r="H1538" s="10"/>
      <c r="I1538" s="16">
        <v>0</v>
      </c>
      <c r="J1538" s="17">
        <v>0</v>
      </c>
      <c r="K1538" s="18">
        <v>1</v>
      </c>
      <c r="L1538" s="19">
        <v>0</v>
      </c>
      <c r="N1538" s="1">
        <f t="shared" ref="N1538" si="16251">D1538*I1535+F1538*I1538-E1538*J1535-G1538*J1538</f>
        <v>0</v>
      </c>
      <c r="O1538" s="4">
        <f t="shared" ref="O1538" si="16252">(D1538*J1535+E1538*I1535+F1538*J1538+G1538*I1538)</f>
        <v>3.0787343999999996</v>
      </c>
      <c r="P1538" s="2">
        <f t="shared" ref="P1538" si="16253">D1538*K1535+F1538*K1538-E1538*L1535-G1538*L1538</f>
        <v>-15.60734358230528</v>
      </c>
      <c r="Q1538" s="3">
        <f t="shared" ref="Q1538" si="16254">(D1538*L1535+E1538*K1535+F1538*L1538+G1538*K1538)</f>
        <v>0</v>
      </c>
      <c r="S1538" s="16">
        <v>0</v>
      </c>
      <c r="T1538" s="17">
        <f t="shared" ref="T1538" si="16255">$B1535*$T$4</f>
        <v>6.8209343999999996</v>
      </c>
      <c r="U1538" s="18">
        <v>1</v>
      </c>
      <c r="V1538" s="19">
        <v>0</v>
      </c>
      <c r="W1538" s="20"/>
      <c r="X1538" s="1">
        <f t="shared" ref="X1538" si="16256">N1538*S1535+P1538*S1538-O1538*T1535-Q1538*T1538</f>
        <v>0</v>
      </c>
      <c r="Y1538" s="4">
        <f t="shared" ref="Y1538" si="16257">(N1538*T1535+O1538*S1535+P1538*T1538+Q1538*S1538)</f>
        <v>-103.3779323331653</v>
      </c>
      <c r="Z1538" s="2">
        <f t="shared" ref="Z1538" si="16258">N1538*U1535+P1538*U1538-O1538*V1535-Q1538*V1538</f>
        <v>-15.60734358230528</v>
      </c>
      <c r="AA1538" s="3">
        <f t="shared" ref="AA1538" si="16259">(N1538*V1535+O1538*U1535+P1538*V1538+Q1538*U1538)</f>
        <v>0</v>
      </c>
      <c r="AB1538" s="20"/>
      <c r="AC1538" s="16">
        <v>0</v>
      </c>
      <c r="AD1538" s="17">
        <v>0</v>
      </c>
      <c r="AE1538" s="18">
        <v>1</v>
      </c>
      <c r="AF1538" s="19">
        <v>0</v>
      </c>
      <c r="AG1538" s="20"/>
      <c r="AH1538" s="1">
        <f t="shared" ref="AH1538" si="16260">X1538*AC1535+Z1538*AC1538-Y1538*AD1535-AA1538*AD1538</f>
        <v>0</v>
      </c>
      <c r="AI1538" s="4">
        <f t="shared" ref="AI1538" si="16261">(X1538*AD1535+Y1538*AC1535+Z1538*AD1538+AA1538*AC1538)</f>
        <v>-103.3779323331653</v>
      </c>
      <c r="AJ1538" s="2">
        <f t="shared" ref="AJ1538" si="16262">X1538*AE1535+Z1538*AE1538-Y1538*AF1535-AA1538*AF1538</f>
        <v>653.5799492075148</v>
      </c>
      <c r="AK1538" s="3">
        <f t="shared" ref="AK1538" si="16263">(X1538*AF1535+Y1538*AE1535+Z1538*AF1538+AA1538*AE1538)</f>
        <v>0</v>
      </c>
      <c r="AL1538" s="20"/>
      <c r="AM1538" s="16">
        <v>0</v>
      </c>
      <c r="AN1538" s="17">
        <f t="shared" ref="AN1538" si="16264">$B1535*$AN$4</f>
        <v>7.2037727999999994</v>
      </c>
      <c r="AO1538" s="18">
        <v>1</v>
      </c>
      <c r="AP1538" s="19">
        <v>0</v>
      </c>
      <c r="AR1538" s="1">
        <f t="shared" ref="AR1538" si="16265">AH1538*AM1535+AJ1538*AM1538-AI1538*AN1535-AK1538*AN1538</f>
        <v>0</v>
      </c>
      <c r="AS1538" s="4">
        <f t="shared" ref="AS1538" si="16266">(AH1538*AN1535+AI1538*AM1535+AJ1538*AN1538+AK1538*AM1538)</f>
        <v>4604.8635283933108</v>
      </c>
      <c r="AT1538" s="2">
        <f t="shared" ref="AT1538" si="16267">AH1538*AO1535+AJ1538*AO1538-AI1538*AP1535-AK1538*AP1538</f>
        <v>653.5799492075148</v>
      </c>
      <c r="AU1538" s="3">
        <f t="shared" ref="AU1538" si="16268">(AH1538*AP1535+AI1538*AO1535+AJ1538*AP1538+AK1538*AO1538)</f>
        <v>0</v>
      </c>
      <c r="AV1538" s="20"/>
      <c r="AW1538" s="16">
        <v>0</v>
      </c>
      <c r="AX1538" s="17">
        <v>0</v>
      </c>
      <c r="AY1538" s="18">
        <v>1</v>
      </c>
      <c r="AZ1538" s="19">
        <v>0</v>
      </c>
      <c r="BA1538" s="20"/>
      <c r="BB1538" s="1">
        <f t="shared" ref="BB1538" si="16269">AR1538*AW1535+AT1538*AW1538-AS1538*AX1535-AU1538*AX1538</f>
        <v>0</v>
      </c>
      <c r="BC1538" s="4">
        <f t="shared" ref="BC1538" si="16270">(AR1538*AX1535+AS1538*AW1535+AT1538*AX1538+AU1538*AW1538)</f>
        <v>4604.8635283933108</v>
      </c>
      <c r="BD1538" s="2">
        <f t="shared" ref="BD1538" si="16271">AR1538*AY1535+AT1538*AY1538-AS1538*AZ1535-AU1538*AZ1538</f>
        <v>-29154.678822123111</v>
      </c>
      <c r="BE1538" s="3">
        <f t="shared" ref="BE1538" si="16272">(AR1538*AZ1535+AS1538*AY1535+AT1538*AZ1538+AU1538*AY1538)</f>
        <v>0</v>
      </c>
      <c r="BF1538" s="20"/>
      <c r="BG1538" s="16">
        <v>0</v>
      </c>
      <c r="BH1538" s="17">
        <f t="shared" ref="BH1538" si="16273">$B1535*$BH$4</f>
        <v>6.8209343999999996</v>
      </c>
      <c r="BI1538" s="18">
        <v>1</v>
      </c>
      <c r="BJ1538" s="19">
        <v>0</v>
      </c>
      <c r="BK1538" s="20"/>
      <c r="BL1538" s="1">
        <f t="shared" ref="BL1538" si="16274">BB1538*BG1535+BD1538*BG1538-BC1538*BH1535-BE1538*BH1538</f>
        <v>0</v>
      </c>
      <c r="BM1538" s="4">
        <f t="shared" ref="BM1538" si="16275">(BB1538*BH1535+BC1538*BG1535+BD1538*BH1538+BE1538*BG1538)</f>
        <v>-194257.28817037767</v>
      </c>
      <c r="BN1538" s="2">
        <f t="shared" ref="BN1538" si="16276">BB1538*BI1535+BD1538*BI1538-BC1538*BJ1535-BE1538*BJ1538</f>
        <v>-29154.678822123111</v>
      </c>
      <c r="BO1538" s="3">
        <f t="shared" ref="BO1538" si="16277">(BB1538*BJ1535+BC1538*BI1535+BD1538*BJ1538+BE1538*BI1538)</f>
        <v>0</v>
      </c>
      <c r="BP1538" s="20"/>
      <c r="BQ1538" s="16">
        <v>0</v>
      </c>
      <c r="BR1538" s="17">
        <v>0</v>
      </c>
      <c r="BS1538" s="18">
        <v>1</v>
      </c>
      <c r="BT1538" s="19">
        <v>0</v>
      </c>
      <c r="BU1538" s="20"/>
      <c r="BV1538" s="1">
        <f t="shared" ref="BV1538" si="16278">BL1538*BQ1535+BN1538*BQ1538-BM1538*BR1535-BO1538*BR1538</f>
        <v>0</v>
      </c>
      <c r="BW1538" s="4">
        <f t="shared" ref="BW1538" si="16279">(BL1538*BR1535+BM1538*BQ1535+BN1538*BR1538+BO1538*BQ1538)</f>
        <v>-194257.28817037767</v>
      </c>
      <c r="BX1538" s="2">
        <f t="shared" ref="BX1538" si="16280">BL1538*BS1535+BN1538*BS1538-BM1538*BT1535-BO1538*BT1538</f>
        <v>1018710.1607081556</v>
      </c>
      <c r="BY1538" s="3">
        <f t="shared" ref="BY1538" si="16281">(BL1538*BT1535+BM1538*BS1535+BN1538*BT1538+BO1538*BS1538)</f>
        <v>0</v>
      </c>
      <c r="BZ1538" s="20"/>
      <c r="CA1538" s="16">
        <v>0</v>
      </c>
      <c r="CB1538" s="17">
        <f t="shared" ref="CB1538" si="16282">$B1535*$CB$4</f>
        <v>3.0787343999999996</v>
      </c>
      <c r="CC1538" s="18">
        <v>1</v>
      </c>
      <c r="CD1538" s="19">
        <v>0</v>
      </c>
      <c r="CE1538" s="20"/>
      <c r="CF1538" s="1">
        <f t="shared" ref="CF1538" si="16283">BV1538*CA1535+BX1538*CA1538-BW1538*CB1535-BY1538*CB1538</f>
        <v>0</v>
      </c>
      <c r="CG1538" s="4">
        <f t="shared" ref="CG1538" si="16284">(BV1538*CB1535+BW1538*CA1535+BX1538*CB1538+BY1538*CA1538)</f>
        <v>2942080.7272313489</v>
      </c>
      <c r="CH1538" s="2">
        <f t="shared" ref="CH1538" si="16285">BV1538*CC1535+BX1538*CC1538-BW1538*CD1535-BY1538*CD1538</f>
        <v>1018710.1607081556</v>
      </c>
      <c r="CI1538" s="3">
        <f t="shared" ref="CI1538" si="16286">(BV1538*CD1535+BW1538*CC1535+BX1538*CD1538+BY1538*CC1538)</f>
        <v>0</v>
      </c>
      <c r="CK1538" s="16">
        <f t="shared" ref="CK1538" si="16287">1/$CL$4</f>
        <v>1</v>
      </c>
      <c r="CL1538" s="17">
        <v>0</v>
      </c>
      <c r="CM1538" s="18">
        <v>1</v>
      </c>
      <c r="CN1538" s="19">
        <v>0</v>
      </c>
      <c r="CP1538" s="1">
        <f t="shared" ref="CP1538" si="16288">CF1538*CK1535+CH1538*CK1538-CG1538*CL1535-CI1538*CL1538</f>
        <v>1018710.1607081556</v>
      </c>
      <c r="CQ1538" s="4">
        <f t="shared" ref="CQ1538" si="16289">(CF1538*CL1535+CG1538*CK1535+CH1538*CL1538+CI1538*CK1538)</f>
        <v>2942080.7272313489</v>
      </c>
      <c r="CR1538" s="2">
        <f t="shared" ref="CR1538" si="16290">CF1538*CM1535+CH1538*CM1538-CG1538*CN1535-CI1538*CN1538</f>
        <v>1018710.1607081556</v>
      </c>
      <c r="CS1538" s="3">
        <f t="shared" ref="CS1538" si="16291">(CF1538*CN1535+CG1538*CM1535+CH1538*CN1538+CI1538*CM1538)</f>
        <v>0</v>
      </c>
      <c r="CU1538" s="39">
        <f t="shared" ref="CU1538" si="16292">(180/PI())*ATAN(-1*(CQ1535/CP1535))</f>
        <v>19.098667354700993</v>
      </c>
      <c r="CW1538" s="56">
        <f t="shared" ref="CW1538" si="16293">20*LOG(((1-(10^(CU1535/20)^2)*(1-((1-CW1535)/(1+CW1535))^2))^0.5))</f>
        <v>-1.2227672275896542E-12</v>
      </c>
    </row>
    <row r="1539" spans="1:101" ht="18" customHeight="1">
      <c r="E1539" s="20"/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20"/>
      <c r="V1539" s="20"/>
      <c r="W1539" s="20"/>
      <c r="X1539" s="20"/>
      <c r="Y1539" s="20"/>
      <c r="Z1539" s="20"/>
      <c r="AA1539" s="20"/>
      <c r="AB1539" s="30"/>
      <c r="AC1539" s="20"/>
      <c r="AD1539" s="20"/>
      <c r="AE1539" s="20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</row>
    <row r="1540" spans="1:101" ht="18" customHeight="1"/>
    <row r="1541" spans="1:101" ht="18" customHeight="1" thickBot="1">
      <c r="A1541" s="23"/>
      <c r="B1541" s="23"/>
      <c r="C1541" s="23"/>
      <c r="D1541" s="20" t="s">
        <v>6</v>
      </c>
      <c r="E1541" s="20"/>
      <c r="F1541" s="20"/>
      <c r="G1541" s="20"/>
      <c r="H1541" s="20"/>
      <c r="I1541" s="20" t="s">
        <v>7</v>
      </c>
      <c r="J1541" s="20"/>
      <c r="K1541" s="20"/>
      <c r="L1541" s="20"/>
      <c r="M1541" s="23"/>
      <c r="N1541" s="23"/>
      <c r="O1541" s="24" t="s">
        <v>8</v>
      </c>
      <c r="P1541" s="23"/>
      <c r="Q1541" s="23"/>
      <c r="R1541" s="23"/>
      <c r="S1541" s="20"/>
      <c r="T1541" s="20" t="s">
        <v>9</v>
      </c>
      <c r="U1541" s="23"/>
      <c r="V1541" s="23"/>
      <c r="W1541" s="23"/>
      <c r="X1541" s="23"/>
      <c r="Y1541" s="24" t="s">
        <v>10</v>
      </c>
      <c r="Z1541" s="23"/>
      <c r="AA1541" s="23"/>
      <c r="AB1541" s="23"/>
      <c r="AC1541" s="24" t="s">
        <v>11</v>
      </c>
      <c r="AD1541" s="20"/>
      <c r="AE1541" s="20"/>
      <c r="AF1541" s="20"/>
      <c r="AG1541" s="20"/>
      <c r="AH1541" s="23"/>
      <c r="AI1541" s="24" t="s">
        <v>12</v>
      </c>
      <c r="AJ1541" s="23"/>
      <c r="AK1541" s="23"/>
      <c r="AL1541" s="20"/>
      <c r="AM1541" s="24" t="s">
        <v>21</v>
      </c>
      <c r="AN1541" s="20"/>
      <c r="AO1541" s="23"/>
      <c r="AP1541" s="23"/>
      <c r="AQ1541" s="23"/>
      <c r="AR1541" s="23"/>
      <c r="AS1541" s="24" t="s">
        <v>87</v>
      </c>
      <c r="AT1541" s="23"/>
      <c r="AU1541" s="23"/>
      <c r="AV1541" s="23"/>
      <c r="AW1541" s="24" t="s">
        <v>22</v>
      </c>
      <c r="AX1541" s="20"/>
      <c r="AY1541" s="20"/>
      <c r="AZ1541" s="20"/>
      <c r="BA1541" s="20"/>
      <c r="BB1541" s="23"/>
      <c r="BC1541" s="24" t="s">
        <v>13</v>
      </c>
      <c r="BD1541" s="23"/>
      <c r="BE1541" s="23"/>
      <c r="BF1541" s="23"/>
      <c r="BG1541" s="24" t="s">
        <v>23</v>
      </c>
      <c r="BH1541" s="20"/>
      <c r="BI1541" s="23"/>
      <c r="BJ1541" s="23"/>
      <c r="BK1541" s="23"/>
      <c r="BL1541" s="23"/>
      <c r="BM1541" s="24" t="s">
        <v>24</v>
      </c>
      <c r="BN1541" s="23"/>
      <c r="BO1541" s="23"/>
      <c r="BP1541" s="23"/>
      <c r="BQ1541" s="24" t="s">
        <v>22</v>
      </c>
      <c r="BR1541" s="20"/>
      <c r="BS1541" s="20"/>
      <c r="BT1541" s="20"/>
      <c r="BU1541" s="20"/>
      <c r="BV1541" s="23"/>
      <c r="BW1541" s="24" t="s">
        <v>25</v>
      </c>
      <c r="BX1541" s="23"/>
      <c r="BY1541" s="23"/>
      <c r="BZ1541" s="23"/>
      <c r="CA1541" s="24" t="s">
        <v>23</v>
      </c>
      <c r="CB1541" s="20"/>
      <c r="CC1541" s="23"/>
      <c r="CD1541" s="23"/>
      <c r="CE1541" s="23"/>
      <c r="CF1541" s="23"/>
      <c r="CG1541" s="24" t="s">
        <v>88</v>
      </c>
      <c r="CH1541" s="23"/>
      <c r="CI1541" s="23"/>
      <c r="CJ1541" s="23"/>
      <c r="CK1541" s="24" t="s">
        <v>155</v>
      </c>
      <c r="CL1541" s="24"/>
      <c r="CM1541" s="23"/>
      <c r="CN1541" s="23"/>
      <c r="CO1541" s="23"/>
      <c r="CP1541" s="23"/>
      <c r="CQ1541" s="24" t="s">
        <v>89</v>
      </c>
      <c r="CR1541" s="23"/>
      <c r="CS1541" s="23"/>
    </row>
    <row r="1542" spans="1:101" ht="18" customHeight="1" thickBot="1">
      <c r="A1542" s="23"/>
      <c r="B1542" s="33"/>
      <c r="C1542" s="23"/>
      <c r="D1542" s="7" t="s">
        <v>99</v>
      </c>
      <c r="E1542" s="8"/>
      <c r="F1542" s="8" t="s">
        <v>100</v>
      </c>
      <c r="G1542" s="9"/>
      <c r="H1542" s="10"/>
      <c r="I1542" s="7" t="s">
        <v>103</v>
      </c>
      <c r="J1542" s="8"/>
      <c r="K1542" s="8" t="s">
        <v>104</v>
      </c>
      <c r="L1542" s="9"/>
      <c r="M1542" s="23"/>
      <c r="N1542" s="194" t="s">
        <v>74</v>
      </c>
      <c r="O1542" s="195"/>
      <c r="P1542" s="196" t="s">
        <v>75</v>
      </c>
      <c r="Q1542" s="197"/>
      <c r="R1542" s="23"/>
      <c r="S1542" s="7" t="s">
        <v>2</v>
      </c>
      <c r="T1542" s="8"/>
      <c r="U1542" s="8" t="s">
        <v>3</v>
      </c>
      <c r="V1542" s="9"/>
      <c r="W1542" s="20"/>
      <c r="X1542" s="194" t="s">
        <v>108</v>
      </c>
      <c r="Y1542" s="195"/>
      <c r="Z1542" s="196" t="s">
        <v>109</v>
      </c>
      <c r="AA1542" s="197"/>
      <c r="AB1542" s="20"/>
      <c r="AC1542" s="7" t="s">
        <v>107</v>
      </c>
      <c r="AD1542" s="8"/>
      <c r="AE1542" s="8" t="s">
        <v>14</v>
      </c>
      <c r="AF1542" s="9"/>
      <c r="AG1542" s="20"/>
      <c r="AH1542" s="194" t="s">
        <v>112</v>
      </c>
      <c r="AI1542" s="195"/>
      <c r="AJ1542" s="196" t="s">
        <v>113</v>
      </c>
      <c r="AK1542" s="197"/>
      <c r="AL1542" s="20"/>
      <c r="AM1542" s="106" t="s">
        <v>135</v>
      </c>
      <c r="AN1542" s="107"/>
      <c r="AO1542" s="107" t="s">
        <v>136</v>
      </c>
      <c r="AP1542" s="108"/>
      <c r="AQ1542" s="23"/>
      <c r="AR1542" s="194" t="s">
        <v>116</v>
      </c>
      <c r="AS1542" s="195"/>
      <c r="AT1542" s="196" t="s">
        <v>0</v>
      </c>
      <c r="AU1542" s="197"/>
      <c r="AV1542" s="36"/>
      <c r="AW1542" s="7" t="s">
        <v>139</v>
      </c>
      <c r="AX1542" s="8"/>
      <c r="AY1542" s="8" t="s">
        <v>140</v>
      </c>
      <c r="AZ1542" s="9"/>
      <c r="BA1542" s="20"/>
      <c r="BB1542" s="194" t="s">
        <v>119</v>
      </c>
      <c r="BC1542" s="195"/>
      <c r="BD1542" s="196" t="s">
        <v>120</v>
      </c>
      <c r="BE1542" s="197"/>
      <c r="BF1542" s="36"/>
      <c r="BG1542" s="190" t="s">
        <v>143</v>
      </c>
      <c r="BH1542" s="191"/>
      <c r="BI1542" s="192" t="s">
        <v>144</v>
      </c>
      <c r="BJ1542" s="193"/>
      <c r="BK1542" s="36"/>
      <c r="BL1542" s="194" t="s">
        <v>123</v>
      </c>
      <c r="BM1542" s="195"/>
      <c r="BN1542" s="196" t="s">
        <v>124</v>
      </c>
      <c r="BO1542" s="197"/>
      <c r="BP1542" s="36"/>
      <c r="BQ1542" s="7" t="s">
        <v>147</v>
      </c>
      <c r="BR1542" s="8"/>
      <c r="BS1542" s="8" t="s">
        <v>148</v>
      </c>
      <c r="BT1542" s="9"/>
      <c r="BU1542" s="20"/>
      <c r="BV1542" s="194" t="s">
        <v>127</v>
      </c>
      <c r="BW1542" s="195"/>
      <c r="BX1542" s="196" t="s">
        <v>128</v>
      </c>
      <c r="BY1542" s="197"/>
      <c r="BZ1542" s="36"/>
      <c r="CA1542" s="7" t="s">
        <v>151</v>
      </c>
      <c r="CB1542" s="8"/>
      <c r="CC1542" s="8" t="s">
        <v>152</v>
      </c>
      <c r="CD1542" s="9"/>
      <c r="CE1542" s="36"/>
      <c r="CF1542" s="194" t="s">
        <v>131</v>
      </c>
      <c r="CG1542" s="195"/>
      <c r="CH1542" s="196" t="s">
        <v>132</v>
      </c>
      <c r="CI1542" s="197"/>
      <c r="CJ1542" s="23"/>
      <c r="CK1542" s="7" t="s">
        <v>156</v>
      </c>
      <c r="CL1542" s="8"/>
      <c r="CM1542" s="8" t="s">
        <v>157</v>
      </c>
      <c r="CN1542" s="9"/>
      <c r="CO1542" s="23"/>
      <c r="CP1542" s="194" t="s">
        <v>160</v>
      </c>
      <c r="CQ1542" s="195"/>
      <c r="CR1542" s="196" t="s">
        <v>132</v>
      </c>
      <c r="CS1542" s="197"/>
      <c r="CU1542" s="26" t="s">
        <v>15</v>
      </c>
      <c r="CW1542" s="52" t="s">
        <v>46</v>
      </c>
    </row>
    <row r="1543" spans="1:101" ht="18" customHeight="1" thickTop="1" thickBot="1">
      <c r="B1543" s="34">
        <v>3.8</v>
      </c>
      <c r="D1543" s="11">
        <v>1</v>
      </c>
      <c r="E1543" s="12">
        <v>0</v>
      </c>
      <c r="F1543" s="13">
        <v>0</v>
      </c>
      <c r="G1543" s="14">
        <v>0</v>
      </c>
      <c r="H1543" s="10"/>
      <c r="I1543" s="11">
        <v>1</v>
      </c>
      <c r="J1543" s="12">
        <v>0</v>
      </c>
      <c r="K1543" s="13">
        <v>0</v>
      </c>
      <c r="L1543" s="40">
        <f t="shared" ref="L1543" si="16294">$B1543*$J$4</f>
        <v>5.422752</v>
      </c>
      <c r="N1543" s="1">
        <f t="shared" ref="N1543" si="16295">D1543*I1543+F1543*I1546-E1543*J1543-G1543*J1546</f>
        <v>1</v>
      </c>
      <c r="O1543" s="4">
        <f t="shared" ref="O1543" si="16296">(D1543*J1543+E1543*I1543+F1543*J1546+G1543*I1546)</f>
        <v>0</v>
      </c>
      <c r="P1543" s="2">
        <f t="shared" ref="P1543" si="16297">D1543*K1543+F1543*K1546-E1543*L1543-G1543*L1546</f>
        <v>0</v>
      </c>
      <c r="Q1543" s="3">
        <f t="shared" ref="Q1543" si="16298">(D1543*L1543+E1543*K1543+F1543*L1546+G1543*K1546)</f>
        <v>5.422752</v>
      </c>
      <c r="S1543" s="11">
        <v>1</v>
      </c>
      <c r="T1543" s="12">
        <v>0</v>
      </c>
      <c r="U1543" s="13">
        <v>0</v>
      </c>
      <c r="V1543" s="13">
        <v>0</v>
      </c>
      <c r="W1543" s="20"/>
      <c r="X1543" s="1">
        <f t="shared" ref="X1543" si="16299">N1543*S1543+P1543*S1546-O1543*T1543-Q1543*T1546</f>
        <v>-36.183940610047998</v>
      </c>
      <c r="Y1543" s="4">
        <f t="shared" ref="Y1543" si="16300">(N1543*T1543+O1543*S1543+P1543*T1546+Q1543*S1546)</f>
        <v>0</v>
      </c>
      <c r="Z1543" s="2">
        <f t="shared" ref="Z1543" si="16301">N1543*U1543+P1543*U1546-O1543*V1543-Q1543*V1546</f>
        <v>0</v>
      </c>
      <c r="AA1543" s="3">
        <f t="shared" ref="AA1543" si="16302">(N1543*V1543+O1543*U1543+P1543*V1546+Q1543*U1546)</f>
        <v>5.422752</v>
      </c>
      <c r="AB1543" s="20"/>
      <c r="AC1543" s="11">
        <v>1</v>
      </c>
      <c r="AD1543" s="12">
        <v>0</v>
      </c>
      <c r="AE1543" s="13">
        <v>0</v>
      </c>
      <c r="AF1543" s="40">
        <f t="shared" ref="AF1543" si="16303">$B1543*$AD$4</f>
        <v>6.5074620000000003</v>
      </c>
      <c r="AG1543" s="20"/>
      <c r="AH1543" s="1">
        <f t="shared" ref="AH1543" si="16304">X1543*AC1543+Z1543*AC1546-Y1543*AD1543-AA1543*AD1546</f>
        <v>-36.183940610047998</v>
      </c>
      <c r="AI1543" s="4">
        <f t="shared" ref="AI1543" si="16305">(X1543*AD1543+Y1543*AC1543+Z1543*AD1546+AA1543*AC1546)</f>
        <v>0</v>
      </c>
      <c r="AJ1543" s="2">
        <f t="shared" ref="AJ1543" si="16306">X1543*AE1543+Z1543*AE1546-Y1543*AF1543-AA1543*AF1546</f>
        <v>0</v>
      </c>
      <c r="AK1543" s="3">
        <f t="shared" ref="AK1543" si="16307">(X1543*AF1543+Y1543*AE1543+Z1543*AF1546+AA1543*AE1546)</f>
        <v>-230.04286653014418</v>
      </c>
      <c r="AL1543" s="20"/>
      <c r="AM1543" s="11">
        <v>1</v>
      </c>
      <c r="AN1543" s="12">
        <v>0</v>
      </c>
      <c r="AO1543" s="13">
        <v>0</v>
      </c>
      <c r="AP1543" s="14">
        <v>0</v>
      </c>
      <c r="AR1543" s="1">
        <f t="shared" ref="AR1543" si="16308">AH1543*AM1543+AJ1543*AM1546-AI1543*AN1543-AK1543*AN1546</f>
        <v>1629.7607340002046</v>
      </c>
      <c r="AS1543" s="4">
        <f t="shared" ref="AS1543" si="16309">(AH1543*AN1543+AI1543*AM1543+AJ1543*AN1546+AK1543*AM1546)</f>
        <v>0</v>
      </c>
      <c r="AT1543" s="2">
        <f t="shared" ref="AT1543" si="16310">AH1543*AO1543+AJ1543*AO1546-AI1543*AP1543-AK1543*AP1546</f>
        <v>0</v>
      </c>
      <c r="AU1543" s="3">
        <f t="shared" ref="AU1543" si="16311">(AH1543*AP1543+AI1543*AO1543+AJ1543*AP1546+AK1543*AO1546)</f>
        <v>-230.04286653014418</v>
      </c>
      <c r="AV1543" s="20"/>
      <c r="AW1543" s="11">
        <v>1</v>
      </c>
      <c r="AX1543" s="12">
        <v>0</v>
      </c>
      <c r="AY1543" s="13">
        <v>0</v>
      </c>
      <c r="AZ1543" s="40">
        <f t="shared" ref="AZ1543" si="16312">$B1543*$AX$4</f>
        <v>6.5074620000000003</v>
      </c>
      <c r="BA1543" s="20"/>
      <c r="BB1543" s="1">
        <f t="shared" ref="BB1543" si="16313">AR1543*AW1543+AT1543*AW1546-AS1543*AX1543-AU1543*AX1546</f>
        <v>1629.7607340002046</v>
      </c>
      <c r="BC1543" s="4">
        <f t="shared" ref="BC1543" si="16314">(AR1543*AX1543+AS1543*AW1543+AT1543*AX1546+AU1543*AW1546)</f>
        <v>0</v>
      </c>
      <c r="BD1543" s="2">
        <f t="shared" ref="BD1543" si="16315">AR1543*AY1543+AT1543*AY1546-AS1543*AZ1543-AU1543*AZ1546</f>
        <v>0</v>
      </c>
      <c r="BE1543" s="3">
        <f t="shared" ref="BE1543" si="16316">(AR1543*AZ1543+AS1543*AY1543+AT1543*AZ1546+AU1543*AY1546)</f>
        <v>10375.563179068296</v>
      </c>
      <c r="BF1543" s="20"/>
      <c r="BG1543" s="11">
        <v>1</v>
      </c>
      <c r="BH1543" s="12">
        <v>0</v>
      </c>
      <c r="BI1543" s="13">
        <v>0</v>
      </c>
      <c r="BJ1543" s="14">
        <v>0</v>
      </c>
      <c r="BK1543" s="20"/>
      <c r="BL1543" s="1">
        <f t="shared" ref="BL1543" si="16317">BB1543*BG1543+BD1543*BG1546-BC1543*BH1543-BE1543*BH1546</f>
        <v>-69515.724998387406</v>
      </c>
      <c r="BM1543" s="4">
        <f t="shared" ref="BM1543" si="16318">(BB1543*BH1543+BC1543*BG1543+BD1543*BH1546+BE1543*BG1546)</f>
        <v>0</v>
      </c>
      <c r="BN1543" s="2">
        <f t="shared" ref="BN1543" si="16319">BB1543*BI1543+BD1543*BI1546-BC1543*BJ1543-BE1543*BJ1546</f>
        <v>0</v>
      </c>
      <c r="BO1543" s="3">
        <f t="shared" ref="BO1543" si="16320">(BB1543*BJ1543+BC1543*BI1543+BD1543*BJ1546+BE1543*BI1546)</f>
        <v>10375.563179068296</v>
      </c>
      <c r="BP1543" s="20"/>
      <c r="BQ1543" s="11">
        <v>1</v>
      </c>
      <c r="BR1543" s="12">
        <v>0</v>
      </c>
      <c r="BS1543" s="13">
        <v>0</v>
      </c>
      <c r="BT1543" s="40">
        <f t="shared" ref="BT1543" si="16321">$B1543*BR$4</f>
        <v>5.422752</v>
      </c>
      <c r="BU1543" s="20"/>
      <c r="BV1543" s="1">
        <f t="shared" ref="BV1543" si="16322">BL1543*BQ1543+BN1543*BQ1546-BM1543*BR1543-BO1543*BR1546</f>
        <v>-69515.724998387406</v>
      </c>
      <c r="BW1543" s="4">
        <f t="shared" ref="BW1543" si="16323">(BL1543*BR1543+BM1543*BQ1543+BN1543*BR1546+BO1543*BQ1546)</f>
        <v>0</v>
      </c>
      <c r="BX1543" s="2">
        <f t="shared" ref="BX1543" si="16324">BL1543*BS1543+BN1543*BS1546-BM1543*BT1543-BO1543*BT1546</f>
        <v>0</v>
      </c>
      <c r="BY1543" s="3">
        <f t="shared" ref="BY1543" si="16325">(BL1543*BT1543+BM1543*BS1543+BN1543*BT1546+BO1543*BS1546)</f>
        <v>-366590.97358738701</v>
      </c>
      <c r="BZ1543" s="20"/>
      <c r="CA1543" s="11">
        <v>1</v>
      </c>
      <c r="CB1543" s="12">
        <v>0</v>
      </c>
      <c r="CC1543" s="13">
        <v>0</v>
      </c>
      <c r="CD1543" s="14">
        <v>0</v>
      </c>
      <c r="CE1543" s="20"/>
      <c r="CF1543" s="1">
        <f t="shared" ref="CF1543" si="16326">BV1543*CA1543+BX1543*CA1546-BW1543*CB1543-BY1543*CB1546</f>
        <v>1065092.1364379413</v>
      </c>
      <c r="CG1543" s="4">
        <f t="shared" ref="CG1543" si="16327">(BV1543*CB1543+BW1543*CA1543+BX1543*CB1546+BY1543*CA1546)</f>
        <v>0</v>
      </c>
      <c r="CH1543" s="2">
        <f t="shared" ref="CH1543" si="16328">BV1543*CC1543+BX1543*CC1546-BW1543*CD1543-BY1543*CD1546</f>
        <v>0</v>
      </c>
      <c r="CI1543" s="3">
        <f t="shared" ref="CI1543" si="16329">(BV1543*CD1543+BW1543*CC1543+BX1543*CD1546+BY1543*CC1546)</f>
        <v>-366590.97358738701</v>
      </c>
      <c r="CJ1543" s="28"/>
      <c r="CK1543" s="11">
        <v>1</v>
      </c>
      <c r="CL1543" s="12">
        <v>0</v>
      </c>
      <c r="CM1543" s="13">
        <v>0</v>
      </c>
      <c r="CN1543" s="14">
        <v>0</v>
      </c>
      <c r="CP1543" s="1">
        <f t="shared" ref="CP1543" si="16330">CF1543*CK1543+CH1543*CK1546-CG1543*CL1543-CI1543*CL1546</f>
        <v>1065092.1364379413</v>
      </c>
      <c r="CQ1543" s="4">
        <f t="shared" ref="CQ1543" si="16331">(CF1543*CL1543+CG1543*CK1543+CH1543*CL1546+CI1543*CK1546)</f>
        <v>-366590.97358738701</v>
      </c>
      <c r="CR1543" s="2">
        <f t="shared" ref="CR1543" si="16332">CF1543*CM1543+CH1543*CM1546-CG1543*CN1543-CI1543*CN1546</f>
        <v>0</v>
      </c>
      <c r="CS1543" s="3">
        <f t="shared" ref="CS1543" si="16333">(CF1543*CN1543+CG1543*CM1543+CH1543*CN1546+CI1543*CM1546)</f>
        <v>-366590.97358738701</v>
      </c>
      <c r="CU1543" s="29">
        <f t="shared" ref="CU1543" si="16334">20*LOG(((1+$CL$4)/$CL$4)/((CP1543+CP1546)^2+(CQ1543+CQ1546)^2)^0.5)</f>
        <v>-124.76369797332345</v>
      </c>
      <c r="CW1543" s="53">
        <f t="shared" ref="CW1543" si="16335">((CP1543^2+CQ1543^2)^0.5)/((CP1546^2+CQ1546^2)^0.5)</f>
        <v>0.34418709991953417</v>
      </c>
    </row>
    <row r="1544" spans="1:101" ht="18" customHeight="1" thickBot="1">
      <c r="D1544" s="11"/>
      <c r="E1544" s="13"/>
      <c r="F1544" s="13"/>
      <c r="G1544" s="15"/>
      <c r="H1544" s="10"/>
      <c r="I1544" s="11"/>
      <c r="J1544" s="13"/>
      <c r="K1544" s="13"/>
      <c r="L1544" s="15"/>
      <c r="N1544" s="5"/>
      <c r="Q1544" s="6"/>
      <c r="S1544" s="11"/>
      <c r="T1544" s="13"/>
      <c r="U1544" s="13"/>
      <c r="V1544" s="15"/>
      <c r="W1544" s="20"/>
      <c r="X1544" s="5"/>
      <c r="AA1544" s="6"/>
      <c r="AB1544" s="20"/>
      <c r="AC1544" s="11"/>
      <c r="AD1544" s="13"/>
      <c r="AE1544" s="13"/>
      <c r="AF1544" s="15"/>
      <c r="AG1544" s="20"/>
      <c r="AH1544" s="5"/>
      <c r="AK1544" s="6"/>
      <c r="AL1544" s="20"/>
      <c r="AM1544" s="11"/>
      <c r="AN1544" s="13"/>
      <c r="AO1544" s="13"/>
      <c r="AP1544" s="15"/>
      <c r="AR1544" s="5"/>
      <c r="AU1544" s="6"/>
      <c r="AW1544" s="11"/>
      <c r="AX1544" s="13"/>
      <c r="AY1544" s="13"/>
      <c r="AZ1544" s="15"/>
      <c r="BA1544" s="20"/>
      <c r="BB1544" s="5"/>
      <c r="BE1544" s="6"/>
      <c r="BG1544" s="11"/>
      <c r="BH1544" s="13"/>
      <c r="BI1544" s="13"/>
      <c r="BJ1544" s="15"/>
      <c r="BL1544" s="5"/>
      <c r="BO1544" s="6"/>
      <c r="BQ1544" s="11"/>
      <c r="BR1544" s="13"/>
      <c r="BS1544" s="13"/>
      <c r="BT1544" s="15"/>
      <c r="BU1544" s="20"/>
      <c r="BV1544" s="5"/>
      <c r="BY1544" s="6"/>
      <c r="CA1544" s="11"/>
      <c r="CB1544" s="13"/>
      <c r="CC1544" s="13"/>
      <c r="CD1544" s="15"/>
      <c r="CF1544" s="5"/>
      <c r="CI1544" s="6"/>
      <c r="CK1544" s="11"/>
      <c r="CL1544" s="13"/>
      <c r="CM1544" s="13"/>
      <c r="CN1544" s="15"/>
      <c r="CP1544" s="5"/>
      <c r="CS1544" s="6"/>
      <c r="CW1544" s="54"/>
    </row>
    <row r="1545" spans="1:101" ht="18" customHeight="1" thickBot="1">
      <c r="D1545" s="11" t="s">
        <v>101</v>
      </c>
      <c r="E1545" s="13"/>
      <c r="F1545" s="13" t="s">
        <v>102</v>
      </c>
      <c r="G1545" s="15"/>
      <c r="H1545" s="10"/>
      <c r="I1545" s="11" t="s">
        <v>106</v>
      </c>
      <c r="J1545" s="13"/>
      <c r="K1545" s="13" t="s">
        <v>105</v>
      </c>
      <c r="L1545" s="15"/>
      <c r="N1545" s="194" t="s">
        <v>16</v>
      </c>
      <c r="O1545" s="195"/>
      <c r="P1545" s="196" t="s">
        <v>17</v>
      </c>
      <c r="Q1545" s="197"/>
      <c r="S1545" s="11" t="s">
        <v>4</v>
      </c>
      <c r="T1545" s="13"/>
      <c r="U1545" s="13" t="s">
        <v>5</v>
      </c>
      <c r="V1545" s="15"/>
      <c r="W1545" s="20"/>
      <c r="X1545" s="194" t="s">
        <v>111</v>
      </c>
      <c r="Y1545" s="195"/>
      <c r="Z1545" s="196" t="s">
        <v>110</v>
      </c>
      <c r="AA1545" s="197"/>
      <c r="AB1545" s="20"/>
      <c r="AC1545" s="11" t="s">
        <v>18</v>
      </c>
      <c r="AD1545" s="13"/>
      <c r="AE1545" s="13" t="s">
        <v>19</v>
      </c>
      <c r="AF1545" s="15"/>
      <c r="AG1545" s="20"/>
      <c r="AH1545" s="194" t="s">
        <v>114</v>
      </c>
      <c r="AI1545" s="195"/>
      <c r="AJ1545" s="196" t="s">
        <v>115</v>
      </c>
      <c r="AK1545" s="197"/>
      <c r="AL1545" s="20"/>
      <c r="AM1545" s="11" t="s">
        <v>138</v>
      </c>
      <c r="AN1545" s="13"/>
      <c r="AO1545" s="13" t="s">
        <v>137</v>
      </c>
      <c r="AP1545" s="15"/>
      <c r="AR1545" s="194" t="s">
        <v>117</v>
      </c>
      <c r="AS1545" s="195"/>
      <c r="AT1545" s="196" t="s">
        <v>118</v>
      </c>
      <c r="AU1545" s="197"/>
      <c r="AV1545" s="36"/>
      <c r="AW1545" s="11" t="s">
        <v>142</v>
      </c>
      <c r="AX1545" s="13"/>
      <c r="AY1545" s="13" t="s">
        <v>141</v>
      </c>
      <c r="AZ1545" s="15"/>
      <c r="BA1545" s="20"/>
      <c r="BB1545" s="194" t="s">
        <v>122</v>
      </c>
      <c r="BC1545" s="195"/>
      <c r="BD1545" s="196" t="s">
        <v>121</v>
      </c>
      <c r="BE1545" s="197"/>
      <c r="BF1545" s="36"/>
      <c r="BG1545" s="11" t="s">
        <v>145</v>
      </c>
      <c r="BH1545" s="13"/>
      <c r="BI1545" s="13" t="s">
        <v>146</v>
      </c>
      <c r="BJ1545" s="15"/>
      <c r="BK1545" s="36"/>
      <c r="BL1545" s="194" t="s">
        <v>125</v>
      </c>
      <c r="BM1545" s="195"/>
      <c r="BN1545" s="196" t="s">
        <v>126</v>
      </c>
      <c r="BO1545" s="197"/>
      <c r="BP1545" s="36"/>
      <c r="BQ1545" s="11" t="s">
        <v>150</v>
      </c>
      <c r="BR1545" s="13"/>
      <c r="BS1545" s="13" t="s">
        <v>149</v>
      </c>
      <c r="BT1545" s="15"/>
      <c r="BU1545" s="20"/>
      <c r="BV1545" s="194" t="s">
        <v>129</v>
      </c>
      <c r="BW1545" s="195"/>
      <c r="BX1545" s="196" t="s">
        <v>130</v>
      </c>
      <c r="BY1545" s="197"/>
      <c r="BZ1545" s="36"/>
      <c r="CA1545" s="11" t="s">
        <v>154</v>
      </c>
      <c r="CB1545" s="13"/>
      <c r="CC1545" s="13" t="s">
        <v>153</v>
      </c>
      <c r="CD1545" s="15"/>
      <c r="CE1545" s="36"/>
      <c r="CF1545" s="194" t="s">
        <v>134</v>
      </c>
      <c r="CG1545" s="195"/>
      <c r="CH1545" s="196" t="s">
        <v>133</v>
      </c>
      <c r="CI1545" s="197"/>
      <c r="CK1545" s="11" t="s">
        <v>159</v>
      </c>
      <c r="CL1545" s="13"/>
      <c r="CM1545" s="13" t="s">
        <v>158</v>
      </c>
      <c r="CN1545" s="15"/>
      <c r="CP1545" s="109" t="s">
        <v>161</v>
      </c>
      <c r="CQ1545" s="110"/>
      <c r="CR1545" s="111" t="s">
        <v>162</v>
      </c>
      <c r="CS1545" s="112"/>
      <c r="CU1545" s="38" t="s">
        <v>29</v>
      </c>
      <c r="CW1545" s="55" t="s">
        <v>47</v>
      </c>
    </row>
    <row r="1546" spans="1:101" ht="18" customHeight="1" thickTop="1" thickBot="1">
      <c r="D1546" s="16">
        <v>0</v>
      </c>
      <c r="E1546" s="17">
        <f t="shared" ref="E1546" si="16336">$B1543*$E$4</f>
        <v>3.095024</v>
      </c>
      <c r="F1546" s="18">
        <v>1</v>
      </c>
      <c r="G1546" s="19">
        <v>0</v>
      </c>
      <c r="H1546" s="10"/>
      <c r="I1546" s="16">
        <v>0</v>
      </c>
      <c r="J1546" s="17">
        <v>0</v>
      </c>
      <c r="K1546" s="18">
        <v>1</v>
      </c>
      <c r="L1546" s="19">
        <v>0</v>
      </c>
      <c r="N1546" s="1">
        <f t="shared" ref="N1546" si="16337">D1546*I1543+F1546*I1546-E1546*J1543-G1546*J1546</f>
        <v>0</v>
      </c>
      <c r="O1546" s="4">
        <f t="shared" ref="O1546" si="16338">(D1546*J1543+E1546*I1543+F1546*J1546+G1546*I1546)</f>
        <v>3.095024</v>
      </c>
      <c r="P1546" s="2">
        <f t="shared" ref="P1546" si="16339">D1546*K1543+F1546*K1546-E1546*L1543-G1546*L1546</f>
        <v>-15.783547586048002</v>
      </c>
      <c r="Q1546" s="3">
        <f t="shared" ref="Q1546" si="16340">(D1546*L1543+E1546*K1543+F1546*L1546+G1546*K1546)</f>
        <v>0</v>
      </c>
      <c r="S1546" s="16">
        <v>0</v>
      </c>
      <c r="T1546" s="17">
        <f t="shared" ref="T1546" si="16341">$B1543*$T$4</f>
        <v>6.857024</v>
      </c>
      <c r="U1546" s="18">
        <v>1</v>
      </c>
      <c r="V1546" s="19">
        <v>0</v>
      </c>
      <c r="W1546" s="20"/>
      <c r="X1546" s="1">
        <f t="shared" ref="X1546" si="16342">N1546*S1543+P1546*S1546-O1546*T1543-Q1546*T1546</f>
        <v>0</v>
      </c>
      <c r="Y1546" s="4">
        <f t="shared" ref="Y1546" si="16343">(N1546*T1543+O1546*S1543+P1546*T1546+Q1546*S1546)</f>
        <v>-105.13314060267322</v>
      </c>
      <c r="Z1546" s="2">
        <f t="shared" ref="Z1546" si="16344">N1546*U1543+P1546*U1546-O1546*V1543-Q1546*V1546</f>
        <v>-15.783547586048002</v>
      </c>
      <c r="AA1546" s="3">
        <f t="shared" ref="AA1546" si="16345">(N1546*V1543+O1546*U1543+P1546*V1546+Q1546*U1546)</f>
        <v>0</v>
      </c>
      <c r="AB1546" s="20"/>
      <c r="AC1546" s="16">
        <v>0</v>
      </c>
      <c r="AD1546" s="17">
        <v>0</v>
      </c>
      <c r="AE1546" s="18">
        <v>1</v>
      </c>
      <c r="AF1546" s="19">
        <v>0</v>
      </c>
      <c r="AG1546" s="20"/>
      <c r="AH1546" s="1">
        <f t="shared" ref="AH1546" si="16346">X1546*AC1543+Z1546*AC1546-Y1546*AD1543-AA1546*AD1546</f>
        <v>0</v>
      </c>
      <c r="AI1546" s="4">
        <f t="shared" ref="AI1546" si="16347">(X1546*AD1543+Y1546*AC1543+Z1546*AD1546+AA1546*AC1546)</f>
        <v>-105.13314060267322</v>
      </c>
      <c r="AJ1546" s="2">
        <f t="shared" ref="AJ1546" si="16348">X1546*AE1543+Z1546*AE1546-Y1546*AF1543-AA1546*AF1546</f>
        <v>668.36636982650509</v>
      </c>
      <c r="AK1546" s="3">
        <f t="shared" ref="AK1546" si="16349">(X1546*AF1543+Y1546*AE1543+Z1546*AF1546+AA1546*AE1546)</f>
        <v>0</v>
      </c>
      <c r="AL1546" s="20"/>
      <c r="AM1546" s="16">
        <v>0</v>
      </c>
      <c r="AN1546" s="17">
        <f t="shared" ref="AN1546" si="16350">$B1543*$AN$4</f>
        <v>7.2418879999999994</v>
      </c>
      <c r="AO1546" s="18">
        <v>1</v>
      </c>
      <c r="AP1546" s="19">
        <v>0</v>
      </c>
      <c r="AR1546" s="1">
        <f t="shared" ref="AR1546" si="16351">AH1546*AM1543+AJ1546*AM1546-AI1546*AN1543-AK1546*AN1546</f>
        <v>0</v>
      </c>
      <c r="AS1546" s="4">
        <f t="shared" ref="AS1546" si="16352">(AH1546*AN1543+AI1546*AM1543+AJ1546*AN1546+AK1546*AM1546)</f>
        <v>4735.101252647456</v>
      </c>
      <c r="AT1546" s="2">
        <f t="shared" ref="AT1546" si="16353">AH1546*AO1543+AJ1546*AO1546-AI1546*AP1543-AK1546*AP1546</f>
        <v>668.36636982650509</v>
      </c>
      <c r="AU1546" s="3">
        <f t="shared" ref="AU1546" si="16354">(AH1546*AP1543+AI1546*AO1543+AJ1546*AP1546+AK1546*AO1546)</f>
        <v>0</v>
      </c>
      <c r="AV1546" s="20"/>
      <c r="AW1546" s="16">
        <v>0</v>
      </c>
      <c r="AX1546" s="17">
        <v>0</v>
      </c>
      <c r="AY1546" s="18">
        <v>1</v>
      </c>
      <c r="AZ1546" s="19">
        <v>0</v>
      </c>
      <c r="BA1546" s="20"/>
      <c r="BB1546" s="1">
        <f t="shared" ref="BB1546" si="16355">AR1546*AW1543+AT1546*AW1546-AS1546*AX1543-AU1546*AX1546</f>
        <v>0</v>
      </c>
      <c r="BC1546" s="4">
        <f t="shared" ref="BC1546" si="16356">(AR1546*AX1543+AS1546*AW1543+AT1546*AX1546+AU1546*AW1546)</f>
        <v>4735.101252647456</v>
      </c>
      <c r="BD1546" s="2">
        <f t="shared" ref="BD1546" si="16357">AR1546*AY1543+AT1546*AY1546-AS1546*AZ1543-AU1546*AZ1546</f>
        <v>-30145.125097929216</v>
      </c>
      <c r="BE1546" s="3">
        <f t="shared" ref="BE1546" si="16358">(AR1546*AZ1543+AS1546*AY1543+AT1546*AZ1546+AU1546*AY1546)</f>
        <v>0</v>
      </c>
      <c r="BF1546" s="20"/>
      <c r="BG1546" s="16">
        <v>0</v>
      </c>
      <c r="BH1546" s="17">
        <f t="shared" ref="BH1546" si="16359">$B1543*$BH$4</f>
        <v>6.857024</v>
      </c>
      <c r="BI1546" s="18">
        <v>1</v>
      </c>
      <c r="BJ1546" s="19">
        <v>0</v>
      </c>
      <c r="BK1546" s="20"/>
      <c r="BL1546" s="1">
        <f t="shared" ref="BL1546" si="16360">BB1546*BG1543+BD1546*BG1546-BC1546*BH1543-BE1546*BH1546</f>
        <v>0</v>
      </c>
      <c r="BM1546" s="4">
        <f t="shared" ref="BM1546" si="16361">(BB1546*BH1543+BC1546*BG1543+BD1546*BH1546+BE1546*BG1546)</f>
        <v>-201970.74502685553</v>
      </c>
      <c r="BN1546" s="2">
        <f t="shared" ref="BN1546" si="16362">BB1546*BI1543+BD1546*BI1546-BC1546*BJ1543-BE1546*BJ1546</f>
        <v>-30145.125097929216</v>
      </c>
      <c r="BO1546" s="3">
        <f t="shared" ref="BO1546" si="16363">(BB1546*BJ1543+BC1546*BI1543+BD1546*BJ1546+BE1546*BI1546)</f>
        <v>0</v>
      </c>
      <c r="BP1546" s="20"/>
      <c r="BQ1546" s="16">
        <v>0</v>
      </c>
      <c r="BR1546" s="17">
        <v>0</v>
      </c>
      <c r="BS1546" s="18">
        <v>1</v>
      </c>
      <c r="BT1546" s="19">
        <v>0</v>
      </c>
      <c r="BU1546" s="20"/>
      <c r="BV1546" s="1">
        <f t="shared" ref="BV1546" si="16364">BL1546*BQ1543+BN1546*BQ1546-BM1546*BR1543-BO1546*BR1546</f>
        <v>0</v>
      </c>
      <c r="BW1546" s="4">
        <f t="shared" ref="BW1546" si="16365">(BL1546*BR1543+BM1546*BQ1543+BN1546*BR1546+BO1546*BQ1546)</f>
        <v>-201970.74502685553</v>
      </c>
      <c r="BX1546" s="2">
        <f t="shared" ref="BX1546" si="16366">BL1546*BS1543+BN1546*BS1546-BM1546*BT1543-BO1546*BT1546</f>
        <v>1065092.1364379416</v>
      </c>
      <c r="BY1546" s="3">
        <f t="shared" ref="BY1546" si="16367">(BL1546*BT1543+BM1546*BS1543+BN1546*BT1546+BO1546*BS1546)</f>
        <v>0</v>
      </c>
      <c r="BZ1546" s="20"/>
      <c r="CA1546" s="16">
        <v>0</v>
      </c>
      <c r="CB1546" s="17">
        <f t="shared" ref="CB1546" si="16368">$B1543*$CB$4</f>
        <v>3.095024</v>
      </c>
      <c r="CC1546" s="18">
        <v>1</v>
      </c>
      <c r="CD1546" s="19">
        <v>0</v>
      </c>
      <c r="CE1546" s="20"/>
      <c r="CF1546" s="1">
        <f t="shared" ref="CF1546" si="16369">BV1546*CA1543+BX1546*CA1546-BW1546*CB1543-BY1546*CB1546</f>
        <v>0</v>
      </c>
      <c r="CG1546" s="4">
        <f t="shared" ref="CG1546" si="16370">(BV1546*CB1543+BW1546*CA1543+BX1546*CB1546+BY1546*CA1546)</f>
        <v>3094514.9794598478</v>
      </c>
      <c r="CH1546" s="2">
        <f t="shared" ref="CH1546" si="16371">BV1546*CC1543+BX1546*CC1546-BW1546*CD1543-BY1546*CD1546</f>
        <v>1065092.1364379416</v>
      </c>
      <c r="CI1546" s="3">
        <f t="shared" ref="CI1546" si="16372">(BV1546*CD1543+BW1546*CC1543+BX1546*CD1546+BY1546*CC1546)</f>
        <v>0</v>
      </c>
      <c r="CK1546" s="16">
        <f t="shared" ref="CK1546" si="16373">1/$CL$4</f>
        <v>1</v>
      </c>
      <c r="CL1546" s="17">
        <v>0</v>
      </c>
      <c r="CM1546" s="18">
        <v>1</v>
      </c>
      <c r="CN1546" s="19">
        <v>0</v>
      </c>
      <c r="CP1546" s="1">
        <f t="shared" ref="CP1546" si="16374">CF1546*CK1543+CH1546*CK1546-CG1546*CL1543-CI1546*CL1546</f>
        <v>1065092.1364379416</v>
      </c>
      <c r="CQ1546" s="4">
        <f t="shared" ref="CQ1546" si="16375">(CF1546*CL1543+CG1546*CK1543+CH1546*CL1546+CI1546*CK1546)</f>
        <v>3094514.9794598478</v>
      </c>
      <c r="CR1546" s="2">
        <f t="shared" ref="CR1546" si="16376">CF1546*CM1543+CH1546*CM1546-CG1546*CN1543-CI1546*CN1546</f>
        <v>1065092.1364379416</v>
      </c>
      <c r="CS1546" s="3">
        <f t="shared" ref="CS1546" si="16377">(CF1546*CN1543+CG1546*CM1543+CH1546*CN1546+CI1546*CM1546)</f>
        <v>0</v>
      </c>
      <c r="CU1546" s="39">
        <f t="shared" ref="CU1546" si="16378">(180/PI())*ATAN(-1*(CQ1543/CP1543))</f>
        <v>18.992802209572783</v>
      </c>
      <c r="CW1546" s="56">
        <f t="shared" ref="CW1546" si="16379">20*LOG(((1-(10^(CU1543/20)^2)*(1-((1-CW1543)/(1+CW1543))^2))^0.5))</f>
        <v>-1.1051192766701373E-12</v>
      </c>
    </row>
    <row r="1547" spans="1:101" ht="18" customHeight="1">
      <c r="E1547" s="20"/>
      <c r="F1547" s="20"/>
      <c r="G1547" s="20"/>
      <c r="H1547" s="20"/>
      <c r="I1547" s="20"/>
      <c r="J1547" s="20"/>
      <c r="K1547" s="20"/>
      <c r="L1547" s="20"/>
      <c r="M1547" s="20"/>
      <c r="N1547" s="20"/>
      <c r="O1547" s="20"/>
      <c r="P1547" s="20"/>
      <c r="Q1547" s="20"/>
      <c r="R1547" s="20"/>
      <c r="S1547" s="20"/>
      <c r="T1547" s="20"/>
      <c r="U1547" s="20"/>
      <c r="V1547" s="20"/>
      <c r="W1547" s="20"/>
      <c r="X1547" s="20"/>
      <c r="Y1547" s="20"/>
      <c r="Z1547" s="20"/>
      <c r="AA1547" s="20"/>
      <c r="AB1547" s="30"/>
      <c r="AC1547" s="20"/>
      <c r="AD1547" s="20"/>
      <c r="AE1547" s="20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</row>
    <row r="1548" spans="1:101" ht="18" customHeight="1"/>
    <row r="1549" spans="1:101" ht="18" customHeight="1" thickBot="1">
      <c r="A1549" s="23"/>
      <c r="B1549" s="23"/>
      <c r="C1549" s="23"/>
      <c r="D1549" s="20" t="s">
        <v>6</v>
      </c>
      <c r="E1549" s="20"/>
      <c r="F1549" s="20"/>
      <c r="G1549" s="20"/>
      <c r="H1549" s="20"/>
      <c r="I1549" s="20" t="s">
        <v>7</v>
      </c>
      <c r="J1549" s="20"/>
      <c r="K1549" s="20"/>
      <c r="L1549" s="20"/>
      <c r="M1549" s="23"/>
      <c r="N1549" s="23"/>
      <c r="O1549" s="24" t="s">
        <v>8</v>
      </c>
      <c r="P1549" s="23"/>
      <c r="Q1549" s="23"/>
      <c r="R1549" s="23"/>
      <c r="S1549" s="20"/>
      <c r="T1549" s="20" t="s">
        <v>9</v>
      </c>
      <c r="U1549" s="23"/>
      <c r="V1549" s="23"/>
      <c r="W1549" s="23"/>
      <c r="X1549" s="23"/>
      <c r="Y1549" s="24" t="s">
        <v>10</v>
      </c>
      <c r="Z1549" s="23"/>
      <c r="AA1549" s="23"/>
      <c r="AB1549" s="23"/>
      <c r="AC1549" s="24" t="s">
        <v>11</v>
      </c>
      <c r="AD1549" s="20"/>
      <c r="AE1549" s="20"/>
      <c r="AF1549" s="20"/>
      <c r="AG1549" s="20"/>
      <c r="AH1549" s="23"/>
      <c r="AI1549" s="24" t="s">
        <v>12</v>
      </c>
      <c r="AJ1549" s="23"/>
      <c r="AK1549" s="23"/>
      <c r="AL1549" s="20"/>
      <c r="AM1549" s="24" t="s">
        <v>21</v>
      </c>
      <c r="AN1549" s="20"/>
      <c r="AO1549" s="23"/>
      <c r="AP1549" s="23"/>
      <c r="AQ1549" s="23"/>
      <c r="AR1549" s="23"/>
      <c r="AS1549" s="24" t="s">
        <v>87</v>
      </c>
      <c r="AT1549" s="23"/>
      <c r="AU1549" s="23"/>
      <c r="AV1549" s="23"/>
      <c r="AW1549" s="24" t="s">
        <v>22</v>
      </c>
      <c r="AX1549" s="20"/>
      <c r="AY1549" s="20"/>
      <c r="AZ1549" s="20"/>
      <c r="BA1549" s="20"/>
      <c r="BB1549" s="23"/>
      <c r="BC1549" s="24" t="s">
        <v>13</v>
      </c>
      <c r="BD1549" s="23"/>
      <c r="BE1549" s="23"/>
      <c r="BF1549" s="23"/>
      <c r="BG1549" s="24" t="s">
        <v>23</v>
      </c>
      <c r="BH1549" s="20"/>
      <c r="BI1549" s="23"/>
      <c r="BJ1549" s="23"/>
      <c r="BK1549" s="23"/>
      <c r="BL1549" s="23"/>
      <c r="BM1549" s="24" t="s">
        <v>24</v>
      </c>
      <c r="BN1549" s="23"/>
      <c r="BO1549" s="23"/>
      <c r="BP1549" s="23"/>
      <c r="BQ1549" s="24" t="s">
        <v>22</v>
      </c>
      <c r="BR1549" s="20"/>
      <c r="BS1549" s="20"/>
      <c r="BT1549" s="20"/>
      <c r="BU1549" s="20"/>
      <c r="BV1549" s="23"/>
      <c r="BW1549" s="24" t="s">
        <v>25</v>
      </c>
      <c r="BX1549" s="23"/>
      <c r="BY1549" s="23"/>
      <c r="BZ1549" s="23"/>
      <c r="CA1549" s="24" t="s">
        <v>23</v>
      </c>
      <c r="CB1549" s="20"/>
      <c r="CC1549" s="23"/>
      <c r="CD1549" s="23"/>
      <c r="CE1549" s="23"/>
      <c r="CF1549" s="23"/>
      <c r="CG1549" s="24" t="s">
        <v>88</v>
      </c>
      <c r="CH1549" s="23"/>
      <c r="CI1549" s="23"/>
      <c r="CJ1549" s="23"/>
      <c r="CK1549" s="24" t="s">
        <v>155</v>
      </c>
      <c r="CL1549" s="24"/>
      <c r="CM1549" s="23"/>
      <c r="CN1549" s="23"/>
      <c r="CO1549" s="23"/>
      <c r="CP1549" s="23"/>
      <c r="CQ1549" s="24" t="s">
        <v>89</v>
      </c>
      <c r="CR1549" s="23"/>
      <c r="CS1549" s="23"/>
    </row>
    <row r="1550" spans="1:101" ht="18" customHeight="1" thickBot="1">
      <c r="A1550" s="23"/>
      <c r="B1550" s="33"/>
      <c r="C1550" s="23"/>
      <c r="D1550" s="7" t="s">
        <v>99</v>
      </c>
      <c r="E1550" s="8"/>
      <c r="F1550" s="8" t="s">
        <v>100</v>
      </c>
      <c r="G1550" s="9"/>
      <c r="H1550" s="10"/>
      <c r="I1550" s="7" t="s">
        <v>103</v>
      </c>
      <c r="J1550" s="8"/>
      <c r="K1550" s="8" t="s">
        <v>104</v>
      </c>
      <c r="L1550" s="9"/>
      <c r="M1550" s="23"/>
      <c r="N1550" s="194" t="s">
        <v>74</v>
      </c>
      <c r="O1550" s="195"/>
      <c r="P1550" s="196" t="s">
        <v>75</v>
      </c>
      <c r="Q1550" s="197"/>
      <c r="R1550" s="23"/>
      <c r="S1550" s="7" t="s">
        <v>2</v>
      </c>
      <c r="T1550" s="8"/>
      <c r="U1550" s="8" t="s">
        <v>3</v>
      </c>
      <c r="V1550" s="9"/>
      <c r="W1550" s="20"/>
      <c r="X1550" s="194" t="s">
        <v>108</v>
      </c>
      <c r="Y1550" s="195"/>
      <c r="Z1550" s="196" t="s">
        <v>109</v>
      </c>
      <c r="AA1550" s="197"/>
      <c r="AB1550" s="20"/>
      <c r="AC1550" s="7" t="s">
        <v>107</v>
      </c>
      <c r="AD1550" s="8"/>
      <c r="AE1550" s="8" t="s">
        <v>14</v>
      </c>
      <c r="AF1550" s="9"/>
      <c r="AG1550" s="20"/>
      <c r="AH1550" s="194" t="s">
        <v>112</v>
      </c>
      <c r="AI1550" s="195"/>
      <c r="AJ1550" s="196" t="s">
        <v>113</v>
      </c>
      <c r="AK1550" s="197"/>
      <c r="AL1550" s="20"/>
      <c r="AM1550" s="106" t="s">
        <v>135</v>
      </c>
      <c r="AN1550" s="107"/>
      <c r="AO1550" s="107" t="s">
        <v>136</v>
      </c>
      <c r="AP1550" s="108"/>
      <c r="AQ1550" s="23"/>
      <c r="AR1550" s="194" t="s">
        <v>116</v>
      </c>
      <c r="AS1550" s="195"/>
      <c r="AT1550" s="196" t="s">
        <v>0</v>
      </c>
      <c r="AU1550" s="197"/>
      <c r="AV1550" s="36"/>
      <c r="AW1550" s="7" t="s">
        <v>139</v>
      </c>
      <c r="AX1550" s="8"/>
      <c r="AY1550" s="8" t="s">
        <v>140</v>
      </c>
      <c r="AZ1550" s="9"/>
      <c r="BA1550" s="20"/>
      <c r="BB1550" s="194" t="s">
        <v>119</v>
      </c>
      <c r="BC1550" s="195"/>
      <c r="BD1550" s="196" t="s">
        <v>120</v>
      </c>
      <c r="BE1550" s="197"/>
      <c r="BF1550" s="36"/>
      <c r="BG1550" s="190" t="s">
        <v>143</v>
      </c>
      <c r="BH1550" s="191"/>
      <c r="BI1550" s="192" t="s">
        <v>144</v>
      </c>
      <c r="BJ1550" s="193"/>
      <c r="BK1550" s="36"/>
      <c r="BL1550" s="194" t="s">
        <v>123</v>
      </c>
      <c r="BM1550" s="195"/>
      <c r="BN1550" s="196" t="s">
        <v>124</v>
      </c>
      <c r="BO1550" s="197"/>
      <c r="BP1550" s="36"/>
      <c r="BQ1550" s="7" t="s">
        <v>147</v>
      </c>
      <c r="BR1550" s="8"/>
      <c r="BS1550" s="8" t="s">
        <v>148</v>
      </c>
      <c r="BT1550" s="9"/>
      <c r="BU1550" s="20"/>
      <c r="BV1550" s="194" t="s">
        <v>127</v>
      </c>
      <c r="BW1550" s="195"/>
      <c r="BX1550" s="196" t="s">
        <v>128</v>
      </c>
      <c r="BY1550" s="197"/>
      <c r="BZ1550" s="36"/>
      <c r="CA1550" s="7" t="s">
        <v>151</v>
      </c>
      <c r="CB1550" s="8"/>
      <c r="CC1550" s="8" t="s">
        <v>152</v>
      </c>
      <c r="CD1550" s="9"/>
      <c r="CE1550" s="36"/>
      <c r="CF1550" s="194" t="s">
        <v>131</v>
      </c>
      <c r="CG1550" s="195"/>
      <c r="CH1550" s="196" t="s">
        <v>132</v>
      </c>
      <c r="CI1550" s="197"/>
      <c r="CJ1550" s="23"/>
      <c r="CK1550" s="7" t="s">
        <v>156</v>
      </c>
      <c r="CL1550" s="8"/>
      <c r="CM1550" s="8" t="s">
        <v>157</v>
      </c>
      <c r="CN1550" s="9"/>
      <c r="CO1550" s="23"/>
      <c r="CP1550" s="194" t="s">
        <v>160</v>
      </c>
      <c r="CQ1550" s="195"/>
      <c r="CR1550" s="196" t="s">
        <v>132</v>
      </c>
      <c r="CS1550" s="197"/>
      <c r="CU1550" s="26" t="s">
        <v>15</v>
      </c>
      <c r="CW1550" s="52" t="s">
        <v>46</v>
      </c>
    </row>
    <row r="1551" spans="1:101" ht="18" customHeight="1" thickTop="1" thickBot="1">
      <c r="B1551" s="34">
        <v>3.82</v>
      </c>
      <c r="D1551" s="11">
        <v>1</v>
      </c>
      <c r="E1551" s="12">
        <v>0</v>
      </c>
      <c r="F1551" s="13">
        <v>0</v>
      </c>
      <c r="G1551" s="14">
        <v>0</v>
      </c>
      <c r="H1551" s="10"/>
      <c r="I1551" s="11">
        <v>1</v>
      </c>
      <c r="J1551" s="12">
        <v>0</v>
      </c>
      <c r="K1551" s="13">
        <v>0</v>
      </c>
      <c r="L1551" s="40">
        <f t="shared" ref="L1551" si="16380">$B1551*$J$4</f>
        <v>5.4512928</v>
      </c>
      <c r="N1551" s="1">
        <f t="shared" ref="N1551" si="16381">D1551*I1551+F1551*I1554-E1551*J1551-G1551*J1554</f>
        <v>1</v>
      </c>
      <c r="O1551" s="4">
        <f t="shared" ref="O1551" si="16382">(D1551*J1551+E1551*I1551+F1551*J1554+G1551*I1554)</f>
        <v>0</v>
      </c>
      <c r="P1551" s="2">
        <f t="shared" ref="P1551" si="16383">D1551*K1551+F1551*K1554-E1551*L1551-G1551*L1554</f>
        <v>0</v>
      </c>
      <c r="Q1551" s="3">
        <f t="shared" ref="Q1551" si="16384">(D1551*L1551+E1551*K1551+F1551*L1554+G1551*K1554)</f>
        <v>5.4512928</v>
      </c>
      <c r="S1551" s="11">
        <v>1</v>
      </c>
      <c r="T1551" s="12">
        <v>0</v>
      </c>
      <c r="U1551" s="13">
        <v>0</v>
      </c>
      <c r="V1551" s="13">
        <v>0</v>
      </c>
      <c r="W1551" s="20"/>
      <c r="X1551" s="1">
        <f t="shared" ref="X1551" si="16385">N1551*S1551+P1551*S1554-O1551*T1551-Q1551*T1554</f>
        <v>-36.576380537262082</v>
      </c>
      <c r="Y1551" s="4">
        <f t="shared" ref="Y1551" si="16386">(N1551*T1551+O1551*S1551+P1551*T1554+Q1551*S1554)</f>
        <v>0</v>
      </c>
      <c r="Z1551" s="2">
        <f t="shared" ref="Z1551" si="16387">N1551*U1551+P1551*U1554-O1551*V1551-Q1551*V1554</f>
        <v>0</v>
      </c>
      <c r="AA1551" s="3">
        <f t="shared" ref="AA1551" si="16388">(N1551*V1551+O1551*U1551+P1551*V1554+Q1551*U1554)</f>
        <v>5.4512928</v>
      </c>
      <c r="AB1551" s="20"/>
      <c r="AC1551" s="11">
        <v>1</v>
      </c>
      <c r="AD1551" s="12">
        <v>0</v>
      </c>
      <c r="AE1551" s="13">
        <v>0</v>
      </c>
      <c r="AF1551" s="40">
        <f t="shared" ref="AF1551" si="16389">$B1551*$AD$4</f>
        <v>6.5417117999999999</v>
      </c>
      <c r="AG1551" s="20"/>
      <c r="AH1551" s="1">
        <f t="shared" ref="AH1551" si="16390">X1551*AC1551+Z1551*AC1554-Y1551*AD1551-AA1551*AD1554</f>
        <v>-36.576380537262082</v>
      </c>
      <c r="AI1551" s="4">
        <f t="shared" ref="AI1551" si="16391">(X1551*AD1551+Y1551*AC1551+Z1551*AD1554+AA1551*AC1554)</f>
        <v>0</v>
      </c>
      <c r="AJ1551" s="2">
        <f t="shared" ref="AJ1551" si="16392">X1551*AE1551+Z1551*AE1554-Y1551*AF1551-AA1551*AF1554</f>
        <v>0</v>
      </c>
      <c r="AK1551" s="3">
        <f t="shared" ref="AK1551" si="16393">(X1551*AF1551+Y1551*AE1551+Z1551*AF1554+AA1551*AE1554)</f>
        <v>-233.82084736189771</v>
      </c>
      <c r="AL1551" s="20"/>
      <c r="AM1551" s="11">
        <v>1</v>
      </c>
      <c r="AN1551" s="12">
        <v>0</v>
      </c>
      <c r="AO1551" s="13">
        <v>0</v>
      </c>
      <c r="AP1551" s="14">
        <v>0</v>
      </c>
      <c r="AR1551" s="1">
        <f t="shared" ref="AR1551" si="16394">AH1551*AM1551+AJ1551*AM1554-AI1551*AN1551-AK1551*AN1554</f>
        <v>1665.6401364840647</v>
      </c>
      <c r="AS1551" s="4">
        <f t="shared" ref="AS1551" si="16395">(AH1551*AN1551+AI1551*AM1551+AJ1551*AN1554+AK1551*AM1554)</f>
        <v>0</v>
      </c>
      <c r="AT1551" s="2">
        <f t="shared" ref="AT1551" si="16396">AH1551*AO1551+AJ1551*AO1554-AI1551*AP1551-AK1551*AP1554</f>
        <v>0</v>
      </c>
      <c r="AU1551" s="3">
        <f t="shared" ref="AU1551" si="16397">(AH1551*AP1551+AI1551*AO1551+AJ1551*AP1554+AK1551*AO1554)</f>
        <v>-233.82084736189771</v>
      </c>
      <c r="AV1551" s="20"/>
      <c r="AW1551" s="11">
        <v>1</v>
      </c>
      <c r="AX1551" s="12">
        <v>0</v>
      </c>
      <c r="AY1551" s="13">
        <v>0</v>
      </c>
      <c r="AZ1551" s="40">
        <f t="shared" ref="AZ1551" si="16398">$B1551*$AX$4</f>
        <v>6.5417117999999999</v>
      </c>
      <c r="BA1551" s="20"/>
      <c r="BB1551" s="1">
        <f t="shared" ref="BB1551" si="16399">AR1551*AW1551+AT1551*AW1554-AS1551*AX1551-AU1551*AX1554</f>
        <v>1665.6401364840647</v>
      </c>
      <c r="BC1551" s="4">
        <f t="shared" ref="BC1551" si="16400">(AR1551*AX1551+AS1551*AW1551+AT1551*AX1554+AU1551*AW1554)</f>
        <v>0</v>
      </c>
      <c r="BD1551" s="2">
        <f t="shared" ref="BD1551" si="16401">AR1551*AY1551+AT1551*AY1554-AS1551*AZ1551-AU1551*AZ1554</f>
        <v>0</v>
      </c>
      <c r="BE1551" s="3">
        <f t="shared" ref="BE1551" si="16402">(AR1551*AZ1551+AS1551*AY1551+AT1551*AZ1554+AU1551*AY1554)</f>
        <v>10662.316888029518</v>
      </c>
      <c r="BF1551" s="20"/>
      <c r="BG1551" s="11">
        <v>1</v>
      </c>
      <c r="BH1551" s="12">
        <v>0</v>
      </c>
      <c r="BI1551" s="13">
        <v>0</v>
      </c>
      <c r="BJ1551" s="14">
        <v>0</v>
      </c>
      <c r="BK1551" s="20"/>
      <c r="BL1551" s="1">
        <f t="shared" ref="BL1551" si="16403">BB1551*BG1551+BD1551*BG1554-BC1551*BH1551-BE1551*BH1554</f>
        <v>-71830.921411901887</v>
      </c>
      <c r="BM1551" s="4">
        <f t="shared" ref="BM1551" si="16404">(BB1551*BH1551+BC1551*BG1551+BD1551*BH1554+BE1551*BG1554)</f>
        <v>0</v>
      </c>
      <c r="BN1551" s="2">
        <f t="shared" ref="BN1551" si="16405">BB1551*BI1551+BD1551*BI1554-BC1551*BJ1551-BE1551*BJ1554</f>
        <v>0</v>
      </c>
      <c r="BO1551" s="3">
        <f t="shared" ref="BO1551" si="16406">(BB1551*BJ1551+BC1551*BI1551+BD1551*BJ1554+BE1551*BI1554)</f>
        <v>10662.316888029518</v>
      </c>
      <c r="BP1551" s="20"/>
      <c r="BQ1551" s="11">
        <v>1</v>
      </c>
      <c r="BR1551" s="12">
        <v>0</v>
      </c>
      <c r="BS1551" s="13">
        <v>0</v>
      </c>
      <c r="BT1551" s="40">
        <f t="shared" ref="BT1551" si="16407">$B1551*BR$4</f>
        <v>5.4512928</v>
      </c>
      <c r="BU1551" s="20"/>
      <c r="BV1551" s="1">
        <f t="shared" ref="BV1551" si="16408">BL1551*BQ1551+BN1551*BQ1554-BM1551*BR1551-BO1551*BR1554</f>
        <v>-71830.921411901887</v>
      </c>
      <c r="BW1551" s="4">
        <f t="shared" ref="BW1551" si="16409">(BL1551*BR1551+BM1551*BQ1551+BN1551*BR1554+BO1551*BQ1554)</f>
        <v>0</v>
      </c>
      <c r="BX1551" s="2">
        <f t="shared" ref="BX1551" si="16410">BL1551*BS1551+BN1551*BS1554-BM1551*BT1551-BO1551*BT1554</f>
        <v>0</v>
      </c>
      <c r="BY1551" s="3">
        <f t="shared" ref="BY1551" si="16411">(BL1551*BT1551+BM1551*BS1551+BN1551*BT1554+BO1551*BS1554)</f>
        <v>-380909.06782203709</v>
      </c>
      <c r="BZ1551" s="20"/>
      <c r="CA1551" s="11">
        <v>1</v>
      </c>
      <c r="CB1551" s="12">
        <v>0</v>
      </c>
      <c r="CC1551" s="13">
        <v>0</v>
      </c>
      <c r="CD1551" s="14">
        <v>0</v>
      </c>
      <c r="CE1551" s="20"/>
      <c r="CF1551" s="1">
        <f t="shared" ref="CF1551" si="16412">BV1551*CA1551+BX1551*CA1554-BW1551*CB1551-BY1551*CB1554</f>
        <v>1113296.6416661243</v>
      </c>
      <c r="CG1551" s="4">
        <f t="shared" ref="CG1551" si="16413">(BV1551*CB1551+BW1551*CA1551+BX1551*CB1554+BY1551*CA1554)</f>
        <v>0</v>
      </c>
      <c r="CH1551" s="2">
        <f t="shared" ref="CH1551" si="16414">BV1551*CC1551+BX1551*CC1554-BW1551*CD1551-BY1551*CD1554</f>
        <v>0</v>
      </c>
      <c r="CI1551" s="3">
        <f t="shared" ref="CI1551" si="16415">(BV1551*CD1551+BW1551*CC1551+BX1551*CD1554+BY1551*CC1554)</f>
        <v>-380909.06782203709</v>
      </c>
      <c r="CJ1551" s="28"/>
      <c r="CK1551" s="11">
        <v>1</v>
      </c>
      <c r="CL1551" s="12">
        <v>0</v>
      </c>
      <c r="CM1551" s="13">
        <v>0</v>
      </c>
      <c r="CN1551" s="14">
        <v>0</v>
      </c>
      <c r="CP1551" s="1">
        <f t="shared" ref="CP1551" si="16416">CF1551*CK1551+CH1551*CK1554-CG1551*CL1551-CI1551*CL1554</f>
        <v>1113296.6416661243</v>
      </c>
      <c r="CQ1551" s="4">
        <f t="shared" ref="CQ1551" si="16417">(CF1551*CL1551+CG1551*CK1551+CH1551*CL1554+CI1551*CK1554)</f>
        <v>-380909.06782203709</v>
      </c>
      <c r="CR1551" s="2">
        <f t="shared" ref="CR1551" si="16418">CF1551*CM1551+CH1551*CM1554-CG1551*CN1551-CI1551*CN1554</f>
        <v>0</v>
      </c>
      <c r="CS1551" s="3">
        <f t="shared" ref="CS1551" si="16419">(CF1551*CN1551+CG1551*CM1551+CH1551*CN1554+CI1551*CM1554)</f>
        <v>-380909.06782203709</v>
      </c>
      <c r="CU1551" s="29">
        <f t="shared" ref="CU1551" si="16420">20*LOG(((1+$CL$4)/$CL$4)/((CP1551+CP1554)^2+(CQ1551+CQ1554)^2)^0.5)</f>
        <v>-125.18896562202308</v>
      </c>
      <c r="CW1551" s="53">
        <f t="shared" ref="CW1551" si="16421">((CP1551^2+CQ1551^2)^0.5)/((CP1554^2+CQ1554^2)^0.5)</f>
        <v>0.34214516919071608</v>
      </c>
    </row>
    <row r="1552" spans="1:101" ht="18" customHeight="1" thickBot="1">
      <c r="D1552" s="11"/>
      <c r="E1552" s="13"/>
      <c r="F1552" s="13"/>
      <c r="G1552" s="15"/>
      <c r="H1552" s="10"/>
      <c r="I1552" s="11"/>
      <c r="J1552" s="13"/>
      <c r="K1552" s="13"/>
      <c r="L1552" s="15"/>
      <c r="N1552" s="5"/>
      <c r="Q1552" s="6"/>
      <c r="S1552" s="11"/>
      <c r="T1552" s="13"/>
      <c r="U1552" s="13"/>
      <c r="V1552" s="15"/>
      <c r="W1552" s="20"/>
      <c r="X1552" s="5"/>
      <c r="AA1552" s="6"/>
      <c r="AB1552" s="20"/>
      <c r="AC1552" s="11"/>
      <c r="AD1552" s="13"/>
      <c r="AE1552" s="13"/>
      <c r="AF1552" s="15"/>
      <c r="AG1552" s="20"/>
      <c r="AH1552" s="5"/>
      <c r="AK1552" s="6"/>
      <c r="AL1552" s="20"/>
      <c r="AM1552" s="11"/>
      <c r="AN1552" s="13"/>
      <c r="AO1552" s="13"/>
      <c r="AP1552" s="15"/>
      <c r="AR1552" s="5"/>
      <c r="AU1552" s="6"/>
      <c r="AW1552" s="11"/>
      <c r="AX1552" s="13"/>
      <c r="AY1552" s="13"/>
      <c r="AZ1552" s="15"/>
      <c r="BA1552" s="20"/>
      <c r="BB1552" s="5"/>
      <c r="BE1552" s="6"/>
      <c r="BG1552" s="11"/>
      <c r="BH1552" s="13"/>
      <c r="BI1552" s="13"/>
      <c r="BJ1552" s="15"/>
      <c r="BL1552" s="5"/>
      <c r="BO1552" s="6"/>
      <c r="BQ1552" s="11"/>
      <c r="BR1552" s="13"/>
      <c r="BS1552" s="13"/>
      <c r="BT1552" s="15"/>
      <c r="BU1552" s="20"/>
      <c r="BV1552" s="5"/>
      <c r="BY1552" s="6"/>
      <c r="CA1552" s="11"/>
      <c r="CB1552" s="13"/>
      <c r="CC1552" s="13"/>
      <c r="CD1552" s="15"/>
      <c r="CF1552" s="5"/>
      <c r="CI1552" s="6"/>
      <c r="CK1552" s="11"/>
      <c r="CL1552" s="13"/>
      <c r="CM1552" s="13"/>
      <c r="CN1552" s="15"/>
      <c r="CP1552" s="5"/>
      <c r="CS1552" s="6"/>
      <c r="CW1552" s="54"/>
    </row>
    <row r="1553" spans="1:101" ht="18" customHeight="1" thickBot="1">
      <c r="D1553" s="11" t="s">
        <v>101</v>
      </c>
      <c r="E1553" s="13"/>
      <c r="F1553" s="13" t="s">
        <v>102</v>
      </c>
      <c r="G1553" s="15"/>
      <c r="H1553" s="10"/>
      <c r="I1553" s="11" t="s">
        <v>106</v>
      </c>
      <c r="J1553" s="13"/>
      <c r="K1553" s="13" t="s">
        <v>105</v>
      </c>
      <c r="L1553" s="15"/>
      <c r="N1553" s="194" t="s">
        <v>16</v>
      </c>
      <c r="O1553" s="195"/>
      <c r="P1553" s="196" t="s">
        <v>17</v>
      </c>
      <c r="Q1553" s="197"/>
      <c r="S1553" s="11" t="s">
        <v>4</v>
      </c>
      <c r="T1553" s="13"/>
      <c r="U1553" s="13" t="s">
        <v>5</v>
      </c>
      <c r="V1553" s="15"/>
      <c r="W1553" s="20"/>
      <c r="X1553" s="194" t="s">
        <v>111</v>
      </c>
      <c r="Y1553" s="195"/>
      <c r="Z1553" s="196" t="s">
        <v>110</v>
      </c>
      <c r="AA1553" s="197"/>
      <c r="AB1553" s="20"/>
      <c r="AC1553" s="11" t="s">
        <v>18</v>
      </c>
      <c r="AD1553" s="13"/>
      <c r="AE1553" s="13" t="s">
        <v>19</v>
      </c>
      <c r="AF1553" s="15"/>
      <c r="AG1553" s="20"/>
      <c r="AH1553" s="194" t="s">
        <v>114</v>
      </c>
      <c r="AI1553" s="195"/>
      <c r="AJ1553" s="196" t="s">
        <v>115</v>
      </c>
      <c r="AK1553" s="197"/>
      <c r="AL1553" s="20"/>
      <c r="AM1553" s="11" t="s">
        <v>138</v>
      </c>
      <c r="AN1553" s="13"/>
      <c r="AO1553" s="13" t="s">
        <v>137</v>
      </c>
      <c r="AP1553" s="15"/>
      <c r="AR1553" s="194" t="s">
        <v>117</v>
      </c>
      <c r="AS1553" s="195"/>
      <c r="AT1553" s="196" t="s">
        <v>118</v>
      </c>
      <c r="AU1553" s="197"/>
      <c r="AV1553" s="36"/>
      <c r="AW1553" s="11" t="s">
        <v>142</v>
      </c>
      <c r="AX1553" s="13"/>
      <c r="AY1553" s="13" t="s">
        <v>141</v>
      </c>
      <c r="AZ1553" s="15"/>
      <c r="BA1553" s="20"/>
      <c r="BB1553" s="194" t="s">
        <v>122</v>
      </c>
      <c r="BC1553" s="195"/>
      <c r="BD1553" s="196" t="s">
        <v>121</v>
      </c>
      <c r="BE1553" s="197"/>
      <c r="BF1553" s="36"/>
      <c r="BG1553" s="11" t="s">
        <v>145</v>
      </c>
      <c r="BH1553" s="13"/>
      <c r="BI1553" s="13" t="s">
        <v>146</v>
      </c>
      <c r="BJ1553" s="15"/>
      <c r="BK1553" s="36"/>
      <c r="BL1553" s="194" t="s">
        <v>125</v>
      </c>
      <c r="BM1553" s="195"/>
      <c r="BN1553" s="196" t="s">
        <v>126</v>
      </c>
      <c r="BO1553" s="197"/>
      <c r="BP1553" s="36"/>
      <c r="BQ1553" s="11" t="s">
        <v>150</v>
      </c>
      <c r="BR1553" s="13"/>
      <c r="BS1553" s="13" t="s">
        <v>149</v>
      </c>
      <c r="BT1553" s="15"/>
      <c r="BU1553" s="20"/>
      <c r="BV1553" s="194" t="s">
        <v>129</v>
      </c>
      <c r="BW1553" s="195"/>
      <c r="BX1553" s="196" t="s">
        <v>130</v>
      </c>
      <c r="BY1553" s="197"/>
      <c r="BZ1553" s="36"/>
      <c r="CA1553" s="11" t="s">
        <v>154</v>
      </c>
      <c r="CB1553" s="13"/>
      <c r="CC1553" s="13" t="s">
        <v>153</v>
      </c>
      <c r="CD1553" s="15"/>
      <c r="CE1553" s="36"/>
      <c r="CF1553" s="194" t="s">
        <v>134</v>
      </c>
      <c r="CG1553" s="195"/>
      <c r="CH1553" s="196" t="s">
        <v>133</v>
      </c>
      <c r="CI1553" s="197"/>
      <c r="CK1553" s="11" t="s">
        <v>159</v>
      </c>
      <c r="CL1553" s="13"/>
      <c r="CM1553" s="13" t="s">
        <v>158</v>
      </c>
      <c r="CN1553" s="15"/>
      <c r="CP1553" s="109" t="s">
        <v>161</v>
      </c>
      <c r="CQ1553" s="110"/>
      <c r="CR1553" s="111" t="s">
        <v>162</v>
      </c>
      <c r="CS1553" s="112"/>
      <c r="CU1553" s="38" t="s">
        <v>29</v>
      </c>
      <c r="CW1553" s="55" t="s">
        <v>47</v>
      </c>
    </row>
    <row r="1554" spans="1:101" ht="18" customHeight="1" thickTop="1" thickBot="1">
      <c r="D1554" s="16">
        <v>0</v>
      </c>
      <c r="E1554" s="17">
        <f t="shared" ref="E1554" si="16422">$B1551*$E$4</f>
        <v>3.1113135999999999</v>
      </c>
      <c r="F1554" s="18">
        <v>1</v>
      </c>
      <c r="G1554" s="19">
        <v>0</v>
      </c>
      <c r="H1554" s="10"/>
      <c r="I1554" s="16">
        <v>0</v>
      </c>
      <c r="J1554" s="17">
        <v>0</v>
      </c>
      <c r="K1554" s="18">
        <v>1</v>
      </c>
      <c r="L1554" s="19">
        <v>0</v>
      </c>
      <c r="N1554" s="1">
        <f t="shared" ref="N1554" si="16423">D1554*I1551+F1554*I1554-E1554*J1551-G1554*J1554</f>
        <v>0</v>
      </c>
      <c r="O1554" s="4">
        <f t="shared" ref="O1554" si="16424">(D1554*J1551+E1554*I1551+F1554*J1554+G1554*I1554)</f>
        <v>3.1113135999999999</v>
      </c>
      <c r="P1554" s="2">
        <f t="shared" ref="P1554" si="16425">D1554*K1551+F1554*K1554-E1554*L1551-G1554*L1554</f>
        <v>-15.960681426222081</v>
      </c>
      <c r="Q1554" s="3">
        <f t="shared" ref="Q1554" si="16426">(D1554*L1551+E1554*K1551+F1554*L1554+G1554*K1554)</f>
        <v>0</v>
      </c>
      <c r="S1554" s="16">
        <v>0</v>
      </c>
      <c r="T1554" s="17">
        <f t="shared" ref="T1554" si="16427">$B1551*$T$4</f>
        <v>6.8931136000000004</v>
      </c>
      <c r="U1554" s="18">
        <v>1</v>
      </c>
      <c r="V1554" s="19">
        <v>0</v>
      </c>
      <c r="W1554" s="20"/>
      <c r="X1554" s="1">
        <f t="shared" ref="X1554" si="16428">N1554*S1551+P1554*S1554-O1554*T1551-Q1554*T1554</f>
        <v>0</v>
      </c>
      <c r="Y1554" s="4">
        <f t="shared" ref="Y1554" si="16429">(N1554*T1551+O1554*S1551+P1554*T1554+Q1554*S1554)</f>
        <v>-106.90747660435882</v>
      </c>
      <c r="Z1554" s="2">
        <f t="shared" ref="Z1554" si="16430">N1554*U1551+P1554*U1554-O1554*V1551-Q1554*V1554</f>
        <v>-15.960681426222081</v>
      </c>
      <c r="AA1554" s="3">
        <f t="shared" ref="AA1554" si="16431">(N1554*V1551+O1554*U1551+P1554*V1554+Q1554*U1554)</f>
        <v>0</v>
      </c>
      <c r="AB1554" s="20"/>
      <c r="AC1554" s="16">
        <v>0</v>
      </c>
      <c r="AD1554" s="17">
        <v>0</v>
      </c>
      <c r="AE1554" s="18">
        <v>1</v>
      </c>
      <c r="AF1554" s="19">
        <v>0</v>
      </c>
      <c r="AG1554" s="20"/>
      <c r="AH1554" s="1">
        <f t="shared" ref="AH1554" si="16432">X1554*AC1551+Z1554*AC1554-Y1554*AD1551-AA1554*AD1554</f>
        <v>0</v>
      </c>
      <c r="AI1554" s="4">
        <f t="shared" ref="AI1554" si="16433">(X1554*AD1551+Y1554*AC1551+Z1554*AD1554+AA1554*AC1554)</f>
        <v>-106.90747660435882</v>
      </c>
      <c r="AJ1554" s="2">
        <f t="shared" ref="AJ1554" si="16434">X1554*AE1551+Z1554*AE1554-Y1554*AF1551-AA1554*AF1554</f>
        <v>683.39721978473597</v>
      </c>
      <c r="AK1554" s="3">
        <f t="shared" ref="AK1554" si="16435">(X1554*AF1551+Y1554*AE1551+Z1554*AF1554+AA1554*AE1554)</f>
        <v>0</v>
      </c>
      <c r="AL1554" s="20"/>
      <c r="AM1554" s="16">
        <v>0</v>
      </c>
      <c r="AN1554" s="17">
        <f t="shared" ref="AN1554" si="16436">$B1551*$AN$4</f>
        <v>7.2800031999999995</v>
      </c>
      <c r="AO1554" s="18">
        <v>1</v>
      </c>
      <c r="AP1554" s="19">
        <v>0</v>
      </c>
      <c r="AR1554" s="1">
        <f t="shared" ref="AR1554" si="16437">AH1554*AM1551+AJ1554*AM1554-AI1554*AN1551-AK1554*AN1554</f>
        <v>0</v>
      </c>
      <c r="AS1554" s="4">
        <f t="shared" ref="AS1554" si="16438">(AH1554*AN1551+AI1554*AM1551+AJ1554*AN1554+AK1554*AM1554)</f>
        <v>4868.2264702996217</v>
      </c>
      <c r="AT1554" s="2">
        <f t="shared" ref="AT1554" si="16439">AH1554*AO1551+AJ1554*AO1554-AI1554*AP1551-AK1554*AP1554</f>
        <v>683.39721978473597</v>
      </c>
      <c r="AU1554" s="3">
        <f t="shared" ref="AU1554" si="16440">(AH1554*AP1551+AI1554*AO1551+AJ1554*AP1554+AK1554*AO1554)</f>
        <v>0</v>
      </c>
      <c r="AV1554" s="20"/>
      <c r="AW1554" s="16">
        <v>0</v>
      </c>
      <c r="AX1554" s="17">
        <v>0</v>
      </c>
      <c r="AY1554" s="18">
        <v>1</v>
      </c>
      <c r="AZ1554" s="19">
        <v>0</v>
      </c>
      <c r="BA1554" s="20"/>
      <c r="BB1554" s="1">
        <f t="shared" ref="BB1554" si="16441">AR1554*AW1551+AT1554*AW1554-AS1554*AX1551-AU1554*AX1554</f>
        <v>0</v>
      </c>
      <c r="BC1554" s="4">
        <f t="shared" ref="BC1554" si="16442">(AR1554*AX1551+AS1554*AW1551+AT1554*AX1554+AU1554*AW1554)</f>
        <v>4868.2264702996217</v>
      </c>
      <c r="BD1554" s="2">
        <f t="shared" ref="BD1554" si="16443">AR1554*AY1551+AT1554*AY1554-AS1554*AZ1551-AU1554*AZ1554</f>
        <v>-31163.13732604665</v>
      </c>
      <c r="BE1554" s="3">
        <f t="shared" ref="BE1554" si="16444">(AR1554*AZ1551+AS1554*AY1551+AT1554*AZ1554+AU1554*AY1554)</f>
        <v>0</v>
      </c>
      <c r="BF1554" s="20"/>
      <c r="BG1554" s="16">
        <v>0</v>
      </c>
      <c r="BH1554" s="17">
        <f t="shared" ref="BH1554" si="16445">$B1551*$BH$4</f>
        <v>6.8931136000000004</v>
      </c>
      <c r="BI1554" s="18">
        <v>1</v>
      </c>
      <c r="BJ1554" s="19">
        <v>0</v>
      </c>
      <c r="BK1554" s="20"/>
      <c r="BL1554" s="1">
        <f t="shared" ref="BL1554" si="16446">BB1554*BG1551+BD1554*BG1554-BC1554*BH1551-BE1554*BH1554</f>
        <v>0</v>
      </c>
      <c r="BM1554" s="4">
        <f t="shared" ref="BM1554" si="16447">(BB1554*BH1551+BC1554*BG1551+BD1554*BH1554+BE1554*BG1554)</f>
        <v>-209942.8192505402</v>
      </c>
      <c r="BN1554" s="2">
        <f t="shared" ref="BN1554" si="16448">BB1554*BI1551+BD1554*BI1554-BC1554*BJ1551-BE1554*BJ1554</f>
        <v>-31163.13732604665</v>
      </c>
      <c r="BO1554" s="3">
        <f t="shared" ref="BO1554" si="16449">(BB1554*BJ1551+BC1554*BI1551+BD1554*BJ1554+BE1554*BI1554)</f>
        <v>0</v>
      </c>
      <c r="BP1554" s="20"/>
      <c r="BQ1554" s="16">
        <v>0</v>
      </c>
      <c r="BR1554" s="17">
        <v>0</v>
      </c>
      <c r="BS1554" s="18">
        <v>1</v>
      </c>
      <c r="BT1554" s="19">
        <v>0</v>
      </c>
      <c r="BU1554" s="20"/>
      <c r="BV1554" s="1">
        <f t="shared" ref="BV1554" si="16450">BL1554*BQ1551+BN1554*BQ1554-BM1554*BR1551-BO1554*BR1554</f>
        <v>0</v>
      </c>
      <c r="BW1554" s="4">
        <f t="shared" ref="BW1554" si="16451">(BL1554*BR1551+BM1554*BQ1551+BN1554*BR1554+BO1554*BQ1554)</f>
        <v>-209942.8192505402</v>
      </c>
      <c r="BX1554" s="2">
        <f t="shared" ref="BX1554" si="16452">BL1554*BS1551+BN1554*BS1554-BM1554*BT1551-BO1554*BT1554</f>
        <v>1113296.6416661246</v>
      </c>
      <c r="BY1554" s="3">
        <f t="shared" ref="BY1554" si="16453">(BL1554*BT1551+BM1554*BS1551+BN1554*BT1554+BO1554*BS1554)</f>
        <v>0</v>
      </c>
      <c r="BZ1554" s="20"/>
      <c r="CA1554" s="16">
        <v>0</v>
      </c>
      <c r="CB1554" s="17">
        <f t="shared" ref="CB1554" si="16454">$B1551*$CB$4</f>
        <v>3.1113135999999999</v>
      </c>
      <c r="CC1554" s="18">
        <v>1</v>
      </c>
      <c r="CD1554" s="19">
        <v>0</v>
      </c>
      <c r="CE1554" s="20"/>
      <c r="CF1554" s="1">
        <f t="shared" ref="CF1554" si="16455">BV1554*CA1551+BX1554*CA1554-BW1554*CB1551-BY1554*CB1554</f>
        <v>0</v>
      </c>
      <c r="CG1554" s="4">
        <f t="shared" ref="CG1554" si="16456">(BV1554*CB1551+BW1554*CA1551+BX1554*CB1554+BY1554*CA1554)</f>
        <v>3253872.1627995996</v>
      </c>
      <c r="CH1554" s="2">
        <f t="shared" ref="CH1554" si="16457">BV1554*CC1551+BX1554*CC1554-BW1554*CD1551-BY1554*CD1554</f>
        <v>1113296.6416661246</v>
      </c>
      <c r="CI1554" s="3">
        <f t="shared" ref="CI1554" si="16458">(BV1554*CD1551+BW1554*CC1551+BX1554*CD1554+BY1554*CC1554)</f>
        <v>0</v>
      </c>
      <c r="CK1554" s="16">
        <f t="shared" ref="CK1554" si="16459">1/$CL$4</f>
        <v>1</v>
      </c>
      <c r="CL1554" s="17">
        <v>0</v>
      </c>
      <c r="CM1554" s="18">
        <v>1</v>
      </c>
      <c r="CN1554" s="19">
        <v>0</v>
      </c>
      <c r="CP1554" s="1">
        <f t="shared" ref="CP1554" si="16460">CF1554*CK1551+CH1554*CK1554-CG1554*CL1551-CI1554*CL1554</f>
        <v>1113296.6416661246</v>
      </c>
      <c r="CQ1554" s="4">
        <f t="shared" ref="CQ1554" si="16461">(CF1554*CL1551+CG1554*CK1551+CH1554*CL1554+CI1554*CK1554)</f>
        <v>3253872.1627995996</v>
      </c>
      <c r="CR1554" s="2">
        <f t="shared" ref="CR1554" si="16462">CF1554*CM1551+CH1554*CM1554-CG1554*CN1551-CI1554*CN1554</f>
        <v>1113296.6416661246</v>
      </c>
      <c r="CS1554" s="3">
        <f t="shared" ref="CS1554" si="16463">(CF1554*CN1551+CG1554*CM1551+CH1554*CN1554+CI1554*CM1554)</f>
        <v>0</v>
      </c>
      <c r="CU1554" s="39">
        <f t="shared" ref="CU1554" si="16464">(180/PI())*ATAN(-1*(CQ1551/CP1551))</f>
        <v>18.888134232367317</v>
      </c>
      <c r="CW1554" s="56">
        <f t="shared" ref="CW1554" si="16465">20*LOG(((1-(10^(CU1551/20)^2)*(1-((1-CW1551)/(1+CW1551))^2))^0.5))</f>
        <v>-9.9904325534926293E-13</v>
      </c>
    </row>
    <row r="1555" spans="1:101" ht="18" customHeight="1"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/>
      <c r="S1555" s="20"/>
      <c r="T1555" s="20"/>
      <c r="U1555" s="20"/>
      <c r="V1555" s="20"/>
      <c r="W1555" s="20"/>
      <c r="X1555" s="20"/>
      <c r="Y1555" s="20"/>
      <c r="Z1555" s="20"/>
      <c r="AA1555" s="20"/>
      <c r="AB1555" s="30"/>
      <c r="AC1555" s="20"/>
      <c r="AD1555" s="20"/>
      <c r="AE1555" s="20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</row>
    <row r="1556" spans="1:101" ht="18" customHeight="1"/>
    <row r="1557" spans="1:101" ht="18" customHeight="1" thickBot="1">
      <c r="A1557" s="23"/>
      <c r="B1557" s="23"/>
      <c r="C1557" s="23"/>
      <c r="D1557" s="20" t="s">
        <v>6</v>
      </c>
      <c r="E1557" s="20"/>
      <c r="F1557" s="20"/>
      <c r="G1557" s="20"/>
      <c r="H1557" s="20"/>
      <c r="I1557" s="20" t="s">
        <v>7</v>
      </c>
      <c r="J1557" s="20"/>
      <c r="K1557" s="20"/>
      <c r="L1557" s="20"/>
      <c r="M1557" s="23"/>
      <c r="N1557" s="23"/>
      <c r="O1557" s="24" t="s">
        <v>8</v>
      </c>
      <c r="P1557" s="23"/>
      <c r="Q1557" s="23"/>
      <c r="R1557" s="23"/>
      <c r="S1557" s="20"/>
      <c r="T1557" s="20" t="s">
        <v>9</v>
      </c>
      <c r="U1557" s="23"/>
      <c r="V1557" s="23"/>
      <c r="W1557" s="23"/>
      <c r="X1557" s="23"/>
      <c r="Y1557" s="24" t="s">
        <v>10</v>
      </c>
      <c r="Z1557" s="23"/>
      <c r="AA1557" s="23"/>
      <c r="AB1557" s="23"/>
      <c r="AC1557" s="24" t="s">
        <v>11</v>
      </c>
      <c r="AD1557" s="20"/>
      <c r="AE1557" s="20"/>
      <c r="AF1557" s="20"/>
      <c r="AG1557" s="20"/>
      <c r="AH1557" s="23"/>
      <c r="AI1557" s="24" t="s">
        <v>12</v>
      </c>
      <c r="AJ1557" s="23"/>
      <c r="AK1557" s="23"/>
      <c r="AL1557" s="20"/>
      <c r="AM1557" s="24" t="s">
        <v>21</v>
      </c>
      <c r="AN1557" s="20"/>
      <c r="AO1557" s="23"/>
      <c r="AP1557" s="23"/>
      <c r="AQ1557" s="23"/>
      <c r="AR1557" s="23"/>
      <c r="AS1557" s="24" t="s">
        <v>87</v>
      </c>
      <c r="AT1557" s="23"/>
      <c r="AU1557" s="23"/>
      <c r="AV1557" s="23"/>
      <c r="AW1557" s="24" t="s">
        <v>22</v>
      </c>
      <c r="AX1557" s="20"/>
      <c r="AY1557" s="20"/>
      <c r="AZ1557" s="20"/>
      <c r="BA1557" s="20"/>
      <c r="BB1557" s="23"/>
      <c r="BC1557" s="24" t="s">
        <v>13</v>
      </c>
      <c r="BD1557" s="23"/>
      <c r="BE1557" s="23"/>
      <c r="BF1557" s="23"/>
      <c r="BG1557" s="24" t="s">
        <v>23</v>
      </c>
      <c r="BH1557" s="20"/>
      <c r="BI1557" s="23"/>
      <c r="BJ1557" s="23"/>
      <c r="BK1557" s="23"/>
      <c r="BL1557" s="23"/>
      <c r="BM1557" s="24" t="s">
        <v>24</v>
      </c>
      <c r="BN1557" s="23"/>
      <c r="BO1557" s="23"/>
      <c r="BP1557" s="23"/>
      <c r="BQ1557" s="24" t="s">
        <v>22</v>
      </c>
      <c r="BR1557" s="20"/>
      <c r="BS1557" s="20"/>
      <c r="BT1557" s="20"/>
      <c r="BU1557" s="20"/>
      <c r="BV1557" s="23"/>
      <c r="BW1557" s="24" t="s">
        <v>25</v>
      </c>
      <c r="BX1557" s="23"/>
      <c r="BY1557" s="23"/>
      <c r="BZ1557" s="23"/>
      <c r="CA1557" s="24" t="s">
        <v>23</v>
      </c>
      <c r="CB1557" s="20"/>
      <c r="CC1557" s="23"/>
      <c r="CD1557" s="23"/>
      <c r="CE1557" s="23"/>
      <c r="CF1557" s="23"/>
      <c r="CG1557" s="24" t="s">
        <v>88</v>
      </c>
      <c r="CH1557" s="23"/>
      <c r="CI1557" s="23"/>
      <c r="CJ1557" s="23"/>
      <c r="CK1557" s="24" t="s">
        <v>155</v>
      </c>
      <c r="CL1557" s="24"/>
      <c r="CM1557" s="23"/>
      <c r="CN1557" s="23"/>
      <c r="CO1557" s="23"/>
      <c r="CP1557" s="23"/>
      <c r="CQ1557" s="24" t="s">
        <v>89</v>
      </c>
      <c r="CR1557" s="23"/>
      <c r="CS1557" s="23"/>
    </row>
    <row r="1558" spans="1:101" ht="18" customHeight="1" thickBot="1">
      <c r="A1558" s="23"/>
      <c r="B1558" s="33"/>
      <c r="C1558" s="23"/>
      <c r="D1558" s="7" t="s">
        <v>99</v>
      </c>
      <c r="E1558" s="8"/>
      <c r="F1558" s="8" t="s">
        <v>100</v>
      </c>
      <c r="G1558" s="9"/>
      <c r="H1558" s="10"/>
      <c r="I1558" s="7" t="s">
        <v>103</v>
      </c>
      <c r="J1558" s="8"/>
      <c r="K1558" s="8" t="s">
        <v>104</v>
      </c>
      <c r="L1558" s="9"/>
      <c r="M1558" s="23"/>
      <c r="N1558" s="194" t="s">
        <v>74</v>
      </c>
      <c r="O1558" s="195"/>
      <c r="P1558" s="196" t="s">
        <v>75</v>
      </c>
      <c r="Q1558" s="197"/>
      <c r="R1558" s="23"/>
      <c r="S1558" s="7" t="s">
        <v>2</v>
      </c>
      <c r="T1558" s="8"/>
      <c r="U1558" s="8" t="s">
        <v>3</v>
      </c>
      <c r="V1558" s="9"/>
      <c r="W1558" s="20"/>
      <c r="X1558" s="194" t="s">
        <v>108</v>
      </c>
      <c r="Y1558" s="195"/>
      <c r="Z1558" s="196" t="s">
        <v>109</v>
      </c>
      <c r="AA1558" s="197"/>
      <c r="AB1558" s="20"/>
      <c r="AC1558" s="7" t="s">
        <v>107</v>
      </c>
      <c r="AD1558" s="8"/>
      <c r="AE1558" s="8" t="s">
        <v>14</v>
      </c>
      <c r="AF1558" s="9"/>
      <c r="AG1558" s="20"/>
      <c r="AH1558" s="194" t="s">
        <v>112</v>
      </c>
      <c r="AI1558" s="195"/>
      <c r="AJ1558" s="196" t="s">
        <v>113</v>
      </c>
      <c r="AK1558" s="197"/>
      <c r="AL1558" s="20"/>
      <c r="AM1558" s="106" t="s">
        <v>135</v>
      </c>
      <c r="AN1558" s="107"/>
      <c r="AO1558" s="107" t="s">
        <v>136</v>
      </c>
      <c r="AP1558" s="108"/>
      <c r="AQ1558" s="23"/>
      <c r="AR1558" s="194" t="s">
        <v>116</v>
      </c>
      <c r="AS1558" s="195"/>
      <c r="AT1558" s="196" t="s">
        <v>0</v>
      </c>
      <c r="AU1558" s="197"/>
      <c r="AV1558" s="36"/>
      <c r="AW1558" s="7" t="s">
        <v>139</v>
      </c>
      <c r="AX1558" s="8"/>
      <c r="AY1558" s="8" t="s">
        <v>140</v>
      </c>
      <c r="AZ1558" s="9"/>
      <c r="BA1558" s="20"/>
      <c r="BB1558" s="194" t="s">
        <v>119</v>
      </c>
      <c r="BC1558" s="195"/>
      <c r="BD1558" s="196" t="s">
        <v>120</v>
      </c>
      <c r="BE1558" s="197"/>
      <c r="BF1558" s="36"/>
      <c r="BG1558" s="190" t="s">
        <v>143</v>
      </c>
      <c r="BH1558" s="191"/>
      <c r="BI1558" s="192" t="s">
        <v>144</v>
      </c>
      <c r="BJ1558" s="193"/>
      <c r="BK1558" s="36"/>
      <c r="BL1558" s="194" t="s">
        <v>123</v>
      </c>
      <c r="BM1558" s="195"/>
      <c r="BN1558" s="196" t="s">
        <v>124</v>
      </c>
      <c r="BO1558" s="197"/>
      <c r="BP1558" s="36"/>
      <c r="BQ1558" s="7" t="s">
        <v>147</v>
      </c>
      <c r="BR1558" s="8"/>
      <c r="BS1558" s="8" t="s">
        <v>148</v>
      </c>
      <c r="BT1558" s="9"/>
      <c r="BU1558" s="20"/>
      <c r="BV1558" s="194" t="s">
        <v>127</v>
      </c>
      <c r="BW1558" s="195"/>
      <c r="BX1558" s="196" t="s">
        <v>128</v>
      </c>
      <c r="BY1558" s="197"/>
      <c r="BZ1558" s="36"/>
      <c r="CA1558" s="7" t="s">
        <v>151</v>
      </c>
      <c r="CB1558" s="8"/>
      <c r="CC1558" s="8" t="s">
        <v>152</v>
      </c>
      <c r="CD1558" s="9"/>
      <c r="CE1558" s="36"/>
      <c r="CF1558" s="194" t="s">
        <v>131</v>
      </c>
      <c r="CG1558" s="195"/>
      <c r="CH1558" s="196" t="s">
        <v>132</v>
      </c>
      <c r="CI1558" s="197"/>
      <c r="CJ1558" s="23"/>
      <c r="CK1558" s="7" t="s">
        <v>156</v>
      </c>
      <c r="CL1558" s="8"/>
      <c r="CM1558" s="8" t="s">
        <v>157</v>
      </c>
      <c r="CN1558" s="9"/>
      <c r="CO1558" s="23"/>
      <c r="CP1558" s="194" t="s">
        <v>160</v>
      </c>
      <c r="CQ1558" s="195"/>
      <c r="CR1558" s="196" t="s">
        <v>132</v>
      </c>
      <c r="CS1558" s="197"/>
      <c r="CU1558" s="26" t="s">
        <v>15</v>
      </c>
      <c r="CW1558" s="52" t="s">
        <v>46</v>
      </c>
    </row>
    <row r="1559" spans="1:101" ht="18" customHeight="1" thickTop="1" thickBot="1">
      <c r="B1559" s="34">
        <v>3.84</v>
      </c>
      <c r="D1559" s="11">
        <v>1</v>
      </c>
      <c r="E1559" s="12">
        <v>0</v>
      </c>
      <c r="F1559" s="13">
        <v>0</v>
      </c>
      <c r="G1559" s="14">
        <v>0</v>
      </c>
      <c r="H1559" s="10"/>
      <c r="I1559" s="11">
        <v>1</v>
      </c>
      <c r="J1559" s="12">
        <v>0</v>
      </c>
      <c r="K1559" s="13">
        <v>0</v>
      </c>
      <c r="L1559" s="40">
        <f t="shared" ref="L1559" si="16466">$B1559*$J$4</f>
        <v>5.4798336000000001</v>
      </c>
      <c r="N1559" s="1">
        <f t="shared" ref="N1559" si="16467">D1559*I1559+F1559*I1562-E1559*J1559-G1559*J1562</f>
        <v>1</v>
      </c>
      <c r="O1559" s="4">
        <f t="shared" ref="O1559" si="16468">(D1559*J1559+E1559*I1559+F1559*J1562+G1559*I1562)</f>
        <v>0</v>
      </c>
      <c r="P1559" s="2">
        <f t="shared" ref="P1559" si="16469">D1559*K1559+F1559*K1562-E1559*L1559-G1559*L1562</f>
        <v>0</v>
      </c>
      <c r="Q1559" s="3">
        <f t="shared" ref="Q1559" si="16470">(D1559*L1559+E1559*K1559+F1559*L1562+G1559*K1562)</f>
        <v>5.4798336000000001</v>
      </c>
      <c r="S1559" s="11">
        <v>1</v>
      </c>
      <c r="T1559" s="12">
        <v>0</v>
      </c>
      <c r="U1559" s="13">
        <v>0</v>
      </c>
      <c r="V1559" s="13">
        <v>0</v>
      </c>
      <c r="W1559" s="20"/>
      <c r="X1559" s="1">
        <f t="shared" ref="X1559" si="16471">N1559*S1559+P1559*S1562-O1559*T1559-Q1559*T1562</f>
        <v>-36.970880516587521</v>
      </c>
      <c r="Y1559" s="4">
        <f t="shared" ref="Y1559" si="16472">(N1559*T1559+O1559*S1559+P1559*T1562+Q1559*S1562)</f>
        <v>0</v>
      </c>
      <c r="Z1559" s="2">
        <f t="shared" ref="Z1559" si="16473">N1559*U1559+P1559*U1562-O1559*V1559-Q1559*V1562</f>
        <v>0</v>
      </c>
      <c r="AA1559" s="3">
        <f t="shared" ref="AA1559" si="16474">(N1559*V1559+O1559*U1559+P1559*V1562+Q1559*U1562)</f>
        <v>5.4798336000000001</v>
      </c>
      <c r="AB1559" s="20"/>
      <c r="AC1559" s="11">
        <v>1</v>
      </c>
      <c r="AD1559" s="12">
        <v>0</v>
      </c>
      <c r="AE1559" s="13">
        <v>0</v>
      </c>
      <c r="AF1559" s="40">
        <f t="shared" ref="AF1559" si="16475">$B1559*$AD$4</f>
        <v>6.5759616000000003</v>
      </c>
      <c r="AG1559" s="20"/>
      <c r="AH1559" s="1">
        <f t="shared" ref="AH1559" si="16476">X1559*AC1559+Z1559*AC1562-Y1559*AD1559-AA1559*AD1562</f>
        <v>-36.970880516587521</v>
      </c>
      <c r="AI1559" s="4">
        <f t="shared" ref="AI1559" si="16477">(X1559*AD1559+Y1559*AC1559+Z1559*AD1562+AA1559*AC1562)</f>
        <v>0</v>
      </c>
      <c r="AJ1559" s="2">
        <f t="shared" ref="AJ1559" si="16478">X1559*AE1559+Z1559*AE1562-Y1559*AF1559-AA1559*AF1562</f>
        <v>0</v>
      </c>
      <c r="AK1559" s="3">
        <f t="shared" ref="AK1559" si="16479">(X1559*AF1559+Y1559*AE1559+Z1559*AF1562+AA1559*AE1562)</f>
        <v>-237.63925699526771</v>
      </c>
      <c r="AL1559" s="20"/>
      <c r="AM1559" s="11">
        <v>1</v>
      </c>
      <c r="AN1559" s="12">
        <v>0</v>
      </c>
      <c r="AO1559" s="13">
        <v>0</v>
      </c>
      <c r="AP1559" s="14">
        <v>0</v>
      </c>
      <c r="AR1559" s="1">
        <f t="shared" ref="AR1559" si="16480">AH1559*AM1559+AJ1559*AM1562-AI1559*AN1559-AK1559*AN1562</f>
        <v>1702.1013386628097</v>
      </c>
      <c r="AS1559" s="4">
        <f t="shared" ref="AS1559" si="16481">(AH1559*AN1559+AI1559*AM1559+AJ1559*AN1562+AK1559*AM1562)</f>
        <v>0</v>
      </c>
      <c r="AT1559" s="2">
        <f t="shared" ref="AT1559" si="16482">AH1559*AO1559+AJ1559*AO1562-AI1559*AP1559-AK1559*AP1562</f>
        <v>0</v>
      </c>
      <c r="AU1559" s="3">
        <f t="shared" ref="AU1559" si="16483">(AH1559*AP1559+AI1559*AO1559+AJ1559*AP1562+AK1559*AO1562)</f>
        <v>-237.63925699526771</v>
      </c>
      <c r="AV1559" s="20"/>
      <c r="AW1559" s="11">
        <v>1</v>
      </c>
      <c r="AX1559" s="12">
        <v>0</v>
      </c>
      <c r="AY1559" s="13">
        <v>0</v>
      </c>
      <c r="AZ1559" s="40">
        <f t="shared" ref="AZ1559" si="16484">$B1559*$AX$4</f>
        <v>6.5759616000000003</v>
      </c>
      <c r="BA1559" s="20"/>
      <c r="BB1559" s="1">
        <f t="shared" ref="BB1559" si="16485">AR1559*AW1559+AT1559*AW1562-AS1559*AX1559-AU1559*AX1562</f>
        <v>1702.1013386628097</v>
      </c>
      <c r="BC1559" s="4">
        <f t="shared" ref="BC1559" si="16486">(AR1559*AX1559+AS1559*AW1559+AT1559*AX1562+AU1559*AW1562)</f>
        <v>0</v>
      </c>
      <c r="BD1559" s="2">
        <f t="shared" ref="BD1559" si="16487">AR1559*AY1559+AT1559*AY1562-AS1559*AZ1559-AU1559*AZ1562</f>
        <v>0</v>
      </c>
      <c r="BE1559" s="3">
        <f t="shared" ref="BE1559" si="16488">(AR1559*AZ1559+AS1559*AY1559+AT1559*AZ1562+AU1559*AY1562)</f>
        <v>10955.313785359964</v>
      </c>
      <c r="BF1559" s="20"/>
      <c r="BG1559" s="11">
        <v>1</v>
      </c>
      <c r="BH1559" s="12">
        <v>0</v>
      </c>
      <c r="BI1559" s="13">
        <v>0</v>
      </c>
      <c r="BJ1559" s="14">
        <v>0</v>
      </c>
      <c r="BK1559" s="20"/>
      <c r="BL1559" s="1">
        <f t="shared" ref="BL1559" si="16489">BB1559*BG1559+BD1559*BG1562-BC1559*BH1559-BE1559*BH1562</f>
        <v>-74209.493999857572</v>
      </c>
      <c r="BM1559" s="4">
        <f t="shared" ref="BM1559" si="16490">(BB1559*BH1559+BC1559*BG1559+BD1559*BH1562+BE1559*BG1562)</f>
        <v>0</v>
      </c>
      <c r="BN1559" s="2">
        <f t="shared" ref="BN1559" si="16491">BB1559*BI1559+BD1559*BI1562-BC1559*BJ1559-BE1559*BJ1562</f>
        <v>0</v>
      </c>
      <c r="BO1559" s="3">
        <f t="shared" ref="BO1559" si="16492">(BB1559*BJ1559+BC1559*BI1559+BD1559*BJ1562+BE1559*BI1562)</f>
        <v>10955.313785359964</v>
      </c>
      <c r="BP1559" s="20"/>
      <c r="BQ1559" s="11">
        <v>1</v>
      </c>
      <c r="BR1559" s="12">
        <v>0</v>
      </c>
      <c r="BS1559" s="13">
        <v>0</v>
      </c>
      <c r="BT1559" s="40">
        <f t="shared" ref="BT1559" si="16493">$B1559*BR$4</f>
        <v>5.4798336000000001</v>
      </c>
      <c r="BU1559" s="20"/>
      <c r="BV1559" s="1">
        <f t="shared" ref="BV1559" si="16494">BL1559*BQ1559+BN1559*BQ1562-BM1559*BR1559-BO1559*BR1562</f>
        <v>-74209.493999857572</v>
      </c>
      <c r="BW1559" s="4">
        <f t="shared" ref="BW1559" si="16495">(BL1559*BR1559+BM1559*BQ1559+BN1559*BR1562+BO1559*BQ1562)</f>
        <v>0</v>
      </c>
      <c r="BX1559" s="2">
        <f t="shared" ref="BX1559" si="16496">BL1559*BS1559+BN1559*BS1562-BM1559*BT1559-BO1559*BT1562</f>
        <v>0</v>
      </c>
      <c r="BY1559" s="3">
        <f t="shared" ref="BY1559" si="16497">(BL1559*BT1559+BM1559*BS1559+BN1559*BT1562+BO1559*BS1562)</f>
        <v>-395700.36487405794</v>
      </c>
      <c r="BZ1559" s="20"/>
      <c r="CA1559" s="11">
        <v>1</v>
      </c>
      <c r="CB1559" s="12">
        <v>0</v>
      </c>
      <c r="CC1559" s="13">
        <v>0</v>
      </c>
      <c r="CD1559" s="14">
        <v>0</v>
      </c>
      <c r="CE1559" s="20"/>
      <c r="CF1559" s="1">
        <f t="shared" ref="CF1559" si="16498">BV1559*CA1559+BX1559*CA1562-BW1559*CB1559-BY1559*CB1562</f>
        <v>1163384.2334214137</v>
      </c>
      <c r="CG1559" s="4">
        <f t="shared" ref="CG1559" si="16499">(BV1559*CB1559+BW1559*CA1559+BX1559*CB1562+BY1559*CA1562)</f>
        <v>0</v>
      </c>
      <c r="CH1559" s="2">
        <f t="shared" ref="CH1559" si="16500">BV1559*CC1559+BX1559*CC1562-BW1559*CD1559-BY1559*CD1562</f>
        <v>0</v>
      </c>
      <c r="CI1559" s="3">
        <f t="shared" ref="CI1559" si="16501">(BV1559*CD1559+BW1559*CC1559+BX1559*CD1562+BY1559*CC1562)</f>
        <v>-395700.36487405794</v>
      </c>
      <c r="CJ1559" s="28"/>
      <c r="CK1559" s="11">
        <v>1</v>
      </c>
      <c r="CL1559" s="12">
        <v>0</v>
      </c>
      <c r="CM1559" s="13">
        <v>0</v>
      </c>
      <c r="CN1559" s="14">
        <v>0</v>
      </c>
      <c r="CP1559" s="1">
        <f t="shared" ref="CP1559" si="16502">CF1559*CK1559+CH1559*CK1562-CG1559*CL1559-CI1559*CL1562</f>
        <v>1163384.2334214137</v>
      </c>
      <c r="CQ1559" s="4">
        <f t="shared" ref="CQ1559" si="16503">(CF1559*CL1559+CG1559*CK1559+CH1559*CL1562+CI1559*CK1562)</f>
        <v>-395700.36487405794</v>
      </c>
      <c r="CR1559" s="2">
        <f t="shared" ref="CR1559" si="16504">CF1559*CM1559+CH1559*CM1562-CG1559*CN1559-CI1559*CN1562</f>
        <v>0</v>
      </c>
      <c r="CS1559" s="3">
        <f t="shared" ref="CS1559" si="16505">(CF1559*CN1559+CG1559*CM1559+CH1559*CN1562+CI1559*CM1562)</f>
        <v>-395700.36487405794</v>
      </c>
      <c r="CU1559" s="29">
        <f t="shared" ref="CU1559" si="16506">20*LOG(((1+$CL$4)/$CL$4)/((CP1559+CP1562)^2+(CQ1559+CQ1562)^2)^0.5)</f>
        <v>-125.61184961489826</v>
      </c>
      <c r="CW1559" s="53">
        <f t="shared" ref="CW1559" si="16507">((CP1559^2+CQ1559^2)^0.5)/((CP1562^2+CQ1562^2)^0.5)</f>
        <v>0.3401286982466652</v>
      </c>
    </row>
    <row r="1560" spans="1:101" ht="18" customHeight="1" thickBot="1">
      <c r="D1560" s="11"/>
      <c r="E1560" s="13"/>
      <c r="F1560" s="13"/>
      <c r="G1560" s="15"/>
      <c r="H1560" s="10"/>
      <c r="I1560" s="11"/>
      <c r="J1560" s="13"/>
      <c r="K1560" s="13"/>
      <c r="L1560" s="15"/>
      <c r="N1560" s="5"/>
      <c r="Q1560" s="6"/>
      <c r="S1560" s="11"/>
      <c r="T1560" s="13"/>
      <c r="U1560" s="13"/>
      <c r="V1560" s="15"/>
      <c r="W1560" s="20"/>
      <c r="X1560" s="5"/>
      <c r="AA1560" s="6"/>
      <c r="AB1560" s="20"/>
      <c r="AC1560" s="11"/>
      <c r="AD1560" s="13"/>
      <c r="AE1560" s="13"/>
      <c r="AF1560" s="15"/>
      <c r="AG1560" s="20"/>
      <c r="AH1560" s="5"/>
      <c r="AK1560" s="6"/>
      <c r="AL1560" s="20"/>
      <c r="AM1560" s="11"/>
      <c r="AN1560" s="13"/>
      <c r="AO1560" s="13"/>
      <c r="AP1560" s="15"/>
      <c r="AR1560" s="5"/>
      <c r="AU1560" s="6"/>
      <c r="AW1560" s="11"/>
      <c r="AX1560" s="13"/>
      <c r="AY1560" s="13"/>
      <c r="AZ1560" s="15"/>
      <c r="BA1560" s="20"/>
      <c r="BB1560" s="5"/>
      <c r="BE1560" s="6"/>
      <c r="BG1560" s="11"/>
      <c r="BH1560" s="13"/>
      <c r="BI1560" s="13"/>
      <c r="BJ1560" s="15"/>
      <c r="BL1560" s="5"/>
      <c r="BO1560" s="6"/>
      <c r="BQ1560" s="11"/>
      <c r="BR1560" s="13"/>
      <c r="BS1560" s="13"/>
      <c r="BT1560" s="15"/>
      <c r="BU1560" s="20"/>
      <c r="BV1560" s="5"/>
      <c r="BY1560" s="6"/>
      <c r="CA1560" s="11"/>
      <c r="CB1560" s="13"/>
      <c r="CC1560" s="13"/>
      <c r="CD1560" s="15"/>
      <c r="CF1560" s="5"/>
      <c r="CI1560" s="6"/>
      <c r="CK1560" s="11"/>
      <c r="CL1560" s="13"/>
      <c r="CM1560" s="13"/>
      <c r="CN1560" s="15"/>
      <c r="CP1560" s="5"/>
      <c r="CS1560" s="6"/>
      <c r="CW1560" s="54"/>
    </row>
    <row r="1561" spans="1:101" ht="18" customHeight="1" thickBot="1">
      <c r="D1561" s="11" t="s">
        <v>101</v>
      </c>
      <c r="E1561" s="13"/>
      <c r="F1561" s="13" t="s">
        <v>102</v>
      </c>
      <c r="G1561" s="15"/>
      <c r="H1561" s="10"/>
      <c r="I1561" s="11" t="s">
        <v>106</v>
      </c>
      <c r="J1561" s="13"/>
      <c r="K1561" s="13" t="s">
        <v>105</v>
      </c>
      <c r="L1561" s="15"/>
      <c r="N1561" s="194" t="s">
        <v>16</v>
      </c>
      <c r="O1561" s="195"/>
      <c r="P1561" s="196" t="s">
        <v>17</v>
      </c>
      <c r="Q1561" s="197"/>
      <c r="S1561" s="11" t="s">
        <v>4</v>
      </c>
      <c r="T1561" s="13"/>
      <c r="U1561" s="13" t="s">
        <v>5</v>
      </c>
      <c r="V1561" s="15"/>
      <c r="W1561" s="20"/>
      <c r="X1561" s="194" t="s">
        <v>111</v>
      </c>
      <c r="Y1561" s="195"/>
      <c r="Z1561" s="196" t="s">
        <v>110</v>
      </c>
      <c r="AA1561" s="197"/>
      <c r="AB1561" s="20"/>
      <c r="AC1561" s="11" t="s">
        <v>18</v>
      </c>
      <c r="AD1561" s="13"/>
      <c r="AE1561" s="13" t="s">
        <v>19</v>
      </c>
      <c r="AF1561" s="15"/>
      <c r="AG1561" s="20"/>
      <c r="AH1561" s="194" t="s">
        <v>114</v>
      </c>
      <c r="AI1561" s="195"/>
      <c r="AJ1561" s="196" t="s">
        <v>115</v>
      </c>
      <c r="AK1561" s="197"/>
      <c r="AL1561" s="20"/>
      <c r="AM1561" s="11" t="s">
        <v>138</v>
      </c>
      <c r="AN1561" s="13"/>
      <c r="AO1561" s="13" t="s">
        <v>137</v>
      </c>
      <c r="AP1561" s="15"/>
      <c r="AR1561" s="194" t="s">
        <v>117</v>
      </c>
      <c r="AS1561" s="195"/>
      <c r="AT1561" s="196" t="s">
        <v>118</v>
      </c>
      <c r="AU1561" s="197"/>
      <c r="AV1561" s="36"/>
      <c r="AW1561" s="11" t="s">
        <v>142</v>
      </c>
      <c r="AX1561" s="13"/>
      <c r="AY1561" s="13" t="s">
        <v>141</v>
      </c>
      <c r="AZ1561" s="15"/>
      <c r="BA1561" s="20"/>
      <c r="BB1561" s="194" t="s">
        <v>122</v>
      </c>
      <c r="BC1561" s="195"/>
      <c r="BD1561" s="196" t="s">
        <v>121</v>
      </c>
      <c r="BE1561" s="197"/>
      <c r="BF1561" s="36"/>
      <c r="BG1561" s="11" t="s">
        <v>145</v>
      </c>
      <c r="BH1561" s="13"/>
      <c r="BI1561" s="13" t="s">
        <v>146</v>
      </c>
      <c r="BJ1561" s="15"/>
      <c r="BK1561" s="36"/>
      <c r="BL1561" s="194" t="s">
        <v>125</v>
      </c>
      <c r="BM1561" s="195"/>
      <c r="BN1561" s="196" t="s">
        <v>126</v>
      </c>
      <c r="BO1561" s="197"/>
      <c r="BP1561" s="36"/>
      <c r="BQ1561" s="11" t="s">
        <v>150</v>
      </c>
      <c r="BR1561" s="13"/>
      <c r="BS1561" s="13" t="s">
        <v>149</v>
      </c>
      <c r="BT1561" s="15"/>
      <c r="BU1561" s="20"/>
      <c r="BV1561" s="194" t="s">
        <v>129</v>
      </c>
      <c r="BW1561" s="195"/>
      <c r="BX1561" s="196" t="s">
        <v>130</v>
      </c>
      <c r="BY1561" s="197"/>
      <c r="BZ1561" s="36"/>
      <c r="CA1561" s="11" t="s">
        <v>154</v>
      </c>
      <c r="CB1561" s="13"/>
      <c r="CC1561" s="13" t="s">
        <v>153</v>
      </c>
      <c r="CD1561" s="15"/>
      <c r="CE1561" s="36"/>
      <c r="CF1561" s="194" t="s">
        <v>134</v>
      </c>
      <c r="CG1561" s="195"/>
      <c r="CH1561" s="196" t="s">
        <v>133</v>
      </c>
      <c r="CI1561" s="197"/>
      <c r="CK1561" s="11" t="s">
        <v>159</v>
      </c>
      <c r="CL1561" s="13"/>
      <c r="CM1561" s="13" t="s">
        <v>158</v>
      </c>
      <c r="CN1561" s="15"/>
      <c r="CP1561" s="109" t="s">
        <v>161</v>
      </c>
      <c r="CQ1561" s="110"/>
      <c r="CR1561" s="111" t="s">
        <v>162</v>
      </c>
      <c r="CS1561" s="112"/>
      <c r="CU1561" s="38" t="s">
        <v>29</v>
      </c>
      <c r="CW1561" s="55" t="s">
        <v>47</v>
      </c>
    </row>
    <row r="1562" spans="1:101" ht="18" customHeight="1" thickTop="1" thickBot="1">
      <c r="D1562" s="16">
        <v>0</v>
      </c>
      <c r="E1562" s="17">
        <f t="shared" ref="E1562" si="16508">$B1559*$E$4</f>
        <v>3.1276031999999998</v>
      </c>
      <c r="F1562" s="18">
        <v>1</v>
      </c>
      <c r="G1562" s="19">
        <v>0</v>
      </c>
      <c r="H1562" s="10"/>
      <c r="I1562" s="16">
        <v>0</v>
      </c>
      <c r="J1562" s="17">
        <v>0</v>
      </c>
      <c r="K1562" s="18">
        <v>1</v>
      </c>
      <c r="L1562" s="19">
        <v>0</v>
      </c>
      <c r="N1562" s="1">
        <f t="shared" ref="N1562" si="16509">D1562*I1559+F1562*I1562-E1562*J1559-G1562*J1562</f>
        <v>0</v>
      </c>
      <c r="O1562" s="4">
        <f t="shared" ref="O1562" si="16510">(D1562*J1559+E1562*I1559+F1562*J1562+G1562*I1562)</f>
        <v>3.1276031999999998</v>
      </c>
      <c r="P1562" s="2">
        <f t="shared" ref="P1562" si="16511">D1562*K1559+F1562*K1562-E1562*L1559-G1562*L1562</f>
        <v>-16.138745102827521</v>
      </c>
      <c r="Q1562" s="3">
        <f t="shared" ref="Q1562" si="16512">(D1562*L1559+E1562*K1559+F1562*L1562+G1562*K1562)</f>
        <v>0</v>
      </c>
      <c r="S1562" s="16">
        <v>0</v>
      </c>
      <c r="T1562" s="17">
        <f t="shared" ref="T1562" si="16513">$B1559*$T$4</f>
        <v>6.9292031999999999</v>
      </c>
      <c r="U1562" s="18">
        <v>1</v>
      </c>
      <c r="V1562" s="19">
        <v>0</v>
      </c>
      <c r="W1562" s="20"/>
      <c r="X1562" s="1">
        <f t="shared" ref="X1562" si="16514">N1562*S1559+P1562*S1562-O1562*T1559-Q1562*T1562</f>
        <v>0</v>
      </c>
      <c r="Y1562" s="4">
        <f t="shared" ref="Y1562" si="16515">(N1562*T1559+O1562*S1559+P1562*T1562+Q1562*S1562)</f>
        <v>-108.70104101049679</v>
      </c>
      <c r="Z1562" s="2">
        <f t="shared" ref="Z1562" si="16516">N1562*U1559+P1562*U1562-O1562*V1559-Q1562*V1562</f>
        <v>-16.138745102827521</v>
      </c>
      <c r="AA1562" s="3">
        <f t="shared" ref="AA1562" si="16517">(N1562*V1559+O1562*U1559+P1562*V1562+Q1562*U1562)</f>
        <v>0</v>
      </c>
      <c r="AB1562" s="20"/>
      <c r="AC1562" s="16">
        <v>0</v>
      </c>
      <c r="AD1562" s="17">
        <v>0</v>
      </c>
      <c r="AE1562" s="18">
        <v>1</v>
      </c>
      <c r="AF1562" s="19">
        <v>0</v>
      </c>
      <c r="AG1562" s="20"/>
      <c r="AH1562" s="1">
        <f t="shared" ref="AH1562" si="16518">X1562*AC1559+Z1562*AC1562-Y1562*AD1559-AA1562*AD1562</f>
        <v>0</v>
      </c>
      <c r="AI1562" s="4">
        <f t="shared" ref="AI1562" si="16519">(X1562*AD1559+Y1562*AC1559+Z1562*AD1562+AA1562*AC1562)</f>
        <v>-108.70104101049679</v>
      </c>
      <c r="AJ1562" s="2">
        <f t="shared" ref="AJ1562" si="16520">X1562*AE1559+Z1562*AE1562-Y1562*AF1559-AA1562*AF1562</f>
        <v>698.67512646222463</v>
      </c>
      <c r="AK1562" s="3">
        <f t="shared" ref="AK1562" si="16521">(X1562*AF1559+Y1562*AE1559+Z1562*AF1562+AA1562*AE1562)</f>
        <v>0</v>
      </c>
      <c r="AL1562" s="20"/>
      <c r="AM1562" s="16">
        <v>0</v>
      </c>
      <c r="AN1562" s="17">
        <f t="shared" ref="AN1562" si="16522">$B1559*$AN$4</f>
        <v>7.3181183999999995</v>
      </c>
      <c r="AO1562" s="18">
        <v>1</v>
      </c>
      <c r="AP1562" s="19">
        <v>0</v>
      </c>
      <c r="AR1562" s="1">
        <f t="shared" ref="AR1562" si="16523">AH1562*AM1559+AJ1562*AM1562-AI1562*AN1559-AK1562*AN1562</f>
        <v>0</v>
      </c>
      <c r="AS1562" s="4">
        <f t="shared" ref="AS1562" si="16524">(AH1562*AN1559+AI1562*AM1559+AJ1562*AN1562+AK1562*AM1562)</f>
        <v>5004.286257575036</v>
      </c>
      <c r="AT1562" s="2">
        <f t="shared" ref="AT1562" si="16525">AH1562*AO1559+AJ1562*AO1562-AI1562*AP1559-AK1562*AP1562</f>
        <v>698.67512646222463</v>
      </c>
      <c r="AU1562" s="3">
        <f t="shared" ref="AU1562" si="16526">(AH1562*AP1559+AI1562*AO1559+AJ1562*AP1562+AK1562*AO1562)</f>
        <v>0</v>
      </c>
      <c r="AV1562" s="20"/>
      <c r="AW1562" s="16">
        <v>0</v>
      </c>
      <c r="AX1562" s="17">
        <v>0</v>
      </c>
      <c r="AY1562" s="18">
        <v>1</v>
      </c>
      <c r="AZ1562" s="19">
        <v>0</v>
      </c>
      <c r="BA1562" s="20"/>
      <c r="BB1562" s="1">
        <f t="shared" ref="BB1562" si="16527">AR1562*AW1559+AT1562*AW1562-AS1562*AX1559-AU1562*AX1562</f>
        <v>0</v>
      </c>
      <c r="BC1562" s="4">
        <f t="shared" ref="BC1562" si="16528">(AR1562*AX1559+AS1562*AW1559+AT1562*AX1562+AU1562*AW1562)</f>
        <v>5004.286257575036</v>
      </c>
      <c r="BD1562" s="2">
        <f t="shared" ref="BD1562" si="16529">AR1562*AY1559+AT1562*AY1562-AS1562*AZ1559-AU1562*AZ1562</f>
        <v>-32209.319138758921</v>
      </c>
      <c r="BE1562" s="3">
        <f t="shared" ref="BE1562" si="16530">(AR1562*AZ1559+AS1562*AY1559+AT1562*AZ1562+AU1562*AY1562)</f>
        <v>0</v>
      </c>
      <c r="BF1562" s="20"/>
      <c r="BG1562" s="16">
        <v>0</v>
      </c>
      <c r="BH1562" s="17">
        <f t="shared" ref="BH1562" si="16531">$B1559*$BH$4</f>
        <v>6.9292031999999999</v>
      </c>
      <c r="BI1562" s="18">
        <v>1</v>
      </c>
      <c r="BJ1562" s="19">
        <v>0</v>
      </c>
      <c r="BK1562" s="20"/>
      <c r="BL1562" s="1">
        <f t="shared" ref="BL1562" si="16532">BB1562*BG1559+BD1562*BG1562-BC1562*BH1559-BE1562*BH1562</f>
        <v>0</v>
      </c>
      <c r="BM1562" s="4">
        <f t="shared" ref="BM1562" si="16533">(BB1562*BH1559+BC1562*BG1559+BD1562*BH1562+BE1562*BG1562)</f>
        <v>-218180.63098853451</v>
      </c>
      <c r="BN1562" s="2">
        <f t="shared" ref="BN1562" si="16534">BB1562*BI1559+BD1562*BI1562-BC1562*BJ1559-BE1562*BJ1562</f>
        <v>-32209.319138758921</v>
      </c>
      <c r="BO1562" s="3">
        <f t="shared" ref="BO1562" si="16535">(BB1562*BJ1559+BC1562*BI1559+BD1562*BJ1562+BE1562*BI1562)</f>
        <v>0</v>
      </c>
      <c r="BP1562" s="20"/>
      <c r="BQ1562" s="16">
        <v>0</v>
      </c>
      <c r="BR1562" s="17">
        <v>0</v>
      </c>
      <c r="BS1562" s="18">
        <v>1</v>
      </c>
      <c r="BT1562" s="19">
        <v>0</v>
      </c>
      <c r="BU1562" s="20"/>
      <c r="BV1562" s="1">
        <f t="shared" ref="BV1562" si="16536">BL1562*BQ1559+BN1562*BQ1562-BM1562*BR1559-BO1562*BR1562</f>
        <v>0</v>
      </c>
      <c r="BW1562" s="4">
        <f t="shared" ref="BW1562" si="16537">(BL1562*BR1559+BM1562*BQ1559+BN1562*BR1562+BO1562*BQ1562)</f>
        <v>-218180.63098853451</v>
      </c>
      <c r="BX1562" s="2">
        <f t="shared" ref="BX1562" si="16538">BL1562*BS1559+BN1562*BS1562-BM1562*BT1559-BO1562*BT1562</f>
        <v>1163384.2334214139</v>
      </c>
      <c r="BY1562" s="3">
        <f t="shared" ref="BY1562" si="16539">(BL1562*BT1559+BM1562*BS1559+BN1562*BT1562+BO1562*BS1562)</f>
        <v>0</v>
      </c>
      <c r="BZ1562" s="20"/>
      <c r="CA1562" s="16">
        <v>0</v>
      </c>
      <c r="CB1562" s="17">
        <f t="shared" ref="CB1562" si="16540">$B1559*$CB$4</f>
        <v>3.1276031999999998</v>
      </c>
      <c r="CC1562" s="18">
        <v>1</v>
      </c>
      <c r="CD1562" s="19">
        <v>0</v>
      </c>
      <c r="CE1562" s="20"/>
      <c r="CF1562" s="1">
        <f t="shared" ref="CF1562" si="16541">BV1562*CA1559+BX1562*CA1562-BW1562*CB1559-BY1562*CB1562</f>
        <v>0</v>
      </c>
      <c r="CG1562" s="4">
        <f t="shared" ref="CG1562" si="16542">(BV1562*CB1559+BW1562*CA1559+BX1562*CB1562+BY1562*CA1562)</f>
        <v>3420423.6202898263</v>
      </c>
      <c r="CH1562" s="2">
        <f t="shared" ref="CH1562" si="16543">BV1562*CC1559+BX1562*CC1562-BW1562*CD1559-BY1562*CD1562</f>
        <v>1163384.2334214139</v>
      </c>
      <c r="CI1562" s="3">
        <f t="shared" ref="CI1562" si="16544">(BV1562*CD1559+BW1562*CC1559+BX1562*CD1562+BY1562*CC1562)</f>
        <v>0</v>
      </c>
      <c r="CK1562" s="16">
        <f t="shared" ref="CK1562" si="16545">1/$CL$4</f>
        <v>1</v>
      </c>
      <c r="CL1562" s="17">
        <v>0</v>
      </c>
      <c r="CM1562" s="18">
        <v>1</v>
      </c>
      <c r="CN1562" s="19">
        <v>0</v>
      </c>
      <c r="CP1562" s="1">
        <f t="shared" ref="CP1562" si="16546">CF1562*CK1559+CH1562*CK1562-CG1562*CL1559-CI1562*CL1562</f>
        <v>1163384.2334214139</v>
      </c>
      <c r="CQ1562" s="4">
        <f t="shared" ref="CQ1562" si="16547">(CF1562*CL1559+CG1562*CK1559+CH1562*CL1562+CI1562*CK1562)</f>
        <v>3420423.6202898263</v>
      </c>
      <c r="CR1562" s="2">
        <f t="shared" ref="CR1562" si="16548">CF1562*CM1559+CH1562*CM1562-CG1562*CN1559-CI1562*CN1562</f>
        <v>1163384.2334214139</v>
      </c>
      <c r="CS1562" s="3">
        <f t="shared" ref="CS1562" si="16549">(CF1562*CN1559+CG1562*CM1559+CH1562*CN1562+CI1562*CM1562)</f>
        <v>0</v>
      </c>
      <c r="CU1562" s="39">
        <f t="shared" ref="CU1562" si="16550">(180/PI())*ATAN(-1*(CQ1559/CP1559))</f>
        <v>18.784642739390446</v>
      </c>
      <c r="CW1562" s="56">
        <f t="shared" ref="CW1562" si="16551">20*LOG(((1-(10^(CU1559/20)^2)*(1-((1-CW1559)/(1+CW1559))^2))^0.5))</f>
        <v>-9.0357483616047705E-13</v>
      </c>
    </row>
    <row r="1563" spans="1:101" ht="18" customHeight="1"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/>
      <c r="R1563" s="20"/>
      <c r="S1563" s="20"/>
      <c r="T1563" s="20"/>
      <c r="U1563" s="20"/>
      <c r="V1563" s="20"/>
      <c r="W1563" s="20"/>
      <c r="X1563" s="20"/>
      <c r="Y1563" s="20"/>
      <c r="Z1563" s="20"/>
      <c r="AA1563" s="20"/>
      <c r="AB1563" s="30"/>
      <c r="AC1563" s="20"/>
      <c r="AD1563" s="20"/>
      <c r="AE1563" s="20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</row>
    <row r="1564" spans="1:101" ht="18" customHeight="1"/>
    <row r="1565" spans="1:101" ht="18" customHeight="1" thickBot="1">
      <c r="A1565" s="23"/>
      <c r="B1565" s="23"/>
      <c r="C1565" s="23"/>
      <c r="D1565" s="20" t="s">
        <v>6</v>
      </c>
      <c r="E1565" s="20"/>
      <c r="F1565" s="20"/>
      <c r="G1565" s="20"/>
      <c r="H1565" s="20"/>
      <c r="I1565" s="20" t="s">
        <v>7</v>
      </c>
      <c r="J1565" s="20"/>
      <c r="K1565" s="20"/>
      <c r="L1565" s="20"/>
      <c r="M1565" s="23"/>
      <c r="N1565" s="23"/>
      <c r="O1565" s="24" t="s">
        <v>8</v>
      </c>
      <c r="P1565" s="23"/>
      <c r="Q1565" s="23"/>
      <c r="R1565" s="23"/>
      <c r="S1565" s="20"/>
      <c r="T1565" s="20" t="s">
        <v>9</v>
      </c>
      <c r="U1565" s="23"/>
      <c r="V1565" s="23"/>
      <c r="W1565" s="23"/>
      <c r="X1565" s="23"/>
      <c r="Y1565" s="24" t="s">
        <v>10</v>
      </c>
      <c r="Z1565" s="23"/>
      <c r="AA1565" s="23"/>
      <c r="AB1565" s="23"/>
      <c r="AC1565" s="24" t="s">
        <v>11</v>
      </c>
      <c r="AD1565" s="20"/>
      <c r="AE1565" s="20"/>
      <c r="AF1565" s="20"/>
      <c r="AG1565" s="20"/>
      <c r="AH1565" s="23"/>
      <c r="AI1565" s="24" t="s">
        <v>12</v>
      </c>
      <c r="AJ1565" s="23"/>
      <c r="AK1565" s="23"/>
      <c r="AL1565" s="20"/>
      <c r="AM1565" s="24" t="s">
        <v>21</v>
      </c>
      <c r="AN1565" s="20"/>
      <c r="AO1565" s="23"/>
      <c r="AP1565" s="23"/>
      <c r="AQ1565" s="23"/>
      <c r="AR1565" s="23"/>
      <c r="AS1565" s="24" t="s">
        <v>87</v>
      </c>
      <c r="AT1565" s="23"/>
      <c r="AU1565" s="23"/>
      <c r="AV1565" s="23"/>
      <c r="AW1565" s="24" t="s">
        <v>22</v>
      </c>
      <c r="AX1565" s="20"/>
      <c r="AY1565" s="20"/>
      <c r="AZ1565" s="20"/>
      <c r="BA1565" s="20"/>
      <c r="BB1565" s="23"/>
      <c r="BC1565" s="24" t="s">
        <v>13</v>
      </c>
      <c r="BD1565" s="23"/>
      <c r="BE1565" s="23"/>
      <c r="BF1565" s="23"/>
      <c r="BG1565" s="24" t="s">
        <v>23</v>
      </c>
      <c r="BH1565" s="20"/>
      <c r="BI1565" s="23"/>
      <c r="BJ1565" s="23"/>
      <c r="BK1565" s="23"/>
      <c r="BL1565" s="23"/>
      <c r="BM1565" s="24" t="s">
        <v>24</v>
      </c>
      <c r="BN1565" s="23"/>
      <c r="BO1565" s="23"/>
      <c r="BP1565" s="23"/>
      <c r="BQ1565" s="24" t="s">
        <v>22</v>
      </c>
      <c r="BR1565" s="20"/>
      <c r="BS1565" s="20"/>
      <c r="BT1565" s="20"/>
      <c r="BU1565" s="20"/>
      <c r="BV1565" s="23"/>
      <c r="BW1565" s="24" t="s">
        <v>25</v>
      </c>
      <c r="BX1565" s="23"/>
      <c r="BY1565" s="23"/>
      <c r="BZ1565" s="23"/>
      <c r="CA1565" s="24" t="s">
        <v>23</v>
      </c>
      <c r="CB1565" s="20"/>
      <c r="CC1565" s="23"/>
      <c r="CD1565" s="23"/>
      <c r="CE1565" s="23"/>
      <c r="CF1565" s="23"/>
      <c r="CG1565" s="24" t="s">
        <v>88</v>
      </c>
      <c r="CH1565" s="23"/>
      <c r="CI1565" s="23"/>
      <c r="CJ1565" s="23"/>
      <c r="CK1565" s="24" t="s">
        <v>155</v>
      </c>
      <c r="CL1565" s="24"/>
      <c r="CM1565" s="23"/>
      <c r="CN1565" s="23"/>
      <c r="CO1565" s="23"/>
      <c r="CP1565" s="23"/>
      <c r="CQ1565" s="24" t="s">
        <v>89</v>
      </c>
      <c r="CR1565" s="23"/>
      <c r="CS1565" s="23"/>
    </row>
    <row r="1566" spans="1:101" ht="18" customHeight="1" thickBot="1">
      <c r="A1566" s="23"/>
      <c r="B1566" s="33"/>
      <c r="C1566" s="23"/>
      <c r="D1566" s="7" t="s">
        <v>99</v>
      </c>
      <c r="E1566" s="8"/>
      <c r="F1566" s="8" t="s">
        <v>100</v>
      </c>
      <c r="G1566" s="9"/>
      <c r="H1566" s="10"/>
      <c r="I1566" s="7" t="s">
        <v>103</v>
      </c>
      <c r="J1566" s="8"/>
      <c r="K1566" s="8" t="s">
        <v>104</v>
      </c>
      <c r="L1566" s="9"/>
      <c r="M1566" s="23"/>
      <c r="N1566" s="194" t="s">
        <v>74</v>
      </c>
      <c r="O1566" s="195"/>
      <c r="P1566" s="196" t="s">
        <v>75</v>
      </c>
      <c r="Q1566" s="197"/>
      <c r="R1566" s="23"/>
      <c r="S1566" s="7" t="s">
        <v>2</v>
      </c>
      <c r="T1566" s="8"/>
      <c r="U1566" s="8" t="s">
        <v>3</v>
      </c>
      <c r="V1566" s="9"/>
      <c r="W1566" s="20"/>
      <c r="X1566" s="194" t="s">
        <v>108</v>
      </c>
      <c r="Y1566" s="195"/>
      <c r="Z1566" s="196" t="s">
        <v>109</v>
      </c>
      <c r="AA1566" s="197"/>
      <c r="AB1566" s="20"/>
      <c r="AC1566" s="7" t="s">
        <v>107</v>
      </c>
      <c r="AD1566" s="8"/>
      <c r="AE1566" s="8" t="s">
        <v>14</v>
      </c>
      <c r="AF1566" s="9"/>
      <c r="AG1566" s="20"/>
      <c r="AH1566" s="194" t="s">
        <v>112</v>
      </c>
      <c r="AI1566" s="195"/>
      <c r="AJ1566" s="196" t="s">
        <v>113</v>
      </c>
      <c r="AK1566" s="197"/>
      <c r="AL1566" s="20"/>
      <c r="AM1566" s="106" t="s">
        <v>135</v>
      </c>
      <c r="AN1566" s="107"/>
      <c r="AO1566" s="107" t="s">
        <v>136</v>
      </c>
      <c r="AP1566" s="108"/>
      <c r="AQ1566" s="23"/>
      <c r="AR1566" s="194" t="s">
        <v>116</v>
      </c>
      <c r="AS1566" s="195"/>
      <c r="AT1566" s="196" t="s">
        <v>0</v>
      </c>
      <c r="AU1566" s="197"/>
      <c r="AV1566" s="36"/>
      <c r="AW1566" s="7" t="s">
        <v>139</v>
      </c>
      <c r="AX1566" s="8"/>
      <c r="AY1566" s="8" t="s">
        <v>140</v>
      </c>
      <c r="AZ1566" s="9"/>
      <c r="BA1566" s="20"/>
      <c r="BB1566" s="194" t="s">
        <v>119</v>
      </c>
      <c r="BC1566" s="195"/>
      <c r="BD1566" s="196" t="s">
        <v>120</v>
      </c>
      <c r="BE1566" s="197"/>
      <c r="BF1566" s="36"/>
      <c r="BG1566" s="190" t="s">
        <v>143</v>
      </c>
      <c r="BH1566" s="191"/>
      <c r="BI1566" s="192" t="s">
        <v>144</v>
      </c>
      <c r="BJ1566" s="193"/>
      <c r="BK1566" s="36"/>
      <c r="BL1566" s="194" t="s">
        <v>123</v>
      </c>
      <c r="BM1566" s="195"/>
      <c r="BN1566" s="196" t="s">
        <v>124</v>
      </c>
      <c r="BO1566" s="197"/>
      <c r="BP1566" s="36"/>
      <c r="BQ1566" s="7" t="s">
        <v>147</v>
      </c>
      <c r="BR1566" s="8"/>
      <c r="BS1566" s="8" t="s">
        <v>148</v>
      </c>
      <c r="BT1566" s="9"/>
      <c r="BU1566" s="20"/>
      <c r="BV1566" s="194" t="s">
        <v>127</v>
      </c>
      <c r="BW1566" s="195"/>
      <c r="BX1566" s="196" t="s">
        <v>128</v>
      </c>
      <c r="BY1566" s="197"/>
      <c r="BZ1566" s="36"/>
      <c r="CA1566" s="7" t="s">
        <v>151</v>
      </c>
      <c r="CB1566" s="8"/>
      <c r="CC1566" s="8" t="s">
        <v>152</v>
      </c>
      <c r="CD1566" s="9"/>
      <c r="CE1566" s="36"/>
      <c r="CF1566" s="194" t="s">
        <v>131</v>
      </c>
      <c r="CG1566" s="195"/>
      <c r="CH1566" s="196" t="s">
        <v>132</v>
      </c>
      <c r="CI1566" s="197"/>
      <c r="CJ1566" s="23"/>
      <c r="CK1566" s="7" t="s">
        <v>156</v>
      </c>
      <c r="CL1566" s="8"/>
      <c r="CM1566" s="8" t="s">
        <v>157</v>
      </c>
      <c r="CN1566" s="9"/>
      <c r="CO1566" s="23"/>
      <c r="CP1566" s="194" t="s">
        <v>160</v>
      </c>
      <c r="CQ1566" s="195"/>
      <c r="CR1566" s="196" t="s">
        <v>132</v>
      </c>
      <c r="CS1566" s="197"/>
      <c r="CU1566" s="26" t="s">
        <v>15</v>
      </c>
      <c r="CW1566" s="52" t="s">
        <v>46</v>
      </c>
    </row>
    <row r="1567" spans="1:101" ht="18" customHeight="1" thickTop="1" thickBot="1">
      <c r="B1567" s="34">
        <v>3.86</v>
      </c>
      <c r="D1567" s="11">
        <v>1</v>
      </c>
      <c r="E1567" s="12">
        <v>0</v>
      </c>
      <c r="F1567" s="13">
        <v>0</v>
      </c>
      <c r="G1567" s="14">
        <v>0</v>
      </c>
      <c r="H1567" s="10"/>
      <c r="I1567" s="11">
        <v>1</v>
      </c>
      <c r="J1567" s="12">
        <v>0</v>
      </c>
      <c r="K1567" s="13">
        <v>0</v>
      </c>
      <c r="L1567" s="40">
        <f t="shared" ref="L1567" si="16552">$B1567*$J$4</f>
        <v>5.5083744000000001</v>
      </c>
      <c r="N1567" s="1">
        <f t="shared" ref="N1567" si="16553">D1567*I1567+F1567*I1570-E1567*J1567-G1567*J1570</f>
        <v>1</v>
      </c>
      <c r="O1567" s="4">
        <f t="shared" ref="O1567" si="16554">(D1567*J1567+E1567*I1567+F1567*J1570+G1567*I1570)</f>
        <v>0</v>
      </c>
      <c r="P1567" s="2">
        <f t="shared" ref="P1567" si="16555">D1567*K1567+F1567*K1570-E1567*L1567-G1567*L1570</f>
        <v>0</v>
      </c>
      <c r="Q1567" s="3">
        <f t="shared" ref="Q1567" si="16556">(D1567*L1567+E1567*K1567+F1567*L1570+G1567*K1570)</f>
        <v>5.5083744000000001</v>
      </c>
      <c r="S1567" s="11">
        <v>1</v>
      </c>
      <c r="T1567" s="12">
        <v>0</v>
      </c>
      <c r="U1567" s="13">
        <v>0</v>
      </c>
      <c r="V1567" s="13">
        <v>0</v>
      </c>
      <c r="W1567" s="20"/>
      <c r="X1567" s="1">
        <f t="shared" ref="X1567" si="16557">N1567*S1567+P1567*S1570-O1567*T1567-Q1567*T1570</f>
        <v>-37.367440548024319</v>
      </c>
      <c r="Y1567" s="4">
        <f t="shared" ref="Y1567" si="16558">(N1567*T1567+O1567*S1567+P1567*T1570+Q1567*S1570)</f>
        <v>0</v>
      </c>
      <c r="Z1567" s="2">
        <f t="shared" ref="Z1567" si="16559">N1567*U1567+P1567*U1570-O1567*V1567-Q1567*V1570</f>
        <v>0</v>
      </c>
      <c r="AA1567" s="3">
        <f t="shared" ref="AA1567" si="16560">(N1567*V1567+O1567*U1567+P1567*V1570+Q1567*U1570)</f>
        <v>5.5083744000000001</v>
      </c>
      <c r="AB1567" s="20"/>
      <c r="AC1567" s="11">
        <v>1</v>
      </c>
      <c r="AD1567" s="12">
        <v>0</v>
      </c>
      <c r="AE1567" s="13">
        <v>0</v>
      </c>
      <c r="AF1567" s="40">
        <f t="shared" ref="AF1567" si="16561">$B1567*$AD$4</f>
        <v>6.6102113999999998</v>
      </c>
      <c r="AG1567" s="20"/>
      <c r="AH1567" s="1">
        <f t="shared" ref="AH1567" si="16562">X1567*AC1567+Z1567*AC1570-Y1567*AD1567-AA1567*AD1570</f>
        <v>-37.367440548024319</v>
      </c>
      <c r="AI1567" s="4">
        <f t="shared" ref="AI1567" si="16563">(X1567*AD1567+Y1567*AC1567+Z1567*AD1570+AA1567*AC1570)</f>
        <v>0</v>
      </c>
      <c r="AJ1567" s="2">
        <f t="shared" ref="AJ1567" si="16564">X1567*AE1567+Z1567*AE1570-Y1567*AF1567-AA1567*AF1570</f>
        <v>0</v>
      </c>
      <c r="AK1567" s="3">
        <f t="shared" ref="AK1567" si="16565">(X1567*AF1567+Y1567*AE1567+Z1567*AF1570+AA1567*AE1570)</f>
        <v>-241.4983070993726</v>
      </c>
      <c r="AL1567" s="20"/>
      <c r="AM1567" s="11">
        <v>1</v>
      </c>
      <c r="AN1567" s="12">
        <v>0</v>
      </c>
      <c r="AO1567" s="13">
        <v>0</v>
      </c>
      <c r="AP1567" s="14">
        <v>0</v>
      </c>
      <c r="AR1567" s="1">
        <f t="shared" ref="AR1567" si="16566">AH1567*AM1567+AJ1567*AM1570-AI1567*AN1567-AK1567*AN1570</f>
        <v>1739.1505204794989</v>
      </c>
      <c r="AS1567" s="4">
        <f t="shared" ref="AS1567" si="16567">(AH1567*AN1567+AI1567*AM1567+AJ1567*AN1570+AK1567*AM1570)</f>
        <v>0</v>
      </c>
      <c r="AT1567" s="2">
        <f t="shared" ref="AT1567" si="16568">AH1567*AO1567+AJ1567*AO1570-AI1567*AP1567-AK1567*AP1570</f>
        <v>0</v>
      </c>
      <c r="AU1567" s="3">
        <f t="shared" ref="AU1567" si="16569">(AH1567*AP1567+AI1567*AO1567+AJ1567*AP1570+AK1567*AO1570)</f>
        <v>-241.4983070993726</v>
      </c>
      <c r="AV1567" s="20"/>
      <c r="AW1567" s="11">
        <v>1</v>
      </c>
      <c r="AX1567" s="12">
        <v>0</v>
      </c>
      <c r="AY1567" s="13">
        <v>0</v>
      </c>
      <c r="AZ1567" s="40">
        <f t="shared" ref="AZ1567" si="16570">$B1567*$AX$4</f>
        <v>6.6102113999999998</v>
      </c>
      <c r="BA1567" s="20"/>
      <c r="BB1567" s="1">
        <f t="shared" ref="BB1567" si="16571">AR1567*AW1567+AT1567*AW1570-AS1567*AX1567-AU1567*AX1570</f>
        <v>1739.1505204794989</v>
      </c>
      <c r="BC1567" s="4">
        <f t="shared" ref="BC1567" si="16572">(AR1567*AX1567+AS1567*AW1567+AT1567*AX1570+AU1567*AW1570)</f>
        <v>0</v>
      </c>
      <c r="BD1567" s="2">
        <f t="shared" ref="BD1567" si="16573">AR1567*AY1567+AT1567*AY1570-AS1567*AZ1567-AU1567*AZ1570</f>
        <v>0</v>
      </c>
      <c r="BE1567" s="3">
        <f t="shared" ref="BE1567" si="16574">(AR1567*AZ1567+AS1567*AY1567+AT1567*AZ1570+AU1567*AY1570)</f>
        <v>11254.654289690145</v>
      </c>
      <c r="BF1567" s="20"/>
      <c r="BG1567" s="11">
        <v>1</v>
      </c>
      <c r="BH1567" s="12">
        <v>0</v>
      </c>
      <c r="BI1567" s="13">
        <v>0</v>
      </c>
      <c r="BJ1567" s="14">
        <v>0</v>
      </c>
      <c r="BK1567" s="20"/>
      <c r="BL1567" s="1">
        <f t="shared" ref="BL1567" si="16575">BB1567*BG1567+BD1567*BG1570-BC1567*BH1567-BE1567*BH1570</f>
        <v>-76652.811969988383</v>
      </c>
      <c r="BM1567" s="4">
        <f t="shared" ref="BM1567" si="16576">(BB1567*BH1567+BC1567*BG1567+BD1567*BH1570+BE1567*BG1570)</f>
        <v>0</v>
      </c>
      <c r="BN1567" s="2">
        <f t="shared" ref="BN1567" si="16577">BB1567*BI1567+BD1567*BI1570-BC1567*BJ1567-BE1567*BJ1570</f>
        <v>0</v>
      </c>
      <c r="BO1567" s="3">
        <f t="shared" ref="BO1567" si="16578">(BB1567*BJ1567+BC1567*BI1567+BD1567*BJ1570+BE1567*BI1570)</f>
        <v>11254.654289690145</v>
      </c>
      <c r="BP1567" s="20"/>
      <c r="BQ1567" s="11">
        <v>1</v>
      </c>
      <c r="BR1567" s="12">
        <v>0</v>
      </c>
      <c r="BS1567" s="13">
        <v>0</v>
      </c>
      <c r="BT1567" s="40">
        <f t="shared" ref="BT1567" si="16579">$B1567*BR$4</f>
        <v>5.5083744000000001</v>
      </c>
      <c r="BU1567" s="20"/>
      <c r="BV1567" s="1">
        <f t="shared" ref="BV1567" si="16580">BL1567*BQ1567+BN1567*BQ1570-BM1567*BR1567-BO1567*BR1570</f>
        <v>-76652.811969988383</v>
      </c>
      <c r="BW1567" s="4">
        <f t="shared" ref="BW1567" si="16581">(BL1567*BR1567+BM1567*BQ1567+BN1567*BR1570+BO1567*BQ1570)</f>
        <v>0</v>
      </c>
      <c r="BX1567" s="2">
        <f t="shared" ref="BX1567" si="16582">BL1567*BS1567+BN1567*BS1570-BM1567*BT1567-BO1567*BT1570</f>
        <v>0</v>
      </c>
      <c r="BY1567" s="3">
        <f t="shared" ref="BY1567" si="16583">(BL1567*BT1567+BM1567*BS1567+BN1567*BT1570+BO1567*BS1570)</f>
        <v>-410977.73285380745</v>
      </c>
      <c r="BZ1567" s="20"/>
      <c r="CA1567" s="11">
        <v>1</v>
      </c>
      <c r="CB1567" s="12">
        <v>0</v>
      </c>
      <c r="CC1567" s="13">
        <v>0</v>
      </c>
      <c r="CD1567" s="14">
        <v>0</v>
      </c>
      <c r="CE1567" s="20"/>
      <c r="CF1567" s="1">
        <f t="shared" ref="CF1567" si="16584">BV1567*CA1567+BX1567*CA1570-BW1567*CB1567-BY1567*CB1570</f>
        <v>1215417.1233094202</v>
      </c>
      <c r="CG1567" s="4">
        <f t="shared" ref="CG1567" si="16585">(BV1567*CB1567+BW1567*CA1567+BX1567*CB1570+BY1567*CA1570)</f>
        <v>0</v>
      </c>
      <c r="CH1567" s="2">
        <f t="shared" ref="CH1567" si="16586">BV1567*CC1567+BX1567*CC1570-BW1567*CD1567-BY1567*CD1570</f>
        <v>0</v>
      </c>
      <c r="CI1567" s="3">
        <f t="shared" ref="CI1567" si="16587">(BV1567*CD1567+BW1567*CC1567+BX1567*CD1570+BY1567*CC1570)</f>
        <v>-410977.73285380745</v>
      </c>
      <c r="CJ1567" s="28"/>
      <c r="CK1567" s="11">
        <v>1</v>
      </c>
      <c r="CL1567" s="12">
        <v>0</v>
      </c>
      <c r="CM1567" s="13">
        <v>0</v>
      </c>
      <c r="CN1567" s="14">
        <v>0</v>
      </c>
      <c r="CP1567" s="1">
        <f t="shared" ref="CP1567" si="16588">CF1567*CK1567+CH1567*CK1570-CG1567*CL1567-CI1567*CL1570</f>
        <v>1215417.1233094202</v>
      </c>
      <c r="CQ1567" s="4">
        <f t="shared" ref="CQ1567" si="16589">(CF1567*CL1567+CG1567*CK1567+CH1567*CL1570+CI1567*CK1570)</f>
        <v>-410977.73285380745</v>
      </c>
      <c r="CR1567" s="2">
        <f t="shared" ref="CR1567" si="16590">CF1567*CM1567+CH1567*CM1570-CG1567*CN1567-CI1567*CN1570</f>
        <v>0</v>
      </c>
      <c r="CS1567" s="3">
        <f t="shared" ref="CS1567" si="16591">(CF1567*CN1567+CG1567*CM1567+CH1567*CN1570+CI1567*CM1570)</f>
        <v>-410977.73285380745</v>
      </c>
      <c r="CU1567" s="29">
        <f t="shared" ref="CU1567" si="16592">20*LOG(((1+$CL$4)/$CL$4)/((CP1567+CP1570)^2+(CQ1567+CQ1570)^2)^0.5)</f>
        <v>-126.03237741954744</v>
      </c>
      <c r="CW1567" s="53">
        <f t="shared" ref="CW1567" si="16593">((CP1567^2+CQ1567^2)^0.5)/((CP1570^2+CQ1570^2)^0.5)</f>
        <v>0.33813719172807039</v>
      </c>
    </row>
    <row r="1568" spans="1:101" ht="18" customHeight="1" thickBot="1">
      <c r="D1568" s="11"/>
      <c r="E1568" s="13"/>
      <c r="F1568" s="13"/>
      <c r="G1568" s="15"/>
      <c r="H1568" s="10"/>
      <c r="I1568" s="11"/>
      <c r="J1568" s="13"/>
      <c r="K1568" s="13"/>
      <c r="L1568" s="15"/>
      <c r="N1568" s="5"/>
      <c r="Q1568" s="6"/>
      <c r="S1568" s="11"/>
      <c r="T1568" s="13"/>
      <c r="U1568" s="13"/>
      <c r="V1568" s="15"/>
      <c r="W1568" s="20"/>
      <c r="X1568" s="5"/>
      <c r="AA1568" s="6"/>
      <c r="AB1568" s="20"/>
      <c r="AC1568" s="11"/>
      <c r="AD1568" s="13"/>
      <c r="AE1568" s="13"/>
      <c r="AF1568" s="15"/>
      <c r="AG1568" s="20"/>
      <c r="AH1568" s="5"/>
      <c r="AK1568" s="6"/>
      <c r="AL1568" s="20"/>
      <c r="AM1568" s="11"/>
      <c r="AN1568" s="13"/>
      <c r="AO1568" s="13"/>
      <c r="AP1568" s="15"/>
      <c r="AR1568" s="5"/>
      <c r="AU1568" s="6"/>
      <c r="AW1568" s="11"/>
      <c r="AX1568" s="13"/>
      <c r="AY1568" s="13"/>
      <c r="AZ1568" s="15"/>
      <c r="BA1568" s="20"/>
      <c r="BB1568" s="5"/>
      <c r="BE1568" s="6"/>
      <c r="BG1568" s="11"/>
      <c r="BH1568" s="13"/>
      <c r="BI1568" s="13"/>
      <c r="BJ1568" s="15"/>
      <c r="BL1568" s="5"/>
      <c r="BO1568" s="6"/>
      <c r="BQ1568" s="11"/>
      <c r="BR1568" s="13"/>
      <c r="BS1568" s="13"/>
      <c r="BT1568" s="15"/>
      <c r="BU1568" s="20"/>
      <c r="BV1568" s="5"/>
      <c r="BY1568" s="6"/>
      <c r="CA1568" s="11"/>
      <c r="CB1568" s="13"/>
      <c r="CC1568" s="13"/>
      <c r="CD1568" s="15"/>
      <c r="CF1568" s="5"/>
      <c r="CI1568" s="6"/>
      <c r="CK1568" s="11"/>
      <c r="CL1568" s="13"/>
      <c r="CM1568" s="13"/>
      <c r="CN1568" s="15"/>
      <c r="CP1568" s="5"/>
      <c r="CS1568" s="6"/>
      <c r="CW1568" s="54"/>
    </row>
    <row r="1569" spans="1:101" ht="18" customHeight="1" thickBot="1">
      <c r="D1569" s="11" t="s">
        <v>101</v>
      </c>
      <c r="E1569" s="13"/>
      <c r="F1569" s="13" t="s">
        <v>102</v>
      </c>
      <c r="G1569" s="15"/>
      <c r="H1569" s="10"/>
      <c r="I1569" s="11" t="s">
        <v>106</v>
      </c>
      <c r="J1569" s="13"/>
      <c r="K1569" s="13" t="s">
        <v>105</v>
      </c>
      <c r="L1569" s="15"/>
      <c r="N1569" s="194" t="s">
        <v>16</v>
      </c>
      <c r="O1569" s="195"/>
      <c r="P1569" s="196" t="s">
        <v>17</v>
      </c>
      <c r="Q1569" s="197"/>
      <c r="S1569" s="11" t="s">
        <v>4</v>
      </c>
      <c r="T1569" s="13"/>
      <c r="U1569" s="13" t="s">
        <v>5</v>
      </c>
      <c r="V1569" s="15"/>
      <c r="W1569" s="20"/>
      <c r="X1569" s="194" t="s">
        <v>111</v>
      </c>
      <c r="Y1569" s="195"/>
      <c r="Z1569" s="196" t="s">
        <v>110</v>
      </c>
      <c r="AA1569" s="197"/>
      <c r="AB1569" s="20"/>
      <c r="AC1569" s="11" t="s">
        <v>18</v>
      </c>
      <c r="AD1569" s="13"/>
      <c r="AE1569" s="13" t="s">
        <v>19</v>
      </c>
      <c r="AF1569" s="15"/>
      <c r="AG1569" s="20"/>
      <c r="AH1569" s="194" t="s">
        <v>114</v>
      </c>
      <c r="AI1569" s="195"/>
      <c r="AJ1569" s="196" t="s">
        <v>115</v>
      </c>
      <c r="AK1569" s="197"/>
      <c r="AL1569" s="20"/>
      <c r="AM1569" s="11" t="s">
        <v>138</v>
      </c>
      <c r="AN1569" s="13"/>
      <c r="AO1569" s="13" t="s">
        <v>137</v>
      </c>
      <c r="AP1569" s="15"/>
      <c r="AR1569" s="194" t="s">
        <v>117</v>
      </c>
      <c r="AS1569" s="195"/>
      <c r="AT1569" s="196" t="s">
        <v>118</v>
      </c>
      <c r="AU1569" s="197"/>
      <c r="AV1569" s="36"/>
      <c r="AW1569" s="11" t="s">
        <v>142</v>
      </c>
      <c r="AX1569" s="13"/>
      <c r="AY1569" s="13" t="s">
        <v>141</v>
      </c>
      <c r="AZ1569" s="15"/>
      <c r="BA1569" s="20"/>
      <c r="BB1569" s="194" t="s">
        <v>122</v>
      </c>
      <c r="BC1569" s="195"/>
      <c r="BD1569" s="196" t="s">
        <v>121</v>
      </c>
      <c r="BE1569" s="197"/>
      <c r="BF1569" s="36"/>
      <c r="BG1569" s="11" t="s">
        <v>145</v>
      </c>
      <c r="BH1569" s="13"/>
      <c r="BI1569" s="13" t="s">
        <v>146</v>
      </c>
      <c r="BJ1569" s="15"/>
      <c r="BK1569" s="36"/>
      <c r="BL1569" s="194" t="s">
        <v>125</v>
      </c>
      <c r="BM1569" s="195"/>
      <c r="BN1569" s="196" t="s">
        <v>126</v>
      </c>
      <c r="BO1569" s="197"/>
      <c r="BP1569" s="36"/>
      <c r="BQ1569" s="11" t="s">
        <v>150</v>
      </c>
      <c r="BR1569" s="13"/>
      <c r="BS1569" s="13" t="s">
        <v>149</v>
      </c>
      <c r="BT1569" s="15"/>
      <c r="BU1569" s="20"/>
      <c r="BV1569" s="194" t="s">
        <v>129</v>
      </c>
      <c r="BW1569" s="195"/>
      <c r="BX1569" s="196" t="s">
        <v>130</v>
      </c>
      <c r="BY1569" s="197"/>
      <c r="BZ1569" s="36"/>
      <c r="CA1569" s="11" t="s">
        <v>154</v>
      </c>
      <c r="CB1569" s="13"/>
      <c r="CC1569" s="13" t="s">
        <v>153</v>
      </c>
      <c r="CD1569" s="15"/>
      <c r="CE1569" s="36"/>
      <c r="CF1569" s="194" t="s">
        <v>134</v>
      </c>
      <c r="CG1569" s="195"/>
      <c r="CH1569" s="196" t="s">
        <v>133</v>
      </c>
      <c r="CI1569" s="197"/>
      <c r="CK1569" s="11" t="s">
        <v>159</v>
      </c>
      <c r="CL1569" s="13"/>
      <c r="CM1569" s="13" t="s">
        <v>158</v>
      </c>
      <c r="CN1569" s="15"/>
      <c r="CP1569" s="109" t="s">
        <v>161</v>
      </c>
      <c r="CQ1569" s="110"/>
      <c r="CR1569" s="111" t="s">
        <v>162</v>
      </c>
      <c r="CS1569" s="112"/>
      <c r="CU1569" s="38" t="s">
        <v>29</v>
      </c>
      <c r="CW1569" s="55" t="s">
        <v>47</v>
      </c>
    </row>
    <row r="1570" spans="1:101" ht="18" customHeight="1" thickTop="1" thickBot="1">
      <c r="D1570" s="16">
        <v>0</v>
      </c>
      <c r="E1570" s="17">
        <f t="shared" ref="E1570" si="16594">$B1567*$E$4</f>
        <v>3.1438927999999997</v>
      </c>
      <c r="F1570" s="18">
        <v>1</v>
      </c>
      <c r="G1570" s="19">
        <v>0</v>
      </c>
      <c r="H1570" s="10"/>
      <c r="I1570" s="16">
        <v>0</v>
      </c>
      <c r="J1570" s="17">
        <v>0</v>
      </c>
      <c r="K1570" s="18">
        <v>1</v>
      </c>
      <c r="L1570" s="19">
        <v>0</v>
      </c>
      <c r="N1570" s="1">
        <f t="shared" ref="N1570" si="16595">D1570*I1567+F1570*I1570-E1570*J1567-G1570*J1570</f>
        <v>0</v>
      </c>
      <c r="O1570" s="4">
        <f t="shared" ref="O1570" si="16596">(D1570*J1567+E1570*I1567+F1570*J1570+G1570*I1570)</f>
        <v>3.1438927999999997</v>
      </c>
      <c r="P1570" s="2">
        <f t="shared" ref="P1570" si="16597">D1570*K1567+F1570*K1570-E1570*L1567-G1570*L1570</f>
        <v>-16.317738615864318</v>
      </c>
      <c r="Q1570" s="3">
        <f t="shared" ref="Q1570" si="16598">(D1570*L1567+E1570*K1567+F1570*L1570+G1570*K1570)</f>
        <v>0</v>
      </c>
      <c r="S1570" s="16">
        <v>0</v>
      </c>
      <c r="T1570" s="17">
        <f t="shared" ref="T1570" si="16599">$B1567*$T$4</f>
        <v>6.9652928000000003</v>
      </c>
      <c r="U1570" s="18">
        <v>1</v>
      </c>
      <c r="V1570" s="19">
        <v>0</v>
      </c>
      <c r="W1570" s="20"/>
      <c r="X1570" s="1">
        <f t="shared" ref="X1570" si="16600">N1570*S1567+P1570*S1570-O1570*T1567-Q1570*T1570</f>
        <v>0</v>
      </c>
      <c r="Y1570" s="4">
        <f t="shared" ref="Y1570" si="16601">(N1570*T1567+O1570*S1567+P1570*T1570+Q1570*S1570)</f>
        <v>-110.5139344933617</v>
      </c>
      <c r="Z1570" s="2">
        <f t="shared" ref="Z1570" si="16602">N1570*U1567+P1570*U1570-O1570*V1567-Q1570*V1570</f>
        <v>-16.317738615864318</v>
      </c>
      <c r="AA1570" s="3">
        <f t="shared" ref="AA1570" si="16603">(N1570*V1567+O1570*U1567+P1570*V1570+Q1570*U1570)</f>
        <v>0</v>
      </c>
      <c r="AB1570" s="20"/>
      <c r="AC1570" s="16">
        <v>0</v>
      </c>
      <c r="AD1570" s="17">
        <v>0</v>
      </c>
      <c r="AE1570" s="18">
        <v>1</v>
      </c>
      <c r="AF1570" s="19">
        <v>0</v>
      </c>
      <c r="AG1570" s="20"/>
      <c r="AH1570" s="1">
        <f t="shared" ref="AH1570" si="16604">X1570*AC1567+Z1570*AC1570-Y1570*AD1567-AA1570*AD1570</f>
        <v>0</v>
      </c>
      <c r="AI1570" s="4">
        <f t="shared" ref="AI1570" si="16605">(X1570*AD1567+Y1570*AC1567+Z1570*AD1570+AA1570*AC1570)</f>
        <v>-110.5139344933617</v>
      </c>
      <c r="AJ1570" s="2">
        <f t="shared" ref="AJ1570" si="16606">X1570*AE1567+Z1570*AE1570-Y1570*AF1567-AA1570*AF1570</f>
        <v>714.2027310310084</v>
      </c>
      <c r="AK1570" s="3">
        <f t="shared" ref="AK1570" si="16607">(X1570*AF1567+Y1570*AE1567+Z1570*AF1570+AA1570*AE1570)</f>
        <v>0</v>
      </c>
      <c r="AL1570" s="20"/>
      <c r="AM1570" s="16">
        <v>0</v>
      </c>
      <c r="AN1570" s="17">
        <f t="shared" ref="AN1570" si="16608">$B1567*$AN$4</f>
        <v>7.3562335999999995</v>
      </c>
      <c r="AO1570" s="18">
        <v>1</v>
      </c>
      <c r="AP1570" s="19">
        <v>0</v>
      </c>
      <c r="AR1570" s="1">
        <f t="shared" ref="AR1570" si="16609">AH1570*AM1567+AJ1570*AM1570-AI1570*AN1567-AK1570*AN1570</f>
        <v>0</v>
      </c>
      <c r="AS1570" s="4">
        <f t="shared" ref="AS1570" si="16610">(AH1570*AN1567+AI1570*AM1567+AJ1570*AN1570+AK1570*AM1570)</f>
        <v>5143.3281927287053</v>
      </c>
      <c r="AT1570" s="2">
        <f t="shared" ref="AT1570" si="16611">AH1570*AO1567+AJ1570*AO1570-AI1570*AP1567-AK1570*AP1570</f>
        <v>714.2027310310084</v>
      </c>
      <c r="AU1570" s="3">
        <f t="shared" ref="AU1570" si="16612">(AH1570*AP1567+AI1570*AO1567+AJ1570*AP1570+AK1570*AO1570)</f>
        <v>0</v>
      </c>
      <c r="AV1570" s="20"/>
      <c r="AW1570" s="16">
        <v>0</v>
      </c>
      <c r="AX1570" s="17">
        <v>0</v>
      </c>
      <c r="AY1570" s="18">
        <v>1</v>
      </c>
      <c r="AZ1570" s="19">
        <v>0</v>
      </c>
      <c r="BA1570" s="20"/>
      <c r="BB1570" s="1">
        <f t="shared" ref="BB1570" si="16613">AR1570*AW1567+AT1570*AW1570-AS1570*AX1567-AU1570*AX1570</f>
        <v>0</v>
      </c>
      <c r="BC1570" s="4">
        <f t="shared" ref="BC1570" si="16614">(AR1570*AX1567+AS1570*AW1567+AT1570*AX1570+AU1570*AW1570)</f>
        <v>5143.3281927287053</v>
      </c>
      <c r="BD1570" s="2">
        <f t="shared" ref="BD1570" si="16615">AR1570*AY1567+AT1570*AY1570-AS1570*AZ1567-AU1570*AZ1570</f>
        <v>-33284.28392248568</v>
      </c>
      <c r="BE1570" s="3">
        <f t="shared" ref="BE1570" si="16616">(AR1570*AZ1567+AS1570*AY1567+AT1570*AZ1570+AU1570*AY1570)</f>
        <v>0</v>
      </c>
      <c r="BF1570" s="20"/>
      <c r="BG1570" s="16">
        <v>0</v>
      </c>
      <c r="BH1570" s="17">
        <f t="shared" ref="BH1570" si="16617">$B1567*$BH$4</f>
        <v>6.9652928000000003</v>
      </c>
      <c r="BI1570" s="18">
        <v>1</v>
      </c>
      <c r="BJ1570" s="19">
        <v>0</v>
      </c>
      <c r="BK1570" s="20"/>
      <c r="BL1570" s="1">
        <f t="shared" ref="BL1570" si="16618">BB1570*BG1567+BD1570*BG1570-BC1570*BH1567-BE1570*BH1570</f>
        <v>0</v>
      </c>
      <c r="BM1570" s="4">
        <f t="shared" ref="BM1570" si="16619">(BB1570*BH1567+BC1570*BG1567+BD1570*BH1570+BE1570*BG1570)</f>
        <v>-226691.45496571655</v>
      </c>
      <c r="BN1570" s="2">
        <f t="shared" ref="BN1570" si="16620">BB1570*BI1567+BD1570*BI1570-BC1570*BJ1567-BE1570*BJ1570</f>
        <v>-33284.28392248568</v>
      </c>
      <c r="BO1570" s="3">
        <f t="shared" ref="BO1570" si="16621">(BB1570*BJ1567+BC1570*BI1567+BD1570*BJ1570+BE1570*BI1570)</f>
        <v>0</v>
      </c>
      <c r="BP1570" s="20"/>
      <c r="BQ1570" s="16">
        <v>0</v>
      </c>
      <c r="BR1570" s="17">
        <v>0</v>
      </c>
      <c r="BS1570" s="18">
        <v>1</v>
      </c>
      <c r="BT1570" s="19">
        <v>0</v>
      </c>
      <c r="BU1570" s="20"/>
      <c r="BV1570" s="1">
        <f t="shared" ref="BV1570" si="16622">BL1570*BQ1567+BN1570*BQ1570-BM1570*BR1567-BO1570*BR1570</f>
        <v>0</v>
      </c>
      <c r="BW1570" s="4">
        <f t="shared" ref="BW1570" si="16623">(BL1570*BR1567+BM1570*BQ1567+BN1570*BR1570+BO1570*BQ1570)</f>
        <v>-226691.45496571655</v>
      </c>
      <c r="BX1570" s="2">
        <f t="shared" ref="BX1570" si="16624">BL1570*BS1567+BN1570*BS1570-BM1570*BT1567-BO1570*BT1570</f>
        <v>1215417.1233094202</v>
      </c>
      <c r="BY1570" s="3">
        <f t="shared" ref="BY1570" si="16625">(BL1570*BT1567+BM1570*BS1567+BN1570*BT1570+BO1570*BS1570)</f>
        <v>0</v>
      </c>
      <c r="BZ1570" s="20"/>
      <c r="CA1570" s="16">
        <v>0</v>
      </c>
      <c r="CB1570" s="17">
        <f t="shared" ref="CB1570" si="16626">$B1567*$CB$4</f>
        <v>3.1438927999999997</v>
      </c>
      <c r="CC1570" s="18">
        <v>1</v>
      </c>
      <c r="CD1570" s="19">
        <v>0</v>
      </c>
      <c r="CE1570" s="20"/>
      <c r="CF1570" s="1">
        <f t="shared" ref="CF1570" si="16627">BV1570*CA1567+BX1570*CA1570-BW1570*CB1567-BY1570*CB1570</f>
        <v>0</v>
      </c>
      <c r="CG1570" s="4">
        <f t="shared" ref="CG1570" si="16628">(BV1570*CB1567+BW1570*CA1567+BX1570*CB1570+BY1570*CA1570)</f>
        <v>3594449.6880034814</v>
      </c>
      <c r="CH1570" s="2">
        <f t="shared" ref="CH1570" si="16629">BV1570*CC1567+BX1570*CC1570-BW1570*CD1567-BY1570*CD1570</f>
        <v>1215417.1233094202</v>
      </c>
      <c r="CI1570" s="3">
        <f t="shared" ref="CI1570" si="16630">(BV1570*CD1567+BW1570*CC1567+BX1570*CD1570+BY1570*CC1570)</f>
        <v>0</v>
      </c>
      <c r="CK1570" s="16">
        <f t="shared" ref="CK1570" si="16631">1/$CL$4</f>
        <v>1</v>
      </c>
      <c r="CL1570" s="17">
        <v>0</v>
      </c>
      <c r="CM1570" s="18">
        <v>1</v>
      </c>
      <c r="CN1570" s="19">
        <v>0</v>
      </c>
      <c r="CP1570" s="1">
        <f t="shared" ref="CP1570" si="16632">CF1570*CK1567+CH1570*CK1570-CG1570*CL1567-CI1570*CL1570</f>
        <v>1215417.1233094202</v>
      </c>
      <c r="CQ1570" s="4">
        <f t="shared" ref="CQ1570" si="16633">(CF1570*CL1567+CG1570*CK1567+CH1570*CL1570+CI1570*CK1570)</f>
        <v>3594449.6880034814</v>
      </c>
      <c r="CR1570" s="2">
        <f t="shared" ref="CR1570" si="16634">CF1570*CM1567+CH1570*CM1570-CG1570*CN1567-CI1570*CN1570</f>
        <v>1215417.1233094202</v>
      </c>
      <c r="CS1570" s="3">
        <f t="shared" ref="CS1570" si="16635">(CF1570*CN1567+CG1570*CM1567+CH1570*CN1570+CI1570*CM1570)</f>
        <v>0</v>
      </c>
      <c r="CU1570" s="39">
        <f t="shared" ref="CU1570" si="16636">(180/PI())*ATAN(-1*(CQ1567/CP1567))</f>
        <v>18.682307531288114</v>
      </c>
      <c r="CW1570" s="56">
        <f t="shared" ref="CW1570" si="16637">20*LOG(((1-(10^(CU1567/20)^2)*(1-((1-CW1567)/(1+CW1567))^2))^0.5))</f>
        <v>-8.1774969163722597E-13</v>
      </c>
    </row>
    <row r="1571" spans="1:101" ht="18" customHeight="1"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/>
      <c r="R1571" s="20"/>
      <c r="S1571" s="20"/>
      <c r="T1571" s="20"/>
      <c r="U1571" s="20"/>
      <c r="V1571" s="20"/>
      <c r="W1571" s="20"/>
      <c r="X1571" s="20"/>
      <c r="Y1571" s="20"/>
      <c r="Z1571" s="20"/>
      <c r="AA1571" s="20"/>
      <c r="AB1571" s="30"/>
      <c r="AC1571" s="20"/>
      <c r="AD1571" s="20"/>
      <c r="AE1571" s="20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</row>
    <row r="1572" spans="1:101" ht="18" customHeight="1"/>
    <row r="1573" spans="1:101" ht="18" customHeight="1" thickBot="1">
      <c r="A1573" s="23"/>
      <c r="B1573" s="23"/>
      <c r="C1573" s="23"/>
      <c r="D1573" s="20" t="s">
        <v>6</v>
      </c>
      <c r="E1573" s="20"/>
      <c r="F1573" s="20"/>
      <c r="G1573" s="20"/>
      <c r="H1573" s="20"/>
      <c r="I1573" s="20" t="s">
        <v>7</v>
      </c>
      <c r="J1573" s="20"/>
      <c r="K1573" s="20"/>
      <c r="L1573" s="20"/>
      <c r="M1573" s="23"/>
      <c r="N1573" s="23"/>
      <c r="O1573" s="24" t="s">
        <v>8</v>
      </c>
      <c r="P1573" s="23"/>
      <c r="Q1573" s="23"/>
      <c r="R1573" s="23"/>
      <c r="S1573" s="20"/>
      <c r="T1573" s="20" t="s">
        <v>9</v>
      </c>
      <c r="U1573" s="23"/>
      <c r="V1573" s="23"/>
      <c r="W1573" s="23"/>
      <c r="X1573" s="23"/>
      <c r="Y1573" s="24" t="s">
        <v>10</v>
      </c>
      <c r="Z1573" s="23"/>
      <c r="AA1573" s="23"/>
      <c r="AB1573" s="23"/>
      <c r="AC1573" s="24" t="s">
        <v>11</v>
      </c>
      <c r="AD1573" s="20"/>
      <c r="AE1573" s="20"/>
      <c r="AF1573" s="20"/>
      <c r="AG1573" s="20"/>
      <c r="AH1573" s="23"/>
      <c r="AI1573" s="24" t="s">
        <v>12</v>
      </c>
      <c r="AJ1573" s="23"/>
      <c r="AK1573" s="23"/>
      <c r="AL1573" s="20"/>
      <c r="AM1573" s="24" t="s">
        <v>21</v>
      </c>
      <c r="AN1573" s="20"/>
      <c r="AO1573" s="23"/>
      <c r="AP1573" s="23"/>
      <c r="AQ1573" s="23"/>
      <c r="AR1573" s="23"/>
      <c r="AS1573" s="24" t="s">
        <v>87</v>
      </c>
      <c r="AT1573" s="23"/>
      <c r="AU1573" s="23"/>
      <c r="AV1573" s="23"/>
      <c r="AW1573" s="24" t="s">
        <v>22</v>
      </c>
      <c r="AX1573" s="20"/>
      <c r="AY1573" s="20"/>
      <c r="AZ1573" s="20"/>
      <c r="BA1573" s="20"/>
      <c r="BB1573" s="23"/>
      <c r="BC1573" s="24" t="s">
        <v>13</v>
      </c>
      <c r="BD1573" s="23"/>
      <c r="BE1573" s="23"/>
      <c r="BF1573" s="23"/>
      <c r="BG1573" s="24" t="s">
        <v>23</v>
      </c>
      <c r="BH1573" s="20"/>
      <c r="BI1573" s="23"/>
      <c r="BJ1573" s="23"/>
      <c r="BK1573" s="23"/>
      <c r="BL1573" s="23"/>
      <c r="BM1573" s="24" t="s">
        <v>24</v>
      </c>
      <c r="BN1573" s="23"/>
      <c r="BO1573" s="23"/>
      <c r="BP1573" s="23"/>
      <c r="BQ1573" s="24" t="s">
        <v>22</v>
      </c>
      <c r="BR1573" s="20"/>
      <c r="BS1573" s="20"/>
      <c r="BT1573" s="20"/>
      <c r="BU1573" s="20"/>
      <c r="BV1573" s="23"/>
      <c r="BW1573" s="24" t="s">
        <v>25</v>
      </c>
      <c r="BX1573" s="23"/>
      <c r="BY1573" s="23"/>
      <c r="BZ1573" s="23"/>
      <c r="CA1573" s="24" t="s">
        <v>23</v>
      </c>
      <c r="CB1573" s="20"/>
      <c r="CC1573" s="23"/>
      <c r="CD1573" s="23"/>
      <c r="CE1573" s="23"/>
      <c r="CF1573" s="23"/>
      <c r="CG1573" s="24" t="s">
        <v>88</v>
      </c>
      <c r="CH1573" s="23"/>
      <c r="CI1573" s="23"/>
      <c r="CJ1573" s="23"/>
      <c r="CK1573" s="24" t="s">
        <v>155</v>
      </c>
      <c r="CL1573" s="24"/>
      <c r="CM1573" s="23"/>
      <c r="CN1573" s="23"/>
      <c r="CO1573" s="23"/>
      <c r="CP1573" s="23"/>
      <c r="CQ1573" s="24" t="s">
        <v>89</v>
      </c>
      <c r="CR1573" s="23"/>
      <c r="CS1573" s="23"/>
    </row>
    <row r="1574" spans="1:101" ht="18" customHeight="1" thickBot="1">
      <c r="A1574" s="23"/>
      <c r="B1574" s="33"/>
      <c r="C1574" s="23"/>
      <c r="D1574" s="7" t="s">
        <v>99</v>
      </c>
      <c r="E1574" s="8"/>
      <c r="F1574" s="8" t="s">
        <v>100</v>
      </c>
      <c r="G1574" s="9"/>
      <c r="H1574" s="10"/>
      <c r="I1574" s="7" t="s">
        <v>103</v>
      </c>
      <c r="J1574" s="8"/>
      <c r="K1574" s="8" t="s">
        <v>104</v>
      </c>
      <c r="L1574" s="9"/>
      <c r="M1574" s="23"/>
      <c r="N1574" s="194" t="s">
        <v>74</v>
      </c>
      <c r="O1574" s="195"/>
      <c r="P1574" s="196" t="s">
        <v>75</v>
      </c>
      <c r="Q1574" s="197"/>
      <c r="R1574" s="23"/>
      <c r="S1574" s="7" t="s">
        <v>2</v>
      </c>
      <c r="T1574" s="8"/>
      <c r="U1574" s="8" t="s">
        <v>3</v>
      </c>
      <c r="V1574" s="9"/>
      <c r="W1574" s="20"/>
      <c r="X1574" s="194" t="s">
        <v>108</v>
      </c>
      <c r="Y1574" s="195"/>
      <c r="Z1574" s="196" t="s">
        <v>109</v>
      </c>
      <c r="AA1574" s="197"/>
      <c r="AB1574" s="20"/>
      <c r="AC1574" s="7" t="s">
        <v>107</v>
      </c>
      <c r="AD1574" s="8"/>
      <c r="AE1574" s="8" t="s">
        <v>14</v>
      </c>
      <c r="AF1574" s="9"/>
      <c r="AG1574" s="20"/>
      <c r="AH1574" s="194" t="s">
        <v>112</v>
      </c>
      <c r="AI1574" s="195"/>
      <c r="AJ1574" s="196" t="s">
        <v>113</v>
      </c>
      <c r="AK1574" s="197"/>
      <c r="AL1574" s="20"/>
      <c r="AM1574" s="106" t="s">
        <v>135</v>
      </c>
      <c r="AN1574" s="107"/>
      <c r="AO1574" s="107" t="s">
        <v>136</v>
      </c>
      <c r="AP1574" s="108"/>
      <c r="AQ1574" s="23"/>
      <c r="AR1574" s="194" t="s">
        <v>116</v>
      </c>
      <c r="AS1574" s="195"/>
      <c r="AT1574" s="196" t="s">
        <v>0</v>
      </c>
      <c r="AU1574" s="197"/>
      <c r="AV1574" s="36"/>
      <c r="AW1574" s="7" t="s">
        <v>139</v>
      </c>
      <c r="AX1574" s="8"/>
      <c r="AY1574" s="8" t="s">
        <v>140</v>
      </c>
      <c r="AZ1574" s="9"/>
      <c r="BA1574" s="20"/>
      <c r="BB1574" s="194" t="s">
        <v>119</v>
      </c>
      <c r="BC1574" s="195"/>
      <c r="BD1574" s="196" t="s">
        <v>120</v>
      </c>
      <c r="BE1574" s="197"/>
      <c r="BF1574" s="36"/>
      <c r="BG1574" s="190" t="s">
        <v>143</v>
      </c>
      <c r="BH1574" s="191"/>
      <c r="BI1574" s="192" t="s">
        <v>144</v>
      </c>
      <c r="BJ1574" s="193"/>
      <c r="BK1574" s="36"/>
      <c r="BL1574" s="194" t="s">
        <v>123</v>
      </c>
      <c r="BM1574" s="195"/>
      <c r="BN1574" s="196" t="s">
        <v>124</v>
      </c>
      <c r="BO1574" s="197"/>
      <c r="BP1574" s="36"/>
      <c r="BQ1574" s="7" t="s">
        <v>147</v>
      </c>
      <c r="BR1574" s="8"/>
      <c r="BS1574" s="8" t="s">
        <v>148</v>
      </c>
      <c r="BT1574" s="9"/>
      <c r="BU1574" s="20"/>
      <c r="BV1574" s="194" t="s">
        <v>127</v>
      </c>
      <c r="BW1574" s="195"/>
      <c r="BX1574" s="196" t="s">
        <v>128</v>
      </c>
      <c r="BY1574" s="197"/>
      <c r="BZ1574" s="36"/>
      <c r="CA1574" s="7" t="s">
        <v>151</v>
      </c>
      <c r="CB1574" s="8"/>
      <c r="CC1574" s="8" t="s">
        <v>152</v>
      </c>
      <c r="CD1574" s="9"/>
      <c r="CE1574" s="36"/>
      <c r="CF1574" s="194" t="s">
        <v>131</v>
      </c>
      <c r="CG1574" s="195"/>
      <c r="CH1574" s="196" t="s">
        <v>132</v>
      </c>
      <c r="CI1574" s="197"/>
      <c r="CJ1574" s="23"/>
      <c r="CK1574" s="7" t="s">
        <v>156</v>
      </c>
      <c r="CL1574" s="8"/>
      <c r="CM1574" s="8" t="s">
        <v>157</v>
      </c>
      <c r="CN1574" s="9"/>
      <c r="CO1574" s="23"/>
      <c r="CP1574" s="194" t="s">
        <v>160</v>
      </c>
      <c r="CQ1574" s="195"/>
      <c r="CR1574" s="196" t="s">
        <v>132</v>
      </c>
      <c r="CS1574" s="197"/>
      <c r="CU1574" s="26" t="s">
        <v>15</v>
      </c>
      <c r="CW1574" s="52" t="s">
        <v>46</v>
      </c>
    </row>
    <row r="1575" spans="1:101" ht="18" customHeight="1" thickTop="1" thickBot="1">
      <c r="B1575" s="34">
        <v>3.88</v>
      </c>
      <c r="D1575" s="11">
        <v>1</v>
      </c>
      <c r="E1575" s="12">
        <v>0</v>
      </c>
      <c r="F1575" s="13">
        <v>0</v>
      </c>
      <c r="G1575" s="14">
        <v>0</v>
      </c>
      <c r="H1575" s="10"/>
      <c r="I1575" s="11">
        <v>1</v>
      </c>
      <c r="J1575" s="12">
        <v>0</v>
      </c>
      <c r="K1575" s="13">
        <v>0</v>
      </c>
      <c r="L1575" s="40">
        <f t="shared" ref="L1575" si="16638">$B1575*$J$4</f>
        <v>5.5369152000000001</v>
      </c>
      <c r="N1575" s="1">
        <f t="shared" ref="N1575" si="16639">D1575*I1575+F1575*I1578-E1575*J1575-G1575*J1578</f>
        <v>1</v>
      </c>
      <c r="O1575" s="4">
        <f t="shared" ref="O1575" si="16640">(D1575*J1575+E1575*I1575+F1575*J1578+G1575*I1578)</f>
        <v>0</v>
      </c>
      <c r="P1575" s="2">
        <f t="shared" ref="P1575" si="16641">D1575*K1575+F1575*K1578-E1575*L1575-G1575*L1578</f>
        <v>0</v>
      </c>
      <c r="Q1575" s="3">
        <f t="shared" ref="Q1575" si="16642">(D1575*L1575+E1575*K1575+F1575*L1578+G1575*K1578)</f>
        <v>5.5369152000000001</v>
      </c>
      <c r="S1575" s="11">
        <v>1</v>
      </c>
      <c r="T1575" s="12">
        <v>0</v>
      </c>
      <c r="U1575" s="13">
        <v>0</v>
      </c>
      <c r="V1575" s="13">
        <v>0</v>
      </c>
      <c r="W1575" s="20"/>
      <c r="X1575" s="1">
        <f t="shared" ref="X1575" si="16643">N1575*S1575+P1575*S1578-O1575*T1575-Q1575*T1578</f>
        <v>-37.766060631572479</v>
      </c>
      <c r="Y1575" s="4">
        <f t="shared" ref="Y1575" si="16644">(N1575*T1575+O1575*S1575+P1575*T1578+Q1575*S1578)</f>
        <v>0</v>
      </c>
      <c r="Z1575" s="2">
        <f t="shared" ref="Z1575" si="16645">N1575*U1575+P1575*U1578-O1575*V1575-Q1575*V1578</f>
        <v>0</v>
      </c>
      <c r="AA1575" s="3">
        <f t="shared" ref="AA1575" si="16646">(N1575*V1575+O1575*U1575+P1575*V1578+Q1575*U1578)</f>
        <v>5.5369152000000001</v>
      </c>
      <c r="AB1575" s="20"/>
      <c r="AC1575" s="11">
        <v>1</v>
      </c>
      <c r="AD1575" s="12">
        <v>0</v>
      </c>
      <c r="AE1575" s="13">
        <v>0</v>
      </c>
      <c r="AF1575" s="40">
        <f t="shared" ref="AF1575" si="16647">$B1575*$AD$4</f>
        <v>6.6444612000000003</v>
      </c>
      <c r="AG1575" s="20"/>
      <c r="AH1575" s="1">
        <f t="shared" ref="AH1575" si="16648">X1575*AC1575+Z1575*AC1578-Y1575*AD1575-AA1575*AD1578</f>
        <v>-37.766060631572479</v>
      </c>
      <c r="AI1575" s="4">
        <f t="shared" ref="AI1575" si="16649">(X1575*AD1575+Y1575*AC1575+Z1575*AD1578+AA1575*AC1578)</f>
        <v>0</v>
      </c>
      <c r="AJ1575" s="2">
        <f t="shared" ref="AJ1575" si="16650">X1575*AE1575+Z1575*AE1578-Y1575*AF1575-AA1575*AF1578</f>
        <v>0</v>
      </c>
      <c r="AK1575" s="3">
        <f t="shared" ref="AK1575" si="16651">(X1575*AF1575+Y1575*AE1575+Z1575*AF1578+AA1575*AE1578)</f>
        <v>-245.39820934333085</v>
      </c>
      <c r="AL1575" s="20"/>
      <c r="AM1575" s="11">
        <v>1</v>
      </c>
      <c r="AN1575" s="12">
        <v>0</v>
      </c>
      <c r="AO1575" s="13">
        <v>0</v>
      </c>
      <c r="AP1575" s="14">
        <v>0</v>
      </c>
      <c r="AR1575" s="1">
        <f t="shared" ref="AR1575" si="16652">AH1575*AM1575+AJ1575*AM1578-AI1575*AN1575-AK1575*AN1578</f>
        <v>1776.7938941484347</v>
      </c>
      <c r="AS1575" s="4">
        <f t="shared" ref="AS1575" si="16653">(AH1575*AN1575+AI1575*AM1575+AJ1575*AN1578+AK1575*AM1578)</f>
        <v>0</v>
      </c>
      <c r="AT1575" s="2">
        <f t="shared" ref="AT1575" si="16654">AH1575*AO1575+AJ1575*AO1578-AI1575*AP1575-AK1575*AP1578</f>
        <v>0</v>
      </c>
      <c r="AU1575" s="3">
        <f t="shared" ref="AU1575" si="16655">(AH1575*AP1575+AI1575*AO1575+AJ1575*AP1578+AK1575*AO1578)</f>
        <v>-245.39820934333085</v>
      </c>
      <c r="AV1575" s="20"/>
      <c r="AW1575" s="11">
        <v>1</v>
      </c>
      <c r="AX1575" s="12">
        <v>0</v>
      </c>
      <c r="AY1575" s="13">
        <v>0</v>
      </c>
      <c r="AZ1575" s="40">
        <f t="shared" ref="AZ1575" si="16656">$B1575*$AX$4</f>
        <v>6.6444612000000003</v>
      </c>
      <c r="BA1575" s="20"/>
      <c r="BB1575" s="1">
        <f t="shared" ref="BB1575" si="16657">AR1575*AW1575+AT1575*AW1578-AS1575*AX1575-AU1575*AX1578</f>
        <v>1776.7938941484347</v>
      </c>
      <c r="BC1575" s="4">
        <f t="shared" ref="BC1575" si="16658">(AR1575*AX1575+AS1575*AW1575+AT1575*AX1578+AU1575*AW1578)</f>
        <v>0</v>
      </c>
      <c r="BD1575" s="2">
        <f t="shared" ref="BD1575" si="16659">AR1575*AY1575+AT1575*AY1578-AS1575*AZ1575-AU1575*AZ1578</f>
        <v>0</v>
      </c>
      <c r="BE1575" s="3">
        <f t="shared" ref="BE1575" si="16660">(AR1575*AZ1575+AS1575*AY1575+AT1575*AZ1578+AU1575*AY1578)</f>
        <v>11560.43988072285</v>
      </c>
      <c r="BF1575" s="20"/>
      <c r="BG1575" s="11">
        <v>1</v>
      </c>
      <c r="BH1575" s="12">
        <v>0</v>
      </c>
      <c r="BI1575" s="13">
        <v>0</v>
      </c>
      <c r="BJ1575" s="14">
        <v>0</v>
      </c>
      <c r="BK1575" s="20"/>
      <c r="BL1575" s="1">
        <f t="shared" ref="BL1575" si="16661">BB1575*BG1575+BD1575*BG1578-BC1575*BH1575-BE1575*BH1578</f>
        <v>-79162.266423002628</v>
      </c>
      <c r="BM1575" s="4">
        <f t="shared" ref="BM1575" si="16662">(BB1575*BH1575+BC1575*BG1575+BD1575*BH1578+BE1575*BG1578)</f>
        <v>0</v>
      </c>
      <c r="BN1575" s="2">
        <f t="shared" ref="BN1575" si="16663">BB1575*BI1575+BD1575*BI1578-BC1575*BJ1575-BE1575*BJ1578</f>
        <v>0</v>
      </c>
      <c r="BO1575" s="3">
        <f t="shared" ref="BO1575" si="16664">(BB1575*BJ1575+BC1575*BI1575+BD1575*BJ1578+BE1575*BI1578)</f>
        <v>11560.43988072285</v>
      </c>
      <c r="BP1575" s="20"/>
      <c r="BQ1575" s="11">
        <v>1</v>
      </c>
      <c r="BR1575" s="12">
        <v>0</v>
      </c>
      <c r="BS1575" s="13">
        <v>0</v>
      </c>
      <c r="BT1575" s="40">
        <f t="shared" ref="BT1575" si="16665">$B1575*BR$4</f>
        <v>5.5369152000000001</v>
      </c>
      <c r="BU1575" s="20"/>
      <c r="BV1575" s="1">
        <f t="shared" ref="BV1575" si="16666">BL1575*BQ1575+BN1575*BQ1578-BM1575*BR1575-BO1575*BR1578</f>
        <v>-79162.266423002628</v>
      </c>
      <c r="BW1575" s="4">
        <f t="shared" ref="BW1575" si="16667">(BL1575*BR1575+BM1575*BQ1575+BN1575*BR1578+BO1575*BQ1578)</f>
        <v>0</v>
      </c>
      <c r="BX1575" s="2">
        <f t="shared" ref="BX1575" si="16668">BL1575*BS1575+BN1575*BS1578-BM1575*BT1575-BO1575*BT1578</f>
        <v>0</v>
      </c>
      <c r="BY1575" s="3">
        <f t="shared" ref="BY1575" si="16669">(BL1575*BT1575+BM1575*BS1575+BN1575*BT1578+BO1575*BS1578)</f>
        <v>-426754.31634325004</v>
      </c>
      <c r="BZ1575" s="20"/>
      <c r="CA1575" s="11">
        <v>1</v>
      </c>
      <c r="CB1575" s="12">
        <v>0</v>
      </c>
      <c r="CC1575" s="13">
        <v>0</v>
      </c>
      <c r="CD1575" s="14">
        <v>0</v>
      </c>
      <c r="CE1575" s="20"/>
      <c r="CF1575" s="1">
        <f t="shared" ref="CF1575" si="16670">BV1575*CA1575+BX1575*CA1578-BW1575*CB1575-BY1575*CB1578</f>
        <v>1269459.2132089685</v>
      </c>
      <c r="CG1575" s="4">
        <f t="shared" ref="CG1575" si="16671">(BV1575*CB1575+BW1575*CA1575+BX1575*CB1578+BY1575*CA1578)</f>
        <v>0</v>
      </c>
      <c r="CH1575" s="2">
        <f t="shared" ref="CH1575" si="16672">BV1575*CC1575+BX1575*CC1578-BW1575*CD1575-BY1575*CD1578</f>
        <v>0</v>
      </c>
      <c r="CI1575" s="3">
        <f t="shared" ref="CI1575" si="16673">(BV1575*CD1575+BW1575*CC1575+BX1575*CD1578+BY1575*CC1578)</f>
        <v>-426754.31634325004</v>
      </c>
      <c r="CJ1575" s="28"/>
      <c r="CK1575" s="11">
        <v>1</v>
      </c>
      <c r="CL1575" s="12">
        <v>0</v>
      </c>
      <c r="CM1575" s="13">
        <v>0</v>
      </c>
      <c r="CN1575" s="14">
        <v>0</v>
      </c>
      <c r="CP1575" s="1">
        <f t="shared" ref="CP1575" si="16674">CF1575*CK1575+CH1575*CK1578-CG1575*CL1575-CI1575*CL1578</f>
        <v>1269459.2132089685</v>
      </c>
      <c r="CQ1575" s="4">
        <f t="shared" ref="CQ1575" si="16675">(CF1575*CL1575+CG1575*CK1575+CH1575*CL1578+CI1575*CK1578)</f>
        <v>-426754.31634325004</v>
      </c>
      <c r="CR1575" s="2">
        <f t="shared" ref="CR1575" si="16676">CF1575*CM1575+CH1575*CM1578-CG1575*CN1575-CI1575*CN1578</f>
        <v>0</v>
      </c>
      <c r="CS1575" s="3">
        <f t="shared" ref="CS1575" si="16677">(CF1575*CN1575+CG1575*CM1575+CH1575*CN1578+CI1575*CM1578)</f>
        <v>-426754.31634325004</v>
      </c>
      <c r="CU1575" s="29">
        <f t="shared" ref="CU1575" si="16678">20*LOG(((1+$CL$4)/$CL$4)/((CP1575+CP1578)^2+(CQ1575+CQ1578)^2)^0.5)</f>
        <v>-126.45057601729994</v>
      </c>
      <c r="CW1575" s="53">
        <f t="shared" ref="CW1575" si="16679">((CP1575^2+CQ1575^2)^0.5)/((CP1578^2+CQ1578^2)^0.5)</f>
        <v>0.3361701675036321</v>
      </c>
    </row>
    <row r="1576" spans="1:101" ht="18" customHeight="1" thickBot="1">
      <c r="D1576" s="11"/>
      <c r="E1576" s="13"/>
      <c r="F1576" s="13"/>
      <c r="G1576" s="15"/>
      <c r="H1576" s="10"/>
      <c r="I1576" s="11"/>
      <c r="J1576" s="13"/>
      <c r="K1576" s="13"/>
      <c r="L1576" s="15"/>
      <c r="N1576" s="5"/>
      <c r="Q1576" s="6"/>
      <c r="S1576" s="11"/>
      <c r="T1576" s="13"/>
      <c r="U1576" s="13"/>
      <c r="V1576" s="15"/>
      <c r="W1576" s="20"/>
      <c r="X1576" s="5"/>
      <c r="AA1576" s="6"/>
      <c r="AB1576" s="20"/>
      <c r="AC1576" s="11"/>
      <c r="AD1576" s="13"/>
      <c r="AE1576" s="13"/>
      <c r="AF1576" s="15"/>
      <c r="AG1576" s="20"/>
      <c r="AH1576" s="5"/>
      <c r="AK1576" s="6"/>
      <c r="AL1576" s="20"/>
      <c r="AM1576" s="11"/>
      <c r="AN1576" s="13"/>
      <c r="AO1576" s="13"/>
      <c r="AP1576" s="15"/>
      <c r="AR1576" s="5"/>
      <c r="AU1576" s="6"/>
      <c r="AW1576" s="11"/>
      <c r="AX1576" s="13"/>
      <c r="AY1576" s="13"/>
      <c r="AZ1576" s="15"/>
      <c r="BA1576" s="20"/>
      <c r="BB1576" s="5"/>
      <c r="BE1576" s="6"/>
      <c r="BG1576" s="11"/>
      <c r="BH1576" s="13"/>
      <c r="BI1576" s="13"/>
      <c r="BJ1576" s="15"/>
      <c r="BL1576" s="5"/>
      <c r="BO1576" s="6"/>
      <c r="BQ1576" s="11"/>
      <c r="BR1576" s="13"/>
      <c r="BS1576" s="13"/>
      <c r="BT1576" s="15"/>
      <c r="BU1576" s="20"/>
      <c r="BV1576" s="5"/>
      <c r="BY1576" s="6"/>
      <c r="CA1576" s="11"/>
      <c r="CB1576" s="13"/>
      <c r="CC1576" s="13"/>
      <c r="CD1576" s="15"/>
      <c r="CF1576" s="5"/>
      <c r="CI1576" s="6"/>
      <c r="CK1576" s="11"/>
      <c r="CL1576" s="13"/>
      <c r="CM1576" s="13"/>
      <c r="CN1576" s="15"/>
      <c r="CP1576" s="5"/>
      <c r="CS1576" s="6"/>
      <c r="CW1576" s="54"/>
    </row>
    <row r="1577" spans="1:101" ht="18" customHeight="1" thickBot="1">
      <c r="D1577" s="11" t="s">
        <v>101</v>
      </c>
      <c r="E1577" s="13"/>
      <c r="F1577" s="13" t="s">
        <v>102</v>
      </c>
      <c r="G1577" s="15"/>
      <c r="H1577" s="10"/>
      <c r="I1577" s="11" t="s">
        <v>106</v>
      </c>
      <c r="J1577" s="13"/>
      <c r="K1577" s="13" t="s">
        <v>105</v>
      </c>
      <c r="L1577" s="15"/>
      <c r="N1577" s="194" t="s">
        <v>16</v>
      </c>
      <c r="O1577" s="195"/>
      <c r="P1577" s="196" t="s">
        <v>17</v>
      </c>
      <c r="Q1577" s="197"/>
      <c r="S1577" s="11" t="s">
        <v>4</v>
      </c>
      <c r="T1577" s="13"/>
      <c r="U1577" s="13" t="s">
        <v>5</v>
      </c>
      <c r="V1577" s="15"/>
      <c r="W1577" s="20"/>
      <c r="X1577" s="194" t="s">
        <v>111</v>
      </c>
      <c r="Y1577" s="195"/>
      <c r="Z1577" s="196" t="s">
        <v>110</v>
      </c>
      <c r="AA1577" s="197"/>
      <c r="AB1577" s="20"/>
      <c r="AC1577" s="11" t="s">
        <v>18</v>
      </c>
      <c r="AD1577" s="13"/>
      <c r="AE1577" s="13" t="s">
        <v>19</v>
      </c>
      <c r="AF1577" s="15"/>
      <c r="AG1577" s="20"/>
      <c r="AH1577" s="194" t="s">
        <v>114</v>
      </c>
      <c r="AI1577" s="195"/>
      <c r="AJ1577" s="196" t="s">
        <v>115</v>
      </c>
      <c r="AK1577" s="197"/>
      <c r="AL1577" s="20"/>
      <c r="AM1577" s="11" t="s">
        <v>138</v>
      </c>
      <c r="AN1577" s="13"/>
      <c r="AO1577" s="13" t="s">
        <v>137</v>
      </c>
      <c r="AP1577" s="15"/>
      <c r="AR1577" s="194" t="s">
        <v>117</v>
      </c>
      <c r="AS1577" s="195"/>
      <c r="AT1577" s="196" t="s">
        <v>118</v>
      </c>
      <c r="AU1577" s="197"/>
      <c r="AV1577" s="36"/>
      <c r="AW1577" s="11" t="s">
        <v>142</v>
      </c>
      <c r="AX1577" s="13"/>
      <c r="AY1577" s="13" t="s">
        <v>141</v>
      </c>
      <c r="AZ1577" s="15"/>
      <c r="BA1577" s="20"/>
      <c r="BB1577" s="194" t="s">
        <v>122</v>
      </c>
      <c r="BC1577" s="195"/>
      <c r="BD1577" s="196" t="s">
        <v>121</v>
      </c>
      <c r="BE1577" s="197"/>
      <c r="BF1577" s="36"/>
      <c r="BG1577" s="11" t="s">
        <v>145</v>
      </c>
      <c r="BH1577" s="13"/>
      <c r="BI1577" s="13" t="s">
        <v>146</v>
      </c>
      <c r="BJ1577" s="15"/>
      <c r="BK1577" s="36"/>
      <c r="BL1577" s="194" t="s">
        <v>125</v>
      </c>
      <c r="BM1577" s="195"/>
      <c r="BN1577" s="196" t="s">
        <v>126</v>
      </c>
      <c r="BO1577" s="197"/>
      <c r="BP1577" s="36"/>
      <c r="BQ1577" s="11" t="s">
        <v>150</v>
      </c>
      <c r="BR1577" s="13"/>
      <c r="BS1577" s="13" t="s">
        <v>149</v>
      </c>
      <c r="BT1577" s="15"/>
      <c r="BU1577" s="20"/>
      <c r="BV1577" s="194" t="s">
        <v>129</v>
      </c>
      <c r="BW1577" s="195"/>
      <c r="BX1577" s="196" t="s">
        <v>130</v>
      </c>
      <c r="BY1577" s="197"/>
      <c r="BZ1577" s="36"/>
      <c r="CA1577" s="11" t="s">
        <v>154</v>
      </c>
      <c r="CB1577" s="13"/>
      <c r="CC1577" s="13" t="s">
        <v>153</v>
      </c>
      <c r="CD1577" s="15"/>
      <c r="CE1577" s="36"/>
      <c r="CF1577" s="194" t="s">
        <v>134</v>
      </c>
      <c r="CG1577" s="195"/>
      <c r="CH1577" s="196" t="s">
        <v>133</v>
      </c>
      <c r="CI1577" s="197"/>
      <c r="CK1577" s="11" t="s">
        <v>159</v>
      </c>
      <c r="CL1577" s="13"/>
      <c r="CM1577" s="13" t="s">
        <v>158</v>
      </c>
      <c r="CN1577" s="15"/>
      <c r="CP1577" s="109" t="s">
        <v>161</v>
      </c>
      <c r="CQ1577" s="110"/>
      <c r="CR1577" s="111" t="s">
        <v>162</v>
      </c>
      <c r="CS1577" s="112"/>
      <c r="CU1577" s="38" t="s">
        <v>29</v>
      </c>
      <c r="CW1577" s="55" t="s">
        <v>47</v>
      </c>
    </row>
    <row r="1578" spans="1:101" ht="18" customHeight="1" thickTop="1" thickBot="1">
      <c r="D1578" s="16">
        <v>0</v>
      </c>
      <c r="E1578" s="17">
        <f t="shared" ref="E1578" si="16680">$B1575*$E$4</f>
        <v>3.1601824000000001</v>
      </c>
      <c r="F1578" s="18">
        <v>1</v>
      </c>
      <c r="G1578" s="19">
        <v>0</v>
      </c>
      <c r="H1578" s="10"/>
      <c r="I1578" s="16">
        <v>0</v>
      </c>
      <c r="J1578" s="17">
        <v>0</v>
      </c>
      <c r="K1578" s="18">
        <v>1</v>
      </c>
      <c r="L1578" s="19">
        <v>0</v>
      </c>
      <c r="N1578" s="1">
        <f t="shared" ref="N1578" si="16681">D1578*I1575+F1578*I1578-E1578*J1575-G1578*J1578</f>
        <v>0</v>
      </c>
      <c r="O1578" s="4">
        <f t="shared" ref="O1578" si="16682">(D1578*J1575+E1578*I1575+F1578*J1578+G1578*I1578)</f>
        <v>3.1601824000000001</v>
      </c>
      <c r="P1578" s="2">
        <f t="shared" ref="P1578" si="16683">D1578*K1575+F1578*K1578-E1578*L1575-G1578*L1578</f>
        <v>-16.49766196533248</v>
      </c>
      <c r="Q1578" s="3">
        <f t="shared" ref="Q1578" si="16684">(D1578*L1575+E1578*K1575+F1578*L1578+G1578*K1578)</f>
        <v>0</v>
      </c>
      <c r="S1578" s="16">
        <v>0</v>
      </c>
      <c r="T1578" s="17">
        <f t="shared" ref="T1578" si="16685">$B1575*$T$4</f>
        <v>7.0013823999999998</v>
      </c>
      <c r="U1578" s="18">
        <v>1</v>
      </c>
      <c r="V1578" s="19">
        <v>0</v>
      </c>
      <c r="W1578" s="20"/>
      <c r="X1578" s="1">
        <f t="shared" ref="X1578" si="16686">N1578*S1575+P1578*S1578-O1578*T1575-Q1578*T1578</f>
        <v>0</v>
      </c>
      <c r="Y1578" s="4">
        <f t="shared" ref="Y1578" si="16687">(N1578*T1575+O1578*S1575+P1578*T1578+Q1578*S1578)</f>
        <v>-112.34625772522823</v>
      </c>
      <c r="Z1578" s="2">
        <f t="shared" ref="Z1578" si="16688">N1578*U1575+P1578*U1578-O1578*V1575-Q1578*V1578</f>
        <v>-16.49766196533248</v>
      </c>
      <c r="AA1578" s="3">
        <f t="shared" ref="AA1578" si="16689">(N1578*V1575+O1578*U1575+P1578*V1578+Q1578*U1578)</f>
        <v>0</v>
      </c>
      <c r="AB1578" s="20"/>
      <c r="AC1578" s="16">
        <v>0</v>
      </c>
      <c r="AD1578" s="17">
        <v>0</v>
      </c>
      <c r="AE1578" s="18">
        <v>1</v>
      </c>
      <c r="AF1578" s="19">
        <v>0</v>
      </c>
      <c r="AG1578" s="20"/>
      <c r="AH1578" s="1">
        <f t="shared" ref="AH1578" si="16690">X1578*AC1575+Z1578*AC1578-Y1578*AD1575-AA1578*AD1578</f>
        <v>0</v>
      </c>
      <c r="AI1578" s="4">
        <f t="shared" ref="AI1578" si="16691">(X1578*AD1575+Y1578*AC1575+Z1578*AD1578+AA1578*AC1578)</f>
        <v>-112.34625772522823</v>
      </c>
      <c r="AJ1578" s="2">
        <f t="shared" ref="AJ1578" si="16692">X1578*AE1575+Z1578*AE1578-Y1578*AF1575-AA1578*AF1578</f>
        <v>729.98268845514679</v>
      </c>
      <c r="AK1578" s="3">
        <f t="shared" ref="AK1578" si="16693">(X1578*AF1575+Y1578*AE1575+Z1578*AF1578+AA1578*AE1578)</f>
        <v>0</v>
      </c>
      <c r="AL1578" s="20"/>
      <c r="AM1578" s="16">
        <v>0</v>
      </c>
      <c r="AN1578" s="17">
        <f t="shared" ref="AN1578" si="16694">$B1575*$AN$4</f>
        <v>7.3943487999999995</v>
      </c>
      <c r="AO1578" s="18">
        <v>1</v>
      </c>
      <c r="AP1578" s="19">
        <v>0</v>
      </c>
      <c r="AR1578" s="1">
        <f t="shared" ref="AR1578" si="16695">AH1578*AM1575+AJ1578*AM1578-AI1578*AN1575-AK1578*AN1578</f>
        <v>0</v>
      </c>
      <c r="AS1578" s="4">
        <f t="shared" ref="AS1578" si="16696">(AH1578*AN1575+AI1578*AM1575+AJ1578*AN1578+AK1578*AM1578)</f>
        <v>5285.40035867386</v>
      </c>
      <c r="AT1578" s="2">
        <f t="shared" ref="AT1578" si="16697">AH1578*AO1575+AJ1578*AO1578-AI1578*AP1575-AK1578*AP1578</f>
        <v>729.98268845514679</v>
      </c>
      <c r="AU1578" s="3">
        <f t="shared" ref="AU1578" si="16698">(AH1578*AP1575+AI1578*AO1575+AJ1578*AP1578+AK1578*AO1578)</f>
        <v>0</v>
      </c>
      <c r="AV1578" s="20"/>
      <c r="AW1578" s="16">
        <v>0</v>
      </c>
      <c r="AX1578" s="17">
        <v>0</v>
      </c>
      <c r="AY1578" s="18">
        <v>1</v>
      </c>
      <c r="AZ1578" s="19">
        <v>0</v>
      </c>
      <c r="BA1578" s="20"/>
      <c r="BB1578" s="1">
        <f t="shared" ref="BB1578" si="16699">AR1578*AW1575+AT1578*AW1578-AS1578*AX1575-AU1578*AX1578</f>
        <v>0</v>
      </c>
      <c r="BC1578" s="4">
        <f t="shared" ref="BC1578" si="16700">(AR1578*AX1575+AS1578*AW1575+AT1578*AX1578+AU1578*AW1578)</f>
        <v>5285.40035867386</v>
      </c>
      <c r="BD1578" s="2">
        <f t="shared" ref="BD1578" si="16701">AR1578*AY1575+AT1578*AY1578-AS1578*AZ1575-AU1578*AZ1578</f>
        <v>-34388.6549212194</v>
      </c>
      <c r="BE1578" s="3">
        <f t="shared" ref="BE1578" si="16702">(AR1578*AZ1575+AS1578*AY1575+AT1578*AZ1578+AU1578*AY1578)</f>
        <v>0</v>
      </c>
      <c r="BF1578" s="20"/>
      <c r="BG1578" s="16">
        <v>0</v>
      </c>
      <c r="BH1578" s="17">
        <f t="shared" ref="BH1578" si="16703">$B1575*$BH$4</f>
        <v>7.0013823999999998</v>
      </c>
      <c r="BI1578" s="18">
        <v>1</v>
      </c>
      <c r="BJ1578" s="19">
        <v>0</v>
      </c>
      <c r="BK1578" s="20"/>
      <c r="BL1578" s="1">
        <f t="shared" ref="BL1578" si="16704">BB1578*BG1575+BD1578*BG1578-BC1578*BH1575-BE1578*BH1578</f>
        <v>0</v>
      </c>
      <c r="BM1578" s="4">
        <f t="shared" ref="BM1578" si="16705">(BB1578*BH1575+BC1578*BG1575+BD1578*BH1578+BE1578*BG1578)</f>
        <v>-235482.72296642503</v>
      </c>
      <c r="BN1578" s="2">
        <f t="shared" ref="BN1578" si="16706">BB1578*BI1575+BD1578*BI1578-BC1578*BJ1575-BE1578*BJ1578</f>
        <v>-34388.6549212194</v>
      </c>
      <c r="BO1578" s="3">
        <f t="shared" ref="BO1578" si="16707">(BB1578*BJ1575+BC1578*BI1575+BD1578*BJ1578+BE1578*BI1578)</f>
        <v>0</v>
      </c>
      <c r="BP1578" s="20"/>
      <c r="BQ1578" s="16">
        <v>0</v>
      </c>
      <c r="BR1578" s="17">
        <v>0</v>
      </c>
      <c r="BS1578" s="18">
        <v>1</v>
      </c>
      <c r="BT1578" s="19">
        <v>0</v>
      </c>
      <c r="BU1578" s="20"/>
      <c r="BV1578" s="1">
        <f t="shared" ref="BV1578" si="16708">BL1578*BQ1575+BN1578*BQ1578-BM1578*BR1575-BO1578*BR1578</f>
        <v>0</v>
      </c>
      <c r="BW1578" s="4">
        <f t="shared" ref="BW1578" si="16709">(BL1578*BR1575+BM1578*BQ1575+BN1578*BR1578+BO1578*BQ1578)</f>
        <v>-235482.72296642503</v>
      </c>
      <c r="BX1578" s="2">
        <f t="shared" ref="BX1578" si="16710">BL1578*BS1575+BN1578*BS1578-BM1578*BT1575-BO1578*BT1578</f>
        <v>1269459.2132089685</v>
      </c>
      <c r="BY1578" s="3">
        <f t="shared" ref="BY1578" si="16711">(BL1578*BT1575+BM1578*BS1575+BN1578*BT1578+BO1578*BS1578)</f>
        <v>0</v>
      </c>
      <c r="BZ1578" s="20"/>
      <c r="CA1578" s="16">
        <v>0</v>
      </c>
      <c r="CB1578" s="17">
        <f t="shared" ref="CB1578" si="16712">$B1575*$CB$4</f>
        <v>3.1601824000000001</v>
      </c>
      <c r="CC1578" s="18">
        <v>1</v>
      </c>
      <c r="CD1578" s="19">
        <v>0</v>
      </c>
      <c r="CE1578" s="20"/>
      <c r="CF1578" s="1">
        <f t="shared" ref="CF1578" si="16713">BV1578*CA1575+BX1578*CA1578-BW1578*CB1575-BY1578*CB1578</f>
        <v>0</v>
      </c>
      <c r="CG1578" s="4">
        <f t="shared" ref="CG1578" si="16714">(BV1578*CB1575+BW1578*CA1575+BX1578*CB1578+BY1578*CA1578)</f>
        <v>3776239.9401344047</v>
      </c>
      <c r="CH1578" s="2">
        <f t="shared" ref="CH1578" si="16715">BV1578*CC1575+BX1578*CC1578-BW1578*CD1575-BY1578*CD1578</f>
        <v>1269459.2132089685</v>
      </c>
      <c r="CI1578" s="3">
        <f t="shared" ref="CI1578" si="16716">(BV1578*CD1575+BW1578*CC1575+BX1578*CD1578+BY1578*CC1578)</f>
        <v>0</v>
      </c>
      <c r="CK1578" s="16">
        <f t="shared" ref="CK1578" si="16717">1/$CL$4</f>
        <v>1</v>
      </c>
      <c r="CL1578" s="17">
        <v>0</v>
      </c>
      <c r="CM1578" s="18">
        <v>1</v>
      </c>
      <c r="CN1578" s="19">
        <v>0</v>
      </c>
      <c r="CP1578" s="1">
        <f t="shared" ref="CP1578" si="16718">CF1578*CK1575+CH1578*CK1578-CG1578*CL1575-CI1578*CL1578</f>
        <v>1269459.2132089685</v>
      </c>
      <c r="CQ1578" s="4">
        <f t="shared" ref="CQ1578" si="16719">(CF1578*CL1575+CG1578*CK1575+CH1578*CL1578+CI1578*CK1578)</f>
        <v>3776239.9401344047</v>
      </c>
      <c r="CR1578" s="2">
        <f t="shared" ref="CR1578" si="16720">CF1578*CM1575+CH1578*CM1578-CG1578*CN1575-CI1578*CN1578</f>
        <v>1269459.2132089685</v>
      </c>
      <c r="CS1578" s="3">
        <f t="shared" ref="CS1578" si="16721">(CF1578*CN1575+CG1578*CM1575+CH1578*CN1578+CI1578*CM1578)</f>
        <v>0</v>
      </c>
      <c r="CU1578" s="39">
        <f t="shared" ref="CU1578" si="16722">(180/PI())*ATAN(-1*(CQ1575/CP1575))</f>
        <v>18.581108878668491</v>
      </c>
      <c r="CW1578" s="56">
        <f t="shared" ref="CW1578" si="16723">20*LOG(((1-(10^(CU1575/20)^2)*(1-((1-CW1575)/(1+CW1575))^2))^0.5))</f>
        <v>-7.4060349431295607E-13</v>
      </c>
    </row>
    <row r="1579" spans="1:101" ht="18" customHeight="1">
      <c r="E1579" s="20"/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20"/>
      <c r="U1579" s="20"/>
      <c r="V1579" s="20"/>
      <c r="W1579" s="20"/>
      <c r="X1579" s="20"/>
      <c r="Y1579" s="20"/>
      <c r="Z1579" s="20"/>
      <c r="AA1579" s="20"/>
      <c r="AB1579" s="30"/>
      <c r="AC1579" s="20"/>
      <c r="AD1579" s="20"/>
      <c r="AE1579" s="20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</row>
    <row r="1580" spans="1:101" ht="18" customHeight="1"/>
    <row r="1581" spans="1:101" ht="18" customHeight="1" thickBot="1">
      <c r="A1581" s="23"/>
      <c r="B1581" s="23"/>
      <c r="C1581" s="23"/>
      <c r="D1581" s="20" t="s">
        <v>6</v>
      </c>
      <c r="E1581" s="20"/>
      <c r="F1581" s="20"/>
      <c r="G1581" s="20"/>
      <c r="H1581" s="20"/>
      <c r="I1581" s="20" t="s">
        <v>7</v>
      </c>
      <c r="J1581" s="20"/>
      <c r="K1581" s="20"/>
      <c r="L1581" s="20"/>
      <c r="M1581" s="23"/>
      <c r="N1581" s="23"/>
      <c r="O1581" s="24" t="s">
        <v>8</v>
      </c>
      <c r="P1581" s="23"/>
      <c r="Q1581" s="23"/>
      <c r="R1581" s="23"/>
      <c r="S1581" s="20"/>
      <c r="T1581" s="20" t="s">
        <v>9</v>
      </c>
      <c r="U1581" s="23"/>
      <c r="V1581" s="23"/>
      <c r="W1581" s="23"/>
      <c r="X1581" s="23"/>
      <c r="Y1581" s="24" t="s">
        <v>10</v>
      </c>
      <c r="Z1581" s="23"/>
      <c r="AA1581" s="23"/>
      <c r="AB1581" s="23"/>
      <c r="AC1581" s="24" t="s">
        <v>11</v>
      </c>
      <c r="AD1581" s="20"/>
      <c r="AE1581" s="20"/>
      <c r="AF1581" s="20"/>
      <c r="AG1581" s="20"/>
      <c r="AH1581" s="23"/>
      <c r="AI1581" s="24" t="s">
        <v>12</v>
      </c>
      <c r="AJ1581" s="23"/>
      <c r="AK1581" s="23"/>
      <c r="AL1581" s="20"/>
      <c r="AM1581" s="24" t="s">
        <v>21</v>
      </c>
      <c r="AN1581" s="20"/>
      <c r="AO1581" s="23"/>
      <c r="AP1581" s="23"/>
      <c r="AQ1581" s="23"/>
      <c r="AR1581" s="23"/>
      <c r="AS1581" s="24" t="s">
        <v>87</v>
      </c>
      <c r="AT1581" s="23"/>
      <c r="AU1581" s="23"/>
      <c r="AV1581" s="23"/>
      <c r="AW1581" s="24" t="s">
        <v>22</v>
      </c>
      <c r="AX1581" s="20"/>
      <c r="AY1581" s="20"/>
      <c r="AZ1581" s="20"/>
      <c r="BA1581" s="20"/>
      <c r="BB1581" s="23"/>
      <c r="BC1581" s="24" t="s">
        <v>13</v>
      </c>
      <c r="BD1581" s="23"/>
      <c r="BE1581" s="23"/>
      <c r="BF1581" s="23"/>
      <c r="BG1581" s="24" t="s">
        <v>23</v>
      </c>
      <c r="BH1581" s="20"/>
      <c r="BI1581" s="23"/>
      <c r="BJ1581" s="23"/>
      <c r="BK1581" s="23"/>
      <c r="BL1581" s="23"/>
      <c r="BM1581" s="24" t="s">
        <v>24</v>
      </c>
      <c r="BN1581" s="23"/>
      <c r="BO1581" s="23"/>
      <c r="BP1581" s="23"/>
      <c r="BQ1581" s="24" t="s">
        <v>22</v>
      </c>
      <c r="BR1581" s="20"/>
      <c r="BS1581" s="20"/>
      <c r="BT1581" s="20"/>
      <c r="BU1581" s="20"/>
      <c r="BV1581" s="23"/>
      <c r="BW1581" s="24" t="s">
        <v>25</v>
      </c>
      <c r="BX1581" s="23"/>
      <c r="BY1581" s="23"/>
      <c r="BZ1581" s="23"/>
      <c r="CA1581" s="24" t="s">
        <v>23</v>
      </c>
      <c r="CB1581" s="20"/>
      <c r="CC1581" s="23"/>
      <c r="CD1581" s="23"/>
      <c r="CE1581" s="23"/>
      <c r="CF1581" s="23"/>
      <c r="CG1581" s="24" t="s">
        <v>88</v>
      </c>
      <c r="CH1581" s="23"/>
      <c r="CI1581" s="23"/>
      <c r="CJ1581" s="23"/>
      <c r="CK1581" s="24" t="s">
        <v>155</v>
      </c>
      <c r="CL1581" s="24"/>
      <c r="CM1581" s="23"/>
      <c r="CN1581" s="23"/>
      <c r="CO1581" s="23"/>
      <c r="CP1581" s="23"/>
      <c r="CQ1581" s="24" t="s">
        <v>89</v>
      </c>
      <c r="CR1581" s="23"/>
      <c r="CS1581" s="23"/>
    </row>
    <row r="1582" spans="1:101" ht="18" customHeight="1" thickBot="1">
      <c r="A1582" s="23"/>
      <c r="B1582" s="33"/>
      <c r="C1582" s="23"/>
      <c r="D1582" s="7" t="s">
        <v>99</v>
      </c>
      <c r="E1582" s="8"/>
      <c r="F1582" s="8" t="s">
        <v>100</v>
      </c>
      <c r="G1582" s="9"/>
      <c r="H1582" s="10"/>
      <c r="I1582" s="7" t="s">
        <v>103</v>
      </c>
      <c r="J1582" s="8"/>
      <c r="K1582" s="8" t="s">
        <v>104</v>
      </c>
      <c r="L1582" s="9"/>
      <c r="M1582" s="23"/>
      <c r="N1582" s="194" t="s">
        <v>74</v>
      </c>
      <c r="O1582" s="195"/>
      <c r="P1582" s="196" t="s">
        <v>75</v>
      </c>
      <c r="Q1582" s="197"/>
      <c r="R1582" s="23"/>
      <c r="S1582" s="7" t="s">
        <v>2</v>
      </c>
      <c r="T1582" s="8"/>
      <c r="U1582" s="8" t="s">
        <v>3</v>
      </c>
      <c r="V1582" s="9"/>
      <c r="W1582" s="20"/>
      <c r="X1582" s="194" t="s">
        <v>108</v>
      </c>
      <c r="Y1582" s="195"/>
      <c r="Z1582" s="196" t="s">
        <v>109</v>
      </c>
      <c r="AA1582" s="197"/>
      <c r="AB1582" s="20"/>
      <c r="AC1582" s="7" t="s">
        <v>107</v>
      </c>
      <c r="AD1582" s="8"/>
      <c r="AE1582" s="8" t="s">
        <v>14</v>
      </c>
      <c r="AF1582" s="9"/>
      <c r="AG1582" s="20"/>
      <c r="AH1582" s="194" t="s">
        <v>112</v>
      </c>
      <c r="AI1582" s="195"/>
      <c r="AJ1582" s="196" t="s">
        <v>113</v>
      </c>
      <c r="AK1582" s="197"/>
      <c r="AL1582" s="20"/>
      <c r="AM1582" s="106" t="s">
        <v>135</v>
      </c>
      <c r="AN1582" s="107"/>
      <c r="AO1582" s="107" t="s">
        <v>136</v>
      </c>
      <c r="AP1582" s="108"/>
      <c r="AQ1582" s="23"/>
      <c r="AR1582" s="194" t="s">
        <v>116</v>
      </c>
      <c r="AS1582" s="195"/>
      <c r="AT1582" s="196" t="s">
        <v>0</v>
      </c>
      <c r="AU1582" s="197"/>
      <c r="AV1582" s="36"/>
      <c r="AW1582" s="7" t="s">
        <v>139</v>
      </c>
      <c r="AX1582" s="8"/>
      <c r="AY1582" s="8" t="s">
        <v>140</v>
      </c>
      <c r="AZ1582" s="9"/>
      <c r="BA1582" s="20"/>
      <c r="BB1582" s="194" t="s">
        <v>119</v>
      </c>
      <c r="BC1582" s="195"/>
      <c r="BD1582" s="196" t="s">
        <v>120</v>
      </c>
      <c r="BE1582" s="197"/>
      <c r="BF1582" s="36"/>
      <c r="BG1582" s="190" t="s">
        <v>143</v>
      </c>
      <c r="BH1582" s="191"/>
      <c r="BI1582" s="192" t="s">
        <v>144</v>
      </c>
      <c r="BJ1582" s="193"/>
      <c r="BK1582" s="36"/>
      <c r="BL1582" s="194" t="s">
        <v>123</v>
      </c>
      <c r="BM1582" s="195"/>
      <c r="BN1582" s="196" t="s">
        <v>124</v>
      </c>
      <c r="BO1582" s="197"/>
      <c r="BP1582" s="36"/>
      <c r="BQ1582" s="7" t="s">
        <v>147</v>
      </c>
      <c r="BR1582" s="8"/>
      <c r="BS1582" s="8" t="s">
        <v>148</v>
      </c>
      <c r="BT1582" s="9"/>
      <c r="BU1582" s="20"/>
      <c r="BV1582" s="194" t="s">
        <v>127</v>
      </c>
      <c r="BW1582" s="195"/>
      <c r="BX1582" s="196" t="s">
        <v>128</v>
      </c>
      <c r="BY1582" s="197"/>
      <c r="BZ1582" s="36"/>
      <c r="CA1582" s="7" t="s">
        <v>151</v>
      </c>
      <c r="CB1582" s="8"/>
      <c r="CC1582" s="8" t="s">
        <v>152</v>
      </c>
      <c r="CD1582" s="9"/>
      <c r="CE1582" s="36"/>
      <c r="CF1582" s="194" t="s">
        <v>131</v>
      </c>
      <c r="CG1582" s="195"/>
      <c r="CH1582" s="196" t="s">
        <v>132</v>
      </c>
      <c r="CI1582" s="197"/>
      <c r="CJ1582" s="23"/>
      <c r="CK1582" s="7" t="s">
        <v>156</v>
      </c>
      <c r="CL1582" s="8"/>
      <c r="CM1582" s="8" t="s">
        <v>157</v>
      </c>
      <c r="CN1582" s="9"/>
      <c r="CO1582" s="23"/>
      <c r="CP1582" s="194" t="s">
        <v>160</v>
      </c>
      <c r="CQ1582" s="195"/>
      <c r="CR1582" s="196" t="s">
        <v>132</v>
      </c>
      <c r="CS1582" s="197"/>
      <c r="CU1582" s="26" t="s">
        <v>15</v>
      </c>
      <c r="CW1582" s="52" t="s">
        <v>46</v>
      </c>
    </row>
    <row r="1583" spans="1:101" ht="18" customHeight="1" thickTop="1" thickBot="1">
      <c r="B1583" s="34">
        <v>3.9</v>
      </c>
      <c r="D1583" s="11">
        <v>1</v>
      </c>
      <c r="E1583" s="12">
        <v>0</v>
      </c>
      <c r="F1583" s="13">
        <v>0</v>
      </c>
      <c r="G1583" s="14">
        <v>0</v>
      </c>
      <c r="H1583" s="10"/>
      <c r="I1583" s="11">
        <v>1</v>
      </c>
      <c r="J1583" s="12">
        <v>0</v>
      </c>
      <c r="K1583" s="13">
        <v>0</v>
      </c>
      <c r="L1583" s="40">
        <f t="shared" ref="L1583" si="16724">$B1583*$J$4</f>
        <v>5.5654560000000002</v>
      </c>
      <c r="N1583" s="1">
        <f t="shared" ref="N1583" si="16725">D1583*I1583+F1583*I1586-E1583*J1583-G1583*J1586</f>
        <v>1</v>
      </c>
      <c r="O1583" s="4">
        <f t="shared" ref="O1583" si="16726">(D1583*J1583+E1583*I1583+F1583*J1586+G1583*I1586)</f>
        <v>0</v>
      </c>
      <c r="P1583" s="2">
        <f t="shared" ref="P1583" si="16727">D1583*K1583+F1583*K1586-E1583*L1583-G1583*L1586</f>
        <v>0</v>
      </c>
      <c r="Q1583" s="3">
        <f t="shared" ref="Q1583" si="16728">(D1583*L1583+E1583*K1583+F1583*L1586+G1583*K1586)</f>
        <v>5.5654560000000002</v>
      </c>
      <c r="S1583" s="11">
        <v>1</v>
      </c>
      <c r="T1583" s="12">
        <v>0</v>
      </c>
      <c r="U1583" s="13">
        <v>0</v>
      </c>
      <c r="V1583" s="13">
        <v>0</v>
      </c>
      <c r="W1583" s="20"/>
      <c r="X1583" s="1">
        <f t="shared" ref="X1583" si="16729">N1583*S1583+P1583*S1586-O1583*T1583-Q1583*T1586</f>
        <v>-38.166740767232</v>
      </c>
      <c r="Y1583" s="4">
        <f t="shared" ref="Y1583" si="16730">(N1583*T1583+O1583*S1583+P1583*T1586+Q1583*S1586)</f>
        <v>0</v>
      </c>
      <c r="Z1583" s="2">
        <f t="shared" ref="Z1583" si="16731">N1583*U1583+P1583*U1586-O1583*V1583-Q1583*V1586</f>
        <v>0</v>
      </c>
      <c r="AA1583" s="3">
        <f t="shared" ref="AA1583" si="16732">(N1583*V1583+O1583*U1583+P1583*V1586+Q1583*U1586)</f>
        <v>5.5654560000000002</v>
      </c>
      <c r="AB1583" s="20"/>
      <c r="AC1583" s="11">
        <v>1</v>
      </c>
      <c r="AD1583" s="12">
        <v>0</v>
      </c>
      <c r="AE1583" s="13">
        <v>0</v>
      </c>
      <c r="AF1583" s="40">
        <f t="shared" ref="AF1583" si="16733">$B1583*$AD$4</f>
        <v>6.6787109999999998</v>
      </c>
      <c r="AG1583" s="20"/>
      <c r="AH1583" s="1">
        <f t="shared" ref="AH1583" si="16734">X1583*AC1583+Z1583*AC1586-Y1583*AD1583-AA1583*AD1586</f>
        <v>-38.166740767232</v>
      </c>
      <c r="AI1583" s="4">
        <f t="shared" ref="AI1583" si="16735">(X1583*AD1583+Y1583*AC1583+Z1583*AD1586+AA1583*AC1586)</f>
        <v>0</v>
      </c>
      <c r="AJ1583" s="2">
        <f t="shared" ref="AJ1583" si="16736">X1583*AE1583+Z1583*AE1586-Y1583*AF1583-AA1583*AF1586</f>
        <v>0</v>
      </c>
      <c r="AK1583" s="3">
        <f t="shared" ref="AK1583" si="16737">(X1583*AF1583+Y1583*AE1583+Z1583*AF1586+AA1583*AE1586)</f>
        <v>-249.33917539626077</v>
      </c>
      <c r="AL1583" s="20"/>
      <c r="AM1583" s="11">
        <v>1</v>
      </c>
      <c r="AN1583" s="12">
        <v>0</v>
      </c>
      <c r="AO1583" s="13">
        <v>0</v>
      </c>
      <c r="AP1583" s="14">
        <v>0</v>
      </c>
      <c r="AR1583" s="1">
        <f t="shared" ref="AR1583" si="16738">AH1583*AM1583+AJ1583*AM1586-AI1583*AN1583-AK1583*AN1586</f>
        <v>1815.0377041551619</v>
      </c>
      <c r="AS1583" s="4">
        <f t="shared" ref="AS1583" si="16739">(AH1583*AN1583+AI1583*AM1583+AJ1583*AN1586+AK1583*AM1586)</f>
        <v>0</v>
      </c>
      <c r="AT1583" s="2">
        <f t="shared" ref="AT1583" si="16740">AH1583*AO1583+AJ1583*AO1586-AI1583*AP1583-AK1583*AP1586</f>
        <v>0</v>
      </c>
      <c r="AU1583" s="3">
        <f t="shared" ref="AU1583" si="16741">(AH1583*AP1583+AI1583*AO1583+AJ1583*AP1586+AK1583*AO1586)</f>
        <v>-249.33917539626077</v>
      </c>
      <c r="AV1583" s="20"/>
      <c r="AW1583" s="11">
        <v>1</v>
      </c>
      <c r="AX1583" s="12">
        <v>0</v>
      </c>
      <c r="AY1583" s="13">
        <v>0</v>
      </c>
      <c r="AZ1583" s="40">
        <f t="shared" ref="AZ1583" si="16742">$B1583*$AX$4</f>
        <v>6.6787109999999998</v>
      </c>
      <c r="BA1583" s="20"/>
      <c r="BB1583" s="1">
        <f t="shared" ref="BB1583" si="16743">AR1583*AW1583+AT1583*AW1586-AS1583*AX1583-AU1583*AX1586</f>
        <v>1815.0377041551619</v>
      </c>
      <c r="BC1583" s="4">
        <f t="shared" ref="BC1583" si="16744">(AR1583*AX1583+AS1583*AW1583+AT1583*AX1586+AU1583*AW1586)</f>
        <v>0</v>
      </c>
      <c r="BD1583" s="2">
        <f t="shared" ref="BD1583" si="16745">AR1583*AY1583+AT1583*AY1586-AS1583*AZ1583-AU1583*AZ1586</f>
        <v>0</v>
      </c>
      <c r="BE1583" s="3">
        <f t="shared" ref="BE1583" si="16746">(AR1583*AZ1583+AS1583*AY1583+AT1583*AZ1586+AU1583*AY1586)</f>
        <v>11872.773104759564</v>
      </c>
      <c r="BF1583" s="20"/>
      <c r="BG1583" s="11">
        <v>1</v>
      </c>
      <c r="BH1583" s="12">
        <v>0</v>
      </c>
      <c r="BI1583" s="13">
        <v>0</v>
      </c>
      <c r="BJ1583" s="14">
        <v>0</v>
      </c>
      <c r="BK1583" s="20"/>
      <c r="BL1583" s="1">
        <f t="shared" ref="BL1583" si="16747">BB1583*BG1583+BD1583*BG1586-BC1583*BH1583-BE1583*BH1586</f>
        <v>-81739.27058294334</v>
      </c>
      <c r="BM1583" s="4">
        <f t="shared" ref="BM1583" si="16748">(BB1583*BH1583+BC1583*BG1583+BD1583*BH1586+BE1583*BG1586)</f>
        <v>0</v>
      </c>
      <c r="BN1583" s="2">
        <f t="shared" ref="BN1583" si="16749">BB1583*BI1583+BD1583*BI1586-BC1583*BJ1583-BE1583*BJ1586</f>
        <v>0</v>
      </c>
      <c r="BO1583" s="3">
        <f t="shared" ref="BO1583" si="16750">(BB1583*BJ1583+BC1583*BI1583+BD1583*BJ1586+BE1583*BI1586)</f>
        <v>11872.773104759564</v>
      </c>
      <c r="BP1583" s="20"/>
      <c r="BQ1583" s="11">
        <v>1</v>
      </c>
      <c r="BR1583" s="12">
        <v>0</v>
      </c>
      <c r="BS1583" s="13">
        <v>0</v>
      </c>
      <c r="BT1583" s="40">
        <f t="shared" ref="BT1583" si="16751">$B1583*BR$4</f>
        <v>5.5654560000000002</v>
      </c>
      <c r="BU1583" s="20"/>
      <c r="BV1583" s="1">
        <f t="shared" ref="BV1583" si="16752">BL1583*BQ1583+BN1583*BQ1586-BM1583*BR1583-BO1583*BR1586</f>
        <v>-81739.27058294334</v>
      </c>
      <c r="BW1583" s="4">
        <f t="shared" ref="BW1583" si="16753">(BL1583*BR1583+BM1583*BQ1583+BN1583*BR1586+BO1583*BQ1586)</f>
        <v>0</v>
      </c>
      <c r="BX1583" s="2">
        <f t="shared" ref="BX1583" si="16754">BL1583*BS1583+BN1583*BS1586-BM1583*BT1583-BO1583*BT1586</f>
        <v>0</v>
      </c>
      <c r="BY1583" s="3">
        <f t="shared" ref="BY1583" si="16755">(BL1583*BT1583+BM1583*BS1583+BN1583*BT1586+BO1583*BS1586)</f>
        <v>-443043.54079670593</v>
      </c>
      <c r="BZ1583" s="20"/>
      <c r="CA1583" s="11">
        <v>1</v>
      </c>
      <c r="CB1583" s="12">
        <v>0</v>
      </c>
      <c r="CC1583" s="13">
        <v>0</v>
      </c>
      <c r="CD1583" s="14">
        <v>0</v>
      </c>
      <c r="CE1583" s="20"/>
      <c r="CF1583" s="1">
        <f t="shared" ref="CF1583" si="16756">BV1583*CA1583+BX1583*CA1586-BW1583*CB1583-BY1583*CB1586</f>
        <v>1325576.131538651</v>
      </c>
      <c r="CG1583" s="4">
        <f t="shared" ref="CG1583" si="16757">(BV1583*CB1583+BW1583*CA1583+BX1583*CB1586+BY1583*CA1586)</f>
        <v>0</v>
      </c>
      <c r="CH1583" s="2">
        <f t="shared" ref="CH1583" si="16758">BV1583*CC1583+BX1583*CC1586-BW1583*CD1583-BY1583*CD1586</f>
        <v>0</v>
      </c>
      <c r="CI1583" s="3">
        <f t="shared" ref="CI1583" si="16759">(BV1583*CD1583+BW1583*CC1583+BX1583*CD1586+BY1583*CC1586)</f>
        <v>-443043.54079670593</v>
      </c>
      <c r="CJ1583" s="28"/>
      <c r="CK1583" s="11">
        <v>1</v>
      </c>
      <c r="CL1583" s="12">
        <v>0</v>
      </c>
      <c r="CM1583" s="13">
        <v>0</v>
      </c>
      <c r="CN1583" s="14">
        <v>0</v>
      </c>
      <c r="CP1583" s="1">
        <f t="shared" ref="CP1583" si="16760">CF1583*CK1583+CH1583*CK1586-CG1583*CL1583-CI1583*CL1586</f>
        <v>1325576.131538651</v>
      </c>
      <c r="CQ1583" s="4">
        <f t="shared" ref="CQ1583" si="16761">(CF1583*CL1583+CG1583*CK1583+CH1583*CL1586+CI1583*CK1586)</f>
        <v>-443043.54079670593</v>
      </c>
      <c r="CR1583" s="2">
        <f t="shared" ref="CR1583" si="16762">CF1583*CM1583+CH1583*CM1586-CG1583*CN1583-CI1583*CN1586</f>
        <v>0</v>
      </c>
      <c r="CS1583" s="3">
        <f t="shared" ref="CS1583" si="16763">(CF1583*CN1583+CG1583*CM1583+CH1583*CN1586+CI1583*CM1586)</f>
        <v>-443043.54079670593</v>
      </c>
      <c r="CU1583" s="29">
        <f t="shared" ref="CU1583" si="16764">20*LOG(((1+$CL$4)/$CL$4)/((CP1583+CP1586)^2+(CQ1583+CQ1586)^2)^0.5)</f>
        <v>-126.86647191492126</v>
      </c>
      <c r="CW1583" s="53">
        <f t="shared" ref="CW1583" si="16765">((CP1583^2+CQ1583^2)^0.5)/((CP1586^2+CQ1586^2)^0.5)</f>
        <v>0.33422715621974414</v>
      </c>
    </row>
    <row r="1584" spans="1:101" ht="18" customHeight="1" thickBot="1">
      <c r="D1584" s="11"/>
      <c r="E1584" s="13"/>
      <c r="F1584" s="13"/>
      <c r="G1584" s="15"/>
      <c r="H1584" s="10"/>
      <c r="I1584" s="11"/>
      <c r="J1584" s="13"/>
      <c r="K1584" s="13"/>
      <c r="L1584" s="15"/>
      <c r="N1584" s="5"/>
      <c r="Q1584" s="6"/>
      <c r="S1584" s="11"/>
      <c r="T1584" s="13"/>
      <c r="U1584" s="13"/>
      <c r="V1584" s="15"/>
      <c r="W1584" s="20"/>
      <c r="X1584" s="5"/>
      <c r="AA1584" s="6"/>
      <c r="AB1584" s="20"/>
      <c r="AC1584" s="11"/>
      <c r="AD1584" s="13"/>
      <c r="AE1584" s="13"/>
      <c r="AF1584" s="15"/>
      <c r="AG1584" s="20"/>
      <c r="AH1584" s="5"/>
      <c r="AK1584" s="6"/>
      <c r="AL1584" s="20"/>
      <c r="AM1584" s="11"/>
      <c r="AN1584" s="13"/>
      <c r="AO1584" s="13"/>
      <c r="AP1584" s="15"/>
      <c r="AR1584" s="5"/>
      <c r="AU1584" s="6"/>
      <c r="AW1584" s="11"/>
      <c r="AX1584" s="13"/>
      <c r="AY1584" s="13"/>
      <c r="AZ1584" s="15"/>
      <c r="BA1584" s="20"/>
      <c r="BB1584" s="5"/>
      <c r="BE1584" s="6"/>
      <c r="BG1584" s="11"/>
      <c r="BH1584" s="13"/>
      <c r="BI1584" s="13"/>
      <c r="BJ1584" s="15"/>
      <c r="BL1584" s="5"/>
      <c r="BO1584" s="6"/>
      <c r="BQ1584" s="11"/>
      <c r="BR1584" s="13"/>
      <c r="BS1584" s="13"/>
      <c r="BT1584" s="15"/>
      <c r="BU1584" s="20"/>
      <c r="BV1584" s="5"/>
      <c r="BY1584" s="6"/>
      <c r="CA1584" s="11"/>
      <c r="CB1584" s="13"/>
      <c r="CC1584" s="13"/>
      <c r="CD1584" s="15"/>
      <c r="CF1584" s="5"/>
      <c r="CI1584" s="6"/>
      <c r="CK1584" s="11"/>
      <c r="CL1584" s="13"/>
      <c r="CM1584" s="13"/>
      <c r="CN1584" s="15"/>
      <c r="CP1584" s="5"/>
      <c r="CS1584" s="6"/>
      <c r="CW1584" s="54"/>
    </row>
    <row r="1585" spans="1:101" ht="18" customHeight="1" thickBot="1">
      <c r="D1585" s="11" t="s">
        <v>101</v>
      </c>
      <c r="E1585" s="13"/>
      <c r="F1585" s="13" t="s">
        <v>102</v>
      </c>
      <c r="G1585" s="15"/>
      <c r="H1585" s="10"/>
      <c r="I1585" s="11" t="s">
        <v>106</v>
      </c>
      <c r="J1585" s="13"/>
      <c r="K1585" s="13" t="s">
        <v>105</v>
      </c>
      <c r="L1585" s="15"/>
      <c r="N1585" s="194" t="s">
        <v>16</v>
      </c>
      <c r="O1585" s="195"/>
      <c r="P1585" s="196" t="s">
        <v>17</v>
      </c>
      <c r="Q1585" s="197"/>
      <c r="S1585" s="11" t="s">
        <v>4</v>
      </c>
      <c r="T1585" s="13"/>
      <c r="U1585" s="13" t="s">
        <v>5</v>
      </c>
      <c r="V1585" s="15"/>
      <c r="W1585" s="20"/>
      <c r="X1585" s="194" t="s">
        <v>111</v>
      </c>
      <c r="Y1585" s="195"/>
      <c r="Z1585" s="196" t="s">
        <v>110</v>
      </c>
      <c r="AA1585" s="197"/>
      <c r="AB1585" s="20"/>
      <c r="AC1585" s="11" t="s">
        <v>18</v>
      </c>
      <c r="AD1585" s="13"/>
      <c r="AE1585" s="13" t="s">
        <v>19</v>
      </c>
      <c r="AF1585" s="15"/>
      <c r="AG1585" s="20"/>
      <c r="AH1585" s="194" t="s">
        <v>114</v>
      </c>
      <c r="AI1585" s="195"/>
      <c r="AJ1585" s="196" t="s">
        <v>115</v>
      </c>
      <c r="AK1585" s="197"/>
      <c r="AL1585" s="20"/>
      <c r="AM1585" s="11" t="s">
        <v>138</v>
      </c>
      <c r="AN1585" s="13"/>
      <c r="AO1585" s="13" t="s">
        <v>137</v>
      </c>
      <c r="AP1585" s="15"/>
      <c r="AR1585" s="194" t="s">
        <v>117</v>
      </c>
      <c r="AS1585" s="195"/>
      <c r="AT1585" s="196" t="s">
        <v>118</v>
      </c>
      <c r="AU1585" s="197"/>
      <c r="AV1585" s="36"/>
      <c r="AW1585" s="11" t="s">
        <v>142</v>
      </c>
      <c r="AX1585" s="13"/>
      <c r="AY1585" s="13" t="s">
        <v>141</v>
      </c>
      <c r="AZ1585" s="15"/>
      <c r="BA1585" s="20"/>
      <c r="BB1585" s="194" t="s">
        <v>122</v>
      </c>
      <c r="BC1585" s="195"/>
      <c r="BD1585" s="196" t="s">
        <v>121</v>
      </c>
      <c r="BE1585" s="197"/>
      <c r="BF1585" s="36"/>
      <c r="BG1585" s="11" t="s">
        <v>145</v>
      </c>
      <c r="BH1585" s="13"/>
      <c r="BI1585" s="13" t="s">
        <v>146</v>
      </c>
      <c r="BJ1585" s="15"/>
      <c r="BK1585" s="36"/>
      <c r="BL1585" s="194" t="s">
        <v>125</v>
      </c>
      <c r="BM1585" s="195"/>
      <c r="BN1585" s="196" t="s">
        <v>126</v>
      </c>
      <c r="BO1585" s="197"/>
      <c r="BP1585" s="36"/>
      <c r="BQ1585" s="11" t="s">
        <v>150</v>
      </c>
      <c r="BR1585" s="13"/>
      <c r="BS1585" s="13" t="s">
        <v>149</v>
      </c>
      <c r="BT1585" s="15"/>
      <c r="BU1585" s="20"/>
      <c r="BV1585" s="194" t="s">
        <v>129</v>
      </c>
      <c r="BW1585" s="195"/>
      <c r="BX1585" s="196" t="s">
        <v>130</v>
      </c>
      <c r="BY1585" s="197"/>
      <c r="BZ1585" s="36"/>
      <c r="CA1585" s="11" t="s">
        <v>154</v>
      </c>
      <c r="CB1585" s="13"/>
      <c r="CC1585" s="13" t="s">
        <v>153</v>
      </c>
      <c r="CD1585" s="15"/>
      <c r="CE1585" s="36"/>
      <c r="CF1585" s="194" t="s">
        <v>134</v>
      </c>
      <c r="CG1585" s="195"/>
      <c r="CH1585" s="196" t="s">
        <v>133</v>
      </c>
      <c r="CI1585" s="197"/>
      <c r="CK1585" s="11" t="s">
        <v>159</v>
      </c>
      <c r="CL1585" s="13"/>
      <c r="CM1585" s="13" t="s">
        <v>158</v>
      </c>
      <c r="CN1585" s="15"/>
      <c r="CP1585" s="109" t="s">
        <v>161</v>
      </c>
      <c r="CQ1585" s="110"/>
      <c r="CR1585" s="111" t="s">
        <v>162</v>
      </c>
      <c r="CS1585" s="112"/>
      <c r="CU1585" s="38" t="s">
        <v>29</v>
      </c>
      <c r="CW1585" s="55" t="s">
        <v>47</v>
      </c>
    </row>
    <row r="1586" spans="1:101" ht="18" customHeight="1" thickTop="1" thickBot="1">
      <c r="D1586" s="16">
        <v>0</v>
      </c>
      <c r="E1586" s="17">
        <f t="shared" ref="E1586" si="16766">$B1583*$E$4</f>
        <v>3.176472</v>
      </c>
      <c r="F1586" s="18">
        <v>1</v>
      </c>
      <c r="G1586" s="19">
        <v>0</v>
      </c>
      <c r="H1586" s="10"/>
      <c r="I1586" s="16">
        <v>0</v>
      </c>
      <c r="J1586" s="17">
        <v>0</v>
      </c>
      <c r="K1586" s="18">
        <v>1</v>
      </c>
      <c r="L1586" s="19">
        <v>0</v>
      </c>
      <c r="N1586" s="1">
        <f t="shared" ref="N1586" si="16767">D1586*I1583+F1586*I1586-E1586*J1583-G1586*J1586</f>
        <v>0</v>
      </c>
      <c r="O1586" s="4">
        <f t="shared" ref="O1586" si="16768">(D1586*J1583+E1586*I1583+F1586*J1586+G1586*I1586)</f>
        <v>3.176472</v>
      </c>
      <c r="P1586" s="2">
        <f t="shared" ref="P1586" si="16769">D1586*K1583+F1586*K1586-E1586*L1583-G1586*L1586</f>
        <v>-16.678515151232002</v>
      </c>
      <c r="Q1586" s="3">
        <f t="shared" ref="Q1586" si="16770">(D1586*L1583+E1586*K1583+F1586*L1586+G1586*K1586)</f>
        <v>0</v>
      </c>
      <c r="S1586" s="16">
        <v>0</v>
      </c>
      <c r="T1586" s="17">
        <f t="shared" ref="T1586" si="16771">$B1583*$T$4</f>
        <v>7.0374720000000002</v>
      </c>
      <c r="U1586" s="18">
        <v>1</v>
      </c>
      <c r="V1586" s="19">
        <v>0</v>
      </c>
      <c r="W1586" s="20"/>
      <c r="X1586" s="1">
        <f t="shared" ref="X1586" si="16772">N1586*S1583+P1586*S1586-O1586*T1583-Q1586*T1586</f>
        <v>0</v>
      </c>
      <c r="Y1586" s="4">
        <f t="shared" ref="Y1586" si="16773">(N1586*T1583+O1586*S1583+P1586*T1586+Q1586*S1586)</f>
        <v>-114.19811137837098</v>
      </c>
      <c r="Z1586" s="2">
        <f t="shared" ref="Z1586" si="16774">N1586*U1583+P1586*U1586-O1586*V1583-Q1586*V1586</f>
        <v>-16.678515151232002</v>
      </c>
      <c r="AA1586" s="3">
        <f t="shared" ref="AA1586" si="16775">(N1586*V1583+O1586*U1583+P1586*V1586+Q1586*U1586)</f>
        <v>0</v>
      </c>
      <c r="AB1586" s="20"/>
      <c r="AC1586" s="16">
        <v>0</v>
      </c>
      <c r="AD1586" s="17">
        <v>0</v>
      </c>
      <c r="AE1586" s="18">
        <v>1</v>
      </c>
      <c r="AF1586" s="19">
        <v>0</v>
      </c>
      <c r="AG1586" s="20"/>
      <c r="AH1586" s="1">
        <f t="shared" ref="AH1586" si="16776">X1586*AC1583+Z1586*AC1586-Y1586*AD1583-AA1586*AD1586</f>
        <v>0</v>
      </c>
      <c r="AI1586" s="4">
        <f t="shared" ref="AI1586" si="16777">(X1586*AD1583+Y1586*AC1583+Z1586*AD1586+AA1586*AC1586)</f>
        <v>-114.19811137837098</v>
      </c>
      <c r="AJ1586" s="2">
        <f t="shared" ref="AJ1586" si="16778">X1586*AE1583+Z1586*AE1586-Y1586*AF1583-AA1586*AF1586</f>
        <v>746.01766749071942</v>
      </c>
      <c r="AK1586" s="3">
        <f t="shared" ref="AK1586" si="16779">(X1586*AF1583+Y1586*AE1583+Z1586*AF1586+AA1586*AE1586)</f>
        <v>0</v>
      </c>
      <c r="AL1586" s="20"/>
      <c r="AM1586" s="16">
        <v>0</v>
      </c>
      <c r="AN1586" s="17">
        <f t="shared" ref="AN1586" si="16780">$B1583*$AN$4</f>
        <v>7.4324639999999995</v>
      </c>
      <c r="AO1586" s="18">
        <v>1</v>
      </c>
      <c r="AP1586" s="19">
        <v>0</v>
      </c>
      <c r="AR1586" s="1">
        <f t="shared" ref="AR1586" si="16781">AH1586*AM1583+AJ1586*AM1586-AI1586*AN1583-AK1586*AN1586</f>
        <v>0</v>
      </c>
      <c r="AS1586" s="4">
        <f t="shared" ref="AS1586" si="16782">(AH1586*AN1583+AI1586*AM1583+AJ1586*AN1586+AK1586*AM1586)</f>
        <v>5430.5513456103708</v>
      </c>
      <c r="AT1586" s="2">
        <f t="shared" ref="AT1586" si="16783">AH1586*AO1583+AJ1586*AO1586-AI1586*AP1583-AK1586*AP1586</f>
        <v>746.01766749071942</v>
      </c>
      <c r="AU1586" s="3">
        <f t="shared" ref="AU1586" si="16784">(AH1586*AP1583+AI1586*AO1583+AJ1586*AP1586+AK1586*AO1586)</f>
        <v>0</v>
      </c>
      <c r="AV1586" s="20"/>
      <c r="AW1586" s="16">
        <v>0</v>
      </c>
      <c r="AX1586" s="17">
        <v>0</v>
      </c>
      <c r="AY1586" s="18">
        <v>1</v>
      </c>
      <c r="AZ1586" s="19">
        <v>0</v>
      </c>
      <c r="BA1586" s="20"/>
      <c r="BB1586" s="1">
        <f t="shared" ref="BB1586" si="16785">AR1586*AW1583+AT1586*AW1586-AS1586*AX1583-AU1586*AX1586</f>
        <v>0</v>
      </c>
      <c r="BC1586" s="4">
        <f t="shared" ref="BC1586" si="16786">(AR1586*AX1583+AS1586*AW1583+AT1586*AX1586+AU1586*AW1586)</f>
        <v>5430.5513456103708</v>
      </c>
      <c r="BD1586" s="2">
        <f t="shared" ref="BD1586" si="16787">AR1586*AY1583+AT1586*AY1586-AS1586*AZ1583-AU1586*AZ1586</f>
        <v>-35523.065340502064</v>
      </c>
      <c r="BE1586" s="3">
        <f t="shared" ref="BE1586" si="16788">(AR1586*AZ1583+AS1586*AY1583+AT1586*AZ1586+AU1586*AY1586)</f>
        <v>0</v>
      </c>
      <c r="BF1586" s="20"/>
      <c r="BG1586" s="16">
        <v>0</v>
      </c>
      <c r="BH1586" s="17">
        <f t="shared" ref="BH1586" si="16789">$B1583*$BH$4</f>
        <v>7.0374720000000002</v>
      </c>
      <c r="BI1586" s="18">
        <v>1</v>
      </c>
      <c r="BJ1586" s="19">
        <v>0</v>
      </c>
      <c r="BK1586" s="20"/>
      <c r="BL1586" s="1">
        <f t="shared" ref="BL1586" si="16790">BB1586*BG1583+BD1586*BG1586-BC1586*BH1583-BE1586*BH1586</f>
        <v>0</v>
      </c>
      <c r="BM1586" s="4">
        <f t="shared" ref="BM1586" si="16791">(BB1586*BH1583+BC1586*BG1583+BD1586*BH1586+BE1586*BG1586)</f>
        <v>-244562.02634234336</v>
      </c>
      <c r="BN1586" s="2">
        <f t="shared" ref="BN1586" si="16792">BB1586*BI1583+BD1586*BI1586-BC1586*BJ1583-BE1586*BJ1586</f>
        <v>-35523.065340502064</v>
      </c>
      <c r="BO1586" s="3">
        <f t="shared" ref="BO1586" si="16793">(BB1586*BJ1583+BC1586*BI1583+BD1586*BJ1586+BE1586*BI1586)</f>
        <v>0</v>
      </c>
      <c r="BP1586" s="20"/>
      <c r="BQ1586" s="16">
        <v>0</v>
      </c>
      <c r="BR1586" s="17">
        <v>0</v>
      </c>
      <c r="BS1586" s="18">
        <v>1</v>
      </c>
      <c r="BT1586" s="19">
        <v>0</v>
      </c>
      <c r="BU1586" s="20"/>
      <c r="BV1586" s="1">
        <f t="shared" ref="BV1586" si="16794">BL1586*BQ1583+BN1586*BQ1586-BM1586*BR1583-BO1586*BR1586</f>
        <v>0</v>
      </c>
      <c r="BW1586" s="4">
        <f t="shared" ref="BW1586" si="16795">(BL1586*BR1583+BM1586*BQ1583+BN1586*BR1586+BO1586*BQ1586)</f>
        <v>-244562.02634234336</v>
      </c>
      <c r="BX1586" s="2">
        <f t="shared" ref="BX1586" si="16796">BL1586*BS1583+BN1586*BS1586-BM1586*BT1583-BO1586*BT1586</f>
        <v>1325576.131538651</v>
      </c>
      <c r="BY1586" s="3">
        <f t="shared" ref="BY1586" si="16797">(BL1586*BT1583+BM1586*BS1583+BN1586*BT1586+BO1586*BS1586)</f>
        <v>0</v>
      </c>
      <c r="BZ1586" s="20"/>
      <c r="CA1586" s="16">
        <v>0</v>
      </c>
      <c r="CB1586" s="17">
        <f t="shared" ref="CB1586" si="16798">$B1583*$CB$4</f>
        <v>3.176472</v>
      </c>
      <c r="CC1586" s="18">
        <v>1</v>
      </c>
      <c r="CD1586" s="19">
        <v>0</v>
      </c>
      <c r="CE1586" s="20"/>
      <c r="CF1586" s="1">
        <f t="shared" ref="CF1586" si="16799">BV1586*CA1583+BX1586*CA1586-BW1586*CB1583-BY1586*CB1586</f>
        <v>0</v>
      </c>
      <c r="CG1586" s="4">
        <f t="shared" ref="CG1586" si="16800">(BV1586*CB1583+BW1586*CA1583+BX1586*CB1586+BY1586*CA1586)</f>
        <v>3966093.439358498</v>
      </c>
      <c r="CH1586" s="2">
        <f t="shared" ref="CH1586" si="16801">BV1586*CC1583+BX1586*CC1586-BW1586*CD1583-BY1586*CD1586</f>
        <v>1325576.131538651</v>
      </c>
      <c r="CI1586" s="3">
        <f t="shared" ref="CI1586" si="16802">(BV1586*CD1583+BW1586*CC1583+BX1586*CD1586+BY1586*CC1586)</f>
        <v>0</v>
      </c>
      <c r="CK1586" s="16">
        <f t="shared" ref="CK1586" si="16803">1/$CL$4</f>
        <v>1</v>
      </c>
      <c r="CL1586" s="17">
        <v>0</v>
      </c>
      <c r="CM1586" s="18">
        <v>1</v>
      </c>
      <c r="CN1586" s="19">
        <v>0</v>
      </c>
      <c r="CP1586" s="1">
        <f t="shared" ref="CP1586" si="16804">CF1586*CK1583+CH1586*CK1586-CG1586*CL1583-CI1586*CL1586</f>
        <v>1325576.131538651</v>
      </c>
      <c r="CQ1586" s="4">
        <f t="shared" ref="CQ1586" si="16805">(CF1586*CL1583+CG1586*CK1583+CH1586*CL1586+CI1586*CK1586)</f>
        <v>3966093.439358498</v>
      </c>
      <c r="CR1586" s="2">
        <f t="shared" ref="CR1586" si="16806">CF1586*CM1583+CH1586*CM1586-CG1586*CN1583-CI1586*CN1586</f>
        <v>1325576.131538651</v>
      </c>
      <c r="CS1586" s="3">
        <f t="shared" ref="CS1586" si="16807">(CF1586*CN1583+CG1586*CM1583+CH1586*CN1586+CI1586*CM1586)</f>
        <v>0</v>
      </c>
      <c r="CU1586" s="39">
        <f t="shared" ref="CU1586" si="16808">(180/PI())*ATAN(-1*(CQ1583/CP1583))</f>
        <v>18.481027508242438</v>
      </c>
      <c r="CW1586" s="56">
        <f t="shared" ref="CW1586" si="16809">20*LOG(((1-(10^(CU1583/20)^2)*(1-((1-CW1583)/(1+CW1583))^2))^0.5))</f>
        <v>-6.7117191672111372E-13</v>
      </c>
    </row>
    <row r="1587" spans="1:101" ht="18" customHeight="1">
      <c r="E1587" s="20"/>
      <c r="F1587" s="20"/>
      <c r="G1587" s="20"/>
      <c r="H1587" s="20"/>
      <c r="I1587" s="20"/>
      <c r="J1587" s="20"/>
      <c r="K1587" s="20"/>
      <c r="L1587" s="20"/>
      <c r="M1587" s="20"/>
      <c r="N1587" s="20"/>
      <c r="O1587" s="20"/>
      <c r="P1587" s="20"/>
      <c r="Q1587" s="20"/>
      <c r="R1587" s="20"/>
      <c r="S1587" s="20"/>
      <c r="T1587" s="20"/>
      <c r="U1587" s="20"/>
      <c r="V1587" s="20"/>
      <c r="W1587" s="20"/>
      <c r="X1587" s="20"/>
      <c r="Y1587" s="20"/>
      <c r="Z1587" s="20"/>
      <c r="AA1587" s="20"/>
      <c r="AB1587" s="30"/>
      <c r="AC1587" s="20"/>
      <c r="AD1587" s="20"/>
      <c r="AE1587" s="20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</row>
    <row r="1588" spans="1:101" ht="18" customHeight="1"/>
    <row r="1589" spans="1:101" ht="18" customHeight="1" thickBot="1">
      <c r="A1589" s="23"/>
      <c r="B1589" s="23"/>
      <c r="C1589" s="23"/>
      <c r="D1589" s="20" t="s">
        <v>6</v>
      </c>
      <c r="E1589" s="20"/>
      <c r="F1589" s="20"/>
      <c r="G1589" s="20"/>
      <c r="H1589" s="20"/>
      <c r="I1589" s="20" t="s">
        <v>7</v>
      </c>
      <c r="J1589" s="20"/>
      <c r="K1589" s="20"/>
      <c r="L1589" s="20"/>
      <c r="M1589" s="23"/>
      <c r="N1589" s="23"/>
      <c r="O1589" s="24" t="s">
        <v>8</v>
      </c>
      <c r="P1589" s="23"/>
      <c r="Q1589" s="23"/>
      <c r="R1589" s="23"/>
      <c r="S1589" s="20"/>
      <c r="T1589" s="20" t="s">
        <v>9</v>
      </c>
      <c r="U1589" s="23"/>
      <c r="V1589" s="23"/>
      <c r="W1589" s="23"/>
      <c r="X1589" s="23"/>
      <c r="Y1589" s="24" t="s">
        <v>10</v>
      </c>
      <c r="Z1589" s="23"/>
      <c r="AA1589" s="23"/>
      <c r="AB1589" s="23"/>
      <c r="AC1589" s="24" t="s">
        <v>11</v>
      </c>
      <c r="AD1589" s="20"/>
      <c r="AE1589" s="20"/>
      <c r="AF1589" s="20"/>
      <c r="AG1589" s="20"/>
      <c r="AH1589" s="23"/>
      <c r="AI1589" s="24" t="s">
        <v>12</v>
      </c>
      <c r="AJ1589" s="23"/>
      <c r="AK1589" s="23"/>
      <c r="AL1589" s="20"/>
      <c r="AM1589" s="24" t="s">
        <v>21</v>
      </c>
      <c r="AN1589" s="20"/>
      <c r="AO1589" s="23"/>
      <c r="AP1589" s="23"/>
      <c r="AQ1589" s="23"/>
      <c r="AR1589" s="23"/>
      <c r="AS1589" s="24" t="s">
        <v>87</v>
      </c>
      <c r="AT1589" s="23"/>
      <c r="AU1589" s="23"/>
      <c r="AV1589" s="23"/>
      <c r="AW1589" s="24" t="s">
        <v>22</v>
      </c>
      <c r="AX1589" s="20"/>
      <c r="AY1589" s="20"/>
      <c r="AZ1589" s="20"/>
      <c r="BA1589" s="20"/>
      <c r="BB1589" s="23"/>
      <c r="BC1589" s="24" t="s">
        <v>13</v>
      </c>
      <c r="BD1589" s="23"/>
      <c r="BE1589" s="23"/>
      <c r="BF1589" s="23"/>
      <c r="BG1589" s="24" t="s">
        <v>23</v>
      </c>
      <c r="BH1589" s="20"/>
      <c r="BI1589" s="23"/>
      <c r="BJ1589" s="23"/>
      <c r="BK1589" s="23"/>
      <c r="BL1589" s="23"/>
      <c r="BM1589" s="24" t="s">
        <v>24</v>
      </c>
      <c r="BN1589" s="23"/>
      <c r="BO1589" s="23"/>
      <c r="BP1589" s="23"/>
      <c r="BQ1589" s="24" t="s">
        <v>22</v>
      </c>
      <c r="BR1589" s="20"/>
      <c r="BS1589" s="20"/>
      <c r="BT1589" s="20"/>
      <c r="BU1589" s="20"/>
      <c r="BV1589" s="23"/>
      <c r="BW1589" s="24" t="s">
        <v>25</v>
      </c>
      <c r="BX1589" s="23"/>
      <c r="BY1589" s="23"/>
      <c r="BZ1589" s="23"/>
      <c r="CA1589" s="24" t="s">
        <v>23</v>
      </c>
      <c r="CB1589" s="20"/>
      <c r="CC1589" s="23"/>
      <c r="CD1589" s="23"/>
      <c r="CE1589" s="23"/>
      <c r="CF1589" s="23"/>
      <c r="CG1589" s="24" t="s">
        <v>88</v>
      </c>
      <c r="CH1589" s="23"/>
      <c r="CI1589" s="23"/>
      <c r="CJ1589" s="23"/>
      <c r="CK1589" s="24" t="s">
        <v>155</v>
      </c>
      <c r="CL1589" s="24"/>
      <c r="CM1589" s="23"/>
      <c r="CN1589" s="23"/>
      <c r="CO1589" s="23"/>
      <c r="CP1589" s="23"/>
      <c r="CQ1589" s="24" t="s">
        <v>89</v>
      </c>
      <c r="CR1589" s="23"/>
      <c r="CS1589" s="23"/>
    </row>
    <row r="1590" spans="1:101" ht="18" customHeight="1" thickBot="1">
      <c r="A1590" s="23"/>
      <c r="B1590" s="33"/>
      <c r="C1590" s="23"/>
      <c r="D1590" s="7" t="s">
        <v>99</v>
      </c>
      <c r="E1590" s="8"/>
      <c r="F1590" s="8" t="s">
        <v>100</v>
      </c>
      <c r="G1590" s="9"/>
      <c r="H1590" s="10"/>
      <c r="I1590" s="7" t="s">
        <v>103</v>
      </c>
      <c r="J1590" s="8"/>
      <c r="K1590" s="8" t="s">
        <v>104</v>
      </c>
      <c r="L1590" s="9"/>
      <c r="M1590" s="23"/>
      <c r="N1590" s="194" t="s">
        <v>74</v>
      </c>
      <c r="O1590" s="195"/>
      <c r="P1590" s="196" t="s">
        <v>75</v>
      </c>
      <c r="Q1590" s="197"/>
      <c r="R1590" s="23"/>
      <c r="S1590" s="7" t="s">
        <v>2</v>
      </c>
      <c r="T1590" s="8"/>
      <c r="U1590" s="8" t="s">
        <v>3</v>
      </c>
      <c r="V1590" s="9"/>
      <c r="W1590" s="20"/>
      <c r="X1590" s="194" t="s">
        <v>108</v>
      </c>
      <c r="Y1590" s="195"/>
      <c r="Z1590" s="196" t="s">
        <v>109</v>
      </c>
      <c r="AA1590" s="197"/>
      <c r="AB1590" s="20"/>
      <c r="AC1590" s="7" t="s">
        <v>107</v>
      </c>
      <c r="AD1590" s="8"/>
      <c r="AE1590" s="8" t="s">
        <v>14</v>
      </c>
      <c r="AF1590" s="9"/>
      <c r="AG1590" s="20"/>
      <c r="AH1590" s="194" t="s">
        <v>112</v>
      </c>
      <c r="AI1590" s="195"/>
      <c r="AJ1590" s="196" t="s">
        <v>113</v>
      </c>
      <c r="AK1590" s="197"/>
      <c r="AL1590" s="20"/>
      <c r="AM1590" s="106" t="s">
        <v>135</v>
      </c>
      <c r="AN1590" s="107"/>
      <c r="AO1590" s="107" t="s">
        <v>136</v>
      </c>
      <c r="AP1590" s="108"/>
      <c r="AQ1590" s="23"/>
      <c r="AR1590" s="194" t="s">
        <v>116</v>
      </c>
      <c r="AS1590" s="195"/>
      <c r="AT1590" s="196" t="s">
        <v>0</v>
      </c>
      <c r="AU1590" s="197"/>
      <c r="AV1590" s="36"/>
      <c r="AW1590" s="7" t="s">
        <v>139</v>
      </c>
      <c r="AX1590" s="8"/>
      <c r="AY1590" s="8" t="s">
        <v>140</v>
      </c>
      <c r="AZ1590" s="9"/>
      <c r="BA1590" s="20"/>
      <c r="BB1590" s="194" t="s">
        <v>119</v>
      </c>
      <c r="BC1590" s="195"/>
      <c r="BD1590" s="196" t="s">
        <v>120</v>
      </c>
      <c r="BE1590" s="197"/>
      <c r="BF1590" s="36"/>
      <c r="BG1590" s="190" t="s">
        <v>143</v>
      </c>
      <c r="BH1590" s="191"/>
      <c r="BI1590" s="192" t="s">
        <v>144</v>
      </c>
      <c r="BJ1590" s="193"/>
      <c r="BK1590" s="36"/>
      <c r="BL1590" s="194" t="s">
        <v>123</v>
      </c>
      <c r="BM1590" s="195"/>
      <c r="BN1590" s="196" t="s">
        <v>124</v>
      </c>
      <c r="BO1590" s="197"/>
      <c r="BP1590" s="36"/>
      <c r="BQ1590" s="7" t="s">
        <v>147</v>
      </c>
      <c r="BR1590" s="8"/>
      <c r="BS1590" s="8" t="s">
        <v>148</v>
      </c>
      <c r="BT1590" s="9"/>
      <c r="BU1590" s="20"/>
      <c r="BV1590" s="194" t="s">
        <v>127</v>
      </c>
      <c r="BW1590" s="195"/>
      <c r="BX1590" s="196" t="s">
        <v>128</v>
      </c>
      <c r="BY1590" s="197"/>
      <c r="BZ1590" s="36"/>
      <c r="CA1590" s="7" t="s">
        <v>151</v>
      </c>
      <c r="CB1590" s="8"/>
      <c r="CC1590" s="8" t="s">
        <v>152</v>
      </c>
      <c r="CD1590" s="9"/>
      <c r="CE1590" s="36"/>
      <c r="CF1590" s="194" t="s">
        <v>131</v>
      </c>
      <c r="CG1590" s="195"/>
      <c r="CH1590" s="196" t="s">
        <v>132</v>
      </c>
      <c r="CI1590" s="197"/>
      <c r="CJ1590" s="23"/>
      <c r="CK1590" s="7" t="s">
        <v>156</v>
      </c>
      <c r="CL1590" s="8"/>
      <c r="CM1590" s="8" t="s">
        <v>157</v>
      </c>
      <c r="CN1590" s="9"/>
      <c r="CO1590" s="23"/>
      <c r="CP1590" s="194" t="s">
        <v>160</v>
      </c>
      <c r="CQ1590" s="195"/>
      <c r="CR1590" s="196" t="s">
        <v>132</v>
      </c>
      <c r="CS1590" s="197"/>
      <c r="CU1590" s="26" t="s">
        <v>15</v>
      </c>
      <c r="CW1590" s="52" t="s">
        <v>46</v>
      </c>
    </row>
    <row r="1591" spans="1:101" ht="18" customHeight="1" thickTop="1" thickBot="1">
      <c r="B1591" s="34">
        <v>3.92</v>
      </c>
      <c r="D1591" s="11">
        <v>1</v>
      </c>
      <c r="E1591" s="12">
        <v>0</v>
      </c>
      <c r="F1591" s="13">
        <v>0</v>
      </c>
      <c r="G1591" s="14">
        <v>0</v>
      </c>
      <c r="H1591" s="10"/>
      <c r="I1591" s="11">
        <v>1</v>
      </c>
      <c r="J1591" s="12">
        <v>0</v>
      </c>
      <c r="K1591" s="13">
        <v>0</v>
      </c>
      <c r="L1591" s="40">
        <f t="shared" ref="L1591" si="16810">$B1591*$J$4</f>
        <v>5.5939968000000002</v>
      </c>
      <c r="N1591" s="1">
        <f t="shared" ref="N1591" si="16811">D1591*I1591+F1591*I1594-E1591*J1591-G1591*J1594</f>
        <v>1</v>
      </c>
      <c r="O1591" s="4">
        <f t="shared" ref="O1591" si="16812">(D1591*J1591+E1591*I1591+F1591*J1594+G1591*I1594)</f>
        <v>0</v>
      </c>
      <c r="P1591" s="2">
        <f t="shared" ref="P1591" si="16813">D1591*K1591+F1591*K1594-E1591*L1591-G1591*L1594</f>
        <v>0</v>
      </c>
      <c r="Q1591" s="3">
        <f t="shared" ref="Q1591" si="16814">(D1591*L1591+E1591*K1591+F1591*L1594+G1591*K1594)</f>
        <v>5.5939968000000002</v>
      </c>
      <c r="S1591" s="11">
        <v>1</v>
      </c>
      <c r="T1591" s="12">
        <v>0</v>
      </c>
      <c r="U1591" s="13">
        <v>0</v>
      </c>
      <c r="V1591" s="13">
        <v>0</v>
      </c>
      <c r="W1591" s="20"/>
      <c r="X1591" s="1">
        <f t="shared" ref="X1591" si="16815">N1591*S1591+P1591*S1594-O1591*T1591-Q1591*T1594</f>
        <v>-38.569480955002888</v>
      </c>
      <c r="Y1591" s="4">
        <f t="shared" ref="Y1591" si="16816">(N1591*T1591+O1591*S1591+P1591*T1594+Q1591*S1594)</f>
        <v>0</v>
      </c>
      <c r="Z1591" s="2">
        <f t="shared" ref="Z1591" si="16817">N1591*U1591+P1591*U1594-O1591*V1591-Q1591*V1594</f>
        <v>0</v>
      </c>
      <c r="AA1591" s="3">
        <f t="shared" ref="AA1591" si="16818">(N1591*V1591+O1591*U1591+P1591*V1594+Q1591*U1594)</f>
        <v>5.5939968000000002</v>
      </c>
      <c r="AB1591" s="20"/>
      <c r="AC1591" s="11">
        <v>1</v>
      </c>
      <c r="AD1591" s="12">
        <v>0</v>
      </c>
      <c r="AE1591" s="13">
        <v>0</v>
      </c>
      <c r="AF1591" s="40">
        <f t="shared" ref="AF1591" si="16819">$B1591*$AD$4</f>
        <v>6.7129608000000003</v>
      </c>
      <c r="AG1591" s="20"/>
      <c r="AH1591" s="1">
        <f t="shared" ref="AH1591" si="16820">X1591*AC1591+Z1591*AC1594-Y1591*AD1591-AA1591*AD1594</f>
        <v>-38.569480955002888</v>
      </c>
      <c r="AI1591" s="4">
        <f t="shared" ref="AI1591" si="16821">(X1591*AD1591+Y1591*AC1591+Z1591*AD1594+AA1591*AC1594)</f>
        <v>0</v>
      </c>
      <c r="AJ1591" s="2">
        <f t="shared" ref="AJ1591" si="16822">X1591*AE1591+Z1591*AE1594-Y1591*AF1591-AA1591*AF1594</f>
        <v>0</v>
      </c>
      <c r="AK1591" s="3">
        <f t="shared" ref="AK1591" si="16823">(X1591*AF1591+Y1591*AE1591+Z1591*AF1594+AA1591*AE1594)</f>
        <v>-253.32141692728095</v>
      </c>
      <c r="AL1591" s="20"/>
      <c r="AM1591" s="11">
        <v>1</v>
      </c>
      <c r="AN1591" s="12">
        <v>0</v>
      </c>
      <c r="AO1591" s="13">
        <v>0</v>
      </c>
      <c r="AP1591" s="14">
        <v>0</v>
      </c>
      <c r="AR1591" s="1">
        <f t="shared" ref="AR1591" si="16824">AH1591*AM1591+AJ1591*AM1594-AI1591*AN1591-AK1591*AN1594</f>
        <v>1853.8882272564699</v>
      </c>
      <c r="AS1591" s="4">
        <f t="shared" ref="AS1591" si="16825">(AH1591*AN1591+AI1591*AM1591+AJ1591*AN1594+AK1591*AM1594)</f>
        <v>0</v>
      </c>
      <c r="AT1591" s="2">
        <f t="shared" ref="AT1591" si="16826">AH1591*AO1591+AJ1591*AO1594-AI1591*AP1591-AK1591*AP1594</f>
        <v>0</v>
      </c>
      <c r="AU1591" s="3">
        <f t="shared" ref="AU1591" si="16827">(AH1591*AP1591+AI1591*AO1591+AJ1591*AP1594+AK1591*AO1594)</f>
        <v>-253.32141692728095</v>
      </c>
      <c r="AV1591" s="20"/>
      <c r="AW1591" s="11">
        <v>1</v>
      </c>
      <c r="AX1591" s="12">
        <v>0</v>
      </c>
      <c r="AY1591" s="13">
        <v>0</v>
      </c>
      <c r="AZ1591" s="40">
        <f t="shared" ref="AZ1591" si="16828">$B1591*$AX$4</f>
        <v>6.7129608000000003</v>
      </c>
      <c r="BA1591" s="20"/>
      <c r="BB1591" s="1">
        <f t="shared" ref="BB1591" si="16829">AR1591*AW1591+AT1591*AW1594-AS1591*AX1591-AU1591*AX1594</f>
        <v>1853.8882272564699</v>
      </c>
      <c r="BC1591" s="4">
        <f t="shared" ref="BC1591" si="16830">(AR1591*AX1591+AS1591*AW1591+AT1591*AX1594+AU1591*AW1594)</f>
        <v>0</v>
      </c>
      <c r="BD1591" s="2">
        <f t="shared" ref="BD1591" si="16831">AR1591*AY1591+AT1591*AY1594-AS1591*AZ1591-AU1591*AZ1594</f>
        <v>0</v>
      </c>
      <c r="BE1591" s="3">
        <f t="shared" ref="BE1591" si="16832">(AR1591*AZ1591+AS1591*AY1591+AT1591*AZ1594+AU1591*AY1594)</f>
        <v>12191.757580226893</v>
      </c>
      <c r="BF1591" s="20"/>
      <c r="BG1591" s="11">
        <v>1</v>
      </c>
      <c r="BH1591" s="12">
        <v>0</v>
      </c>
      <c r="BI1591" s="13">
        <v>0</v>
      </c>
      <c r="BJ1591" s="14">
        <v>0</v>
      </c>
      <c r="BK1591" s="20"/>
      <c r="BL1591" s="1">
        <f t="shared" ref="BL1591" si="16833">BB1591*BG1591+BD1591*BG1594-BC1591*BH1591-BE1591*BH1594</f>
        <v>-84385.260028745412</v>
      </c>
      <c r="BM1591" s="4">
        <f t="shared" ref="BM1591" si="16834">(BB1591*BH1591+BC1591*BG1591+BD1591*BH1594+BE1591*BG1594)</f>
        <v>0</v>
      </c>
      <c r="BN1591" s="2">
        <f t="shared" ref="BN1591" si="16835">BB1591*BI1591+BD1591*BI1594-BC1591*BJ1591-BE1591*BJ1594</f>
        <v>0</v>
      </c>
      <c r="BO1591" s="3">
        <f t="shared" ref="BO1591" si="16836">(BB1591*BJ1591+BC1591*BI1591+BD1591*BJ1594+BE1591*BI1594)</f>
        <v>12191.757580226893</v>
      </c>
      <c r="BP1591" s="20"/>
      <c r="BQ1591" s="11">
        <v>1</v>
      </c>
      <c r="BR1591" s="12">
        <v>0</v>
      </c>
      <c r="BS1591" s="13">
        <v>0</v>
      </c>
      <c r="BT1591" s="40">
        <f t="shared" ref="BT1591" si="16837">$B1591*BR$4</f>
        <v>5.5939968000000002</v>
      </c>
      <c r="BU1591" s="20"/>
      <c r="BV1591" s="1">
        <f t="shared" ref="BV1591" si="16838">BL1591*BQ1591+BN1591*BQ1594-BM1591*BR1591-BO1591*BR1594</f>
        <v>-84385.260028745412</v>
      </c>
      <c r="BW1591" s="4">
        <f t="shared" ref="BW1591" si="16839">(BL1591*BR1591+BM1591*BQ1591+BN1591*BR1594+BO1591*BQ1594)</f>
        <v>0</v>
      </c>
      <c r="BX1591" s="2">
        <f t="shared" ref="BX1591" si="16840">BL1591*BS1591+BN1591*BS1594-BM1591*BT1591-BO1591*BT1594</f>
        <v>0</v>
      </c>
      <c r="BY1591" s="3">
        <f t="shared" ref="BY1591" si="16841">(BL1591*BT1591+BM1591*BS1591+BN1591*BT1594+BO1591*BS1594)</f>
        <v>-459859.11698774289</v>
      </c>
      <c r="BZ1591" s="20"/>
      <c r="CA1591" s="11">
        <v>1</v>
      </c>
      <c r="CB1591" s="12">
        <v>0</v>
      </c>
      <c r="CC1591" s="13">
        <v>0</v>
      </c>
      <c r="CD1591" s="14">
        <v>0</v>
      </c>
      <c r="CE1591" s="20"/>
      <c r="CF1591" s="1">
        <f t="shared" ref="CF1591" si="16842">BV1591*CA1591+BX1591*CA1594-BW1591*CB1591-BY1591*CB1594</f>
        <v>1383835.2700996276</v>
      </c>
      <c r="CG1591" s="4">
        <f t="shared" ref="CG1591" si="16843">(BV1591*CB1591+BW1591*CA1591+BX1591*CB1594+BY1591*CA1594)</f>
        <v>0</v>
      </c>
      <c r="CH1591" s="2">
        <f t="shared" ref="CH1591" si="16844">BV1591*CC1591+BX1591*CC1594-BW1591*CD1591-BY1591*CD1594</f>
        <v>0</v>
      </c>
      <c r="CI1591" s="3">
        <f t="shared" ref="CI1591" si="16845">(BV1591*CD1591+BW1591*CC1591+BX1591*CD1594+BY1591*CC1594)</f>
        <v>-459859.11698774289</v>
      </c>
      <c r="CJ1591" s="28"/>
      <c r="CK1591" s="11">
        <v>1</v>
      </c>
      <c r="CL1591" s="12">
        <v>0</v>
      </c>
      <c r="CM1591" s="13">
        <v>0</v>
      </c>
      <c r="CN1591" s="14">
        <v>0</v>
      </c>
      <c r="CP1591" s="1">
        <f t="shared" ref="CP1591" si="16846">CF1591*CK1591+CH1591*CK1594-CG1591*CL1591-CI1591*CL1594</f>
        <v>1383835.2700996276</v>
      </c>
      <c r="CQ1591" s="4">
        <f t="shared" ref="CQ1591" si="16847">(CF1591*CL1591+CG1591*CK1591+CH1591*CL1594+CI1591*CK1594)</f>
        <v>-459859.11698774289</v>
      </c>
      <c r="CR1591" s="2">
        <f t="shared" ref="CR1591" si="16848">CF1591*CM1591+CH1591*CM1594-CG1591*CN1591-CI1591*CN1594</f>
        <v>0</v>
      </c>
      <c r="CS1591" s="3">
        <f t="shared" ref="CS1591" si="16849">(CF1591*CN1591+CG1591*CM1591+CH1591*CN1594+CI1591*CM1594)</f>
        <v>-459859.11698774289</v>
      </c>
      <c r="CU1591" s="29">
        <f t="shared" ref="CU1591" si="16850">20*LOG(((1+$CL$4)/$CL$4)/((CP1591+CP1594)^2+(CQ1591+CQ1594)^2)^0.5)</f>
        <v>-127.2800911559612</v>
      </c>
      <c r="CW1591" s="53">
        <f t="shared" ref="CW1591" si="16851">((CP1591^2+CQ1591^2)^0.5)/((CP1594^2+CQ1594^2)^0.5)</f>
        <v>0.33230770086879785</v>
      </c>
    </row>
    <row r="1592" spans="1:101" ht="18" customHeight="1" thickBot="1">
      <c r="D1592" s="11"/>
      <c r="E1592" s="13"/>
      <c r="F1592" s="13"/>
      <c r="G1592" s="15"/>
      <c r="H1592" s="10"/>
      <c r="I1592" s="11"/>
      <c r="J1592" s="13"/>
      <c r="K1592" s="13"/>
      <c r="L1592" s="15"/>
      <c r="N1592" s="5"/>
      <c r="Q1592" s="6"/>
      <c r="S1592" s="11"/>
      <c r="T1592" s="13"/>
      <c r="U1592" s="13"/>
      <c r="V1592" s="15"/>
      <c r="W1592" s="20"/>
      <c r="X1592" s="5"/>
      <c r="AA1592" s="6"/>
      <c r="AB1592" s="20"/>
      <c r="AC1592" s="11"/>
      <c r="AD1592" s="13"/>
      <c r="AE1592" s="13"/>
      <c r="AF1592" s="15"/>
      <c r="AG1592" s="20"/>
      <c r="AH1592" s="5"/>
      <c r="AK1592" s="6"/>
      <c r="AL1592" s="20"/>
      <c r="AM1592" s="11"/>
      <c r="AN1592" s="13"/>
      <c r="AO1592" s="13"/>
      <c r="AP1592" s="15"/>
      <c r="AR1592" s="5"/>
      <c r="AU1592" s="6"/>
      <c r="AW1592" s="11"/>
      <c r="AX1592" s="13"/>
      <c r="AY1592" s="13"/>
      <c r="AZ1592" s="15"/>
      <c r="BA1592" s="20"/>
      <c r="BB1592" s="5"/>
      <c r="BE1592" s="6"/>
      <c r="BG1592" s="11"/>
      <c r="BH1592" s="13"/>
      <c r="BI1592" s="13"/>
      <c r="BJ1592" s="15"/>
      <c r="BL1592" s="5"/>
      <c r="BO1592" s="6"/>
      <c r="BQ1592" s="11"/>
      <c r="BR1592" s="13"/>
      <c r="BS1592" s="13"/>
      <c r="BT1592" s="15"/>
      <c r="BU1592" s="20"/>
      <c r="BV1592" s="5"/>
      <c r="BY1592" s="6"/>
      <c r="CA1592" s="11"/>
      <c r="CB1592" s="13"/>
      <c r="CC1592" s="13"/>
      <c r="CD1592" s="15"/>
      <c r="CF1592" s="5"/>
      <c r="CI1592" s="6"/>
      <c r="CK1592" s="11"/>
      <c r="CL1592" s="13"/>
      <c r="CM1592" s="13"/>
      <c r="CN1592" s="15"/>
      <c r="CP1592" s="5"/>
      <c r="CS1592" s="6"/>
      <c r="CW1592" s="54"/>
    </row>
    <row r="1593" spans="1:101" ht="18" customHeight="1" thickBot="1">
      <c r="D1593" s="11" t="s">
        <v>101</v>
      </c>
      <c r="E1593" s="13"/>
      <c r="F1593" s="13" t="s">
        <v>102</v>
      </c>
      <c r="G1593" s="15"/>
      <c r="H1593" s="10"/>
      <c r="I1593" s="11" t="s">
        <v>106</v>
      </c>
      <c r="J1593" s="13"/>
      <c r="K1593" s="13" t="s">
        <v>105</v>
      </c>
      <c r="L1593" s="15"/>
      <c r="N1593" s="194" t="s">
        <v>16</v>
      </c>
      <c r="O1593" s="195"/>
      <c r="P1593" s="196" t="s">
        <v>17</v>
      </c>
      <c r="Q1593" s="197"/>
      <c r="S1593" s="11" t="s">
        <v>4</v>
      </c>
      <c r="T1593" s="13"/>
      <c r="U1593" s="13" t="s">
        <v>5</v>
      </c>
      <c r="V1593" s="15"/>
      <c r="W1593" s="20"/>
      <c r="X1593" s="194" t="s">
        <v>111</v>
      </c>
      <c r="Y1593" s="195"/>
      <c r="Z1593" s="196" t="s">
        <v>110</v>
      </c>
      <c r="AA1593" s="197"/>
      <c r="AB1593" s="20"/>
      <c r="AC1593" s="11" t="s">
        <v>18</v>
      </c>
      <c r="AD1593" s="13"/>
      <c r="AE1593" s="13" t="s">
        <v>19</v>
      </c>
      <c r="AF1593" s="15"/>
      <c r="AG1593" s="20"/>
      <c r="AH1593" s="194" t="s">
        <v>114</v>
      </c>
      <c r="AI1593" s="195"/>
      <c r="AJ1593" s="196" t="s">
        <v>115</v>
      </c>
      <c r="AK1593" s="197"/>
      <c r="AL1593" s="20"/>
      <c r="AM1593" s="11" t="s">
        <v>138</v>
      </c>
      <c r="AN1593" s="13"/>
      <c r="AO1593" s="13" t="s">
        <v>137</v>
      </c>
      <c r="AP1593" s="15"/>
      <c r="AR1593" s="194" t="s">
        <v>117</v>
      </c>
      <c r="AS1593" s="195"/>
      <c r="AT1593" s="196" t="s">
        <v>118</v>
      </c>
      <c r="AU1593" s="197"/>
      <c r="AV1593" s="36"/>
      <c r="AW1593" s="11" t="s">
        <v>142</v>
      </c>
      <c r="AX1593" s="13"/>
      <c r="AY1593" s="13" t="s">
        <v>141</v>
      </c>
      <c r="AZ1593" s="15"/>
      <c r="BA1593" s="20"/>
      <c r="BB1593" s="194" t="s">
        <v>122</v>
      </c>
      <c r="BC1593" s="195"/>
      <c r="BD1593" s="196" t="s">
        <v>121</v>
      </c>
      <c r="BE1593" s="197"/>
      <c r="BF1593" s="36"/>
      <c r="BG1593" s="11" t="s">
        <v>145</v>
      </c>
      <c r="BH1593" s="13"/>
      <c r="BI1593" s="13" t="s">
        <v>146</v>
      </c>
      <c r="BJ1593" s="15"/>
      <c r="BK1593" s="36"/>
      <c r="BL1593" s="194" t="s">
        <v>125</v>
      </c>
      <c r="BM1593" s="195"/>
      <c r="BN1593" s="196" t="s">
        <v>126</v>
      </c>
      <c r="BO1593" s="197"/>
      <c r="BP1593" s="36"/>
      <c r="BQ1593" s="11" t="s">
        <v>150</v>
      </c>
      <c r="BR1593" s="13"/>
      <c r="BS1593" s="13" t="s">
        <v>149</v>
      </c>
      <c r="BT1593" s="15"/>
      <c r="BU1593" s="20"/>
      <c r="BV1593" s="194" t="s">
        <v>129</v>
      </c>
      <c r="BW1593" s="195"/>
      <c r="BX1593" s="196" t="s">
        <v>130</v>
      </c>
      <c r="BY1593" s="197"/>
      <c r="BZ1593" s="36"/>
      <c r="CA1593" s="11" t="s">
        <v>154</v>
      </c>
      <c r="CB1593" s="13"/>
      <c r="CC1593" s="13" t="s">
        <v>153</v>
      </c>
      <c r="CD1593" s="15"/>
      <c r="CE1593" s="36"/>
      <c r="CF1593" s="194" t="s">
        <v>134</v>
      </c>
      <c r="CG1593" s="195"/>
      <c r="CH1593" s="196" t="s">
        <v>133</v>
      </c>
      <c r="CI1593" s="197"/>
      <c r="CK1593" s="11" t="s">
        <v>159</v>
      </c>
      <c r="CL1593" s="13"/>
      <c r="CM1593" s="13" t="s">
        <v>158</v>
      </c>
      <c r="CN1593" s="15"/>
      <c r="CP1593" s="109" t="s">
        <v>161</v>
      </c>
      <c r="CQ1593" s="110"/>
      <c r="CR1593" s="111" t="s">
        <v>162</v>
      </c>
      <c r="CS1593" s="112"/>
      <c r="CU1593" s="38" t="s">
        <v>29</v>
      </c>
      <c r="CW1593" s="55" t="s">
        <v>47</v>
      </c>
    </row>
    <row r="1594" spans="1:101" ht="18" customHeight="1" thickTop="1" thickBot="1">
      <c r="D1594" s="16">
        <v>0</v>
      </c>
      <c r="E1594" s="17">
        <f t="shared" ref="E1594" si="16852">$B1591*$E$4</f>
        <v>3.1927615999999999</v>
      </c>
      <c r="F1594" s="18">
        <v>1</v>
      </c>
      <c r="G1594" s="19">
        <v>0</v>
      </c>
      <c r="H1594" s="10"/>
      <c r="I1594" s="16">
        <v>0</v>
      </c>
      <c r="J1594" s="17">
        <v>0</v>
      </c>
      <c r="K1594" s="18">
        <v>1</v>
      </c>
      <c r="L1594" s="19">
        <v>0</v>
      </c>
      <c r="N1594" s="1">
        <f t="shared" ref="N1594" si="16853">D1594*I1591+F1594*I1594-E1594*J1591-G1594*J1594</f>
        <v>0</v>
      </c>
      <c r="O1594" s="4">
        <f t="shared" ref="O1594" si="16854">(D1594*J1591+E1594*I1591+F1594*J1594+G1594*I1594)</f>
        <v>3.1927615999999999</v>
      </c>
      <c r="P1594" s="2">
        <f t="shared" ref="P1594" si="16855">D1594*K1591+F1594*K1594-E1594*L1591-G1594*L1594</f>
        <v>-16.860298173562882</v>
      </c>
      <c r="Q1594" s="3">
        <f t="shared" ref="Q1594" si="16856">(D1594*L1591+E1594*K1591+F1594*L1594+G1594*K1594)</f>
        <v>0</v>
      </c>
      <c r="S1594" s="16">
        <v>0</v>
      </c>
      <c r="T1594" s="17">
        <f t="shared" ref="T1594" si="16857">$B1591*$T$4</f>
        <v>7.0735616000000006</v>
      </c>
      <c r="U1594" s="18">
        <v>1</v>
      </c>
      <c r="V1594" s="19">
        <v>0</v>
      </c>
      <c r="W1594" s="20"/>
      <c r="X1594" s="1">
        <f t="shared" ref="X1594" si="16858">N1594*S1591+P1594*S1594-O1594*T1591-Q1594*T1594</f>
        <v>0</v>
      </c>
      <c r="Y1594" s="4">
        <f t="shared" ref="Y1594" si="16859">(N1594*T1591+O1594*S1591+P1594*T1594+Q1594*S1594)</f>
        <v>-116.06959612506455</v>
      </c>
      <c r="Z1594" s="2">
        <f t="shared" ref="Z1594" si="16860">N1594*U1591+P1594*U1594-O1594*V1591-Q1594*V1594</f>
        <v>-16.860298173562882</v>
      </c>
      <c r="AA1594" s="3">
        <f t="shared" ref="AA1594" si="16861">(N1594*V1591+O1594*U1591+P1594*V1594+Q1594*U1594)</f>
        <v>0</v>
      </c>
      <c r="AB1594" s="20"/>
      <c r="AC1594" s="16">
        <v>0</v>
      </c>
      <c r="AD1594" s="17">
        <v>0</v>
      </c>
      <c r="AE1594" s="18">
        <v>1</v>
      </c>
      <c r="AF1594" s="19">
        <v>0</v>
      </c>
      <c r="AG1594" s="20"/>
      <c r="AH1594" s="1">
        <f t="shared" ref="AH1594" si="16862">X1594*AC1591+Z1594*AC1594-Y1594*AD1591-AA1594*AD1594</f>
        <v>0</v>
      </c>
      <c r="AI1594" s="4">
        <f t="shared" ref="AI1594" si="16863">(X1594*AD1591+Y1594*AC1591+Z1594*AD1594+AA1594*AC1594)</f>
        <v>-116.06959612506455</v>
      </c>
      <c r="AJ1594" s="2">
        <f t="shared" ref="AJ1594" si="16864">X1594*AE1591+Z1594*AE1594-Y1594*AF1591-AA1594*AF1594</f>
        <v>762.3103506858273</v>
      </c>
      <c r="AK1594" s="3">
        <f t="shared" ref="AK1594" si="16865">(X1594*AF1591+Y1594*AE1591+Z1594*AF1594+AA1594*AE1594)</f>
        <v>0</v>
      </c>
      <c r="AL1594" s="20"/>
      <c r="AM1594" s="16">
        <v>0</v>
      </c>
      <c r="AN1594" s="17">
        <f t="shared" ref="AN1594" si="16866">$B1591*$AN$4</f>
        <v>7.4705791999999995</v>
      </c>
      <c r="AO1594" s="18">
        <v>1</v>
      </c>
      <c r="AP1594" s="19">
        <v>0</v>
      </c>
      <c r="AR1594" s="1">
        <f t="shared" ref="AR1594" si="16867">AH1594*AM1591+AJ1594*AM1594-AI1594*AN1591-AK1594*AN1594</f>
        <v>0</v>
      </c>
      <c r="AS1594" s="4">
        <f t="shared" ref="AS1594" si="16868">(AH1594*AN1591+AI1594*AM1591+AJ1594*AN1594+AK1594*AM1594)</f>
        <v>5578.8302536531819</v>
      </c>
      <c r="AT1594" s="2">
        <f t="shared" ref="AT1594" si="16869">AH1594*AO1591+AJ1594*AO1594-AI1594*AP1591-AK1594*AP1594</f>
        <v>762.3103506858273</v>
      </c>
      <c r="AU1594" s="3">
        <f t="shared" ref="AU1594" si="16870">(AH1594*AP1591+AI1594*AO1591+AJ1594*AP1594+AK1594*AO1594)</f>
        <v>0</v>
      </c>
      <c r="AV1594" s="20"/>
      <c r="AW1594" s="16">
        <v>0</v>
      </c>
      <c r="AX1594" s="17">
        <v>0</v>
      </c>
      <c r="AY1594" s="18">
        <v>1</v>
      </c>
      <c r="AZ1594" s="19">
        <v>0</v>
      </c>
      <c r="BA1594" s="20"/>
      <c r="BB1594" s="1">
        <f t="shared" ref="BB1594" si="16871">AR1594*AW1591+AT1594*AW1594-AS1594*AX1591-AU1594*AX1594</f>
        <v>0</v>
      </c>
      <c r="BC1594" s="4">
        <f t="shared" ref="BC1594" si="16872">(AR1594*AX1591+AS1594*AW1591+AT1594*AX1594+AU1594*AW1594)</f>
        <v>5578.8302536531819</v>
      </c>
      <c r="BD1594" s="2">
        <f t="shared" ref="BD1594" si="16873">AR1594*AY1591+AT1594*AY1594-AS1594*AZ1591-AU1594*AZ1594</f>
        <v>-36688.158451942043</v>
      </c>
      <c r="BE1594" s="3">
        <f t="shared" ref="BE1594" si="16874">(AR1594*AZ1591+AS1594*AY1591+AT1594*AZ1594+AU1594*AY1594)</f>
        <v>0</v>
      </c>
      <c r="BF1594" s="20"/>
      <c r="BG1594" s="16">
        <v>0</v>
      </c>
      <c r="BH1594" s="17">
        <f t="shared" ref="BH1594" si="16875">$B1591*$BH$4</f>
        <v>7.0735616000000006</v>
      </c>
      <c r="BI1594" s="18">
        <v>1</v>
      </c>
      <c r="BJ1594" s="19">
        <v>0</v>
      </c>
      <c r="BK1594" s="20"/>
      <c r="BL1594" s="1">
        <f t="shared" ref="BL1594" si="16876">BB1594*BG1591+BD1594*BG1594-BC1594*BH1591-BE1594*BH1594</f>
        <v>0</v>
      </c>
      <c r="BM1594" s="4">
        <f t="shared" ref="BM1594" si="16877">(BB1594*BH1591+BC1594*BG1591+BD1594*BH1594+BE1594*BG1594)</f>
        <v>-253937.11854671952</v>
      </c>
      <c r="BN1594" s="2">
        <f t="shared" ref="BN1594" si="16878">BB1594*BI1591+BD1594*BI1594-BC1594*BJ1591-BE1594*BJ1594</f>
        <v>-36688.158451942043</v>
      </c>
      <c r="BO1594" s="3">
        <f t="shared" ref="BO1594" si="16879">(BB1594*BJ1591+BC1594*BI1591+BD1594*BJ1594+BE1594*BI1594)</f>
        <v>0</v>
      </c>
      <c r="BP1594" s="20"/>
      <c r="BQ1594" s="16">
        <v>0</v>
      </c>
      <c r="BR1594" s="17">
        <v>0</v>
      </c>
      <c r="BS1594" s="18">
        <v>1</v>
      </c>
      <c r="BT1594" s="19">
        <v>0</v>
      </c>
      <c r="BU1594" s="20"/>
      <c r="BV1594" s="1">
        <f t="shared" ref="BV1594" si="16880">BL1594*BQ1591+BN1594*BQ1594-BM1594*BR1591-BO1594*BR1594</f>
        <v>0</v>
      </c>
      <c r="BW1594" s="4">
        <f t="shared" ref="BW1594" si="16881">(BL1594*BR1591+BM1594*BQ1591+BN1594*BR1594+BO1594*BQ1594)</f>
        <v>-253937.11854671952</v>
      </c>
      <c r="BX1594" s="2">
        <f t="shared" ref="BX1594" si="16882">BL1594*BS1591+BN1594*BS1594-BM1594*BT1591-BO1594*BT1594</f>
        <v>1383835.2700996276</v>
      </c>
      <c r="BY1594" s="3">
        <f t="shared" ref="BY1594" si="16883">(BL1594*BT1591+BM1594*BS1591+BN1594*BT1594+BO1594*BS1594)</f>
        <v>0</v>
      </c>
      <c r="BZ1594" s="20"/>
      <c r="CA1594" s="16">
        <v>0</v>
      </c>
      <c r="CB1594" s="17">
        <f t="shared" ref="CB1594" si="16884">$B1591*$CB$4</f>
        <v>3.1927615999999999</v>
      </c>
      <c r="CC1594" s="18">
        <v>1</v>
      </c>
      <c r="CD1594" s="19">
        <v>0</v>
      </c>
      <c r="CE1594" s="20"/>
      <c r="CF1594" s="1">
        <f t="shared" ref="CF1594" si="16885">BV1594*CA1591+BX1594*CA1594-BW1594*CB1591-BY1594*CB1594</f>
        <v>0</v>
      </c>
      <c r="CG1594" s="4">
        <f t="shared" ref="CG1594" si="16886">(BV1594*CB1591+BW1594*CA1591+BX1594*CB1594+BY1594*CA1594)</f>
        <v>4164318.9925529994</v>
      </c>
      <c r="CH1594" s="2">
        <f t="shared" ref="CH1594" si="16887">BV1594*CC1591+BX1594*CC1594-BW1594*CD1591-BY1594*CD1594</f>
        <v>1383835.2700996276</v>
      </c>
      <c r="CI1594" s="3">
        <f t="shared" ref="CI1594" si="16888">(BV1594*CD1591+BW1594*CC1591+BX1594*CD1594+BY1594*CC1594)</f>
        <v>0</v>
      </c>
      <c r="CK1594" s="16">
        <f t="shared" ref="CK1594" si="16889">1/$CL$4</f>
        <v>1</v>
      </c>
      <c r="CL1594" s="17">
        <v>0</v>
      </c>
      <c r="CM1594" s="18">
        <v>1</v>
      </c>
      <c r="CN1594" s="19">
        <v>0</v>
      </c>
      <c r="CP1594" s="1">
        <f t="shared" ref="CP1594" si="16890">CF1594*CK1591+CH1594*CK1594-CG1594*CL1591-CI1594*CL1594</f>
        <v>1383835.2700996276</v>
      </c>
      <c r="CQ1594" s="4">
        <f t="shared" ref="CQ1594" si="16891">(CF1594*CL1591+CG1594*CK1591+CH1594*CL1594+CI1594*CK1594)</f>
        <v>4164318.9925529994</v>
      </c>
      <c r="CR1594" s="2">
        <f t="shared" ref="CR1594" si="16892">CF1594*CM1591+CH1594*CM1594-CG1594*CN1591-CI1594*CN1594</f>
        <v>1383835.2700996276</v>
      </c>
      <c r="CS1594" s="3">
        <f t="shared" ref="CS1594" si="16893">(CF1594*CN1591+CG1594*CM1591+CH1594*CN1594+CI1594*CM1594)</f>
        <v>0</v>
      </c>
      <c r="CU1594" s="39">
        <f t="shared" ref="CU1594" si="16894">(180/PI())*ATAN(-1*(CQ1591/CP1591))</f>
        <v>18.382044589460033</v>
      </c>
      <c r="CW1594" s="56">
        <f t="shared" ref="CW1594" si="16895">20*LOG(((1-(10^(CU1591/20)^2)*(1-((1-CW1591)/(1+CW1591))^2))^0.5))</f>
        <v>-6.0849063139514549E-13</v>
      </c>
    </row>
    <row r="1595" spans="1:101" ht="18" customHeight="1">
      <c r="E1595" s="20"/>
      <c r="F1595" s="20"/>
      <c r="G1595" s="20"/>
      <c r="H1595" s="20"/>
      <c r="I1595" s="20"/>
      <c r="J1595" s="20"/>
      <c r="K1595" s="20"/>
      <c r="L1595" s="20"/>
      <c r="M1595" s="20"/>
      <c r="N1595" s="20"/>
      <c r="O1595" s="20"/>
      <c r="P1595" s="20"/>
      <c r="Q1595" s="20"/>
      <c r="R1595" s="20"/>
      <c r="S1595" s="20"/>
      <c r="T1595" s="20"/>
      <c r="U1595" s="20"/>
      <c r="V1595" s="20"/>
      <c r="W1595" s="20"/>
      <c r="X1595" s="20"/>
      <c r="Y1595" s="20"/>
      <c r="Z1595" s="20"/>
      <c r="AA1595" s="20"/>
      <c r="AB1595" s="30"/>
      <c r="AC1595" s="20"/>
      <c r="AD1595" s="20"/>
      <c r="AE1595" s="20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</row>
    <row r="1596" spans="1:101" ht="18" customHeight="1"/>
    <row r="1597" spans="1:101" ht="18" customHeight="1" thickBot="1">
      <c r="A1597" s="23"/>
      <c r="B1597" s="23"/>
      <c r="C1597" s="23"/>
      <c r="D1597" s="20" t="s">
        <v>6</v>
      </c>
      <c r="E1597" s="20"/>
      <c r="F1597" s="20"/>
      <c r="G1597" s="20"/>
      <c r="H1597" s="20"/>
      <c r="I1597" s="20" t="s">
        <v>7</v>
      </c>
      <c r="J1597" s="20"/>
      <c r="K1597" s="20"/>
      <c r="L1597" s="20"/>
      <c r="M1597" s="23"/>
      <c r="N1597" s="23"/>
      <c r="O1597" s="24" t="s">
        <v>8</v>
      </c>
      <c r="P1597" s="23"/>
      <c r="Q1597" s="23"/>
      <c r="R1597" s="23"/>
      <c r="S1597" s="20"/>
      <c r="T1597" s="20" t="s">
        <v>9</v>
      </c>
      <c r="U1597" s="23"/>
      <c r="V1597" s="23"/>
      <c r="W1597" s="23"/>
      <c r="X1597" s="23"/>
      <c r="Y1597" s="24" t="s">
        <v>10</v>
      </c>
      <c r="Z1597" s="23"/>
      <c r="AA1597" s="23"/>
      <c r="AB1597" s="23"/>
      <c r="AC1597" s="24" t="s">
        <v>11</v>
      </c>
      <c r="AD1597" s="20"/>
      <c r="AE1597" s="20"/>
      <c r="AF1597" s="20"/>
      <c r="AG1597" s="20"/>
      <c r="AH1597" s="23"/>
      <c r="AI1597" s="24" t="s">
        <v>12</v>
      </c>
      <c r="AJ1597" s="23"/>
      <c r="AK1597" s="23"/>
      <c r="AL1597" s="20"/>
      <c r="AM1597" s="24" t="s">
        <v>21</v>
      </c>
      <c r="AN1597" s="20"/>
      <c r="AO1597" s="23"/>
      <c r="AP1597" s="23"/>
      <c r="AQ1597" s="23"/>
      <c r="AR1597" s="23"/>
      <c r="AS1597" s="24" t="s">
        <v>87</v>
      </c>
      <c r="AT1597" s="23"/>
      <c r="AU1597" s="23"/>
      <c r="AV1597" s="23"/>
      <c r="AW1597" s="24" t="s">
        <v>22</v>
      </c>
      <c r="AX1597" s="20"/>
      <c r="AY1597" s="20"/>
      <c r="AZ1597" s="20"/>
      <c r="BA1597" s="20"/>
      <c r="BB1597" s="23"/>
      <c r="BC1597" s="24" t="s">
        <v>13</v>
      </c>
      <c r="BD1597" s="23"/>
      <c r="BE1597" s="23"/>
      <c r="BF1597" s="23"/>
      <c r="BG1597" s="24" t="s">
        <v>23</v>
      </c>
      <c r="BH1597" s="20"/>
      <c r="BI1597" s="23"/>
      <c r="BJ1597" s="23"/>
      <c r="BK1597" s="23"/>
      <c r="BL1597" s="23"/>
      <c r="BM1597" s="24" t="s">
        <v>24</v>
      </c>
      <c r="BN1597" s="23"/>
      <c r="BO1597" s="23"/>
      <c r="BP1597" s="23"/>
      <c r="BQ1597" s="24" t="s">
        <v>22</v>
      </c>
      <c r="BR1597" s="20"/>
      <c r="BS1597" s="20"/>
      <c r="BT1597" s="20"/>
      <c r="BU1597" s="20"/>
      <c r="BV1597" s="23"/>
      <c r="BW1597" s="24" t="s">
        <v>25</v>
      </c>
      <c r="BX1597" s="23"/>
      <c r="BY1597" s="23"/>
      <c r="BZ1597" s="23"/>
      <c r="CA1597" s="24" t="s">
        <v>23</v>
      </c>
      <c r="CB1597" s="20"/>
      <c r="CC1597" s="23"/>
      <c r="CD1597" s="23"/>
      <c r="CE1597" s="23"/>
      <c r="CF1597" s="23"/>
      <c r="CG1597" s="24" t="s">
        <v>88</v>
      </c>
      <c r="CH1597" s="23"/>
      <c r="CI1597" s="23"/>
      <c r="CJ1597" s="23"/>
      <c r="CK1597" s="24" t="s">
        <v>155</v>
      </c>
      <c r="CL1597" s="24"/>
      <c r="CM1597" s="23"/>
      <c r="CN1597" s="23"/>
      <c r="CO1597" s="23"/>
      <c r="CP1597" s="23"/>
      <c r="CQ1597" s="24" t="s">
        <v>89</v>
      </c>
      <c r="CR1597" s="23"/>
      <c r="CS1597" s="23"/>
    </row>
    <row r="1598" spans="1:101" ht="18" customHeight="1" thickBot="1">
      <c r="A1598" s="23"/>
      <c r="B1598" s="33"/>
      <c r="C1598" s="23"/>
      <c r="D1598" s="7" t="s">
        <v>99</v>
      </c>
      <c r="E1598" s="8"/>
      <c r="F1598" s="8" t="s">
        <v>100</v>
      </c>
      <c r="G1598" s="9"/>
      <c r="H1598" s="10"/>
      <c r="I1598" s="7" t="s">
        <v>103</v>
      </c>
      <c r="J1598" s="8"/>
      <c r="K1598" s="8" t="s">
        <v>104</v>
      </c>
      <c r="L1598" s="9"/>
      <c r="M1598" s="23"/>
      <c r="N1598" s="194" t="s">
        <v>74</v>
      </c>
      <c r="O1598" s="195"/>
      <c r="P1598" s="196" t="s">
        <v>75</v>
      </c>
      <c r="Q1598" s="197"/>
      <c r="R1598" s="23"/>
      <c r="S1598" s="7" t="s">
        <v>2</v>
      </c>
      <c r="T1598" s="8"/>
      <c r="U1598" s="8" t="s">
        <v>3</v>
      </c>
      <c r="V1598" s="9"/>
      <c r="W1598" s="20"/>
      <c r="X1598" s="194" t="s">
        <v>108</v>
      </c>
      <c r="Y1598" s="195"/>
      <c r="Z1598" s="196" t="s">
        <v>109</v>
      </c>
      <c r="AA1598" s="197"/>
      <c r="AB1598" s="20"/>
      <c r="AC1598" s="7" t="s">
        <v>107</v>
      </c>
      <c r="AD1598" s="8"/>
      <c r="AE1598" s="8" t="s">
        <v>14</v>
      </c>
      <c r="AF1598" s="9"/>
      <c r="AG1598" s="20"/>
      <c r="AH1598" s="194" t="s">
        <v>112</v>
      </c>
      <c r="AI1598" s="195"/>
      <c r="AJ1598" s="196" t="s">
        <v>113</v>
      </c>
      <c r="AK1598" s="197"/>
      <c r="AL1598" s="20"/>
      <c r="AM1598" s="106" t="s">
        <v>135</v>
      </c>
      <c r="AN1598" s="107"/>
      <c r="AO1598" s="107" t="s">
        <v>136</v>
      </c>
      <c r="AP1598" s="108"/>
      <c r="AQ1598" s="23"/>
      <c r="AR1598" s="194" t="s">
        <v>116</v>
      </c>
      <c r="AS1598" s="195"/>
      <c r="AT1598" s="196" t="s">
        <v>0</v>
      </c>
      <c r="AU1598" s="197"/>
      <c r="AV1598" s="36"/>
      <c r="AW1598" s="7" t="s">
        <v>139</v>
      </c>
      <c r="AX1598" s="8"/>
      <c r="AY1598" s="8" t="s">
        <v>140</v>
      </c>
      <c r="AZ1598" s="9"/>
      <c r="BA1598" s="20"/>
      <c r="BB1598" s="194" t="s">
        <v>119</v>
      </c>
      <c r="BC1598" s="195"/>
      <c r="BD1598" s="196" t="s">
        <v>120</v>
      </c>
      <c r="BE1598" s="197"/>
      <c r="BF1598" s="36"/>
      <c r="BG1598" s="190" t="s">
        <v>143</v>
      </c>
      <c r="BH1598" s="191"/>
      <c r="BI1598" s="192" t="s">
        <v>144</v>
      </c>
      <c r="BJ1598" s="193"/>
      <c r="BK1598" s="36"/>
      <c r="BL1598" s="194" t="s">
        <v>123</v>
      </c>
      <c r="BM1598" s="195"/>
      <c r="BN1598" s="196" t="s">
        <v>124</v>
      </c>
      <c r="BO1598" s="197"/>
      <c r="BP1598" s="36"/>
      <c r="BQ1598" s="7" t="s">
        <v>147</v>
      </c>
      <c r="BR1598" s="8"/>
      <c r="BS1598" s="8" t="s">
        <v>148</v>
      </c>
      <c r="BT1598" s="9"/>
      <c r="BU1598" s="20"/>
      <c r="BV1598" s="194" t="s">
        <v>127</v>
      </c>
      <c r="BW1598" s="195"/>
      <c r="BX1598" s="196" t="s">
        <v>128</v>
      </c>
      <c r="BY1598" s="197"/>
      <c r="BZ1598" s="36"/>
      <c r="CA1598" s="7" t="s">
        <v>151</v>
      </c>
      <c r="CB1598" s="8"/>
      <c r="CC1598" s="8" t="s">
        <v>152</v>
      </c>
      <c r="CD1598" s="9"/>
      <c r="CE1598" s="36"/>
      <c r="CF1598" s="194" t="s">
        <v>131</v>
      </c>
      <c r="CG1598" s="195"/>
      <c r="CH1598" s="196" t="s">
        <v>132</v>
      </c>
      <c r="CI1598" s="197"/>
      <c r="CJ1598" s="23"/>
      <c r="CK1598" s="7" t="s">
        <v>156</v>
      </c>
      <c r="CL1598" s="8"/>
      <c r="CM1598" s="8" t="s">
        <v>157</v>
      </c>
      <c r="CN1598" s="9"/>
      <c r="CO1598" s="23"/>
      <c r="CP1598" s="194" t="s">
        <v>160</v>
      </c>
      <c r="CQ1598" s="195"/>
      <c r="CR1598" s="196" t="s">
        <v>132</v>
      </c>
      <c r="CS1598" s="197"/>
      <c r="CU1598" s="26" t="s">
        <v>15</v>
      </c>
      <c r="CW1598" s="52" t="s">
        <v>46</v>
      </c>
    </row>
    <row r="1599" spans="1:101" ht="18" customHeight="1" thickTop="1" thickBot="1">
      <c r="B1599" s="34">
        <v>3.94</v>
      </c>
      <c r="D1599" s="11">
        <v>1</v>
      </c>
      <c r="E1599" s="12">
        <v>0</v>
      </c>
      <c r="F1599" s="13">
        <v>0</v>
      </c>
      <c r="G1599" s="14">
        <v>0</v>
      </c>
      <c r="H1599" s="10"/>
      <c r="I1599" s="11">
        <v>1</v>
      </c>
      <c r="J1599" s="12">
        <v>0</v>
      </c>
      <c r="K1599" s="13">
        <v>0</v>
      </c>
      <c r="L1599" s="40">
        <f t="shared" ref="L1599" si="16896">$B1599*$J$4</f>
        <v>5.6225376000000002</v>
      </c>
      <c r="N1599" s="1">
        <f t="shared" ref="N1599" si="16897">D1599*I1599+F1599*I1602-E1599*J1599-G1599*J1602</f>
        <v>1</v>
      </c>
      <c r="O1599" s="4">
        <f t="shared" ref="O1599" si="16898">(D1599*J1599+E1599*I1599+F1599*J1602+G1599*I1602)</f>
        <v>0</v>
      </c>
      <c r="P1599" s="2">
        <f t="shared" ref="P1599" si="16899">D1599*K1599+F1599*K1602-E1599*L1599-G1599*L1602</f>
        <v>0</v>
      </c>
      <c r="Q1599" s="3">
        <f t="shared" ref="Q1599" si="16900">(D1599*L1599+E1599*K1599+F1599*L1602+G1599*K1602)</f>
        <v>5.6225376000000002</v>
      </c>
      <c r="S1599" s="11">
        <v>1</v>
      </c>
      <c r="T1599" s="12">
        <v>0</v>
      </c>
      <c r="U1599" s="13">
        <v>0</v>
      </c>
      <c r="V1599" s="13">
        <v>0</v>
      </c>
      <c r="W1599" s="20"/>
      <c r="X1599" s="1">
        <f t="shared" ref="X1599" si="16901">N1599*S1599+P1599*S1602-O1599*T1599-Q1599*T1602</f>
        <v>-38.974281194885123</v>
      </c>
      <c r="Y1599" s="4">
        <f t="shared" ref="Y1599" si="16902">(N1599*T1599+O1599*S1599+P1599*T1602+Q1599*S1602)</f>
        <v>0</v>
      </c>
      <c r="Z1599" s="2">
        <f t="shared" ref="Z1599" si="16903">N1599*U1599+P1599*U1602-O1599*V1599-Q1599*V1602</f>
        <v>0</v>
      </c>
      <c r="AA1599" s="3">
        <f t="shared" ref="AA1599" si="16904">(N1599*V1599+O1599*U1599+P1599*V1602+Q1599*U1602)</f>
        <v>5.6225376000000002</v>
      </c>
      <c r="AB1599" s="20"/>
      <c r="AC1599" s="11">
        <v>1</v>
      </c>
      <c r="AD1599" s="12">
        <v>0</v>
      </c>
      <c r="AE1599" s="13">
        <v>0</v>
      </c>
      <c r="AF1599" s="40">
        <f t="shared" ref="AF1599" si="16905">$B1599*$AD$4</f>
        <v>6.7472105999999998</v>
      </c>
      <c r="AG1599" s="20"/>
      <c r="AH1599" s="1">
        <f t="shared" ref="AH1599" si="16906">X1599*AC1599+Z1599*AC1602-Y1599*AD1599-AA1599*AD1602</f>
        <v>-38.974281194885123</v>
      </c>
      <c r="AI1599" s="4">
        <f t="shared" ref="AI1599" si="16907">(X1599*AD1599+Y1599*AC1599+Z1599*AD1602+AA1599*AC1602)</f>
        <v>0</v>
      </c>
      <c r="AJ1599" s="2">
        <f t="shared" ref="AJ1599" si="16908">X1599*AE1599+Z1599*AE1602-Y1599*AF1599-AA1599*AF1602</f>
        <v>0</v>
      </c>
      <c r="AK1599" s="3">
        <f t="shared" ref="AK1599" si="16909">(X1599*AF1599+Y1599*AE1599+Z1599*AF1602+AA1599*AE1602)</f>
        <v>-257.34514560550957</v>
      </c>
      <c r="AL1599" s="20"/>
      <c r="AM1599" s="11">
        <v>1</v>
      </c>
      <c r="AN1599" s="12">
        <v>0</v>
      </c>
      <c r="AO1599" s="13">
        <v>0</v>
      </c>
      <c r="AP1599" s="14">
        <v>0</v>
      </c>
      <c r="AR1599" s="1">
        <f t="shared" ref="AR1599" si="16910">AH1599*AM1599+AJ1599*AM1602-AI1599*AN1599-AK1599*AN1602</f>
        <v>1893.3517724803889</v>
      </c>
      <c r="AS1599" s="4">
        <f t="shared" ref="AS1599" si="16911">(AH1599*AN1599+AI1599*AM1599+AJ1599*AN1602+AK1599*AM1602)</f>
        <v>0</v>
      </c>
      <c r="AT1599" s="2">
        <f t="shared" ref="AT1599" si="16912">AH1599*AO1599+AJ1599*AO1602-AI1599*AP1599-AK1599*AP1602</f>
        <v>0</v>
      </c>
      <c r="AU1599" s="3">
        <f t="shared" ref="AU1599" si="16913">(AH1599*AP1599+AI1599*AO1599+AJ1599*AP1602+AK1599*AO1602)</f>
        <v>-257.34514560550957</v>
      </c>
      <c r="AV1599" s="20"/>
      <c r="AW1599" s="11">
        <v>1</v>
      </c>
      <c r="AX1599" s="12">
        <v>0</v>
      </c>
      <c r="AY1599" s="13">
        <v>0</v>
      </c>
      <c r="AZ1599" s="40">
        <f t="shared" ref="AZ1599" si="16914">$B1599*$AX$4</f>
        <v>6.7472105999999998</v>
      </c>
      <c r="BA1599" s="20"/>
      <c r="BB1599" s="1">
        <f t="shared" ref="BB1599" si="16915">AR1599*AW1599+AT1599*AW1602-AS1599*AX1599-AU1599*AX1602</f>
        <v>1893.3517724803889</v>
      </c>
      <c r="BC1599" s="4">
        <f t="shared" ref="BC1599" si="16916">(AR1599*AX1599+AS1599*AW1599+AT1599*AX1602+AU1599*AW1602)</f>
        <v>0</v>
      </c>
      <c r="BD1599" s="2">
        <f t="shared" ref="BD1599" si="16917">AR1599*AY1599+AT1599*AY1602-AS1599*AZ1599-AU1599*AZ1602</f>
        <v>0</v>
      </c>
      <c r="BE1599" s="3">
        <f t="shared" ref="BE1599" si="16918">(AR1599*AZ1599+AS1599*AY1599+AT1599*AZ1602+AU1599*AY1602)</f>
        <v>12517.498003202958</v>
      </c>
      <c r="BF1599" s="20"/>
      <c r="BG1599" s="11">
        <v>1</v>
      </c>
      <c r="BH1599" s="12">
        <v>0</v>
      </c>
      <c r="BI1599" s="13">
        <v>0</v>
      </c>
      <c r="BJ1599" s="14">
        <v>0</v>
      </c>
      <c r="BK1599" s="20"/>
      <c r="BL1599" s="1">
        <f t="shared" ref="BL1599" si="16919">BB1599*BG1599+BD1599*BG1602-BC1599*BH1599-BE1599*BH1602</f>
        <v>-87101.692926989126</v>
      </c>
      <c r="BM1599" s="4">
        <f t="shared" ref="BM1599" si="16920">(BB1599*BH1599+BC1599*BG1599+BD1599*BH1602+BE1599*BG1602)</f>
        <v>0</v>
      </c>
      <c r="BN1599" s="2">
        <f t="shared" ref="BN1599" si="16921">BB1599*BI1599+BD1599*BI1602-BC1599*BJ1599-BE1599*BJ1602</f>
        <v>0</v>
      </c>
      <c r="BO1599" s="3">
        <f t="shared" ref="BO1599" si="16922">(BB1599*BJ1599+BC1599*BI1599+BD1599*BJ1602+BE1599*BI1602)</f>
        <v>12517.498003202958</v>
      </c>
      <c r="BP1599" s="20"/>
      <c r="BQ1599" s="11">
        <v>1</v>
      </c>
      <c r="BR1599" s="12">
        <v>0</v>
      </c>
      <c r="BS1599" s="13">
        <v>0</v>
      </c>
      <c r="BT1599" s="40">
        <f t="shared" ref="BT1599" si="16923">$B1599*BR$4</f>
        <v>5.6225376000000002</v>
      </c>
      <c r="BU1599" s="20"/>
      <c r="BV1599" s="1">
        <f t="shared" ref="BV1599" si="16924">BL1599*BQ1599+BN1599*BQ1602-BM1599*BR1599-BO1599*BR1602</f>
        <v>-87101.692926989126</v>
      </c>
      <c r="BW1599" s="4">
        <f t="shared" ref="BW1599" si="16925">(BL1599*BR1599+BM1599*BQ1599+BN1599*BR1602+BO1599*BQ1602)</f>
        <v>0</v>
      </c>
      <c r="BX1599" s="2">
        <f t="shared" ref="BX1599" si="16926">BL1599*BS1599+BN1599*BS1602-BM1599*BT1599-BO1599*BT1602</f>
        <v>0</v>
      </c>
      <c r="BY1599" s="3">
        <f t="shared" ref="BY1599" si="16927">(BL1599*BT1599+BM1599*BS1599+BN1599*BT1602+BO1599*BS1602)</f>
        <v>-477215.04550244746</v>
      </c>
      <c r="BZ1599" s="20"/>
      <c r="CA1599" s="11">
        <v>1</v>
      </c>
      <c r="CB1599" s="12">
        <v>0</v>
      </c>
      <c r="CC1599" s="13">
        <v>0</v>
      </c>
      <c r="CD1599" s="14">
        <v>0</v>
      </c>
      <c r="CE1599" s="20"/>
      <c r="CF1599" s="1">
        <f t="shared" ref="CF1599" si="16928">BV1599*CA1599+BX1599*CA1602-BW1599*CB1599-BY1599*CB1602</f>
        <v>1444305.8215006944</v>
      </c>
      <c r="CG1599" s="4">
        <f t="shared" ref="CG1599" si="16929">(BV1599*CB1599+BW1599*CA1599+BX1599*CB1602+BY1599*CA1602)</f>
        <v>0</v>
      </c>
      <c r="CH1599" s="2">
        <f t="shared" ref="CH1599" si="16930">BV1599*CC1599+BX1599*CC1602-BW1599*CD1599-BY1599*CD1602</f>
        <v>0</v>
      </c>
      <c r="CI1599" s="3">
        <f t="shared" ref="CI1599" si="16931">(BV1599*CD1599+BW1599*CC1599+BX1599*CD1602+BY1599*CC1602)</f>
        <v>-477215.04550244746</v>
      </c>
      <c r="CJ1599" s="28"/>
      <c r="CK1599" s="11">
        <v>1</v>
      </c>
      <c r="CL1599" s="12">
        <v>0</v>
      </c>
      <c r="CM1599" s="13">
        <v>0</v>
      </c>
      <c r="CN1599" s="14">
        <v>0</v>
      </c>
      <c r="CP1599" s="1">
        <f t="shared" ref="CP1599" si="16932">CF1599*CK1599+CH1599*CK1602-CG1599*CL1599-CI1599*CL1602</f>
        <v>1444305.8215006944</v>
      </c>
      <c r="CQ1599" s="4">
        <f t="shared" ref="CQ1599" si="16933">(CF1599*CL1599+CG1599*CK1599+CH1599*CL1602+CI1599*CK1602)</f>
        <v>-477215.04550244746</v>
      </c>
      <c r="CR1599" s="2">
        <f t="shared" ref="CR1599" si="16934">CF1599*CM1599+CH1599*CM1602-CG1599*CN1599-CI1599*CN1602</f>
        <v>0</v>
      </c>
      <c r="CS1599" s="3">
        <f t="shared" ref="CS1599" si="16935">(CF1599*CN1599+CG1599*CM1599+CH1599*CN1602+CI1599*CM1602)</f>
        <v>-477215.04550244746</v>
      </c>
      <c r="CU1599" s="29">
        <f t="shared" ref="CU1599" si="16936">20*LOG(((1+$CL$4)/$CL$4)/((CP1599+CP1602)^2+(CQ1599+CQ1602)^2)^0.5)</f>
        <v>-127.69145933175716</v>
      </c>
      <c r="CW1599" s="53">
        <f t="shared" ref="CW1599" si="16937">((CP1599^2+CQ1599^2)^0.5)/((CP1602^2+CQ1602^2)^0.5)</f>
        <v>0.33041135637520808</v>
      </c>
    </row>
    <row r="1600" spans="1:101" ht="18" customHeight="1" thickBot="1">
      <c r="D1600" s="11"/>
      <c r="E1600" s="13"/>
      <c r="F1600" s="13"/>
      <c r="G1600" s="15"/>
      <c r="H1600" s="10"/>
      <c r="I1600" s="11"/>
      <c r="J1600" s="13"/>
      <c r="K1600" s="13"/>
      <c r="L1600" s="15"/>
      <c r="N1600" s="5"/>
      <c r="Q1600" s="6"/>
      <c r="S1600" s="11"/>
      <c r="T1600" s="13"/>
      <c r="U1600" s="13"/>
      <c r="V1600" s="15"/>
      <c r="W1600" s="20"/>
      <c r="X1600" s="5"/>
      <c r="AA1600" s="6"/>
      <c r="AB1600" s="20"/>
      <c r="AC1600" s="11"/>
      <c r="AD1600" s="13"/>
      <c r="AE1600" s="13"/>
      <c r="AF1600" s="15"/>
      <c r="AG1600" s="20"/>
      <c r="AH1600" s="5"/>
      <c r="AK1600" s="6"/>
      <c r="AL1600" s="20"/>
      <c r="AM1600" s="11"/>
      <c r="AN1600" s="13"/>
      <c r="AO1600" s="13"/>
      <c r="AP1600" s="15"/>
      <c r="AR1600" s="5"/>
      <c r="AU1600" s="6"/>
      <c r="AW1600" s="11"/>
      <c r="AX1600" s="13"/>
      <c r="AY1600" s="13"/>
      <c r="AZ1600" s="15"/>
      <c r="BA1600" s="20"/>
      <c r="BB1600" s="5"/>
      <c r="BE1600" s="6"/>
      <c r="BG1600" s="11"/>
      <c r="BH1600" s="13"/>
      <c r="BI1600" s="13"/>
      <c r="BJ1600" s="15"/>
      <c r="BL1600" s="5"/>
      <c r="BO1600" s="6"/>
      <c r="BQ1600" s="11"/>
      <c r="BR1600" s="13"/>
      <c r="BS1600" s="13"/>
      <c r="BT1600" s="15"/>
      <c r="BU1600" s="20"/>
      <c r="BV1600" s="5"/>
      <c r="BY1600" s="6"/>
      <c r="CA1600" s="11"/>
      <c r="CB1600" s="13"/>
      <c r="CC1600" s="13"/>
      <c r="CD1600" s="15"/>
      <c r="CF1600" s="5"/>
      <c r="CI1600" s="6"/>
      <c r="CK1600" s="11"/>
      <c r="CL1600" s="13"/>
      <c r="CM1600" s="13"/>
      <c r="CN1600" s="15"/>
      <c r="CP1600" s="5"/>
      <c r="CS1600" s="6"/>
      <c r="CW1600" s="54"/>
    </row>
    <row r="1601" spans="1:101" ht="18" customHeight="1" thickBot="1">
      <c r="D1601" s="11" t="s">
        <v>101</v>
      </c>
      <c r="E1601" s="13"/>
      <c r="F1601" s="13" t="s">
        <v>102</v>
      </c>
      <c r="G1601" s="15"/>
      <c r="H1601" s="10"/>
      <c r="I1601" s="11" t="s">
        <v>106</v>
      </c>
      <c r="J1601" s="13"/>
      <c r="K1601" s="13" t="s">
        <v>105</v>
      </c>
      <c r="L1601" s="15"/>
      <c r="N1601" s="194" t="s">
        <v>16</v>
      </c>
      <c r="O1601" s="195"/>
      <c r="P1601" s="196" t="s">
        <v>17</v>
      </c>
      <c r="Q1601" s="197"/>
      <c r="S1601" s="11" t="s">
        <v>4</v>
      </c>
      <c r="T1601" s="13"/>
      <c r="U1601" s="13" t="s">
        <v>5</v>
      </c>
      <c r="V1601" s="15"/>
      <c r="W1601" s="20"/>
      <c r="X1601" s="194" t="s">
        <v>111</v>
      </c>
      <c r="Y1601" s="195"/>
      <c r="Z1601" s="196" t="s">
        <v>110</v>
      </c>
      <c r="AA1601" s="197"/>
      <c r="AB1601" s="20"/>
      <c r="AC1601" s="11" t="s">
        <v>18</v>
      </c>
      <c r="AD1601" s="13"/>
      <c r="AE1601" s="13" t="s">
        <v>19</v>
      </c>
      <c r="AF1601" s="15"/>
      <c r="AG1601" s="20"/>
      <c r="AH1601" s="194" t="s">
        <v>114</v>
      </c>
      <c r="AI1601" s="195"/>
      <c r="AJ1601" s="196" t="s">
        <v>115</v>
      </c>
      <c r="AK1601" s="197"/>
      <c r="AL1601" s="20"/>
      <c r="AM1601" s="11" t="s">
        <v>138</v>
      </c>
      <c r="AN1601" s="13"/>
      <c r="AO1601" s="13" t="s">
        <v>137</v>
      </c>
      <c r="AP1601" s="15"/>
      <c r="AR1601" s="194" t="s">
        <v>117</v>
      </c>
      <c r="AS1601" s="195"/>
      <c r="AT1601" s="196" t="s">
        <v>118</v>
      </c>
      <c r="AU1601" s="197"/>
      <c r="AV1601" s="36"/>
      <c r="AW1601" s="11" t="s">
        <v>142</v>
      </c>
      <c r="AX1601" s="13"/>
      <c r="AY1601" s="13" t="s">
        <v>141</v>
      </c>
      <c r="AZ1601" s="15"/>
      <c r="BA1601" s="20"/>
      <c r="BB1601" s="194" t="s">
        <v>122</v>
      </c>
      <c r="BC1601" s="195"/>
      <c r="BD1601" s="196" t="s">
        <v>121</v>
      </c>
      <c r="BE1601" s="197"/>
      <c r="BF1601" s="36"/>
      <c r="BG1601" s="11" t="s">
        <v>145</v>
      </c>
      <c r="BH1601" s="13"/>
      <c r="BI1601" s="13" t="s">
        <v>146</v>
      </c>
      <c r="BJ1601" s="15"/>
      <c r="BK1601" s="36"/>
      <c r="BL1601" s="194" t="s">
        <v>125</v>
      </c>
      <c r="BM1601" s="195"/>
      <c r="BN1601" s="196" t="s">
        <v>126</v>
      </c>
      <c r="BO1601" s="197"/>
      <c r="BP1601" s="36"/>
      <c r="BQ1601" s="11" t="s">
        <v>150</v>
      </c>
      <c r="BR1601" s="13"/>
      <c r="BS1601" s="13" t="s">
        <v>149</v>
      </c>
      <c r="BT1601" s="15"/>
      <c r="BU1601" s="20"/>
      <c r="BV1601" s="194" t="s">
        <v>129</v>
      </c>
      <c r="BW1601" s="195"/>
      <c r="BX1601" s="196" t="s">
        <v>130</v>
      </c>
      <c r="BY1601" s="197"/>
      <c r="BZ1601" s="36"/>
      <c r="CA1601" s="11" t="s">
        <v>154</v>
      </c>
      <c r="CB1601" s="13"/>
      <c r="CC1601" s="13" t="s">
        <v>153</v>
      </c>
      <c r="CD1601" s="15"/>
      <c r="CE1601" s="36"/>
      <c r="CF1601" s="194" t="s">
        <v>134</v>
      </c>
      <c r="CG1601" s="195"/>
      <c r="CH1601" s="196" t="s">
        <v>133</v>
      </c>
      <c r="CI1601" s="197"/>
      <c r="CK1601" s="11" t="s">
        <v>159</v>
      </c>
      <c r="CL1601" s="13"/>
      <c r="CM1601" s="13" t="s">
        <v>158</v>
      </c>
      <c r="CN1601" s="15"/>
      <c r="CP1601" s="109" t="s">
        <v>161</v>
      </c>
      <c r="CQ1601" s="110"/>
      <c r="CR1601" s="111" t="s">
        <v>162</v>
      </c>
      <c r="CS1601" s="112"/>
      <c r="CU1601" s="38" t="s">
        <v>29</v>
      </c>
      <c r="CW1601" s="55" t="s">
        <v>47</v>
      </c>
    </row>
    <row r="1602" spans="1:101" ht="18" customHeight="1" thickTop="1" thickBot="1">
      <c r="D1602" s="16">
        <v>0</v>
      </c>
      <c r="E1602" s="17">
        <f t="shared" ref="E1602" si="16938">$B1599*$E$4</f>
        <v>3.2090511999999998</v>
      </c>
      <c r="F1602" s="18">
        <v>1</v>
      </c>
      <c r="G1602" s="19">
        <v>0</v>
      </c>
      <c r="H1602" s="10"/>
      <c r="I1602" s="16">
        <v>0</v>
      </c>
      <c r="J1602" s="17">
        <v>0</v>
      </c>
      <c r="K1602" s="18">
        <v>1</v>
      </c>
      <c r="L1602" s="19">
        <v>0</v>
      </c>
      <c r="N1602" s="1">
        <f t="shared" ref="N1602" si="16939">D1602*I1599+F1602*I1602-E1602*J1599-G1602*J1602</f>
        <v>0</v>
      </c>
      <c r="O1602" s="4">
        <f t="shared" ref="O1602" si="16940">(D1602*J1599+E1602*I1599+F1602*J1602+G1602*I1602)</f>
        <v>3.2090511999999998</v>
      </c>
      <c r="P1602" s="2">
        <f t="shared" ref="P1602" si="16941">D1602*K1599+F1602*K1602-E1602*L1599-G1602*L1602</f>
        <v>-17.043011032325118</v>
      </c>
      <c r="Q1602" s="3">
        <f t="shared" ref="Q1602" si="16942">(D1602*L1599+E1602*K1599+F1602*L1602+G1602*K1602)</f>
        <v>0</v>
      </c>
      <c r="S1602" s="16">
        <v>0</v>
      </c>
      <c r="T1602" s="17">
        <f t="shared" ref="T1602" si="16943">$B1599*$T$4</f>
        <v>7.1096512000000001</v>
      </c>
      <c r="U1602" s="18">
        <v>1</v>
      </c>
      <c r="V1602" s="19">
        <v>0</v>
      </c>
      <c r="W1602" s="20"/>
      <c r="X1602" s="1">
        <f t="shared" ref="X1602" si="16944">N1602*S1599+P1602*S1602-O1602*T1599-Q1602*T1602</f>
        <v>0</v>
      </c>
      <c r="Y1602" s="4">
        <f t="shared" ref="Y1602" si="16945">(N1602*T1599+O1602*S1599+P1602*T1602+Q1602*S1602)</f>
        <v>-117.96081263758352</v>
      </c>
      <c r="Z1602" s="2">
        <f t="shared" ref="Z1602" si="16946">N1602*U1599+P1602*U1602-O1602*V1599-Q1602*V1602</f>
        <v>-17.043011032325118</v>
      </c>
      <c r="AA1602" s="3">
        <f t="shared" ref="AA1602" si="16947">(N1602*V1599+O1602*U1599+P1602*V1602+Q1602*U1602)</f>
        <v>0</v>
      </c>
      <c r="AB1602" s="20"/>
      <c r="AC1602" s="16">
        <v>0</v>
      </c>
      <c r="AD1602" s="17">
        <v>0</v>
      </c>
      <c r="AE1602" s="18">
        <v>1</v>
      </c>
      <c r="AF1602" s="19">
        <v>0</v>
      </c>
      <c r="AG1602" s="20"/>
      <c r="AH1602" s="1">
        <f t="shared" ref="AH1602" si="16948">X1602*AC1599+Z1602*AC1602-Y1602*AD1599-AA1602*AD1602</f>
        <v>0</v>
      </c>
      <c r="AI1602" s="4">
        <f t="shared" ref="AI1602" si="16949">(X1602*AD1599+Y1602*AC1599+Z1602*AD1602+AA1602*AC1602)</f>
        <v>-117.96081263758352</v>
      </c>
      <c r="AJ1602" s="2">
        <f t="shared" ref="AJ1602" si="16950">X1602*AE1599+Z1602*AE1602-Y1602*AF1599-AA1602*AF1602</f>
        <v>778.86343438059237</v>
      </c>
      <c r="AK1602" s="3">
        <f t="shared" ref="AK1602" si="16951">(X1602*AF1599+Y1602*AE1599+Z1602*AF1602+AA1602*AE1602)</f>
        <v>0</v>
      </c>
      <c r="AL1602" s="20"/>
      <c r="AM1602" s="16">
        <v>0</v>
      </c>
      <c r="AN1602" s="17">
        <f t="shared" ref="AN1602" si="16952">$B1599*$AN$4</f>
        <v>7.5086943999999995</v>
      </c>
      <c r="AO1602" s="18">
        <v>1</v>
      </c>
      <c r="AP1602" s="19">
        <v>0</v>
      </c>
      <c r="AR1602" s="1">
        <f t="shared" ref="AR1602" si="16953">AH1602*AM1599+AJ1602*AM1602-AI1602*AN1599-AK1602*AN1602</f>
        <v>0</v>
      </c>
      <c r="AS1602" s="4">
        <f t="shared" ref="AS1602" si="16954">(AH1602*AN1599+AI1602*AM1599+AJ1602*AN1602+AK1602*AM1602)</f>
        <v>5730.286695460738</v>
      </c>
      <c r="AT1602" s="2">
        <f t="shared" ref="AT1602" si="16955">AH1602*AO1599+AJ1602*AO1602-AI1602*AP1599-AK1602*AP1602</f>
        <v>778.86343438059237</v>
      </c>
      <c r="AU1602" s="3">
        <f t="shared" ref="AU1602" si="16956">(AH1602*AP1599+AI1602*AO1599+AJ1602*AP1602+AK1602*AO1602)</f>
        <v>0</v>
      </c>
      <c r="AV1602" s="20"/>
      <c r="AW1602" s="16">
        <v>0</v>
      </c>
      <c r="AX1602" s="17">
        <v>0</v>
      </c>
      <c r="AY1602" s="18">
        <v>1</v>
      </c>
      <c r="AZ1602" s="19">
        <v>0</v>
      </c>
      <c r="BA1602" s="20"/>
      <c r="BB1602" s="1">
        <f t="shared" ref="BB1602" si="16957">AR1602*AW1599+AT1602*AW1602-AS1602*AX1599-AU1602*AX1602</f>
        <v>0</v>
      </c>
      <c r="BC1602" s="4">
        <f t="shared" ref="BC1602" si="16958">(AR1602*AX1599+AS1602*AW1599+AT1602*AX1602+AU1602*AW1602)</f>
        <v>5730.286695460738</v>
      </c>
      <c r="BD1602" s="2">
        <f t="shared" ref="BD1602" si="16959">AR1602*AY1599+AT1602*AY1602-AS1602*AZ1599-AU1602*AZ1602</f>
        <v>-37884.587698271076</v>
      </c>
      <c r="BE1602" s="3">
        <f t="shared" ref="BE1602" si="16960">(AR1602*AZ1599+AS1602*AY1599+AT1602*AZ1602+AU1602*AY1602)</f>
        <v>0</v>
      </c>
      <c r="BF1602" s="20"/>
      <c r="BG1602" s="16">
        <v>0</v>
      </c>
      <c r="BH1602" s="17">
        <f t="shared" ref="BH1602" si="16961">$B1599*$BH$4</f>
        <v>7.1096512000000001</v>
      </c>
      <c r="BI1602" s="18">
        <v>1</v>
      </c>
      <c r="BJ1602" s="19">
        <v>0</v>
      </c>
      <c r="BK1602" s="20"/>
      <c r="BL1602" s="1">
        <f t="shared" ref="BL1602" si="16962">BB1602*BG1599+BD1602*BG1602-BC1602*BH1599-BE1602*BH1602</f>
        <v>0</v>
      </c>
      <c r="BM1602" s="4">
        <f t="shared" ref="BM1602" si="16963">(BB1602*BH1599+BC1602*BG1599+BD1602*BH1602+BE1602*BG1602)</f>
        <v>-263615.91769505746</v>
      </c>
      <c r="BN1602" s="2">
        <f t="shared" ref="BN1602" si="16964">BB1602*BI1599+BD1602*BI1602-BC1602*BJ1599-BE1602*BJ1602</f>
        <v>-37884.587698271076</v>
      </c>
      <c r="BO1602" s="3">
        <f t="shared" ref="BO1602" si="16965">(BB1602*BJ1599+BC1602*BI1599+BD1602*BJ1602+BE1602*BI1602)</f>
        <v>0</v>
      </c>
      <c r="BP1602" s="20"/>
      <c r="BQ1602" s="16">
        <v>0</v>
      </c>
      <c r="BR1602" s="17">
        <v>0</v>
      </c>
      <c r="BS1602" s="18">
        <v>1</v>
      </c>
      <c r="BT1602" s="19">
        <v>0</v>
      </c>
      <c r="BU1602" s="20"/>
      <c r="BV1602" s="1">
        <f t="shared" ref="BV1602" si="16966">BL1602*BQ1599+BN1602*BQ1602-BM1602*BR1599-BO1602*BR1602</f>
        <v>0</v>
      </c>
      <c r="BW1602" s="4">
        <f t="shared" ref="BW1602" si="16967">(BL1602*BR1599+BM1602*BQ1599+BN1602*BR1602+BO1602*BQ1602)</f>
        <v>-263615.91769505746</v>
      </c>
      <c r="BX1602" s="2">
        <f t="shared" ref="BX1602" si="16968">BL1602*BS1599+BN1602*BS1602-BM1602*BT1599-BO1602*BT1602</f>
        <v>1444305.8215006948</v>
      </c>
      <c r="BY1602" s="3">
        <f t="shared" ref="BY1602" si="16969">(BL1602*BT1599+BM1602*BS1599+BN1602*BT1602+BO1602*BS1602)</f>
        <v>0</v>
      </c>
      <c r="BZ1602" s="20"/>
      <c r="CA1602" s="16">
        <v>0</v>
      </c>
      <c r="CB1602" s="17">
        <f t="shared" ref="CB1602" si="16970">$B1599*$CB$4</f>
        <v>3.2090511999999998</v>
      </c>
      <c r="CC1602" s="18">
        <v>1</v>
      </c>
      <c r="CD1602" s="19">
        <v>0</v>
      </c>
      <c r="CE1602" s="20"/>
      <c r="CF1602" s="1">
        <f t="shared" ref="CF1602" si="16971">BV1602*CA1599+BX1602*CA1602-BW1602*CB1599-BY1602*CB1602</f>
        <v>0</v>
      </c>
      <c r="CG1602" s="4">
        <f t="shared" ref="CG1602" si="16972">(BV1602*CB1599+BW1602*CA1599+BX1602*CB1602+BY1602*CA1602)</f>
        <v>4371235.4119587326</v>
      </c>
      <c r="CH1602" s="2">
        <f t="shared" ref="CH1602" si="16973">BV1602*CC1599+BX1602*CC1602-BW1602*CD1599-BY1602*CD1602</f>
        <v>1444305.8215006948</v>
      </c>
      <c r="CI1602" s="3">
        <f t="shared" ref="CI1602" si="16974">(BV1602*CD1599+BW1602*CC1599+BX1602*CD1602+BY1602*CC1602)</f>
        <v>0</v>
      </c>
      <c r="CK1602" s="16">
        <f t="shared" ref="CK1602" si="16975">1/$CL$4</f>
        <v>1</v>
      </c>
      <c r="CL1602" s="17">
        <v>0</v>
      </c>
      <c r="CM1602" s="18">
        <v>1</v>
      </c>
      <c r="CN1602" s="19">
        <v>0</v>
      </c>
      <c r="CP1602" s="1">
        <f t="shared" ref="CP1602" si="16976">CF1602*CK1599+CH1602*CK1602-CG1602*CL1599-CI1602*CL1602</f>
        <v>1444305.8215006948</v>
      </c>
      <c r="CQ1602" s="4">
        <f t="shared" ref="CQ1602" si="16977">(CF1602*CL1599+CG1602*CK1599+CH1602*CL1602+CI1602*CK1602)</f>
        <v>4371235.4119587326</v>
      </c>
      <c r="CR1602" s="2">
        <f t="shared" ref="CR1602" si="16978">CF1602*CM1599+CH1602*CM1602-CG1602*CN1599-CI1602*CN1602</f>
        <v>1444305.8215006948</v>
      </c>
      <c r="CS1602" s="3">
        <f t="shared" ref="CS1602" si="16979">(CF1602*CN1599+CG1602*CM1599+CH1602*CN1602+CI1602*CM1602)</f>
        <v>0</v>
      </c>
      <c r="CU1602" s="39">
        <f t="shared" ref="CU1602" si="16980">(180/PI())*ATAN(-1*(CQ1599/CP1599))</f>
        <v>18.284141721622451</v>
      </c>
      <c r="CW1602" s="56">
        <f t="shared" ref="CW1602" si="16981">20*LOG(((1-(10^(CU1599/20)^2)*(1-((1-CW1599)/(1+CW1599))^2))^0.5))</f>
        <v>-5.5159531086849773E-13</v>
      </c>
    </row>
    <row r="1603" spans="1:101" ht="18" customHeight="1">
      <c r="E1603" s="20"/>
      <c r="F1603" s="20"/>
      <c r="G1603" s="20"/>
      <c r="H1603" s="20"/>
      <c r="I1603" s="20"/>
      <c r="J1603" s="20"/>
      <c r="K1603" s="20"/>
      <c r="L1603" s="20"/>
      <c r="M1603" s="20"/>
      <c r="N1603" s="20"/>
      <c r="O1603" s="20"/>
      <c r="P1603" s="20"/>
      <c r="Q1603" s="20"/>
      <c r="R1603" s="20"/>
      <c r="S1603" s="20"/>
      <c r="T1603" s="20"/>
      <c r="U1603" s="20"/>
      <c r="V1603" s="20"/>
      <c r="W1603" s="20"/>
      <c r="X1603" s="20"/>
      <c r="Y1603" s="20"/>
      <c r="Z1603" s="20"/>
      <c r="AA1603" s="20"/>
      <c r="AB1603" s="30"/>
      <c r="AC1603" s="20"/>
      <c r="AD1603" s="20"/>
      <c r="AE1603" s="20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</row>
    <row r="1604" spans="1:101" ht="18" customHeight="1"/>
    <row r="1605" spans="1:101" ht="18" customHeight="1" thickBot="1">
      <c r="A1605" s="23"/>
      <c r="B1605" s="23"/>
      <c r="C1605" s="23"/>
      <c r="D1605" s="20" t="s">
        <v>6</v>
      </c>
      <c r="E1605" s="20"/>
      <c r="F1605" s="20"/>
      <c r="G1605" s="20"/>
      <c r="H1605" s="20"/>
      <c r="I1605" s="20" t="s">
        <v>7</v>
      </c>
      <c r="J1605" s="20"/>
      <c r="K1605" s="20"/>
      <c r="L1605" s="20"/>
      <c r="M1605" s="23"/>
      <c r="N1605" s="23"/>
      <c r="O1605" s="24" t="s">
        <v>8</v>
      </c>
      <c r="P1605" s="23"/>
      <c r="Q1605" s="23"/>
      <c r="R1605" s="23"/>
      <c r="S1605" s="20"/>
      <c r="T1605" s="20" t="s">
        <v>9</v>
      </c>
      <c r="U1605" s="23"/>
      <c r="V1605" s="23"/>
      <c r="W1605" s="23"/>
      <c r="X1605" s="23"/>
      <c r="Y1605" s="24" t="s">
        <v>10</v>
      </c>
      <c r="Z1605" s="23"/>
      <c r="AA1605" s="23"/>
      <c r="AB1605" s="23"/>
      <c r="AC1605" s="24" t="s">
        <v>11</v>
      </c>
      <c r="AD1605" s="20"/>
      <c r="AE1605" s="20"/>
      <c r="AF1605" s="20"/>
      <c r="AG1605" s="20"/>
      <c r="AH1605" s="23"/>
      <c r="AI1605" s="24" t="s">
        <v>12</v>
      </c>
      <c r="AJ1605" s="23"/>
      <c r="AK1605" s="23"/>
      <c r="AL1605" s="20"/>
      <c r="AM1605" s="24" t="s">
        <v>21</v>
      </c>
      <c r="AN1605" s="20"/>
      <c r="AO1605" s="23"/>
      <c r="AP1605" s="23"/>
      <c r="AQ1605" s="23"/>
      <c r="AR1605" s="23"/>
      <c r="AS1605" s="24" t="s">
        <v>87</v>
      </c>
      <c r="AT1605" s="23"/>
      <c r="AU1605" s="23"/>
      <c r="AV1605" s="23"/>
      <c r="AW1605" s="24" t="s">
        <v>22</v>
      </c>
      <c r="AX1605" s="20"/>
      <c r="AY1605" s="20"/>
      <c r="AZ1605" s="20"/>
      <c r="BA1605" s="20"/>
      <c r="BB1605" s="23"/>
      <c r="BC1605" s="24" t="s">
        <v>13</v>
      </c>
      <c r="BD1605" s="23"/>
      <c r="BE1605" s="23"/>
      <c r="BF1605" s="23"/>
      <c r="BG1605" s="24" t="s">
        <v>23</v>
      </c>
      <c r="BH1605" s="20"/>
      <c r="BI1605" s="23"/>
      <c r="BJ1605" s="23"/>
      <c r="BK1605" s="23"/>
      <c r="BL1605" s="23"/>
      <c r="BM1605" s="24" t="s">
        <v>24</v>
      </c>
      <c r="BN1605" s="23"/>
      <c r="BO1605" s="23"/>
      <c r="BP1605" s="23"/>
      <c r="BQ1605" s="24" t="s">
        <v>22</v>
      </c>
      <c r="BR1605" s="20"/>
      <c r="BS1605" s="20"/>
      <c r="BT1605" s="20"/>
      <c r="BU1605" s="20"/>
      <c r="BV1605" s="23"/>
      <c r="BW1605" s="24" t="s">
        <v>25</v>
      </c>
      <c r="BX1605" s="23"/>
      <c r="BY1605" s="23"/>
      <c r="BZ1605" s="23"/>
      <c r="CA1605" s="24" t="s">
        <v>23</v>
      </c>
      <c r="CB1605" s="20"/>
      <c r="CC1605" s="23"/>
      <c r="CD1605" s="23"/>
      <c r="CE1605" s="23"/>
      <c r="CF1605" s="23"/>
      <c r="CG1605" s="24" t="s">
        <v>88</v>
      </c>
      <c r="CH1605" s="23"/>
      <c r="CI1605" s="23"/>
      <c r="CJ1605" s="23"/>
      <c r="CK1605" s="24" t="s">
        <v>155</v>
      </c>
      <c r="CL1605" s="24"/>
      <c r="CM1605" s="23"/>
      <c r="CN1605" s="23"/>
      <c r="CO1605" s="23"/>
      <c r="CP1605" s="23"/>
      <c r="CQ1605" s="24" t="s">
        <v>89</v>
      </c>
      <c r="CR1605" s="23"/>
      <c r="CS1605" s="23"/>
    </row>
    <row r="1606" spans="1:101" ht="18" customHeight="1" thickBot="1">
      <c r="A1606" s="23"/>
      <c r="B1606" s="33"/>
      <c r="C1606" s="23"/>
      <c r="D1606" s="7" t="s">
        <v>99</v>
      </c>
      <c r="E1606" s="8"/>
      <c r="F1606" s="8" t="s">
        <v>100</v>
      </c>
      <c r="G1606" s="9"/>
      <c r="H1606" s="10"/>
      <c r="I1606" s="7" t="s">
        <v>103</v>
      </c>
      <c r="J1606" s="8"/>
      <c r="K1606" s="8" t="s">
        <v>104</v>
      </c>
      <c r="L1606" s="9"/>
      <c r="M1606" s="23"/>
      <c r="N1606" s="194" t="s">
        <v>74</v>
      </c>
      <c r="O1606" s="195"/>
      <c r="P1606" s="196" t="s">
        <v>75</v>
      </c>
      <c r="Q1606" s="197"/>
      <c r="R1606" s="23"/>
      <c r="S1606" s="7" t="s">
        <v>2</v>
      </c>
      <c r="T1606" s="8"/>
      <c r="U1606" s="8" t="s">
        <v>3</v>
      </c>
      <c r="V1606" s="9"/>
      <c r="W1606" s="20"/>
      <c r="X1606" s="194" t="s">
        <v>108</v>
      </c>
      <c r="Y1606" s="195"/>
      <c r="Z1606" s="196" t="s">
        <v>109</v>
      </c>
      <c r="AA1606" s="197"/>
      <c r="AB1606" s="20"/>
      <c r="AC1606" s="7" t="s">
        <v>107</v>
      </c>
      <c r="AD1606" s="8"/>
      <c r="AE1606" s="8" t="s">
        <v>14</v>
      </c>
      <c r="AF1606" s="9"/>
      <c r="AG1606" s="20"/>
      <c r="AH1606" s="194" t="s">
        <v>112</v>
      </c>
      <c r="AI1606" s="195"/>
      <c r="AJ1606" s="196" t="s">
        <v>113</v>
      </c>
      <c r="AK1606" s="197"/>
      <c r="AL1606" s="20"/>
      <c r="AM1606" s="106" t="s">
        <v>135</v>
      </c>
      <c r="AN1606" s="107"/>
      <c r="AO1606" s="107" t="s">
        <v>136</v>
      </c>
      <c r="AP1606" s="108"/>
      <c r="AQ1606" s="23"/>
      <c r="AR1606" s="194" t="s">
        <v>116</v>
      </c>
      <c r="AS1606" s="195"/>
      <c r="AT1606" s="196" t="s">
        <v>0</v>
      </c>
      <c r="AU1606" s="197"/>
      <c r="AV1606" s="36"/>
      <c r="AW1606" s="7" t="s">
        <v>139</v>
      </c>
      <c r="AX1606" s="8"/>
      <c r="AY1606" s="8" t="s">
        <v>140</v>
      </c>
      <c r="AZ1606" s="9"/>
      <c r="BA1606" s="20"/>
      <c r="BB1606" s="194" t="s">
        <v>119</v>
      </c>
      <c r="BC1606" s="195"/>
      <c r="BD1606" s="196" t="s">
        <v>120</v>
      </c>
      <c r="BE1606" s="197"/>
      <c r="BF1606" s="36"/>
      <c r="BG1606" s="190" t="s">
        <v>143</v>
      </c>
      <c r="BH1606" s="191"/>
      <c r="BI1606" s="192" t="s">
        <v>144</v>
      </c>
      <c r="BJ1606" s="193"/>
      <c r="BK1606" s="36"/>
      <c r="BL1606" s="194" t="s">
        <v>123</v>
      </c>
      <c r="BM1606" s="195"/>
      <c r="BN1606" s="196" t="s">
        <v>124</v>
      </c>
      <c r="BO1606" s="197"/>
      <c r="BP1606" s="36"/>
      <c r="BQ1606" s="7" t="s">
        <v>147</v>
      </c>
      <c r="BR1606" s="8"/>
      <c r="BS1606" s="8" t="s">
        <v>148</v>
      </c>
      <c r="BT1606" s="9"/>
      <c r="BU1606" s="20"/>
      <c r="BV1606" s="194" t="s">
        <v>127</v>
      </c>
      <c r="BW1606" s="195"/>
      <c r="BX1606" s="196" t="s">
        <v>128</v>
      </c>
      <c r="BY1606" s="197"/>
      <c r="BZ1606" s="36"/>
      <c r="CA1606" s="7" t="s">
        <v>151</v>
      </c>
      <c r="CB1606" s="8"/>
      <c r="CC1606" s="8" t="s">
        <v>152</v>
      </c>
      <c r="CD1606" s="9"/>
      <c r="CE1606" s="36"/>
      <c r="CF1606" s="194" t="s">
        <v>131</v>
      </c>
      <c r="CG1606" s="195"/>
      <c r="CH1606" s="196" t="s">
        <v>132</v>
      </c>
      <c r="CI1606" s="197"/>
      <c r="CJ1606" s="23"/>
      <c r="CK1606" s="7" t="s">
        <v>156</v>
      </c>
      <c r="CL1606" s="8"/>
      <c r="CM1606" s="8" t="s">
        <v>157</v>
      </c>
      <c r="CN1606" s="9"/>
      <c r="CO1606" s="23"/>
      <c r="CP1606" s="194" t="s">
        <v>160</v>
      </c>
      <c r="CQ1606" s="195"/>
      <c r="CR1606" s="196" t="s">
        <v>132</v>
      </c>
      <c r="CS1606" s="197"/>
      <c r="CU1606" s="26" t="s">
        <v>15</v>
      </c>
      <c r="CW1606" s="52" t="s">
        <v>46</v>
      </c>
    </row>
    <row r="1607" spans="1:101" ht="18" customHeight="1" thickTop="1" thickBot="1">
      <c r="B1607" s="34">
        <v>3.96</v>
      </c>
      <c r="D1607" s="11">
        <v>1</v>
      </c>
      <c r="E1607" s="12">
        <v>0</v>
      </c>
      <c r="F1607" s="13">
        <v>0</v>
      </c>
      <c r="G1607" s="14">
        <v>0</v>
      </c>
      <c r="H1607" s="10"/>
      <c r="I1607" s="11">
        <v>1</v>
      </c>
      <c r="J1607" s="12">
        <v>0</v>
      </c>
      <c r="K1607" s="13">
        <v>0</v>
      </c>
      <c r="L1607" s="40">
        <f t="shared" ref="L1607" si="16982">$B1607*$J$4</f>
        <v>5.6510784000000003</v>
      </c>
      <c r="N1607" s="1">
        <f t="shared" ref="N1607" si="16983">D1607*I1607+F1607*I1610-E1607*J1607-G1607*J1610</f>
        <v>1</v>
      </c>
      <c r="O1607" s="4">
        <f t="shared" ref="O1607" si="16984">(D1607*J1607+E1607*I1607+F1607*J1610+G1607*I1610)</f>
        <v>0</v>
      </c>
      <c r="P1607" s="2">
        <f t="shared" ref="P1607" si="16985">D1607*K1607+F1607*K1610-E1607*L1607-G1607*L1610</f>
        <v>0</v>
      </c>
      <c r="Q1607" s="3">
        <f t="shared" ref="Q1607" si="16986">(D1607*L1607+E1607*K1607+F1607*L1610+G1607*K1610)</f>
        <v>5.6510784000000003</v>
      </c>
      <c r="S1607" s="11">
        <v>1</v>
      </c>
      <c r="T1607" s="12">
        <v>0</v>
      </c>
      <c r="U1607" s="13">
        <v>0</v>
      </c>
      <c r="V1607" s="13">
        <v>0</v>
      </c>
      <c r="W1607" s="20"/>
      <c r="X1607" s="1">
        <f t="shared" ref="X1607" si="16987">N1607*S1607+P1607*S1610-O1607*T1607-Q1607*T1610</f>
        <v>-39.381141486878725</v>
      </c>
      <c r="Y1607" s="4">
        <f t="shared" ref="Y1607" si="16988">(N1607*T1607+O1607*S1607+P1607*T1610+Q1607*S1610)</f>
        <v>0</v>
      </c>
      <c r="Z1607" s="2">
        <f t="shared" ref="Z1607" si="16989">N1607*U1607+P1607*U1610-O1607*V1607-Q1607*V1610</f>
        <v>0</v>
      </c>
      <c r="AA1607" s="3">
        <f t="shared" ref="AA1607" si="16990">(N1607*V1607+O1607*U1607+P1607*V1610+Q1607*U1610)</f>
        <v>5.6510784000000003</v>
      </c>
      <c r="AB1607" s="20"/>
      <c r="AC1607" s="11">
        <v>1</v>
      </c>
      <c r="AD1607" s="12">
        <v>0</v>
      </c>
      <c r="AE1607" s="13">
        <v>0</v>
      </c>
      <c r="AF1607" s="40">
        <f t="shared" ref="AF1607" si="16991">$B1607*$AD$4</f>
        <v>6.7814604000000003</v>
      </c>
      <c r="AG1607" s="20"/>
      <c r="AH1607" s="1">
        <f t="shared" ref="AH1607" si="16992">X1607*AC1607+Z1607*AC1610-Y1607*AD1607-AA1607*AD1610</f>
        <v>-39.381141486878725</v>
      </c>
      <c r="AI1607" s="4">
        <f t="shared" ref="AI1607" si="16993">(X1607*AD1607+Y1607*AC1607+Z1607*AD1610+AA1607*AC1610)</f>
        <v>0</v>
      </c>
      <c r="AJ1607" s="2">
        <f t="shared" ref="AJ1607" si="16994">X1607*AE1607+Z1607*AE1610-Y1607*AF1607-AA1607*AF1610</f>
        <v>0</v>
      </c>
      <c r="AK1607" s="3">
        <f t="shared" ref="AK1607" si="16995">(X1607*AF1607+Y1607*AE1607+Z1607*AF1610+AA1607*AE1610)</f>
        <v>-261.41057310006516</v>
      </c>
      <c r="AL1607" s="20"/>
      <c r="AM1607" s="11">
        <v>1</v>
      </c>
      <c r="AN1607" s="12">
        <v>0</v>
      </c>
      <c r="AO1607" s="13">
        <v>0</v>
      </c>
      <c r="AP1607" s="14">
        <v>0</v>
      </c>
      <c r="AR1607" s="1">
        <f t="shared" ref="AR1607" si="16996">AH1607*AM1607+AJ1607*AM1610-AI1607*AN1607-AK1607*AN1610</f>
        <v>1933.4346811261946</v>
      </c>
      <c r="AS1607" s="4">
        <f t="shared" ref="AS1607" si="16997">(AH1607*AN1607+AI1607*AM1607+AJ1607*AN1610+AK1607*AM1610)</f>
        <v>0</v>
      </c>
      <c r="AT1607" s="2">
        <f t="shared" ref="AT1607" si="16998">AH1607*AO1607+AJ1607*AO1610-AI1607*AP1607-AK1607*AP1610</f>
        <v>0</v>
      </c>
      <c r="AU1607" s="3">
        <f t="shared" ref="AU1607" si="16999">(AH1607*AP1607+AI1607*AO1607+AJ1607*AP1610+AK1607*AO1610)</f>
        <v>-261.41057310006516</v>
      </c>
      <c r="AV1607" s="20"/>
      <c r="AW1607" s="11">
        <v>1</v>
      </c>
      <c r="AX1607" s="12">
        <v>0</v>
      </c>
      <c r="AY1607" s="13">
        <v>0</v>
      </c>
      <c r="AZ1607" s="40">
        <f t="shared" ref="AZ1607" si="17000">$B1607*$AX$4</f>
        <v>6.7814604000000003</v>
      </c>
      <c r="BA1607" s="20"/>
      <c r="BB1607" s="1">
        <f t="shared" ref="BB1607" si="17001">AR1607*AW1607+AT1607*AW1610-AS1607*AX1607-AU1607*AX1610</f>
        <v>1933.4346811261946</v>
      </c>
      <c r="BC1607" s="4">
        <f t="shared" ref="BC1607" si="17002">(AR1607*AX1607+AS1607*AW1607+AT1607*AX1610+AU1607*AW1610)</f>
        <v>0</v>
      </c>
      <c r="BD1607" s="2">
        <f t="shared" ref="BD1607" si="17003">AR1607*AY1607+AT1607*AY1610-AS1607*AZ1607-AU1607*AZ1610</f>
        <v>0</v>
      </c>
      <c r="BE1607" s="3">
        <f t="shared" ref="BE1607" si="17004">(AR1607*AZ1607+AS1607*AY1607+AT1607*AZ1610+AU1607*AY1610)</f>
        <v>12850.100152943851</v>
      </c>
      <c r="BF1607" s="20"/>
      <c r="BG1607" s="11">
        <v>1</v>
      </c>
      <c r="BH1607" s="12">
        <v>0</v>
      </c>
      <c r="BI1607" s="13">
        <v>0</v>
      </c>
      <c r="BJ1607" s="14">
        <v>0</v>
      </c>
      <c r="BK1607" s="20"/>
      <c r="BL1607" s="1">
        <f t="shared" ref="BL1607" si="17005">BB1607*BG1607+BD1607*BG1610-BC1607*BH1607-BE1607*BH1610</f>
        <v>-89890.050265850921</v>
      </c>
      <c r="BM1607" s="4">
        <f t="shared" ref="BM1607" si="17006">(BB1607*BH1607+BC1607*BG1607+BD1607*BH1610+BE1607*BG1610)</f>
        <v>0</v>
      </c>
      <c r="BN1607" s="2">
        <f t="shared" ref="BN1607" si="17007">BB1607*BI1607+BD1607*BI1610-BC1607*BJ1607-BE1607*BJ1610</f>
        <v>0</v>
      </c>
      <c r="BO1607" s="3">
        <f t="shared" ref="BO1607" si="17008">(BB1607*BJ1607+BC1607*BI1607+BD1607*BJ1610+BE1607*BI1610)</f>
        <v>12850.100152943851</v>
      </c>
      <c r="BP1607" s="20"/>
      <c r="BQ1607" s="11">
        <v>1</v>
      </c>
      <c r="BR1607" s="12">
        <v>0</v>
      </c>
      <c r="BS1607" s="13">
        <v>0</v>
      </c>
      <c r="BT1607" s="40">
        <f t="shared" ref="BT1607" si="17009">$B1607*BR$4</f>
        <v>5.6510784000000003</v>
      </c>
      <c r="BU1607" s="20"/>
      <c r="BV1607" s="1">
        <f t="shared" ref="BV1607" si="17010">BL1607*BQ1607+BN1607*BQ1610-BM1607*BR1607-BO1607*BR1610</f>
        <v>-89890.050265850921</v>
      </c>
      <c r="BW1607" s="4">
        <f t="shared" ref="BW1607" si="17011">(BL1607*BR1607+BM1607*BQ1607+BN1607*BR1610+BO1607*BQ1610)</f>
        <v>0</v>
      </c>
      <c r="BX1607" s="2">
        <f t="shared" ref="BX1607" si="17012">BL1607*BS1607+BN1607*BS1610-BM1607*BT1607-BO1607*BT1610</f>
        <v>0</v>
      </c>
      <c r="BY1607" s="3">
        <f t="shared" ref="BY1607" si="17013">(BL1607*BT1607+BM1607*BS1607+BN1607*BT1610+BO1607*BS1610)</f>
        <v>-495125.62127932056</v>
      </c>
      <c r="BZ1607" s="20"/>
      <c r="CA1607" s="11">
        <v>1</v>
      </c>
      <c r="CB1607" s="12">
        <v>0</v>
      </c>
      <c r="CC1607" s="13">
        <v>0</v>
      </c>
      <c r="CD1607" s="14">
        <v>0</v>
      </c>
      <c r="CE1607" s="20"/>
      <c r="CF1607" s="1">
        <f t="shared" ref="CF1607" si="17014">BV1607*CA1607+BX1607*CA1610-BW1607*CB1607-BY1607*CB1610</f>
        <v>1507058.8171716898</v>
      </c>
      <c r="CG1607" s="4">
        <f t="shared" ref="CG1607" si="17015">(BV1607*CB1607+BW1607*CA1607+BX1607*CB1610+BY1607*CA1610)</f>
        <v>0</v>
      </c>
      <c r="CH1607" s="2">
        <f t="shared" ref="CH1607" si="17016">BV1607*CC1607+BX1607*CC1610-BW1607*CD1607-BY1607*CD1610</f>
        <v>0</v>
      </c>
      <c r="CI1607" s="3">
        <f t="shared" ref="CI1607" si="17017">(BV1607*CD1607+BW1607*CC1607+BX1607*CD1610+BY1607*CC1610)</f>
        <v>-495125.62127932056</v>
      </c>
      <c r="CJ1607" s="28"/>
      <c r="CK1607" s="11">
        <v>1</v>
      </c>
      <c r="CL1607" s="12">
        <v>0</v>
      </c>
      <c r="CM1607" s="13">
        <v>0</v>
      </c>
      <c r="CN1607" s="14">
        <v>0</v>
      </c>
      <c r="CP1607" s="1">
        <f t="shared" ref="CP1607" si="17018">CF1607*CK1607+CH1607*CK1610-CG1607*CL1607-CI1607*CL1610</f>
        <v>1507058.8171716898</v>
      </c>
      <c r="CQ1607" s="4">
        <f t="shared" ref="CQ1607" si="17019">(CF1607*CL1607+CG1607*CK1607+CH1607*CL1610+CI1607*CK1610)</f>
        <v>-495125.62127932056</v>
      </c>
      <c r="CR1607" s="2">
        <f t="shared" ref="CR1607" si="17020">CF1607*CM1607+CH1607*CM1610-CG1607*CN1607-CI1607*CN1610</f>
        <v>0</v>
      </c>
      <c r="CS1607" s="3">
        <f t="shared" ref="CS1607" si="17021">(CF1607*CN1607+CG1607*CM1607+CH1607*CN1610+CI1607*CM1610)</f>
        <v>-495125.62127932056</v>
      </c>
      <c r="CU1607" s="29">
        <f t="shared" ref="CU1607" si="17022">20*LOG(((1+$CL$4)/$CL$4)/((CP1607+CP1610)^2+(CQ1607+CQ1610)^2)^0.5)</f>
        <v>-128.1006015921061</v>
      </c>
      <c r="CW1607" s="53">
        <f t="shared" ref="CW1607" si="17023">((CP1607^2+CQ1607^2)^0.5)/((CP1610^2+CQ1610^2)^0.5)</f>
        <v>0.32853768919830445</v>
      </c>
    </row>
    <row r="1608" spans="1:101" ht="18" customHeight="1" thickBot="1">
      <c r="D1608" s="11"/>
      <c r="E1608" s="13"/>
      <c r="F1608" s="13"/>
      <c r="G1608" s="15"/>
      <c r="H1608" s="10"/>
      <c r="I1608" s="11"/>
      <c r="J1608" s="13"/>
      <c r="K1608" s="13"/>
      <c r="L1608" s="15"/>
      <c r="N1608" s="5"/>
      <c r="Q1608" s="6"/>
      <c r="S1608" s="11"/>
      <c r="T1608" s="13"/>
      <c r="U1608" s="13"/>
      <c r="V1608" s="15"/>
      <c r="W1608" s="20"/>
      <c r="X1608" s="5"/>
      <c r="AA1608" s="6"/>
      <c r="AB1608" s="20"/>
      <c r="AC1608" s="11"/>
      <c r="AD1608" s="13"/>
      <c r="AE1608" s="13"/>
      <c r="AF1608" s="15"/>
      <c r="AG1608" s="20"/>
      <c r="AH1608" s="5"/>
      <c r="AK1608" s="6"/>
      <c r="AL1608" s="20"/>
      <c r="AM1608" s="11"/>
      <c r="AN1608" s="13"/>
      <c r="AO1608" s="13"/>
      <c r="AP1608" s="15"/>
      <c r="AR1608" s="5"/>
      <c r="AU1608" s="6"/>
      <c r="AW1608" s="11"/>
      <c r="AX1608" s="13"/>
      <c r="AY1608" s="13"/>
      <c r="AZ1608" s="15"/>
      <c r="BA1608" s="20"/>
      <c r="BB1608" s="5"/>
      <c r="BE1608" s="6"/>
      <c r="BG1608" s="11"/>
      <c r="BH1608" s="13"/>
      <c r="BI1608" s="13"/>
      <c r="BJ1608" s="15"/>
      <c r="BL1608" s="5"/>
      <c r="BO1608" s="6"/>
      <c r="BQ1608" s="11"/>
      <c r="BR1608" s="13"/>
      <c r="BS1608" s="13"/>
      <c r="BT1608" s="15"/>
      <c r="BU1608" s="20"/>
      <c r="BV1608" s="5"/>
      <c r="BY1608" s="6"/>
      <c r="CA1608" s="11"/>
      <c r="CB1608" s="13"/>
      <c r="CC1608" s="13"/>
      <c r="CD1608" s="15"/>
      <c r="CF1608" s="5"/>
      <c r="CI1608" s="6"/>
      <c r="CK1608" s="11"/>
      <c r="CL1608" s="13"/>
      <c r="CM1608" s="13"/>
      <c r="CN1608" s="15"/>
      <c r="CP1608" s="5"/>
      <c r="CS1608" s="6"/>
      <c r="CW1608" s="54"/>
    </row>
    <row r="1609" spans="1:101" ht="18" customHeight="1" thickBot="1">
      <c r="D1609" s="11" t="s">
        <v>101</v>
      </c>
      <c r="E1609" s="13"/>
      <c r="F1609" s="13" t="s">
        <v>102</v>
      </c>
      <c r="G1609" s="15"/>
      <c r="H1609" s="10"/>
      <c r="I1609" s="11" t="s">
        <v>106</v>
      </c>
      <c r="J1609" s="13"/>
      <c r="K1609" s="13" t="s">
        <v>105</v>
      </c>
      <c r="L1609" s="15"/>
      <c r="N1609" s="194" t="s">
        <v>16</v>
      </c>
      <c r="O1609" s="195"/>
      <c r="P1609" s="196" t="s">
        <v>17</v>
      </c>
      <c r="Q1609" s="197"/>
      <c r="S1609" s="11" t="s">
        <v>4</v>
      </c>
      <c r="T1609" s="13"/>
      <c r="U1609" s="13" t="s">
        <v>5</v>
      </c>
      <c r="V1609" s="15"/>
      <c r="W1609" s="20"/>
      <c r="X1609" s="194" t="s">
        <v>111</v>
      </c>
      <c r="Y1609" s="195"/>
      <c r="Z1609" s="196" t="s">
        <v>110</v>
      </c>
      <c r="AA1609" s="197"/>
      <c r="AB1609" s="20"/>
      <c r="AC1609" s="11" t="s">
        <v>18</v>
      </c>
      <c r="AD1609" s="13"/>
      <c r="AE1609" s="13" t="s">
        <v>19</v>
      </c>
      <c r="AF1609" s="15"/>
      <c r="AG1609" s="20"/>
      <c r="AH1609" s="194" t="s">
        <v>114</v>
      </c>
      <c r="AI1609" s="195"/>
      <c r="AJ1609" s="196" t="s">
        <v>115</v>
      </c>
      <c r="AK1609" s="197"/>
      <c r="AL1609" s="20"/>
      <c r="AM1609" s="11" t="s">
        <v>138</v>
      </c>
      <c r="AN1609" s="13"/>
      <c r="AO1609" s="13" t="s">
        <v>137</v>
      </c>
      <c r="AP1609" s="15"/>
      <c r="AR1609" s="194" t="s">
        <v>117</v>
      </c>
      <c r="AS1609" s="195"/>
      <c r="AT1609" s="196" t="s">
        <v>118</v>
      </c>
      <c r="AU1609" s="197"/>
      <c r="AV1609" s="36"/>
      <c r="AW1609" s="11" t="s">
        <v>142</v>
      </c>
      <c r="AX1609" s="13"/>
      <c r="AY1609" s="13" t="s">
        <v>141</v>
      </c>
      <c r="AZ1609" s="15"/>
      <c r="BA1609" s="20"/>
      <c r="BB1609" s="194" t="s">
        <v>122</v>
      </c>
      <c r="BC1609" s="195"/>
      <c r="BD1609" s="196" t="s">
        <v>121</v>
      </c>
      <c r="BE1609" s="197"/>
      <c r="BF1609" s="36"/>
      <c r="BG1609" s="11" t="s">
        <v>145</v>
      </c>
      <c r="BH1609" s="13"/>
      <c r="BI1609" s="13" t="s">
        <v>146</v>
      </c>
      <c r="BJ1609" s="15"/>
      <c r="BK1609" s="36"/>
      <c r="BL1609" s="194" t="s">
        <v>125</v>
      </c>
      <c r="BM1609" s="195"/>
      <c r="BN1609" s="196" t="s">
        <v>126</v>
      </c>
      <c r="BO1609" s="197"/>
      <c r="BP1609" s="36"/>
      <c r="BQ1609" s="11" t="s">
        <v>150</v>
      </c>
      <c r="BR1609" s="13"/>
      <c r="BS1609" s="13" t="s">
        <v>149</v>
      </c>
      <c r="BT1609" s="15"/>
      <c r="BU1609" s="20"/>
      <c r="BV1609" s="194" t="s">
        <v>129</v>
      </c>
      <c r="BW1609" s="195"/>
      <c r="BX1609" s="196" t="s">
        <v>130</v>
      </c>
      <c r="BY1609" s="197"/>
      <c r="BZ1609" s="36"/>
      <c r="CA1609" s="11" t="s">
        <v>154</v>
      </c>
      <c r="CB1609" s="13"/>
      <c r="CC1609" s="13" t="s">
        <v>153</v>
      </c>
      <c r="CD1609" s="15"/>
      <c r="CE1609" s="36"/>
      <c r="CF1609" s="194" t="s">
        <v>134</v>
      </c>
      <c r="CG1609" s="195"/>
      <c r="CH1609" s="196" t="s">
        <v>133</v>
      </c>
      <c r="CI1609" s="197"/>
      <c r="CK1609" s="11" t="s">
        <v>159</v>
      </c>
      <c r="CL1609" s="13"/>
      <c r="CM1609" s="13" t="s">
        <v>158</v>
      </c>
      <c r="CN1609" s="15"/>
      <c r="CP1609" s="109" t="s">
        <v>161</v>
      </c>
      <c r="CQ1609" s="110"/>
      <c r="CR1609" s="111" t="s">
        <v>162</v>
      </c>
      <c r="CS1609" s="112"/>
      <c r="CU1609" s="38" t="s">
        <v>29</v>
      </c>
      <c r="CW1609" s="55" t="s">
        <v>47</v>
      </c>
    </row>
    <row r="1610" spans="1:101" ht="18" customHeight="1" thickTop="1" thickBot="1">
      <c r="D1610" s="16">
        <v>0</v>
      </c>
      <c r="E1610" s="17">
        <f t="shared" ref="E1610" si="17024">$B1607*$E$4</f>
        <v>3.2253408000000001</v>
      </c>
      <c r="F1610" s="18">
        <v>1</v>
      </c>
      <c r="G1610" s="19">
        <v>0</v>
      </c>
      <c r="H1610" s="10"/>
      <c r="I1610" s="16">
        <v>0</v>
      </c>
      <c r="J1610" s="17">
        <v>0</v>
      </c>
      <c r="K1610" s="18">
        <v>1</v>
      </c>
      <c r="L1610" s="19">
        <v>0</v>
      </c>
      <c r="N1610" s="1">
        <f t="shared" ref="N1610" si="17025">D1610*I1607+F1610*I1610-E1610*J1607-G1610*J1610</f>
        <v>0</v>
      </c>
      <c r="O1610" s="4">
        <f t="shared" ref="O1610" si="17026">(D1610*J1607+E1610*I1607+F1610*J1610+G1610*I1610)</f>
        <v>3.2253408000000001</v>
      </c>
      <c r="P1610" s="2">
        <f t="shared" ref="P1610" si="17027">D1610*K1607+F1610*K1610-E1610*L1607-G1610*L1610</f>
        <v>-17.226653727518723</v>
      </c>
      <c r="Q1610" s="3">
        <f t="shared" ref="Q1610" si="17028">(D1610*L1607+E1610*K1607+F1610*L1610+G1610*K1610)</f>
        <v>0</v>
      </c>
      <c r="S1610" s="16">
        <v>0</v>
      </c>
      <c r="T1610" s="17">
        <f t="shared" ref="T1610" si="17029">$B1607*$T$4</f>
        <v>7.1457408000000004</v>
      </c>
      <c r="U1610" s="18">
        <v>1</v>
      </c>
      <c r="V1610" s="19">
        <v>0</v>
      </c>
      <c r="W1610" s="20"/>
      <c r="X1610" s="1">
        <f t="shared" ref="X1610" si="17030">N1610*S1607+P1610*S1610-O1610*T1607-Q1610*T1610</f>
        <v>0</v>
      </c>
      <c r="Y1610" s="4">
        <f t="shared" ref="Y1610" si="17031">(N1610*T1607+O1610*S1607+P1610*T1610+Q1610*S1610)</f>
        <v>-119.87186158820263</v>
      </c>
      <c r="Z1610" s="2">
        <f t="shared" ref="Z1610" si="17032">N1610*U1607+P1610*U1610-O1610*V1607-Q1610*V1610</f>
        <v>-17.226653727518723</v>
      </c>
      <c r="AA1610" s="3">
        <f t="shared" ref="AA1610" si="17033">(N1610*V1607+O1610*U1607+P1610*V1610+Q1610*U1610)</f>
        <v>0</v>
      </c>
      <c r="AB1610" s="20"/>
      <c r="AC1610" s="16">
        <v>0</v>
      </c>
      <c r="AD1610" s="17">
        <v>0</v>
      </c>
      <c r="AE1610" s="18">
        <v>1</v>
      </c>
      <c r="AF1610" s="19">
        <v>0</v>
      </c>
      <c r="AG1610" s="20"/>
      <c r="AH1610" s="1">
        <f t="shared" ref="AH1610" si="17034">X1610*AC1607+Z1610*AC1610-Y1610*AD1607-AA1610*AD1610</f>
        <v>0</v>
      </c>
      <c r="AI1610" s="4">
        <f t="shared" ref="AI1610" si="17035">(X1610*AD1607+Y1610*AC1607+Z1610*AD1610+AA1610*AC1610)</f>
        <v>-119.87186158820263</v>
      </c>
      <c r="AJ1610" s="2">
        <f t="shared" ref="AJ1610" si="17036">X1610*AE1607+Z1610*AE1610-Y1610*AF1607-AA1610*AF1610</f>
        <v>795.6796287071586</v>
      </c>
      <c r="AK1610" s="3">
        <f t="shared" ref="AK1610" si="17037">(X1610*AF1607+Y1610*AE1607+Z1610*AF1610+AA1610*AE1610)</f>
        <v>0</v>
      </c>
      <c r="AL1610" s="20"/>
      <c r="AM1610" s="16">
        <v>0</v>
      </c>
      <c r="AN1610" s="17">
        <f t="shared" ref="AN1610" si="17038">$B1607*$AN$4</f>
        <v>7.5468095999999996</v>
      </c>
      <c r="AO1610" s="18">
        <v>1</v>
      </c>
      <c r="AP1610" s="19">
        <v>0</v>
      </c>
      <c r="AR1610" s="1">
        <f t="shared" ref="AR1610" si="17039">AH1610*AM1607+AJ1610*AM1610-AI1610*AN1607-AK1610*AN1610</f>
        <v>0</v>
      </c>
      <c r="AS1610" s="4">
        <f t="shared" ref="AS1610" si="17040">(AH1610*AN1607+AI1610*AM1607+AJ1610*AN1610+AK1610*AM1610)</f>
        <v>5884.9707988634173</v>
      </c>
      <c r="AT1610" s="2">
        <f t="shared" ref="AT1610" si="17041">AH1610*AO1607+AJ1610*AO1610-AI1610*AP1607-AK1610*AP1610</f>
        <v>795.6796287071586</v>
      </c>
      <c r="AU1610" s="3">
        <f t="shared" ref="AU1610" si="17042">(AH1610*AP1607+AI1610*AO1607+AJ1610*AP1610+AK1610*AO1610)</f>
        <v>0</v>
      </c>
      <c r="AV1610" s="20"/>
      <c r="AW1610" s="16">
        <v>0</v>
      </c>
      <c r="AX1610" s="17">
        <v>0</v>
      </c>
      <c r="AY1610" s="18">
        <v>1</v>
      </c>
      <c r="AZ1610" s="19">
        <v>0</v>
      </c>
      <c r="BA1610" s="20"/>
      <c r="BB1610" s="1">
        <f t="shared" ref="BB1610" si="17043">AR1610*AW1607+AT1610*AW1610-AS1610*AX1607-AU1610*AX1610</f>
        <v>0</v>
      </c>
      <c r="BC1610" s="4">
        <f t="shared" ref="BC1610" si="17044">(AR1610*AX1607+AS1610*AW1607+AT1610*AX1610+AU1610*AW1610)</f>
        <v>5884.9707988634173</v>
      </c>
      <c r="BD1610" s="2">
        <f t="shared" ref="BD1610" si="17045">AR1610*AY1607+AT1610*AY1610-AS1610*AZ1607-AU1610*AZ1610</f>
        <v>-39113.016798941477</v>
      </c>
      <c r="BE1610" s="3">
        <f t="shared" ref="BE1610" si="17046">(AR1610*AZ1607+AS1610*AY1607+AT1610*AZ1610+AU1610*AY1610)</f>
        <v>0</v>
      </c>
      <c r="BF1610" s="20"/>
      <c r="BG1610" s="16">
        <v>0</v>
      </c>
      <c r="BH1610" s="17">
        <f t="shared" ref="BH1610" si="17047">$B1607*$BH$4</f>
        <v>7.1457408000000004</v>
      </c>
      <c r="BI1610" s="18">
        <v>1</v>
      </c>
      <c r="BJ1610" s="19">
        <v>0</v>
      </c>
      <c r="BK1610" s="20"/>
      <c r="BL1610" s="1">
        <f t="shared" ref="BL1610" si="17048">BB1610*BG1607+BD1610*BG1610-BC1610*BH1607-BE1610*BH1610</f>
        <v>0</v>
      </c>
      <c r="BM1610" s="4">
        <f t="shared" ref="BM1610" si="17049">(BB1610*BH1607+BC1610*BG1607+BD1610*BH1610+BE1610*BG1610)</f>
        <v>-273606.50915241812</v>
      </c>
      <c r="BN1610" s="2">
        <f t="shared" ref="BN1610" si="17050">BB1610*BI1607+BD1610*BI1610-BC1610*BJ1607-BE1610*BJ1610</f>
        <v>-39113.016798941477</v>
      </c>
      <c r="BO1610" s="3">
        <f t="shared" ref="BO1610" si="17051">(BB1610*BJ1607+BC1610*BI1607+BD1610*BJ1610+BE1610*BI1610)</f>
        <v>0</v>
      </c>
      <c r="BP1610" s="20"/>
      <c r="BQ1610" s="16">
        <v>0</v>
      </c>
      <c r="BR1610" s="17">
        <v>0</v>
      </c>
      <c r="BS1610" s="18">
        <v>1</v>
      </c>
      <c r="BT1610" s="19">
        <v>0</v>
      </c>
      <c r="BU1610" s="20"/>
      <c r="BV1610" s="1">
        <f t="shared" ref="BV1610" si="17052">BL1610*BQ1607+BN1610*BQ1610-BM1610*BR1607-BO1610*BR1610</f>
        <v>0</v>
      </c>
      <c r="BW1610" s="4">
        <f t="shared" ref="BW1610" si="17053">(BL1610*BR1607+BM1610*BQ1607+BN1610*BR1610+BO1610*BQ1610)</f>
        <v>-273606.50915241812</v>
      </c>
      <c r="BX1610" s="2">
        <f t="shared" ref="BX1610" si="17054">BL1610*BS1607+BN1610*BS1610-BM1610*BT1607-BO1610*BT1610</f>
        <v>1507058.817171691</v>
      </c>
      <c r="BY1610" s="3">
        <f t="shared" ref="BY1610" si="17055">(BL1610*BT1607+BM1610*BS1607+BN1610*BT1610+BO1610*BS1610)</f>
        <v>0</v>
      </c>
      <c r="BZ1610" s="20"/>
      <c r="CA1610" s="16">
        <v>0</v>
      </c>
      <c r="CB1610" s="17">
        <f t="shared" ref="CB1610" si="17056">$B1607*$CB$4</f>
        <v>3.2253408000000001</v>
      </c>
      <c r="CC1610" s="18">
        <v>1</v>
      </c>
      <c r="CD1610" s="19">
        <v>0</v>
      </c>
      <c r="CE1610" s="20"/>
      <c r="CF1610" s="1">
        <f t="shared" ref="CF1610" si="17057">BV1610*CA1607+BX1610*CA1610-BW1610*CB1607-BY1610*CB1610</f>
        <v>0</v>
      </c>
      <c r="CG1610" s="4">
        <f t="shared" ref="CG1610" si="17058">(BV1610*CB1607+BW1610*CA1607+BX1610*CB1610+BY1610*CA1610)</f>
        <v>4587171.7818711773</v>
      </c>
      <c r="CH1610" s="2">
        <f t="shared" ref="CH1610" si="17059">BV1610*CC1607+BX1610*CC1610-BW1610*CD1607-BY1610*CD1610</f>
        <v>1507058.817171691</v>
      </c>
      <c r="CI1610" s="3">
        <f t="shared" ref="CI1610" si="17060">(BV1610*CD1607+BW1610*CC1607+BX1610*CD1610+BY1610*CC1610)</f>
        <v>0</v>
      </c>
      <c r="CK1610" s="16">
        <f t="shared" ref="CK1610" si="17061">1/$CL$4</f>
        <v>1</v>
      </c>
      <c r="CL1610" s="17">
        <v>0</v>
      </c>
      <c r="CM1610" s="18">
        <v>1</v>
      </c>
      <c r="CN1610" s="19">
        <v>0</v>
      </c>
      <c r="CP1610" s="1">
        <f t="shared" ref="CP1610" si="17062">CF1610*CK1607+CH1610*CK1610-CG1610*CL1607-CI1610*CL1610</f>
        <v>1507058.817171691</v>
      </c>
      <c r="CQ1610" s="4">
        <f t="shared" ref="CQ1610" si="17063">(CF1610*CL1607+CG1610*CK1607+CH1610*CL1610+CI1610*CK1610)</f>
        <v>4587171.7818711773</v>
      </c>
      <c r="CR1610" s="2">
        <f t="shared" ref="CR1610" si="17064">CF1610*CM1607+CH1610*CM1610-CG1610*CN1607-CI1610*CN1610</f>
        <v>1507058.817171691</v>
      </c>
      <c r="CS1610" s="3">
        <f t="shared" ref="CS1610" si="17065">(CF1610*CN1607+CG1610*CM1607+CH1610*CN1610+CI1610*CM1610)</f>
        <v>0</v>
      </c>
      <c r="CU1610" s="39">
        <f t="shared" ref="CU1610" si="17066">(180/PI())*ATAN(-1*(CQ1607/CP1607))</f>
        <v>18.187300921449157</v>
      </c>
      <c r="CW1610" s="56">
        <f t="shared" ref="CW1610" si="17067">20*LOG(((1-(10^(CU1607/20)^2)*(1-((1-CW1607)/(1+CW1607))^2))^0.5))</f>
        <v>-5.0145028260772379E-13</v>
      </c>
    </row>
    <row r="1611" spans="1:101" ht="18" customHeight="1"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/>
      <c r="R1611" s="20"/>
      <c r="S1611" s="20"/>
      <c r="T1611" s="20"/>
      <c r="U1611" s="20"/>
      <c r="V1611" s="20"/>
      <c r="W1611" s="20"/>
      <c r="X1611" s="20"/>
      <c r="Y1611" s="20"/>
      <c r="Z1611" s="20"/>
      <c r="AA1611" s="20"/>
      <c r="AB1611" s="30"/>
      <c r="AC1611" s="20"/>
      <c r="AD1611" s="20"/>
      <c r="AE1611" s="20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</row>
    <row r="1612" spans="1:101" ht="18" customHeight="1"/>
    <row r="1613" spans="1:101" ht="18" customHeight="1" thickBot="1">
      <c r="A1613" s="23"/>
      <c r="B1613" s="23"/>
      <c r="C1613" s="23"/>
      <c r="D1613" s="20" t="s">
        <v>6</v>
      </c>
      <c r="E1613" s="20"/>
      <c r="F1613" s="20"/>
      <c r="G1613" s="20"/>
      <c r="H1613" s="20"/>
      <c r="I1613" s="20" t="s">
        <v>7</v>
      </c>
      <c r="J1613" s="20"/>
      <c r="K1613" s="20"/>
      <c r="L1613" s="20"/>
      <c r="M1613" s="23"/>
      <c r="N1613" s="23"/>
      <c r="O1613" s="24" t="s">
        <v>8</v>
      </c>
      <c r="P1613" s="23"/>
      <c r="Q1613" s="23"/>
      <c r="R1613" s="23"/>
      <c r="S1613" s="20"/>
      <c r="T1613" s="20" t="s">
        <v>9</v>
      </c>
      <c r="U1613" s="23"/>
      <c r="V1613" s="23"/>
      <c r="W1613" s="23"/>
      <c r="X1613" s="23"/>
      <c r="Y1613" s="24" t="s">
        <v>10</v>
      </c>
      <c r="Z1613" s="23"/>
      <c r="AA1613" s="23"/>
      <c r="AB1613" s="23"/>
      <c r="AC1613" s="24" t="s">
        <v>11</v>
      </c>
      <c r="AD1613" s="20"/>
      <c r="AE1613" s="20"/>
      <c r="AF1613" s="20"/>
      <c r="AG1613" s="20"/>
      <c r="AH1613" s="23"/>
      <c r="AI1613" s="24" t="s">
        <v>12</v>
      </c>
      <c r="AJ1613" s="23"/>
      <c r="AK1613" s="23"/>
      <c r="AL1613" s="20"/>
      <c r="AM1613" s="24" t="s">
        <v>21</v>
      </c>
      <c r="AN1613" s="20"/>
      <c r="AO1613" s="23"/>
      <c r="AP1613" s="23"/>
      <c r="AQ1613" s="23"/>
      <c r="AR1613" s="23"/>
      <c r="AS1613" s="24" t="s">
        <v>87</v>
      </c>
      <c r="AT1613" s="23"/>
      <c r="AU1613" s="23"/>
      <c r="AV1613" s="23"/>
      <c r="AW1613" s="24" t="s">
        <v>22</v>
      </c>
      <c r="AX1613" s="20"/>
      <c r="AY1613" s="20"/>
      <c r="AZ1613" s="20"/>
      <c r="BA1613" s="20"/>
      <c r="BB1613" s="23"/>
      <c r="BC1613" s="24" t="s">
        <v>13</v>
      </c>
      <c r="BD1613" s="23"/>
      <c r="BE1613" s="23"/>
      <c r="BF1613" s="23"/>
      <c r="BG1613" s="24" t="s">
        <v>23</v>
      </c>
      <c r="BH1613" s="20"/>
      <c r="BI1613" s="23"/>
      <c r="BJ1613" s="23"/>
      <c r="BK1613" s="23"/>
      <c r="BL1613" s="23"/>
      <c r="BM1613" s="24" t="s">
        <v>24</v>
      </c>
      <c r="BN1613" s="23"/>
      <c r="BO1613" s="23"/>
      <c r="BP1613" s="23"/>
      <c r="BQ1613" s="24" t="s">
        <v>22</v>
      </c>
      <c r="BR1613" s="20"/>
      <c r="BS1613" s="20"/>
      <c r="BT1613" s="20"/>
      <c r="BU1613" s="20"/>
      <c r="BV1613" s="23"/>
      <c r="BW1613" s="24" t="s">
        <v>25</v>
      </c>
      <c r="BX1613" s="23"/>
      <c r="BY1613" s="23"/>
      <c r="BZ1613" s="23"/>
      <c r="CA1613" s="24" t="s">
        <v>23</v>
      </c>
      <c r="CB1613" s="20"/>
      <c r="CC1613" s="23"/>
      <c r="CD1613" s="23"/>
      <c r="CE1613" s="23"/>
      <c r="CF1613" s="23"/>
      <c r="CG1613" s="24" t="s">
        <v>88</v>
      </c>
      <c r="CH1613" s="23"/>
      <c r="CI1613" s="23"/>
      <c r="CJ1613" s="23"/>
      <c r="CK1613" s="24" t="s">
        <v>155</v>
      </c>
      <c r="CL1613" s="24"/>
      <c r="CM1613" s="23"/>
      <c r="CN1613" s="23"/>
      <c r="CO1613" s="23"/>
      <c r="CP1613" s="23"/>
      <c r="CQ1613" s="24" t="s">
        <v>89</v>
      </c>
      <c r="CR1613" s="23"/>
      <c r="CS1613" s="23"/>
    </row>
    <row r="1614" spans="1:101" ht="18" customHeight="1" thickBot="1">
      <c r="A1614" s="23"/>
      <c r="B1614" s="33"/>
      <c r="C1614" s="23"/>
      <c r="D1614" s="7" t="s">
        <v>99</v>
      </c>
      <c r="E1614" s="8"/>
      <c r="F1614" s="8" t="s">
        <v>100</v>
      </c>
      <c r="G1614" s="9"/>
      <c r="H1614" s="10"/>
      <c r="I1614" s="7" t="s">
        <v>103</v>
      </c>
      <c r="J1614" s="8"/>
      <c r="K1614" s="8" t="s">
        <v>104</v>
      </c>
      <c r="L1614" s="9"/>
      <c r="M1614" s="23"/>
      <c r="N1614" s="194" t="s">
        <v>74</v>
      </c>
      <c r="O1614" s="195"/>
      <c r="P1614" s="196" t="s">
        <v>75</v>
      </c>
      <c r="Q1614" s="197"/>
      <c r="R1614" s="23"/>
      <c r="S1614" s="7" t="s">
        <v>2</v>
      </c>
      <c r="T1614" s="8"/>
      <c r="U1614" s="8" t="s">
        <v>3</v>
      </c>
      <c r="V1614" s="9"/>
      <c r="W1614" s="20"/>
      <c r="X1614" s="194" t="s">
        <v>108</v>
      </c>
      <c r="Y1614" s="195"/>
      <c r="Z1614" s="196" t="s">
        <v>109</v>
      </c>
      <c r="AA1614" s="197"/>
      <c r="AB1614" s="20"/>
      <c r="AC1614" s="7" t="s">
        <v>107</v>
      </c>
      <c r="AD1614" s="8"/>
      <c r="AE1614" s="8" t="s">
        <v>14</v>
      </c>
      <c r="AF1614" s="9"/>
      <c r="AG1614" s="20"/>
      <c r="AH1614" s="194" t="s">
        <v>112</v>
      </c>
      <c r="AI1614" s="195"/>
      <c r="AJ1614" s="196" t="s">
        <v>113</v>
      </c>
      <c r="AK1614" s="197"/>
      <c r="AL1614" s="20"/>
      <c r="AM1614" s="106" t="s">
        <v>135</v>
      </c>
      <c r="AN1614" s="107"/>
      <c r="AO1614" s="107" t="s">
        <v>136</v>
      </c>
      <c r="AP1614" s="108"/>
      <c r="AQ1614" s="23"/>
      <c r="AR1614" s="194" t="s">
        <v>116</v>
      </c>
      <c r="AS1614" s="195"/>
      <c r="AT1614" s="196" t="s">
        <v>0</v>
      </c>
      <c r="AU1614" s="197"/>
      <c r="AV1614" s="36"/>
      <c r="AW1614" s="7" t="s">
        <v>139</v>
      </c>
      <c r="AX1614" s="8"/>
      <c r="AY1614" s="8" t="s">
        <v>140</v>
      </c>
      <c r="AZ1614" s="9"/>
      <c r="BA1614" s="20"/>
      <c r="BB1614" s="194" t="s">
        <v>119</v>
      </c>
      <c r="BC1614" s="195"/>
      <c r="BD1614" s="196" t="s">
        <v>120</v>
      </c>
      <c r="BE1614" s="197"/>
      <c r="BF1614" s="36"/>
      <c r="BG1614" s="190" t="s">
        <v>143</v>
      </c>
      <c r="BH1614" s="191"/>
      <c r="BI1614" s="192" t="s">
        <v>144</v>
      </c>
      <c r="BJ1614" s="193"/>
      <c r="BK1614" s="36"/>
      <c r="BL1614" s="194" t="s">
        <v>123</v>
      </c>
      <c r="BM1614" s="195"/>
      <c r="BN1614" s="196" t="s">
        <v>124</v>
      </c>
      <c r="BO1614" s="197"/>
      <c r="BP1614" s="36"/>
      <c r="BQ1614" s="7" t="s">
        <v>147</v>
      </c>
      <c r="BR1614" s="8"/>
      <c r="BS1614" s="8" t="s">
        <v>148</v>
      </c>
      <c r="BT1614" s="9"/>
      <c r="BU1614" s="20"/>
      <c r="BV1614" s="194" t="s">
        <v>127</v>
      </c>
      <c r="BW1614" s="195"/>
      <c r="BX1614" s="196" t="s">
        <v>128</v>
      </c>
      <c r="BY1614" s="197"/>
      <c r="BZ1614" s="36"/>
      <c r="CA1614" s="7" t="s">
        <v>151</v>
      </c>
      <c r="CB1614" s="8"/>
      <c r="CC1614" s="8" t="s">
        <v>152</v>
      </c>
      <c r="CD1614" s="9"/>
      <c r="CE1614" s="36"/>
      <c r="CF1614" s="194" t="s">
        <v>131</v>
      </c>
      <c r="CG1614" s="195"/>
      <c r="CH1614" s="196" t="s">
        <v>132</v>
      </c>
      <c r="CI1614" s="197"/>
      <c r="CJ1614" s="23"/>
      <c r="CK1614" s="7" t="s">
        <v>156</v>
      </c>
      <c r="CL1614" s="8"/>
      <c r="CM1614" s="8" t="s">
        <v>157</v>
      </c>
      <c r="CN1614" s="9"/>
      <c r="CO1614" s="23"/>
      <c r="CP1614" s="194" t="s">
        <v>160</v>
      </c>
      <c r="CQ1614" s="195"/>
      <c r="CR1614" s="196" t="s">
        <v>132</v>
      </c>
      <c r="CS1614" s="197"/>
      <c r="CU1614" s="26" t="s">
        <v>15</v>
      </c>
      <c r="CW1614" s="52" t="s">
        <v>46</v>
      </c>
    </row>
    <row r="1615" spans="1:101" ht="18" customHeight="1" thickTop="1" thickBot="1">
      <c r="B1615" s="34">
        <v>3.98</v>
      </c>
      <c r="D1615" s="11">
        <v>1</v>
      </c>
      <c r="E1615" s="12">
        <v>0</v>
      </c>
      <c r="F1615" s="13">
        <v>0</v>
      </c>
      <c r="G1615" s="14">
        <v>0</v>
      </c>
      <c r="H1615" s="10"/>
      <c r="I1615" s="11">
        <v>1</v>
      </c>
      <c r="J1615" s="12">
        <v>0</v>
      </c>
      <c r="K1615" s="13">
        <v>0</v>
      </c>
      <c r="L1615" s="40">
        <f t="shared" ref="L1615" si="17068">$B1615*$J$4</f>
        <v>5.6796192000000003</v>
      </c>
      <c r="N1615" s="1">
        <f t="shared" ref="N1615" si="17069">D1615*I1615+F1615*I1618-E1615*J1615-G1615*J1618</f>
        <v>1</v>
      </c>
      <c r="O1615" s="4">
        <f t="shared" ref="O1615" si="17070">(D1615*J1615+E1615*I1615+F1615*J1618+G1615*I1618)</f>
        <v>0</v>
      </c>
      <c r="P1615" s="2">
        <f t="shared" ref="P1615" si="17071">D1615*K1615+F1615*K1618-E1615*L1615-G1615*L1618</f>
        <v>0</v>
      </c>
      <c r="Q1615" s="3">
        <f t="shared" ref="Q1615" si="17072">(D1615*L1615+E1615*K1615+F1615*L1618+G1615*K1618)</f>
        <v>5.6796192000000003</v>
      </c>
      <c r="S1615" s="11">
        <v>1</v>
      </c>
      <c r="T1615" s="12">
        <v>0</v>
      </c>
      <c r="U1615" s="13">
        <v>0</v>
      </c>
      <c r="V1615" s="13">
        <v>0</v>
      </c>
      <c r="W1615" s="20"/>
      <c r="X1615" s="1">
        <f t="shared" ref="X1615" si="17073">N1615*S1615+P1615*S1618-O1615*T1615-Q1615*T1618</f>
        <v>-39.790061830983682</v>
      </c>
      <c r="Y1615" s="4">
        <f t="shared" ref="Y1615" si="17074">(N1615*T1615+O1615*S1615+P1615*T1618+Q1615*S1618)</f>
        <v>0</v>
      </c>
      <c r="Z1615" s="2">
        <f t="shared" ref="Z1615" si="17075">N1615*U1615+P1615*U1618-O1615*V1615-Q1615*V1618</f>
        <v>0</v>
      </c>
      <c r="AA1615" s="3">
        <f t="shared" ref="AA1615" si="17076">(N1615*V1615+O1615*U1615+P1615*V1618+Q1615*U1618)</f>
        <v>5.6796192000000003</v>
      </c>
      <c r="AB1615" s="20"/>
      <c r="AC1615" s="11">
        <v>1</v>
      </c>
      <c r="AD1615" s="12">
        <v>0</v>
      </c>
      <c r="AE1615" s="13">
        <v>0</v>
      </c>
      <c r="AF1615" s="40">
        <f t="shared" ref="AF1615" si="17077">$B1615*$AD$4</f>
        <v>6.8157101999999998</v>
      </c>
      <c r="AG1615" s="20"/>
      <c r="AH1615" s="1">
        <f t="shared" ref="AH1615" si="17078">X1615*AC1615+Z1615*AC1618-Y1615*AD1615-AA1615*AD1618</f>
        <v>-39.790061830983682</v>
      </c>
      <c r="AI1615" s="4">
        <f t="shared" ref="AI1615" si="17079">(X1615*AD1615+Y1615*AC1615+Z1615*AD1618+AA1615*AC1618)</f>
        <v>0</v>
      </c>
      <c r="AJ1615" s="2">
        <f t="shared" ref="AJ1615" si="17080">X1615*AE1615+Z1615*AE1618-Y1615*AF1615-AA1615*AF1618</f>
        <v>0</v>
      </c>
      <c r="AK1615" s="3">
        <f t="shared" ref="AK1615" si="17081">(X1615*AF1615+Y1615*AE1615+Z1615*AF1618+AA1615*AE1618)</f>
        <v>-265.51791108006614</v>
      </c>
      <c r="AL1615" s="20"/>
      <c r="AM1615" s="11">
        <v>1</v>
      </c>
      <c r="AN1615" s="12">
        <v>0</v>
      </c>
      <c r="AO1615" s="13">
        <v>0</v>
      </c>
      <c r="AP1615" s="14">
        <v>0</v>
      </c>
      <c r="AR1615" s="1">
        <f t="shared" ref="AR1615" si="17082">AH1615*AM1615+AJ1615*AM1618-AI1615*AN1615-AK1615*AN1618</f>
        <v>1974.1433267644047</v>
      </c>
      <c r="AS1615" s="4">
        <f t="shared" ref="AS1615" si="17083">(AH1615*AN1615+AI1615*AM1615+AJ1615*AN1618+AK1615*AM1618)</f>
        <v>0</v>
      </c>
      <c r="AT1615" s="2">
        <f t="shared" ref="AT1615" si="17084">AH1615*AO1615+AJ1615*AO1618-AI1615*AP1615-AK1615*AP1618</f>
        <v>0</v>
      </c>
      <c r="AU1615" s="3">
        <f t="shared" ref="AU1615" si="17085">(AH1615*AP1615+AI1615*AO1615+AJ1615*AP1618+AK1615*AO1618)</f>
        <v>-265.51791108006614</v>
      </c>
      <c r="AV1615" s="20"/>
      <c r="AW1615" s="11">
        <v>1</v>
      </c>
      <c r="AX1615" s="12">
        <v>0</v>
      </c>
      <c r="AY1615" s="13">
        <v>0</v>
      </c>
      <c r="AZ1615" s="40">
        <f t="shared" ref="AZ1615" si="17086">$B1615*$AX$4</f>
        <v>6.8157101999999998</v>
      </c>
      <c r="BA1615" s="20"/>
      <c r="BB1615" s="1">
        <f t="shared" ref="BB1615" si="17087">AR1615*AW1615+AT1615*AW1618-AS1615*AX1615-AU1615*AX1618</f>
        <v>1974.1433267644047</v>
      </c>
      <c r="BC1615" s="4">
        <f t="shared" ref="BC1615" si="17088">(AR1615*AX1615+AS1615*AW1615+AT1615*AX1618+AU1615*AW1618)</f>
        <v>0</v>
      </c>
      <c r="BD1615" s="2">
        <f t="shared" ref="BD1615" si="17089">AR1615*AY1615+AT1615*AY1618-AS1615*AZ1615-AU1615*AZ1618</f>
        <v>0</v>
      </c>
      <c r="BE1615" s="3">
        <f t="shared" ref="BE1615" si="17090">(AR1615*AZ1615+AS1615*AY1615+AT1615*AZ1618+AU1615*AY1618)</f>
        <v>13189.67089741002</v>
      </c>
      <c r="BF1615" s="20"/>
      <c r="BG1615" s="11">
        <v>1</v>
      </c>
      <c r="BH1615" s="12">
        <v>0</v>
      </c>
      <c r="BI1615" s="13">
        <v>0</v>
      </c>
      <c r="BJ1615" s="14">
        <v>0</v>
      </c>
      <c r="BK1615" s="20"/>
      <c r="BL1615" s="1">
        <f t="shared" ref="BL1615" si="17091">BB1615*BG1615+BD1615*BG1618-BC1615*BH1615-BE1615*BH1618</f>
        <v>-92751.836090250159</v>
      </c>
      <c r="BM1615" s="4">
        <f t="shared" ref="BM1615" si="17092">(BB1615*BH1615+BC1615*BG1615+BD1615*BH1618+BE1615*BG1618)</f>
        <v>0</v>
      </c>
      <c r="BN1615" s="2">
        <f t="shared" ref="BN1615" si="17093">BB1615*BI1615+BD1615*BI1618-BC1615*BJ1615-BE1615*BJ1618</f>
        <v>0</v>
      </c>
      <c r="BO1615" s="3">
        <f t="shared" ref="BO1615" si="17094">(BB1615*BJ1615+BC1615*BI1615+BD1615*BJ1618+BE1615*BI1618)</f>
        <v>13189.67089741002</v>
      </c>
      <c r="BP1615" s="20"/>
      <c r="BQ1615" s="11">
        <v>1</v>
      </c>
      <c r="BR1615" s="12">
        <v>0</v>
      </c>
      <c r="BS1615" s="13">
        <v>0</v>
      </c>
      <c r="BT1615" s="40">
        <f t="shared" ref="BT1615" si="17095">$B1615*BR$4</f>
        <v>5.6796192000000003</v>
      </c>
      <c r="BU1615" s="20"/>
      <c r="BV1615" s="1">
        <f t="shared" ref="BV1615" si="17096">BL1615*BQ1615+BN1615*BQ1618-BM1615*BR1615-BO1615*BR1618</f>
        <v>-92751.836090250159</v>
      </c>
      <c r="BW1615" s="4">
        <f t="shared" ref="BW1615" si="17097">(BL1615*BR1615+BM1615*BQ1615+BN1615*BR1618+BO1615*BQ1618)</f>
        <v>0</v>
      </c>
      <c r="BX1615" s="2">
        <f t="shared" ref="BX1615" si="17098">BL1615*BS1615+BN1615*BS1618-BM1615*BT1615-BO1615*BT1618</f>
        <v>0</v>
      </c>
      <c r="BY1615" s="3">
        <f t="shared" ref="BY1615" si="17099">(BL1615*BT1615+BM1615*BS1615+BN1615*BT1618+BO1615*BS1618)</f>
        <v>-513605.43819602777</v>
      </c>
      <c r="BZ1615" s="20"/>
      <c r="CA1615" s="11">
        <v>1</v>
      </c>
      <c r="CB1615" s="12">
        <v>0</v>
      </c>
      <c r="CC1615" s="13">
        <v>0</v>
      </c>
      <c r="CD1615" s="14">
        <v>0</v>
      </c>
      <c r="CE1615" s="20"/>
      <c r="CF1615" s="1">
        <f t="shared" ref="CF1615" si="17100">BV1615*CA1615+BX1615*CA1618-BW1615*CB1615-BY1615*CB1618</f>
        <v>1572167.1659713145</v>
      </c>
      <c r="CG1615" s="4">
        <f t="shared" ref="CG1615" si="17101">(BV1615*CB1615+BW1615*CA1615+BX1615*CB1618+BY1615*CA1618)</f>
        <v>0</v>
      </c>
      <c r="CH1615" s="2">
        <f t="shared" ref="CH1615" si="17102">BV1615*CC1615+BX1615*CC1618-BW1615*CD1615-BY1615*CD1618</f>
        <v>0</v>
      </c>
      <c r="CI1615" s="3">
        <f t="shared" ref="CI1615" si="17103">(BV1615*CD1615+BW1615*CC1615+BX1615*CD1618+BY1615*CC1618)</f>
        <v>-513605.43819602777</v>
      </c>
      <c r="CJ1615" s="28"/>
      <c r="CK1615" s="11">
        <v>1</v>
      </c>
      <c r="CL1615" s="12">
        <v>0</v>
      </c>
      <c r="CM1615" s="13">
        <v>0</v>
      </c>
      <c r="CN1615" s="14">
        <v>0</v>
      </c>
      <c r="CP1615" s="1">
        <f t="shared" ref="CP1615" si="17104">CF1615*CK1615+CH1615*CK1618-CG1615*CL1615-CI1615*CL1618</f>
        <v>1572167.1659713145</v>
      </c>
      <c r="CQ1615" s="4">
        <f t="shared" ref="CQ1615" si="17105">(CF1615*CL1615+CG1615*CK1615+CH1615*CL1618+CI1615*CK1618)</f>
        <v>-513605.43819602777</v>
      </c>
      <c r="CR1615" s="2">
        <f t="shared" ref="CR1615" si="17106">CF1615*CM1615+CH1615*CM1618-CG1615*CN1615-CI1615*CN1618</f>
        <v>0</v>
      </c>
      <c r="CS1615" s="3">
        <f t="shared" ref="CS1615" si="17107">(CF1615*CN1615+CG1615*CM1615+CH1615*CN1618+CI1615*CM1618)</f>
        <v>-513605.43819602777</v>
      </c>
      <c r="CU1615" s="29">
        <f t="shared" ref="CU1615" si="17108">20*LOG(((1+$CL$4)/$CL$4)/((CP1615+CP1618)^2+(CQ1615+CQ1618)^2)^0.5)</f>
        <v>-128.50754265561679</v>
      </c>
      <c r="CW1615" s="53">
        <f t="shared" ref="CW1615" si="17109">((CP1615^2+CQ1615^2)^0.5)/((CP1618^2+CQ1618^2)^0.5)</f>
        <v>0.32668627695128111</v>
      </c>
    </row>
    <row r="1616" spans="1:101" ht="18" customHeight="1" thickBot="1">
      <c r="D1616" s="11"/>
      <c r="E1616" s="13"/>
      <c r="F1616" s="13"/>
      <c r="G1616" s="15"/>
      <c r="H1616" s="10"/>
      <c r="I1616" s="11"/>
      <c r="J1616" s="13"/>
      <c r="K1616" s="13"/>
      <c r="L1616" s="15"/>
      <c r="N1616" s="5"/>
      <c r="Q1616" s="6"/>
      <c r="S1616" s="11"/>
      <c r="T1616" s="13"/>
      <c r="U1616" s="13"/>
      <c r="V1616" s="15"/>
      <c r="W1616" s="20"/>
      <c r="X1616" s="5"/>
      <c r="AA1616" s="6"/>
      <c r="AB1616" s="20"/>
      <c r="AC1616" s="11"/>
      <c r="AD1616" s="13"/>
      <c r="AE1616" s="13"/>
      <c r="AF1616" s="15"/>
      <c r="AG1616" s="20"/>
      <c r="AH1616" s="5"/>
      <c r="AK1616" s="6"/>
      <c r="AL1616" s="20"/>
      <c r="AM1616" s="11"/>
      <c r="AN1616" s="13"/>
      <c r="AO1616" s="13"/>
      <c r="AP1616" s="15"/>
      <c r="AR1616" s="5"/>
      <c r="AU1616" s="6"/>
      <c r="AW1616" s="11"/>
      <c r="AX1616" s="13"/>
      <c r="AY1616" s="13"/>
      <c r="AZ1616" s="15"/>
      <c r="BA1616" s="20"/>
      <c r="BB1616" s="5"/>
      <c r="BE1616" s="6"/>
      <c r="BG1616" s="11"/>
      <c r="BH1616" s="13"/>
      <c r="BI1616" s="13"/>
      <c r="BJ1616" s="15"/>
      <c r="BL1616" s="5"/>
      <c r="BO1616" s="6"/>
      <c r="BQ1616" s="11"/>
      <c r="BR1616" s="13"/>
      <c r="BS1616" s="13"/>
      <c r="BT1616" s="15"/>
      <c r="BU1616" s="20"/>
      <c r="BV1616" s="5"/>
      <c r="BY1616" s="6"/>
      <c r="CA1616" s="11"/>
      <c r="CB1616" s="13"/>
      <c r="CC1616" s="13"/>
      <c r="CD1616" s="15"/>
      <c r="CF1616" s="5"/>
      <c r="CI1616" s="6"/>
      <c r="CK1616" s="11"/>
      <c r="CL1616" s="13"/>
      <c r="CM1616" s="13"/>
      <c r="CN1616" s="15"/>
      <c r="CP1616" s="5"/>
      <c r="CS1616" s="6"/>
      <c r="CW1616" s="54"/>
    </row>
    <row r="1617" spans="1:101" ht="18" customHeight="1" thickBot="1">
      <c r="D1617" s="11" t="s">
        <v>101</v>
      </c>
      <c r="E1617" s="13"/>
      <c r="F1617" s="13" t="s">
        <v>102</v>
      </c>
      <c r="G1617" s="15"/>
      <c r="H1617" s="10"/>
      <c r="I1617" s="11" t="s">
        <v>106</v>
      </c>
      <c r="J1617" s="13"/>
      <c r="K1617" s="13" t="s">
        <v>105</v>
      </c>
      <c r="L1617" s="15"/>
      <c r="N1617" s="194" t="s">
        <v>16</v>
      </c>
      <c r="O1617" s="195"/>
      <c r="P1617" s="196" t="s">
        <v>17</v>
      </c>
      <c r="Q1617" s="197"/>
      <c r="S1617" s="11" t="s">
        <v>4</v>
      </c>
      <c r="T1617" s="13"/>
      <c r="U1617" s="13" t="s">
        <v>5</v>
      </c>
      <c r="V1617" s="15"/>
      <c r="W1617" s="20"/>
      <c r="X1617" s="194" t="s">
        <v>111</v>
      </c>
      <c r="Y1617" s="195"/>
      <c r="Z1617" s="196" t="s">
        <v>110</v>
      </c>
      <c r="AA1617" s="197"/>
      <c r="AB1617" s="20"/>
      <c r="AC1617" s="11" t="s">
        <v>18</v>
      </c>
      <c r="AD1617" s="13"/>
      <c r="AE1617" s="13" t="s">
        <v>19</v>
      </c>
      <c r="AF1617" s="15"/>
      <c r="AG1617" s="20"/>
      <c r="AH1617" s="194" t="s">
        <v>114</v>
      </c>
      <c r="AI1617" s="195"/>
      <c r="AJ1617" s="196" t="s">
        <v>115</v>
      </c>
      <c r="AK1617" s="197"/>
      <c r="AL1617" s="20"/>
      <c r="AM1617" s="11" t="s">
        <v>138</v>
      </c>
      <c r="AN1617" s="13"/>
      <c r="AO1617" s="13" t="s">
        <v>137</v>
      </c>
      <c r="AP1617" s="15"/>
      <c r="AR1617" s="194" t="s">
        <v>117</v>
      </c>
      <c r="AS1617" s="195"/>
      <c r="AT1617" s="196" t="s">
        <v>118</v>
      </c>
      <c r="AU1617" s="197"/>
      <c r="AV1617" s="36"/>
      <c r="AW1617" s="11" t="s">
        <v>142</v>
      </c>
      <c r="AX1617" s="13"/>
      <c r="AY1617" s="13" t="s">
        <v>141</v>
      </c>
      <c r="AZ1617" s="15"/>
      <c r="BA1617" s="20"/>
      <c r="BB1617" s="194" t="s">
        <v>122</v>
      </c>
      <c r="BC1617" s="195"/>
      <c r="BD1617" s="196" t="s">
        <v>121</v>
      </c>
      <c r="BE1617" s="197"/>
      <c r="BF1617" s="36"/>
      <c r="BG1617" s="11" t="s">
        <v>145</v>
      </c>
      <c r="BH1617" s="13"/>
      <c r="BI1617" s="13" t="s">
        <v>146</v>
      </c>
      <c r="BJ1617" s="15"/>
      <c r="BK1617" s="36"/>
      <c r="BL1617" s="194" t="s">
        <v>125</v>
      </c>
      <c r="BM1617" s="195"/>
      <c r="BN1617" s="196" t="s">
        <v>126</v>
      </c>
      <c r="BO1617" s="197"/>
      <c r="BP1617" s="36"/>
      <c r="BQ1617" s="11" t="s">
        <v>150</v>
      </c>
      <c r="BR1617" s="13"/>
      <c r="BS1617" s="13" t="s">
        <v>149</v>
      </c>
      <c r="BT1617" s="15"/>
      <c r="BU1617" s="20"/>
      <c r="BV1617" s="194" t="s">
        <v>129</v>
      </c>
      <c r="BW1617" s="195"/>
      <c r="BX1617" s="196" t="s">
        <v>130</v>
      </c>
      <c r="BY1617" s="197"/>
      <c r="BZ1617" s="36"/>
      <c r="CA1617" s="11" t="s">
        <v>154</v>
      </c>
      <c r="CB1617" s="13"/>
      <c r="CC1617" s="13" t="s">
        <v>153</v>
      </c>
      <c r="CD1617" s="15"/>
      <c r="CE1617" s="36"/>
      <c r="CF1617" s="194" t="s">
        <v>134</v>
      </c>
      <c r="CG1617" s="195"/>
      <c r="CH1617" s="196" t="s">
        <v>133</v>
      </c>
      <c r="CI1617" s="197"/>
      <c r="CK1617" s="11" t="s">
        <v>159</v>
      </c>
      <c r="CL1617" s="13"/>
      <c r="CM1617" s="13" t="s">
        <v>158</v>
      </c>
      <c r="CN1617" s="15"/>
      <c r="CP1617" s="109" t="s">
        <v>161</v>
      </c>
      <c r="CQ1617" s="110"/>
      <c r="CR1617" s="111" t="s">
        <v>162</v>
      </c>
      <c r="CS1617" s="112"/>
      <c r="CU1617" s="38" t="s">
        <v>29</v>
      </c>
      <c r="CW1617" s="55" t="s">
        <v>47</v>
      </c>
    </row>
    <row r="1618" spans="1:101" ht="18" customHeight="1" thickTop="1" thickBot="1">
      <c r="D1618" s="16">
        <v>0</v>
      </c>
      <c r="E1618" s="17">
        <f t="shared" ref="E1618" si="17110">$B1615*$E$4</f>
        <v>3.2416304</v>
      </c>
      <c r="F1618" s="18">
        <v>1</v>
      </c>
      <c r="G1618" s="19">
        <v>0</v>
      </c>
      <c r="H1618" s="10"/>
      <c r="I1618" s="16">
        <v>0</v>
      </c>
      <c r="J1618" s="17">
        <v>0</v>
      </c>
      <c r="K1618" s="18">
        <v>1</v>
      </c>
      <c r="L1618" s="19">
        <v>0</v>
      </c>
      <c r="N1618" s="1">
        <f t="shared" ref="N1618" si="17111">D1618*I1615+F1618*I1618-E1618*J1615-G1618*J1618</f>
        <v>0</v>
      </c>
      <c r="O1618" s="4">
        <f t="shared" ref="O1618" si="17112">(D1618*J1615+E1618*I1615+F1618*J1618+G1618*I1618)</f>
        <v>3.2416304</v>
      </c>
      <c r="P1618" s="2">
        <f t="shared" ref="P1618" si="17113">D1618*K1615+F1618*K1618-E1618*L1615-G1618*L1618</f>
        <v>-17.411226259143682</v>
      </c>
      <c r="Q1618" s="3">
        <f t="shared" ref="Q1618" si="17114">(D1618*L1615+E1618*K1615+F1618*L1618+G1618*K1618)</f>
        <v>0</v>
      </c>
      <c r="S1618" s="16">
        <v>0</v>
      </c>
      <c r="T1618" s="17">
        <f t="shared" ref="T1618" si="17115">$B1615*$T$4</f>
        <v>7.1818303999999999</v>
      </c>
      <c r="U1618" s="18">
        <v>1</v>
      </c>
      <c r="V1618" s="19">
        <v>0</v>
      </c>
      <c r="W1618" s="20"/>
      <c r="X1618" s="1">
        <f t="shared" ref="X1618" si="17116">N1618*S1615+P1618*S1618-O1618*T1615-Q1618*T1618</f>
        <v>0</v>
      </c>
      <c r="Y1618" s="4">
        <f t="shared" ref="Y1618" si="17117">(N1618*T1615+O1618*S1615+P1618*T1618+Q1618*S1618)</f>
        <v>-121.80284364919636</v>
      </c>
      <c r="Z1618" s="2">
        <f t="shared" ref="Z1618" si="17118">N1618*U1615+P1618*U1618-O1618*V1615-Q1618*V1618</f>
        <v>-17.411226259143682</v>
      </c>
      <c r="AA1618" s="3">
        <f t="shared" ref="AA1618" si="17119">(N1618*V1615+O1618*U1615+P1618*V1618+Q1618*U1618)</f>
        <v>0</v>
      </c>
      <c r="AB1618" s="20"/>
      <c r="AC1618" s="16">
        <v>0</v>
      </c>
      <c r="AD1618" s="17">
        <v>0</v>
      </c>
      <c r="AE1618" s="18">
        <v>1</v>
      </c>
      <c r="AF1618" s="19">
        <v>0</v>
      </c>
      <c r="AG1618" s="20"/>
      <c r="AH1618" s="1">
        <f t="shared" ref="AH1618" si="17120">X1618*AC1615+Z1618*AC1618-Y1618*AD1615-AA1618*AD1618</f>
        <v>0</v>
      </c>
      <c r="AI1618" s="4">
        <f t="shared" ref="AI1618" si="17121">(X1618*AD1615+Y1618*AC1615+Z1618*AD1618+AA1618*AC1618)</f>
        <v>-121.80284364919636</v>
      </c>
      <c r="AJ1618" s="2">
        <f t="shared" ref="AJ1618" si="17122">X1618*AE1615+Z1618*AE1618-Y1618*AF1615-AA1618*AF1618</f>
        <v>812.76165758968921</v>
      </c>
      <c r="AK1618" s="3">
        <f t="shared" ref="AK1618" si="17123">(X1618*AF1615+Y1618*AE1615+Z1618*AF1618+AA1618*AE1618)</f>
        <v>0</v>
      </c>
      <c r="AL1618" s="20"/>
      <c r="AM1618" s="16">
        <v>0</v>
      </c>
      <c r="AN1618" s="17">
        <f t="shared" ref="AN1618" si="17124">$B1615*$AN$4</f>
        <v>7.5849247999999996</v>
      </c>
      <c r="AO1618" s="18">
        <v>1</v>
      </c>
      <c r="AP1618" s="19">
        <v>0</v>
      </c>
      <c r="AR1618" s="1">
        <f t="shared" ref="AR1618" si="17125">AH1618*AM1615+AJ1618*AM1618-AI1618*AN1615-AK1618*AN1618</f>
        <v>0</v>
      </c>
      <c r="AS1618" s="4">
        <f t="shared" ref="AS1618" si="17126">(AH1618*AN1615+AI1618*AM1615+AJ1618*AN1618+AK1618*AM1618)</f>
        <v>6042.9332094919446</v>
      </c>
      <c r="AT1618" s="2">
        <f t="shared" ref="AT1618" si="17127">AH1618*AO1615+AJ1618*AO1618-AI1618*AP1615-AK1618*AP1618</f>
        <v>812.76165758968921</v>
      </c>
      <c r="AU1618" s="3">
        <f t="shared" ref="AU1618" si="17128">(AH1618*AP1615+AI1618*AO1615+AJ1618*AP1618+AK1618*AO1618)</f>
        <v>0</v>
      </c>
      <c r="AV1618" s="20"/>
      <c r="AW1618" s="16">
        <v>0</v>
      </c>
      <c r="AX1618" s="17">
        <v>0</v>
      </c>
      <c r="AY1618" s="18">
        <v>1</v>
      </c>
      <c r="AZ1618" s="19">
        <v>0</v>
      </c>
      <c r="BA1618" s="20"/>
      <c r="BB1618" s="1">
        <f t="shared" ref="BB1618" si="17129">AR1618*AW1615+AT1618*AW1618-AS1618*AX1615-AU1618*AX1618</f>
        <v>0</v>
      </c>
      <c r="BC1618" s="4">
        <f t="shared" ref="BC1618" si="17130">(AR1618*AX1615+AS1618*AW1615+AT1618*AX1618+AU1618*AW1618)</f>
        <v>6042.9332094919446</v>
      </c>
      <c r="BD1618" s="2">
        <f t="shared" ref="BD1618" si="17131">AR1618*AY1615+AT1618*AY1618-AS1618*AZ1615-AU1618*AZ1618</f>
        <v>-40374.119856263293</v>
      </c>
      <c r="BE1618" s="3">
        <f t="shared" ref="BE1618" si="17132">(AR1618*AZ1615+AS1618*AY1615+AT1618*AZ1618+AU1618*AY1618)</f>
        <v>0</v>
      </c>
      <c r="BF1618" s="20"/>
      <c r="BG1618" s="16">
        <v>0</v>
      </c>
      <c r="BH1618" s="17">
        <f t="shared" ref="BH1618" si="17133">$B1615*$BH$4</f>
        <v>7.1818303999999999</v>
      </c>
      <c r="BI1618" s="18">
        <v>1</v>
      </c>
      <c r="BJ1618" s="19">
        <v>0</v>
      </c>
      <c r="BK1618" s="20"/>
      <c r="BL1618" s="1">
        <f t="shared" ref="BL1618" si="17134">BB1618*BG1615+BD1618*BG1618-BC1618*BH1615-BE1618*BH1618</f>
        <v>0</v>
      </c>
      <c r="BM1618" s="4">
        <f t="shared" ref="BM1618" si="17135">(BB1618*BH1615+BC1618*BG1615+BD1618*BH1618+BE1618*BG1618)</f>
        <v>-283917.14814746339</v>
      </c>
      <c r="BN1618" s="2">
        <f t="shared" ref="BN1618" si="17136">BB1618*BI1615+BD1618*BI1618-BC1618*BJ1615-BE1618*BJ1618</f>
        <v>-40374.119856263293</v>
      </c>
      <c r="BO1618" s="3">
        <f t="shared" ref="BO1618" si="17137">(BB1618*BJ1615+BC1618*BI1615+BD1618*BJ1618+BE1618*BI1618)</f>
        <v>0</v>
      </c>
      <c r="BP1618" s="20"/>
      <c r="BQ1618" s="16">
        <v>0</v>
      </c>
      <c r="BR1618" s="17">
        <v>0</v>
      </c>
      <c r="BS1618" s="18">
        <v>1</v>
      </c>
      <c r="BT1618" s="19">
        <v>0</v>
      </c>
      <c r="BU1618" s="20"/>
      <c r="BV1618" s="1">
        <f t="shared" ref="BV1618" si="17138">BL1618*BQ1615+BN1618*BQ1618-BM1618*BR1615-BO1618*BR1618</f>
        <v>0</v>
      </c>
      <c r="BW1618" s="4">
        <f t="shared" ref="BW1618" si="17139">(BL1618*BR1615+BM1618*BQ1615+BN1618*BR1618+BO1618*BQ1618)</f>
        <v>-283917.14814746339</v>
      </c>
      <c r="BX1618" s="2">
        <f t="shared" ref="BX1618" si="17140">BL1618*BS1615+BN1618*BS1618-BM1618*BT1615-BO1618*BT1618</f>
        <v>1572167.1659713143</v>
      </c>
      <c r="BY1618" s="3">
        <f t="shared" ref="BY1618" si="17141">(BL1618*BT1615+BM1618*BS1615+BN1618*BT1618+BO1618*BS1618)</f>
        <v>0</v>
      </c>
      <c r="BZ1618" s="20"/>
      <c r="CA1618" s="16">
        <v>0</v>
      </c>
      <c r="CB1618" s="17">
        <f t="shared" ref="CB1618" si="17142">$B1615*$CB$4</f>
        <v>3.2416304</v>
      </c>
      <c r="CC1618" s="18">
        <v>1</v>
      </c>
      <c r="CD1618" s="19">
        <v>0</v>
      </c>
      <c r="CE1618" s="20"/>
      <c r="CF1618" s="1">
        <f t="shared" ref="CF1618" si="17143">BV1618*CA1615+BX1618*CA1618-BW1618*CB1615-BY1618*CB1618</f>
        <v>0</v>
      </c>
      <c r="CG1618" s="4">
        <f t="shared" ref="CG1618" si="17144">(BV1618*CB1615+BW1618*CA1615+BX1618*CB1618+BY1618*CA1618)</f>
        <v>4812467.7309469944</v>
      </c>
      <c r="CH1618" s="2">
        <f t="shared" ref="CH1618" si="17145">BV1618*CC1615+BX1618*CC1618-BW1618*CD1615-BY1618*CD1618</f>
        <v>1572167.1659713143</v>
      </c>
      <c r="CI1618" s="3">
        <f t="shared" ref="CI1618" si="17146">(BV1618*CD1615+BW1618*CC1615+BX1618*CD1618+BY1618*CC1618)</f>
        <v>0</v>
      </c>
      <c r="CK1618" s="16">
        <f t="shared" ref="CK1618" si="17147">1/$CL$4</f>
        <v>1</v>
      </c>
      <c r="CL1618" s="17">
        <v>0</v>
      </c>
      <c r="CM1618" s="18">
        <v>1</v>
      </c>
      <c r="CN1618" s="19">
        <v>0</v>
      </c>
      <c r="CP1618" s="1">
        <f t="shared" ref="CP1618" si="17148">CF1618*CK1615+CH1618*CK1618-CG1618*CL1615-CI1618*CL1618</f>
        <v>1572167.1659713143</v>
      </c>
      <c r="CQ1618" s="4">
        <f t="shared" ref="CQ1618" si="17149">(CF1618*CL1615+CG1618*CK1615+CH1618*CL1618+CI1618*CK1618)</f>
        <v>4812467.7309469944</v>
      </c>
      <c r="CR1618" s="2">
        <f t="shared" ref="CR1618" si="17150">CF1618*CM1615+CH1618*CM1618-CG1618*CN1615-CI1618*CN1618</f>
        <v>1572167.1659713143</v>
      </c>
      <c r="CS1618" s="3">
        <f t="shared" ref="CS1618" si="17151">(CF1618*CN1615+CG1618*CM1615+CH1618*CN1618+CI1618*CM1618)</f>
        <v>0</v>
      </c>
      <c r="CU1618" s="39">
        <f t="shared" ref="CU1618" si="17152">(180/PI())*ATAN(-1*(CQ1615/CP1615))</f>
        <v>18.091504611081589</v>
      </c>
      <c r="CW1618" s="56">
        <f t="shared" ref="CW1618" si="17153">20*LOG(((1-(10^(CU1615/20)^2)*(1-((1-CW1615)/(1+CW1615))^2))^0.5))</f>
        <v>-4.5516256421316346E-13</v>
      </c>
    </row>
    <row r="1619" spans="1:101" ht="18" customHeight="1">
      <c r="E1619" s="20"/>
      <c r="F1619" s="20"/>
      <c r="G1619" s="20"/>
      <c r="H1619" s="20"/>
      <c r="I1619" s="20"/>
      <c r="J1619" s="20"/>
      <c r="K1619" s="20"/>
      <c r="L1619" s="20"/>
      <c r="M1619" s="20"/>
      <c r="N1619" s="20"/>
      <c r="O1619" s="20"/>
      <c r="P1619" s="20"/>
      <c r="Q1619" s="20"/>
      <c r="R1619" s="20"/>
      <c r="S1619" s="20"/>
      <c r="T1619" s="20"/>
      <c r="U1619" s="20"/>
      <c r="V1619" s="20"/>
      <c r="W1619" s="20"/>
      <c r="X1619" s="20"/>
      <c r="Y1619" s="20"/>
      <c r="Z1619" s="20"/>
      <c r="AA1619" s="20"/>
      <c r="AB1619" s="30"/>
      <c r="AC1619" s="20"/>
      <c r="AD1619" s="20"/>
      <c r="AE1619" s="20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</row>
    <row r="1620" spans="1:101" ht="18" customHeight="1"/>
    <row r="1621" spans="1:101" ht="18" customHeight="1" thickBot="1">
      <c r="A1621" s="23"/>
      <c r="B1621" s="23"/>
      <c r="C1621" s="23"/>
      <c r="D1621" s="20" t="s">
        <v>6</v>
      </c>
      <c r="E1621" s="20"/>
      <c r="F1621" s="20"/>
      <c r="G1621" s="20"/>
      <c r="H1621" s="20"/>
      <c r="I1621" s="20" t="s">
        <v>7</v>
      </c>
      <c r="J1621" s="20"/>
      <c r="K1621" s="20"/>
      <c r="L1621" s="20"/>
      <c r="M1621" s="23"/>
      <c r="N1621" s="23"/>
      <c r="O1621" s="24" t="s">
        <v>8</v>
      </c>
      <c r="P1621" s="23"/>
      <c r="Q1621" s="23"/>
      <c r="R1621" s="23"/>
      <c r="S1621" s="20"/>
      <c r="T1621" s="20" t="s">
        <v>9</v>
      </c>
      <c r="U1621" s="23"/>
      <c r="V1621" s="23"/>
      <c r="W1621" s="23"/>
      <c r="X1621" s="23"/>
      <c r="Y1621" s="24" t="s">
        <v>10</v>
      </c>
      <c r="Z1621" s="23"/>
      <c r="AA1621" s="23"/>
      <c r="AB1621" s="23"/>
      <c r="AC1621" s="24" t="s">
        <v>11</v>
      </c>
      <c r="AD1621" s="20"/>
      <c r="AE1621" s="20"/>
      <c r="AF1621" s="20"/>
      <c r="AG1621" s="20"/>
      <c r="AH1621" s="23"/>
      <c r="AI1621" s="24" t="s">
        <v>12</v>
      </c>
      <c r="AJ1621" s="23"/>
      <c r="AK1621" s="23"/>
      <c r="AL1621" s="20"/>
      <c r="AM1621" s="24" t="s">
        <v>21</v>
      </c>
      <c r="AN1621" s="20"/>
      <c r="AO1621" s="23"/>
      <c r="AP1621" s="23"/>
      <c r="AQ1621" s="23"/>
      <c r="AR1621" s="23"/>
      <c r="AS1621" s="24" t="s">
        <v>87</v>
      </c>
      <c r="AT1621" s="23"/>
      <c r="AU1621" s="23"/>
      <c r="AV1621" s="23"/>
      <c r="AW1621" s="24" t="s">
        <v>22</v>
      </c>
      <c r="AX1621" s="20"/>
      <c r="AY1621" s="20"/>
      <c r="AZ1621" s="20"/>
      <c r="BA1621" s="20"/>
      <c r="BB1621" s="23"/>
      <c r="BC1621" s="24" t="s">
        <v>13</v>
      </c>
      <c r="BD1621" s="23"/>
      <c r="BE1621" s="23"/>
      <c r="BF1621" s="23"/>
      <c r="BG1621" s="24" t="s">
        <v>23</v>
      </c>
      <c r="BH1621" s="20"/>
      <c r="BI1621" s="23"/>
      <c r="BJ1621" s="23"/>
      <c r="BK1621" s="23"/>
      <c r="BL1621" s="23"/>
      <c r="BM1621" s="24" t="s">
        <v>24</v>
      </c>
      <c r="BN1621" s="23"/>
      <c r="BO1621" s="23"/>
      <c r="BP1621" s="23"/>
      <c r="BQ1621" s="24" t="s">
        <v>22</v>
      </c>
      <c r="BR1621" s="20"/>
      <c r="BS1621" s="20"/>
      <c r="BT1621" s="20"/>
      <c r="BU1621" s="20"/>
      <c r="BV1621" s="23"/>
      <c r="BW1621" s="24" t="s">
        <v>25</v>
      </c>
      <c r="BX1621" s="23"/>
      <c r="BY1621" s="23"/>
      <c r="BZ1621" s="23"/>
      <c r="CA1621" s="24" t="s">
        <v>23</v>
      </c>
      <c r="CB1621" s="20"/>
      <c r="CC1621" s="23"/>
      <c r="CD1621" s="23"/>
      <c r="CE1621" s="23"/>
      <c r="CF1621" s="23"/>
      <c r="CG1621" s="24" t="s">
        <v>88</v>
      </c>
      <c r="CH1621" s="23"/>
      <c r="CI1621" s="23"/>
      <c r="CJ1621" s="23"/>
      <c r="CK1621" s="24" t="s">
        <v>155</v>
      </c>
      <c r="CL1621" s="24"/>
      <c r="CM1621" s="23"/>
      <c r="CN1621" s="23"/>
      <c r="CO1621" s="23"/>
      <c r="CP1621" s="23"/>
      <c r="CQ1621" s="24" t="s">
        <v>89</v>
      </c>
      <c r="CR1621" s="23"/>
      <c r="CS1621" s="23"/>
    </row>
    <row r="1622" spans="1:101" ht="18" customHeight="1" thickBot="1">
      <c r="A1622" s="23"/>
      <c r="B1622" s="33"/>
      <c r="C1622" s="23"/>
      <c r="D1622" s="7" t="s">
        <v>99</v>
      </c>
      <c r="E1622" s="8"/>
      <c r="F1622" s="8" t="s">
        <v>100</v>
      </c>
      <c r="G1622" s="9"/>
      <c r="H1622" s="10"/>
      <c r="I1622" s="7" t="s">
        <v>103</v>
      </c>
      <c r="J1622" s="8"/>
      <c r="K1622" s="8" t="s">
        <v>104</v>
      </c>
      <c r="L1622" s="9"/>
      <c r="M1622" s="23"/>
      <c r="N1622" s="194" t="s">
        <v>74</v>
      </c>
      <c r="O1622" s="195"/>
      <c r="P1622" s="196" t="s">
        <v>75</v>
      </c>
      <c r="Q1622" s="197"/>
      <c r="R1622" s="23"/>
      <c r="S1622" s="7" t="s">
        <v>2</v>
      </c>
      <c r="T1622" s="8"/>
      <c r="U1622" s="8" t="s">
        <v>3</v>
      </c>
      <c r="V1622" s="9"/>
      <c r="W1622" s="20"/>
      <c r="X1622" s="194" t="s">
        <v>108</v>
      </c>
      <c r="Y1622" s="195"/>
      <c r="Z1622" s="196" t="s">
        <v>109</v>
      </c>
      <c r="AA1622" s="197"/>
      <c r="AB1622" s="20"/>
      <c r="AC1622" s="7" t="s">
        <v>107</v>
      </c>
      <c r="AD1622" s="8"/>
      <c r="AE1622" s="8" t="s">
        <v>14</v>
      </c>
      <c r="AF1622" s="9"/>
      <c r="AG1622" s="20"/>
      <c r="AH1622" s="194" t="s">
        <v>112</v>
      </c>
      <c r="AI1622" s="195"/>
      <c r="AJ1622" s="196" t="s">
        <v>113</v>
      </c>
      <c r="AK1622" s="197"/>
      <c r="AL1622" s="20"/>
      <c r="AM1622" s="106" t="s">
        <v>135</v>
      </c>
      <c r="AN1622" s="107"/>
      <c r="AO1622" s="107" t="s">
        <v>136</v>
      </c>
      <c r="AP1622" s="108"/>
      <c r="AQ1622" s="23"/>
      <c r="AR1622" s="194" t="s">
        <v>116</v>
      </c>
      <c r="AS1622" s="195"/>
      <c r="AT1622" s="196" t="s">
        <v>0</v>
      </c>
      <c r="AU1622" s="197"/>
      <c r="AV1622" s="36"/>
      <c r="AW1622" s="7" t="s">
        <v>139</v>
      </c>
      <c r="AX1622" s="8"/>
      <c r="AY1622" s="8" t="s">
        <v>140</v>
      </c>
      <c r="AZ1622" s="9"/>
      <c r="BA1622" s="20"/>
      <c r="BB1622" s="194" t="s">
        <v>119</v>
      </c>
      <c r="BC1622" s="195"/>
      <c r="BD1622" s="196" t="s">
        <v>120</v>
      </c>
      <c r="BE1622" s="197"/>
      <c r="BF1622" s="36"/>
      <c r="BG1622" s="190" t="s">
        <v>143</v>
      </c>
      <c r="BH1622" s="191"/>
      <c r="BI1622" s="192" t="s">
        <v>144</v>
      </c>
      <c r="BJ1622" s="193"/>
      <c r="BK1622" s="36"/>
      <c r="BL1622" s="194" t="s">
        <v>123</v>
      </c>
      <c r="BM1622" s="195"/>
      <c r="BN1622" s="196" t="s">
        <v>124</v>
      </c>
      <c r="BO1622" s="197"/>
      <c r="BP1622" s="36"/>
      <c r="BQ1622" s="7" t="s">
        <v>147</v>
      </c>
      <c r="BR1622" s="8"/>
      <c r="BS1622" s="8" t="s">
        <v>148</v>
      </c>
      <c r="BT1622" s="9"/>
      <c r="BU1622" s="20"/>
      <c r="BV1622" s="194" t="s">
        <v>127</v>
      </c>
      <c r="BW1622" s="195"/>
      <c r="BX1622" s="196" t="s">
        <v>128</v>
      </c>
      <c r="BY1622" s="197"/>
      <c r="BZ1622" s="36"/>
      <c r="CA1622" s="7" t="s">
        <v>151</v>
      </c>
      <c r="CB1622" s="8"/>
      <c r="CC1622" s="8" t="s">
        <v>152</v>
      </c>
      <c r="CD1622" s="9"/>
      <c r="CE1622" s="36"/>
      <c r="CF1622" s="194" t="s">
        <v>131</v>
      </c>
      <c r="CG1622" s="195"/>
      <c r="CH1622" s="196" t="s">
        <v>132</v>
      </c>
      <c r="CI1622" s="197"/>
      <c r="CJ1622" s="23"/>
      <c r="CK1622" s="7" t="s">
        <v>156</v>
      </c>
      <c r="CL1622" s="8"/>
      <c r="CM1622" s="8" t="s">
        <v>157</v>
      </c>
      <c r="CN1622" s="9"/>
      <c r="CO1622" s="23"/>
      <c r="CP1622" s="194" t="s">
        <v>160</v>
      </c>
      <c r="CQ1622" s="195"/>
      <c r="CR1622" s="196" t="s">
        <v>132</v>
      </c>
      <c r="CS1622" s="197"/>
      <c r="CU1622" s="26" t="s">
        <v>15</v>
      </c>
      <c r="CW1622" s="52" t="s">
        <v>46</v>
      </c>
    </row>
    <row r="1623" spans="1:101" ht="18" customHeight="1" thickTop="1" thickBot="1">
      <c r="B1623" s="34">
        <v>4</v>
      </c>
      <c r="D1623" s="11">
        <v>1</v>
      </c>
      <c r="E1623" s="12">
        <v>0</v>
      </c>
      <c r="F1623" s="13">
        <v>0</v>
      </c>
      <c r="G1623" s="14">
        <v>0</v>
      </c>
      <c r="H1623" s="10"/>
      <c r="I1623" s="11">
        <v>1</v>
      </c>
      <c r="J1623" s="12">
        <v>0</v>
      </c>
      <c r="K1623" s="13">
        <v>0</v>
      </c>
      <c r="L1623" s="40">
        <f t="shared" ref="L1623" si="17154">$B1623*$J$4</f>
        <v>5.7081600000000003</v>
      </c>
      <c r="N1623" s="1">
        <f t="shared" ref="N1623" si="17155">D1623*I1623+F1623*I1626-E1623*J1623-G1623*J1626</f>
        <v>1</v>
      </c>
      <c r="O1623" s="4">
        <f t="shared" ref="O1623" si="17156">(D1623*J1623+E1623*I1623+F1623*J1626+G1623*I1626)</f>
        <v>0</v>
      </c>
      <c r="P1623" s="2">
        <f t="shared" ref="P1623" si="17157">D1623*K1623+F1623*K1626-E1623*L1623-G1623*L1626</f>
        <v>0</v>
      </c>
      <c r="Q1623" s="3">
        <f t="shared" ref="Q1623" si="17158">(D1623*L1623+E1623*K1623+F1623*L1626+G1623*K1626)</f>
        <v>5.7081600000000003</v>
      </c>
      <c r="S1623" s="11">
        <v>1</v>
      </c>
      <c r="T1623" s="12">
        <v>0</v>
      </c>
      <c r="U1623" s="13">
        <v>0</v>
      </c>
      <c r="V1623" s="13">
        <v>0</v>
      </c>
      <c r="W1623" s="20"/>
      <c r="X1623" s="1">
        <f t="shared" ref="X1623" si="17159">N1623*S1623+P1623*S1626-O1623*T1623-Q1623*T1626</f>
        <v>-40.201042227200006</v>
      </c>
      <c r="Y1623" s="4">
        <f t="shared" ref="Y1623" si="17160">(N1623*T1623+O1623*S1623+P1623*T1626+Q1623*S1626)</f>
        <v>0</v>
      </c>
      <c r="Z1623" s="2">
        <f t="shared" ref="Z1623" si="17161">N1623*U1623+P1623*U1626-O1623*V1623-Q1623*V1626</f>
        <v>0</v>
      </c>
      <c r="AA1623" s="3">
        <f t="shared" ref="AA1623" si="17162">(N1623*V1623+O1623*U1623+P1623*V1626+Q1623*U1626)</f>
        <v>5.7081600000000003</v>
      </c>
      <c r="AB1623" s="20"/>
      <c r="AC1623" s="11">
        <v>1</v>
      </c>
      <c r="AD1623" s="12">
        <v>0</v>
      </c>
      <c r="AE1623" s="13">
        <v>0</v>
      </c>
      <c r="AF1623" s="40">
        <f t="shared" ref="AF1623" si="17163">$B1623*$AD$4</f>
        <v>6.8499600000000003</v>
      </c>
      <c r="AG1623" s="20"/>
      <c r="AH1623" s="1">
        <f t="shared" ref="AH1623" si="17164">X1623*AC1623+Z1623*AC1626-Y1623*AD1623-AA1623*AD1626</f>
        <v>-40.201042227200006</v>
      </c>
      <c r="AI1623" s="4">
        <f t="shared" ref="AI1623" si="17165">(X1623*AD1623+Y1623*AC1623+Z1623*AD1626+AA1623*AC1626)</f>
        <v>0</v>
      </c>
      <c r="AJ1623" s="2">
        <f t="shared" ref="AJ1623" si="17166">X1623*AE1623+Z1623*AE1626-Y1623*AF1623-AA1623*AF1626</f>
        <v>0</v>
      </c>
      <c r="AK1623" s="3">
        <f t="shared" ref="AK1623" si="17167">(X1623*AF1623+Y1623*AE1623+Z1623*AF1626+AA1623*AE1626)</f>
        <v>-269.66737121463092</v>
      </c>
      <c r="AL1623" s="20"/>
      <c r="AM1623" s="11">
        <v>1</v>
      </c>
      <c r="AN1623" s="12">
        <v>0</v>
      </c>
      <c r="AO1623" s="13">
        <v>0</v>
      </c>
      <c r="AP1623" s="14">
        <v>0</v>
      </c>
      <c r="AR1623" s="1">
        <f t="shared" ref="AR1623" si="17168">AH1623*AM1623+AJ1623*AM1626-AI1623*AN1623-AK1623*AN1626</f>
        <v>2015.4841152367799</v>
      </c>
      <c r="AS1623" s="4">
        <f t="shared" ref="AS1623" si="17169">(AH1623*AN1623+AI1623*AM1623+AJ1623*AN1626+AK1623*AM1626)</f>
        <v>0</v>
      </c>
      <c r="AT1623" s="2">
        <f t="shared" ref="AT1623" si="17170">AH1623*AO1623+AJ1623*AO1626-AI1623*AP1623-AK1623*AP1626</f>
        <v>0</v>
      </c>
      <c r="AU1623" s="3">
        <f t="shared" ref="AU1623" si="17171">(AH1623*AP1623+AI1623*AO1623+AJ1623*AP1626+AK1623*AO1626)</f>
        <v>-269.66737121463092</v>
      </c>
      <c r="AV1623" s="20"/>
      <c r="AW1623" s="11">
        <v>1</v>
      </c>
      <c r="AX1623" s="12">
        <v>0</v>
      </c>
      <c r="AY1623" s="13">
        <v>0</v>
      </c>
      <c r="AZ1623" s="40">
        <f t="shared" ref="AZ1623" si="17172">$B1623*$AX$4</f>
        <v>6.8499600000000003</v>
      </c>
      <c r="BA1623" s="20"/>
      <c r="BB1623" s="1">
        <f t="shared" ref="BB1623" si="17173">AR1623*AW1623+AT1623*AW1626-AS1623*AX1623-AU1623*AX1626</f>
        <v>2015.4841152367799</v>
      </c>
      <c r="BC1623" s="4">
        <f t="shared" ref="BC1623" si="17174">(AR1623*AX1623+AS1623*AW1623+AT1623*AX1626+AU1623*AW1626)</f>
        <v>0</v>
      </c>
      <c r="BD1623" s="2">
        <f t="shared" ref="BD1623" si="17175">AR1623*AY1623+AT1623*AY1626-AS1623*AZ1623-AU1623*AZ1626</f>
        <v>0</v>
      </c>
      <c r="BE1623" s="3">
        <f t="shared" ref="BE1623" si="17176">(AR1623*AZ1623+AS1623*AY1623+AT1623*AZ1626+AU1623*AY1626)</f>
        <v>13536.318198792702</v>
      </c>
      <c r="BF1623" s="20"/>
      <c r="BG1623" s="11">
        <v>1</v>
      </c>
      <c r="BH1623" s="12">
        <v>0</v>
      </c>
      <c r="BI1623" s="13">
        <v>0</v>
      </c>
      <c r="BJ1623" s="14">
        <v>0</v>
      </c>
      <c r="BK1623" s="20"/>
      <c r="BL1623" s="1">
        <f t="shared" ref="BL1623" si="17177">BB1623*BG1623+BD1623*BG1626-BC1623*BH1623-BE1623*BH1626</f>
        <v>-95688.577738193053</v>
      </c>
      <c r="BM1623" s="4">
        <f t="shared" ref="BM1623" si="17178">(BB1623*BH1623+BC1623*BG1623+BD1623*BH1626+BE1623*BG1626)</f>
        <v>0</v>
      </c>
      <c r="BN1623" s="2">
        <f t="shared" ref="BN1623" si="17179">BB1623*BI1623+BD1623*BI1626-BC1623*BJ1623-BE1623*BJ1626</f>
        <v>0</v>
      </c>
      <c r="BO1623" s="3">
        <f t="shared" ref="BO1623" si="17180">(BB1623*BJ1623+BC1623*BI1623+BD1623*BJ1626+BE1623*BI1626)</f>
        <v>13536.318198792702</v>
      </c>
      <c r="BP1623" s="20"/>
      <c r="BQ1623" s="11">
        <v>1</v>
      </c>
      <c r="BR1623" s="12">
        <v>0</v>
      </c>
      <c r="BS1623" s="13">
        <v>0</v>
      </c>
      <c r="BT1623" s="40">
        <f t="shared" ref="BT1623" si="17181">$B1623*BR$4</f>
        <v>5.7081600000000003</v>
      </c>
      <c r="BU1623" s="20"/>
      <c r="BV1623" s="1">
        <f t="shared" ref="BV1623" si="17182">BL1623*BQ1623+BN1623*BQ1626-BM1623*BR1623-BO1623*BR1626</f>
        <v>-95688.577738193053</v>
      </c>
      <c r="BW1623" s="4">
        <f t="shared" ref="BW1623" si="17183">(BL1623*BR1623+BM1623*BQ1623+BN1623*BR1626+BO1623*BQ1626)</f>
        <v>0</v>
      </c>
      <c r="BX1623" s="2">
        <f t="shared" ref="BX1623" si="17184">BL1623*BS1623+BN1623*BS1626-BM1623*BT1623-BO1623*BT1626</f>
        <v>0</v>
      </c>
      <c r="BY1623" s="3">
        <f t="shared" ref="BY1623" si="17185">(BL1623*BT1623+BM1623*BS1623+BN1623*BT1626+BO1623*BS1626)</f>
        <v>-532669.39370325138</v>
      </c>
      <c r="BZ1623" s="20"/>
      <c r="CA1623" s="11">
        <v>1</v>
      </c>
      <c r="CB1623" s="12">
        <v>0</v>
      </c>
      <c r="CC1623" s="13">
        <v>0</v>
      </c>
      <c r="CD1623" s="14">
        <v>0</v>
      </c>
      <c r="CE1623" s="20"/>
      <c r="CF1623" s="1">
        <f t="shared" ref="CF1623" si="17186">BV1623*CA1623+BX1623*CA1626-BW1623*CB1623-BY1623*CB1626</f>
        <v>1639705.6933955036</v>
      </c>
      <c r="CG1623" s="4">
        <f t="shared" ref="CG1623" si="17187">(BV1623*CB1623+BW1623*CA1623+BX1623*CB1626+BY1623*CA1626)</f>
        <v>0</v>
      </c>
      <c r="CH1623" s="2">
        <f t="shared" ref="CH1623" si="17188">BV1623*CC1623+BX1623*CC1626-BW1623*CD1623-BY1623*CD1626</f>
        <v>0</v>
      </c>
      <c r="CI1623" s="3">
        <f t="shared" ref="CI1623" si="17189">(BV1623*CD1623+BW1623*CC1623+BX1623*CD1626+BY1623*CC1626)</f>
        <v>-532669.39370325138</v>
      </c>
      <c r="CJ1623" s="28"/>
      <c r="CK1623" s="11">
        <v>1</v>
      </c>
      <c r="CL1623" s="12">
        <v>0</v>
      </c>
      <c r="CM1623" s="13">
        <v>0</v>
      </c>
      <c r="CN1623" s="14">
        <v>0</v>
      </c>
      <c r="CP1623" s="1">
        <f t="shared" ref="CP1623" si="17190">CF1623*CK1623+CH1623*CK1626-CG1623*CL1623-CI1623*CL1626</f>
        <v>1639705.6933955036</v>
      </c>
      <c r="CQ1623" s="4">
        <f t="shared" ref="CQ1623" si="17191">(CF1623*CL1623+CG1623*CK1623+CH1623*CL1626+CI1623*CK1626)</f>
        <v>-532669.39370325138</v>
      </c>
      <c r="CR1623" s="2">
        <f t="shared" ref="CR1623" si="17192">CF1623*CM1623+CH1623*CM1626-CG1623*CN1623-CI1623*CN1626</f>
        <v>0</v>
      </c>
      <c r="CS1623" s="3">
        <f t="shared" ref="CS1623" si="17193">(CF1623*CN1623+CG1623*CM1623+CH1623*CN1626+CI1623*CM1626)</f>
        <v>-532669.39370325138</v>
      </c>
      <c r="CU1623" s="29">
        <f t="shared" ref="CU1623" si="17194">20*LOG(((1+$CL$4)/$CL$4)/((CP1623+CP1626)^2+(CQ1623+CQ1626)^2)^0.5)</f>
        <v>-128.91230681975404</v>
      </c>
      <c r="CW1623" s="53">
        <f t="shared" ref="CW1623" si="17195">((CP1623^2+CQ1623^2)^0.5)/((CP1626^2+CQ1626^2)^0.5)</f>
        <v>0.32485670803543915</v>
      </c>
    </row>
    <row r="1624" spans="1:101" ht="18" customHeight="1" thickBot="1">
      <c r="D1624" s="11"/>
      <c r="E1624" s="13"/>
      <c r="F1624" s="13"/>
      <c r="G1624" s="15"/>
      <c r="H1624" s="10"/>
      <c r="I1624" s="11"/>
      <c r="J1624" s="13"/>
      <c r="K1624" s="13"/>
      <c r="L1624" s="15"/>
      <c r="N1624" s="5"/>
      <c r="Q1624" s="6"/>
      <c r="S1624" s="11"/>
      <c r="T1624" s="13"/>
      <c r="U1624" s="13"/>
      <c r="V1624" s="15"/>
      <c r="W1624" s="20"/>
      <c r="X1624" s="5"/>
      <c r="AA1624" s="6"/>
      <c r="AB1624" s="20"/>
      <c r="AC1624" s="11"/>
      <c r="AD1624" s="13"/>
      <c r="AE1624" s="13"/>
      <c r="AF1624" s="15"/>
      <c r="AG1624" s="20"/>
      <c r="AH1624" s="5"/>
      <c r="AK1624" s="6"/>
      <c r="AL1624" s="20"/>
      <c r="AM1624" s="11"/>
      <c r="AN1624" s="13"/>
      <c r="AO1624" s="13"/>
      <c r="AP1624" s="15"/>
      <c r="AR1624" s="5"/>
      <c r="AU1624" s="6"/>
      <c r="AW1624" s="11"/>
      <c r="AX1624" s="13"/>
      <c r="AY1624" s="13"/>
      <c r="AZ1624" s="15"/>
      <c r="BA1624" s="20"/>
      <c r="BB1624" s="5"/>
      <c r="BE1624" s="6"/>
      <c r="BG1624" s="11"/>
      <c r="BH1624" s="13"/>
      <c r="BI1624" s="13"/>
      <c r="BJ1624" s="15"/>
      <c r="BL1624" s="5"/>
      <c r="BO1624" s="6"/>
      <c r="BQ1624" s="11"/>
      <c r="BR1624" s="13"/>
      <c r="BS1624" s="13"/>
      <c r="BT1624" s="15"/>
      <c r="BU1624" s="20"/>
      <c r="BV1624" s="5"/>
      <c r="BY1624" s="6"/>
      <c r="CA1624" s="11"/>
      <c r="CB1624" s="13"/>
      <c r="CC1624" s="13"/>
      <c r="CD1624" s="15"/>
      <c r="CF1624" s="5"/>
      <c r="CI1624" s="6"/>
      <c r="CK1624" s="11"/>
      <c r="CL1624" s="13"/>
      <c r="CM1624" s="13"/>
      <c r="CN1624" s="15"/>
      <c r="CP1624" s="5"/>
      <c r="CS1624" s="6"/>
      <c r="CW1624" s="54"/>
    </row>
    <row r="1625" spans="1:101" ht="18" customHeight="1" thickBot="1">
      <c r="D1625" s="11" t="s">
        <v>101</v>
      </c>
      <c r="E1625" s="13"/>
      <c r="F1625" s="13" t="s">
        <v>102</v>
      </c>
      <c r="G1625" s="15"/>
      <c r="H1625" s="10"/>
      <c r="I1625" s="11" t="s">
        <v>106</v>
      </c>
      <c r="J1625" s="13"/>
      <c r="K1625" s="13" t="s">
        <v>105</v>
      </c>
      <c r="L1625" s="15"/>
      <c r="N1625" s="194" t="s">
        <v>16</v>
      </c>
      <c r="O1625" s="195"/>
      <c r="P1625" s="196" t="s">
        <v>17</v>
      </c>
      <c r="Q1625" s="197"/>
      <c r="S1625" s="11" t="s">
        <v>4</v>
      </c>
      <c r="T1625" s="13"/>
      <c r="U1625" s="13" t="s">
        <v>5</v>
      </c>
      <c r="V1625" s="15"/>
      <c r="W1625" s="20"/>
      <c r="X1625" s="194" t="s">
        <v>111</v>
      </c>
      <c r="Y1625" s="195"/>
      <c r="Z1625" s="196" t="s">
        <v>110</v>
      </c>
      <c r="AA1625" s="197"/>
      <c r="AB1625" s="20"/>
      <c r="AC1625" s="11" t="s">
        <v>18</v>
      </c>
      <c r="AD1625" s="13"/>
      <c r="AE1625" s="13" t="s">
        <v>19</v>
      </c>
      <c r="AF1625" s="15"/>
      <c r="AG1625" s="20"/>
      <c r="AH1625" s="194" t="s">
        <v>114</v>
      </c>
      <c r="AI1625" s="195"/>
      <c r="AJ1625" s="196" t="s">
        <v>115</v>
      </c>
      <c r="AK1625" s="197"/>
      <c r="AL1625" s="20"/>
      <c r="AM1625" s="11" t="s">
        <v>138</v>
      </c>
      <c r="AN1625" s="13"/>
      <c r="AO1625" s="13" t="s">
        <v>137</v>
      </c>
      <c r="AP1625" s="15"/>
      <c r="AR1625" s="194" t="s">
        <v>117</v>
      </c>
      <c r="AS1625" s="195"/>
      <c r="AT1625" s="196" t="s">
        <v>118</v>
      </c>
      <c r="AU1625" s="197"/>
      <c r="AV1625" s="36"/>
      <c r="AW1625" s="11" t="s">
        <v>142</v>
      </c>
      <c r="AX1625" s="13"/>
      <c r="AY1625" s="13" t="s">
        <v>141</v>
      </c>
      <c r="AZ1625" s="15"/>
      <c r="BA1625" s="20"/>
      <c r="BB1625" s="194" t="s">
        <v>122</v>
      </c>
      <c r="BC1625" s="195"/>
      <c r="BD1625" s="196" t="s">
        <v>121</v>
      </c>
      <c r="BE1625" s="197"/>
      <c r="BF1625" s="36"/>
      <c r="BG1625" s="11" t="s">
        <v>145</v>
      </c>
      <c r="BH1625" s="13"/>
      <c r="BI1625" s="13" t="s">
        <v>146</v>
      </c>
      <c r="BJ1625" s="15"/>
      <c r="BK1625" s="36"/>
      <c r="BL1625" s="194" t="s">
        <v>125</v>
      </c>
      <c r="BM1625" s="195"/>
      <c r="BN1625" s="196" t="s">
        <v>126</v>
      </c>
      <c r="BO1625" s="197"/>
      <c r="BP1625" s="36"/>
      <c r="BQ1625" s="11" t="s">
        <v>150</v>
      </c>
      <c r="BR1625" s="13"/>
      <c r="BS1625" s="13" t="s">
        <v>149</v>
      </c>
      <c r="BT1625" s="15"/>
      <c r="BU1625" s="20"/>
      <c r="BV1625" s="194" t="s">
        <v>129</v>
      </c>
      <c r="BW1625" s="195"/>
      <c r="BX1625" s="196" t="s">
        <v>130</v>
      </c>
      <c r="BY1625" s="197"/>
      <c r="BZ1625" s="36"/>
      <c r="CA1625" s="11" t="s">
        <v>154</v>
      </c>
      <c r="CB1625" s="13"/>
      <c r="CC1625" s="13" t="s">
        <v>153</v>
      </c>
      <c r="CD1625" s="15"/>
      <c r="CE1625" s="36"/>
      <c r="CF1625" s="194" t="s">
        <v>134</v>
      </c>
      <c r="CG1625" s="195"/>
      <c r="CH1625" s="196" t="s">
        <v>133</v>
      </c>
      <c r="CI1625" s="197"/>
      <c r="CK1625" s="11" t="s">
        <v>159</v>
      </c>
      <c r="CL1625" s="13"/>
      <c r="CM1625" s="13" t="s">
        <v>158</v>
      </c>
      <c r="CN1625" s="15"/>
      <c r="CP1625" s="109" t="s">
        <v>161</v>
      </c>
      <c r="CQ1625" s="110"/>
      <c r="CR1625" s="111" t="s">
        <v>162</v>
      </c>
      <c r="CS1625" s="112"/>
      <c r="CU1625" s="38" t="s">
        <v>29</v>
      </c>
      <c r="CW1625" s="55" t="s">
        <v>47</v>
      </c>
    </row>
    <row r="1626" spans="1:101" ht="18" customHeight="1" thickTop="1" thickBot="1">
      <c r="D1626" s="16">
        <v>0</v>
      </c>
      <c r="E1626" s="17">
        <f t="shared" ref="E1626" si="17196">$B1623*$E$4</f>
        <v>3.2579199999999999</v>
      </c>
      <c r="F1626" s="18">
        <v>1</v>
      </c>
      <c r="G1626" s="19">
        <v>0</v>
      </c>
      <c r="H1626" s="10"/>
      <c r="I1626" s="16">
        <v>0</v>
      </c>
      <c r="J1626" s="17">
        <v>0</v>
      </c>
      <c r="K1626" s="18">
        <v>1</v>
      </c>
      <c r="L1626" s="19">
        <v>0</v>
      </c>
      <c r="N1626" s="1">
        <f t="shared" ref="N1626" si="17197">D1626*I1623+F1626*I1626-E1626*J1623-G1626*J1626</f>
        <v>0</v>
      </c>
      <c r="O1626" s="4">
        <f t="shared" ref="O1626" si="17198">(D1626*J1623+E1626*I1623+F1626*J1626+G1626*I1626)</f>
        <v>3.2579199999999999</v>
      </c>
      <c r="P1626" s="2">
        <f t="shared" ref="P1626" si="17199">D1626*K1623+F1626*K1626-E1626*L1623-G1626*L1626</f>
        <v>-17.596728627200001</v>
      </c>
      <c r="Q1626" s="3">
        <f t="shared" ref="Q1626" si="17200">(D1626*L1623+E1626*K1623+F1626*L1626+G1626*K1626)</f>
        <v>0</v>
      </c>
      <c r="S1626" s="16">
        <v>0</v>
      </c>
      <c r="T1626" s="17">
        <f t="shared" ref="T1626" si="17201">$B1623*$T$4</f>
        <v>7.2179200000000003</v>
      </c>
      <c r="U1626" s="18">
        <v>1</v>
      </c>
      <c r="V1626" s="19">
        <v>0</v>
      </c>
      <c r="W1626" s="20"/>
      <c r="X1626" s="1">
        <f t="shared" ref="X1626" si="17202">N1626*S1623+P1626*S1626-O1626*T1623-Q1626*T1626</f>
        <v>0</v>
      </c>
      <c r="Y1626" s="4">
        <f t="shared" ref="Y1626" si="17203">(N1626*T1623+O1626*S1623+P1626*T1626+Q1626*S1626)</f>
        <v>-123.75385949283944</v>
      </c>
      <c r="Z1626" s="2">
        <f t="shared" ref="Z1626" si="17204">N1626*U1623+P1626*U1626-O1626*V1623-Q1626*V1626</f>
        <v>-17.596728627200001</v>
      </c>
      <c r="AA1626" s="3">
        <f t="shared" ref="AA1626" si="17205">(N1626*V1623+O1626*U1623+P1626*V1626+Q1626*U1626)</f>
        <v>0</v>
      </c>
      <c r="AB1626" s="20"/>
      <c r="AC1626" s="16">
        <v>0</v>
      </c>
      <c r="AD1626" s="17">
        <v>0</v>
      </c>
      <c r="AE1626" s="18">
        <v>1</v>
      </c>
      <c r="AF1626" s="19">
        <v>0</v>
      </c>
      <c r="AG1626" s="20"/>
      <c r="AH1626" s="1">
        <f t="shared" ref="AH1626" si="17206">X1626*AC1623+Z1626*AC1626-Y1626*AD1623-AA1626*AD1626</f>
        <v>0</v>
      </c>
      <c r="AI1626" s="4">
        <f t="shared" ref="AI1626" si="17207">(X1626*AD1623+Y1626*AC1623+Z1626*AD1626+AA1626*AC1626)</f>
        <v>-123.75385949283944</v>
      </c>
      <c r="AJ1626" s="2">
        <f t="shared" ref="AJ1626" si="17208">X1626*AE1623+Z1626*AE1626-Y1626*AF1623-AA1626*AF1626</f>
        <v>830.11225874437048</v>
      </c>
      <c r="AK1626" s="3">
        <f t="shared" ref="AK1626" si="17209">(X1626*AF1623+Y1626*AE1623+Z1626*AF1626+AA1626*AE1626)</f>
        <v>0</v>
      </c>
      <c r="AL1626" s="20"/>
      <c r="AM1626" s="16">
        <v>0</v>
      </c>
      <c r="AN1626" s="17">
        <f t="shared" ref="AN1626" si="17210">$B1623*$AN$4</f>
        <v>7.6230399999999996</v>
      </c>
      <c r="AO1626" s="18">
        <v>1</v>
      </c>
      <c r="AP1626" s="19">
        <v>0</v>
      </c>
      <c r="AR1626" s="1">
        <f t="shared" ref="AR1626" si="17211">AH1626*AM1623+AJ1626*AM1626-AI1626*AN1623-AK1626*AN1626</f>
        <v>0</v>
      </c>
      <c r="AS1626" s="4">
        <f t="shared" ref="AS1626" si="17212">(AH1626*AN1623+AI1626*AM1623+AJ1626*AN1626+AK1626*AM1626)</f>
        <v>6204.2250934058466</v>
      </c>
      <c r="AT1626" s="2">
        <f t="shared" ref="AT1626" si="17213">AH1626*AO1623+AJ1626*AO1626-AI1626*AP1623-AK1626*AP1626</f>
        <v>830.11225874437048</v>
      </c>
      <c r="AU1626" s="3">
        <f t="shared" ref="AU1626" si="17214">(AH1626*AP1623+AI1626*AO1623+AJ1626*AP1626+AK1626*AO1626)</f>
        <v>0</v>
      </c>
      <c r="AV1626" s="20"/>
      <c r="AW1626" s="16">
        <v>0</v>
      </c>
      <c r="AX1626" s="17">
        <v>0</v>
      </c>
      <c r="AY1626" s="18">
        <v>1</v>
      </c>
      <c r="AZ1626" s="19">
        <v>0</v>
      </c>
      <c r="BA1626" s="20"/>
      <c r="BB1626" s="1">
        <f t="shared" ref="BB1626" si="17215">AR1626*AW1623+AT1626*AW1626-AS1626*AX1623-AU1626*AX1626</f>
        <v>0</v>
      </c>
      <c r="BC1626" s="4">
        <f t="shared" ref="BC1626" si="17216">(AR1626*AX1623+AS1626*AW1623+AT1626*AX1626+AU1626*AW1626)</f>
        <v>6204.2250934058466</v>
      </c>
      <c r="BD1626" s="2">
        <f t="shared" ref="BD1626" si="17217">AR1626*AY1623+AT1626*AY1626-AS1626*AZ1623-AU1626*AZ1626</f>
        <v>-41668.581462081944</v>
      </c>
      <c r="BE1626" s="3">
        <f t="shared" ref="BE1626" si="17218">(AR1626*AZ1623+AS1626*AY1623+AT1626*AZ1626+AU1626*AY1626)</f>
        <v>0</v>
      </c>
      <c r="BF1626" s="20"/>
      <c r="BG1626" s="16">
        <v>0</v>
      </c>
      <c r="BH1626" s="17">
        <f t="shared" ref="BH1626" si="17219">$B1623*$BH$4</f>
        <v>7.2179200000000003</v>
      </c>
      <c r="BI1626" s="18">
        <v>1</v>
      </c>
      <c r="BJ1626" s="19">
        <v>0</v>
      </c>
      <c r="BK1626" s="20"/>
      <c r="BL1626" s="1">
        <f t="shared" ref="BL1626" si="17220">BB1626*BG1623+BD1626*BG1626-BC1626*BH1623-BE1626*BH1626</f>
        <v>0</v>
      </c>
      <c r="BM1626" s="4">
        <f t="shared" ref="BM1626" si="17221">(BB1626*BH1623+BC1626*BG1623+BD1626*BH1626+BE1626*BG1626)</f>
        <v>-294556.26241338463</v>
      </c>
      <c r="BN1626" s="2">
        <f t="shared" ref="BN1626" si="17222">BB1626*BI1623+BD1626*BI1626-BC1626*BJ1623-BE1626*BJ1626</f>
        <v>-41668.581462081944</v>
      </c>
      <c r="BO1626" s="3">
        <f t="shared" ref="BO1626" si="17223">(BB1626*BJ1623+BC1626*BI1623+BD1626*BJ1626+BE1626*BI1626)</f>
        <v>0</v>
      </c>
      <c r="BP1626" s="20"/>
      <c r="BQ1626" s="16">
        <v>0</v>
      </c>
      <c r="BR1626" s="17">
        <v>0</v>
      </c>
      <c r="BS1626" s="18">
        <v>1</v>
      </c>
      <c r="BT1626" s="19">
        <v>0</v>
      </c>
      <c r="BU1626" s="20"/>
      <c r="BV1626" s="1">
        <f t="shared" ref="BV1626" si="17224">BL1626*BQ1623+BN1626*BQ1626-BM1626*BR1623-BO1626*BR1626</f>
        <v>0</v>
      </c>
      <c r="BW1626" s="4">
        <f t="shared" ref="BW1626" si="17225">(BL1626*BR1623+BM1626*BQ1623+BN1626*BR1626+BO1626*BQ1626)</f>
        <v>-294556.26241338463</v>
      </c>
      <c r="BX1626" s="2">
        <f t="shared" ref="BX1626" si="17226">BL1626*BS1623+BN1626*BS1626-BM1626*BT1623-BO1626*BT1626</f>
        <v>1639705.6933955038</v>
      </c>
      <c r="BY1626" s="3">
        <f t="shared" ref="BY1626" si="17227">(BL1626*BT1623+BM1626*BS1623+BN1626*BT1626+BO1626*BS1626)</f>
        <v>0</v>
      </c>
      <c r="BZ1626" s="20"/>
      <c r="CA1626" s="16">
        <v>0</v>
      </c>
      <c r="CB1626" s="17">
        <f t="shared" ref="CB1626" si="17228">$B1623*$CB$4</f>
        <v>3.2579199999999999</v>
      </c>
      <c r="CC1626" s="18">
        <v>1</v>
      </c>
      <c r="CD1626" s="19">
        <v>0</v>
      </c>
      <c r="CE1626" s="20"/>
      <c r="CF1626" s="1">
        <f t="shared" ref="CF1626" si="17229">BV1626*CA1623+BX1626*CA1626-BW1626*CB1623-BY1626*CB1626</f>
        <v>0</v>
      </c>
      <c r="CG1626" s="4">
        <f t="shared" ref="CG1626" si="17230">(BV1626*CB1623+BW1626*CA1623+BX1626*CB1626+BY1626*CA1626)</f>
        <v>5047473.7102136957</v>
      </c>
      <c r="CH1626" s="2">
        <f t="shared" ref="CH1626" si="17231">BV1626*CC1623+BX1626*CC1626-BW1626*CD1623-BY1626*CD1626</f>
        <v>1639705.6933955038</v>
      </c>
      <c r="CI1626" s="3">
        <f t="shared" ref="CI1626" si="17232">(BV1626*CD1623+BW1626*CC1623+BX1626*CD1626+BY1626*CC1626)</f>
        <v>0</v>
      </c>
      <c r="CK1626" s="16">
        <f t="shared" ref="CK1626" si="17233">1/$CL$4</f>
        <v>1</v>
      </c>
      <c r="CL1626" s="17">
        <v>0</v>
      </c>
      <c r="CM1626" s="18">
        <v>1</v>
      </c>
      <c r="CN1626" s="19">
        <v>0</v>
      </c>
      <c r="CP1626" s="1">
        <f t="shared" ref="CP1626" si="17234">CF1626*CK1623+CH1626*CK1626-CG1626*CL1623-CI1626*CL1626</f>
        <v>1639705.6933955038</v>
      </c>
      <c r="CQ1626" s="4">
        <f t="shared" ref="CQ1626" si="17235">(CF1626*CL1623+CG1626*CK1623+CH1626*CL1626+CI1626*CK1626)</f>
        <v>5047473.7102136957</v>
      </c>
      <c r="CR1626" s="2">
        <f t="shared" ref="CR1626" si="17236">CF1626*CM1623+CH1626*CM1626-CG1626*CN1623-CI1626*CN1626</f>
        <v>1639705.6933955038</v>
      </c>
      <c r="CS1626" s="3">
        <f t="shared" ref="CS1626" si="17237">(CF1626*CN1623+CG1626*CM1623+CH1626*CN1626+CI1626*CM1626)</f>
        <v>0</v>
      </c>
      <c r="CU1626" s="39">
        <f t="shared" ref="CU1626" si="17238">(180/PI())*ATAN(-1*(CQ1623/CP1623))</f>
        <v>17.996735606505155</v>
      </c>
      <c r="CW1626" s="56">
        <f t="shared" ref="CW1626" si="17239">20*LOG(((1-(10^(CU1623/20)^2)*(1-((1-CW1623)/(1+CW1623))^2))^0.5))</f>
        <v>-4.1273215568481666E-13</v>
      </c>
    </row>
    <row r="1627" spans="1:101" ht="18" customHeight="1">
      <c r="E1627" s="20"/>
      <c r="F1627" s="20"/>
      <c r="G1627" s="20"/>
      <c r="H1627" s="20"/>
      <c r="I1627" s="20"/>
      <c r="J1627" s="20"/>
      <c r="K1627" s="20"/>
      <c r="L1627" s="20"/>
      <c r="M1627" s="20"/>
      <c r="N1627" s="20"/>
      <c r="O1627" s="20"/>
      <c r="P1627" s="20"/>
      <c r="Q1627" s="20"/>
      <c r="R1627" s="20"/>
      <c r="S1627" s="20"/>
      <c r="T1627" s="20"/>
      <c r="U1627" s="20"/>
      <c r="V1627" s="20"/>
      <c r="W1627" s="20"/>
      <c r="X1627" s="20"/>
      <c r="Y1627" s="20"/>
      <c r="Z1627" s="20"/>
      <c r="AA1627" s="20"/>
      <c r="AB1627" s="30"/>
      <c r="AC1627" s="20"/>
      <c r="AD1627" s="20"/>
      <c r="AE1627" s="20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</row>
    <row r="1628" spans="1:101" ht="18" customHeight="1"/>
    <row r="1629" spans="1:101" ht="18" customHeight="1" thickBot="1">
      <c r="A1629" s="23"/>
      <c r="B1629" s="23"/>
      <c r="C1629" s="23"/>
      <c r="D1629" s="20" t="s">
        <v>6</v>
      </c>
      <c r="E1629" s="20"/>
      <c r="F1629" s="20"/>
      <c r="G1629" s="20"/>
      <c r="H1629" s="20"/>
      <c r="I1629" s="20" t="s">
        <v>7</v>
      </c>
      <c r="J1629" s="20"/>
      <c r="K1629" s="20"/>
      <c r="L1629" s="20"/>
      <c r="M1629" s="23"/>
      <c r="N1629" s="23"/>
      <c r="O1629" s="24" t="s">
        <v>8</v>
      </c>
      <c r="P1629" s="23"/>
      <c r="Q1629" s="23"/>
      <c r="R1629" s="23"/>
      <c r="S1629" s="20"/>
      <c r="T1629" s="20" t="s">
        <v>9</v>
      </c>
      <c r="U1629" s="23"/>
      <c r="V1629" s="23"/>
      <c r="W1629" s="23"/>
      <c r="X1629" s="23"/>
      <c r="Y1629" s="24" t="s">
        <v>10</v>
      </c>
      <c r="Z1629" s="23"/>
      <c r="AA1629" s="23"/>
      <c r="AB1629" s="23"/>
      <c r="AC1629" s="24" t="s">
        <v>11</v>
      </c>
      <c r="AD1629" s="20"/>
      <c r="AE1629" s="20"/>
      <c r="AF1629" s="20"/>
      <c r="AG1629" s="20"/>
      <c r="AH1629" s="23"/>
      <c r="AI1629" s="24" t="s">
        <v>12</v>
      </c>
      <c r="AJ1629" s="23"/>
      <c r="AK1629" s="23"/>
      <c r="AL1629" s="20"/>
      <c r="AM1629" s="24" t="s">
        <v>21</v>
      </c>
      <c r="AN1629" s="20"/>
      <c r="AO1629" s="23"/>
      <c r="AP1629" s="23"/>
      <c r="AQ1629" s="23"/>
      <c r="AR1629" s="23"/>
      <c r="AS1629" s="24" t="s">
        <v>87</v>
      </c>
      <c r="AT1629" s="23"/>
      <c r="AU1629" s="23"/>
      <c r="AV1629" s="23"/>
      <c r="AW1629" s="24" t="s">
        <v>22</v>
      </c>
      <c r="AX1629" s="20"/>
      <c r="AY1629" s="20"/>
      <c r="AZ1629" s="20"/>
      <c r="BA1629" s="20"/>
      <c r="BB1629" s="23"/>
      <c r="BC1629" s="24" t="s">
        <v>13</v>
      </c>
      <c r="BD1629" s="23"/>
      <c r="BE1629" s="23"/>
      <c r="BF1629" s="23"/>
      <c r="BG1629" s="24" t="s">
        <v>23</v>
      </c>
      <c r="BH1629" s="20"/>
      <c r="BI1629" s="23"/>
      <c r="BJ1629" s="23"/>
      <c r="BK1629" s="23"/>
      <c r="BL1629" s="23"/>
      <c r="BM1629" s="24" t="s">
        <v>24</v>
      </c>
      <c r="BN1629" s="23"/>
      <c r="BO1629" s="23"/>
      <c r="BP1629" s="23"/>
      <c r="BQ1629" s="24" t="s">
        <v>22</v>
      </c>
      <c r="BR1629" s="20"/>
      <c r="BS1629" s="20"/>
      <c r="BT1629" s="20"/>
      <c r="BU1629" s="20"/>
      <c r="BV1629" s="23"/>
      <c r="BW1629" s="24" t="s">
        <v>25</v>
      </c>
      <c r="BX1629" s="23"/>
      <c r="BY1629" s="23"/>
      <c r="BZ1629" s="23"/>
      <c r="CA1629" s="24" t="s">
        <v>23</v>
      </c>
      <c r="CB1629" s="20"/>
      <c r="CC1629" s="23"/>
      <c r="CD1629" s="23"/>
      <c r="CE1629" s="23"/>
      <c r="CF1629" s="23"/>
      <c r="CG1629" s="24" t="s">
        <v>88</v>
      </c>
      <c r="CH1629" s="23"/>
      <c r="CI1629" s="23"/>
      <c r="CJ1629" s="23"/>
      <c r="CK1629" s="24" t="s">
        <v>155</v>
      </c>
      <c r="CL1629" s="24"/>
      <c r="CM1629" s="23"/>
      <c r="CN1629" s="23"/>
      <c r="CO1629" s="23"/>
      <c r="CP1629" s="23"/>
      <c r="CQ1629" s="24" t="s">
        <v>89</v>
      </c>
      <c r="CR1629" s="23"/>
      <c r="CS1629" s="23"/>
    </row>
    <row r="1630" spans="1:101" ht="18" customHeight="1" thickBot="1">
      <c r="A1630" s="23"/>
      <c r="B1630" s="33"/>
      <c r="C1630" s="23"/>
      <c r="D1630" s="7" t="s">
        <v>99</v>
      </c>
      <c r="E1630" s="8"/>
      <c r="F1630" s="8" t="s">
        <v>100</v>
      </c>
      <c r="G1630" s="9"/>
      <c r="H1630" s="10"/>
      <c r="I1630" s="7" t="s">
        <v>103</v>
      </c>
      <c r="J1630" s="8"/>
      <c r="K1630" s="8" t="s">
        <v>104</v>
      </c>
      <c r="L1630" s="9"/>
      <c r="M1630" s="23"/>
      <c r="N1630" s="194" t="s">
        <v>74</v>
      </c>
      <c r="O1630" s="195"/>
      <c r="P1630" s="196" t="s">
        <v>75</v>
      </c>
      <c r="Q1630" s="197"/>
      <c r="R1630" s="23"/>
      <c r="S1630" s="7" t="s">
        <v>2</v>
      </c>
      <c r="T1630" s="8"/>
      <c r="U1630" s="8" t="s">
        <v>3</v>
      </c>
      <c r="V1630" s="9"/>
      <c r="W1630" s="20"/>
      <c r="X1630" s="194" t="s">
        <v>108</v>
      </c>
      <c r="Y1630" s="195"/>
      <c r="Z1630" s="196" t="s">
        <v>109</v>
      </c>
      <c r="AA1630" s="197"/>
      <c r="AB1630" s="20"/>
      <c r="AC1630" s="7" t="s">
        <v>107</v>
      </c>
      <c r="AD1630" s="8"/>
      <c r="AE1630" s="8" t="s">
        <v>14</v>
      </c>
      <c r="AF1630" s="9"/>
      <c r="AG1630" s="20"/>
      <c r="AH1630" s="194" t="s">
        <v>112</v>
      </c>
      <c r="AI1630" s="195"/>
      <c r="AJ1630" s="196" t="s">
        <v>113</v>
      </c>
      <c r="AK1630" s="197"/>
      <c r="AL1630" s="20"/>
      <c r="AM1630" s="106" t="s">
        <v>135</v>
      </c>
      <c r="AN1630" s="107"/>
      <c r="AO1630" s="107" t="s">
        <v>136</v>
      </c>
      <c r="AP1630" s="108"/>
      <c r="AQ1630" s="23"/>
      <c r="AR1630" s="194" t="s">
        <v>116</v>
      </c>
      <c r="AS1630" s="195"/>
      <c r="AT1630" s="196" t="s">
        <v>0</v>
      </c>
      <c r="AU1630" s="197"/>
      <c r="AV1630" s="36"/>
      <c r="AW1630" s="7" t="s">
        <v>139</v>
      </c>
      <c r="AX1630" s="8"/>
      <c r="AY1630" s="8" t="s">
        <v>140</v>
      </c>
      <c r="AZ1630" s="9"/>
      <c r="BA1630" s="20"/>
      <c r="BB1630" s="194" t="s">
        <v>119</v>
      </c>
      <c r="BC1630" s="195"/>
      <c r="BD1630" s="196" t="s">
        <v>120</v>
      </c>
      <c r="BE1630" s="197"/>
      <c r="BF1630" s="36"/>
      <c r="BG1630" s="190" t="s">
        <v>143</v>
      </c>
      <c r="BH1630" s="191"/>
      <c r="BI1630" s="192" t="s">
        <v>144</v>
      </c>
      <c r="BJ1630" s="193"/>
      <c r="BK1630" s="36"/>
      <c r="BL1630" s="194" t="s">
        <v>123</v>
      </c>
      <c r="BM1630" s="195"/>
      <c r="BN1630" s="196" t="s">
        <v>124</v>
      </c>
      <c r="BO1630" s="197"/>
      <c r="BP1630" s="36"/>
      <c r="BQ1630" s="7" t="s">
        <v>147</v>
      </c>
      <c r="BR1630" s="8"/>
      <c r="BS1630" s="8" t="s">
        <v>148</v>
      </c>
      <c r="BT1630" s="9"/>
      <c r="BU1630" s="20"/>
      <c r="BV1630" s="194" t="s">
        <v>127</v>
      </c>
      <c r="BW1630" s="195"/>
      <c r="BX1630" s="196" t="s">
        <v>128</v>
      </c>
      <c r="BY1630" s="197"/>
      <c r="BZ1630" s="36"/>
      <c r="CA1630" s="7" t="s">
        <v>151</v>
      </c>
      <c r="CB1630" s="8"/>
      <c r="CC1630" s="8" t="s">
        <v>152</v>
      </c>
      <c r="CD1630" s="9"/>
      <c r="CE1630" s="36"/>
      <c r="CF1630" s="194" t="s">
        <v>131</v>
      </c>
      <c r="CG1630" s="195"/>
      <c r="CH1630" s="196" t="s">
        <v>132</v>
      </c>
      <c r="CI1630" s="197"/>
      <c r="CJ1630" s="23"/>
      <c r="CK1630" s="7" t="s">
        <v>156</v>
      </c>
      <c r="CL1630" s="8"/>
      <c r="CM1630" s="8" t="s">
        <v>157</v>
      </c>
      <c r="CN1630" s="9"/>
      <c r="CO1630" s="23"/>
      <c r="CP1630" s="194" t="s">
        <v>160</v>
      </c>
      <c r="CQ1630" s="195"/>
      <c r="CR1630" s="196" t="s">
        <v>132</v>
      </c>
      <c r="CS1630" s="197"/>
      <c r="CU1630" s="26" t="s">
        <v>15</v>
      </c>
      <c r="CW1630" s="52" t="s">
        <v>46</v>
      </c>
    </row>
    <row r="1631" spans="1:101" ht="18" customHeight="1" thickTop="1" thickBot="1">
      <c r="B1631" s="34">
        <v>4.0199999999999996</v>
      </c>
      <c r="D1631" s="11">
        <v>1</v>
      </c>
      <c r="E1631" s="12">
        <v>0</v>
      </c>
      <c r="F1631" s="13">
        <v>0</v>
      </c>
      <c r="G1631" s="14">
        <v>0</v>
      </c>
      <c r="H1631" s="10"/>
      <c r="I1631" s="11">
        <v>1</v>
      </c>
      <c r="J1631" s="12">
        <v>0</v>
      </c>
      <c r="K1631" s="13">
        <v>0</v>
      </c>
      <c r="L1631" s="40">
        <f t="shared" ref="L1631" si="17240">$B1631*$J$4</f>
        <v>5.7367007999999995</v>
      </c>
      <c r="N1631" s="1">
        <f t="shared" ref="N1631" si="17241">D1631*I1631+F1631*I1634-E1631*J1631-G1631*J1634</f>
        <v>1</v>
      </c>
      <c r="O1631" s="4">
        <f t="shared" ref="O1631" si="17242">(D1631*J1631+E1631*I1631+F1631*J1634+G1631*I1634)</f>
        <v>0</v>
      </c>
      <c r="P1631" s="2">
        <f t="shared" ref="P1631" si="17243">D1631*K1631+F1631*K1634-E1631*L1631-G1631*L1634</f>
        <v>0</v>
      </c>
      <c r="Q1631" s="3">
        <f t="shared" ref="Q1631" si="17244">(D1631*L1631+E1631*K1631+F1631*L1634+G1631*K1634)</f>
        <v>5.7367007999999995</v>
      </c>
      <c r="S1631" s="11">
        <v>1</v>
      </c>
      <c r="T1631" s="12">
        <v>0</v>
      </c>
      <c r="U1631" s="13">
        <v>0</v>
      </c>
      <c r="V1631" s="13">
        <v>0</v>
      </c>
      <c r="W1631" s="20"/>
      <c r="X1631" s="1">
        <f t="shared" ref="X1631" si="17245">N1631*S1631+P1631*S1634-O1631*T1631-Q1631*T1634</f>
        <v>-40.614082675527676</v>
      </c>
      <c r="Y1631" s="4">
        <f t="shared" ref="Y1631" si="17246">(N1631*T1631+O1631*S1631+P1631*T1634+Q1631*S1634)</f>
        <v>0</v>
      </c>
      <c r="Z1631" s="2">
        <f t="shared" ref="Z1631" si="17247">N1631*U1631+P1631*U1634-O1631*V1631-Q1631*V1634</f>
        <v>0</v>
      </c>
      <c r="AA1631" s="3">
        <f t="shared" ref="AA1631" si="17248">(N1631*V1631+O1631*U1631+P1631*V1634+Q1631*U1634)</f>
        <v>5.7367007999999995</v>
      </c>
      <c r="AB1631" s="20"/>
      <c r="AC1631" s="11">
        <v>1</v>
      </c>
      <c r="AD1631" s="12">
        <v>0</v>
      </c>
      <c r="AE1631" s="13">
        <v>0</v>
      </c>
      <c r="AF1631" s="40">
        <f t="shared" ref="AF1631" si="17249">$B1631*$AD$4</f>
        <v>6.8842097999999998</v>
      </c>
      <c r="AG1631" s="20"/>
      <c r="AH1631" s="1">
        <f t="shared" ref="AH1631" si="17250">X1631*AC1631+Z1631*AC1634-Y1631*AD1631-AA1631*AD1634</f>
        <v>-40.614082675527676</v>
      </c>
      <c r="AI1631" s="4">
        <f t="shared" ref="AI1631" si="17251">(X1631*AD1631+Y1631*AC1631+Z1631*AD1634+AA1631*AC1634)</f>
        <v>0</v>
      </c>
      <c r="AJ1631" s="2">
        <f t="shared" ref="AJ1631" si="17252">X1631*AE1631+Z1631*AE1634-Y1631*AF1631-AA1631*AF1634</f>
        <v>0</v>
      </c>
      <c r="AK1631" s="3">
        <f t="shared" ref="AK1631" si="17253">(X1631*AF1631+Y1631*AE1631+Z1631*AF1634+AA1631*AE1634)</f>
        <v>-273.85916517287785</v>
      </c>
      <c r="AL1631" s="20"/>
      <c r="AM1631" s="11">
        <v>1</v>
      </c>
      <c r="AN1631" s="12">
        <v>0</v>
      </c>
      <c r="AO1631" s="13">
        <v>0</v>
      </c>
      <c r="AP1631" s="14">
        <v>0</v>
      </c>
      <c r="AR1631" s="1">
        <f t="shared" ref="AR1631" si="17254">AH1631*AM1631+AJ1631*AM1634-AI1631*AN1631-AK1631*AN1634</f>
        <v>2057.463484656324</v>
      </c>
      <c r="AS1631" s="4">
        <f t="shared" ref="AS1631" si="17255">(AH1631*AN1631+AI1631*AM1631+AJ1631*AN1634+AK1631*AM1634)</f>
        <v>0</v>
      </c>
      <c r="AT1631" s="2">
        <f t="shared" ref="AT1631" si="17256">AH1631*AO1631+AJ1631*AO1634-AI1631*AP1631-AK1631*AP1634</f>
        <v>0</v>
      </c>
      <c r="AU1631" s="3">
        <f t="shared" ref="AU1631" si="17257">(AH1631*AP1631+AI1631*AO1631+AJ1631*AP1634+AK1631*AO1634)</f>
        <v>-273.85916517287785</v>
      </c>
      <c r="AV1631" s="20"/>
      <c r="AW1631" s="11">
        <v>1</v>
      </c>
      <c r="AX1631" s="12">
        <v>0</v>
      </c>
      <c r="AY1631" s="13">
        <v>0</v>
      </c>
      <c r="AZ1631" s="40">
        <f t="shared" ref="AZ1631" si="17258">$B1631*$AX$4</f>
        <v>6.8842097999999998</v>
      </c>
      <c r="BA1631" s="20"/>
      <c r="BB1631" s="1">
        <f t="shared" ref="BB1631" si="17259">AR1631*AW1631+AT1631*AW1634-AS1631*AX1631-AU1631*AX1634</f>
        <v>2057.463484656324</v>
      </c>
      <c r="BC1631" s="4">
        <f t="shared" ref="BC1631" si="17260">(AR1631*AX1631+AS1631*AW1631+AT1631*AX1634+AU1631*AW1634)</f>
        <v>0</v>
      </c>
      <c r="BD1631" s="2">
        <f t="shared" ref="BD1631" si="17261">AR1631*AY1631+AT1631*AY1634-AS1631*AZ1631-AU1631*AZ1634</f>
        <v>0</v>
      </c>
      <c r="BE1631" s="3">
        <f t="shared" ref="BE1631" si="17262">(AR1631*AZ1631+AS1631*AY1631+AT1631*AZ1634+AU1631*AY1634)</f>
        <v>13890.151119040336</v>
      </c>
      <c r="BF1631" s="20"/>
      <c r="BG1631" s="11">
        <v>1</v>
      </c>
      <c r="BH1631" s="12">
        <v>0</v>
      </c>
      <c r="BI1631" s="13">
        <v>0</v>
      </c>
      <c r="BJ1631" s="14">
        <v>0</v>
      </c>
      <c r="BK1631" s="20"/>
      <c r="BL1631" s="1">
        <f t="shared" ref="BL1631" si="17263">BB1631*BG1631+BD1631*BG1634-BC1631*BH1631-BE1631*BH1634</f>
        <v>-98701.82607831301</v>
      </c>
      <c r="BM1631" s="4">
        <f t="shared" ref="BM1631" si="17264">(BB1631*BH1631+BC1631*BG1631+BD1631*BH1634+BE1631*BG1634)</f>
        <v>0</v>
      </c>
      <c r="BN1631" s="2">
        <f t="shared" ref="BN1631" si="17265">BB1631*BI1631+BD1631*BI1634-BC1631*BJ1631-BE1631*BJ1634</f>
        <v>0</v>
      </c>
      <c r="BO1631" s="3">
        <f t="shared" ref="BO1631" si="17266">(BB1631*BJ1631+BC1631*BI1631+BD1631*BJ1634+BE1631*BI1634)</f>
        <v>13890.151119040336</v>
      </c>
      <c r="BP1631" s="20"/>
      <c r="BQ1631" s="11">
        <v>1</v>
      </c>
      <c r="BR1631" s="12">
        <v>0</v>
      </c>
      <c r="BS1631" s="13">
        <v>0</v>
      </c>
      <c r="BT1631" s="40">
        <f t="shared" ref="BT1631" si="17267">$B1631*BR$4</f>
        <v>5.7367007999999995</v>
      </c>
      <c r="BU1631" s="20"/>
      <c r="BV1631" s="1">
        <f t="shared" ref="BV1631" si="17268">BL1631*BQ1631+BN1631*BQ1634-BM1631*BR1631-BO1631*BR1634</f>
        <v>-98701.82607831301</v>
      </c>
      <c r="BW1631" s="4">
        <f t="shared" ref="BW1631" si="17269">(BL1631*BR1631+BM1631*BQ1631+BN1631*BR1634+BO1631*BQ1634)</f>
        <v>0</v>
      </c>
      <c r="BX1631" s="2">
        <f t="shared" ref="BX1631" si="17270">BL1631*BS1631+BN1631*BS1634-BM1631*BT1631-BO1631*BT1634</f>
        <v>0</v>
      </c>
      <c r="BY1631" s="3">
        <f t="shared" ref="BY1631" si="17271">(BL1631*BT1631+BM1631*BS1631+BN1631*BT1634+BO1631*BS1634)</f>
        <v>-552332.69350587868</v>
      </c>
      <c r="BZ1631" s="20"/>
      <c r="CA1631" s="11">
        <v>1</v>
      </c>
      <c r="CB1631" s="12">
        <v>0</v>
      </c>
      <c r="CC1631" s="13">
        <v>0</v>
      </c>
      <c r="CD1631" s="14">
        <v>0</v>
      </c>
      <c r="CE1631" s="20"/>
      <c r="CF1631" s="1">
        <f t="shared" ref="CF1631" si="17272">BV1631*CA1631+BX1631*CA1634-BW1631*CB1631-BY1631*CB1634</f>
        <v>1709751.1813924923</v>
      </c>
      <c r="CG1631" s="4">
        <f t="shared" ref="CG1631" si="17273">(BV1631*CB1631+BW1631*CA1631+BX1631*CB1634+BY1631*CA1634)</f>
        <v>0</v>
      </c>
      <c r="CH1631" s="2">
        <f t="shared" ref="CH1631" si="17274">BV1631*CC1631+BX1631*CC1634-BW1631*CD1631-BY1631*CD1634</f>
        <v>0</v>
      </c>
      <c r="CI1631" s="3">
        <f t="shared" ref="CI1631" si="17275">(BV1631*CD1631+BW1631*CC1631+BX1631*CD1634+BY1631*CC1634)</f>
        <v>-552332.69350587868</v>
      </c>
      <c r="CJ1631" s="28"/>
      <c r="CK1631" s="11">
        <v>1</v>
      </c>
      <c r="CL1631" s="12">
        <v>0</v>
      </c>
      <c r="CM1631" s="13">
        <v>0</v>
      </c>
      <c r="CN1631" s="14">
        <v>0</v>
      </c>
      <c r="CP1631" s="1">
        <f t="shared" ref="CP1631" si="17276">CF1631*CK1631+CH1631*CK1634-CG1631*CL1631-CI1631*CL1634</f>
        <v>1709751.1813924923</v>
      </c>
      <c r="CQ1631" s="4">
        <f t="shared" ref="CQ1631" si="17277">(CF1631*CL1631+CG1631*CK1631+CH1631*CL1634+CI1631*CK1634)</f>
        <v>-552332.69350587868</v>
      </c>
      <c r="CR1631" s="2">
        <f t="shared" ref="CR1631" si="17278">CF1631*CM1631+CH1631*CM1634-CG1631*CN1631-CI1631*CN1634</f>
        <v>0</v>
      </c>
      <c r="CS1631" s="3">
        <f t="shared" ref="CS1631" si="17279">(CF1631*CN1631+CG1631*CM1631+CH1631*CN1634+CI1631*CM1634)</f>
        <v>-552332.69350587868</v>
      </c>
      <c r="CU1631" s="29">
        <f t="shared" ref="CU1631" si="17280">20*LOG(((1+$CL$4)/$CL$4)/((CP1631+CP1634)^2+(CQ1631+CQ1634)^2)^0.5)</f>
        <v>-129.31491797058632</v>
      </c>
      <c r="CW1631" s="53">
        <f t="shared" ref="CW1631" si="17281">((CP1631^2+CQ1631^2)^0.5)/((CP1634^2+CQ1634^2)^0.5)</f>
        <v>0.32304858128900787</v>
      </c>
    </row>
    <row r="1632" spans="1:101" ht="18" customHeight="1" thickBot="1">
      <c r="D1632" s="11"/>
      <c r="E1632" s="13"/>
      <c r="F1632" s="13"/>
      <c r="G1632" s="15"/>
      <c r="H1632" s="10"/>
      <c r="I1632" s="11"/>
      <c r="J1632" s="13"/>
      <c r="K1632" s="13"/>
      <c r="L1632" s="15"/>
      <c r="N1632" s="5"/>
      <c r="Q1632" s="6"/>
      <c r="S1632" s="11"/>
      <c r="T1632" s="13"/>
      <c r="U1632" s="13"/>
      <c r="V1632" s="15"/>
      <c r="W1632" s="20"/>
      <c r="X1632" s="5"/>
      <c r="AA1632" s="6"/>
      <c r="AB1632" s="20"/>
      <c r="AC1632" s="11"/>
      <c r="AD1632" s="13"/>
      <c r="AE1632" s="13"/>
      <c r="AF1632" s="15"/>
      <c r="AG1632" s="20"/>
      <c r="AH1632" s="5"/>
      <c r="AK1632" s="6"/>
      <c r="AL1632" s="20"/>
      <c r="AM1632" s="11"/>
      <c r="AN1632" s="13"/>
      <c r="AO1632" s="13"/>
      <c r="AP1632" s="15"/>
      <c r="AR1632" s="5"/>
      <c r="AU1632" s="6"/>
      <c r="AW1632" s="11"/>
      <c r="AX1632" s="13"/>
      <c r="AY1632" s="13"/>
      <c r="AZ1632" s="15"/>
      <c r="BA1632" s="20"/>
      <c r="BB1632" s="5"/>
      <c r="BE1632" s="6"/>
      <c r="BG1632" s="11"/>
      <c r="BH1632" s="13"/>
      <c r="BI1632" s="13"/>
      <c r="BJ1632" s="15"/>
      <c r="BL1632" s="5"/>
      <c r="BO1632" s="6"/>
      <c r="BQ1632" s="11"/>
      <c r="BR1632" s="13"/>
      <c r="BS1632" s="13"/>
      <c r="BT1632" s="15"/>
      <c r="BU1632" s="20"/>
      <c r="BV1632" s="5"/>
      <c r="BY1632" s="6"/>
      <c r="CA1632" s="11"/>
      <c r="CB1632" s="13"/>
      <c r="CC1632" s="13"/>
      <c r="CD1632" s="15"/>
      <c r="CF1632" s="5"/>
      <c r="CI1632" s="6"/>
      <c r="CK1632" s="11"/>
      <c r="CL1632" s="13"/>
      <c r="CM1632" s="13"/>
      <c r="CN1632" s="15"/>
      <c r="CP1632" s="5"/>
      <c r="CS1632" s="6"/>
      <c r="CW1632" s="54"/>
    </row>
    <row r="1633" spans="1:101" ht="18" customHeight="1" thickBot="1">
      <c r="D1633" s="11" t="s">
        <v>101</v>
      </c>
      <c r="E1633" s="13"/>
      <c r="F1633" s="13" t="s">
        <v>102</v>
      </c>
      <c r="G1633" s="15"/>
      <c r="H1633" s="10"/>
      <c r="I1633" s="11" t="s">
        <v>106</v>
      </c>
      <c r="J1633" s="13"/>
      <c r="K1633" s="13" t="s">
        <v>105</v>
      </c>
      <c r="L1633" s="15"/>
      <c r="N1633" s="194" t="s">
        <v>16</v>
      </c>
      <c r="O1633" s="195"/>
      <c r="P1633" s="196" t="s">
        <v>17</v>
      </c>
      <c r="Q1633" s="197"/>
      <c r="S1633" s="11" t="s">
        <v>4</v>
      </c>
      <c r="T1633" s="13"/>
      <c r="U1633" s="13" t="s">
        <v>5</v>
      </c>
      <c r="V1633" s="15"/>
      <c r="W1633" s="20"/>
      <c r="X1633" s="194" t="s">
        <v>111</v>
      </c>
      <c r="Y1633" s="195"/>
      <c r="Z1633" s="196" t="s">
        <v>110</v>
      </c>
      <c r="AA1633" s="197"/>
      <c r="AB1633" s="20"/>
      <c r="AC1633" s="11" t="s">
        <v>18</v>
      </c>
      <c r="AD1633" s="13"/>
      <c r="AE1633" s="13" t="s">
        <v>19</v>
      </c>
      <c r="AF1633" s="15"/>
      <c r="AG1633" s="20"/>
      <c r="AH1633" s="194" t="s">
        <v>114</v>
      </c>
      <c r="AI1633" s="195"/>
      <c r="AJ1633" s="196" t="s">
        <v>115</v>
      </c>
      <c r="AK1633" s="197"/>
      <c r="AL1633" s="20"/>
      <c r="AM1633" s="11" t="s">
        <v>138</v>
      </c>
      <c r="AN1633" s="13"/>
      <c r="AO1633" s="13" t="s">
        <v>137</v>
      </c>
      <c r="AP1633" s="15"/>
      <c r="AR1633" s="194" t="s">
        <v>117</v>
      </c>
      <c r="AS1633" s="195"/>
      <c r="AT1633" s="196" t="s">
        <v>118</v>
      </c>
      <c r="AU1633" s="197"/>
      <c r="AV1633" s="36"/>
      <c r="AW1633" s="11" t="s">
        <v>142</v>
      </c>
      <c r="AX1633" s="13"/>
      <c r="AY1633" s="13" t="s">
        <v>141</v>
      </c>
      <c r="AZ1633" s="15"/>
      <c r="BA1633" s="20"/>
      <c r="BB1633" s="194" t="s">
        <v>122</v>
      </c>
      <c r="BC1633" s="195"/>
      <c r="BD1633" s="196" t="s">
        <v>121</v>
      </c>
      <c r="BE1633" s="197"/>
      <c r="BF1633" s="36"/>
      <c r="BG1633" s="11" t="s">
        <v>145</v>
      </c>
      <c r="BH1633" s="13"/>
      <c r="BI1633" s="13" t="s">
        <v>146</v>
      </c>
      <c r="BJ1633" s="15"/>
      <c r="BK1633" s="36"/>
      <c r="BL1633" s="194" t="s">
        <v>125</v>
      </c>
      <c r="BM1633" s="195"/>
      <c r="BN1633" s="196" t="s">
        <v>126</v>
      </c>
      <c r="BO1633" s="197"/>
      <c r="BP1633" s="36"/>
      <c r="BQ1633" s="11" t="s">
        <v>150</v>
      </c>
      <c r="BR1633" s="13"/>
      <c r="BS1633" s="13" t="s">
        <v>149</v>
      </c>
      <c r="BT1633" s="15"/>
      <c r="BU1633" s="20"/>
      <c r="BV1633" s="194" t="s">
        <v>129</v>
      </c>
      <c r="BW1633" s="195"/>
      <c r="BX1633" s="196" t="s">
        <v>130</v>
      </c>
      <c r="BY1633" s="197"/>
      <c r="BZ1633" s="36"/>
      <c r="CA1633" s="11" t="s">
        <v>154</v>
      </c>
      <c r="CB1633" s="13"/>
      <c r="CC1633" s="13" t="s">
        <v>153</v>
      </c>
      <c r="CD1633" s="15"/>
      <c r="CE1633" s="36"/>
      <c r="CF1633" s="194" t="s">
        <v>134</v>
      </c>
      <c r="CG1633" s="195"/>
      <c r="CH1633" s="196" t="s">
        <v>133</v>
      </c>
      <c r="CI1633" s="197"/>
      <c r="CK1633" s="11" t="s">
        <v>159</v>
      </c>
      <c r="CL1633" s="13"/>
      <c r="CM1633" s="13" t="s">
        <v>158</v>
      </c>
      <c r="CN1633" s="15"/>
      <c r="CP1633" s="109" t="s">
        <v>161</v>
      </c>
      <c r="CQ1633" s="110"/>
      <c r="CR1633" s="111" t="s">
        <v>162</v>
      </c>
      <c r="CS1633" s="112"/>
      <c r="CU1633" s="38" t="s">
        <v>29</v>
      </c>
      <c r="CW1633" s="55" t="s">
        <v>47</v>
      </c>
    </row>
    <row r="1634" spans="1:101" ht="18" customHeight="1" thickTop="1" thickBot="1">
      <c r="D1634" s="16">
        <v>0</v>
      </c>
      <c r="E1634" s="17">
        <f t="shared" ref="E1634" si="17282">$B1631*$E$4</f>
        <v>3.2742095999999994</v>
      </c>
      <c r="F1634" s="18">
        <v>1</v>
      </c>
      <c r="G1634" s="19">
        <v>0</v>
      </c>
      <c r="H1634" s="10"/>
      <c r="I1634" s="16">
        <v>0</v>
      </c>
      <c r="J1634" s="17">
        <v>0</v>
      </c>
      <c r="K1634" s="18">
        <v>1</v>
      </c>
      <c r="L1634" s="19">
        <v>0</v>
      </c>
      <c r="N1634" s="1">
        <f t="shared" ref="N1634" si="17283">D1634*I1631+F1634*I1634-E1634*J1631-G1634*J1634</f>
        <v>0</v>
      </c>
      <c r="O1634" s="4">
        <f t="shared" ref="O1634" si="17284">(D1634*J1631+E1634*I1631+F1634*J1634+G1634*I1634)</f>
        <v>3.2742095999999994</v>
      </c>
      <c r="P1634" s="2">
        <f t="shared" ref="P1634" si="17285">D1634*K1631+F1634*K1634-E1634*L1631-G1634*L1634</f>
        <v>-17.783160831687674</v>
      </c>
      <c r="Q1634" s="3">
        <f t="shared" ref="Q1634" si="17286">(D1634*L1631+E1634*K1631+F1634*L1634+G1634*K1634)</f>
        <v>0</v>
      </c>
      <c r="S1634" s="16">
        <v>0</v>
      </c>
      <c r="T1634" s="17">
        <f t="shared" ref="T1634" si="17287">$B1631*$T$4</f>
        <v>7.2540095999999998</v>
      </c>
      <c r="U1634" s="18">
        <v>1</v>
      </c>
      <c r="V1634" s="19">
        <v>0</v>
      </c>
      <c r="W1634" s="20"/>
      <c r="X1634" s="1">
        <f t="shared" ref="X1634" si="17288">N1634*S1631+P1634*S1634-O1634*T1631-Q1634*T1634</f>
        <v>0</v>
      </c>
      <c r="Y1634" s="4">
        <f t="shared" ref="Y1634" si="17289">(N1634*T1631+O1634*S1631+P1634*T1634+Q1634*S1634)</f>
        <v>-125.72500979140636</v>
      </c>
      <c r="Z1634" s="2">
        <f t="shared" ref="Z1634" si="17290">N1634*U1631+P1634*U1634-O1634*V1631-Q1634*V1634</f>
        <v>-17.783160831687674</v>
      </c>
      <c r="AA1634" s="3">
        <f t="shared" ref="AA1634" si="17291">(N1634*V1631+O1634*U1631+P1634*V1634+Q1634*U1634)</f>
        <v>0</v>
      </c>
      <c r="AB1634" s="20"/>
      <c r="AC1634" s="16">
        <v>0</v>
      </c>
      <c r="AD1634" s="17">
        <v>0</v>
      </c>
      <c r="AE1634" s="18">
        <v>1</v>
      </c>
      <c r="AF1634" s="19">
        <v>0</v>
      </c>
      <c r="AG1634" s="20"/>
      <c r="AH1634" s="1">
        <f t="shared" ref="AH1634" si="17292">X1634*AC1631+Z1634*AC1634-Y1634*AD1631-AA1634*AD1634</f>
        <v>0</v>
      </c>
      <c r="AI1634" s="4">
        <f t="shared" ref="AI1634" si="17293">(X1634*AD1631+Y1634*AC1631+Z1634*AD1634+AA1634*AC1634)</f>
        <v>-125.72500979140636</v>
      </c>
      <c r="AJ1634" s="2">
        <f t="shared" ref="AJ1634" si="17294">X1634*AE1631+Z1634*AE1634-Y1634*AF1631-AA1634*AF1634</f>
        <v>847.73418367940792</v>
      </c>
      <c r="AK1634" s="3">
        <f t="shared" ref="AK1634" si="17295">(X1634*AF1631+Y1634*AE1631+Z1634*AF1634+AA1634*AE1634)</f>
        <v>0</v>
      </c>
      <c r="AL1634" s="20"/>
      <c r="AM1634" s="16">
        <v>0</v>
      </c>
      <c r="AN1634" s="17">
        <f t="shared" ref="AN1634" si="17296">$B1631*$AN$4</f>
        <v>7.6611551999999987</v>
      </c>
      <c r="AO1634" s="18">
        <v>1</v>
      </c>
      <c r="AP1634" s="19">
        <v>0</v>
      </c>
      <c r="AR1634" s="1">
        <f t="shared" ref="AR1634" si="17297">AH1634*AM1631+AJ1634*AM1634-AI1634*AN1631-AK1634*AN1634</f>
        <v>0</v>
      </c>
      <c r="AS1634" s="4">
        <f t="shared" ref="AS1634" si="17298">(AH1634*AN1631+AI1634*AM1631+AJ1634*AN1634+AK1634*AM1634)</f>
        <v>6368.8981397218431</v>
      </c>
      <c r="AT1634" s="2">
        <f t="shared" ref="AT1634" si="17299">AH1634*AO1631+AJ1634*AO1634-AI1634*AP1631-AK1634*AP1634</f>
        <v>847.73418367940792</v>
      </c>
      <c r="AU1634" s="3">
        <f t="shared" ref="AU1634" si="17300">(AH1634*AP1631+AI1634*AO1631+AJ1634*AP1634+AK1634*AO1634)</f>
        <v>0</v>
      </c>
      <c r="AV1634" s="20"/>
      <c r="AW1634" s="16">
        <v>0</v>
      </c>
      <c r="AX1634" s="17">
        <v>0</v>
      </c>
      <c r="AY1634" s="18">
        <v>1</v>
      </c>
      <c r="AZ1634" s="19">
        <v>0</v>
      </c>
      <c r="BA1634" s="20"/>
      <c r="BB1634" s="1">
        <f t="shared" ref="BB1634" si="17301">AR1634*AW1631+AT1634*AW1634-AS1634*AX1631-AU1634*AX1634</f>
        <v>0</v>
      </c>
      <c r="BC1634" s="4">
        <f t="shared" ref="BC1634" si="17302">(AR1634*AX1631+AS1634*AW1631+AT1634*AX1634+AU1634*AW1634)</f>
        <v>6368.8981397218431</v>
      </c>
      <c r="BD1634" s="2">
        <f t="shared" ref="BD1634" si="17303">AR1634*AY1631+AT1634*AY1634-AS1634*AZ1631-AU1634*AZ1634</f>
        <v>-42997.096804995475</v>
      </c>
      <c r="BE1634" s="3">
        <f t="shared" ref="BE1634" si="17304">(AR1634*AZ1631+AS1634*AY1631+AT1634*AZ1634+AU1634*AY1634)</f>
        <v>0</v>
      </c>
      <c r="BF1634" s="20"/>
      <c r="BG1634" s="16">
        <v>0</v>
      </c>
      <c r="BH1634" s="17">
        <f t="shared" ref="BH1634" si="17305">$B1631*$BH$4</f>
        <v>7.2540095999999998</v>
      </c>
      <c r="BI1634" s="18">
        <v>1</v>
      </c>
      <c r="BJ1634" s="19">
        <v>0</v>
      </c>
      <c r="BK1634" s="20"/>
      <c r="BL1634" s="1">
        <f t="shared" ref="BL1634" si="17306">BB1634*BG1631+BD1634*BG1634-BC1634*BH1631-BE1634*BH1634</f>
        <v>0</v>
      </c>
      <c r="BM1634" s="4">
        <f t="shared" ref="BM1634" si="17307">(BB1634*BH1631+BC1634*BG1631+BD1634*BH1634+BE1634*BG1634)</f>
        <v>-305532.45485584467</v>
      </c>
      <c r="BN1634" s="2">
        <f t="shared" ref="BN1634" si="17308">BB1634*BI1631+BD1634*BI1634-BC1634*BJ1631-BE1634*BJ1634</f>
        <v>-42997.096804995475</v>
      </c>
      <c r="BO1634" s="3">
        <f t="shared" ref="BO1634" si="17309">(BB1634*BJ1631+BC1634*BI1631+BD1634*BJ1634+BE1634*BI1634)</f>
        <v>0</v>
      </c>
      <c r="BP1634" s="20"/>
      <c r="BQ1634" s="16">
        <v>0</v>
      </c>
      <c r="BR1634" s="17">
        <v>0</v>
      </c>
      <c r="BS1634" s="18">
        <v>1</v>
      </c>
      <c r="BT1634" s="19">
        <v>0</v>
      </c>
      <c r="BU1634" s="20"/>
      <c r="BV1634" s="1">
        <f t="shared" ref="BV1634" si="17310">BL1634*BQ1631+BN1634*BQ1634-BM1634*BR1631-BO1634*BR1634</f>
        <v>0</v>
      </c>
      <c r="BW1634" s="4">
        <f t="shared" ref="BW1634" si="17311">(BL1634*BR1631+BM1634*BQ1631+BN1634*BR1634+BO1634*BQ1634)</f>
        <v>-305532.45485584467</v>
      </c>
      <c r="BX1634" s="2">
        <f t="shared" ref="BX1634" si="17312">BL1634*BS1631+BN1634*BS1634-BM1634*BT1631-BO1634*BT1634</f>
        <v>1709751.1813924923</v>
      </c>
      <c r="BY1634" s="3">
        <f t="shared" ref="BY1634" si="17313">(BL1634*BT1631+BM1634*BS1631+BN1634*BT1634+BO1634*BS1634)</f>
        <v>0</v>
      </c>
      <c r="BZ1634" s="20"/>
      <c r="CA1634" s="16">
        <v>0</v>
      </c>
      <c r="CB1634" s="17">
        <f t="shared" ref="CB1634" si="17314">$B1631*$CB$4</f>
        <v>3.2742095999999994</v>
      </c>
      <c r="CC1634" s="18">
        <v>1</v>
      </c>
      <c r="CD1634" s="19">
        <v>0</v>
      </c>
      <c r="CE1634" s="20"/>
      <c r="CF1634" s="1">
        <f t="shared" ref="CF1634" si="17315">BV1634*CA1631+BX1634*CA1634-BW1634*CB1631-BY1634*CB1634</f>
        <v>0</v>
      </c>
      <c r="CG1634" s="4">
        <f t="shared" ref="CG1634" si="17316">(BV1634*CB1631+BW1634*CA1631+BX1634*CB1634+BY1634*CA1634)</f>
        <v>5292551.2768707937</v>
      </c>
      <c r="CH1634" s="2">
        <f t="shared" ref="CH1634" si="17317">BV1634*CC1631+BX1634*CC1634-BW1634*CD1631-BY1634*CD1634</f>
        <v>1709751.1813924923</v>
      </c>
      <c r="CI1634" s="3">
        <f t="shared" ref="CI1634" si="17318">(BV1634*CD1631+BW1634*CC1631+BX1634*CD1634+BY1634*CC1634)</f>
        <v>0</v>
      </c>
      <c r="CK1634" s="16">
        <f t="shared" ref="CK1634" si="17319">1/$CL$4</f>
        <v>1</v>
      </c>
      <c r="CL1634" s="17">
        <v>0</v>
      </c>
      <c r="CM1634" s="18">
        <v>1</v>
      </c>
      <c r="CN1634" s="19">
        <v>0</v>
      </c>
      <c r="CP1634" s="1">
        <f t="shared" ref="CP1634" si="17320">CF1634*CK1631+CH1634*CK1634-CG1634*CL1631-CI1634*CL1634</f>
        <v>1709751.1813924923</v>
      </c>
      <c r="CQ1634" s="4">
        <f t="shared" ref="CQ1634" si="17321">(CF1634*CL1631+CG1634*CK1631+CH1634*CL1634+CI1634*CK1634)</f>
        <v>5292551.2768707937</v>
      </c>
      <c r="CR1634" s="2">
        <f t="shared" ref="CR1634" si="17322">CF1634*CM1631+CH1634*CM1634-CG1634*CN1631-CI1634*CN1634</f>
        <v>1709751.1813924923</v>
      </c>
      <c r="CS1634" s="3">
        <f t="shared" ref="CS1634" si="17323">(CF1634*CN1631+CG1634*CM1631+CH1634*CN1634+CI1634*CM1634)</f>
        <v>0</v>
      </c>
      <c r="CU1634" s="39">
        <f t="shared" ref="CU1634" si="17324">(180/PI())*ATAN(-1*(CQ1631/CP1631))</f>
        <v>17.902977106372493</v>
      </c>
      <c r="CW1634" s="56">
        <f t="shared" ref="CW1634" si="17325">20*LOG(((1-(10^(CU1631/20)^2)*(1-((1-CW1631)/(1+CW1631))^2))^0.5))</f>
        <v>-3.7608771195579014E-13</v>
      </c>
    </row>
    <row r="1635" spans="1:101" ht="18" customHeight="1">
      <c r="E1635" s="20"/>
      <c r="F1635" s="20"/>
      <c r="G1635" s="20"/>
      <c r="H1635" s="20"/>
      <c r="I1635" s="20"/>
      <c r="J1635" s="20"/>
      <c r="K1635" s="20"/>
      <c r="L1635" s="20"/>
      <c r="M1635" s="20"/>
      <c r="N1635" s="20"/>
      <c r="O1635" s="20"/>
      <c r="P1635" s="20"/>
      <c r="Q1635" s="20"/>
      <c r="R1635" s="20"/>
      <c r="S1635" s="20"/>
      <c r="T1635" s="20"/>
      <c r="U1635" s="20"/>
      <c r="V1635" s="20"/>
      <c r="W1635" s="20"/>
      <c r="X1635" s="20"/>
      <c r="Y1635" s="20"/>
      <c r="Z1635" s="20"/>
      <c r="AA1635" s="20"/>
      <c r="AB1635" s="30"/>
      <c r="AC1635" s="20"/>
      <c r="AD1635" s="20"/>
      <c r="AE1635" s="20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</row>
    <row r="1636" spans="1:101" ht="18" customHeight="1"/>
    <row r="1637" spans="1:101" ht="18" customHeight="1" thickBot="1">
      <c r="A1637" s="23"/>
      <c r="B1637" s="23"/>
      <c r="C1637" s="23"/>
      <c r="D1637" s="20" t="s">
        <v>6</v>
      </c>
      <c r="E1637" s="20"/>
      <c r="F1637" s="20"/>
      <c r="G1637" s="20"/>
      <c r="H1637" s="20"/>
      <c r="I1637" s="20" t="s">
        <v>7</v>
      </c>
      <c r="J1637" s="20"/>
      <c r="K1637" s="20"/>
      <c r="L1637" s="20"/>
      <c r="M1637" s="23"/>
      <c r="N1637" s="23"/>
      <c r="O1637" s="24" t="s">
        <v>8</v>
      </c>
      <c r="P1637" s="23"/>
      <c r="Q1637" s="23"/>
      <c r="R1637" s="23"/>
      <c r="S1637" s="20"/>
      <c r="T1637" s="20" t="s">
        <v>9</v>
      </c>
      <c r="U1637" s="23"/>
      <c r="V1637" s="23"/>
      <c r="W1637" s="23"/>
      <c r="X1637" s="23"/>
      <c r="Y1637" s="24" t="s">
        <v>10</v>
      </c>
      <c r="Z1637" s="23"/>
      <c r="AA1637" s="23"/>
      <c r="AB1637" s="23"/>
      <c r="AC1637" s="24" t="s">
        <v>11</v>
      </c>
      <c r="AD1637" s="20"/>
      <c r="AE1637" s="20"/>
      <c r="AF1637" s="20"/>
      <c r="AG1637" s="20"/>
      <c r="AH1637" s="23"/>
      <c r="AI1637" s="24" t="s">
        <v>12</v>
      </c>
      <c r="AJ1637" s="23"/>
      <c r="AK1637" s="23"/>
      <c r="AL1637" s="20"/>
      <c r="AM1637" s="24" t="s">
        <v>21</v>
      </c>
      <c r="AN1637" s="20"/>
      <c r="AO1637" s="23"/>
      <c r="AP1637" s="23"/>
      <c r="AQ1637" s="23"/>
      <c r="AR1637" s="23"/>
      <c r="AS1637" s="24" t="s">
        <v>87</v>
      </c>
      <c r="AT1637" s="23"/>
      <c r="AU1637" s="23"/>
      <c r="AV1637" s="23"/>
      <c r="AW1637" s="24" t="s">
        <v>22</v>
      </c>
      <c r="AX1637" s="20"/>
      <c r="AY1637" s="20"/>
      <c r="AZ1637" s="20"/>
      <c r="BA1637" s="20"/>
      <c r="BB1637" s="23"/>
      <c r="BC1637" s="24" t="s">
        <v>13</v>
      </c>
      <c r="BD1637" s="23"/>
      <c r="BE1637" s="23"/>
      <c r="BF1637" s="23"/>
      <c r="BG1637" s="24" t="s">
        <v>23</v>
      </c>
      <c r="BH1637" s="20"/>
      <c r="BI1637" s="23"/>
      <c r="BJ1637" s="23"/>
      <c r="BK1637" s="23"/>
      <c r="BL1637" s="23"/>
      <c r="BM1637" s="24" t="s">
        <v>24</v>
      </c>
      <c r="BN1637" s="23"/>
      <c r="BO1637" s="23"/>
      <c r="BP1637" s="23"/>
      <c r="BQ1637" s="24" t="s">
        <v>22</v>
      </c>
      <c r="BR1637" s="20"/>
      <c r="BS1637" s="20"/>
      <c r="BT1637" s="20"/>
      <c r="BU1637" s="20"/>
      <c r="BV1637" s="23"/>
      <c r="BW1637" s="24" t="s">
        <v>25</v>
      </c>
      <c r="BX1637" s="23"/>
      <c r="BY1637" s="23"/>
      <c r="BZ1637" s="23"/>
      <c r="CA1637" s="24" t="s">
        <v>23</v>
      </c>
      <c r="CB1637" s="20"/>
      <c r="CC1637" s="23"/>
      <c r="CD1637" s="23"/>
      <c r="CE1637" s="23"/>
      <c r="CF1637" s="23"/>
      <c r="CG1637" s="24" t="s">
        <v>88</v>
      </c>
      <c r="CH1637" s="23"/>
      <c r="CI1637" s="23"/>
      <c r="CJ1637" s="23"/>
      <c r="CK1637" s="24" t="s">
        <v>155</v>
      </c>
      <c r="CL1637" s="24"/>
      <c r="CM1637" s="23"/>
      <c r="CN1637" s="23"/>
      <c r="CO1637" s="23"/>
      <c r="CP1637" s="23"/>
      <c r="CQ1637" s="24" t="s">
        <v>89</v>
      </c>
      <c r="CR1637" s="23"/>
      <c r="CS1637" s="23"/>
    </row>
    <row r="1638" spans="1:101" ht="18" customHeight="1" thickBot="1">
      <c r="A1638" s="23"/>
      <c r="B1638" s="33"/>
      <c r="C1638" s="23"/>
      <c r="D1638" s="7" t="s">
        <v>99</v>
      </c>
      <c r="E1638" s="8"/>
      <c r="F1638" s="8" t="s">
        <v>100</v>
      </c>
      <c r="G1638" s="9"/>
      <c r="H1638" s="10"/>
      <c r="I1638" s="7" t="s">
        <v>103</v>
      </c>
      <c r="J1638" s="8"/>
      <c r="K1638" s="8" t="s">
        <v>104</v>
      </c>
      <c r="L1638" s="9"/>
      <c r="M1638" s="23"/>
      <c r="N1638" s="194" t="s">
        <v>74</v>
      </c>
      <c r="O1638" s="195"/>
      <c r="P1638" s="196" t="s">
        <v>75</v>
      </c>
      <c r="Q1638" s="197"/>
      <c r="R1638" s="23"/>
      <c r="S1638" s="7" t="s">
        <v>2</v>
      </c>
      <c r="T1638" s="8"/>
      <c r="U1638" s="8" t="s">
        <v>3</v>
      </c>
      <c r="V1638" s="9"/>
      <c r="W1638" s="20"/>
      <c r="X1638" s="194" t="s">
        <v>108</v>
      </c>
      <c r="Y1638" s="195"/>
      <c r="Z1638" s="196" t="s">
        <v>109</v>
      </c>
      <c r="AA1638" s="197"/>
      <c r="AB1638" s="20"/>
      <c r="AC1638" s="7" t="s">
        <v>107</v>
      </c>
      <c r="AD1638" s="8"/>
      <c r="AE1638" s="8" t="s">
        <v>14</v>
      </c>
      <c r="AF1638" s="9"/>
      <c r="AG1638" s="20"/>
      <c r="AH1638" s="194" t="s">
        <v>112</v>
      </c>
      <c r="AI1638" s="195"/>
      <c r="AJ1638" s="196" t="s">
        <v>113</v>
      </c>
      <c r="AK1638" s="197"/>
      <c r="AL1638" s="20"/>
      <c r="AM1638" s="106" t="s">
        <v>135</v>
      </c>
      <c r="AN1638" s="107"/>
      <c r="AO1638" s="107" t="s">
        <v>136</v>
      </c>
      <c r="AP1638" s="108"/>
      <c r="AQ1638" s="23"/>
      <c r="AR1638" s="194" t="s">
        <v>116</v>
      </c>
      <c r="AS1638" s="195"/>
      <c r="AT1638" s="196" t="s">
        <v>0</v>
      </c>
      <c r="AU1638" s="197"/>
      <c r="AV1638" s="36"/>
      <c r="AW1638" s="7" t="s">
        <v>139</v>
      </c>
      <c r="AX1638" s="8"/>
      <c r="AY1638" s="8" t="s">
        <v>140</v>
      </c>
      <c r="AZ1638" s="9"/>
      <c r="BA1638" s="20"/>
      <c r="BB1638" s="194" t="s">
        <v>119</v>
      </c>
      <c r="BC1638" s="195"/>
      <c r="BD1638" s="196" t="s">
        <v>120</v>
      </c>
      <c r="BE1638" s="197"/>
      <c r="BF1638" s="36"/>
      <c r="BG1638" s="190" t="s">
        <v>143</v>
      </c>
      <c r="BH1638" s="191"/>
      <c r="BI1638" s="192" t="s">
        <v>144</v>
      </c>
      <c r="BJ1638" s="193"/>
      <c r="BK1638" s="36"/>
      <c r="BL1638" s="194" t="s">
        <v>123</v>
      </c>
      <c r="BM1638" s="195"/>
      <c r="BN1638" s="196" t="s">
        <v>124</v>
      </c>
      <c r="BO1638" s="197"/>
      <c r="BP1638" s="36"/>
      <c r="BQ1638" s="7" t="s">
        <v>147</v>
      </c>
      <c r="BR1638" s="8"/>
      <c r="BS1638" s="8" t="s">
        <v>148</v>
      </c>
      <c r="BT1638" s="9"/>
      <c r="BU1638" s="20"/>
      <c r="BV1638" s="194" t="s">
        <v>127</v>
      </c>
      <c r="BW1638" s="195"/>
      <c r="BX1638" s="196" t="s">
        <v>128</v>
      </c>
      <c r="BY1638" s="197"/>
      <c r="BZ1638" s="36"/>
      <c r="CA1638" s="7" t="s">
        <v>151</v>
      </c>
      <c r="CB1638" s="8"/>
      <c r="CC1638" s="8" t="s">
        <v>152</v>
      </c>
      <c r="CD1638" s="9"/>
      <c r="CE1638" s="36"/>
      <c r="CF1638" s="194" t="s">
        <v>131</v>
      </c>
      <c r="CG1638" s="195"/>
      <c r="CH1638" s="196" t="s">
        <v>132</v>
      </c>
      <c r="CI1638" s="197"/>
      <c r="CJ1638" s="23"/>
      <c r="CK1638" s="7" t="s">
        <v>156</v>
      </c>
      <c r="CL1638" s="8"/>
      <c r="CM1638" s="8" t="s">
        <v>157</v>
      </c>
      <c r="CN1638" s="9"/>
      <c r="CO1638" s="23"/>
      <c r="CP1638" s="194" t="s">
        <v>160</v>
      </c>
      <c r="CQ1638" s="195"/>
      <c r="CR1638" s="196" t="s">
        <v>132</v>
      </c>
      <c r="CS1638" s="197"/>
      <c r="CU1638" s="26" t="s">
        <v>15</v>
      </c>
      <c r="CW1638" s="52" t="s">
        <v>46</v>
      </c>
    </row>
    <row r="1639" spans="1:101" ht="18" customHeight="1" thickTop="1" thickBot="1">
      <c r="B1639" s="34">
        <v>4.04</v>
      </c>
      <c r="D1639" s="11">
        <v>1</v>
      </c>
      <c r="E1639" s="12">
        <v>0</v>
      </c>
      <c r="F1639" s="13">
        <v>0</v>
      </c>
      <c r="G1639" s="14">
        <v>0</v>
      </c>
      <c r="H1639" s="10"/>
      <c r="I1639" s="11">
        <v>1</v>
      </c>
      <c r="J1639" s="12">
        <v>0</v>
      </c>
      <c r="K1639" s="13">
        <v>0</v>
      </c>
      <c r="L1639" s="40">
        <f t="shared" ref="L1639" si="17326">$B1639*$J$4</f>
        <v>5.7652416000000004</v>
      </c>
      <c r="N1639" s="1">
        <f t="shared" ref="N1639" si="17327">D1639*I1639+F1639*I1642-E1639*J1639-G1639*J1642</f>
        <v>1</v>
      </c>
      <c r="O1639" s="4">
        <f t="shared" ref="O1639" si="17328">(D1639*J1639+E1639*I1639+F1639*J1642+G1639*I1642)</f>
        <v>0</v>
      </c>
      <c r="P1639" s="2">
        <f t="shared" ref="P1639" si="17329">D1639*K1639+F1639*K1642-E1639*L1639-G1639*L1642</f>
        <v>0</v>
      </c>
      <c r="Q1639" s="3">
        <f t="shared" ref="Q1639" si="17330">(D1639*L1639+E1639*K1639+F1639*L1642+G1639*K1642)</f>
        <v>5.7652416000000004</v>
      </c>
      <c r="S1639" s="11">
        <v>1</v>
      </c>
      <c r="T1639" s="12">
        <v>0</v>
      </c>
      <c r="U1639" s="13">
        <v>0</v>
      </c>
      <c r="V1639" s="13">
        <v>0</v>
      </c>
      <c r="W1639" s="20"/>
      <c r="X1639" s="1">
        <f t="shared" ref="X1639" si="17331">N1639*S1639+P1639*S1642-O1639*T1639-Q1639*T1642</f>
        <v>-41.029183175966722</v>
      </c>
      <c r="Y1639" s="4">
        <f t="shared" ref="Y1639" si="17332">(N1639*T1639+O1639*S1639+P1639*T1642+Q1639*S1642)</f>
        <v>0</v>
      </c>
      <c r="Z1639" s="2">
        <f t="shared" ref="Z1639" si="17333">N1639*U1639+P1639*U1642-O1639*V1639-Q1639*V1642</f>
        <v>0</v>
      </c>
      <c r="AA1639" s="3">
        <f t="shared" ref="AA1639" si="17334">(N1639*V1639+O1639*U1639+P1639*V1642+Q1639*U1642)</f>
        <v>5.7652416000000004</v>
      </c>
      <c r="AB1639" s="20"/>
      <c r="AC1639" s="11">
        <v>1</v>
      </c>
      <c r="AD1639" s="12">
        <v>0</v>
      </c>
      <c r="AE1639" s="13">
        <v>0</v>
      </c>
      <c r="AF1639" s="40">
        <f t="shared" ref="AF1639" si="17335">$B1639*$AD$4</f>
        <v>6.9184596000000003</v>
      </c>
      <c r="AG1639" s="20"/>
      <c r="AH1639" s="1">
        <f t="shared" ref="AH1639" si="17336">X1639*AC1639+Z1639*AC1642-Y1639*AD1639-AA1639*AD1642</f>
        <v>-41.029183175966722</v>
      </c>
      <c r="AI1639" s="4">
        <f t="shared" ref="AI1639" si="17337">(X1639*AD1639+Y1639*AC1639+Z1639*AD1642+AA1639*AC1642)</f>
        <v>0</v>
      </c>
      <c r="AJ1639" s="2">
        <f t="shared" ref="AJ1639" si="17338">X1639*AE1639+Z1639*AE1642-Y1639*AF1639-AA1639*AF1642</f>
        <v>0</v>
      </c>
      <c r="AK1639" s="3">
        <f t="shared" ref="AK1639" si="17339">(X1639*AF1639+Y1639*AE1639+Z1639*AF1642+AA1639*AE1642)</f>
        <v>-278.09350462392547</v>
      </c>
      <c r="AL1639" s="20"/>
      <c r="AM1639" s="11">
        <v>1</v>
      </c>
      <c r="AN1639" s="12">
        <v>0</v>
      </c>
      <c r="AO1639" s="13">
        <v>0</v>
      </c>
      <c r="AP1639" s="14">
        <v>0</v>
      </c>
      <c r="AR1639" s="1">
        <f t="shared" ref="AR1639" si="17340">AH1639*AM1639+AJ1639*AM1642-AI1639*AN1639-AK1639*AN1642</f>
        <v>2100.0879054072857</v>
      </c>
      <c r="AS1639" s="4">
        <f t="shared" ref="AS1639" si="17341">(AH1639*AN1639+AI1639*AM1639+AJ1639*AN1642+AK1639*AM1642)</f>
        <v>0</v>
      </c>
      <c r="AT1639" s="2">
        <f t="shared" ref="AT1639" si="17342">AH1639*AO1639+AJ1639*AO1642-AI1639*AP1639-AK1639*AP1642</f>
        <v>0</v>
      </c>
      <c r="AU1639" s="3">
        <f t="shared" ref="AU1639" si="17343">(AH1639*AP1639+AI1639*AO1639+AJ1639*AP1642+AK1639*AO1642)</f>
        <v>-278.09350462392547</v>
      </c>
      <c r="AV1639" s="20"/>
      <c r="AW1639" s="11">
        <v>1</v>
      </c>
      <c r="AX1639" s="12">
        <v>0</v>
      </c>
      <c r="AY1639" s="13">
        <v>0</v>
      </c>
      <c r="AZ1639" s="40">
        <f t="shared" ref="AZ1639" si="17344">$B1639*$AX$4</f>
        <v>6.9184596000000003</v>
      </c>
      <c r="BA1639" s="20"/>
      <c r="BB1639" s="1">
        <f t="shared" ref="BB1639" si="17345">AR1639*AW1639+AT1639*AW1642-AS1639*AX1639-AU1639*AX1642</f>
        <v>2100.0879054072857</v>
      </c>
      <c r="BC1639" s="4">
        <f t="shared" ref="BC1639" si="17346">(AR1639*AX1639+AS1639*AW1639+AT1639*AX1642+AU1639*AW1642)</f>
        <v>0</v>
      </c>
      <c r="BD1639" s="2">
        <f t="shared" ref="BD1639" si="17347">AR1639*AY1639+AT1639*AY1642-AS1639*AZ1639-AU1639*AZ1642</f>
        <v>0</v>
      </c>
      <c r="BE1639" s="3">
        <f t="shared" ref="BE1639" si="17348">(AR1639*AZ1639+AS1639*AY1639+AT1639*AZ1642+AU1639*AY1642)</f>
        <v>14251.279825385003</v>
      </c>
      <c r="BF1639" s="20"/>
      <c r="BG1639" s="11">
        <v>1</v>
      </c>
      <c r="BH1639" s="12">
        <v>0</v>
      </c>
      <c r="BI1639" s="13">
        <v>0</v>
      </c>
      <c r="BJ1639" s="14">
        <v>0</v>
      </c>
      <c r="BK1639" s="20"/>
      <c r="BL1639" s="1">
        <f t="shared" ref="BL1639" si="17349">BB1639*BG1639+BD1639*BG1642-BC1639*BH1639-BE1639*BH1642</f>
        <v>-101793.15574860807</v>
      </c>
      <c r="BM1639" s="4">
        <f t="shared" ref="BM1639" si="17350">(BB1639*BH1639+BC1639*BG1639+BD1639*BH1642+BE1639*BG1642)</f>
        <v>0</v>
      </c>
      <c r="BN1639" s="2">
        <f t="shared" ref="BN1639" si="17351">BB1639*BI1639+BD1639*BI1642-BC1639*BJ1639-BE1639*BJ1642</f>
        <v>0</v>
      </c>
      <c r="BO1639" s="3">
        <f t="shared" ref="BO1639" si="17352">(BB1639*BJ1639+BC1639*BI1639+BD1639*BJ1642+BE1639*BI1642)</f>
        <v>14251.279825385003</v>
      </c>
      <c r="BP1639" s="20"/>
      <c r="BQ1639" s="11">
        <v>1</v>
      </c>
      <c r="BR1639" s="12">
        <v>0</v>
      </c>
      <c r="BS1639" s="13">
        <v>0</v>
      </c>
      <c r="BT1639" s="40">
        <f t="shared" ref="BT1639" si="17353">$B1639*BR$4</f>
        <v>5.7652416000000004</v>
      </c>
      <c r="BU1639" s="20"/>
      <c r="BV1639" s="1">
        <f t="shared" ref="BV1639" si="17354">BL1639*BQ1639+BN1639*BQ1642-BM1639*BR1639-BO1639*BR1642</f>
        <v>-101793.15574860807</v>
      </c>
      <c r="BW1639" s="4">
        <f t="shared" ref="BW1639" si="17355">(BL1639*BR1639+BM1639*BQ1639+BN1639*BR1642+BO1639*BQ1642)</f>
        <v>0</v>
      </c>
      <c r="BX1639" s="2">
        <f t="shared" ref="BX1639" si="17356">BL1639*BS1639+BN1639*BS1642-BM1639*BT1639-BO1639*BT1642</f>
        <v>0</v>
      </c>
      <c r="BY1639" s="3">
        <f t="shared" ref="BY1639" si="17357">(BL1639*BT1639+BM1639*BS1639+BN1639*BT1642+BO1639*BS1642)</f>
        <v>-572610.85629176942</v>
      </c>
      <c r="BZ1639" s="20"/>
      <c r="CA1639" s="11">
        <v>1</v>
      </c>
      <c r="CB1639" s="12">
        <v>0</v>
      </c>
      <c r="CC1639" s="13">
        <v>0</v>
      </c>
      <c r="CD1639" s="14">
        <v>0</v>
      </c>
      <c r="CE1639" s="20"/>
      <c r="CF1639" s="1">
        <f t="shared" ref="CF1639" si="17358">BV1639*CA1639+BX1639*CA1642-BW1639*CB1639-BY1639*CB1642</f>
        <v>1782382.4087907739</v>
      </c>
      <c r="CG1639" s="4">
        <f t="shared" ref="CG1639" si="17359">(BV1639*CB1639+BW1639*CA1639+BX1639*CB1642+BY1639*CA1642)</f>
        <v>0</v>
      </c>
      <c r="CH1639" s="2">
        <f t="shared" ref="CH1639" si="17360">BV1639*CC1639+BX1639*CC1642-BW1639*CD1639-BY1639*CD1642</f>
        <v>0</v>
      </c>
      <c r="CI1639" s="3">
        <f t="shared" ref="CI1639" si="17361">(BV1639*CD1639+BW1639*CC1639+BX1639*CD1642+BY1639*CC1642)</f>
        <v>-572610.85629176942</v>
      </c>
      <c r="CJ1639" s="28"/>
      <c r="CK1639" s="11">
        <v>1</v>
      </c>
      <c r="CL1639" s="12">
        <v>0</v>
      </c>
      <c r="CM1639" s="13">
        <v>0</v>
      </c>
      <c r="CN1639" s="14">
        <v>0</v>
      </c>
      <c r="CP1639" s="1">
        <f t="shared" ref="CP1639" si="17362">CF1639*CK1639+CH1639*CK1642-CG1639*CL1639-CI1639*CL1642</f>
        <v>1782382.4087907739</v>
      </c>
      <c r="CQ1639" s="4">
        <f t="shared" ref="CQ1639" si="17363">(CF1639*CL1639+CG1639*CK1639+CH1639*CL1642+CI1639*CK1642)</f>
        <v>-572610.85629176942</v>
      </c>
      <c r="CR1639" s="2">
        <f t="shared" ref="CR1639" si="17364">CF1639*CM1639+CH1639*CM1642-CG1639*CN1639-CI1639*CN1642</f>
        <v>0</v>
      </c>
      <c r="CS1639" s="3">
        <f t="shared" ref="CS1639" si="17365">(CF1639*CN1639+CG1639*CM1639+CH1639*CN1642+CI1639*CM1642)</f>
        <v>-572610.85629176942</v>
      </c>
      <c r="CU1639" s="29">
        <f t="shared" ref="CU1639" si="17366">20*LOG(((1+$CL$4)/$CL$4)/((CP1639+CP1642)^2+(CQ1639+CQ1642)^2)^0.5)</f>
        <v>-129.71539959224702</v>
      </c>
      <c r="CW1639" s="53">
        <f t="shared" ref="CW1639" si="17367">((CP1639^2+CQ1639^2)^0.5)/((CP1642^2+CQ1642^2)^0.5)</f>
        <v>0.32126150564985129</v>
      </c>
    </row>
    <row r="1640" spans="1:101" ht="18" customHeight="1" thickBot="1">
      <c r="D1640" s="11"/>
      <c r="E1640" s="13"/>
      <c r="F1640" s="13"/>
      <c r="G1640" s="15"/>
      <c r="H1640" s="10"/>
      <c r="I1640" s="11"/>
      <c r="J1640" s="13"/>
      <c r="K1640" s="13"/>
      <c r="L1640" s="15"/>
      <c r="N1640" s="5"/>
      <c r="Q1640" s="6"/>
      <c r="S1640" s="11"/>
      <c r="T1640" s="13"/>
      <c r="U1640" s="13"/>
      <c r="V1640" s="15"/>
      <c r="W1640" s="20"/>
      <c r="X1640" s="5"/>
      <c r="AA1640" s="6"/>
      <c r="AB1640" s="20"/>
      <c r="AC1640" s="11"/>
      <c r="AD1640" s="13"/>
      <c r="AE1640" s="13"/>
      <c r="AF1640" s="15"/>
      <c r="AG1640" s="20"/>
      <c r="AH1640" s="5"/>
      <c r="AK1640" s="6"/>
      <c r="AL1640" s="20"/>
      <c r="AM1640" s="11"/>
      <c r="AN1640" s="13"/>
      <c r="AO1640" s="13"/>
      <c r="AP1640" s="15"/>
      <c r="AR1640" s="5"/>
      <c r="AU1640" s="6"/>
      <c r="AW1640" s="11"/>
      <c r="AX1640" s="13"/>
      <c r="AY1640" s="13"/>
      <c r="AZ1640" s="15"/>
      <c r="BA1640" s="20"/>
      <c r="BB1640" s="5"/>
      <c r="BE1640" s="6"/>
      <c r="BG1640" s="11"/>
      <c r="BH1640" s="13"/>
      <c r="BI1640" s="13"/>
      <c r="BJ1640" s="15"/>
      <c r="BL1640" s="5"/>
      <c r="BO1640" s="6"/>
      <c r="BQ1640" s="11"/>
      <c r="BR1640" s="13"/>
      <c r="BS1640" s="13"/>
      <c r="BT1640" s="15"/>
      <c r="BU1640" s="20"/>
      <c r="BV1640" s="5"/>
      <c r="BY1640" s="6"/>
      <c r="CA1640" s="11"/>
      <c r="CB1640" s="13"/>
      <c r="CC1640" s="13"/>
      <c r="CD1640" s="15"/>
      <c r="CF1640" s="5"/>
      <c r="CI1640" s="6"/>
      <c r="CK1640" s="11"/>
      <c r="CL1640" s="13"/>
      <c r="CM1640" s="13"/>
      <c r="CN1640" s="15"/>
      <c r="CP1640" s="5"/>
      <c r="CS1640" s="6"/>
      <c r="CW1640" s="54"/>
    </row>
    <row r="1641" spans="1:101" ht="18" customHeight="1" thickBot="1">
      <c r="D1641" s="11" t="s">
        <v>101</v>
      </c>
      <c r="E1641" s="13"/>
      <c r="F1641" s="13" t="s">
        <v>102</v>
      </c>
      <c r="G1641" s="15"/>
      <c r="H1641" s="10"/>
      <c r="I1641" s="11" t="s">
        <v>106</v>
      </c>
      <c r="J1641" s="13"/>
      <c r="K1641" s="13" t="s">
        <v>105</v>
      </c>
      <c r="L1641" s="15"/>
      <c r="N1641" s="194" t="s">
        <v>16</v>
      </c>
      <c r="O1641" s="195"/>
      <c r="P1641" s="196" t="s">
        <v>17</v>
      </c>
      <c r="Q1641" s="197"/>
      <c r="S1641" s="11" t="s">
        <v>4</v>
      </c>
      <c r="T1641" s="13"/>
      <c r="U1641" s="13" t="s">
        <v>5</v>
      </c>
      <c r="V1641" s="15"/>
      <c r="W1641" s="20"/>
      <c r="X1641" s="194" t="s">
        <v>111</v>
      </c>
      <c r="Y1641" s="195"/>
      <c r="Z1641" s="196" t="s">
        <v>110</v>
      </c>
      <c r="AA1641" s="197"/>
      <c r="AB1641" s="20"/>
      <c r="AC1641" s="11" t="s">
        <v>18</v>
      </c>
      <c r="AD1641" s="13"/>
      <c r="AE1641" s="13" t="s">
        <v>19</v>
      </c>
      <c r="AF1641" s="15"/>
      <c r="AG1641" s="20"/>
      <c r="AH1641" s="194" t="s">
        <v>114</v>
      </c>
      <c r="AI1641" s="195"/>
      <c r="AJ1641" s="196" t="s">
        <v>115</v>
      </c>
      <c r="AK1641" s="197"/>
      <c r="AL1641" s="20"/>
      <c r="AM1641" s="11" t="s">
        <v>138</v>
      </c>
      <c r="AN1641" s="13"/>
      <c r="AO1641" s="13" t="s">
        <v>137</v>
      </c>
      <c r="AP1641" s="15"/>
      <c r="AR1641" s="194" t="s">
        <v>117</v>
      </c>
      <c r="AS1641" s="195"/>
      <c r="AT1641" s="196" t="s">
        <v>118</v>
      </c>
      <c r="AU1641" s="197"/>
      <c r="AV1641" s="36"/>
      <c r="AW1641" s="11" t="s">
        <v>142</v>
      </c>
      <c r="AX1641" s="13"/>
      <c r="AY1641" s="13" t="s">
        <v>141</v>
      </c>
      <c r="AZ1641" s="15"/>
      <c r="BA1641" s="20"/>
      <c r="BB1641" s="194" t="s">
        <v>122</v>
      </c>
      <c r="BC1641" s="195"/>
      <c r="BD1641" s="196" t="s">
        <v>121</v>
      </c>
      <c r="BE1641" s="197"/>
      <c r="BF1641" s="36"/>
      <c r="BG1641" s="11" t="s">
        <v>145</v>
      </c>
      <c r="BH1641" s="13"/>
      <c r="BI1641" s="13" t="s">
        <v>146</v>
      </c>
      <c r="BJ1641" s="15"/>
      <c r="BK1641" s="36"/>
      <c r="BL1641" s="194" t="s">
        <v>125</v>
      </c>
      <c r="BM1641" s="195"/>
      <c r="BN1641" s="196" t="s">
        <v>126</v>
      </c>
      <c r="BO1641" s="197"/>
      <c r="BP1641" s="36"/>
      <c r="BQ1641" s="11" t="s">
        <v>150</v>
      </c>
      <c r="BR1641" s="13"/>
      <c r="BS1641" s="13" t="s">
        <v>149</v>
      </c>
      <c r="BT1641" s="15"/>
      <c r="BU1641" s="20"/>
      <c r="BV1641" s="194" t="s">
        <v>129</v>
      </c>
      <c r="BW1641" s="195"/>
      <c r="BX1641" s="196" t="s">
        <v>130</v>
      </c>
      <c r="BY1641" s="197"/>
      <c r="BZ1641" s="36"/>
      <c r="CA1641" s="11" t="s">
        <v>154</v>
      </c>
      <c r="CB1641" s="13"/>
      <c r="CC1641" s="13" t="s">
        <v>153</v>
      </c>
      <c r="CD1641" s="15"/>
      <c r="CE1641" s="36"/>
      <c r="CF1641" s="194" t="s">
        <v>134</v>
      </c>
      <c r="CG1641" s="195"/>
      <c r="CH1641" s="196" t="s">
        <v>133</v>
      </c>
      <c r="CI1641" s="197"/>
      <c r="CK1641" s="11" t="s">
        <v>159</v>
      </c>
      <c r="CL1641" s="13"/>
      <c r="CM1641" s="13" t="s">
        <v>158</v>
      </c>
      <c r="CN1641" s="15"/>
      <c r="CP1641" s="109" t="s">
        <v>161</v>
      </c>
      <c r="CQ1641" s="110"/>
      <c r="CR1641" s="111" t="s">
        <v>162</v>
      </c>
      <c r="CS1641" s="112"/>
      <c r="CU1641" s="38" t="s">
        <v>29</v>
      </c>
      <c r="CW1641" s="55" t="s">
        <v>47</v>
      </c>
    </row>
    <row r="1642" spans="1:101" ht="18" customHeight="1" thickTop="1" thickBot="1">
      <c r="D1642" s="16">
        <v>0</v>
      </c>
      <c r="E1642" s="17">
        <f t="shared" ref="E1642" si="17368">$B1639*$E$4</f>
        <v>3.2904991999999997</v>
      </c>
      <c r="F1642" s="18">
        <v>1</v>
      </c>
      <c r="G1642" s="19">
        <v>0</v>
      </c>
      <c r="H1642" s="10"/>
      <c r="I1642" s="16">
        <v>0</v>
      </c>
      <c r="J1642" s="17">
        <v>0</v>
      </c>
      <c r="K1642" s="18">
        <v>1</v>
      </c>
      <c r="L1642" s="19">
        <v>0</v>
      </c>
      <c r="N1642" s="1">
        <f t="shared" ref="N1642" si="17369">D1642*I1639+F1642*I1642-E1642*J1639-G1642*J1642</f>
        <v>0</v>
      </c>
      <c r="O1642" s="4">
        <f t="shared" ref="O1642" si="17370">(D1642*J1639+E1642*I1639+F1642*J1642+G1642*I1642)</f>
        <v>3.2904991999999997</v>
      </c>
      <c r="P1642" s="2">
        <f t="shared" ref="P1642" si="17371">D1642*K1639+F1642*K1642-E1642*L1639-G1642*L1642</f>
        <v>-17.970522872606718</v>
      </c>
      <c r="Q1642" s="3">
        <f t="shared" ref="Q1642" si="17372">(D1642*L1639+E1642*K1639+F1642*L1642+G1642*K1642)</f>
        <v>0</v>
      </c>
      <c r="S1642" s="16">
        <v>0</v>
      </c>
      <c r="T1642" s="17">
        <f t="shared" ref="T1642" si="17373">$B1639*$T$4</f>
        <v>7.2900992000000002</v>
      </c>
      <c r="U1642" s="18">
        <v>1</v>
      </c>
      <c r="V1642" s="19">
        <v>0</v>
      </c>
      <c r="W1642" s="20"/>
      <c r="X1642" s="1">
        <f t="shared" ref="X1642" si="17374">N1642*S1639+P1642*S1642-O1642*T1639-Q1642*T1642</f>
        <v>0</v>
      </c>
      <c r="Y1642" s="4">
        <f t="shared" ref="Y1642" si="17375">(N1642*T1639+O1642*S1639+P1642*T1642+Q1642*S1642)</f>
        <v>-127.71639521717194</v>
      </c>
      <c r="Z1642" s="2">
        <f t="shared" ref="Z1642" si="17376">N1642*U1639+P1642*U1642-O1642*V1639-Q1642*V1642</f>
        <v>-17.970522872606718</v>
      </c>
      <c r="AA1642" s="3">
        <f t="shared" ref="AA1642" si="17377">(N1642*V1639+O1642*U1639+P1642*V1642+Q1642*U1642)</f>
        <v>0</v>
      </c>
      <c r="AB1642" s="20"/>
      <c r="AC1642" s="16">
        <v>0</v>
      </c>
      <c r="AD1642" s="17">
        <v>0</v>
      </c>
      <c r="AE1642" s="18">
        <v>1</v>
      </c>
      <c r="AF1642" s="19">
        <v>0</v>
      </c>
      <c r="AG1642" s="20"/>
      <c r="AH1642" s="1">
        <f t="shared" ref="AH1642" si="17378">X1642*AC1639+Z1642*AC1642-Y1642*AD1639-AA1642*AD1642</f>
        <v>0</v>
      </c>
      <c r="AI1642" s="4">
        <f t="shared" ref="AI1642" si="17379">(X1642*AD1639+Y1642*AC1639+Z1642*AD1642+AA1642*AC1642)</f>
        <v>-127.71639521717194</v>
      </c>
      <c r="AJ1642" s="2">
        <f t="shared" ref="AJ1642" si="17380">X1642*AE1639+Z1642*AE1642-Y1642*AF1639-AA1642*AF1642</f>
        <v>865.63019769503057</v>
      </c>
      <c r="AK1642" s="3">
        <f t="shared" ref="AK1642" si="17381">(X1642*AF1639+Y1642*AE1639+Z1642*AF1642+AA1642*AE1642)</f>
        <v>0</v>
      </c>
      <c r="AL1642" s="20"/>
      <c r="AM1642" s="16">
        <v>0</v>
      </c>
      <c r="AN1642" s="17">
        <f t="shared" ref="AN1642" si="17382">$B1639*$AN$4</f>
        <v>7.6992703999999996</v>
      </c>
      <c r="AO1642" s="18">
        <v>1</v>
      </c>
      <c r="AP1642" s="19">
        <v>0</v>
      </c>
      <c r="AR1642" s="1">
        <f t="shared" ref="AR1642" si="17383">AH1642*AM1639+AJ1642*AM1642-AI1642*AN1639-AK1642*AN1642</f>
        <v>0</v>
      </c>
      <c r="AS1642" s="4">
        <f t="shared" ref="AS1642" si="17384">(AH1642*AN1639+AI1642*AM1639+AJ1642*AN1642+AK1642*AM1642)</f>
        <v>6537.0045632423244</v>
      </c>
      <c r="AT1642" s="2">
        <f t="shared" ref="AT1642" si="17385">AH1642*AO1639+AJ1642*AO1642-AI1642*AP1639-AK1642*AP1642</f>
        <v>865.63019769503057</v>
      </c>
      <c r="AU1642" s="3">
        <f t="shared" ref="AU1642" si="17386">(AH1642*AP1639+AI1642*AO1639+AJ1642*AP1642+AK1642*AO1642)</f>
        <v>0</v>
      </c>
      <c r="AV1642" s="20"/>
      <c r="AW1642" s="16">
        <v>0</v>
      </c>
      <c r="AX1642" s="17">
        <v>0</v>
      </c>
      <c r="AY1642" s="18">
        <v>1</v>
      </c>
      <c r="AZ1642" s="19">
        <v>0</v>
      </c>
      <c r="BA1642" s="20"/>
      <c r="BB1642" s="1">
        <f t="shared" ref="BB1642" si="17387">AR1642*AW1639+AT1642*AW1642-AS1642*AX1639-AU1642*AX1642</f>
        <v>0</v>
      </c>
      <c r="BC1642" s="4">
        <f t="shared" ref="BC1642" si="17388">(AR1642*AX1639+AS1642*AW1639+AT1642*AX1642+AU1642*AW1642)</f>
        <v>6537.0045632423244</v>
      </c>
      <c r="BD1642" s="2">
        <f t="shared" ref="BD1642" si="17389">AR1642*AY1639+AT1642*AY1642-AS1642*AZ1639-AU1642*AZ1642</f>
        <v>-44360.37177811264</v>
      </c>
      <c r="BE1642" s="3">
        <f t="shared" ref="BE1642" si="17390">(AR1642*AZ1639+AS1642*AY1639+AT1642*AZ1642+AU1642*AY1642)</f>
        <v>0</v>
      </c>
      <c r="BF1642" s="20"/>
      <c r="BG1642" s="16">
        <v>0</v>
      </c>
      <c r="BH1642" s="17">
        <f t="shared" ref="BH1642" si="17391">$B1639*$BH$4</f>
        <v>7.2900992000000002</v>
      </c>
      <c r="BI1642" s="18">
        <v>1</v>
      </c>
      <c r="BJ1642" s="19">
        <v>0</v>
      </c>
      <c r="BK1642" s="20"/>
      <c r="BL1642" s="1">
        <f t="shared" ref="BL1642" si="17392">BB1642*BG1639+BD1642*BG1642-BC1642*BH1639-BE1642*BH1642</f>
        <v>0</v>
      </c>
      <c r="BM1642" s="4">
        <f t="shared" ref="BM1642" si="17393">(BB1642*BH1639+BC1642*BG1639+BD1642*BH1642+BE1642*BG1642)</f>
        <v>-316854.50624807924</v>
      </c>
      <c r="BN1642" s="2">
        <f t="shared" ref="BN1642" si="17394">BB1642*BI1639+BD1642*BI1642-BC1642*BJ1639-BE1642*BJ1642</f>
        <v>-44360.37177811264</v>
      </c>
      <c r="BO1642" s="3">
        <f t="shared" ref="BO1642" si="17395">(BB1642*BJ1639+BC1642*BI1639+BD1642*BJ1642+BE1642*BI1642)</f>
        <v>0</v>
      </c>
      <c r="BP1642" s="20"/>
      <c r="BQ1642" s="16">
        <v>0</v>
      </c>
      <c r="BR1642" s="17">
        <v>0</v>
      </c>
      <c r="BS1642" s="18">
        <v>1</v>
      </c>
      <c r="BT1642" s="19">
        <v>0</v>
      </c>
      <c r="BU1642" s="20"/>
      <c r="BV1642" s="1">
        <f t="shared" ref="BV1642" si="17396">BL1642*BQ1639+BN1642*BQ1642-BM1642*BR1639-BO1642*BR1642</f>
        <v>0</v>
      </c>
      <c r="BW1642" s="4">
        <f t="shared" ref="BW1642" si="17397">(BL1642*BR1639+BM1642*BQ1639+BN1642*BR1642+BO1642*BQ1642)</f>
        <v>-316854.50624807924</v>
      </c>
      <c r="BX1642" s="2">
        <f t="shared" ref="BX1642" si="17398">BL1642*BS1639+BN1642*BS1642-BM1642*BT1639-BO1642*BT1642</f>
        <v>1782382.4087907739</v>
      </c>
      <c r="BY1642" s="3">
        <f t="shared" ref="BY1642" si="17399">(BL1642*BT1639+BM1642*BS1639+BN1642*BT1642+BO1642*BS1642)</f>
        <v>0</v>
      </c>
      <c r="BZ1642" s="20"/>
      <c r="CA1642" s="16">
        <v>0</v>
      </c>
      <c r="CB1642" s="17">
        <f t="shared" ref="CB1642" si="17400">$B1639*$CB$4</f>
        <v>3.2904991999999997</v>
      </c>
      <c r="CC1642" s="18">
        <v>1</v>
      </c>
      <c r="CD1642" s="19">
        <v>0</v>
      </c>
      <c r="CE1642" s="20"/>
      <c r="CF1642" s="1">
        <f t="shared" ref="CF1642" si="17401">BV1642*CA1639+BX1642*CA1642-BW1642*CB1639-BY1642*CB1642</f>
        <v>0</v>
      </c>
      <c r="CG1642" s="4">
        <f t="shared" ref="CG1642" si="17402">(BV1642*CB1639+BW1642*CA1639+BX1642*CB1642+BY1642*CA1642)</f>
        <v>5548073.3839720348</v>
      </c>
      <c r="CH1642" s="2">
        <f t="shared" ref="CH1642" si="17403">BV1642*CC1639+BX1642*CC1642-BW1642*CD1639-BY1642*CD1642</f>
        <v>1782382.4087907739</v>
      </c>
      <c r="CI1642" s="3">
        <f t="shared" ref="CI1642" si="17404">(BV1642*CD1639+BW1642*CC1639+BX1642*CD1642+BY1642*CC1642)</f>
        <v>0</v>
      </c>
      <c r="CK1642" s="16">
        <f t="shared" ref="CK1642" si="17405">1/$CL$4</f>
        <v>1</v>
      </c>
      <c r="CL1642" s="17">
        <v>0</v>
      </c>
      <c r="CM1642" s="18">
        <v>1</v>
      </c>
      <c r="CN1642" s="19">
        <v>0</v>
      </c>
      <c r="CP1642" s="1">
        <f t="shared" ref="CP1642" si="17406">CF1642*CK1639+CH1642*CK1642-CG1642*CL1639-CI1642*CL1642</f>
        <v>1782382.4087907739</v>
      </c>
      <c r="CQ1642" s="4">
        <f t="shared" ref="CQ1642" si="17407">(CF1642*CL1639+CG1642*CK1639+CH1642*CL1642+CI1642*CK1642)</f>
        <v>5548073.3839720348</v>
      </c>
      <c r="CR1642" s="2">
        <f t="shared" ref="CR1642" si="17408">CF1642*CM1639+CH1642*CM1642-CG1642*CN1639-CI1642*CN1642</f>
        <v>1782382.4087907739</v>
      </c>
      <c r="CS1642" s="3">
        <f t="shared" ref="CS1642" si="17409">(CF1642*CN1639+CG1642*CM1639+CH1642*CN1642+CI1642*CM1642)</f>
        <v>0</v>
      </c>
      <c r="CU1642" s="39">
        <f t="shared" ref="CU1642" si="17410">(180/PI())*ATAN(-1*(CQ1639/CP1639))</f>
        <v>17.810212681211553</v>
      </c>
      <c r="CW1642" s="56">
        <f t="shared" ref="CW1642" si="17411">20*LOG(((1-(10^(CU1639/20)^2)*(1-((1-CW1639)/(1+CW1639))^2))^0.5))</f>
        <v>-3.4137192315987033E-13</v>
      </c>
    </row>
    <row r="1643" spans="1:101" ht="18" customHeight="1">
      <c r="E1643" s="20"/>
      <c r="F1643" s="20"/>
      <c r="G1643" s="20"/>
      <c r="H1643" s="20"/>
      <c r="I1643" s="20"/>
      <c r="J1643" s="20"/>
      <c r="K1643" s="20"/>
      <c r="L1643" s="20"/>
      <c r="M1643" s="20"/>
      <c r="N1643" s="20"/>
      <c r="O1643" s="20"/>
      <c r="P1643" s="20"/>
      <c r="Q1643" s="20"/>
      <c r="R1643" s="20"/>
      <c r="S1643" s="20"/>
      <c r="T1643" s="20"/>
      <c r="U1643" s="20"/>
      <c r="V1643" s="20"/>
      <c r="W1643" s="20"/>
      <c r="X1643" s="20"/>
      <c r="Y1643" s="20"/>
      <c r="Z1643" s="20"/>
      <c r="AA1643" s="20"/>
      <c r="AB1643" s="30"/>
      <c r="AC1643" s="20"/>
      <c r="AD1643" s="20"/>
      <c r="AE1643" s="20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</row>
    <row r="1644" spans="1:101" ht="18" customHeight="1"/>
    <row r="1645" spans="1:101" ht="18" customHeight="1" thickBot="1">
      <c r="A1645" s="23"/>
      <c r="B1645" s="23"/>
      <c r="C1645" s="23"/>
      <c r="D1645" s="20" t="s">
        <v>6</v>
      </c>
      <c r="E1645" s="20"/>
      <c r="F1645" s="20"/>
      <c r="G1645" s="20"/>
      <c r="H1645" s="20"/>
      <c r="I1645" s="20" t="s">
        <v>7</v>
      </c>
      <c r="J1645" s="20"/>
      <c r="K1645" s="20"/>
      <c r="L1645" s="20"/>
      <c r="M1645" s="23"/>
      <c r="N1645" s="23"/>
      <c r="O1645" s="24" t="s">
        <v>8</v>
      </c>
      <c r="P1645" s="23"/>
      <c r="Q1645" s="23"/>
      <c r="R1645" s="23"/>
      <c r="S1645" s="20"/>
      <c r="T1645" s="20" t="s">
        <v>9</v>
      </c>
      <c r="U1645" s="23"/>
      <c r="V1645" s="23"/>
      <c r="W1645" s="23"/>
      <c r="X1645" s="23"/>
      <c r="Y1645" s="24" t="s">
        <v>10</v>
      </c>
      <c r="Z1645" s="23"/>
      <c r="AA1645" s="23"/>
      <c r="AB1645" s="23"/>
      <c r="AC1645" s="24" t="s">
        <v>11</v>
      </c>
      <c r="AD1645" s="20"/>
      <c r="AE1645" s="20"/>
      <c r="AF1645" s="20"/>
      <c r="AG1645" s="20"/>
      <c r="AH1645" s="23"/>
      <c r="AI1645" s="24" t="s">
        <v>12</v>
      </c>
      <c r="AJ1645" s="23"/>
      <c r="AK1645" s="23"/>
      <c r="AL1645" s="20"/>
      <c r="AM1645" s="24" t="s">
        <v>21</v>
      </c>
      <c r="AN1645" s="20"/>
      <c r="AO1645" s="23"/>
      <c r="AP1645" s="23"/>
      <c r="AQ1645" s="23"/>
      <c r="AR1645" s="23"/>
      <c r="AS1645" s="24" t="s">
        <v>87</v>
      </c>
      <c r="AT1645" s="23"/>
      <c r="AU1645" s="23"/>
      <c r="AV1645" s="23"/>
      <c r="AW1645" s="24" t="s">
        <v>22</v>
      </c>
      <c r="AX1645" s="20"/>
      <c r="AY1645" s="20"/>
      <c r="AZ1645" s="20"/>
      <c r="BA1645" s="20"/>
      <c r="BB1645" s="23"/>
      <c r="BC1645" s="24" t="s">
        <v>13</v>
      </c>
      <c r="BD1645" s="23"/>
      <c r="BE1645" s="23"/>
      <c r="BF1645" s="23"/>
      <c r="BG1645" s="24" t="s">
        <v>23</v>
      </c>
      <c r="BH1645" s="20"/>
      <c r="BI1645" s="23"/>
      <c r="BJ1645" s="23"/>
      <c r="BK1645" s="23"/>
      <c r="BL1645" s="23"/>
      <c r="BM1645" s="24" t="s">
        <v>24</v>
      </c>
      <c r="BN1645" s="23"/>
      <c r="BO1645" s="23"/>
      <c r="BP1645" s="23"/>
      <c r="BQ1645" s="24" t="s">
        <v>22</v>
      </c>
      <c r="BR1645" s="20"/>
      <c r="BS1645" s="20"/>
      <c r="BT1645" s="20"/>
      <c r="BU1645" s="20"/>
      <c r="BV1645" s="23"/>
      <c r="BW1645" s="24" t="s">
        <v>25</v>
      </c>
      <c r="BX1645" s="23"/>
      <c r="BY1645" s="23"/>
      <c r="BZ1645" s="23"/>
      <c r="CA1645" s="24" t="s">
        <v>23</v>
      </c>
      <c r="CB1645" s="20"/>
      <c r="CC1645" s="23"/>
      <c r="CD1645" s="23"/>
      <c r="CE1645" s="23"/>
      <c r="CF1645" s="23"/>
      <c r="CG1645" s="24" t="s">
        <v>88</v>
      </c>
      <c r="CH1645" s="23"/>
      <c r="CI1645" s="23"/>
      <c r="CJ1645" s="23"/>
      <c r="CK1645" s="24" t="s">
        <v>155</v>
      </c>
      <c r="CL1645" s="24"/>
      <c r="CM1645" s="23"/>
      <c r="CN1645" s="23"/>
      <c r="CO1645" s="23"/>
      <c r="CP1645" s="23"/>
      <c r="CQ1645" s="24" t="s">
        <v>89</v>
      </c>
      <c r="CR1645" s="23"/>
      <c r="CS1645" s="23"/>
    </row>
    <row r="1646" spans="1:101" ht="18" customHeight="1" thickBot="1">
      <c r="A1646" s="23"/>
      <c r="B1646" s="33"/>
      <c r="C1646" s="23"/>
      <c r="D1646" s="7" t="s">
        <v>99</v>
      </c>
      <c r="E1646" s="8"/>
      <c r="F1646" s="8" t="s">
        <v>100</v>
      </c>
      <c r="G1646" s="9"/>
      <c r="H1646" s="10"/>
      <c r="I1646" s="7" t="s">
        <v>103</v>
      </c>
      <c r="J1646" s="8"/>
      <c r="K1646" s="8" t="s">
        <v>104</v>
      </c>
      <c r="L1646" s="9"/>
      <c r="M1646" s="23"/>
      <c r="N1646" s="194" t="s">
        <v>74</v>
      </c>
      <c r="O1646" s="195"/>
      <c r="P1646" s="196" t="s">
        <v>75</v>
      </c>
      <c r="Q1646" s="197"/>
      <c r="R1646" s="23"/>
      <c r="S1646" s="7" t="s">
        <v>2</v>
      </c>
      <c r="T1646" s="8"/>
      <c r="U1646" s="8" t="s">
        <v>3</v>
      </c>
      <c r="V1646" s="9"/>
      <c r="W1646" s="20"/>
      <c r="X1646" s="194" t="s">
        <v>108</v>
      </c>
      <c r="Y1646" s="195"/>
      <c r="Z1646" s="196" t="s">
        <v>109</v>
      </c>
      <c r="AA1646" s="197"/>
      <c r="AB1646" s="20"/>
      <c r="AC1646" s="7" t="s">
        <v>107</v>
      </c>
      <c r="AD1646" s="8"/>
      <c r="AE1646" s="8" t="s">
        <v>14</v>
      </c>
      <c r="AF1646" s="9"/>
      <c r="AG1646" s="20"/>
      <c r="AH1646" s="194" t="s">
        <v>112</v>
      </c>
      <c r="AI1646" s="195"/>
      <c r="AJ1646" s="196" t="s">
        <v>113</v>
      </c>
      <c r="AK1646" s="197"/>
      <c r="AL1646" s="20"/>
      <c r="AM1646" s="106" t="s">
        <v>135</v>
      </c>
      <c r="AN1646" s="107"/>
      <c r="AO1646" s="107" t="s">
        <v>136</v>
      </c>
      <c r="AP1646" s="108"/>
      <c r="AQ1646" s="23"/>
      <c r="AR1646" s="194" t="s">
        <v>116</v>
      </c>
      <c r="AS1646" s="195"/>
      <c r="AT1646" s="196" t="s">
        <v>0</v>
      </c>
      <c r="AU1646" s="197"/>
      <c r="AV1646" s="36"/>
      <c r="AW1646" s="7" t="s">
        <v>139</v>
      </c>
      <c r="AX1646" s="8"/>
      <c r="AY1646" s="8" t="s">
        <v>140</v>
      </c>
      <c r="AZ1646" s="9"/>
      <c r="BA1646" s="20"/>
      <c r="BB1646" s="194" t="s">
        <v>119</v>
      </c>
      <c r="BC1646" s="195"/>
      <c r="BD1646" s="196" t="s">
        <v>120</v>
      </c>
      <c r="BE1646" s="197"/>
      <c r="BF1646" s="36"/>
      <c r="BG1646" s="190" t="s">
        <v>143</v>
      </c>
      <c r="BH1646" s="191"/>
      <c r="BI1646" s="192" t="s">
        <v>144</v>
      </c>
      <c r="BJ1646" s="193"/>
      <c r="BK1646" s="36"/>
      <c r="BL1646" s="194" t="s">
        <v>123</v>
      </c>
      <c r="BM1646" s="195"/>
      <c r="BN1646" s="196" t="s">
        <v>124</v>
      </c>
      <c r="BO1646" s="197"/>
      <c r="BP1646" s="36"/>
      <c r="BQ1646" s="7" t="s">
        <v>147</v>
      </c>
      <c r="BR1646" s="8"/>
      <c r="BS1646" s="8" t="s">
        <v>148</v>
      </c>
      <c r="BT1646" s="9"/>
      <c r="BU1646" s="20"/>
      <c r="BV1646" s="194" t="s">
        <v>127</v>
      </c>
      <c r="BW1646" s="195"/>
      <c r="BX1646" s="196" t="s">
        <v>128</v>
      </c>
      <c r="BY1646" s="197"/>
      <c r="BZ1646" s="36"/>
      <c r="CA1646" s="7" t="s">
        <v>151</v>
      </c>
      <c r="CB1646" s="8"/>
      <c r="CC1646" s="8" t="s">
        <v>152</v>
      </c>
      <c r="CD1646" s="9"/>
      <c r="CE1646" s="36"/>
      <c r="CF1646" s="194" t="s">
        <v>131</v>
      </c>
      <c r="CG1646" s="195"/>
      <c r="CH1646" s="196" t="s">
        <v>132</v>
      </c>
      <c r="CI1646" s="197"/>
      <c r="CJ1646" s="23"/>
      <c r="CK1646" s="7" t="s">
        <v>156</v>
      </c>
      <c r="CL1646" s="8"/>
      <c r="CM1646" s="8" t="s">
        <v>157</v>
      </c>
      <c r="CN1646" s="9"/>
      <c r="CO1646" s="23"/>
      <c r="CP1646" s="194" t="s">
        <v>160</v>
      </c>
      <c r="CQ1646" s="195"/>
      <c r="CR1646" s="196" t="s">
        <v>132</v>
      </c>
      <c r="CS1646" s="197"/>
      <c r="CU1646" s="26" t="s">
        <v>15</v>
      </c>
      <c r="CW1646" s="52" t="s">
        <v>46</v>
      </c>
    </row>
    <row r="1647" spans="1:101" ht="18" customHeight="1" thickTop="1" thickBot="1">
      <c r="B1647" s="34">
        <v>4.0599999999999996</v>
      </c>
      <c r="D1647" s="11">
        <v>1</v>
      </c>
      <c r="E1647" s="12">
        <v>0</v>
      </c>
      <c r="F1647" s="13">
        <v>0</v>
      </c>
      <c r="G1647" s="14">
        <v>0</v>
      </c>
      <c r="H1647" s="10"/>
      <c r="I1647" s="11">
        <v>1</v>
      </c>
      <c r="J1647" s="12">
        <v>0</v>
      </c>
      <c r="K1647" s="13">
        <v>0</v>
      </c>
      <c r="L1647" s="40">
        <f t="shared" ref="L1647" si="17412">$B1647*$J$4</f>
        <v>5.7937823999999996</v>
      </c>
      <c r="N1647" s="1">
        <f t="shared" ref="N1647" si="17413">D1647*I1647+F1647*I1650-E1647*J1647-G1647*J1650</f>
        <v>1</v>
      </c>
      <c r="O1647" s="4">
        <f t="shared" ref="O1647" si="17414">(D1647*J1647+E1647*I1647+F1647*J1650+G1647*I1650)</f>
        <v>0</v>
      </c>
      <c r="P1647" s="2">
        <f t="shared" ref="P1647" si="17415">D1647*K1647+F1647*K1650-E1647*L1647-G1647*L1650</f>
        <v>0</v>
      </c>
      <c r="Q1647" s="3">
        <f t="shared" ref="Q1647" si="17416">(D1647*L1647+E1647*K1647+F1647*L1650+G1647*K1650)</f>
        <v>5.7937823999999996</v>
      </c>
      <c r="S1647" s="11">
        <v>1</v>
      </c>
      <c r="T1647" s="12">
        <v>0</v>
      </c>
      <c r="U1647" s="13">
        <v>0</v>
      </c>
      <c r="V1647" s="13">
        <v>0</v>
      </c>
      <c r="W1647" s="20"/>
      <c r="X1647" s="1">
        <f t="shared" ref="X1647" si="17417">N1647*S1647+P1647*S1650-O1647*T1647-Q1647*T1650</f>
        <v>-41.446343728517114</v>
      </c>
      <c r="Y1647" s="4">
        <f t="shared" ref="Y1647" si="17418">(N1647*T1647+O1647*S1647+P1647*T1650+Q1647*S1650)</f>
        <v>0</v>
      </c>
      <c r="Z1647" s="2">
        <f t="shared" ref="Z1647" si="17419">N1647*U1647+P1647*U1650-O1647*V1647-Q1647*V1650</f>
        <v>0</v>
      </c>
      <c r="AA1647" s="3">
        <f t="shared" ref="AA1647" si="17420">(N1647*V1647+O1647*U1647+P1647*V1650+Q1647*U1650)</f>
        <v>5.7937823999999996</v>
      </c>
      <c r="AB1647" s="20"/>
      <c r="AC1647" s="11">
        <v>1</v>
      </c>
      <c r="AD1647" s="12">
        <v>0</v>
      </c>
      <c r="AE1647" s="13">
        <v>0</v>
      </c>
      <c r="AF1647" s="40">
        <f t="shared" ref="AF1647" si="17421">$B1647*$AD$4</f>
        <v>6.9527093999999998</v>
      </c>
      <c r="AG1647" s="20"/>
      <c r="AH1647" s="1">
        <f t="shared" ref="AH1647" si="17422">X1647*AC1647+Z1647*AC1650-Y1647*AD1647-AA1647*AD1650</f>
        <v>-41.446343728517114</v>
      </c>
      <c r="AI1647" s="4">
        <f t="shared" ref="AI1647" si="17423">(X1647*AD1647+Y1647*AC1647+Z1647*AD1650+AA1647*AC1650)</f>
        <v>0</v>
      </c>
      <c r="AJ1647" s="2">
        <f t="shared" ref="AJ1647" si="17424">X1647*AE1647+Z1647*AE1650-Y1647*AF1647-AA1647*AF1650</f>
        <v>0</v>
      </c>
      <c r="AK1647" s="3">
        <f t="shared" ref="AK1647" si="17425">(X1647*AF1647+Y1647*AE1647+Z1647*AF1650+AA1647*AE1650)</f>
        <v>-282.37060123689196</v>
      </c>
      <c r="AL1647" s="20"/>
      <c r="AM1647" s="11">
        <v>1</v>
      </c>
      <c r="AN1647" s="12">
        <v>0</v>
      </c>
      <c r="AO1647" s="13">
        <v>0</v>
      </c>
      <c r="AP1647" s="14">
        <v>0</v>
      </c>
      <c r="AR1647" s="1">
        <f t="shared" ref="AR1647" si="17426">AH1647*AM1647+AJ1647*AM1650-AI1647*AN1647-AK1647*AN1650</f>
        <v>2143.3638801451525</v>
      </c>
      <c r="AS1647" s="4">
        <f t="shared" ref="AS1647" si="17427">(AH1647*AN1647+AI1647*AM1647+AJ1647*AN1650+AK1647*AM1650)</f>
        <v>0</v>
      </c>
      <c r="AT1647" s="2">
        <f t="shared" ref="AT1647" si="17428">AH1647*AO1647+AJ1647*AO1650-AI1647*AP1647-AK1647*AP1650</f>
        <v>0</v>
      </c>
      <c r="AU1647" s="3">
        <f t="shared" ref="AU1647" si="17429">(AH1647*AP1647+AI1647*AO1647+AJ1647*AP1650+AK1647*AO1650)</f>
        <v>-282.37060123689196</v>
      </c>
      <c r="AV1647" s="20"/>
      <c r="AW1647" s="11">
        <v>1</v>
      </c>
      <c r="AX1647" s="12">
        <v>0</v>
      </c>
      <c r="AY1647" s="13">
        <v>0</v>
      </c>
      <c r="AZ1647" s="40">
        <f t="shared" ref="AZ1647" si="17430">$B1647*$AX$4</f>
        <v>6.9527093999999998</v>
      </c>
      <c r="BA1647" s="20"/>
      <c r="BB1647" s="1">
        <f t="shared" ref="BB1647" si="17431">AR1647*AW1647+AT1647*AW1650-AS1647*AX1647-AU1647*AX1650</f>
        <v>2143.3638801451525</v>
      </c>
      <c r="BC1647" s="4">
        <f t="shared" ref="BC1647" si="17432">(AR1647*AX1647+AS1647*AW1647+AT1647*AX1650+AU1647*AW1650)</f>
        <v>0</v>
      </c>
      <c r="BD1647" s="2">
        <f t="shared" ref="BD1647" si="17433">AR1647*AY1647+AT1647*AY1650-AS1647*AZ1647-AU1647*AZ1650</f>
        <v>0</v>
      </c>
      <c r="BE1647" s="3">
        <f t="shared" ref="BE1647" si="17434">(AR1647*AZ1647+AS1647*AY1647+AT1647*AZ1650+AU1647*AY1650)</f>
        <v>14619.815595868784</v>
      </c>
      <c r="BF1647" s="20"/>
      <c r="BG1647" s="11">
        <v>1</v>
      </c>
      <c r="BH1647" s="12">
        <v>0</v>
      </c>
      <c r="BI1647" s="13">
        <v>0</v>
      </c>
      <c r="BJ1647" s="14">
        <v>0</v>
      </c>
      <c r="BK1647" s="20"/>
      <c r="BL1647" s="1">
        <f t="shared" ref="BL1647" si="17435">BB1647*BG1647+BD1647*BG1650-BC1647*BH1647-BE1647*BH1650</f>
        <v>-104964.16539637407</v>
      </c>
      <c r="BM1647" s="4">
        <f t="shared" ref="BM1647" si="17436">(BB1647*BH1647+BC1647*BG1647+BD1647*BH1650+BE1647*BG1650)</f>
        <v>0</v>
      </c>
      <c r="BN1647" s="2">
        <f t="shared" ref="BN1647" si="17437">BB1647*BI1647+BD1647*BI1650-BC1647*BJ1647-BE1647*BJ1650</f>
        <v>0</v>
      </c>
      <c r="BO1647" s="3">
        <f t="shared" ref="BO1647" si="17438">(BB1647*BJ1647+BC1647*BI1647+BD1647*BJ1650+BE1647*BI1650)</f>
        <v>14619.815595868784</v>
      </c>
      <c r="BP1647" s="20"/>
      <c r="BQ1647" s="11">
        <v>1</v>
      </c>
      <c r="BR1647" s="12">
        <v>0</v>
      </c>
      <c r="BS1647" s="13">
        <v>0</v>
      </c>
      <c r="BT1647" s="40">
        <f t="shared" ref="BT1647" si="17439">$B1647*BR$4</f>
        <v>5.7937823999999996</v>
      </c>
      <c r="BU1647" s="20"/>
      <c r="BV1647" s="1">
        <f t="shared" ref="BV1647" si="17440">BL1647*BQ1647+BN1647*BQ1650-BM1647*BR1647-BO1647*BR1650</f>
        <v>-104964.16539637407</v>
      </c>
      <c r="BW1647" s="4">
        <f t="shared" ref="BW1647" si="17441">(BL1647*BR1647+BM1647*BQ1647+BN1647*BR1650+BO1647*BQ1650)</f>
        <v>0</v>
      </c>
      <c r="BX1647" s="2">
        <f t="shared" ref="BX1647" si="17442">BL1647*BS1647+BN1647*BS1650-BM1647*BT1647-BO1647*BT1650</f>
        <v>0</v>
      </c>
      <c r="BY1647" s="3">
        <f t="shared" ref="BY1647" si="17443">(BL1647*BT1647+BM1647*BS1647+BN1647*BT1650+BO1647*BS1650)</f>
        <v>-593519.71850833227</v>
      </c>
      <c r="BZ1647" s="20"/>
      <c r="CA1647" s="11">
        <v>1</v>
      </c>
      <c r="CB1647" s="12">
        <v>0</v>
      </c>
      <c r="CC1647" s="13">
        <v>0</v>
      </c>
      <c r="CD1647" s="14">
        <v>0</v>
      </c>
      <c r="CE1647" s="20"/>
      <c r="CF1647" s="1">
        <f t="shared" ref="CF1647" si="17444">BV1647*CA1647+BX1647*CA1650-BW1647*CB1647-BY1647*CB1650</f>
        <v>1857680.1923461314</v>
      </c>
      <c r="CG1647" s="4">
        <f t="shared" ref="CG1647" si="17445">(BV1647*CB1647+BW1647*CA1647+BX1647*CB1650+BY1647*CA1650)</f>
        <v>0</v>
      </c>
      <c r="CH1647" s="2">
        <f t="shared" ref="CH1647" si="17446">BV1647*CC1647+BX1647*CC1650-BW1647*CD1647-BY1647*CD1650</f>
        <v>0</v>
      </c>
      <c r="CI1647" s="3">
        <f t="shared" ref="CI1647" si="17447">(BV1647*CD1647+BW1647*CC1647+BX1647*CD1650+BY1647*CC1650)</f>
        <v>-593519.71850833227</v>
      </c>
      <c r="CJ1647" s="28"/>
      <c r="CK1647" s="11">
        <v>1</v>
      </c>
      <c r="CL1647" s="12">
        <v>0</v>
      </c>
      <c r="CM1647" s="13">
        <v>0</v>
      </c>
      <c r="CN1647" s="14">
        <v>0</v>
      </c>
      <c r="CP1647" s="1">
        <f t="shared" ref="CP1647" si="17448">CF1647*CK1647+CH1647*CK1650-CG1647*CL1647-CI1647*CL1650</f>
        <v>1857680.1923461314</v>
      </c>
      <c r="CQ1647" s="4">
        <f t="shared" ref="CQ1647" si="17449">(CF1647*CL1647+CG1647*CK1647+CH1647*CL1650+CI1647*CK1650)</f>
        <v>-593519.71850833227</v>
      </c>
      <c r="CR1647" s="2">
        <f t="shared" ref="CR1647" si="17450">CF1647*CM1647+CH1647*CM1650-CG1647*CN1647-CI1647*CN1650</f>
        <v>0</v>
      </c>
      <c r="CS1647" s="3">
        <f t="shared" ref="CS1647" si="17451">(CF1647*CN1647+CG1647*CM1647+CH1647*CN1650+CI1647*CM1650)</f>
        <v>-593519.71850833227</v>
      </c>
      <c r="CU1647" s="29">
        <f t="shared" ref="CU1647" si="17452">20*LOG(((1+$CL$4)/$CL$4)/((CP1647+CP1650)^2+(CQ1647+CQ1650)^2)^0.5)</f>
        <v>-130.11377477611967</v>
      </c>
      <c r="CW1647" s="53">
        <f t="shared" ref="CW1647" si="17453">((CP1647^2+CQ1647^2)^0.5)/((CP1650^2+CQ1650^2)^0.5)</f>
        <v>0.3194950998314251</v>
      </c>
    </row>
    <row r="1648" spans="1:101" ht="18" customHeight="1" thickBot="1">
      <c r="D1648" s="11"/>
      <c r="E1648" s="13"/>
      <c r="F1648" s="13"/>
      <c r="G1648" s="15"/>
      <c r="H1648" s="10"/>
      <c r="I1648" s="11"/>
      <c r="J1648" s="13"/>
      <c r="K1648" s="13"/>
      <c r="L1648" s="15"/>
      <c r="N1648" s="5"/>
      <c r="Q1648" s="6"/>
      <c r="S1648" s="11"/>
      <c r="T1648" s="13"/>
      <c r="U1648" s="13"/>
      <c r="V1648" s="15"/>
      <c r="W1648" s="20"/>
      <c r="X1648" s="5"/>
      <c r="AA1648" s="6"/>
      <c r="AB1648" s="20"/>
      <c r="AC1648" s="11"/>
      <c r="AD1648" s="13"/>
      <c r="AE1648" s="13"/>
      <c r="AF1648" s="15"/>
      <c r="AG1648" s="20"/>
      <c r="AH1648" s="5"/>
      <c r="AK1648" s="6"/>
      <c r="AL1648" s="20"/>
      <c r="AM1648" s="11"/>
      <c r="AN1648" s="13"/>
      <c r="AO1648" s="13"/>
      <c r="AP1648" s="15"/>
      <c r="AR1648" s="5"/>
      <c r="AU1648" s="6"/>
      <c r="AW1648" s="11"/>
      <c r="AX1648" s="13"/>
      <c r="AY1648" s="13"/>
      <c r="AZ1648" s="15"/>
      <c r="BA1648" s="20"/>
      <c r="BB1648" s="5"/>
      <c r="BE1648" s="6"/>
      <c r="BG1648" s="11"/>
      <c r="BH1648" s="13"/>
      <c r="BI1648" s="13"/>
      <c r="BJ1648" s="15"/>
      <c r="BL1648" s="5"/>
      <c r="BO1648" s="6"/>
      <c r="BQ1648" s="11"/>
      <c r="BR1648" s="13"/>
      <c r="BS1648" s="13"/>
      <c r="BT1648" s="15"/>
      <c r="BU1648" s="20"/>
      <c r="BV1648" s="5"/>
      <c r="BY1648" s="6"/>
      <c r="CA1648" s="11"/>
      <c r="CB1648" s="13"/>
      <c r="CC1648" s="13"/>
      <c r="CD1648" s="15"/>
      <c r="CF1648" s="5"/>
      <c r="CI1648" s="6"/>
      <c r="CK1648" s="11"/>
      <c r="CL1648" s="13"/>
      <c r="CM1648" s="13"/>
      <c r="CN1648" s="15"/>
      <c r="CP1648" s="5"/>
      <c r="CS1648" s="6"/>
      <c r="CW1648" s="54"/>
    </row>
    <row r="1649" spans="1:101" ht="18" customHeight="1" thickBot="1">
      <c r="D1649" s="11" t="s">
        <v>101</v>
      </c>
      <c r="E1649" s="13"/>
      <c r="F1649" s="13" t="s">
        <v>102</v>
      </c>
      <c r="G1649" s="15"/>
      <c r="H1649" s="10"/>
      <c r="I1649" s="11" t="s">
        <v>106</v>
      </c>
      <c r="J1649" s="13"/>
      <c r="K1649" s="13" t="s">
        <v>105</v>
      </c>
      <c r="L1649" s="15"/>
      <c r="N1649" s="194" t="s">
        <v>16</v>
      </c>
      <c r="O1649" s="195"/>
      <c r="P1649" s="196" t="s">
        <v>17</v>
      </c>
      <c r="Q1649" s="197"/>
      <c r="S1649" s="11" t="s">
        <v>4</v>
      </c>
      <c r="T1649" s="13"/>
      <c r="U1649" s="13" t="s">
        <v>5</v>
      </c>
      <c r="V1649" s="15"/>
      <c r="W1649" s="20"/>
      <c r="X1649" s="194" t="s">
        <v>111</v>
      </c>
      <c r="Y1649" s="195"/>
      <c r="Z1649" s="196" t="s">
        <v>110</v>
      </c>
      <c r="AA1649" s="197"/>
      <c r="AB1649" s="20"/>
      <c r="AC1649" s="11" t="s">
        <v>18</v>
      </c>
      <c r="AD1649" s="13"/>
      <c r="AE1649" s="13" t="s">
        <v>19</v>
      </c>
      <c r="AF1649" s="15"/>
      <c r="AG1649" s="20"/>
      <c r="AH1649" s="194" t="s">
        <v>114</v>
      </c>
      <c r="AI1649" s="195"/>
      <c r="AJ1649" s="196" t="s">
        <v>115</v>
      </c>
      <c r="AK1649" s="197"/>
      <c r="AL1649" s="20"/>
      <c r="AM1649" s="11" t="s">
        <v>138</v>
      </c>
      <c r="AN1649" s="13"/>
      <c r="AO1649" s="13" t="s">
        <v>137</v>
      </c>
      <c r="AP1649" s="15"/>
      <c r="AR1649" s="194" t="s">
        <v>117</v>
      </c>
      <c r="AS1649" s="195"/>
      <c r="AT1649" s="196" t="s">
        <v>118</v>
      </c>
      <c r="AU1649" s="197"/>
      <c r="AV1649" s="36"/>
      <c r="AW1649" s="11" t="s">
        <v>142</v>
      </c>
      <c r="AX1649" s="13"/>
      <c r="AY1649" s="13" t="s">
        <v>141</v>
      </c>
      <c r="AZ1649" s="15"/>
      <c r="BA1649" s="20"/>
      <c r="BB1649" s="194" t="s">
        <v>122</v>
      </c>
      <c r="BC1649" s="195"/>
      <c r="BD1649" s="196" t="s">
        <v>121</v>
      </c>
      <c r="BE1649" s="197"/>
      <c r="BF1649" s="36"/>
      <c r="BG1649" s="11" t="s">
        <v>145</v>
      </c>
      <c r="BH1649" s="13"/>
      <c r="BI1649" s="13" t="s">
        <v>146</v>
      </c>
      <c r="BJ1649" s="15"/>
      <c r="BK1649" s="36"/>
      <c r="BL1649" s="194" t="s">
        <v>125</v>
      </c>
      <c r="BM1649" s="195"/>
      <c r="BN1649" s="196" t="s">
        <v>126</v>
      </c>
      <c r="BO1649" s="197"/>
      <c r="BP1649" s="36"/>
      <c r="BQ1649" s="11" t="s">
        <v>150</v>
      </c>
      <c r="BR1649" s="13"/>
      <c r="BS1649" s="13" t="s">
        <v>149</v>
      </c>
      <c r="BT1649" s="15"/>
      <c r="BU1649" s="20"/>
      <c r="BV1649" s="194" t="s">
        <v>129</v>
      </c>
      <c r="BW1649" s="195"/>
      <c r="BX1649" s="196" t="s">
        <v>130</v>
      </c>
      <c r="BY1649" s="197"/>
      <c r="BZ1649" s="36"/>
      <c r="CA1649" s="11" t="s">
        <v>154</v>
      </c>
      <c r="CB1649" s="13"/>
      <c r="CC1649" s="13" t="s">
        <v>153</v>
      </c>
      <c r="CD1649" s="15"/>
      <c r="CE1649" s="36"/>
      <c r="CF1649" s="194" t="s">
        <v>134</v>
      </c>
      <c r="CG1649" s="195"/>
      <c r="CH1649" s="196" t="s">
        <v>133</v>
      </c>
      <c r="CI1649" s="197"/>
      <c r="CK1649" s="11" t="s">
        <v>159</v>
      </c>
      <c r="CL1649" s="13"/>
      <c r="CM1649" s="13" t="s">
        <v>158</v>
      </c>
      <c r="CN1649" s="15"/>
      <c r="CP1649" s="109" t="s">
        <v>161</v>
      </c>
      <c r="CQ1649" s="110"/>
      <c r="CR1649" s="111" t="s">
        <v>162</v>
      </c>
      <c r="CS1649" s="112"/>
      <c r="CU1649" s="38" t="s">
        <v>29</v>
      </c>
      <c r="CW1649" s="55" t="s">
        <v>47</v>
      </c>
    </row>
    <row r="1650" spans="1:101" ht="18" customHeight="1" thickTop="1" thickBot="1">
      <c r="D1650" s="16">
        <v>0</v>
      </c>
      <c r="E1650" s="17">
        <f t="shared" ref="E1650" si="17454">$B1647*$E$4</f>
        <v>3.3067887999999996</v>
      </c>
      <c r="F1650" s="18">
        <v>1</v>
      </c>
      <c r="G1650" s="19">
        <v>0</v>
      </c>
      <c r="H1650" s="10"/>
      <c r="I1650" s="16">
        <v>0</v>
      </c>
      <c r="J1650" s="17">
        <v>0</v>
      </c>
      <c r="K1650" s="18">
        <v>1</v>
      </c>
      <c r="L1650" s="19">
        <v>0</v>
      </c>
      <c r="N1650" s="1">
        <f t="shared" ref="N1650" si="17455">D1650*I1647+F1650*I1650-E1650*J1647-G1650*J1650</f>
        <v>0</v>
      </c>
      <c r="O1650" s="4">
        <f t="shared" ref="O1650" si="17456">(D1650*J1647+E1650*I1647+F1650*J1650+G1650*I1650)</f>
        <v>3.3067887999999996</v>
      </c>
      <c r="P1650" s="2">
        <f t="shared" ref="P1650" si="17457">D1650*K1647+F1650*K1650-E1650*L1647-G1650*L1650</f>
        <v>-18.158814749957116</v>
      </c>
      <c r="Q1650" s="3">
        <f t="shared" ref="Q1650" si="17458">(D1650*L1647+E1650*K1647+F1650*L1650+G1650*K1650)</f>
        <v>0</v>
      </c>
      <c r="S1650" s="16">
        <v>0</v>
      </c>
      <c r="T1650" s="17">
        <f t="shared" ref="T1650" si="17459">$B1647*$T$4</f>
        <v>7.3261887999999997</v>
      </c>
      <c r="U1650" s="18">
        <v>1</v>
      </c>
      <c r="V1650" s="19">
        <v>0</v>
      </c>
      <c r="W1650" s="20"/>
      <c r="X1650" s="1">
        <f t="shared" ref="X1650" si="17460">N1650*S1647+P1650*S1650-O1650*T1647-Q1650*T1650</f>
        <v>0</v>
      </c>
      <c r="Y1650" s="4">
        <f t="shared" ref="Y1650" si="17461">(N1650*T1647+O1650*S1647+P1650*T1650+Q1650*S1650)</f>
        <v>-129.72811644241062</v>
      </c>
      <c r="Z1650" s="2">
        <f t="shared" ref="Z1650" si="17462">N1650*U1647+P1650*U1650-O1650*V1647-Q1650*V1650</f>
        <v>-18.158814749957116</v>
      </c>
      <c r="AA1650" s="3">
        <f t="shared" ref="AA1650" si="17463">(N1650*V1647+O1650*U1647+P1650*V1650+Q1650*U1650)</f>
        <v>0</v>
      </c>
      <c r="AB1650" s="20"/>
      <c r="AC1650" s="16">
        <v>0</v>
      </c>
      <c r="AD1650" s="17">
        <v>0</v>
      </c>
      <c r="AE1650" s="18">
        <v>1</v>
      </c>
      <c r="AF1650" s="19">
        <v>0</v>
      </c>
      <c r="AG1650" s="20"/>
      <c r="AH1650" s="1">
        <f t="shared" ref="AH1650" si="17464">X1650*AC1647+Z1650*AC1650-Y1650*AD1647-AA1650*AD1650</f>
        <v>0</v>
      </c>
      <c r="AI1650" s="4">
        <f t="shared" ref="AI1650" si="17465">(X1650*AD1647+Y1650*AC1647+Z1650*AD1650+AA1650*AC1650)</f>
        <v>-129.72811644241062</v>
      </c>
      <c r="AJ1650" s="2">
        <f t="shared" ref="AJ1650" si="17466">X1650*AE1647+Z1650*AE1650-Y1650*AF1647-AA1650*AF1650</f>
        <v>883.80307988348568</v>
      </c>
      <c r="AK1650" s="3">
        <f t="shared" ref="AK1650" si="17467">(X1650*AF1647+Y1650*AE1647+Z1650*AF1650+AA1650*AE1650)</f>
        <v>0</v>
      </c>
      <c r="AL1650" s="20"/>
      <c r="AM1650" s="16">
        <v>0</v>
      </c>
      <c r="AN1650" s="17">
        <f t="shared" ref="AN1650" si="17468">$B1647*$AN$4</f>
        <v>7.7373855999999988</v>
      </c>
      <c r="AO1650" s="18">
        <v>1</v>
      </c>
      <c r="AP1650" s="19">
        <v>0</v>
      </c>
      <c r="AR1650" s="1">
        <f t="shared" ref="AR1650" si="17469">AH1650*AM1647+AJ1650*AM1650-AI1650*AN1647-AK1650*AN1650</f>
        <v>0</v>
      </c>
      <c r="AS1650" s="4">
        <f t="shared" ref="AS1650" si="17470">(AH1650*AN1647+AI1650*AM1647+AJ1650*AN1650+AK1650*AM1650)</f>
        <v>6708.5971070837204</v>
      </c>
      <c r="AT1650" s="2">
        <f t="shared" ref="AT1650" si="17471">AH1650*AO1647+AJ1650*AO1650-AI1650*AP1647-AK1650*AP1650</f>
        <v>883.80307988348568</v>
      </c>
      <c r="AU1650" s="3">
        <f t="shared" ref="AU1650" si="17472">(AH1650*AP1647+AI1650*AO1647+AJ1650*AP1650+AK1650*AO1650)</f>
        <v>0</v>
      </c>
      <c r="AV1650" s="20"/>
      <c r="AW1650" s="16">
        <v>0</v>
      </c>
      <c r="AX1650" s="17">
        <v>0</v>
      </c>
      <c r="AY1650" s="18">
        <v>1</v>
      </c>
      <c r="AZ1650" s="19">
        <v>0</v>
      </c>
      <c r="BA1650" s="20"/>
      <c r="BB1650" s="1">
        <f t="shared" ref="BB1650" si="17473">AR1650*AW1647+AT1650*AW1650-AS1650*AX1647-AU1650*AX1650</f>
        <v>0</v>
      </c>
      <c r="BC1650" s="4">
        <f t="shared" ref="BC1650" si="17474">(AR1650*AX1647+AS1650*AW1647+AT1650*AX1650+AU1650*AW1650)</f>
        <v>6708.5971070837204</v>
      </c>
      <c r="BD1650" s="2">
        <f t="shared" ref="BD1650" si="17475">AR1650*AY1647+AT1650*AY1650-AS1650*AZ1647-AU1650*AZ1650</f>
        <v>-45759.123087350301</v>
      </c>
      <c r="BE1650" s="3">
        <f t="shared" ref="BE1650" si="17476">(AR1650*AZ1647+AS1650*AY1647+AT1650*AZ1650+AU1650*AY1650)</f>
        <v>0</v>
      </c>
      <c r="BF1650" s="20"/>
      <c r="BG1650" s="16">
        <v>0</v>
      </c>
      <c r="BH1650" s="17">
        <f t="shared" ref="BH1650" si="17477">$B1647*$BH$4</f>
        <v>7.3261887999999997</v>
      </c>
      <c r="BI1650" s="18">
        <v>1</v>
      </c>
      <c r="BJ1650" s="19">
        <v>0</v>
      </c>
      <c r="BK1650" s="20"/>
      <c r="BL1650" s="1">
        <f t="shared" ref="BL1650" si="17478">BB1650*BG1647+BD1650*BG1650-BC1650*BH1647-BE1650*BH1650</f>
        <v>0</v>
      </c>
      <c r="BM1650" s="4">
        <f t="shared" ref="BM1650" si="17479">(BB1650*BH1647+BC1650*BG1647+BD1650*BH1650+BE1650*BG1650)</f>
        <v>-328531.37795328349</v>
      </c>
      <c r="BN1650" s="2">
        <f t="shared" ref="BN1650" si="17480">BB1650*BI1647+BD1650*BI1650-BC1650*BJ1647-BE1650*BJ1650</f>
        <v>-45759.123087350301</v>
      </c>
      <c r="BO1650" s="3">
        <f t="shared" ref="BO1650" si="17481">(BB1650*BJ1647+BC1650*BI1647+BD1650*BJ1650+BE1650*BI1650)</f>
        <v>0</v>
      </c>
      <c r="BP1650" s="20"/>
      <c r="BQ1650" s="16">
        <v>0</v>
      </c>
      <c r="BR1650" s="17">
        <v>0</v>
      </c>
      <c r="BS1650" s="18">
        <v>1</v>
      </c>
      <c r="BT1650" s="19">
        <v>0</v>
      </c>
      <c r="BU1650" s="20"/>
      <c r="BV1650" s="1">
        <f t="shared" ref="BV1650" si="17482">BL1650*BQ1647+BN1650*BQ1650-BM1650*BR1647-BO1650*BR1650</f>
        <v>0</v>
      </c>
      <c r="BW1650" s="4">
        <f t="shared" ref="BW1650" si="17483">(BL1650*BR1647+BM1650*BQ1647+BN1650*BR1650+BO1650*BQ1650)</f>
        <v>-328531.37795328349</v>
      </c>
      <c r="BX1650" s="2">
        <f t="shared" ref="BX1650" si="17484">BL1650*BS1647+BN1650*BS1650-BM1650*BT1647-BO1650*BT1650</f>
        <v>1857680.1923461314</v>
      </c>
      <c r="BY1650" s="3">
        <f t="shared" ref="BY1650" si="17485">(BL1650*BT1647+BM1650*BS1647+BN1650*BT1650+BO1650*BS1650)</f>
        <v>0</v>
      </c>
      <c r="BZ1650" s="20"/>
      <c r="CA1650" s="16">
        <v>0</v>
      </c>
      <c r="CB1650" s="17">
        <f t="shared" ref="CB1650" si="17486">$B1647*$CB$4</f>
        <v>3.3067887999999996</v>
      </c>
      <c r="CC1650" s="18">
        <v>1</v>
      </c>
      <c r="CD1650" s="19">
        <v>0</v>
      </c>
      <c r="CE1650" s="20"/>
      <c r="CF1650" s="1">
        <f t="shared" ref="CF1650" si="17487">BV1650*CA1647+BX1650*CA1650-BW1650*CB1647-BY1650*CB1650</f>
        <v>0</v>
      </c>
      <c r="CG1650" s="4">
        <f t="shared" ref="CG1650" si="17488">(BV1650*CB1647+BW1650*CA1647+BX1650*CB1650+BY1650*CA1650)</f>
        <v>5814424.6760787489</v>
      </c>
      <c r="CH1650" s="2">
        <f t="shared" ref="CH1650" si="17489">BV1650*CC1647+BX1650*CC1650-BW1650*CD1647-BY1650*CD1650</f>
        <v>1857680.1923461314</v>
      </c>
      <c r="CI1650" s="3">
        <f t="shared" ref="CI1650" si="17490">(BV1650*CD1647+BW1650*CC1647+BX1650*CD1650+BY1650*CC1650)</f>
        <v>0</v>
      </c>
      <c r="CK1650" s="16">
        <f t="shared" ref="CK1650" si="17491">1/$CL$4</f>
        <v>1</v>
      </c>
      <c r="CL1650" s="17">
        <v>0</v>
      </c>
      <c r="CM1650" s="18">
        <v>1</v>
      </c>
      <c r="CN1650" s="19">
        <v>0</v>
      </c>
      <c r="CP1650" s="1">
        <f t="shared" ref="CP1650" si="17492">CF1650*CK1647+CH1650*CK1650-CG1650*CL1647-CI1650*CL1650</f>
        <v>1857680.1923461314</v>
      </c>
      <c r="CQ1650" s="4">
        <f t="shared" ref="CQ1650" si="17493">(CF1650*CL1647+CG1650*CK1647+CH1650*CL1650+CI1650*CK1650)</f>
        <v>5814424.6760787489</v>
      </c>
      <c r="CR1650" s="2">
        <f t="shared" ref="CR1650" si="17494">CF1650*CM1647+CH1650*CM1650-CG1650*CN1647-CI1650*CN1650</f>
        <v>1857680.1923461314</v>
      </c>
      <c r="CS1650" s="3">
        <f t="shared" ref="CS1650" si="17495">(CF1650*CN1647+CG1650*CM1647+CH1650*CN1650+CI1650*CM1650)</f>
        <v>0</v>
      </c>
      <c r="CU1650" s="39">
        <f t="shared" ref="CU1650" si="17496">(180/PI())*ATAN(-1*(CQ1647/CP1647))</f>
        <v>17.718426263002922</v>
      </c>
      <c r="CW1650" s="56">
        <f t="shared" ref="CW1650" si="17497">20*LOG(((1-(10^(CU1647/20)^2)*(1-((1-CW1647)/(1+CW1647))^2))^0.5))</f>
        <v>-3.1051344423016403E-13</v>
      </c>
    </row>
    <row r="1651" spans="1:101" ht="18" customHeight="1">
      <c r="E1651" s="20"/>
      <c r="F1651" s="20"/>
      <c r="G1651" s="20"/>
      <c r="H1651" s="20"/>
      <c r="I1651" s="20"/>
      <c r="J1651" s="20"/>
      <c r="K1651" s="20"/>
      <c r="L1651" s="20"/>
      <c r="M1651" s="20"/>
      <c r="N1651" s="20"/>
      <c r="O1651" s="20"/>
      <c r="P1651" s="20"/>
      <c r="Q1651" s="20"/>
      <c r="R1651" s="20"/>
      <c r="S1651" s="20"/>
      <c r="T1651" s="20"/>
      <c r="U1651" s="20"/>
      <c r="V1651" s="20"/>
      <c r="W1651" s="20"/>
      <c r="X1651" s="20"/>
      <c r="Y1651" s="20"/>
      <c r="Z1651" s="20"/>
      <c r="AA1651" s="20"/>
      <c r="AB1651" s="30"/>
      <c r="AC1651" s="20"/>
      <c r="AD1651" s="20"/>
      <c r="AE1651" s="20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</row>
    <row r="1652" spans="1:101" ht="18" customHeight="1"/>
    <row r="1653" spans="1:101" ht="18" customHeight="1" thickBot="1">
      <c r="A1653" s="23"/>
      <c r="B1653" s="23"/>
      <c r="C1653" s="23"/>
      <c r="D1653" s="20" t="s">
        <v>6</v>
      </c>
      <c r="E1653" s="20"/>
      <c r="F1653" s="20"/>
      <c r="G1653" s="20"/>
      <c r="H1653" s="20"/>
      <c r="I1653" s="20" t="s">
        <v>7</v>
      </c>
      <c r="J1653" s="20"/>
      <c r="K1653" s="20"/>
      <c r="L1653" s="20"/>
      <c r="M1653" s="23"/>
      <c r="N1653" s="23"/>
      <c r="O1653" s="24" t="s">
        <v>8</v>
      </c>
      <c r="P1653" s="23"/>
      <c r="Q1653" s="23"/>
      <c r="R1653" s="23"/>
      <c r="S1653" s="20"/>
      <c r="T1653" s="20" t="s">
        <v>9</v>
      </c>
      <c r="U1653" s="23"/>
      <c r="V1653" s="23"/>
      <c r="W1653" s="23"/>
      <c r="X1653" s="23"/>
      <c r="Y1653" s="24" t="s">
        <v>10</v>
      </c>
      <c r="Z1653" s="23"/>
      <c r="AA1653" s="23"/>
      <c r="AB1653" s="23"/>
      <c r="AC1653" s="24" t="s">
        <v>11</v>
      </c>
      <c r="AD1653" s="20"/>
      <c r="AE1653" s="20"/>
      <c r="AF1653" s="20"/>
      <c r="AG1653" s="20"/>
      <c r="AH1653" s="23"/>
      <c r="AI1653" s="24" t="s">
        <v>12</v>
      </c>
      <c r="AJ1653" s="23"/>
      <c r="AK1653" s="23"/>
      <c r="AL1653" s="20"/>
      <c r="AM1653" s="24" t="s">
        <v>21</v>
      </c>
      <c r="AN1653" s="20"/>
      <c r="AO1653" s="23"/>
      <c r="AP1653" s="23"/>
      <c r="AQ1653" s="23"/>
      <c r="AR1653" s="23"/>
      <c r="AS1653" s="24" t="s">
        <v>87</v>
      </c>
      <c r="AT1653" s="23"/>
      <c r="AU1653" s="23"/>
      <c r="AV1653" s="23"/>
      <c r="AW1653" s="24" t="s">
        <v>22</v>
      </c>
      <c r="AX1653" s="20"/>
      <c r="AY1653" s="20"/>
      <c r="AZ1653" s="20"/>
      <c r="BA1653" s="20"/>
      <c r="BB1653" s="23"/>
      <c r="BC1653" s="24" t="s">
        <v>13</v>
      </c>
      <c r="BD1653" s="23"/>
      <c r="BE1653" s="23"/>
      <c r="BF1653" s="23"/>
      <c r="BG1653" s="24" t="s">
        <v>23</v>
      </c>
      <c r="BH1653" s="20"/>
      <c r="BI1653" s="23"/>
      <c r="BJ1653" s="23"/>
      <c r="BK1653" s="23"/>
      <c r="BL1653" s="23"/>
      <c r="BM1653" s="24" t="s">
        <v>24</v>
      </c>
      <c r="BN1653" s="23"/>
      <c r="BO1653" s="23"/>
      <c r="BP1653" s="23"/>
      <c r="BQ1653" s="24" t="s">
        <v>22</v>
      </c>
      <c r="BR1653" s="20"/>
      <c r="BS1653" s="20"/>
      <c r="BT1653" s="20"/>
      <c r="BU1653" s="20"/>
      <c r="BV1653" s="23"/>
      <c r="BW1653" s="24" t="s">
        <v>25</v>
      </c>
      <c r="BX1653" s="23"/>
      <c r="BY1653" s="23"/>
      <c r="BZ1653" s="23"/>
      <c r="CA1653" s="24" t="s">
        <v>23</v>
      </c>
      <c r="CB1653" s="20"/>
      <c r="CC1653" s="23"/>
      <c r="CD1653" s="23"/>
      <c r="CE1653" s="23"/>
      <c r="CF1653" s="23"/>
      <c r="CG1653" s="24" t="s">
        <v>88</v>
      </c>
      <c r="CH1653" s="23"/>
      <c r="CI1653" s="23"/>
      <c r="CJ1653" s="23"/>
      <c r="CK1653" s="24" t="s">
        <v>155</v>
      </c>
      <c r="CL1653" s="24"/>
      <c r="CM1653" s="23"/>
      <c r="CN1653" s="23"/>
      <c r="CO1653" s="23"/>
      <c r="CP1653" s="23"/>
      <c r="CQ1653" s="24" t="s">
        <v>89</v>
      </c>
      <c r="CR1653" s="23"/>
      <c r="CS1653" s="23"/>
    </row>
    <row r="1654" spans="1:101" ht="18" customHeight="1" thickBot="1">
      <c r="A1654" s="23"/>
      <c r="B1654" s="33"/>
      <c r="C1654" s="23"/>
      <c r="D1654" s="7" t="s">
        <v>99</v>
      </c>
      <c r="E1654" s="8"/>
      <c r="F1654" s="8" t="s">
        <v>100</v>
      </c>
      <c r="G1654" s="9"/>
      <c r="H1654" s="10"/>
      <c r="I1654" s="7" t="s">
        <v>103</v>
      </c>
      <c r="J1654" s="8"/>
      <c r="K1654" s="8" t="s">
        <v>104</v>
      </c>
      <c r="L1654" s="9"/>
      <c r="M1654" s="23"/>
      <c r="N1654" s="194" t="s">
        <v>74</v>
      </c>
      <c r="O1654" s="195"/>
      <c r="P1654" s="196" t="s">
        <v>75</v>
      </c>
      <c r="Q1654" s="197"/>
      <c r="R1654" s="23"/>
      <c r="S1654" s="7" t="s">
        <v>2</v>
      </c>
      <c r="T1654" s="8"/>
      <c r="U1654" s="8" t="s">
        <v>3</v>
      </c>
      <c r="V1654" s="9"/>
      <c r="W1654" s="20"/>
      <c r="X1654" s="194" t="s">
        <v>108</v>
      </c>
      <c r="Y1654" s="195"/>
      <c r="Z1654" s="196" t="s">
        <v>109</v>
      </c>
      <c r="AA1654" s="197"/>
      <c r="AB1654" s="20"/>
      <c r="AC1654" s="7" t="s">
        <v>107</v>
      </c>
      <c r="AD1654" s="8"/>
      <c r="AE1654" s="8" t="s">
        <v>14</v>
      </c>
      <c r="AF1654" s="9"/>
      <c r="AG1654" s="20"/>
      <c r="AH1654" s="194" t="s">
        <v>112</v>
      </c>
      <c r="AI1654" s="195"/>
      <c r="AJ1654" s="196" t="s">
        <v>113</v>
      </c>
      <c r="AK1654" s="197"/>
      <c r="AL1654" s="20"/>
      <c r="AM1654" s="106" t="s">
        <v>135</v>
      </c>
      <c r="AN1654" s="107"/>
      <c r="AO1654" s="107" t="s">
        <v>136</v>
      </c>
      <c r="AP1654" s="108"/>
      <c r="AQ1654" s="23"/>
      <c r="AR1654" s="194" t="s">
        <v>116</v>
      </c>
      <c r="AS1654" s="195"/>
      <c r="AT1654" s="196" t="s">
        <v>0</v>
      </c>
      <c r="AU1654" s="197"/>
      <c r="AV1654" s="36"/>
      <c r="AW1654" s="7" t="s">
        <v>139</v>
      </c>
      <c r="AX1654" s="8"/>
      <c r="AY1654" s="8" t="s">
        <v>140</v>
      </c>
      <c r="AZ1654" s="9"/>
      <c r="BA1654" s="20"/>
      <c r="BB1654" s="194" t="s">
        <v>119</v>
      </c>
      <c r="BC1654" s="195"/>
      <c r="BD1654" s="196" t="s">
        <v>120</v>
      </c>
      <c r="BE1654" s="197"/>
      <c r="BF1654" s="36"/>
      <c r="BG1654" s="190" t="s">
        <v>143</v>
      </c>
      <c r="BH1654" s="191"/>
      <c r="BI1654" s="192" t="s">
        <v>144</v>
      </c>
      <c r="BJ1654" s="193"/>
      <c r="BK1654" s="36"/>
      <c r="BL1654" s="194" t="s">
        <v>123</v>
      </c>
      <c r="BM1654" s="195"/>
      <c r="BN1654" s="196" t="s">
        <v>124</v>
      </c>
      <c r="BO1654" s="197"/>
      <c r="BP1654" s="36"/>
      <c r="BQ1654" s="7" t="s">
        <v>147</v>
      </c>
      <c r="BR1654" s="8"/>
      <c r="BS1654" s="8" t="s">
        <v>148</v>
      </c>
      <c r="BT1654" s="9"/>
      <c r="BU1654" s="20"/>
      <c r="BV1654" s="194" t="s">
        <v>127</v>
      </c>
      <c r="BW1654" s="195"/>
      <c r="BX1654" s="196" t="s">
        <v>128</v>
      </c>
      <c r="BY1654" s="197"/>
      <c r="BZ1654" s="36"/>
      <c r="CA1654" s="7" t="s">
        <v>151</v>
      </c>
      <c r="CB1654" s="8"/>
      <c r="CC1654" s="8" t="s">
        <v>152</v>
      </c>
      <c r="CD1654" s="9"/>
      <c r="CE1654" s="36"/>
      <c r="CF1654" s="194" t="s">
        <v>131</v>
      </c>
      <c r="CG1654" s="195"/>
      <c r="CH1654" s="196" t="s">
        <v>132</v>
      </c>
      <c r="CI1654" s="197"/>
      <c r="CJ1654" s="23"/>
      <c r="CK1654" s="7" t="s">
        <v>156</v>
      </c>
      <c r="CL1654" s="8"/>
      <c r="CM1654" s="8" t="s">
        <v>157</v>
      </c>
      <c r="CN1654" s="9"/>
      <c r="CO1654" s="23"/>
      <c r="CP1654" s="194" t="s">
        <v>160</v>
      </c>
      <c r="CQ1654" s="195"/>
      <c r="CR1654" s="196" t="s">
        <v>132</v>
      </c>
      <c r="CS1654" s="197"/>
      <c r="CU1654" s="26" t="s">
        <v>15</v>
      </c>
      <c r="CW1654" s="52" t="s">
        <v>46</v>
      </c>
    </row>
    <row r="1655" spans="1:101" ht="18" customHeight="1" thickTop="1" thickBot="1">
      <c r="B1655" s="34">
        <v>4.08</v>
      </c>
      <c r="D1655" s="11">
        <v>1</v>
      </c>
      <c r="E1655" s="12">
        <v>0</v>
      </c>
      <c r="F1655" s="13">
        <v>0</v>
      </c>
      <c r="G1655" s="14">
        <v>0</v>
      </c>
      <c r="H1655" s="10"/>
      <c r="I1655" s="11">
        <v>1</v>
      </c>
      <c r="J1655" s="12">
        <v>0</v>
      </c>
      <c r="K1655" s="13">
        <v>0</v>
      </c>
      <c r="L1655" s="40">
        <f t="shared" ref="L1655" si="17498">$B1655*$J$4</f>
        <v>5.8223232000000005</v>
      </c>
      <c r="N1655" s="1">
        <f t="shared" ref="N1655" si="17499">D1655*I1655+F1655*I1658-E1655*J1655-G1655*J1658</f>
        <v>1</v>
      </c>
      <c r="O1655" s="4">
        <f t="shared" ref="O1655" si="17500">(D1655*J1655+E1655*I1655+F1655*J1658+G1655*I1658)</f>
        <v>0</v>
      </c>
      <c r="P1655" s="2">
        <f t="shared" ref="P1655" si="17501">D1655*K1655+F1655*K1658-E1655*L1655-G1655*L1658</f>
        <v>0</v>
      </c>
      <c r="Q1655" s="3">
        <f t="shared" ref="Q1655" si="17502">(D1655*L1655+E1655*K1655+F1655*L1658+G1655*K1658)</f>
        <v>5.8223232000000005</v>
      </c>
      <c r="S1655" s="11">
        <v>1</v>
      </c>
      <c r="T1655" s="12">
        <v>0</v>
      </c>
      <c r="U1655" s="13">
        <v>0</v>
      </c>
      <c r="V1655" s="13">
        <v>0</v>
      </c>
      <c r="W1655" s="20"/>
      <c r="X1655" s="1">
        <f t="shared" ref="X1655" si="17503">N1655*S1655+P1655*S1658-O1655*T1655-Q1655*T1658</f>
        <v>-41.865564333178881</v>
      </c>
      <c r="Y1655" s="4">
        <f t="shared" ref="Y1655" si="17504">(N1655*T1655+O1655*S1655+P1655*T1658+Q1655*S1658)</f>
        <v>0</v>
      </c>
      <c r="Z1655" s="2">
        <f t="shared" ref="Z1655" si="17505">N1655*U1655+P1655*U1658-O1655*V1655-Q1655*V1658</f>
        <v>0</v>
      </c>
      <c r="AA1655" s="3">
        <f t="shared" ref="AA1655" si="17506">(N1655*V1655+O1655*U1655+P1655*V1658+Q1655*U1658)</f>
        <v>5.8223232000000005</v>
      </c>
      <c r="AB1655" s="20"/>
      <c r="AC1655" s="11">
        <v>1</v>
      </c>
      <c r="AD1655" s="12">
        <v>0</v>
      </c>
      <c r="AE1655" s="13">
        <v>0</v>
      </c>
      <c r="AF1655" s="40">
        <f t="shared" ref="AF1655" si="17507">$B1655*$AD$4</f>
        <v>6.9869592000000003</v>
      </c>
      <c r="AG1655" s="20"/>
      <c r="AH1655" s="1">
        <f t="shared" ref="AH1655" si="17508">X1655*AC1655+Z1655*AC1658-Y1655*AD1655-AA1655*AD1658</f>
        <v>-41.865564333178881</v>
      </c>
      <c r="AI1655" s="4">
        <f t="shared" ref="AI1655" si="17509">(X1655*AD1655+Y1655*AC1655+Z1655*AD1658+AA1655*AC1658)</f>
        <v>0</v>
      </c>
      <c r="AJ1655" s="2">
        <f t="shared" ref="AJ1655" si="17510">X1655*AE1655+Z1655*AE1658-Y1655*AF1655-AA1655*AF1658</f>
        <v>0</v>
      </c>
      <c r="AK1655" s="3">
        <f t="shared" ref="AK1655" si="17511">(X1655*AF1655+Y1655*AE1655+Z1655*AF1658+AA1655*AE1658)</f>
        <v>-286.69066668089602</v>
      </c>
      <c r="AL1655" s="20"/>
      <c r="AM1655" s="11">
        <v>1</v>
      </c>
      <c r="AN1655" s="12">
        <v>0</v>
      </c>
      <c r="AO1655" s="13">
        <v>0</v>
      </c>
      <c r="AP1655" s="14">
        <v>0</v>
      </c>
      <c r="AR1655" s="1">
        <f t="shared" ref="AR1655" si="17512">AH1655*AM1655+AJ1655*AM1658-AI1655*AN1655-AK1655*AN1658</f>
        <v>2187.297943796661</v>
      </c>
      <c r="AS1655" s="4">
        <f t="shared" ref="AS1655" si="17513">(AH1655*AN1655+AI1655*AM1655+AJ1655*AN1658+AK1655*AM1658)</f>
        <v>0</v>
      </c>
      <c r="AT1655" s="2">
        <f t="shared" ref="AT1655" si="17514">AH1655*AO1655+AJ1655*AO1658-AI1655*AP1655-AK1655*AP1658</f>
        <v>0</v>
      </c>
      <c r="AU1655" s="3">
        <f t="shared" ref="AU1655" si="17515">(AH1655*AP1655+AI1655*AO1655+AJ1655*AP1658+AK1655*AO1658)</f>
        <v>-286.69066668089602</v>
      </c>
      <c r="AV1655" s="20"/>
      <c r="AW1655" s="11">
        <v>1</v>
      </c>
      <c r="AX1655" s="12">
        <v>0</v>
      </c>
      <c r="AY1655" s="13">
        <v>0</v>
      </c>
      <c r="AZ1655" s="40">
        <f t="shared" ref="AZ1655" si="17516">$B1655*$AX$4</f>
        <v>6.9869592000000003</v>
      </c>
      <c r="BA1655" s="20"/>
      <c r="BB1655" s="1">
        <f t="shared" ref="BB1655" si="17517">AR1655*AW1655+AT1655*AW1658-AS1655*AX1655-AU1655*AX1658</f>
        <v>2187.297943796661</v>
      </c>
      <c r="BC1655" s="4">
        <f t="shared" ref="BC1655" si="17518">(AR1655*AX1655+AS1655*AW1655+AT1655*AX1658+AU1655*AW1658)</f>
        <v>0</v>
      </c>
      <c r="BD1655" s="2">
        <f t="shared" ref="BD1655" si="17519">AR1655*AY1655+AT1655*AY1658-AS1655*AZ1655-AU1655*AZ1658</f>
        <v>0</v>
      </c>
      <c r="BE1655" s="3">
        <f t="shared" ref="BE1655" si="17520">(AR1655*AZ1655+AS1655*AY1655+AT1655*AZ1658+AU1655*AY1658)</f>
        <v>14995.870824870268</v>
      </c>
      <c r="BF1655" s="20"/>
      <c r="BG1655" s="11">
        <v>1</v>
      </c>
      <c r="BH1655" s="12">
        <v>0</v>
      </c>
      <c r="BI1655" s="13">
        <v>0</v>
      </c>
      <c r="BJ1655" s="14">
        <v>0</v>
      </c>
      <c r="BK1655" s="20"/>
      <c r="BL1655" s="1">
        <f t="shared" ref="BL1655" si="17521">BB1655*BG1655+BD1655*BG1658-BC1655*BH1655-BE1655*BH1658</f>
        <v>-108216.4779193359</v>
      </c>
      <c r="BM1655" s="4">
        <f t="shared" ref="BM1655" si="17522">(BB1655*BH1655+BC1655*BG1655+BD1655*BH1658+BE1655*BG1658)</f>
        <v>0</v>
      </c>
      <c r="BN1655" s="2">
        <f t="shared" ref="BN1655" si="17523">BB1655*BI1655+BD1655*BI1658-BC1655*BJ1655-BE1655*BJ1658</f>
        <v>0</v>
      </c>
      <c r="BO1655" s="3">
        <f t="shared" ref="BO1655" si="17524">(BB1655*BJ1655+BC1655*BI1655+BD1655*BJ1658+BE1655*BI1658)</f>
        <v>14995.870824870268</v>
      </c>
      <c r="BP1655" s="20"/>
      <c r="BQ1655" s="11">
        <v>1</v>
      </c>
      <c r="BR1655" s="12">
        <v>0</v>
      </c>
      <c r="BS1655" s="13">
        <v>0</v>
      </c>
      <c r="BT1655" s="40">
        <f t="shared" ref="BT1655" si="17525">$B1655*BR$4</f>
        <v>5.8223232000000005</v>
      </c>
      <c r="BU1655" s="20"/>
      <c r="BV1655" s="1">
        <f t="shared" ref="BV1655" si="17526">BL1655*BQ1655+BN1655*BQ1658-BM1655*BR1655-BO1655*BR1658</f>
        <v>-108216.4779193359</v>
      </c>
      <c r="BW1655" s="4">
        <f t="shared" ref="BW1655" si="17527">(BL1655*BR1655+BM1655*BQ1655+BN1655*BR1658+BO1655*BQ1658)</f>
        <v>0</v>
      </c>
      <c r="BX1655" s="2">
        <f t="shared" ref="BX1655" si="17528">BL1655*BS1655+BN1655*BS1658-BM1655*BT1655-BO1655*BT1658</f>
        <v>0</v>
      </c>
      <c r="BY1655" s="3">
        <f t="shared" ref="BY1655" si="17529">(BL1655*BT1655+BM1655*BS1655+BN1655*BT1658+BO1655*BS1658)</f>
        <v>-615075.43918716686</v>
      </c>
      <c r="BZ1655" s="20"/>
      <c r="CA1655" s="11">
        <v>1</v>
      </c>
      <c r="CB1655" s="12">
        <v>0</v>
      </c>
      <c r="CC1655" s="13">
        <v>0</v>
      </c>
      <c r="CD1655" s="14">
        <v>0</v>
      </c>
      <c r="CE1655" s="20"/>
      <c r="CF1655" s="1">
        <f t="shared" ref="CF1655" si="17530">BV1655*CA1655+BX1655*CA1658-BW1655*CB1655-BY1655*CB1658</f>
        <v>1935727.4284140519</v>
      </c>
      <c r="CG1655" s="4">
        <f t="shared" ref="CG1655" si="17531">(BV1655*CB1655+BW1655*CA1655+BX1655*CB1658+BY1655*CA1658)</f>
        <v>0</v>
      </c>
      <c r="CH1655" s="2">
        <f t="shared" ref="CH1655" si="17532">BV1655*CC1655+BX1655*CC1658-BW1655*CD1655-BY1655*CD1658</f>
        <v>0</v>
      </c>
      <c r="CI1655" s="3">
        <f t="shared" ref="CI1655" si="17533">(BV1655*CD1655+BW1655*CC1655+BX1655*CD1658+BY1655*CC1658)</f>
        <v>-615075.43918716686</v>
      </c>
      <c r="CJ1655" s="28"/>
      <c r="CK1655" s="11">
        <v>1</v>
      </c>
      <c r="CL1655" s="12">
        <v>0</v>
      </c>
      <c r="CM1655" s="13">
        <v>0</v>
      </c>
      <c r="CN1655" s="14">
        <v>0</v>
      </c>
      <c r="CP1655" s="1">
        <f t="shared" ref="CP1655" si="17534">CF1655*CK1655+CH1655*CK1658-CG1655*CL1655-CI1655*CL1658</f>
        <v>1935727.4284140519</v>
      </c>
      <c r="CQ1655" s="4">
        <f t="shared" ref="CQ1655" si="17535">(CF1655*CL1655+CG1655*CK1655+CH1655*CL1658+CI1655*CK1658)</f>
        <v>-615075.43918716686</v>
      </c>
      <c r="CR1655" s="2">
        <f t="shared" ref="CR1655" si="17536">CF1655*CM1655+CH1655*CM1658-CG1655*CN1655-CI1655*CN1658</f>
        <v>0</v>
      </c>
      <c r="CS1655" s="3">
        <f t="shared" ref="CS1655" si="17537">(CF1655*CN1655+CG1655*CM1655+CH1655*CN1658+CI1655*CM1658)</f>
        <v>-615075.43918716686</v>
      </c>
      <c r="CU1655" s="29">
        <f t="shared" ref="CU1655" si="17538">20*LOG(((1+$CL$4)/$CL$4)/((CP1655+CP1658)^2+(CQ1655+CQ1658)^2)^0.5)</f>
        <v>-130.51006622975723</v>
      </c>
      <c r="CW1655" s="53">
        <f t="shared" ref="CW1655" si="17539">((CP1655^2+CQ1655^2)^0.5)/((CP1658^2+CQ1658^2)^0.5)</f>
        <v>0.31774899201136447</v>
      </c>
    </row>
    <row r="1656" spans="1:101" ht="18" customHeight="1" thickBot="1">
      <c r="D1656" s="11"/>
      <c r="E1656" s="13"/>
      <c r="F1656" s="13"/>
      <c r="G1656" s="15"/>
      <c r="H1656" s="10"/>
      <c r="I1656" s="11"/>
      <c r="J1656" s="13"/>
      <c r="K1656" s="13"/>
      <c r="L1656" s="15"/>
      <c r="N1656" s="5"/>
      <c r="Q1656" s="6"/>
      <c r="S1656" s="11"/>
      <c r="T1656" s="13"/>
      <c r="U1656" s="13"/>
      <c r="V1656" s="15"/>
      <c r="W1656" s="20"/>
      <c r="X1656" s="5"/>
      <c r="AA1656" s="6"/>
      <c r="AB1656" s="20"/>
      <c r="AC1656" s="11"/>
      <c r="AD1656" s="13"/>
      <c r="AE1656" s="13"/>
      <c r="AF1656" s="15"/>
      <c r="AG1656" s="20"/>
      <c r="AH1656" s="5"/>
      <c r="AK1656" s="6"/>
      <c r="AL1656" s="20"/>
      <c r="AM1656" s="11"/>
      <c r="AN1656" s="13"/>
      <c r="AO1656" s="13"/>
      <c r="AP1656" s="15"/>
      <c r="AR1656" s="5"/>
      <c r="AU1656" s="6"/>
      <c r="AW1656" s="11"/>
      <c r="AX1656" s="13"/>
      <c r="AY1656" s="13"/>
      <c r="AZ1656" s="15"/>
      <c r="BA1656" s="20"/>
      <c r="BB1656" s="5"/>
      <c r="BE1656" s="6"/>
      <c r="BG1656" s="11"/>
      <c r="BH1656" s="13"/>
      <c r="BI1656" s="13"/>
      <c r="BJ1656" s="15"/>
      <c r="BL1656" s="5"/>
      <c r="BO1656" s="6"/>
      <c r="BQ1656" s="11"/>
      <c r="BR1656" s="13"/>
      <c r="BS1656" s="13"/>
      <c r="BT1656" s="15"/>
      <c r="BU1656" s="20"/>
      <c r="BV1656" s="5"/>
      <c r="BY1656" s="6"/>
      <c r="CA1656" s="11"/>
      <c r="CB1656" s="13"/>
      <c r="CC1656" s="13"/>
      <c r="CD1656" s="15"/>
      <c r="CF1656" s="5"/>
      <c r="CI1656" s="6"/>
      <c r="CK1656" s="11"/>
      <c r="CL1656" s="13"/>
      <c r="CM1656" s="13"/>
      <c r="CN1656" s="15"/>
      <c r="CP1656" s="5"/>
      <c r="CS1656" s="6"/>
      <c r="CW1656" s="54"/>
    </row>
    <row r="1657" spans="1:101" ht="18" customHeight="1" thickBot="1">
      <c r="D1657" s="11" t="s">
        <v>101</v>
      </c>
      <c r="E1657" s="13"/>
      <c r="F1657" s="13" t="s">
        <v>102</v>
      </c>
      <c r="G1657" s="15"/>
      <c r="H1657" s="10"/>
      <c r="I1657" s="11" t="s">
        <v>106</v>
      </c>
      <c r="J1657" s="13"/>
      <c r="K1657" s="13" t="s">
        <v>105</v>
      </c>
      <c r="L1657" s="15"/>
      <c r="N1657" s="194" t="s">
        <v>16</v>
      </c>
      <c r="O1657" s="195"/>
      <c r="P1657" s="196" t="s">
        <v>17</v>
      </c>
      <c r="Q1657" s="197"/>
      <c r="S1657" s="11" t="s">
        <v>4</v>
      </c>
      <c r="T1657" s="13"/>
      <c r="U1657" s="13" t="s">
        <v>5</v>
      </c>
      <c r="V1657" s="15"/>
      <c r="W1657" s="20"/>
      <c r="X1657" s="194" t="s">
        <v>111</v>
      </c>
      <c r="Y1657" s="195"/>
      <c r="Z1657" s="196" t="s">
        <v>110</v>
      </c>
      <c r="AA1657" s="197"/>
      <c r="AB1657" s="20"/>
      <c r="AC1657" s="11" t="s">
        <v>18</v>
      </c>
      <c r="AD1657" s="13"/>
      <c r="AE1657" s="13" t="s">
        <v>19</v>
      </c>
      <c r="AF1657" s="15"/>
      <c r="AG1657" s="20"/>
      <c r="AH1657" s="194" t="s">
        <v>114</v>
      </c>
      <c r="AI1657" s="195"/>
      <c r="AJ1657" s="196" t="s">
        <v>115</v>
      </c>
      <c r="AK1657" s="197"/>
      <c r="AL1657" s="20"/>
      <c r="AM1657" s="11" t="s">
        <v>138</v>
      </c>
      <c r="AN1657" s="13"/>
      <c r="AO1657" s="13" t="s">
        <v>137</v>
      </c>
      <c r="AP1657" s="15"/>
      <c r="AR1657" s="194" t="s">
        <v>117</v>
      </c>
      <c r="AS1657" s="195"/>
      <c r="AT1657" s="196" t="s">
        <v>118</v>
      </c>
      <c r="AU1657" s="197"/>
      <c r="AV1657" s="36"/>
      <c r="AW1657" s="11" t="s">
        <v>142</v>
      </c>
      <c r="AX1657" s="13"/>
      <c r="AY1657" s="13" t="s">
        <v>141</v>
      </c>
      <c r="AZ1657" s="15"/>
      <c r="BA1657" s="20"/>
      <c r="BB1657" s="194" t="s">
        <v>122</v>
      </c>
      <c r="BC1657" s="195"/>
      <c r="BD1657" s="196" t="s">
        <v>121</v>
      </c>
      <c r="BE1657" s="197"/>
      <c r="BF1657" s="36"/>
      <c r="BG1657" s="11" t="s">
        <v>145</v>
      </c>
      <c r="BH1657" s="13"/>
      <c r="BI1657" s="13" t="s">
        <v>146</v>
      </c>
      <c r="BJ1657" s="15"/>
      <c r="BK1657" s="36"/>
      <c r="BL1657" s="194" t="s">
        <v>125</v>
      </c>
      <c r="BM1657" s="195"/>
      <c r="BN1657" s="196" t="s">
        <v>126</v>
      </c>
      <c r="BO1657" s="197"/>
      <c r="BP1657" s="36"/>
      <c r="BQ1657" s="11" t="s">
        <v>150</v>
      </c>
      <c r="BR1657" s="13"/>
      <c r="BS1657" s="13" t="s">
        <v>149</v>
      </c>
      <c r="BT1657" s="15"/>
      <c r="BU1657" s="20"/>
      <c r="BV1657" s="194" t="s">
        <v>129</v>
      </c>
      <c r="BW1657" s="195"/>
      <c r="BX1657" s="196" t="s">
        <v>130</v>
      </c>
      <c r="BY1657" s="197"/>
      <c r="BZ1657" s="36"/>
      <c r="CA1657" s="11" t="s">
        <v>154</v>
      </c>
      <c r="CB1657" s="13"/>
      <c r="CC1657" s="13" t="s">
        <v>153</v>
      </c>
      <c r="CD1657" s="15"/>
      <c r="CE1657" s="36"/>
      <c r="CF1657" s="194" t="s">
        <v>134</v>
      </c>
      <c r="CG1657" s="195"/>
      <c r="CH1657" s="196" t="s">
        <v>133</v>
      </c>
      <c r="CI1657" s="197"/>
      <c r="CK1657" s="11" t="s">
        <v>159</v>
      </c>
      <c r="CL1657" s="13"/>
      <c r="CM1657" s="13" t="s">
        <v>158</v>
      </c>
      <c r="CN1657" s="15"/>
      <c r="CP1657" s="109" t="s">
        <v>161</v>
      </c>
      <c r="CQ1657" s="110"/>
      <c r="CR1657" s="111" t="s">
        <v>162</v>
      </c>
      <c r="CS1657" s="112"/>
      <c r="CU1657" s="38" t="s">
        <v>29</v>
      </c>
      <c r="CW1657" s="55" t="s">
        <v>47</v>
      </c>
    </row>
    <row r="1658" spans="1:101" ht="18" customHeight="1" thickTop="1" thickBot="1">
      <c r="D1658" s="16">
        <v>0</v>
      </c>
      <c r="E1658" s="17">
        <f t="shared" ref="E1658" si="17540">$B1655*$E$4</f>
        <v>3.3230784</v>
      </c>
      <c r="F1658" s="18">
        <v>1</v>
      </c>
      <c r="G1658" s="19">
        <v>0</v>
      </c>
      <c r="H1658" s="10"/>
      <c r="I1658" s="16">
        <v>0</v>
      </c>
      <c r="J1658" s="17">
        <v>0</v>
      </c>
      <c r="K1658" s="18">
        <v>1</v>
      </c>
      <c r="L1658" s="19">
        <v>0</v>
      </c>
      <c r="N1658" s="1">
        <f t="shared" ref="N1658" si="17541">D1658*I1655+F1658*I1658-E1658*J1655-G1658*J1658</f>
        <v>0</v>
      </c>
      <c r="O1658" s="4">
        <f t="shared" ref="O1658" si="17542">(D1658*J1655+E1658*I1655+F1658*J1658+G1658*I1658)</f>
        <v>3.3230784</v>
      </c>
      <c r="P1658" s="2">
        <f t="shared" ref="P1658" si="17543">D1658*K1655+F1658*K1658-E1658*L1655-G1658*L1658</f>
        <v>-18.348036463738882</v>
      </c>
      <c r="Q1658" s="3">
        <f t="shared" ref="Q1658" si="17544">(D1658*L1655+E1658*K1655+F1658*L1658+G1658*K1658)</f>
        <v>0</v>
      </c>
      <c r="S1658" s="16">
        <v>0</v>
      </c>
      <c r="T1658" s="17">
        <f t="shared" ref="T1658" si="17545">$B1655*$T$4</f>
        <v>7.3622784000000001</v>
      </c>
      <c r="U1658" s="18">
        <v>1</v>
      </c>
      <c r="V1658" s="19">
        <v>0</v>
      </c>
      <c r="W1658" s="20"/>
      <c r="X1658" s="1">
        <f t="shared" ref="X1658" si="17546">N1658*S1655+P1658*S1658-O1658*T1655-Q1658*T1658</f>
        <v>0</v>
      </c>
      <c r="Y1658" s="4">
        <f t="shared" ref="Y1658" si="17547">(N1658*T1655+O1658*S1655+P1658*T1658+Q1658*S1658)</f>
        <v>-131.76027413939715</v>
      </c>
      <c r="Z1658" s="2">
        <f t="shared" ref="Z1658" si="17548">N1658*U1655+P1658*U1658-O1658*V1655-Q1658*V1658</f>
        <v>-18.348036463738882</v>
      </c>
      <c r="AA1658" s="3">
        <f t="shared" ref="AA1658" si="17549">(N1658*V1655+O1658*U1655+P1658*V1658+Q1658*U1658)</f>
        <v>0</v>
      </c>
      <c r="AB1658" s="20"/>
      <c r="AC1658" s="16">
        <v>0</v>
      </c>
      <c r="AD1658" s="17">
        <v>0</v>
      </c>
      <c r="AE1658" s="18">
        <v>1</v>
      </c>
      <c r="AF1658" s="19">
        <v>0</v>
      </c>
      <c r="AG1658" s="20"/>
      <c r="AH1658" s="1">
        <f t="shared" ref="AH1658" si="17550">X1658*AC1655+Z1658*AC1658-Y1658*AD1655-AA1658*AD1658</f>
        <v>0</v>
      </c>
      <c r="AI1658" s="4">
        <f t="shared" ref="AI1658" si="17551">(X1658*AD1655+Y1658*AC1655+Z1658*AD1658+AA1658*AC1658)</f>
        <v>-131.76027413939715</v>
      </c>
      <c r="AJ1658" s="2">
        <f t="shared" ref="AJ1658" si="17552">X1658*AE1655+Z1658*AE1658-Y1658*AF1655-AA1658*AF1658</f>
        <v>902.25562312904412</v>
      </c>
      <c r="AK1658" s="3">
        <f t="shared" ref="AK1658" si="17553">(X1658*AF1655+Y1658*AE1655+Z1658*AF1658+AA1658*AE1658)</f>
        <v>0</v>
      </c>
      <c r="AL1658" s="20"/>
      <c r="AM1658" s="16">
        <v>0</v>
      </c>
      <c r="AN1658" s="17">
        <f t="shared" ref="AN1658" si="17554">$B1655*$AN$4</f>
        <v>7.7755007999999997</v>
      </c>
      <c r="AO1658" s="18">
        <v>1</v>
      </c>
      <c r="AP1658" s="19">
        <v>0</v>
      </c>
      <c r="AR1658" s="1">
        <f t="shared" ref="AR1658" si="17555">AH1658*AM1655+AJ1658*AM1658-AI1658*AN1655-AK1658*AN1658</f>
        <v>0</v>
      </c>
      <c r="AS1658" s="4">
        <f t="shared" ref="AS1658" si="17556">(AH1658*AN1655+AI1658*AM1655+AJ1658*AN1658+AK1658*AM1658)</f>
        <v>6883.7290453049836</v>
      </c>
      <c r="AT1658" s="2">
        <f t="shared" ref="AT1658" si="17557">AH1658*AO1655+AJ1658*AO1658-AI1658*AP1655-AK1658*AP1658</f>
        <v>902.25562312904412</v>
      </c>
      <c r="AU1658" s="3">
        <f t="shared" ref="AU1658" si="17558">(AH1658*AP1655+AI1658*AO1655+AJ1658*AP1658+AK1658*AO1658)</f>
        <v>0</v>
      </c>
      <c r="AV1658" s="20"/>
      <c r="AW1658" s="16">
        <v>0</v>
      </c>
      <c r="AX1658" s="17">
        <v>0</v>
      </c>
      <c r="AY1658" s="18">
        <v>1</v>
      </c>
      <c r="AZ1658" s="19">
        <v>0</v>
      </c>
      <c r="BA1658" s="20"/>
      <c r="BB1658" s="1">
        <f t="shared" ref="BB1658" si="17559">AR1658*AW1655+AT1658*AW1658-AS1658*AX1655-AU1658*AX1658</f>
        <v>0</v>
      </c>
      <c r="BC1658" s="4">
        <f t="shared" ref="BC1658" si="17560">(AR1658*AX1655+AS1658*AW1655+AT1658*AX1658+AU1658*AW1658)</f>
        <v>6883.7290453049836</v>
      </c>
      <c r="BD1658" s="2">
        <f t="shared" ref="BD1658" si="17561">AR1658*AY1655+AT1658*AY1658-AS1658*AZ1655-AU1658*AZ1658</f>
        <v>-47194.078360271829</v>
      </c>
      <c r="BE1658" s="3">
        <f t="shared" ref="BE1658" si="17562">(AR1658*AZ1655+AS1658*AY1655+AT1658*AZ1658+AU1658*AY1658)</f>
        <v>0</v>
      </c>
      <c r="BF1658" s="20"/>
      <c r="BG1658" s="16">
        <v>0</v>
      </c>
      <c r="BH1658" s="17">
        <f t="shared" ref="BH1658" si="17563">$B1655*$BH$4</f>
        <v>7.3622784000000001</v>
      </c>
      <c r="BI1658" s="18">
        <v>1</v>
      </c>
      <c r="BJ1658" s="19">
        <v>0</v>
      </c>
      <c r="BK1658" s="20"/>
      <c r="BL1658" s="1">
        <f t="shared" ref="BL1658" si="17564">BB1658*BG1655+BD1658*BG1658-BC1658*BH1655-BE1658*BH1658</f>
        <v>0</v>
      </c>
      <c r="BM1658" s="4">
        <f t="shared" ref="BM1658" si="17565">(BB1658*BH1655+BC1658*BG1655+BD1658*BH1658+BE1658*BG1658)</f>
        <v>-340572.21467443171</v>
      </c>
      <c r="BN1658" s="2">
        <f t="shared" ref="BN1658" si="17566">BB1658*BI1655+BD1658*BI1658-BC1658*BJ1655-BE1658*BJ1658</f>
        <v>-47194.078360271829</v>
      </c>
      <c r="BO1658" s="3">
        <f t="shared" ref="BO1658" si="17567">(BB1658*BJ1655+BC1658*BI1655+BD1658*BJ1658+BE1658*BI1658)</f>
        <v>0</v>
      </c>
      <c r="BP1658" s="20"/>
      <c r="BQ1658" s="16">
        <v>0</v>
      </c>
      <c r="BR1658" s="17">
        <v>0</v>
      </c>
      <c r="BS1658" s="18">
        <v>1</v>
      </c>
      <c r="BT1658" s="19">
        <v>0</v>
      </c>
      <c r="BU1658" s="20"/>
      <c r="BV1658" s="1">
        <f t="shared" ref="BV1658" si="17568">BL1658*BQ1655+BN1658*BQ1658-BM1658*BR1655-BO1658*BR1658</f>
        <v>0</v>
      </c>
      <c r="BW1658" s="4">
        <f t="shared" ref="BW1658" si="17569">(BL1658*BR1655+BM1658*BQ1655+BN1658*BR1658+BO1658*BQ1658)</f>
        <v>-340572.21467443171</v>
      </c>
      <c r="BX1658" s="2">
        <f t="shared" ref="BX1658" si="17570">BL1658*BS1655+BN1658*BS1658-BM1658*BT1655-BO1658*BT1658</f>
        <v>1935727.4284140526</v>
      </c>
      <c r="BY1658" s="3">
        <f t="shared" ref="BY1658" si="17571">(BL1658*BT1655+BM1658*BS1655+BN1658*BT1658+BO1658*BS1658)</f>
        <v>0</v>
      </c>
      <c r="BZ1658" s="20"/>
      <c r="CA1658" s="16">
        <v>0</v>
      </c>
      <c r="CB1658" s="17">
        <f t="shared" ref="CB1658" si="17572">$B1655*$CB$4</f>
        <v>3.3230784</v>
      </c>
      <c r="CC1658" s="18">
        <v>1</v>
      </c>
      <c r="CD1658" s="19">
        <v>0</v>
      </c>
      <c r="CE1658" s="20"/>
      <c r="CF1658" s="1">
        <f t="shared" ref="CF1658" si="17573">BV1658*CA1655+BX1658*CA1658-BW1658*CB1655-BY1658*CB1658</f>
        <v>0</v>
      </c>
      <c r="CG1658" s="4">
        <f t="shared" ref="CG1658" si="17574">(BV1658*CB1655+BW1658*CA1655+BX1658*CB1658+BY1658*CA1658)</f>
        <v>6092001.7909758529</v>
      </c>
      <c r="CH1658" s="2">
        <f t="shared" ref="CH1658" si="17575">BV1658*CC1655+BX1658*CC1658-BW1658*CD1655-BY1658*CD1658</f>
        <v>1935727.4284140526</v>
      </c>
      <c r="CI1658" s="3">
        <f t="shared" ref="CI1658" si="17576">(BV1658*CD1655+BW1658*CC1655+BX1658*CD1658+BY1658*CC1658)</f>
        <v>0</v>
      </c>
      <c r="CK1658" s="16">
        <f t="shared" ref="CK1658" si="17577">1/$CL$4</f>
        <v>1</v>
      </c>
      <c r="CL1658" s="17">
        <v>0</v>
      </c>
      <c r="CM1658" s="18">
        <v>1</v>
      </c>
      <c r="CN1658" s="19">
        <v>0</v>
      </c>
      <c r="CP1658" s="1">
        <f t="shared" ref="CP1658" si="17578">CF1658*CK1655+CH1658*CK1658-CG1658*CL1655-CI1658*CL1658</f>
        <v>1935727.4284140526</v>
      </c>
      <c r="CQ1658" s="4">
        <f t="shared" ref="CQ1658" si="17579">(CF1658*CL1655+CG1658*CK1655+CH1658*CL1658+CI1658*CK1658)</f>
        <v>6092001.7909758529</v>
      </c>
      <c r="CR1658" s="2">
        <f t="shared" ref="CR1658" si="17580">CF1658*CM1655+CH1658*CM1658-CG1658*CN1655-CI1658*CN1658</f>
        <v>1935727.4284140526</v>
      </c>
      <c r="CS1658" s="3">
        <f t="shared" ref="CS1658" si="17581">(CF1658*CN1655+CG1658*CM1655+CH1658*CN1658+CI1658*CM1658)</f>
        <v>0</v>
      </c>
      <c r="CU1658" s="39">
        <f t="shared" ref="CU1658" si="17582">(180/PI())*ATAN(-1*(CQ1655/CP1655))</f>
        <v>17.627602135111541</v>
      </c>
      <c r="CW1658" s="56">
        <f t="shared" ref="CW1658" si="17583">20*LOG(((1-(10^(CU1655/20)^2)*(1-((1-CW1655)/(1+CW1655))^2))^0.5))</f>
        <v>-2.8254794770011773E-13</v>
      </c>
    </row>
    <row r="1659" spans="1:101" ht="18" customHeight="1">
      <c r="E1659" s="20"/>
      <c r="F1659" s="20"/>
      <c r="G1659" s="20"/>
      <c r="H1659" s="20"/>
      <c r="I1659" s="20"/>
      <c r="J1659" s="20"/>
      <c r="K1659" s="20"/>
      <c r="L1659" s="20"/>
      <c r="M1659" s="20"/>
      <c r="N1659" s="20"/>
      <c r="O1659" s="20"/>
      <c r="P1659" s="20"/>
      <c r="Q1659" s="20"/>
      <c r="R1659" s="20"/>
      <c r="S1659" s="20"/>
      <c r="T1659" s="20"/>
      <c r="U1659" s="20"/>
      <c r="V1659" s="20"/>
      <c r="W1659" s="20"/>
      <c r="X1659" s="20"/>
      <c r="Y1659" s="20"/>
      <c r="Z1659" s="20"/>
      <c r="AA1659" s="20"/>
      <c r="AB1659" s="30"/>
      <c r="AC1659" s="20"/>
      <c r="AD1659" s="20"/>
      <c r="AE1659" s="20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</row>
    <row r="1660" spans="1:101" ht="18" customHeight="1"/>
    <row r="1661" spans="1:101" ht="18" customHeight="1" thickBot="1">
      <c r="A1661" s="23"/>
      <c r="B1661" s="23"/>
      <c r="C1661" s="23"/>
      <c r="D1661" s="20" t="s">
        <v>6</v>
      </c>
      <c r="E1661" s="20"/>
      <c r="F1661" s="20"/>
      <c r="G1661" s="20"/>
      <c r="H1661" s="20"/>
      <c r="I1661" s="20" t="s">
        <v>7</v>
      </c>
      <c r="J1661" s="20"/>
      <c r="K1661" s="20"/>
      <c r="L1661" s="20"/>
      <c r="M1661" s="23"/>
      <c r="N1661" s="23"/>
      <c r="O1661" s="24" t="s">
        <v>8</v>
      </c>
      <c r="P1661" s="23"/>
      <c r="Q1661" s="23"/>
      <c r="R1661" s="23"/>
      <c r="S1661" s="20"/>
      <c r="T1661" s="20" t="s">
        <v>9</v>
      </c>
      <c r="U1661" s="23"/>
      <c r="V1661" s="23"/>
      <c r="W1661" s="23"/>
      <c r="X1661" s="23"/>
      <c r="Y1661" s="24" t="s">
        <v>10</v>
      </c>
      <c r="Z1661" s="23"/>
      <c r="AA1661" s="23"/>
      <c r="AB1661" s="23"/>
      <c r="AC1661" s="24" t="s">
        <v>11</v>
      </c>
      <c r="AD1661" s="20"/>
      <c r="AE1661" s="20"/>
      <c r="AF1661" s="20"/>
      <c r="AG1661" s="20"/>
      <c r="AH1661" s="23"/>
      <c r="AI1661" s="24" t="s">
        <v>12</v>
      </c>
      <c r="AJ1661" s="23"/>
      <c r="AK1661" s="23"/>
      <c r="AL1661" s="20"/>
      <c r="AM1661" s="24" t="s">
        <v>21</v>
      </c>
      <c r="AN1661" s="20"/>
      <c r="AO1661" s="23"/>
      <c r="AP1661" s="23"/>
      <c r="AQ1661" s="23"/>
      <c r="AR1661" s="23"/>
      <c r="AS1661" s="24" t="s">
        <v>87</v>
      </c>
      <c r="AT1661" s="23"/>
      <c r="AU1661" s="23"/>
      <c r="AV1661" s="23"/>
      <c r="AW1661" s="24" t="s">
        <v>22</v>
      </c>
      <c r="AX1661" s="20"/>
      <c r="AY1661" s="20"/>
      <c r="AZ1661" s="20"/>
      <c r="BA1661" s="20"/>
      <c r="BB1661" s="23"/>
      <c r="BC1661" s="24" t="s">
        <v>13</v>
      </c>
      <c r="BD1661" s="23"/>
      <c r="BE1661" s="23"/>
      <c r="BF1661" s="23"/>
      <c r="BG1661" s="24" t="s">
        <v>23</v>
      </c>
      <c r="BH1661" s="20"/>
      <c r="BI1661" s="23"/>
      <c r="BJ1661" s="23"/>
      <c r="BK1661" s="23"/>
      <c r="BL1661" s="23"/>
      <c r="BM1661" s="24" t="s">
        <v>24</v>
      </c>
      <c r="BN1661" s="23"/>
      <c r="BO1661" s="23"/>
      <c r="BP1661" s="23"/>
      <c r="BQ1661" s="24" t="s">
        <v>22</v>
      </c>
      <c r="BR1661" s="20"/>
      <c r="BS1661" s="20"/>
      <c r="BT1661" s="20"/>
      <c r="BU1661" s="20"/>
      <c r="BV1661" s="23"/>
      <c r="BW1661" s="24" t="s">
        <v>25</v>
      </c>
      <c r="BX1661" s="23"/>
      <c r="BY1661" s="23"/>
      <c r="BZ1661" s="23"/>
      <c r="CA1661" s="24" t="s">
        <v>23</v>
      </c>
      <c r="CB1661" s="20"/>
      <c r="CC1661" s="23"/>
      <c r="CD1661" s="23"/>
      <c r="CE1661" s="23"/>
      <c r="CF1661" s="23"/>
      <c r="CG1661" s="24" t="s">
        <v>88</v>
      </c>
      <c r="CH1661" s="23"/>
      <c r="CI1661" s="23"/>
      <c r="CJ1661" s="23"/>
      <c r="CK1661" s="24" t="s">
        <v>155</v>
      </c>
      <c r="CL1661" s="24"/>
      <c r="CM1661" s="23"/>
      <c r="CN1661" s="23"/>
      <c r="CO1661" s="23"/>
      <c r="CP1661" s="23"/>
      <c r="CQ1661" s="24" t="s">
        <v>89</v>
      </c>
      <c r="CR1661" s="23"/>
      <c r="CS1661" s="23"/>
    </row>
    <row r="1662" spans="1:101" ht="18" customHeight="1" thickBot="1">
      <c r="A1662" s="23"/>
      <c r="B1662" s="33"/>
      <c r="C1662" s="23"/>
      <c r="D1662" s="7" t="s">
        <v>99</v>
      </c>
      <c r="E1662" s="8"/>
      <c r="F1662" s="8" t="s">
        <v>100</v>
      </c>
      <c r="G1662" s="9"/>
      <c r="H1662" s="10"/>
      <c r="I1662" s="7" t="s">
        <v>103</v>
      </c>
      <c r="J1662" s="8"/>
      <c r="K1662" s="8" t="s">
        <v>104</v>
      </c>
      <c r="L1662" s="9"/>
      <c r="M1662" s="23"/>
      <c r="N1662" s="194" t="s">
        <v>74</v>
      </c>
      <c r="O1662" s="195"/>
      <c r="P1662" s="196" t="s">
        <v>75</v>
      </c>
      <c r="Q1662" s="197"/>
      <c r="R1662" s="23"/>
      <c r="S1662" s="7" t="s">
        <v>2</v>
      </c>
      <c r="T1662" s="8"/>
      <c r="U1662" s="8" t="s">
        <v>3</v>
      </c>
      <c r="V1662" s="9"/>
      <c r="W1662" s="20"/>
      <c r="X1662" s="194" t="s">
        <v>108</v>
      </c>
      <c r="Y1662" s="195"/>
      <c r="Z1662" s="196" t="s">
        <v>109</v>
      </c>
      <c r="AA1662" s="197"/>
      <c r="AB1662" s="20"/>
      <c r="AC1662" s="7" t="s">
        <v>107</v>
      </c>
      <c r="AD1662" s="8"/>
      <c r="AE1662" s="8" t="s">
        <v>14</v>
      </c>
      <c r="AF1662" s="9"/>
      <c r="AG1662" s="20"/>
      <c r="AH1662" s="194" t="s">
        <v>112</v>
      </c>
      <c r="AI1662" s="195"/>
      <c r="AJ1662" s="196" t="s">
        <v>113</v>
      </c>
      <c r="AK1662" s="197"/>
      <c r="AL1662" s="20"/>
      <c r="AM1662" s="106" t="s">
        <v>135</v>
      </c>
      <c r="AN1662" s="107"/>
      <c r="AO1662" s="107" t="s">
        <v>136</v>
      </c>
      <c r="AP1662" s="108"/>
      <c r="AQ1662" s="23"/>
      <c r="AR1662" s="194" t="s">
        <v>116</v>
      </c>
      <c r="AS1662" s="195"/>
      <c r="AT1662" s="196" t="s">
        <v>0</v>
      </c>
      <c r="AU1662" s="197"/>
      <c r="AV1662" s="36"/>
      <c r="AW1662" s="7" t="s">
        <v>139</v>
      </c>
      <c r="AX1662" s="8"/>
      <c r="AY1662" s="8" t="s">
        <v>140</v>
      </c>
      <c r="AZ1662" s="9"/>
      <c r="BA1662" s="20"/>
      <c r="BB1662" s="194" t="s">
        <v>119</v>
      </c>
      <c r="BC1662" s="195"/>
      <c r="BD1662" s="196" t="s">
        <v>120</v>
      </c>
      <c r="BE1662" s="197"/>
      <c r="BF1662" s="36"/>
      <c r="BG1662" s="190" t="s">
        <v>143</v>
      </c>
      <c r="BH1662" s="191"/>
      <c r="BI1662" s="192" t="s">
        <v>144</v>
      </c>
      <c r="BJ1662" s="193"/>
      <c r="BK1662" s="36"/>
      <c r="BL1662" s="194" t="s">
        <v>123</v>
      </c>
      <c r="BM1662" s="195"/>
      <c r="BN1662" s="196" t="s">
        <v>124</v>
      </c>
      <c r="BO1662" s="197"/>
      <c r="BP1662" s="36"/>
      <c r="BQ1662" s="7" t="s">
        <v>147</v>
      </c>
      <c r="BR1662" s="8"/>
      <c r="BS1662" s="8" t="s">
        <v>148</v>
      </c>
      <c r="BT1662" s="9"/>
      <c r="BU1662" s="20"/>
      <c r="BV1662" s="194" t="s">
        <v>127</v>
      </c>
      <c r="BW1662" s="195"/>
      <c r="BX1662" s="196" t="s">
        <v>128</v>
      </c>
      <c r="BY1662" s="197"/>
      <c r="BZ1662" s="36"/>
      <c r="CA1662" s="7" t="s">
        <v>151</v>
      </c>
      <c r="CB1662" s="8"/>
      <c r="CC1662" s="8" t="s">
        <v>152</v>
      </c>
      <c r="CD1662" s="9"/>
      <c r="CE1662" s="36"/>
      <c r="CF1662" s="194" t="s">
        <v>131</v>
      </c>
      <c r="CG1662" s="195"/>
      <c r="CH1662" s="196" t="s">
        <v>132</v>
      </c>
      <c r="CI1662" s="197"/>
      <c r="CJ1662" s="23"/>
      <c r="CK1662" s="7" t="s">
        <v>156</v>
      </c>
      <c r="CL1662" s="8"/>
      <c r="CM1662" s="8" t="s">
        <v>157</v>
      </c>
      <c r="CN1662" s="9"/>
      <c r="CO1662" s="23"/>
      <c r="CP1662" s="194" t="s">
        <v>160</v>
      </c>
      <c r="CQ1662" s="195"/>
      <c r="CR1662" s="196" t="s">
        <v>132</v>
      </c>
      <c r="CS1662" s="197"/>
      <c r="CU1662" s="26" t="s">
        <v>15</v>
      </c>
      <c r="CW1662" s="52" t="s">
        <v>46</v>
      </c>
    </row>
    <row r="1663" spans="1:101" ht="18" customHeight="1" thickTop="1" thickBot="1">
      <c r="B1663" s="34">
        <v>4.0999999999999996</v>
      </c>
      <c r="D1663" s="11">
        <v>1</v>
      </c>
      <c r="E1663" s="12">
        <v>0</v>
      </c>
      <c r="F1663" s="13">
        <v>0</v>
      </c>
      <c r="G1663" s="14">
        <v>0</v>
      </c>
      <c r="H1663" s="10"/>
      <c r="I1663" s="11">
        <v>1</v>
      </c>
      <c r="J1663" s="12">
        <v>0</v>
      </c>
      <c r="K1663" s="13">
        <v>0</v>
      </c>
      <c r="L1663" s="40">
        <f t="shared" ref="L1663" si="17584">$B1663*$J$4</f>
        <v>5.8508639999999996</v>
      </c>
      <c r="N1663" s="1">
        <f t="shared" ref="N1663" si="17585">D1663*I1663+F1663*I1666-E1663*J1663-G1663*J1666</f>
        <v>1</v>
      </c>
      <c r="O1663" s="4">
        <f t="shared" ref="O1663" si="17586">(D1663*J1663+E1663*I1663+F1663*J1666+G1663*I1666)</f>
        <v>0</v>
      </c>
      <c r="P1663" s="2">
        <f t="shared" ref="P1663" si="17587">D1663*K1663+F1663*K1666-E1663*L1663-G1663*L1666</f>
        <v>0</v>
      </c>
      <c r="Q1663" s="3">
        <f t="shared" ref="Q1663" si="17588">(D1663*L1663+E1663*K1663+F1663*L1666+G1663*K1666)</f>
        <v>5.8508639999999996</v>
      </c>
      <c r="S1663" s="11">
        <v>1</v>
      </c>
      <c r="T1663" s="12">
        <v>0</v>
      </c>
      <c r="U1663" s="13">
        <v>0</v>
      </c>
      <c r="V1663" s="13">
        <v>0</v>
      </c>
      <c r="W1663" s="20"/>
      <c r="X1663" s="1">
        <f t="shared" ref="X1663" si="17589">N1663*S1663+P1663*S1666-O1663*T1663-Q1663*T1666</f>
        <v>-42.286844989951994</v>
      </c>
      <c r="Y1663" s="4">
        <f t="shared" ref="Y1663" si="17590">(N1663*T1663+O1663*S1663+P1663*T1666+Q1663*S1666)</f>
        <v>0</v>
      </c>
      <c r="Z1663" s="2">
        <f t="shared" ref="Z1663" si="17591">N1663*U1663+P1663*U1666-O1663*V1663-Q1663*V1666</f>
        <v>0</v>
      </c>
      <c r="AA1663" s="3">
        <f t="shared" ref="AA1663" si="17592">(N1663*V1663+O1663*U1663+P1663*V1666+Q1663*U1666)</f>
        <v>5.8508639999999996</v>
      </c>
      <c r="AB1663" s="20"/>
      <c r="AC1663" s="11">
        <v>1</v>
      </c>
      <c r="AD1663" s="12">
        <v>0</v>
      </c>
      <c r="AE1663" s="13">
        <v>0</v>
      </c>
      <c r="AF1663" s="40">
        <f t="shared" ref="AF1663" si="17593">$B1663*$AD$4</f>
        <v>7.0212089999999998</v>
      </c>
      <c r="AG1663" s="20"/>
      <c r="AH1663" s="1">
        <f t="shared" ref="AH1663" si="17594">X1663*AC1663+Z1663*AC1666-Y1663*AD1663-AA1663*AD1666</f>
        <v>-42.286844989951994</v>
      </c>
      <c r="AI1663" s="4">
        <f t="shared" ref="AI1663" si="17595">(X1663*AD1663+Y1663*AC1663+Z1663*AD1666+AA1663*AC1666)</f>
        <v>0</v>
      </c>
      <c r="AJ1663" s="2">
        <f t="shared" ref="AJ1663" si="17596">X1663*AE1663+Z1663*AE1666-Y1663*AF1663-AA1663*AF1666</f>
        <v>0</v>
      </c>
      <c r="AK1663" s="3">
        <f t="shared" ref="AK1663" si="17597">(X1663*AF1663+Y1663*AE1663+Z1663*AF1666+AA1663*AE1666)</f>
        <v>-291.05391262505583</v>
      </c>
      <c r="AL1663" s="20"/>
      <c r="AM1663" s="11">
        <v>1</v>
      </c>
      <c r="AN1663" s="12">
        <v>0</v>
      </c>
      <c r="AO1663" s="13">
        <v>0</v>
      </c>
      <c r="AP1663" s="14">
        <v>0</v>
      </c>
      <c r="AR1663" s="1">
        <f t="shared" ref="AR1663" si="17598">AH1663*AM1663+AJ1663*AM1666-AI1663*AN1663-AK1663*AN1666</f>
        <v>2231.8966635597858</v>
      </c>
      <c r="AS1663" s="4">
        <f t="shared" ref="AS1663" si="17599">(AH1663*AN1663+AI1663*AM1663+AJ1663*AN1666+AK1663*AM1666)</f>
        <v>0</v>
      </c>
      <c r="AT1663" s="2">
        <f t="shared" ref="AT1663" si="17600">AH1663*AO1663+AJ1663*AO1666-AI1663*AP1663-AK1663*AP1666</f>
        <v>0</v>
      </c>
      <c r="AU1663" s="3">
        <f t="shared" ref="AU1663" si="17601">(AH1663*AP1663+AI1663*AO1663+AJ1663*AP1666+AK1663*AO1666)</f>
        <v>-291.05391262505583</v>
      </c>
      <c r="AV1663" s="20"/>
      <c r="AW1663" s="11">
        <v>1</v>
      </c>
      <c r="AX1663" s="12">
        <v>0</v>
      </c>
      <c r="AY1663" s="13">
        <v>0</v>
      </c>
      <c r="AZ1663" s="40">
        <f t="shared" ref="AZ1663" si="17602">$B1663*$AX$4</f>
        <v>7.0212089999999998</v>
      </c>
      <c r="BA1663" s="20"/>
      <c r="BB1663" s="1">
        <f t="shared" ref="BB1663" si="17603">AR1663*AW1663+AT1663*AW1666-AS1663*AX1663-AU1663*AX1666</f>
        <v>2231.8966635597858</v>
      </c>
      <c r="BC1663" s="4">
        <f t="shared" ref="BC1663" si="17604">(AR1663*AX1663+AS1663*AW1663+AT1663*AX1666+AU1663*AW1666)</f>
        <v>0</v>
      </c>
      <c r="BD1663" s="2">
        <f t="shared" ref="BD1663" si="17605">AR1663*AY1663+AT1663*AY1666-AS1663*AZ1663-AU1663*AZ1666</f>
        <v>0</v>
      </c>
      <c r="BE1663" s="3">
        <f t="shared" ref="BE1663" si="17606">(AR1663*AZ1663+AS1663*AY1663+AT1663*AZ1666+AU1663*AY1666)</f>
        <v>15379.559028630885</v>
      </c>
      <c r="BF1663" s="20"/>
      <c r="BG1663" s="11">
        <v>1</v>
      </c>
      <c r="BH1663" s="12">
        <v>0</v>
      </c>
      <c r="BI1663" s="13">
        <v>0</v>
      </c>
      <c r="BJ1663" s="14">
        <v>0</v>
      </c>
      <c r="BK1663" s="20"/>
      <c r="BL1663" s="1">
        <f t="shared" ref="BL1663" si="17607">BB1663*BG1663+BD1663*BG1666-BC1663*BH1663-BE1663*BH1666</f>
        <v>-111551.74070797402</v>
      </c>
      <c r="BM1663" s="4">
        <f t="shared" ref="BM1663" si="17608">(BB1663*BH1663+BC1663*BG1663+BD1663*BH1666+BE1663*BG1666)</f>
        <v>0</v>
      </c>
      <c r="BN1663" s="2">
        <f t="shared" ref="BN1663" si="17609">BB1663*BI1663+BD1663*BI1666-BC1663*BJ1663-BE1663*BJ1666</f>
        <v>0</v>
      </c>
      <c r="BO1663" s="3">
        <f t="shared" ref="BO1663" si="17610">(BB1663*BJ1663+BC1663*BI1663+BD1663*BJ1666+BE1663*BI1666)</f>
        <v>15379.559028630885</v>
      </c>
      <c r="BP1663" s="20"/>
      <c r="BQ1663" s="11">
        <v>1</v>
      </c>
      <c r="BR1663" s="12">
        <v>0</v>
      </c>
      <c r="BS1663" s="13">
        <v>0</v>
      </c>
      <c r="BT1663" s="40">
        <f t="shared" ref="BT1663" si="17611">$B1663*BR$4</f>
        <v>5.8508639999999996</v>
      </c>
      <c r="BU1663" s="20"/>
      <c r="BV1663" s="1">
        <f t="shared" ref="BV1663" si="17612">BL1663*BQ1663+BN1663*BQ1666-BM1663*BR1663-BO1663*BR1666</f>
        <v>-111551.74070797402</v>
      </c>
      <c r="BW1663" s="4">
        <f t="shared" ref="BW1663" si="17613">(BL1663*BR1663+BM1663*BQ1663+BN1663*BR1666+BO1663*BQ1666)</f>
        <v>0</v>
      </c>
      <c r="BX1663" s="2">
        <f t="shared" ref="BX1663" si="17614">BL1663*BS1663+BN1663*BS1666-BM1663*BT1663-BO1663*BT1666</f>
        <v>0</v>
      </c>
      <c r="BY1663" s="3">
        <f t="shared" ref="BY1663" si="17615">(BL1663*BT1663+BM1663*BS1663+BN1663*BT1666+BO1663*BS1666)</f>
        <v>-637294.50481698883</v>
      </c>
      <c r="BZ1663" s="20"/>
      <c r="CA1663" s="11">
        <v>1</v>
      </c>
      <c r="CB1663" s="12">
        <v>0</v>
      </c>
      <c r="CC1663" s="13">
        <v>0</v>
      </c>
      <c r="CD1663" s="14">
        <v>0</v>
      </c>
      <c r="CE1663" s="20"/>
      <c r="CF1663" s="1">
        <f t="shared" ref="CF1663" si="17616">BV1663*CA1663+BX1663*CA1666-BW1663*CB1663-BY1663*CB1666</f>
        <v>2016609.1352537242</v>
      </c>
      <c r="CG1663" s="4">
        <f t="shared" ref="CG1663" si="17617">(BV1663*CB1663+BW1663*CA1663+BX1663*CB1666+BY1663*CA1666)</f>
        <v>0</v>
      </c>
      <c r="CH1663" s="2">
        <f t="shared" ref="CH1663" si="17618">BV1663*CC1663+BX1663*CC1666-BW1663*CD1663-BY1663*CD1666</f>
        <v>0</v>
      </c>
      <c r="CI1663" s="3">
        <f t="shared" ref="CI1663" si="17619">(BV1663*CD1663+BW1663*CC1663+BX1663*CD1666+BY1663*CC1666)</f>
        <v>-637294.50481698883</v>
      </c>
      <c r="CJ1663" s="28"/>
      <c r="CK1663" s="11">
        <v>1</v>
      </c>
      <c r="CL1663" s="12">
        <v>0</v>
      </c>
      <c r="CM1663" s="13">
        <v>0</v>
      </c>
      <c r="CN1663" s="14">
        <v>0</v>
      </c>
      <c r="CP1663" s="1">
        <f t="shared" ref="CP1663" si="17620">CF1663*CK1663+CH1663*CK1666-CG1663*CL1663-CI1663*CL1666</f>
        <v>2016609.1352537242</v>
      </c>
      <c r="CQ1663" s="4">
        <f t="shared" ref="CQ1663" si="17621">(CF1663*CL1663+CG1663*CK1663+CH1663*CL1666+CI1663*CK1666)</f>
        <v>-637294.50481698883</v>
      </c>
      <c r="CR1663" s="2">
        <f t="shared" ref="CR1663" si="17622">CF1663*CM1663+CH1663*CM1666-CG1663*CN1663-CI1663*CN1666</f>
        <v>0</v>
      </c>
      <c r="CS1663" s="3">
        <f t="shared" ref="CS1663" si="17623">(CF1663*CN1663+CG1663*CM1663+CH1663*CN1666+CI1663*CM1666)</f>
        <v>-637294.50481698883</v>
      </c>
      <c r="CU1663" s="29">
        <f t="shared" ref="CU1663" si="17624">20*LOG(((1+$CL$4)/$CL$4)/((CP1663+CP1666)^2+(CQ1663+CQ1666)^2)^0.5)</f>
        <v>-130.90429628554409</v>
      </c>
      <c r="CW1663" s="53">
        <f t="shared" ref="CW1663" si="17625">((CP1663^2+CQ1663^2)^0.5)/((CP1666^2+CQ1666^2)^0.5)</f>
        <v>0.31602281953212957</v>
      </c>
    </row>
    <row r="1664" spans="1:101" ht="18" customHeight="1" thickBot="1">
      <c r="D1664" s="11"/>
      <c r="E1664" s="13"/>
      <c r="F1664" s="13"/>
      <c r="G1664" s="15"/>
      <c r="H1664" s="10"/>
      <c r="I1664" s="11"/>
      <c r="J1664" s="13"/>
      <c r="K1664" s="13"/>
      <c r="L1664" s="15"/>
      <c r="N1664" s="5"/>
      <c r="Q1664" s="6"/>
      <c r="S1664" s="11"/>
      <c r="T1664" s="13"/>
      <c r="U1664" s="13"/>
      <c r="V1664" s="15"/>
      <c r="W1664" s="20"/>
      <c r="X1664" s="5"/>
      <c r="AA1664" s="6"/>
      <c r="AB1664" s="20"/>
      <c r="AC1664" s="11"/>
      <c r="AD1664" s="13"/>
      <c r="AE1664" s="13"/>
      <c r="AF1664" s="15"/>
      <c r="AG1664" s="20"/>
      <c r="AH1664" s="5"/>
      <c r="AK1664" s="6"/>
      <c r="AL1664" s="20"/>
      <c r="AM1664" s="11"/>
      <c r="AN1664" s="13"/>
      <c r="AO1664" s="13"/>
      <c r="AP1664" s="15"/>
      <c r="AR1664" s="5"/>
      <c r="AU1664" s="6"/>
      <c r="AW1664" s="11"/>
      <c r="AX1664" s="13"/>
      <c r="AY1664" s="13"/>
      <c r="AZ1664" s="15"/>
      <c r="BA1664" s="20"/>
      <c r="BB1664" s="5"/>
      <c r="BE1664" s="6"/>
      <c r="BG1664" s="11"/>
      <c r="BH1664" s="13"/>
      <c r="BI1664" s="13"/>
      <c r="BJ1664" s="15"/>
      <c r="BL1664" s="5"/>
      <c r="BO1664" s="6"/>
      <c r="BQ1664" s="11"/>
      <c r="BR1664" s="13"/>
      <c r="BS1664" s="13"/>
      <c r="BT1664" s="15"/>
      <c r="BU1664" s="20"/>
      <c r="BV1664" s="5"/>
      <c r="BY1664" s="6"/>
      <c r="CA1664" s="11"/>
      <c r="CB1664" s="13"/>
      <c r="CC1664" s="13"/>
      <c r="CD1664" s="15"/>
      <c r="CF1664" s="5"/>
      <c r="CI1664" s="6"/>
      <c r="CK1664" s="11"/>
      <c r="CL1664" s="13"/>
      <c r="CM1664" s="13"/>
      <c r="CN1664" s="15"/>
      <c r="CP1664" s="5"/>
      <c r="CS1664" s="6"/>
      <c r="CW1664" s="54"/>
    </row>
    <row r="1665" spans="1:101" ht="18" customHeight="1" thickBot="1">
      <c r="D1665" s="11" t="s">
        <v>101</v>
      </c>
      <c r="E1665" s="13"/>
      <c r="F1665" s="13" t="s">
        <v>102</v>
      </c>
      <c r="G1665" s="15"/>
      <c r="H1665" s="10"/>
      <c r="I1665" s="11" t="s">
        <v>106</v>
      </c>
      <c r="J1665" s="13"/>
      <c r="K1665" s="13" t="s">
        <v>105</v>
      </c>
      <c r="L1665" s="15"/>
      <c r="N1665" s="194" t="s">
        <v>16</v>
      </c>
      <c r="O1665" s="195"/>
      <c r="P1665" s="196" t="s">
        <v>17</v>
      </c>
      <c r="Q1665" s="197"/>
      <c r="S1665" s="11" t="s">
        <v>4</v>
      </c>
      <c r="T1665" s="13"/>
      <c r="U1665" s="13" t="s">
        <v>5</v>
      </c>
      <c r="V1665" s="15"/>
      <c r="W1665" s="20"/>
      <c r="X1665" s="194" t="s">
        <v>111</v>
      </c>
      <c r="Y1665" s="195"/>
      <c r="Z1665" s="196" t="s">
        <v>110</v>
      </c>
      <c r="AA1665" s="197"/>
      <c r="AB1665" s="20"/>
      <c r="AC1665" s="11" t="s">
        <v>18</v>
      </c>
      <c r="AD1665" s="13"/>
      <c r="AE1665" s="13" t="s">
        <v>19</v>
      </c>
      <c r="AF1665" s="15"/>
      <c r="AG1665" s="20"/>
      <c r="AH1665" s="194" t="s">
        <v>114</v>
      </c>
      <c r="AI1665" s="195"/>
      <c r="AJ1665" s="196" t="s">
        <v>115</v>
      </c>
      <c r="AK1665" s="197"/>
      <c r="AL1665" s="20"/>
      <c r="AM1665" s="11" t="s">
        <v>138</v>
      </c>
      <c r="AN1665" s="13"/>
      <c r="AO1665" s="13" t="s">
        <v>137</v>
      </c>
      <c r="AP1665" s="15"/>
      <c r="AR1665" s="194" t="s">
        <v>117</v>
      </c>
      <c r="AS1665" s="195"/>
      <c r="AT1665" s="196" t="s">
        <v>118</v>
      </c>
      <c r="AU1665" s="197"/>
      <c r="AV1665" s="36"/>
      <c r="AW1665" s="11" t="s">
        <v>142</v>
      </c>
      <c r="AX1665" s="13"/>
      <c r="AY1665" s="13" t="s">
        <v>141</v>
      </c>
      <c r="AZ1665" s="15"/>
      <c r="BA1665" s="20"/>
      <c r="BB1665" s="194" t="s">
        <v>122</v>
      </c>
      <c r="BC1665" s="195"/>
      <c r="BD1665" s="196" t="s">
        <v>121</v>
      </c>
      <c r="BE1665" s="197"/>
      <c r="BF1665" s="36"/>
      <c r="BG1665" s="11" t="s">
        <v>145</v>
      </c>
      <c r="BH1665" s="13"/>
      <c r="BI1665" s="13" t="s">
        <v>146</v>
      </c>
      <c r="BJ1665" s="15"/>
      <c r="BK1665" s="36"/>
      <c r="BL1665" s="194" t="s">
        <v>125</v>
      </c>
      <c r="BM1665" s="195"/>
      <c r="BN1665" s="196" t="s">
        <v>126</v>
      </c>
      <c r="BO1665" s="197"/>
      <c r="BP1665" s="36"/>
      <c r="BQ1665" s="11" t="s">
        <v>150</v>
      </c>
      <c r="BR1665" s="13"/>
      <c r="BS1665" s="13" t="s">
        <v>149</v>
      </c>
      <c r="BT1665" s="15"/>
      <c r="BU1665" s="20"/>
      <c r="BV1665" s="194" t="s">
        <v>129</v>
      </c>
      <c r="BW1665" s="195"/>
      <c r="BX1665" s="196" t="s">
        <v>130</v>
      </c>
      <c r="BY1665" s="197"/>
      <c r="BZ1665" s="36"/>
      <c r="CA1665" s="11" t="s">
        <v>154</v>
      </c>
      <c r="CB1665" s="13"/>
      <c r="CC1665" s="13" t="s">
        <v>153</v>
      </c>
      <c r="CD1665" s="15"/>
      <c r="CE1665" s="36"/>
      <c r="CF1665" s="194" t="s">
        <v>134</v>
      </c>
      <c r="CG1665" s="195"/>
      <c r="CH1665" s="196" t="s">
        <v>133</v>
      </c>
      <c r="CI1665" s="197"/>
      <c r="CK1665" s="11" t="s">
        <v>159</v>
      </c>
      <c r="CL1665" s="13"/>
      <c r="CM1665" s="13" t="s">
        <v>158</v>
      </c>
      <c r="CN1665" s="15"/>
      <c r="CP1665" s="109" t="s">
        <v>161</v>
      </c>
      <c r="CQ1665" s="110"/>
      <c r="CR1665" s="111" t="s">
        <v>162</v>
      </c>
      <c r="CS1665" s="112"/>
      <c r="CU1665" s="38" t="s">
        <v>29</v>
      </c>
      <c r="CW1665" s="55" t="s">
        <v>47</v>
      </c>
    </row>
    <row r="1666" spans="1:101" ht="18" customHeight="1" thickTop="1" thickBot="1">
      <c r="D1666" s="16">
        <v>0</v>
      </c>
      <c r="E1666" s="17">
        <f t="shared" ref="E1666" si="17626">$B1663*$E$4</f>
        <v>3.3393679999999994</v>
      </c>
      <c r="F1666" s="18">
        <v>1</v>
      </c>
      <c r="G1666" s="19">
        <v>0</v>
      </c>
      <c r="H1666" s="10"/>
      <c r="I1666" s="16">
        <v>0</v>
      </c>
      <c r="J1666" s="17">
        <v>0</v>
      </c>
      <c r="K1666" s="18">
        <v>1</v>
      </c>
      <c r="L1666" s="19">
        <v>0</v>
      </c>
      <c r="N1666" s="1">
        <f t="shared" ref="N1666" si="17627">D1666*I1663+F1666*I1666-E1666*J1663-G1666*J1666</f>
        <v>0</v>
      </c>
      <c r="O1666" s="4">
        <f t="shared" ref="O1666" si="17628">(D1666*J1663+E1666*I1663+F1666*J1666+G1666*I1666)</f>
        <v>3.3393679999999994</v>
      </c>
      <c r="P1666" s="2">
        <f t="shared" ref="P1666" si="17629">D1666*K1663+F1666*K1666-E1666*L1663-G1666*L1666</f>
        <v>-18.538188013951995</v>
      </c>
      <c r="Q1666" s="3">
        <f t="shared" ref="Q1666" si="17630">(D1666*L1663+E1666*K1663+F1666*L1666+G1666*K1666)</f>
        <v>0</v>
      </c>
      <c r="S1666" s="16">
        <v>0</v>
      </c>
      <c r="T1666" s="17">
        <f t="shared" ref="T1666" si="17631">$B1663*$T$4</f>
        <v>7.3983679999999996</v>
      </c>
      <c r="U1666" s="18">
        <v>1</v>
      </c>
      <c r="V1666" s="19">
        <v>0</v>
      </c>
      <c r="W1666" s="20"/>
      <c r="X1666" s="1">
        <f t="shared" ref="X1666" si="17632">N1666*S1663+P1666*S1666-O1666*T1663-Q1666*T1666</f>
        <v>0</v>
      </c>
      <c r="Y1666" s="4">
        <f t="shared" ref="Y1666" si="17633">(N1666*T1663+O1666*S1663+P1666*T1666+Q1666*S1666)</f>
        <v>-133.81296898040597</v>
      </c>
      <c r="Z1666" s="2">
        <f t="shared" ref="Z1666" si="17634">N1666*U1663+P1666*U1666-O1666*V1663-Q1666*V1666</f>
        <v>-18.538188013951995</v>
      </c>
      <c r="AA1666" s="3">
        <f t="shared" ref="AA1666" si="17635">(N1666*V1663+O1666*U1663+P1666*V1666+Q1666*U1666)</f>
        <v>0</v>
      </c>
      <c r="AB1666" s="20"/>
      <c r="AC1666" s="16">
        <v>0</v>
      </c>
      <c r="AD1666" s="17">
        <v>0</v>
      </c>
      <c r="AE1666" s="18">
        <v>1</v>
      </c>
      <c r="AF1666" s="19">
        <v>0</v>
      </c>
      <c r="AG1666" s="20"/>
      <c r="AH1666" s="1">
        <f t="shared" ref="AH1666" si="17636">X1666*AC1663+Z1666*AC1666-Y1666*AD1663-AA1666*AD1666</f>
        <v>0</v>
      </c>
      <c r="AI1666" s="4">
        <f t="shared" ref="AI1666" si="17637">(X1666*AD1663+Y1666*AC1663+Z1666*AD1666+AA1666*AC1666)</f>
        <v>-133.81296898040597</v>
      </c>
      <c r="AJ1666" s="2">
        <f t="shared" ref="AJ1666" si="17638">X1666*AE1663+Z1666*AE1666-Y1666*AF1663-AA1666*AF1666</f>
        <v>920.99063410799522</v>
      </c>
      <c r="AK1666" s="3">
        <f t="shared" ref="AK1666" si="17639">(X1666*AF1663+Y1666*AE1663+Z1666*AF1666+AA1666*AE1666)</f>
        <v>0</v>
      </c>
      <c r="AL1666" s="20"/>
      <c r="AM1666" s="16">
        <v>0</v>
      </c>
      <c r="AN1666" s="17">
        <f t="shared" ref="AN1666" si="17640">$B1663*$AN$4</f>
        <v>7.8136159999999988</v>
      </c>
      <c r="AO1666" s="18">
        <v>1</v>
      </c>
      <c r="AP1666" s="19">
        <v>0</v>
      </c>
      <c r="AR1666" s="1">
        <f t="shared" ref="AR1666" si="17641">AH1666*AM1663+AJ1666*AM1666-AI1666*AN1663-AK1666*AN1666</f>
        <v>0</v>
      </c>
      <c r="AS1666" s="4">
        <f t="shared" ref="AS1666" si="17642">(AH1666*AN1663+AI1666*AM1663+AJ1666*AN1666+AK1666*AM1666)</f>
        <v>7062.4541855359694</v>
      </c>
      <c r="AT1666" s="2">
        <f t="shared" ref="AT1666" si="17643">AH1666*AO1663+AJ1666*AO1666-AI1666*AP1663-AK1666*AP1666</f>
        <v>920.99063410799522</v>
      </c>
      <c r="AU1666" s="3">
        <f t="shared" ref="AU1666" si="17644">(AH1666*AP1663+AI1666*AO1663+AJ1666*AP1666+AK1666*AO1666)</f>
        <v>0</v>
      </c>
      <c r="AV1666" s="20"/>
      <c r="AW1666" s="16">
        <v>0</v>
      </c>
      <c r="AX1666" s="17">
        <v>0</v>
      </c>
      <c r="AY1666" s="18">
        <v>1</v>
      </c>
      <c r="AZ1666" s="19">
        <v>0</v>
      </c>
      <c r="BA1666" s="20"/>
      <c r="BB1666" s="1">
        <f t="shared" ref="BB1666" si="17645">AR1666*AW1663+AT1666*AW1666-AS1666*AX1663-AU1666*AX1666</f>
        <v>0</v>
      </c>
      <c r="BC1666" s="4">
        <f t="shared" ref="BC1666" si="17646">(AR1666*AX1663+AS1666*AW1663+AT1666*AX1666+AU1666*AW1666)</f>
        <v>7062.4541855359694</v>
      </c>
      <c r="BD1666" s="2">
        <f t="shared" ref="BD1666" si="17647">AR1666*AY1663+AT1666*AY1666-AS1666*AZ1663-AU1666*AZ1666</f>
        <v>-48665.976255464819</v>
      </c>
      <c r="BE1666" s="3">
        <f t="shared" ref="BE1666" si="17648">(AR1666*AZ1663+AS1666*AY1663+AT1666*AZ1666+AU1666*AY1666)</f>
        <v>0</v>
      </c>
      <c r="BF1666" s="20"/>
      <c r="BG1666" s="16">
        <v>0</v>
      </c>
      <c r="BH1666" s="17">
        <f t="shared" ref="BH1666" si="17649">$B1663*$BH$4</f>
        <v>7.3983679999999996</v>
      </c>
      <c r="BI1666" s="18">
        <v>1</v>
      </c>
      <c r="BJ1666" s="19">
        <v>0</v>
      </c>
      <c r="BK1666" s="20"/>
      <c r="BL1666" s="1">
        <f t="shared" ref="BL1666" si="17650">BB1666*BG1663+BD1666*BG1666-BC1666*BH1663-BE1666*BH1666</f>
        <v>0</v>
      </c>
      <c r="BM1666" s="4">
        <f t="shared" ref="BM1666" si="17651">(BB1666*BH1663+BC1666*BG1663+BD1666*BH1666+BE1666*BG1666)</f>
        <v>-352986.34723165474</v>
      </c>
      <c r="BN1666" s="2">
        <f t="shared" ref="BN1666" si="17652">BB1666*BI1663+BD1666*BI1666-BC1666*BJ1663-BE1666*BJ1666</f>
        <v>-48665.976255464819</v>
      </c>
      <c r="BO1666" s="3">
        <f t="shared" ref="BO1666" si="17653">(BB1666*BJ1663+BC1666*BI1663+BD1666*BJ1666+BE1666*BI1666)</f>
        <v>0</v>
      </c>
      <c r="BP1666" s="20"/>
      <c r="BQ1666" s="16">
        <v>0</v>
      </c>
      <c r="BR1666" s="17">
        <v>0</v>
      </c>
      <c r="BS1666" s="18">
        <v>1</v>
      </c>
      <c r="BT1666" s="19">
        <v>0</v>
      </c>
      <c r="BU1666" s="20"/>
      <c r="BV1666" s="1">
        <f t="shared" ref="BV1666" si="17654">BL1666*BQ1663+BN1666*BQ1666-BM1666*BR1663-BO1666*BR1666</f>
        <v>0</v>
      </c>
      <c r="BW1666" s="4">
        <f t="shared" ref="BW1666" si="17655">(BL1666*BR1663+BM1666*BQ1663+BN1666*BR1666+BO1666*BQ1666)</f>
        <v>-352986.34723165474</v>
      </c>
      <c r="BX1666" s="2">
        <f t="shared" ref="BX1666" si="17656">BL1666*BS1663+BN1666*BS1666-BM1666*BT1663-BO1666*BT1666</f>
        <v>2016609.1352537235</v>
      </c>
      <c r="BY1666" s="3">
        <f t="shared" ref="BY1666" si="17657">(BL1666*BT1663+BM1666*BS1663+BN1666*BT1666+BO1666*BS1666)</f>
        <v>0</v>
      </c>
      <c r="BZ1666" s="20"/>
      <c r="CA1666" s="16">
        <v>0</v>
      </c>
      <c r="CB1666" s="17">
        <f t="shared" ref="CB1666" si="17658">$B1663*$CB$4</f>
        <v>3.3393679999999994</v>
      </c>
      <c r="CC1666" s="18">
        <v>1</v>
      </c>
      <c r="CD1666" s="19">
        <v>0</v>
      </c>
      <c r="CE1666" s="20"/>
      <c r="CF1666" s="1">
        <f t="shared" ref="CF1666" si="17659">BV1666*CA1663+BX1666*CA1666-BW1666*CB1663-BY1666*CB1666</f>
        <v>0</v>
      </c>
      <c r="CG1666" s="4">
        <f t="shared" ref="CG1666" si="17660">(BV1666*CB1663+BW1666*CA1663+BX1666*CB1666+BY1666*CA1666)</f>
        <v>6381213.6675423002</v>
      </c>
      <c r="CH1666" s="2">
        <f t="shared" ref="CH1666" si="17661">BV1666*CC1663+BX1666*CC1666-BW1666*CD1663-BY1666*CD1666</f>
        <v>2016609.1352537235</v>
      </c>
      <c r="CI1666" s="3">
        <f t="shared" ref="CI1666" si="17662">(BV1666*CD1663+BW1666*CC1663+BX1666*CD1666+BY1666*CC1666)</f>
        <v>0</v>
      </c>
      <c r="CK1666" s="16">
        <f t="shared" ref="CK1666" si="17663">1/$CL$4</f>
        <v>1</v>
      </c>
      <c r="CL1666" s="17">
        <v>0</v>
      </c>
      <c r="CM1666" s="18">
        <v>1</v>
      </c>
      <c r="CN1666" s="19">
        <v>0</v>
      </c>
      <c r="CP1666" s="1">
        <f t="shared" ref="CP1666" si="17664">CF1666*CK1663+CH1666*CK1666-CG1666*CL1663-CI1666*CL1666</f>
        <v>2016609.1352537235</v>
      </c>
      <c r="CQ1666" s="4">
        <f t="shared" ref="CQ1666" si="17665">(CF1666*CL1663+CG1666*CK1663+CH1666*CL1666+CI1666*CK1666)</f>
        <v>6381213.6675423002</v>
      </c>
      <c r="CR1666" s="2">
        <f t="shared" ref="CR1666" si="17666">CF1666*CM1663+CH1666*CM1666-CG1666*CN1663-CI1666*CN1666</f>
        <v>2016609.1352537235</v>
      </c>
      <c r="CS1666" s="3">
        <f t="shared" ref="CS1666" si="17667">(CF1666*CN1663+CG1666*CM1663+CH1666*CN1666+CI1666*CM1666)</f>
        <v>0</v>
      </c>
      <c r="CU1666" s="39">
        <f t="shared" ref="CU1666" si="17668">(180/PI())*ATAN(-1*(CQ1663/CP1663))</f>
        <v>17.537724922558592</v>
      </c>
      <c r="CW1666" s="56">
        <f t="shared" ref="CW1666" si="17669">20*LOG(((1-(10^(CU1663/20)^2)*(1-((1-CW1663)/(1+CW1663))^2))^0.5))</f>
        <v>-2.5747543356973146E-13</v>
      </c>
    </row>
    <row r="1667" spans="1:101" ht="18" customHeight="1">
      <c r="E1667" s="20"/>
      <c r="F1667" s="20"/>
      <c r="G1667" s="20"/>
      <c r="H1667" s="20"/>
      <c r="I1667" s="20"/>
      <c r="J1667" s="20"/>
      <c r="K1667" s="20"/>
      <c r="L1667" s="20"/>
      <c r="M1667" s="20"/>
      <c r="N1667" s="20"/>
      <c r="O1667" s="20"/>
      <c r="P1667" s="20"/>
      <c r="Q1667" s="20"/>
      <c r="R1667" s="20"/>
      <c r="S1667" s="20"/>
      <c r="T1667" s="20"/>
      <c r="U1667" s="20"/>
      <c r="V1667" s="20"/>
      <c r="W1667" s="20"/>
      <c r="X1667" s="20"/>
      <c r="Y1667" s="20"/>
      <c r="Z1667" s="20"/>
      <c r="AA1667" s="20"/>
      <c r="AB1667" s="30"/>
      <c r="AC1667" s="20"/>
      <c r="AD1667" s="20"/>
      <c r="AE1667" s="20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</row>
    <row r="1668" spans="1:101" ht="18" customHeight="1"/>
    <row r="1669" spans="1:101" ht="18" customHeight="1" thickBot="1">
      <c r="A1669" s="23"/>
      <c r="B1669" s="23"/>
      <c r="C1669" s="23"/>
      <c r="D1669" s="20" t="s">
        <v>6</v>
      </c>
      <c r="E1669" s="20"/>
      <c r="F1669" s="20"/>
      <c r="G1669" s="20"/>
      <c r="H1669" s="20"/>
      <c r="I1669" s="20" t="s">
        <v>7</v>
      </c>
      <c r="J1669" s="20"/>
      <c r="K1669" s="20"/>
      <c r="L1669" s="20"/>
      <c r="M1669" s="23"/>
      <c r="N1669" s="23"/>
      <c r="O1669" s="24" t="s">
        <v>8</v>
      </c>
      <c r="P1669" s="23"/>
      <c r="Q1669" s="23"/>
      <c r="R1669" s="23"/>
      <c r="S1669" s="20"/>
      <c r="T1669" s="20" t="s">
        <v>9</v>
      </c>
      <c r="U1669" s="23"/>
      <c r="V1669" s="23"/>
      <c r="W1669" s="23"/>
      <c r="X1669" s="23"/>
      <c r="Y1669" s="24" t="s">
        <v>10</v>
      </c>
      <c r="Z1669" s="23"/>
      <c r="AA1669" s="23"/>
      <c r="AB1669" s="23"/>
      <c r="AC1669" s="24" t="s">
        <v>11</v>
      </c>
      <c r="AD1669" s="20"/>
      <c r="AE1669" s="20"/>
      <c r="AF1669" s="20"/>
      <c r="AG1669" s="20"/>
      <c r="AH1669" s="23"/>
      <c r="AI1669" s="24" t="s">
        <v>12</v>
      </c>
      <c r="AJ1669" s="23"/>
      <c r="AK1669" s="23"/>
      <c r="AL1669" s="20"/>
      <c r="AM1669" s="24" t="s">
        <v>21</v>
      </c>
      <c r="AN1669" s="20"/>
      <c r="AO1669" s="23"/>
      <c r="AP1669" s="23"/>
      <c r="AQ1669" s="23"/>
      <c r="AR1669" s="23"/>
      <c r="AS1669" s="24" t="s">
        <v>87</v>
      </c>
      <c r="AT1669" s="23"/>
      <c r="AU1669" s="23"/>
      <c r="AV1669" s="23"/>
      <c r="AW1669" s="24" t="s">
        <v>22</v>
      </c>
      <c r="AX1669" s="20"/>
      <c r="AY1669" s="20"/>
      <c r="AZ1669" s="20"/>
      <c r="BA1669" s="20"/>
      <c r="BB1669" s="23"/>
      <c r="BC1669" s="24" t="s">
        <v>13</v>
      </c>
      <c r="BD1669" s="23"/>
      <c r="BE1669" s="23"/>
      <c r="BF1669" s="23"/>
      <c r="BG1669" s="24" t="s">
        <v>23</v>
      </c>
      <c r="BH1669" s="20"/>
      <c r="BI1669" s="23"/>
      <c r="BJ1669" s="23"/>
      <c r="BK1669" s="23"/>
      <c r="BL1669" s="23"/>
      <c r="BM1669" s="24" t="s">
        <v>24</v>
      </c>
      <c r="BN1669" s="23"/>
      <c r="BO1669" s="23"/>
      <c r="BP1669" s="23"/>
      <c r="BQ1669" s="24" t="s">
        <v>22</v>
      </c>
      <c r="BR1669" s="20"/>
      <c r="BS1669" s="20"/>
      <c r="BT1669" s="20"/>
      <c r="BU1669" s="20"/>
      <c r="BV1669" s="23"/>
      <c r="BW1669" s="24" t="s">
        <v>25</v>
      </c>
      <c r="BX1669" s="23"/>
      <c r="BY1669" s="23"/>
      <c r="BZ1669" s="23"/>
      <c r="CA1669" s="24" t="s">
        <v>23</v>
      </c>
      <c r="CB1669" s="20"/>
      <c r="CC1669" s="23"/>
      <c r="CD1669" s="23"/>
      <c r="CE1669" s="23"/>
      <c r="CF1669" s="23"/>
      <c r="CG1669" s="24" t="s">
        <v>88</v>
      </c>
      <c r="CH1669" s="23"/>
      <c r="CI1669" s="23"/>
      <c r="CJ1669" s="23"/>
      <c r="CK1669" s="24" t="s">
        <v>155</v>
      </c>
      <c r="CL1669" s="24"/>
      <c r="CM1669" s="23"/>
      <c r="CN1669" s="23"/>
      <c r="CO1669" s="23"/>
      <c r="CP1669" s="23"/>
      <c r="CQ1669" s="24" t="s">
        <v>89</v>
      </c>
      <c r="CR1669" s="23"/>
      <c r="CS1669" s="23"/>
    </row>
    <row r="1670" spans="1:101" ht="18" customHeight="1" thickBot="1">
      <c r="A1670" s="23"/>
      <c r="B1670" s="33"/>
      <c r="C1670" s="23"/>
      <c r="D1670" s="7" t="s">
        <v>99</v>
      </c>
      <c r="E1670" s="8"/>
      <c r="F1670" s="8" t="s">
        <v>100</v>
      </c>
      <c r="G1670" s="9"/>
      <c r="H1670" s="10"/>
      <c r="I1670" s="7" t="s">
        <v>103</v>
      </c>
      <c r="J1670" s="8"/>
      <c r="K1670" s="8" t="s">
        <v>104</v>
      </c>
      <c r="L1670" s="9"/>
      <c r="M1670" s="23"/>
      <c r="N1670" s="194" t="s">
        <v>74</v>
      </c>
      <c r="O1670" s="195"/>
      <c r="P1670" s="196" t="s">
        <v>75</v>
      </c>
      <c r="Q1670" s="197"/>
      <c r="R1670" s="23"/>
      <c r="S1670" s="7" t="s">
        <v>2</v>
      </c>
      <c r="T1670" s="8"/>
      <c r="U1670" s="8" t="s">
        <v>3</v>
      </c>
      <c r="V1670" s="9"/>
      <c r="W1670" s="20"/>
      <c r="X1670" s="194" t="s">
        <v>108</v>
      </c>
      <c r="Y1670" s="195"/>
      <c r="Z1670" s="196" t="s">
        <v>109</v>
      </c>
      <c r="AA1670" s="197"/>
      <c r="AB1670" s="20"/>
      <c r="AC1670" s="7" t="s">
        <v>107</v>
      </c>
      <c r="AD1670" s="8"/>
      <c r="AE1670" s="8" t="s">
        <v>14</v>
      </c>
      <c r="AF1670" s="9"/>
      <c r="AG1670" s="20"/>
      <c r="AH1670" s="194" t="s">
        <v>112</v>
      </c>
      <c r="AI1670" s="195"/>
      <c r="AJ1670" s="196" t="s">
        <v>113</v>
      </c>
      <c r="AK1670" s="197"/>
      <c r="AL1670" s="20"/>
      <c r="AM1670" s="106" t="s">
        <v>135</v>
      </c>
      <c r="AN1670" s="107"/>
      <c r="AO1670" s="107" t="s">
        <v>136</v>
      </c>
      <c r="AP1670" s="108"/>
      <c r="AQ1670" s="23"/>
      <c r="AR1670" s="194" t="s">
        <v>116</v>
      </c>
      <c r="AS1670" s="195"/>
      <c r="AT1670" s="196" t="s">
        <v>0</v>
      </c>
      <c r="AU1670" s="197"/>
      <c r="AV1670" s="36"/>
      <c r="AW1670" s="7" t="s">
        <v>139</v>
      </c>
      <c r="AX1670" s="8"/>
      <c r="AY1670" s="8" t="s">
        <v>140</v>
      </c>
      <c r="AZ1670" s="9"/>
      <c r="BA1670" s="20"/>
      <c r="BB1670" s="194" t="s">
        <v>119</v>
      </c>
      <c r="BC1670" s="195"/>
      <c r="BD1670" s="196" t="s">
        <v>120</v>
      </c>
      <c r="BE1670" s="197"/>
      <c r="BF1670" s="36"/>
      <c r="BG1670" s="190" t="s">
        <v>143</v>
      </c>
      <c r="BH1670" s="191"/>
      <c r="BI1670" s="192" t="s">
        <v>144</v>
      </c>
      <c r="BJ1670" s="193"/>
      <c r="BK1670" s="36"/>
      <c r="BL1670" s="194" t="s">
        <v>123</v>
      </c>
      <c r="BM1670" s="195"/>
      <c r="BN1670" s="196" t="s">
        <v>124</v>
      </c>
      <c r="BO1670" s="197"/>
      <c r="BP1670" s="36"/>
      <c r="BQ1670" s="7" t="s">
        <v>147</v>
      </c>
      <c r="BR1670" s="8"/>
      <c r="BS1670" s="8" t="s">
        <v>148</v>
      </c>
      <c r="BT1670" s="9"/>
      <c r="BU1670" s="20"/>
      <c r="BV1670" s="194" t="s">
        <v>127</v>
      </c>
      <c r="BW1670" s="195"/>
      <c r="BX1670" s="196" t="s">
        <v>128</v>
      </c>
      <c r="BY1670" s="197"/>
      <c r="BZ1670" s="36"/>
      <c r="CA1670" s="7" t="s">
        <v>151</v>
      </c>
      <c r="CB1670" s="8"/>
      <c r="CC1670" s="8" t="s">
        <v>152</v>
      </c>
      <c r="CD1670" s="9"/>
      <c r="CE1670" s="36"/>
      <c r="CF1670" s="194" t="s">
        <v>131</v>
      </c>
      <c r="CG1670" s="195"/>
      <c r="CH1670" s="196" t="s">
        <v>132</v>
      </c>
      <c r="CI1670" s="197"/>
      <c r="CJ1670" s="23"/>
      <c r="CK1670" s="7" t="s">
        <v>156</v>
      </c>
      <c r="CL1670" s="8"/>
      <c r="CM1670" s="8" t="s">
        <v>157</v>
      </c>
      <c r="CN1670" s="9"/>
      <c r="CO1670" s="23"/>
      <c r="CP1670" s="194" t="s">
        <v>160</v>
      </c>
      <c r="CQ1670" s="195"/>
      <c r="CR1670" s="196" t="s">
        <v>132</v>
      </c>
      <c r="CS1670" s="197"/>
      <c r="CU1670" s="26" t="s">
        <v>15</v>
      </c>
      <c r="CW1670" s="52" t="s">
        <v>46</v>
      </c>
    </row>
    <row r="1671" spans="1:101" ht="18" customHeight="1" thickTop="1" thickBot="1">
      <c r="B1671" s="34">
        <v>4.12</v>
      </c>
      <c r="D1671" s="11">
        <v>1</v>
      </c>
      <c r="E1671" s="12">
        <v>0</v>
      </c>
      <c r="F1671" s="13">
        <v>0</v>
      </c>
      <c r="G1671" s="14">
        <v>0</v>
      </c>
      <c r="H1671" s="10"/>
      <c r="I1671" s="11">
        <v>1</v>
      </c>
      <c r="J1671" s="12">
        <v>0</v>
      </c>
      <c r="K1671" s="13">
        <v>0</v>
      </c>
      <c r="L1671" s="40">
        <f t="shared" ref="L1671" si="17670">$B1671*$J$4</f>
        <v>5.8794048000000005</v>
      </c>
      <c r="N1671" s="1">
        <f t="shared" ref="N1671" si="17671">D1671*I1671+F1671*I1674-E1671*J1671-G1671*J1674</f>
        <v>1</v>
      </c>
      <c r="O1671" s="4">
        <f t="shared" ref="O1671" si="17672">(D1671*J1671+E1671*I1671+F1671*J1674+G1671*I1674)</f>
        <v>0</v>
      </c>
      <c r="P1671" s="2">
        <f t="shared" ref="P1671" si="17673">D1671*K1671+F1671*K1674-E1671*L1671-G1671*L1674</f>
        <v>0</v>
      </c>
      <c r="Q1671" s="3">
        <f t="shared" ref="Q1671" si="17674">(D1671*L1671+E1671*K1671+F1671*L1674+G1671*K1674)</f>
        <v>5.8794048000000005</v>
      </c>
      <c r="S1671" s="11">
        <v>1</v>
      </c>
      <c r="T1671" s="12">
        <v>0</v>
      </c>
      <c r="U1671" s="13">
        <v>0</v>
      </c>
      <c r="V1671" s="13">
        <v>0</v>
      </c>
      <c r="W1671" s="20"/>
      <c r="X1671" s="1">
        <f t="shared" ref="X1671" si="17675">N1671*S1671+P1671*S1674-O1671*T1671-Q1671*T1674</f>
        <v>-42.71018569883649</v>
      </c>
      <c r="Y1671" s="4">
        <f t="shared" ref="Y1671" si="17676">(N1671*T1671+O1671*S1671+P1671*T1674+Q1671*S1674)</f>
        <v>0</v>
      </c>
      <c r="Z1671" s="2">
        <f t="shared" ref="Z1671" si="17677">N1671*U1671+P1671*U1674-O1671*V1671-Q1671*V1674</f>
        <v>0</v>
      </c>
      <c r="AA1671" s="3">
        <f t="shared" ref="AA1671" si="17678">(N1671*V1671+O1671*U1671+P1671*V1674+Q1671*U1674)</f>
        <v>5.8794048000000005</v>
      </c>
      <c r="AB1671" s="20"/>
      <c r="AC1671" s="11">
        <v>1</v>
      </c>
      <c r="AD1671" s="12">
        <v>0</v>
      </c>
      <c r="AE1671" s="13">
        <v>0</v>
      </c>
      <c r="AF1671" s="40">
        <f t="shared" ref="AF1671" si="17679">$B1671*$AD$4</f>
        <v>7.0554588000000003</v>
      </c>
      <c r="AG1671" s="20"/>
      <c r="AH1671" s="1">
        <f t="shared" ref="AH1671" si="17680">X1671*AC1671+Z1671*AC1674-Y1671*AD1671-AA1671*AD1674</f>
        <v>-42.71018569883649</v>
      </c>
      <c r="AI1671" s="4">
        <f t="shared" ref="AI1671" si="17681">(X1671*AD1671+Y1671*AC1671+Z1671*AD1674+AA1671*AC1674)</f>
        <v>0</v>
      </c>
      <c r="AJ1671" s="2">
        <f t="shared" ref="AJ1671" si="17682">X1671*AE1671+Z1671*AE1674-Y1671*AF1671-AA1671*AF1674</f>
        <v>0</v>
      </c>
      <c r="AK1671" s="3">
        <f t="shared" ref="AK1671" si="17683">(X1671*AF1671+Y1671*AE1671+Z1671*AF1674+AA1671*AE1674)</f>
        <v>-295.4605507384901</v>
      </c>
      <c r="AL1671" s="20"/>
      <c r="AM1671" s="11">
        <v>1</v>
      </c>
      <c r="AN1671" s="12">
        <v>0</v>
      </c>
      <c r="AO1671" s="13">
        <v>0</v>
      </c>
      <c r="AP1671" s="14">
        <v>0</v>
      </c>
      <c r="AR1671" s="1">
        <f t="shared" ref="AR1671" si="17684">AH1671*AM1671+AJ1671*AM1674-AI1671*AN1671-AK1671*AN1674</f>
        <v>2277.1666389037491</v>
      </c>
      <c r="AS1671" s="4">
        <f t="shared" ref="AS1671" si="17685">(AH1671*AN1671+AI1671*AM1671+AJ1671*AN1674+AK1671*AM1674)</f>
        <v>0</v>
      </c>
      <c r="AT1671" s="2">
        <f t="shared" ref="AT1671" si="17686">AH1671*AO1671+AJ1671*AO1674-AI1671*AP1671-AK1671*AP1674</f>
        <v>0</v>
      </c>
      <c r="AU1671" s="3">
        <f t="shared" ref="AU1671" si="17687">(AH1671*AP1671+AI1671*AO1671+AJ1671*AP1674+AK1671*AO1674)</f>
        <v>-295.4605507384901</v>
      </c>
      <c r="AV1671" s="20"/>
      <c r="AW1671" s="11">
        <v>1</v>
      </c>
      <c r="AX1671" s="12">
        <v>0</v>
      </c>
      <c r="AY1671" s="13">
        <v>0</v>
      </c>
      <c r="AZ1671" s="40">
        <f t="shared" ref="AZ1671" si="17688">$B1671*$AX$4</f>
        <v>7.0554588000000003</v>
      </c>
      <c r="BA1671" s="20"/>
      <c r="BB1671" s="1">
        <f t="shared" ref="BB1671" si="17689">AR1671*AW1671+AT1671*AW1674-AS1671*AX1671-AU1671*AX1674</f>
        <v>2277.1666389037491</v>
      </c>
      <c r="BC1671" s="4">
        <f t="shared" ref="BC1671" si="17690">(AR1671*AX1671+AS1671*AW1671+AT1671*AX1674+AU1671*AW1674)</f>
        <v>0</v>
      </c>
      <c r="BD1671" s="2">
        <f t="shared" ref="BD1671" si="17691">AR1671*AY1671+AT1671*AY1674-AS1671*AZ1671-AU1671*AZ1674</f>
        <v>0</v>
      </c>
      <c r="BE1671" s="3">
        <f t="shared" ref="BE1671" si="17692">(AR1671*AZ1671+AS1671*AY1671+AT1671*AZ1674+AU1671*AY1674)</f>
        <v>15770.99485078139</v>
      </c>
      <c r="BF1671" s="20"/>
      <c r="BG1671" s="11">
        <v>1</v>
      </c>
      <c r="BH1671" s="12">
        <v>0</v>
      </c>
      <c r="BI1671" s="13">
        <v>0</v>
      </c>
      <c r="BJ1671" s="14">
        <v>0</v>
      </c>
      <c r="BK1671" s="20"/>
      <c r="BL1671" s="1">
        <f t="shared" ref="BL1671" si="17693">BB1671*BG1671+BD1671*BG1674-BC1671*BH1671-BE1671*BH1674</f>
        <v>-114971.62588904882</v>
      </c>
      <c r="BM1671" s="4">
        <f t="shared" ref="BM1671" si="17694">(BB1671*BH1671+BC1671*BG1671+BD1671*BH1674+BE1671*BG1674)</f>
        <v>0</v>
      </c>
      <c r="BN1671" s="2">
        <f t="shared" ref="BN1671" si="17695">BB1671*BI1671+BD1671*BI1674-BC1671*BJ1671-BE1671*BJ1674</f>
        <v>0</v>
      </c>
      <c r="BO1671" s="3">
        <f t="shared" ref="BO1671" si="17696">(BB1671*BJ1671+BC1671*BI1671+BD1671*BJ1674+BE1671*BI1674)</f>
        <v>15770.99485078139</v>
      </c>
      <c r="BP1671" s="20"/>
      <c r="BQ1671" s="11">
        <v>1</v>
      </c>
      <c r="BR1671" s="12">
        <v>0</v>
      </c>
      <c r="BS1671" s="13">
        <v>0</v>
      </c>
      <c r="BT1671" s="40">
        <f t="shared" ref="BT1671" si="17697">$B1671*BR$4</f>
        <v>5.8794048000000005</v>
      </c>
      <c r="BU1671" s="20"/>
      <c r="BV1671" s="1">
        <f t="shared" ref="BV1671" si="17698">BL1671*BQ1671+BN1671*BQ1674-BM1671*BR1671-BO1671*BR1674</f>
        <v>-114971.62588904882</v>
      </c>
      <c r="BW1671" s="4">
        <f t="shared" ref="BW1671" si="17699">(BL1671*BR1671+BM1671*BQ1671+BN1671*BR1674+BO1671*BQ1674)</f>
        <v>0</v>
      </c>
      <c r="BX1671" s="2">
        <f t="shared" ref="BX1671" si="17700">BL1671*BS1671+BN1671*BS1674-BM1671*BT1671-BO1671*BT1674</f>
        <v>0</v>
      </c>
      <c r="BY1671" s="3">
        <f t="shared" ref="BY1671" si="17701">(BL1671*BT1671+BM1671*BS1671+BN1671*BT1674+BO1671*BS1674)</f>
        <v>-660193.7342650966</v>
      </c>
      <c r="BZ1671" s="20"/>
      <c r="CA1671" s="11">
        <v>1</v>
      </c>
      <c r="CB1671" s="12">
        <v>0</v>
      </c>
      <c r="CC1671" s="13">
        <v>0</v>
      </c>
      <c r="CD1671" s="14">
        <v>0</v>
      </c>
      <c r="CE1671" s="20"/>
      <c r="CF1671" s="1">
        <f t="shared" ref="CF1671" si="17702">BV1671*CA1671+BX1671*CA1674-BW1671*CB1671-BY1671*CB1674</f>
        <v>2100412.4959700028</v>
      </c>
      <c r="CG1671" s="4">
        <f t="shared" ref="CG1671" si="17703">(BV1671*CB1671+BW1671*CA1671+BX1671*CB1674+BY1671*CA1674)</f>
        <v>0</v>
      </c>
      <c r="CH1671" s="2">
        <f t="shared" ref="CH1671" si="17704">BV1671*CC1671+BX1671*CC1674-BW1671*CD1671-BY1671*CD1674</f>
        <v>0</v>
      </c>
      <c r="CI1671" s="3">
        <f t="shared" ref="CI1671" si="17705">(BV1671*CD1671+BW1671*CC1671+BX1671*CD1674+BY1671*CC1674)</f>
        <v>-660193.7342650966</v>
      </c>
      <c r="CJ1671" s="28"/>
      <c r="CK1671" s="11">
        <v>1</v>
      </c>
      <c r="CL1671" s="12">
        <v>0</v>
      </c>
      <c r="CM1671" s="13">
        <v>0</v>
      </c>
      <c r="CN1671" s="14">
        <v>0</v>
      </c>
      <c r="CP1671" s="1">
        <f t="shared" ref="CP1671" si="17706">CF1671*CK1671+CH1671*CK1674-CG1671*CL1671-CI1671*CL1674</f>
        <v>2100412.4959700028</v>
      </c>
      <c r="CQ1671" s="4">
        <f t="shared" ref="CQ1671" si="17707">(CF1671*CL1671+CG1671*CK1671+CH1671*CL1674+CI1671*CK1674)</f>
        <v>-660193.7342650966</v>
      </c>
      <c r="CR1671" s="2">
        <f t="shared" ref="CR1671" si="17708">CF1671*CM1671+CH1671*CM1674-CG1671*CN1671-CI1671*CN1674</f>
        <v>0</v>
      </c>
      <c r="CS1671" s="3">
        <f t="shared" ref="CS1671" si="17709">(CF1671*CN1671+CG1671*CM1671+CH1671*CN1674+CI1671*CM1674)</f>
        <v>-660193.7342650966</v>
      </c>
      <c r="CU1671" s="29">
        <f t="shared" ref="CU1671" si="17710">20*LOG(((1+$CL$4)/$CL$4)/((CP1671+CP1674)^2+(CQ1671+CQ1674)^2)^0.5)</f>
        <v>-131.29648690911066</v>
      </c>
      <c r="CW1671" s="53">
        <f t="shared" ref="CW1671" si="17711">((CP1671^2+CQ1671^2)^0.5)/((CP1674^2+CQ1674^2)^0.5)</f>
        <v>0.31431622861315395</v>
      </c>
    </row>
    <row r="1672" spans="1:101" ht="18" customHeight="1" thickBot="1">
      <c r="D1672" s="11"/>
      <c r="E1672" s="13"/>
      <c r="F1672" s="13"/>
      <c r="G1672" s="15"/>
      <c r="H1672" s="10"/>
      <c r="I1672" s="11"/>
      <c r="J1672" s="13"/>
      <c r="K1672" s="13"/>
      <c r="L1672" s="15"/>
      <c r="N1672" s="5"/>
      <c r="Q1672" s="6"/>
      <c r="S1672" s="11"/>
      <c r="T1672" s="13"/>
      <c r="U1672" s="13"/>
      <c r="V1672" s="15"/>
      <c r="W1672" s="20"/>
      <c r="X1672" s="5"/>
      <c r="AA1672" s="6"/>
      <c r="AB1672" s="20"/>
      <c r="AC1672" s="11"/>
      <c r="AD1672" s="13"/>
      <c r="AE1672" s="13"/>
      <c r="AF1672" s="15"/>
      <c r="AG1672" s="20"/>
      <c r="AH1672" s="5"/>
      <c r="AK1672" s="6"/>
      <c r="AL1672" s="20"/>
      <c r="AM1672" s="11"/>
      <c r="AN1672" s="13"/>
      <c r="AO1672" s="13"/>
      <c r="AP1672" s="15"/>
      <c r="AR1672" s="5"/>
      <c r="AU1672" s="6"/>
      <c r="AW1672" s="11"/>
      <c r="AX1672" s="13"/>
      <c r="AY1672" s="13"/>
      <c r="AZ1672" s="15"/>
      <c r="BA1672" s="20"/>
      <c r="BB1672" s="5"/>
      <c r="BE1672" s="6"/>
      <c r="BG1672" s="11"/>
      <c r="BH1672" s="13"/>
      <c r="BI1672" s="13"/>
      <c r="BJ1672" s="15"/>
      <c r="BL1672" s="5"/>
      <c r="BO1672" s="6"/>
      <c r="BQ1672" s="11"/>
      <c r="BR1672" s="13"/>
      <c r="BS1672" s="13"/>
      <c r="BT1672" s="15"/>
      <c r="BU1672" s="20"/>
      <c r="BV1672" s="5"/>
      <c r="BY1672" s="6"/>
      <c r="CA1672" s="11"/>
      <c r="CB1672" s="13"/>
      <c r="CC1672" s="13"/>
      <c r="CD1672" s="15"/>
      <c r="CF1672" s="5"/>
      <c r="CI1672" s="6"/>
      <c r="CK1672" s="11"/>
      <c r="CL1672" s="13"/>
      <c r="CM1672" s="13"/>
      <c r="CN1672" s="15"/>
      <c r="CP1672" s="5"/>
      <c r="CS1672" s="6"/>
      <c r="CW1672" s="54"/>
    </row>
    <row r="1673" spans="1:101" ht="18" customHeight="1" thickBot="1">
      <c r="D1673" s="11" t="s">
        <v>101</v>
      </c>
      <c r="E1673" s="13"/>
      <c r="F1673" s="13" t="s">
        <v>102</v>
      </c>
      <c r="G1673" s="15"/>
      <c r="H1673" s="10"/>
      <c r="I1673" s="11" t="s">
        <v>106</v>
      </c>
      <c r="J1673" s="13"/>
      <c r="K1673" s="13" t="s">
        <v>105</v>
      </c>
      <c r="L1673" s="15"/>
      <c r="N1673" s="194" t="s">
        <v>16</v>
      </c>
      <c r="O1673" s="195"/>
      <c r="P1673" s="196" t="s">
        <v>17</v>
      </c>
      <c r="Q1673" s="197"/>
      <c r="S1673" s="11" t="s">
        <v>4</v>
      </c>
      <c r="T1673" s="13"/>
      <c r="U1673" s="13" t="s">
        <v>5</v>
      </c>
      <c r="V1673" s="15"/>
      <c r="W1673" s="20"/>
      <c r="X1673" s="194" t="s">
        <v>111</v>
      </c>
      <c r="Y1673" s="195"/>
      <c r="Z1673" s="196" t="s">
        <v>110</v>
      </c>
      <c r="AA1673" s="197"/>
      <c r="AB1673" s="20"/>
      <c r="AC1673" s="11" t="s">
        <v>18</v>
      </c>
      <c r="AD1673" s="13"/>
      <c r="AE1673" s="13" t="s">
        <v>19</v>
      </c>
      <c r="AF1673" s="15"/>
      <c r="AG1673" s="20"/>
      <c r="AH1673" s="194" t="s">
        <v>114</v>
      </c>
      <c r="AI1673" s="195"/>
      <c r="AJ1673" s="196" t="s">
        <v>115</v>
      </c>
      <c r="AK1673" s="197"/>
      <c r="AL1673" s="20"/>
      <c r="AM1673" s="11" t="s">
        <v>138</v>
      </c>
      <c r="AN1673" s="13"/>
      <c r="AO1673" s="13" t="s">
        <v>137</v>
      </c>
      <c r="AP1673" s="15"/>
      <c r="AR1673" s="194" t="s">
        <v>117</v>
      </c>
      <c r="AS1673" s="195"/>
      <c r="AT1673" s="196" t="s">
        <v>118</v>
      </c>
      <c r="AU1673" s="197"/>
      <c r="AV1673" s="36"/>
      <c r="AW1673" s="11" t="s">
        <v>142</v>
      </c>
      <c r="AX1673" s="13"/>
      <c r="AY1673" s="13" t="s">
        <v>141</v>
      </c>
      <c r="AZ1673" s="15"/>
      <c r="BA1673" s="20"/>
      <c r="BB1673" s="194" t="s">
        <v>122</v>
      </c>
      <c r="BC1673" s="195"/>
      <c r="BD1673" s="196" t="s">
        <v>121</v>
      </c>
      <c r="BE1673" s="197"/>
      <c r="BF1673" s="36"/>
      <c r="BG1673" s="11" t="s">
        <v>145</v>
      </c>
      <c r="BH1673" s="13"/>
      <c r="BI1673" s="13" t="s">
        <v>146</v>
      </c>
      <c r="BJ1673" s="15"/>
      <c r="BK1673" s="36"/>
      <c r="BL1673" s="194" t="s">
        <v>125</v>
      </c>
      <c r="BM1673" s="195"/>
      <c r="BN1673" s="196" t="s">
        <v>126</v>
      </c>
      <c r="BO1673" s="197"/>
      <c r="BP1673" s="36"/>
      <c r="BQ1673" s="11" t="s">
        <v>150</v>
      </c>
      <c r="BR1673" s="13"/>
      <c r="BS1673" s="13" t="s">
        <v>149</v>
      </c>
      <c r="BT1673" s="15"/>
      <c r="BU1673" s="20"/>
      <c r="BV1673" s="194" t="s">
        <v>129</v>
      </c>
      <c r="BW1673" s="195"/>
      <c r="BX1673" s="196" t="s">
        <v>130</v>
      </c>
      <c r="BY1673" s="197"/>
      <c r="BZ1673" s="36"/>
      <c r="CA1673" s="11" t="s">
        <v>154</v>
      </c>
      <c r="CB1673" s="13"/>
      <c r="CC1673" s="13" t="s">
        <v>153</v>
      </c>
      <c r="CD1673" s="15"/>
      <c r="CE1673" s="36"/>
      <c r="CF1673" s="194" t="s">
        <v>134</v>
      </c>
      <c r="CG1673" s="195"/>
      <c r="CH1673" s="196" t="s">
        <v>133</v>
      </c>
      <c r="CI1673" s="197"/>
      <c r="CK1673" s="11" t="s">
        <v>159</v>
      </c>
      <c r="CL1673" s="13"/>
      <c r="CM1673" s="13" t="s">
        <v>158</v>
      </c>
      <c r="CN1673" s="15"/>
      <c r="CP1673" s="109" t="s">
        <v>161</v>
      </c>
      <c r="CQ1673" s="110"/>
      <c r="CR1673" s="111" t="s">
        <v>162</v>
      </c>
      <c r="CS1673" s="112"/>
      <c r="CU1673" s="38" t="s">
        <v>29</v>
      </c>
      <c r="CW1673" s="55" t="s">
        <v>47</v>
      </c>
    </row>
    <row r="1674" spans="1:101" ht="18" customHeight="1" thickTop="1" thickBot="1">
      <c r="D1674" s="16">
        <v>0</v>
      </c>
      <c r="E1674" s="17">
        <f t="shared" ref="E1674" si="17712">$B1671*$E$4</f>
        <v>3.3556575999999998</v>
      </c>
      <c r="F1674" s="18">
        <v>1</v>
      </c>
      <c r="G1674" s="19">
        <v>0</v>
      </c>
      <c r="H1674" s="10"/>
      <c r="I1674" s="16">
        <v>0</v>
      </c>
      <c r="J1674" s="17">
        <v>0</v>
      </c>
      <c r="K1674" s="18">
        <v>1</v>
      </c>
      <c r="L1674" s="19">
        <v>0</v>
      </c>
      <c r="N1674" s="1">
        <f t="shared" ref="N1674" si="17713">D1674*I1671+F1674*I1674-E1674*J1671-G1674*J1674</f>
        <v>0</v>
      </c>
      <c r="O1674" s="4">
        <f t="shared" ref="O1674" si="17714">(D1674*J1671+E1674*I1671+F1674*J1674+G1674*I1674)</f>
        <v>3.3556575999999998</v>
      </c>
      <c r="P1674" s="2">
        <f t="shared" ref="P1674" si="17715">D1674*K1671+F1674*K1674-E1674*L1671-G1674*L1674</f>
        <v>-18.729269400596479</v>
      </c>
      <c r="Q1674" s="3">
        <f t="shared" ref="Q1674" si="17716">(D1674*L1671+E1674*K1671+F1674*L1674+G1674*K1674)</f>
        <v>0</v>
      </c>
      <c r="S1674" s="16">
        <v>0</v>
      </c>
      <c r="T1674" s="17">
        <f t="shared" ref="T1674" si="17717">$B1671*$T$4</f>
        <v>7.4344576000000009</v>
      </c>
      <c r="U1674" s="18">
        <v>1</v>
      </c>
      <c r="V1674" s="19">
        <v>0</v>
      </c>
      <c r="W1674" s="20"/>
      <c r="X1674" s="1">
        <f t="shared" ref="X1674" si="17718">N1674*S1671+P1674*S1674-O1674*T1671-Q1674*T1674</f>
        <v>0</v>
      </c>
      <c r="Y1674" s="4">
        <f t="shared" ref="Y1674" si="17719">(N1674*T1671+O1674*S1671+P1674*T1674+Q1674*S1674)</f>
        <v>-135.88630163771197</v>
      </c>
      <c r="Z1674" s="2">
        <f t="shared" ref="Z1674" si="17720">N1674*U1671+P1674*U1674-O1674*V1671-Q1674*V1674</f>
        <v>-18.729269400596479</v>
      </c>
      <c r="AA1674" s="3">
        <f t="shared" ref="AA1674" si="17721">(N1674*V1671+O1674*U1671+P1674*V1674+Q1674*U1674)</f>
        <v>0</v>
      </c>
      <c r="AB1674" s="20"/>
      <c r="AC1674" s="16">
        <v>0</v>
      </c>
      <c r="AD1674" s="17">
        <v>0</v>
      </c>
      <c r="AE1674" s="18">
        <v>1</v>
      </c>
      <c r="AF1674" s="19">
        <v>0</v>
      </c>
      <c r="AG1674" s="20"/>
      <c r="AH1674" s="1">
        <f t="shared" ref="AH1674" si="17722">X1674*AC1671+Z1674*AC1674-Y1674*AD1671-AA1674*AD1674</f>
        <v>0</v>
      </c>
      <c r="AI1674" s="4">
        <f t="shared" ref="AI1674" si="17723">(X1674*AD1671+Y1674*AC1671+Z1674*AD1674+AA1674*AC1674)</f>
        <v>-135.88630163771197</v>
      </c>
      <c r="AJ1674" s="2">
        <f t="shared" ref="AJ1674" si="17724">X1674*AE1671+Z1674*AE1674-Y1674*AF1671-AA1674*AF1674</f>
        <v>940.01093328865295</v>
      </c>
      <c r="AK1674" s="3">
        <f t="shared" ref="AK1674" si="17725">(X1674*AF1671+Y1674*AE1671+Z1674*AF1674+AA1674*AE1674)</f>
        <v>0</v>
      </c>
      <c r="AL1674" s="20"/>
      <c r="AM1674" s="16">
        <v>0</v>
      </c>
      <c r="AN1674" s="17">
        <f t="shared" ref="AN1674" si="17726">$B1671*$AN$4</f>
        <v>7.8517311999999997</v>
      </c>
      <c r="AO1674" s="18">
        <v>1</v>
      </c>
      <c r="AP1674" s="19">
        <v>0</v>
      </c>
      <c r="AR1674" s="1">
        <f t="shared" ref="AR1674" si="17727">AH1674*AM1671+AJ1674*AM1674-AI1674*AN1671-AK1674*AN1674</f>
        <v>0</v>
      </c>
      <c r="AS1674" s="4">
        <f t="shared" ref="AS1674" si="17728">(AH1674*AN1671+AI1674*AM1671+AJ1674*AN1674+AK1674*AM1674)</f>
        <v>7244.8268716059229</v>
      </c>
      <c r="AT1674" s="2">
        <f t="shared" ref="AT1674" si="17729">AH1674*AO1671+AJ1674*AO1674-AI1674*AP1671-AK1674*AP1674</f>
        <v>940.01093328865295</v>
      </c>
      <c r="AU1674" s="3">
        <f t="shared" ref="AU1674" si="17730">(AH1674*AP1671+AI1674*AO1671+AJ1674*AP1674+AK1674*AO1674)</f>
        <v>0</v>
      </c>
      <c r="AV1674" s="20"/>
      <c r="AW1674" s="16">
        <v>0</v>
      </c>
      <c r="AX1674" s="17">
        <v>0</v>
      </c>
      <c r="AY1674" s="18">
        <v>1</v>
      </c>
      <c r="AZ1674" s="19">
        <v>0</v>
      </c>
      <c r="BA1674" s="20"/>
      <c r="BB1674" s="1">
        <f t="shared" ref="BB1674" si="17731">AR1674*AW1671+AT1674*AW1674-AS1674*AX1671-AU1674*AX1674</f>
        <v>0</v>
      </c>
      <c r="BC1674" s="4">
        <f t="shared" ref="BC1674" si="17732">(AR1674*AX1671+AS1674*AW1671+AT1674*AX1674+AU1674*AW1674)</f>
        <v>7244.8268716059229</v>
      </c>
      <c r="BD1674" s="2">
        <f t="shared" ref="BD1674" si="17733">AR1674*AY1671+AT1674*AY1674-AS1674*AZ1671-AU1674*AZ1674</f>
        <v>-50175.566572459829</v>
      </c>
      <c r="BE1674" s="3">
        <f t="shared" ref="BE1674" si="17734">(AR1674*AZ1671+AS1674*AY1671+AT1674*AZ1674+AU1674*AY1674)</f>
        <v>0</v>
      </c>
      <c r="BF1674" s="20"/>
      <c r="BG1674" s="16">
        <v>0</v>
      </c>
      <c r="BH1674" s="17">
        <f t="shared" ref="BH1674" si="17735">$B1671*$BH$4</f>
        <v>7.4344576000000009</v>
      </c>
      <c r="BI1674" s="18">
        <v>1</v>
      </c>
      <c r="BJ1674" s="19">
        <v>0</v>
      </c>
      <c r="BK1674" s="20"/>
      <c r="BL1674" s="1">
        <f t="shared" ref="BL1674" si="17736">BB1674*BG1671+BD1674*BG1674-BC1674*BH1671-BE1674*BH1674</f>
        <v>0</v>
      </c>
      <c r="BM1674" s="4">
        <f t="shared" ref="BM1674" si="17737">(BB1674*BH1671+BC1674*BG1671+BD1674*BH1674+BE1674*BG1674)</f>
        <v>-365783.29536732403</v>
      </c>
      <c r="BN1674" s="2">
        <f t="shared" ref="BN1674" si="17738">BB1674*BI1671+BD1674*BI1674-BC1674*BJ1671-BE1674*BJ1674</f>
        <v>-50175.566572459829</v>
      </c>
      <c r="BO1674" s="3">
        <f t="shared" ref="BO1674" si="17739">(BB1674*BJ1671+BC1674*BI1671+BD1674*BJ1674+BE1674*BI1674)</f>
        <v>0</v>
      </c>
      <c r="BP1674" s="20"/>
      <c r="BQ1674" s="16">
        <v>0</v>
      </c>
      <c r="BR1674" s="17">
        <v>0</v>
      </c>
      <c r="BS1674" s="18">
        <v>1</v>
      </c>
      <c r="BT1674" s="19">
        <v>0</v>
      </c>
      <c r="BU1674" s="20"/>
      <c r="BV1674" s="1">
        <f t="shared" ref="BV1674" si="17740">BL1674*BQ1671+BN1674*BQ1674-BM1674*BR1671-BO1674*BR1674</f>
        <v>0</v>
      </c>
      <c r="BW1674" s="4">
        <f t="shared" ref="BW1674" si="17741">(BL1674*BR1671+BM1674*BQ1671+BN1674*BR1674+BO1674*BQ1674)</f>
        <v>-365783.29536732403</v>
      </c>
      <c r="BX1674" s="2">
        <f t="shared" ref="BX1674" si="17742">BL1674*BS1671+BN1674*BS1674-BM1674*BT1671-BO1674*BT1674</f>
        <v>2100412.4959700028</v>
      </c>
      <c r="BY1674" s="3">
        <f t="shared" ref="BY1674" si="17743">(BL1674*BT1671+BM1674*BS1671+BN1674*BT1674+BO1674*BS1674)</f>
        <v>0</v>
      </c>
      <c r="BZ1674" s="20"/>
      <c r="CA1674" s="16">
        <v>0</v>
      </c>
      <c r="CB1674" s="17">
        <f t="shared" ref="CB1674" si="17744">$B1671*$CB$4</f>
        <v>3.3556575999999998</v>
      </c>
      <c r="CC1674" s="18">
        <v>1</v>
      </c>
      <c r="CD1674" s="19">
        <v>0</v>
      </c>
      <c r="CE1674" s="20"/>
      <c r="CF1674" s="1">
        <f t="shared" ref="CF1674" si="17745">BV1674*CA1671+BX1674*CA1674-BW1674*CB1671-BY1674*CB1674</f>
        <v>0</v>
      </c>
      <c r="CG1674" s="4">
        <f t="shared" ref="CG1674" si="17746">(BV1674*CB1671+BW1674*CA1671+BX1674*CB1674+BY1674*CA1674)</f>
        <v>6682481.8598693851</v>
      </c>
      <c r="CH1674" s="2">
        <f t="shared" ref="CH1674" si="17747">BV1674*CC1671+BX1674*CC1674-BW1674*CD1671-BY1674*CD1674</f>
        <v>2100412.4959700028</v>
      </c>
      <c r="CI1674" s="3">
        <f t="shared" ref="CI1674" si="17748">(BV1674*CD1671+BW1674*CC1671+BX1674*CD1674+BY1674*CC1674)</f>
        <v>0</v>
      </c>
      <c r="CK1674" s="16">
        <f t="shared" ref="CK1674" si="17749">1/$CL$4</f>
        <v>1</v>
      </c>
      <c r="CL1674" s="17">
        <v>0</v>
      </c>
      <c r="CM1674" s="18">
        <v>1</v>
      </c>
      <c r="CN1674" s="19">
        <v>0</v>
      </c>
      <c r="CP1674" s="1">
        <f t="shared" ref="CP1674" si="17750">CF1674*CK1671+CH1674*CK1674-CG1674*CL1671-CI1674*CL1674</f>
        <v>2100412.4959700028</v>
      </c>
      <c r="CQ1674" s="4">
        <f t="shared" ref="CQ1674" si="17751">(CF1674*CL1671+CG1674*CK1671+CH1674*CL1674+CI1674*CK1674)</f>
        <v>6682481.8598693851</v>
      </c>
      <c r="CR1674" s="2">
        <f t="shared" ref="CR1674" si="17752">CF1674*CM1671+CH1674*CM1674-CG1674*CN1671-CI1674*CN1674</f>
        <v>2100412.4959700028</v>
      </c>
      <c r="CS1674" s="3">
        <f t="shared" ref="CS1674" si="17753">(CF1674*CN1671+CG1674*CM1671+CH1674*CN1674+CI1674*CM1674)</f>
        <v>0</v>
      </c>
      <c r="CU1674" s="39">
        <f t="shared" ref="CU1674" si="17754">(180/PI())*ATAN(-1*(CQ1671/CP1671))</f>
        <v>17.448779582620041</v>
      </c>
      <c r="CW1674" s="56">
        <f t="shared" ref="CW1674" si="17755">20*LOG(((1-(10^(CU1671/20)^2)*(1-((1-CW1671)/(1+CW1671))^2))^0.5))</f>
        <v>-2.3433157437245196E-13</v>
      </c>
    </row>
    <row r="1675" spans="1:101" ht="18" customHeight="1">
      <c r="E1675" s="20"/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3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</row>
    <row r="1676" spans="1:101" ht="18" customHeight="1"/>
    <row r="1677" spans="1:101" ht="18" customHeight="1" thickBot="1">
      <c r="A1677" s="23"/>
      <c r="B1677" s="23"/>
      <c r="C1677" s="23"/>
      <c r="D1677" s="20" t="s">
        <v>6</v>
      </c>
      <c r="E1677" s="20"/>
      <c r="F1677" s="20"/>
      <c r="G1677" s="20"/>
      <c r="H1677" s="20"/>
      <c r="I1677" s="20" t="s">
        <v>7</v>
      </c>
      <c r="J1677" s="20"/>
      <c r="K1677" s="20"/>
      <c r="L1677" s="20"/>
      <c r="M1677" s="23"/>
      <c r="N1677" s="23"/>
      <c r="O1677" s="24" t="s">
        <v>8</v>
      </c>
      <c r="P1677" s="23"/>
      <c r="Q1677" s="23"/>
      <c r="R1677" s="23"/>
      <c r="S1677" s="20"/>
      <c r="T1677" s="20" t="s">
        <v>9</v>
      </c>
      <c r="U1677" s="23"/>
      <c r="V1677" s="23"/>
      <c r="W1677" s="23"/>
      <c r="X1677" s="23"/>
      <c r="Y1677" s="24" t="s">
        <v>10</v>
      </c>
      <c r="Z1677" s="23"/>
      <c r="AA1677" s="23"/>
      <c r="AB1677" s="23"/>
      <c r="AC1677" s="24" t="s">
        <v>11</v>
      </c>
      <c r="AD1677" s="20"/>
      <c r="AE1677" s="20"/>
      <c r="AF1677" s="20"/>
      <c r="AG1677" s="20"/>
      <c r="AH1677" s="23"/>
      <c r="AI1677" s="24" t="s">
        <v>12</v>
      </c>
      <c r="AJ1677" s="23"/>
      <c r="AK1677" s="23"/>
      <c r="AL1677" s="20"/>
      <c r="AM1677" s="24" t="s">
        <v>21</v>
      </c>
      <c r="AN1677" s="20"/>
      <c r="AO1677" s="23"/>
      <c r="AP1677" s="23"/>
      <c r="AQ1677" s="23"/>
      <c r="AR1677" s="23"/>
      <c r="AS1677" s="24" t="s">
        <v>87</v>
      </c>
      <c r="AT1677" s="23"/>
      <c r="AU1677" s="23"/>
      <c r="AV1677" s="23"/>
      <c r="AW1677" s="24" t="s">
        <v>22</v>
      </c>
      <c r="AX1677" s="20"/>
      <c r="AY1677" s="20"/>
      <c r="AZ1677" s="20"/>
      <c r="BA1677" s="20"/>
      <c r="BB1677" s="23"/>
      <c r="BC1677" s="24" t="s">
        <v>13</v>
      </c>
      <c r="BD1677" s="23"/>
      <c r="BE1677" s="23"/>
      <c r="BF1677" s="23"/>
      <c r="BG1677" s="24" t="s">
        <v>23</v>
      </c>
      <c r="BH1677" s="20"/>
      <c r="BI1677" s="23"/>
      <c r="BJ1677" s="23"/>
      <c r="BK1677" s="23"/>
      <c r="BL1677" s="23"/>
      <c r="BM1677" s="24" t="s">
        <v>24</v>
      </c>
      <c r="BN1677" s="23"/>
      <c r="BO1677" s="23"/>
      <c r="BP1677" s="23"/>
      <c r="BQ1677" s="24" t="s">
        <v>22</v>
      </c>
      <c r="BR1677" s="20"/>
      <c r="BS1677" s="20"/>
      <c r="BT1677" s="20"/>
      <c r="BU1677" s="20"/>
      <c r="BV1677" s="23"/>
      <c r="BW1677" s="24" t="s">
        <v>25</v>
      </c>
      <c r="BX1677" s="23"/>
      <c r="BY1677" s="23"/>
      <c r="BZ1677" s="23"/>
      <c r="CA1677" s="24" t="s">
        <v>23</v>
      </c>
      <c r="CB1677" s="20"/>
      <c r="CC1677" s="23"/>
      <c r="CD1677" s="23"/>
      <c r="CE1677" s="23"/>
      <c r="CF1677" s="23"/>
      <c r="CG1677" s="24" t="s">
        <v>88</v>
      </c>
      <c r="CH1677" s="23"/>
      <c r="CI1677" s="23"/>
      <c r="CJ1677" s="23"/>
      <c r="CK1677" s="24" t="s">
        <v>155</v>
      </c>
      <c r="CL1677" s="24"/>
      <c r="CM1677" s="23"/>
      <c r="CN1677" s="23"/>
      <c r="CO1677" s="23"/>
      <c r="CP1677" s="23"/>
      <c r="CQ1677" s="24" t="s">
        <v>89</v>
      </c>
      <c r="CR1677" s="23"/>
      <c r="CS1677" s="23"/>
    </row>
    <row r="1678" spans="1:101" ht="18" customHeight="1" thickBot="1">
      <c r="A1678" s="23"/>
      <c r="B1678" s="33"/>
      <c r="C1678" s="23"/>
      <c r="D1678" s="7" t="s">
        <v>99</v>
      </c>
      <c r="E1678" s="8"/>
      <c r="F1678" s="8" t="s">
        <v>100</v>
      </c>
      <c r="G1678" s="9"/>
      <c r="H1678" s="10"/>
      <c r="I1678" s="7" t="s">
        <v>103</v>
      </c>
      <c r="J1678" s="8"/>
      <c r="K1678" s="8" t="s">
        <v>104</v>
      </c>
      <c r="L1678" s="9"/>
      <c r="M1678" s="23"/>
      <c r="N1678" s="194" t="s">
        <v>74</v>
      </c>
      <c r="O1678" s="195"/>
      <c r="P1678" s="196" t="s">
        <v>75</v>
      </c>
      <c r="Q1678" s="197"/>
      <c r="R1678" s="23"/>
      <c r="S1678" s="7" t="s">
        <v>2</v>
      </c>
      <c r="T1678" s="8"/>
      <c r="U1678" s="8" t="s">
        <v>3</v>
      </c>
      <c r="V1678" s="9"/>
      <c r="W1678" s="20"/>
      <c r="X1678" s="194" t="s">
        <v>108</v>
      </c>
      <c r="Y1678" s="195"/>
      <c r="Z1678" s="196" t="s">
        <v>109</v>
      </c>
      <c r="AA1678" s="197"/>
      <c r="AB1678" s="20"/>
      <c r="AC1678" s="7" t="s">
        <v>107</v>
      </c>
      <c r="AD1678" s="8"/>
      <c r="AE1678" s="8" t="s">
        <v>14</v>
      </c>
      <c r="AF1678" s="9"/>
      <c r="AG1678" s="20"/>
      <c r="AH1678" s="194" t="s">
        <v>112</v>
      </c>
      <c r="AI1678" s="195"/>
      <c r="AJ1678" s="196" t="s">
        <v>113</v>
      </c>
      <c r="AK1678" s="197"/>
      <c r="AL1678" s="20"/>
      <c r="AM1678" s="106" t="s">
        <v>135</v>
      </c>
      <c r="AN1678" s="107"/>
      <c r="AO1678" s="107" t="s">
        <v>136</v>
      </c>
      <c r="AP1678" s="108"/>
      <c r="AQ1678" s="23"/>
      <c r="AR1678" s="194" t="s">
        <v>116</v>
      </c>
      <c r="AS1678" s="195"/>
      <c r="AT1678" s="196" t="s">
        <v>0</v>
      </c>
      <c r="AU1678" s="197"/>
      <c r="AV1678" s="36"/>
      <c r="AW1678" s="7" t="s">
        <v>139</v>
      </c>
      <c r="AX1678" s="8"/>
      <c r="AY1678" s="8" t="s">
        <v>140</v>
      </c>
      <c r="AZ1678" s="9"/>
      <c r="BA1678" s="20"/>
      <c r="BB1678" s="194" t="s">
        <v>119</v>
      </c>
      <c r="BC1678" s="195"/>
      <c r="BD1678" s="196" t="s">
        <v>120</v>
      </c>
      <c r="BE1678" s="197"/>
      <c r="BF1678" s="36"/>
      <c r="BG1678" s="190" t="s">
        <v>143</v>
      </c>
      <c r="BH1678" s="191"/>
      <c r="BI1678" s="192" t="s">
        <v>144</v>
      </c>
      <c r="BJ1678" s="193"/>
      <c r="BK1678" s="36"/>
      <c r="BL1678" s="194" t="s">
        <v>123</v>
      </c>
      <c r="BM1678" s="195"/>
      <c r="BN1678" s="196" t="s">
        <v>124</v>
      </c>
      <c r="BO1678" s="197"/>
      <c r="BP1678" s="36"/>
      <c r="BQ1678" s="7" t="s">
        <v>147</v>
      </c>
      <c r="BR1678" s="8"/>
      <c r="BS1678" s="8" t="s">
        <v>148</v>
      </c>
      <c r="BT1678" s="9"/>
      <c r="BU1678" s="20"/>
      <c r="BV1678" s="194" t="s">
        <v>127</v>
      </c>
      <c r="BW1678" s="195"/>
      <c r="BX1678" s="196" t="s">
        <v>128</v>
      </c>
      <c r="BY1678" s="197"/>
      <c r="BZ1678" s="36"/>
      <c r="CA1678" s="7" t="s">
        <v>151</v>
      </c>
      <c r="CB1678" s="8"/>
      <c r="CC1678" s="8" t="s">
        <v>152</v>
      </c>
      <c r="CD1678" s="9"/>
      <c r="CE1678" s="36"/>
      <c r="CF1678" s="194" t="s">
        <v>131</v>
      </c>
      <c r="CG1678" s="195"/>
      <c r="CH1678" s="196" t="s">
        <v>132</v>
      </c>
      <c r="CI1678" s="197"/>
      <c r="CJ1678" s="23"/>
      <c r="CK1678" s="7" t="s">
        <v>156</v>
      </c>
      <c r="CL1678" s="8"/>
      <c r="CM1678" s="8" t="s">
        <v>157</v>
      </c>
      <c r="CN1678" s="9"/>
      <c r="CO1678" s="23"/>
      <c r="CP1678" s="194" t="s">
        <v>160</v>
      </c>
      <c r="CQ1678" s="195"/>
      <c r="CR1678" s="196" t="s">
        <v>132</v>
      </c>
      <c r="CS1678" s="197"/>
      <c r="CU1678" s="26" t="s">
        <v>15</v>
      </c>
      <c r="CW1678" s="52" t="s">
        <v>46</v>
      </c>
    </row>
    <row r="1679" spans="1:101" ht="18" customHeight="1" thickTop="1" thickBot="1">
      <c r="B1679" s="34">
        <v>4.1399999999999997</v>
      </c>
      <c r="D1679" s="11">
        <v>1</v>
      </c>
      <c r="E1679" s="12">
        <v>0</v>
      </c>
      <c r="F1679" s="13">
        <v>0</v>
      </c>
      <c r="G1679" s="14">
        <v>0</v>
      </c>
      <c r="H1679" s="10"/>
      <c r="I1679" s="11">
        <v>1</v>
      </c>
      <c r="J1679" s="12">
        <v>0</v>
      </c>
      <c r="K1679" s="13">
        <v>0</v>
      </c>
      <c r="L1679" s="40">
        <f t="shared" ref="L1679" si="17756">$B1679*$J$4</f>
        <v>5.9079455999999997</v>
      </c>
      <c r="N1679" s="1">
        <f t="shared" ref="N1679" si="17757">D1679*I1679+F1679*I1682-E1679*J1679-G1679*J1682</f>
        <v>1</v>
      </c>
      <c r="O1679" s="4">
        <f t="shared" ref="O1679" si="17758">(D1679*J1679+E1679*I1679+F1679*J1682+G1679*I1682)</f>
        <v>0</v>
      </c>
      <c r="P1679" s="2">
        <f t="shared" ref="P1679" si="17759">D1679*K1679+F1679*K1682-E1679*L1679-G1679*L1682</f>
        <v>0</v>
      </c>
      <c r="Q1679" s="3">
        <f t="shared" ref="Q1679" si="17760">(D1679*L1679+E1679*K1679+F1679*L1682+G1679*K1682)</f>
        <v>5.9079455999999997</v>
      </c>
      <c r="S1679" s="11">
        <v>1</v>
      </c>
      <c r="T1679" s="12">
        <v>0</v>
      </c>
      <c r="U1679" s="13">
        <v>0</v>
      </c>
      <c r="V1679" s="13">
        <v>0</v>
      </c>
      <c r="W1679" s="20"/>
      <c r="X1679" s="1">
        <f t="shared" ref="X1679" si="17761">N1679*S1679+P1679*S1682-O1679*T1679-Q1679*T1682</f>
        <v>-43.135586459832318</v>
      </c>
      <c r="Y1679" s="4">
        <f t="shared" ref="Y1679" si="17762">(N1679*T1679+O1679*S1679+P1679*T1682+Q1679*S1682)</f>
        <v>0</v>
      </c>
      <c r="Z1679" s="2">
        <f t="shared" ref="Z1679" si="17763">N1679*U1679+P1679*U1682-O1679*V1679-Q1679*V1682</f>
        <v>0</v>
      </c>
      <c r="AA1679" s="3">
        <f t="shared" ref="AA1679" si="17764">(N1679*V1679+O1679*U1679+P1679*V1682+Q1679*U1682)</f>
        <v>5.9079455999999997</v>
      </c>
      <c r="AB1679" s="20"/>
      <c r="AC1679" s="11">
        <v>1</v>
      </c>
      <c r="AD1679" s="12">
        <v>0</v>
      </c>
      <c r="AE1679" s="13">
        <v>0</v>
      </c>
      <c r="AF1679" s="40">
        <f t="shared" ref="AF1679" si="17765">$B1679*$AD$4</f>
        <v>7.0897085999999998</v>
      </c>
      <c r="AG1679" s="20"/>
      <c r="AH1679" s="1">
        <f t="shared" ref="AH1679" si="17766">X1679*AC1679+Z1679*AC1682-Y1679*AD1679-AA1679*AD1682</f>
        <v>-43.135586459832318</v>
      </c>
      <c r="AI1679" s="4">
        <f t="shared" ref="AI1679" si="17767">(X1679*AD1679+Y1679*AC1679+Z1679*AD1682+AA1679*AC1682)</f>
        <v>0</v>
      </c>
      <c r="AJ1679" s="2">
        <f t="shared" ref="AJ1679" si="17768">X1679*AE1679+Z1679*AE1682-Y1679*AF1679-AA1679*AF1682</f>
        <v>0</v>
      </c>
      <c r="AK1679" s="3">
        <f t="shared" ref="AK1679" si="17769">(X1679*AF1679+Y1679*AE1679+Z1679*AF1682+AA1679*AE1682)</f>
        <v>-299.91079269031673</v>
      </c>
      <c r="AL1679" s="20"/>
      <c r="AM1679" s="11">
        <v>1</v>
      </c>
      <c r="AN1679" s="12">
        <v>0</v>
      </c>
      <c r="AO1679" s="13">
        <v>0</v>
      </c>
      <c r="AP1679" s="14">
        <v>0</v>
      </c>
      <c r="AR1679" s="1">
        <f t="shared" ref="AR1679" si="17770">AH1679*AM1679+AJ1679*AM1682-AI1679*AN1679-AK1679*AN1682</f>
        <v>2323.114501569009</v>
      </c>
      <c r="AS1679" s="4">
        <f t="shared" ref="AS1679" si="17771">(AH1679*AN1679+AI1679*AM1679+AJ1679*AN1682+AK1679*AM1682)</f>
        <v>0</v>
      </c>
      <c r="AT1679" s="2">
        <f t="shared" ref="AT1679" si="17772">AH1679*AO1679+AJ1679*AO1682-AI1679*AP1679-AK1679*AP1682</f>
        <v>0</v>
      </c>
      <c r="AU1679" s="3">
        <f t="shared" ref="AU1679" si="17773">(AH1679*AP1679+AI1679*AO1679+AJ1679*AP1682+AK1679*AO1682)</f>
        <v>-299.91079269031673</v>
      </c>
      <c r="AV1679" s="20"/>
      <c r="AW1679" s="11">
        <v>1</v>
      </c>
      <c r="AX1679" s="12">
        <v>0</v>
      </c>
      <c r="AY1679" s="13">
        <v>0</v>
      </c>
      <c r="AZ1679" s="40">
        <f t="shared" ref="AZ1679" si="17774">$B1679*$AX$4</f>
        <v>7.0897085999999998</v>
      </c>
      <c r="BA1679" s="20"/>
      <c r="BB1679" s="1">
        <f t="shared" ref="BB1679" si="17775">AR1679*AW1679+AT1679*AW1682-AS1679*AX1679-AU1679*AX1682</f>
        <v>2323.114501569009</v>
      </c>
      <c r="BC1679" s="4">
        <f t="shared" ref="BC1679" si="17776">(AR1679*AX1679+AS1679*AW1679+AT1679*AX1682+AU1679*AW1682)</f>
        <v>0</v>
      </c>
      <c r="BD1679" s="2">
        <f t="shared" ref="BD1679" si="17777">AR1679*AY1679+AT1679*AY1682-AS1679*AZ1679-AU1679*AZ1682</f>
        <v>0</v>
      </c>
      <c r="BE1679" s="3">
        <f t="shared" ref="BE1679" si="17778">(AR1679*AZ1679+AS1679*AY1679+AT1679*AZ1682+AU1679*AY1682)</f>
        <v>16170.294067868199</v>
      </c>
      <c r="BF1679" s="20"/>
      <c r="BG1679" s="11">
        <v>1</v>
      </c>
      <c r="BH1679" s="12">
        <v>0</v>
      </c>
      <c r="BI1679" s="13">
        <v>0</v>
      </c>
      <c r="BJ1679" s="14">
        <v>0</v>
      </c>
      <c r="BK1679" s="20"/>
      <c r="BL1679" s="1">
        <f t="shared" ref="BL1679" si="17779">BB1679*BG1679+BD1679*BG1682-BC1679*BH1679-BE1679*BH1682</f>
        <v>-118477.83057032037</v>
      </c>
      <c r="BM1679" s="4">
        <f t="shared" ref="BM1679" si="17780">(BB1679*BH1679+BC1679*BG1679+BD1679*BH1682+BE1679*BG1682)</f>
        <v>0</v>
      </c>
      <c r="BN1679" s="2">
        <f t="shared" ref="BN1679" si="17781">BB1679*BI1679+BD1679*BI1682-BC1679*BJ1679-BE1679*BJ1682</f>
        <v>0</v>
      </c>
      <c r="BO1679" s="3">
        <f t="shared" ref="BO1679" si="17782">(BB1679*BJ1679+BC1679*BI1679+BD1679*BJ1682+BE1679*BI1682)</f>
        <v>16170.294067868199</v>
      </c>
      <c r="BP1679" s="20"/>
      <c r="BQ1679" s="11">
        <v>1</v>
      </c>
      <c r="BR1679" s="12">
        <v>0</v>
      </c>
      <c r="BS1679" s="13">
        <v>0</v>
      </c>
      <c r="BT1679" s="40">
        <f t="shared" ref="BT1679" si="17783">$B1679*BR$4</f>
        <v>5.9079455999999997</v>
      </c>
      <c r="BU1679" s="20"/>
      <c r="BV1679" s="1">
        <f t="shared" ref="BV1679" si="17784">BL1679*BQ1679+BN1679*BQ1682-BM1679*BR1679-BO1679*BR1682</f>
        <v>-118477.83057032037</v>
      </c>
      <c r="BW1679" s="4">
        <f t="shared" ref="BW1679" si="17785">(BL1679*BR1679+BM1679*BQ1679+BN1679*BR1682+BO1679*BQ1682)</f>
        <v>0</v>
      </c>
      <c r="BX1679" s="2">
        <f t="shared" ref="BX1679" si="17786">BL1679*BS1679+BN1679*BS1682-BM1679*BT1679-BO1679*BT1682</f>
        <v>0</v>
      </c>
      <c r="BY1679" s="3">
        <f t="shared" ref="BY1679" si="17787">(BL1679*BT1679+BM1679*BS1679+BN1679*BT1682+BO1679*BS1682)</f>
        <v>-683790.28374760156</v>
      </c>
      <c r="BZ1679" s="20"/>
      <c r="CA1679" s="11">
        <v>1</v>
      </c>
      <c r="CB1679" s="12">
        <v>0</v>
      </c>
      <c r="CC1679" s="13">
        <v>0</v>
      </c>
      <c r="CD1679" s="14">
        <v>0</v>
      </c>
      <c r="CE1679" s="20"/>
      <c r="CF1679" s="1">
        <f t="shared" ref="CF1679" si="17788">BV1679*CA1679+BX1679*CA1682-BW1679*CB1679-BY1679*CB1682</f>
        <v>2187226.9020996103</v>
      </c>
      <c r="CG1679" s="4">
        <f t="shared" ref="CG1679" si="17789">(BV1679*CB1679+BW1679*CA1679+BX1679*CB1682+BY1679*CA1682)</f>
        <v>0</v>
      </c>
      <c r="CH1679" s="2">
        <f t="shared" ref="CH1679" si="17790">BV1679*CC1679+BX1679*CC1682-BW1679*CD1679-BY1679*CD1682</f>
        <v>0</v>
      </c>
      <c r="CI1679" s="3">
        <f t="shared" ref="CI1679" si="17791">(BV1679*CD1679+BW1679*CC1679+BX1679*CD1682+BY1679*CC1682)</f>
        <v>-683790.28374760156</v>
      </c>
      <c r="CJ1679" s="28"/>
      <c r="CK1679" s="11">
        <v>1</v>
      </c>
      <c r="CL1679" s="12">
        <v>0</v>
      </c>
      <c r="CM1679" s="13">
        <v>0</v>
      </c>
      <c r="CN1679" s="14">
        <v>0</v>
      </c>
      <c r="CP1679" s="1">
        <f t="shared" ref="CP1679" si="17792">CF1679*CK1679+CH1679*CK1682-CG1679*CL1679-CI1679*CL1682</f>
        <v>2187226.9020996103</v>
      </c>
      <c r="CQ1679" s="4">
        <f t="shared" ref="CQ1679" si="17793">(CF1679*CL1679+CG1679*CK1679+CH1679*CL1682+CI1679*CK1682)</f>
        <v>-683790.28374760156</v>
      </c>
      <c r="CR1679" s="2">
        <f t="shared" ref="CR1679" si="17794">CF1679*CM1679+CH1679*CM1682-CG1679*CN1679-CI1679*CN1682</f>
        <v>0</v>
      </c>
      <c r="CS1679" s="3">
        <f t="shared" ref="CS1679" si="17795">(CF1679*CN1679+CG1679*CM1679+CH1679*CN1682+CI1679*CM1682)</f>
        <v>-683790.28374760156</v>
      </c>
      <c r="CU1679" s="29">
        <f t="shared" ref="CU1679" si="17796">20*LOG(((1+$CL$4)/$CL$4)/((CP1679+CP1682)^2+(CQ1679+CQ1682)^2)^0.5)</f>
        <v>-131.686659707508</v>
      </c>
      <c r="CW1679" s="53">
        <f t="shared" ref="CW1679" si="17797">((CP1679^2+CQ1679^2)^0.5)/((CP1682^2+CQ1682^2)^0.5)</f>
        <v>0.31262887407398532</v>
      </c>
    </row>
    <row r="1680" spans="1:101" ht="18" customHeight="1" thickBot="1">
      <c r="D1680" s="11"/>
      <c r="E1680" s="13"/>
      <c r="F1680" s="13"/>
      <c r="G1680" s="15"/>
      <c r="H1680" s="10"/>
      <c r="I1680" s="11"/>
      <c r="J1680" s="13"/>
      <c r="K1680" s="13"/>
      <c r="L1680" s="15"/>
      <c r="N1680" s="5"/>
      <c r="Q1680" s="6"/>
      <c r="S1680" s="11"/>
      <c r="T1680" s="13"/>
      <c r="U1680" s="13"/>
      <c r="V1680" s="15"/>
      <c r="W1680" s="20"/>
      <c r="X1680" s="5"/>
      <c r="AA1680" s="6"/>
      <c r="AB1680" s="20"/>
      <c r="AC1680" s="11"/>
      <c r="AD1680" s="13"/>
      <c r="AE1680" s="13"/>
      <c r="AF1680" s="15"/>
      <c r="AG1680" s="20"/>
      <c r="AH1680" s="5"/>
      <c r="AK1680" s="6"/>
      <c r="AL1680" s="20"/>
      <c r="AM1680" s="11"/>
      <c r="AN1680" s="13"/>
      <c r="AO1680" s="13"/>
      <c r="AP1680" s="15"/>
      <c r="AR1680" s="5"/>
      <c r="AU1680" s="6"/>
      <c r="AW1680" s="11"/>
      <c r="AX1680" s="13"/>
      <c r="AY1680" s="13"/>
      <c r="AZ1680" s="15"/>
      <c r="BA1680" s="20"/>
      <c r="BB1680" s="5"/>
      <c r="BE1680" s="6"/>
      <c r="BG1680" s="11"/>
      <c r="BH1680" s="13"/>
      <c r="BI1680" s="13"/>
      <c r="BJ1680" s="15"/>
      <c r="BL1680" s="5"/>
      <c r="BO1680" s="6"/>
      <c r="BQ1680" s="11"/>
      <c r="BR1680" s="13"/>
      <c r="BS1680" s="13"/>
      <c r="BT1680" s="15"/>
      <c r="BU1680" s="20"/>
      <c r="BV1680" s="5"/>
      <c r="BY1680" s="6"/>
      <c r="CA1680" s="11"/>
      <c r="CB1680" s="13"/>
      <c r="CC1680" s="13"/>
      <c r="CD1680" s="15"/>
      <c r="CF1680" s="5"/>
      <c r="CI1680" s="6"/>
      <c r="CK1680" s="11"/>
      <c r="CL1680" s="13"/>
      <c r="CM1680" s="13"/>
      <c r="CN1680" s="15"/>
      <c r="CP1680" s="5"/>
      <c r="CS1680" s="6"/>
      <c r="CW1680" s="54"/>
    </row>
    <row r="1681" spans="1:101" ht="18" customHeight="1" thickBot="1">
      <c r="D1681" s="11" t="s">
        <v>101</v>
      </c>
      <c r="E1681" s="13"/>
      <c r="F1681" s="13" t="s">
        <v>102</v>
      </c>
      <c r="G1681" s="15"/>
      <c r="H1681" s="10"/>
      <c r="I1681" s="11" t="s">
        <v>106</v>
      </c>
      <c r="J1681" s="13"/>
      <c r="K1681" s="13" t="s">
        <v>105</v>
      </c>
      <c r="L1681" s="15"/>
      <c r="N1681" s="194" t="s">
        <v>16</v>
      </c>
      <c r="O1681" s="195"/>
      <c r="P1681" s="196" t="s">
        <v>17</v>
      </c>
      <c r="Q1681" s="197"/>
      <c r="S1681" s="11" t="s">
        <v>4</v>
      </c>
      <c r="T1681" s="13"/>
      <c r="U1681" s="13" t="s">
        <v>5</v>
      </c>
      <c r="V1681" s="15"/>
      <c r="W1681" s="20"/>
      <c r="X1681" s="194" t="s">
        <v>111</v>
      </c>
      <c r="Y1681" s="195"/>
      <c r="Z1681" s="196" t="s">
        <v>110</v>
      </c>
      <c r="AA1681" s="197"/>
      <c r="AB1681" s="20"/>
      <c r="AC1681" s="11" t="s">
        <v>18</v>
      </c>
      <c r="AD1681" s="13"/>
      <c r="AE1681" s="13" t="s">
        <v>19</v>
      </c>
      <c r="AF1681" s="15"/>
      <c r="AG1681" s="20"/>
      <c r="AH1681" s="194" t="s">
        <v>114</v>
      </c>
      <c r="AI1681" s="195"/>
      <c r="AJ1681" s="196" t="s">
        <v>115</v>
      </c>
      <c r="AK1681" s="197"/>
      <c r="AL1681" s="20"/>
      <c r="AM1681" s="11" t="s">
        <v>138</v>
      </c>
      <c r="AN1681" s="13"/>
      <c r="AO1681" s="13" t="s">
        <v>137</v>
      </c>
      <c r="AP1681" s="15"/>
      <c r="AR1681" s="194" t="s">
        <v>117</v>
      </c>
      <c r="AS1681" s="195"/>
      <c r="AT1681" s="196" t="s">
        <v>118</v>
      </c>
      <c r="AU1681" s="197"/>
      <c r="AV1681" s="36"/>
      <c r="AW1681" s="11" t="s">
        <v>142</v>
      </c>
      <c r="AX1681" s="13"/>
      <c r="AY1681" s="13" t="s">
        <v>141</v>
      </c>
      <c r="AZ1681" s="15"/>
      <c r="BA1681" s="20"/>
      <c r="BB1681" s="194" t="s">
        <v>122</v>
      </c>
      <c r="BC1681" s="195"/>
      <c r="BD1681" s="196" t="s">
        <v>121</v>
      </c>
      <c r="BE1681" s="197"/>
      <c r="BF1681" s="36"/>
      <c r="BG1681" s="11" t="s">
        <v>145</v>
      </c>
      <c r="BH1681" s="13"/>
      <c r="BI1681" s="13" t="s">
        <v>146</v>
      </c>
      <c r="BJ1681" s="15"/>
      <c r="BK1681" s="36"/>
      <c r="BL1681" s="194" t="s">
        <v>125</v>
      </c>
      <c r="BM1681" s="195"/>
      <c r="BN1681" s="196" t="s">
        <v>126</v>
      </c>
      <c r="BO1681" s="197"/>
      <c r="BP1681" s="36"/>
      <c r="BQ1681" s="11" t="s">
        <v>150</v>
      </c>
      <c r="BR1681" s="13"/>
      <c r="BS1681" s="13" t="s">
        <v>149</v>
      </c>
      <c r="BT1681" s="15"/>
      <c r="BU1681" s="20"/>
      <c r="BV1681" s="194" t="s">
        <v>129</v>
      </c>
      <c r="BW1681" s="195"/>
      <c r="BX1681" s="196" t="s">
        <v>130</v>
      </c>
      <c r="BY1681" s="197"/>
      <c r="BZ1681" s="36"/>
      <c r="CA1681" s="11" t="s">
        <v>154</v>
      </c>
      <c r="CB1681" s="13"/>
      <c r="CC1681" s="13" t="s">
        <v>153</v>
      </c>
      <c r="CD1681" s="15"/>
      <c r="CE1681" s="36"/>
      <c r="CF1681" s="194" t="s">
        <v>134</v>
      </c>
      <c r="CG1681" s="195"/>
      <c r="CH1681" s="196" t="s">
        <v>133</v>
      </c>
      <c r="CI1681" s="197"/>
      <c r="CK1681" s="11" t="s">
        <v>159</v>
      </c>
      <c r="CL1681" s="13"/>
      <c r="CM1681" s="13" t="s">
        <v>158</v>
      </c>
      <c r="CN1681" s="15"/>
      <c r="CP1681" s="109" t="s">
        <v>161</v>
      </c>
      <c r="CQ1681" s="110"/>
      <c r="CR1681" s="111" t="s">
        <v>162</v>
      </c>
      <c r="CS1681" s="112"/>
      <c r="CU1681" s="38" t="s">
        <v>29</v>
      </c>
      <c r="CW1681" s="55" t="s">
        <v>47</v>
      </c>
    </row>
    <row r="1682" spans="1:101" ht="18" customHeight="1" thickTop="1" thickBot="1">
      <c r="D1682" s="16">
        <v>0</v>
      </c>
      <c r="E1682" s="17">
        <f t="shared" ref="E1682" si="17798">$B1679*$E$4</f>
        <v>3.3719471999999997</v>
      </c>
      <c r="F1682" s="18">
        <v>1</v>
      </c>
      <c r="G1682" s="19">
        <v>0</v>
      </c>
      <c r="H1682" s="10"/>
      <c r="I1682" s="16">
        <v>0</v>
      </c>
      <c r="J1682" s="17">
        <v>0</v>
      </c>
      <c r="K1682" s="18">
        <v>1</v>
      </c>
      <c r="L1682" s="19">
        <v>0</v>
      </c>
      <c r="N1682" s="1">
        <f t="shared" ref="N1682" si="17799">D1682*I1679+F1682*I1682-E1682*J1679-G1682*J1682</f>
        <v>0</v>
      </c>
      <c r="O1682" s="4">
        <f t="shared" ref="O1682" si="17800">(D1682*J1679+E1682*I1679+F1682*J1682+G1682*I1682)</f>
        <v>3.3719471999999997</v>
      </c>
      <c r="P1682" s="2">
        <f t="shared" ref="P1682" si="17801">D1682*K1679+F1682*K1682-E1682*L1679-G1682*L1682</f>
        <v>-18.921280623672317</v>
      </c>
      <c r="Q1682" s="3">
        <f t="shared" ref="Q1682" si="17802">(D1682*L1679+E1682*K1679+F1682*L1682+G1682*K1682)</f>
        <v>0</v>
      </c>
      <c r="S1682" s="16">
        <v>0</v>
      </c>
      <c r="T1682" s="17">
        <f t="shared" ref="T1682" si="17803">$B1679*$T$4</f>
        <v>7.4705471999999995</v>
      </c>
      <c r="U1682" s="18">
        <v>1</v>
      </c>
      <c r="V1682" s="19">
        <v>0</v>
      </c>
      <c r="W1682" s="20"/>
      <c r="X1682" s="1">
        <f t="shared" ref="X1682" si="17804">N1682*S1679+P1682*S1682-O1682*T1679-Q1682*T1682</f>
        <v>0</v>
      </c>
      <c r="Y1682" s="4">
        <f t="shared" ref="Y1682" si="17805">(N1682*T1679+O1682*S1679+P1682*T1682+Q1682*S1682)</f>
        <v>-137.98037278358947</v>
      </c>
      <c r="Z1682" s="2">
        <f t="shared" ref="Z1682" si="17806">N1682*U1679+P1682*U1682-O1682*V1679-Q1682*V1682</f>
        <v>-18.921280623672317</v>
      </c>
      <c r="AA1682" s="3">
        <f t="shared" ref="AA1682" si="17807">(N1682*V1679+O1682*U1679+P1682*V1682+Q1682*U1682)</f>
        <v>0</v>
      </c>
      <c r="AB1682" s="20"/>
      <c r="AC1682" s="16">
        <v>0</v>
      </c>
      <c r="AD1682" s="17">
        <v>0</v>
      </c>
      <c r="AE1682" s="18">
        <v>1</v>
      </c>
      <c r="AF1682" s="19">
        <v>0</v>
      </c>
      <c r="AG1682" s="20"/>
      <c r="AH1682" s="1">
        <f t="shared" ref="AH1682" si="17808">X1682*AC1679+Z1682*AC1682-Y1682*AD1679-AA1682*AD1682</f>
        <v>0</v>
      </c>
      <c r="AI1682" s="4">
        <f t="shared" ref="AI1682" si="17809">(X1682*AD1679+Y1682*AC1679+Z1682*AD1682+AA1682*AC1682)</f>
        <v>-137.98037278358947</v>
      </c>
      <c r="AJ1682" s="2">
        <f t="shared" ref="AJ1682" si="17810">X1682*AE1679+Z1682*AE1682-Y1682*AF1679-AA1682*AF1682</f>
        <v>959.31935493134779</v>
      </c>
      <c r="AK1682" s="3">
        <f t="shared" ref="AK1682" si="17811">(X1682*AF1679+Y1682*AE1679+Z1682*AF1682+AA1682*AE1682)</f>
        <v>0</v>
      </c>
      <c r="AL1682" s="20"/>
      <c r="AM1682" s="16">
        <v>0</v>
      </c>
      <c r="AN1682" s="17">
        <f t="shared" ref="AN1682" si="17812">$B1679*$AN$4</f>
        <v>7.8898463999999988</v>
      </c>
      <c r="AO1682" s="18">
        <v>1</v>
      </c>
      <c r="AP1682" s="19">
        <v>0</v>
      </c>
      <c r="AR1682" s="1">
        <f t="shared" ref="AR1682" si="17813">AH1682*AM1679+AJ1682*AM1682-AI1682*AN1679-AK1682*AN1682</f>
        <v>0</v>
      </c>
      <c r="AS1682" s="4">
        <f t="shared" ref="AS1682" si="17814">(AH1682*AN1679+AI1682*AM1679+AJ1682*AN1682+AK1682*AM1682)</f>
        <v>7430.9019861718261</v>
      </c>
      <c r="AT1682" s="2">
        <f t="shared" ref="AT1682" si="17815">AH1682*AO1679+AJ1682*AO1682-AI1682*AP1679-AK1682*AP1682</f>
        <v>959.31935493134779</v>
      </c>
      <c r="AU1682" s="3">
        <f t="shared" ref="AU1682" si="17816">(AH1682*AP1679+AI1682*AO1679+AJ1682*AP1682+AK1682*AO1682)</f>
        <v>0</v>
      </c>
      <c r="AV1682" s="20"/>
      <c r="AW1682" s="16">
        <v>0</v>
      </c>
      <c r="AX1682" s="17">
        <v>0</v>
      </c>
      <c r="AY1682" s="18">
        <v>1</v>
      </c>
      <c r="AZ1682" s="19">
        <v>0</v>
      </c>
      <c r="BA1682" s="20"/>
      <c r="BB1682" s="1">
        <f t="shared" ref="BB1682" si="17817">AR1682*AW1679+AT1682*AW1682-AS1682*AX1679-AU1682*AX1682</f>
        <v>0</v>
      </c>
      <c r="BC1682" s="4">
        <f t="shared" ref="BC1682" si="17818">(AR1682*AX1679+AS1682*AW1679+AT1682*AX1682+AU1682*AW1682)</f>
        <v>7430.9019861718261</v>
      </c>
      <c r="BD1682" s="2">
        <f t="shared" ref="BD1682" si="17819">AR1682*AY1679+AT1682*AY1682-AS1682*AZ1679-AU1682*AZ1682</f>
        <v>-51723.610362188127</v>
      </c>
      <c r="BE1682" s="3">
        <f t="shared" ref="BE1682" si="17820">(AR1682*AZ1679+AS1682*AY1679+AT1682*AZ1682+AU1682*AY1682)</f>
        <v>0</v>
      </c>
      <c r="BF1682" s="20"/>
      <c r="BG1682" s="16">
        <v>0</v>
      </c>
      <c r="BH1682" s="17">
        <f t="shared" ref="BH1682" si="17821">$B1679*$BH$4</f>
        <v>7.4705471999999995</v>
      </c>
      <c r="BI1682" s="18">
        <v>1</v>
      </c>
      <c r="BJ1682" s="19">
        <v>0</v>
      </c>
      <c r="BK1682" s="20"/>
      <c r="BL1682" s="1">
        <f t="shared" ref="BL1682" si="17822">BB1682*BG1679+BD1682*BG1682-BC1682*BH1679-BE1682*BH1682</f>
        <v>0</v>
      </c>
      <c r="BM1682" s="4">
        <f t="shared" ref="BM1682" si="17823">(BB1682*BH1679+BC1682*BG1679+BD1682*BH1682+BE1682*BG1682)</f>
        <v>-378972.77057896362</v>
      </c>
      <c r="BN1682" s="2">
        <f t="shared" ref="BN1682" si="17824">BB1682*BI1679+BD1682*BI1682-BC1682*BJ1679-BE1682*BJ1682</f>
        <v>-51723.610362188127</v>
      </c>
      <c r="BO1682" s="3">
        <f t="shared" ref="BO1682" si="17825">(BB1682*BJ1679+BC1682*BI1679+BD1682*BJ1682+BE1682*BI1682)</f>
        <v>0</v>
      </c>
      <c r="BP1682" s="20"/>
      <c r="BQ1682" s="16">
        <v>0</v>
      </c>
      <c r="BR1682" s="17">
        <v>0</v>
      </c>
      <c r="BS1682" s="18">
        <v>1</v>
      </c>
      <c r="BT1682" s="19">
        <v>0</v>
      </c>
      <c r="BU1682" s="20"/>
      <c r="BV1682" s="1">
        <f t="shared" ref="BV1682" si="17826">BL1682*BQ1679+BN1682*BQ1682-BM1682*BR1679-BO1682*BR1682</f>
        <v>0</v>
      </c>
      <c r="BW1682" s="4">
        <f t="shared" ref="BW1682" si="17827">(BL1682*BR1679+BM1682*BQ1679+BN1682*BR1682+BO1682*BQ1682)</f>
        <v>-378972.77057896362</v>
      </c>
      <c r="BX1682" s="2">
        <f t="shared" ref="BX1682" si="17828">BL1682*BS1679+BN1682*BS1682-BM1682*BT1679-BO1682*BT1682</f>
        <v>2187226.9020996094</v>
      </c>
      <c r="BY1682" s="3">
        <f t="shared" ref="BY1682" si="17829">(BL1682*BT1679+BM1682*BS1679+BN1682*BT1682+BO1682*BS1682)</f>
        <v>0</v>
      </c>
      <c r="BZ1682" s="20"/>
      <c r="CA1682" s="16">
        <v>0</v>
      </c>
      <c r="CB1682" s="17">
        <f t="shared" ref="CB1682" si="17830">$B1679*$CB$4</f>
        <v>3.3719471999999997</v>
      </c>
      <c r="CC1682" s="18">
        <v>1</v>
      </c>
      <c r="CD1682" s="19">
        <v>0</v>
      </c>
      <c r="CE1682" s="20"/>
      <c r="CF1682" s="1">
        <f t="shared" ref="CF1682" si="17831">BV1682*CA1679+BX1682*CA1682-BW1682*CB1679-BY1682*CB1682</f>
        <v>0</v>
      </c>
      <c r="CG1682" s="4">
        <f t="shared" ref="CG1682" si="17832">(BV1682*CB1679+BW1682*CA1679+BX1682*CB1682+BY1682*CA1682)</f>
        <v>6996240.8577204878</v>
      </c>
      <c r="CH1682" s="2">
        <f t="shared" ref="CH1682" si="17833">BV1682*CC1679+BX1682*CC1682-BW1682*CD1679-BY1682*CD1682</f>
        <v>2187226.9020996094</v>
      </c>
      <c r="CI1682" s="3">
        <f t="shared" ref="CI1682" si="17834">(BV1682*CD1679+BW1682*CC1679+BX1682*CD1682+BY1682*CC1682)</f>
        <v>0</v>
      </c>
      <c r="CK1682" s="16">
        <f t="shared" ref="CK1682" si="17835">1/$CL$4</f>
        <v>1</v>
      </c>
      <c r="CL1682" s="17">
        <v>0</v>
      </c>
      <c r="CM1682" s="18">
        <v>1</v>
      </c>
      <c r="CN1682" s="19">
        <v>0</v>
      </c>
      <c r="CP1682" s="1">
        <f t="shared" ref="CP1682" si="17836">CF1682*CK1679+CH1682*CK1682-CG1682*CL1679-CI1682*CL1682</f>
        <v>2187226.9020996094</v>
      </c>
      <c r="CQ1682" s="4">
        <f t="shared" ref="CQ1682" si="17837">(CF1682*CL1679+CG1682*CK1679+CH1682*CL1682+CI1682*CK1682)</f>
        <v>6996240.8577204878</v>
      </c>
      <c r="CR1682" s="2">
        <f t="shared" ref="CR1682" si="17838">CF1682*CM1679+CH1682*CM1682-CG1682*CN1679-CI1682*CN1682</f>
        <v>2187226.9020996094</v>
      </c>
      <c r="CS1682" s="3">
        <f t="shared" ref="CS1682" si="17839">(CF1682*CN1679+CG1682*CM1679+CH1682*CN1682+CI1682*CM1682)</f>
        <v>0</v>
      </c>
      <c r="CU1682" s="39">
        <f t="shared" ref="CU1682" si="17840">(180/PI())*ATAN(-1*(CQ1679/CP1679))</f>
        <v>17.360751395738973</v>
      </c>
      <c r="CW1682" s="56">
        <f t="shared" ref="CW1682" si="17841">20*LOG(((1-(10^(CU1679/20)^2)*(1-((1-CW1679)/(1+CW1679))^2))^0.5))</f>
        <v>-2.1408069757483239E-13</v>
      </c>
    </row>
    <row r="1683" spans="1:101" ht="18" customHeight="1">
      <c r="E1683" s="20"/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3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</row>
    <row r="1684" spans="1:101" ht="18" customHeight="1"/>
    <row r="1685" spans="1:101" ht="18" customHeight="1" thickBot="1">
      <c r="A1685" s="23"/>
      <c r="B1685" s="23"/>
      <c r="C1685" s="23"/>
      <c r="D1685" s="20" t="s">
        <v>6</v>
      </c>
      <c r="E1685" s="20"/>
      <c r="F1685" s="20"/>
      <c r="G1685" s="20"/>
      <c r="H1685" s="20"/>
      <c r="I1685" s="20" t="s">
        <v>7</v>
      </c>
      <c r="J1685" s="20"/>
      <c r="K1685" s="20"/>
      <c r="L1685" s="20"/>
      <c r="M1685" s="23"/>
      <c r="N1685" s="23"/>
      <c r="O1685" s="24" t="s">
        <v>8</v>
      </c>
      <c r="P1685" s="23"/>
      <c r="Q1685" s="23"/>
      <c r="R1685" s="23"/>
      <c r="S1685" s="20"/>
      <c r="T1685" s="20" t="s">
        <v>9</v>
      </c>
      <c r="U1685" s="23"/>
      <c r="V1685" s="23"/>
      <c r="W1685" s="23"/>
      <c r="X1685" s="23"/>
      <c r="Y1685" s="24" t="s">
        <v>10</v>
      </c>
      <c r="Z1685" s="23"/>
      <c r="AA1685" s="23"/>
      <c r="AB1685" s="23"/>
      <c r="AC1685" s="24" t="s">
        <v>11</v>
      </c>
      <c r="AD1685" s="20"/>
      <c r="AE1685" s="20"/>
      <c r="AF1685" s="20"/>
      <c r="AG1685" s="20"/>
      <c r="AH1685" s="23"/>
      <c r="AI1685" s="24" t="s">
        <v>12</v>
      </c>
      <c r="AJ1685" s="23"/>
      <c r="AK1685" s="23"/>
      <c r="AL1685" s="20"/>
      <c r="AM1685" s="24" t="s">
        <v>21</v>
      </c>
      <c r="AN1685" s="20"/>
      <c r="AO1685" s="23"/>
      <c r="AP1685" s="23"/>
      <c r="AQ1685" s="23"/>
      <c r="AR1685" s="23"/>
      <c r="AS1685" s="24" t="s">
        <v>87</v>
      </c>
      <c r="AT1685" s="23"/>
      <c r="AU1685" s="23"/>
      <c r="AV1685" s="23"/>
      <c r="AW1685" s="24" t="s">
        <v>22</v>
      </c>
      <c r="AX1685" s="20"/>
      <c r="AY1685" s="20"/>
      <c r="AZ1685" s="20"/>
      <c r="BA1685" s="20"/>
      <c r="BB1685" s="23"/>
      <c r="BC1685" s="24" t="s">
        <v>13</v>
      </c>
      <c r="BD1685" s="23"/>
      <c r="BE1685" s="23"/>
      <c r="BF1685" s="23"/>
      <c r="BG1685" s="24" t="s">
        <v>23</v>
      </c>
      <c r="BH1685" s="20"/>
      <c r="BI1685" s="23"/>
      <c r="BJ1685" s="23"/>
      <c r="BK1685" s="23"/>
      <c r="BL1685" s="23"/>
      <c r="BM1685" s="24" t="s">
        <v>24</v>
      </c>
      <c r="BN1685" s="23"/>
      <c r="BO1685" s="23"/>
      <c r="BP1685" s="23"/>
      <c r="BQ1685" s="24" t="s">
        <v>22</v>
      </c>
      <c r="BR1685" s="20"/>
      <c r="BS1685" s="20"/>
      <c r="BT1685" s="20"/>
      <c r="BU1685" s="20"/>
      <c r="BV1685" s="23"/>
      <c r="BW1685" s="24" t="s">
        <v>25</v>
      </c>
      <c r="BX1685" s="23"/>
      <c r="BY1685" s="23"/>
      <c r="BZ1685" s="23"/>
      <c r="CA1685" s="24" t="s">
        <v>23</v>
      </c>
      <c r="CB1685" s="20"/>
      <c r="CC1685" s="23"/>
      <c r="CD1685" s="23"/>
      <c r="CE1685" s="23"/>
      <c r="CF1685" s="23"/>
      <c r="CG1685" s="24" t="s">
        <v>88</v>
      </c>
      <c r="CH1685" s="23"/>
      <c r="CI1685" s="23"/>
      <c r="CJ1685" s="23"/>
      <c r="CK1685" s="24" t="s">
        <v>155</v>
      </c>
      <c r="CL1685" s="24"/>
      <c r="CM1685" s="23"/>
      <c r="CN1685" s="23"/>
      <c r="CO1685" s="23"/>
      <c r="CP1685" s="23"/>
      <c r="CQ1685" s="24" t="s">
        <v>89</v>
      </c>
      <c r="CR1685" s="23"/>
      <c r="CS1685" s="23"/>
    </row>
    <row r="1686" spans="1:101" ht="18" customHeight="1" thickBot="1">
      <c r="A1686" s="23"/>
      <c r="B1686" s="33"/>
      <c r="C1686" s="23"/>
      <c r="D1686" s="7" t="s">
        <v>99</v>
      </c>
      <c r="E1686" s="8"/>
      <c r="F1686" s="8" t="s">
        <v>100</v>
      </c>
      <c r="G1686" s="9"/>
      <c r="H1686" s="10"/>
      <c r="I1686" s="7" t="s">
        <v>103</v>
      </c>
      <c r="J1686" s="8"/>
      <c r="K1686" s="8" t="s">
        <v>104</v>
      </c>
      <c r="L1686" s="9"/>
      <c r="M1686" s="23"/>
      <c r="N1686" s="194" t="s">
        <v>74</v>
      </c>
      <c r="O1686" s="195"/>
      <c r="P1686" s="196" t="s">
        <v>75</v>
      </c>
      <c r="Q1686" s="197"/>
      <c r="R1686" s="23"/>
      <c r="S1686" s="7" t="s">
        <v>2</v>
      </c>
      <c r="T1686" s="8"/>
      <c r="U1686" s="8" t="s">
        <v>3</v>
      </c>
      <c r="V1686" s="9"/>
      <c r="W1686" s="20"/>
      <c r="X1686" s="194" t="s">
        <v>108</v>
      </c>
      <c r="Y1686" s="195"/>
      <c r="Z1686" s="196" t="s">
        <v>109</v>
      </c>
      <c r="AA1686" s="197"/>
      <c r="AB1686" s="20"/>
      <c r="AC1686" s="7" t="s">
        <v>107</v>
      </c>
      <c r="AD1686" s="8"/>
      <c r="AE1686" s="8" t="s">
        <v>14</v>
      </c>
      <c r="AF1686" s="9"/>
      <c r="AG1686" s="20"/>
      <c r="AH1686" s="194" t="s">
        <v>112</v>
      </c>
      <c r="AI1686" s="195"/>
      <c r="AJ1686" s="196" t="s">
        <v>113</v>
      </c>
      <c r="AK1686" s="197"/>
      <c r="AL1686" s="20"/>
      <c r="AM1686" s="106" t="s">
        <v>135</v>
      </c>
      <c r="AN1686" s="107"/>
      <c r="AO1686" s="107" t="s">
        <v>136</v>
      </c>
      <c r="AP1686" s="108"/>
      <c r="AQ1686" s="23"/>
      <c r="AR1686" s="194" t="s">
        <v>116</v>
      </c>
      <c r="AS1686" s="195"/>
      <c r="AT1686" s="196" t="s">
        <v>0</v>
      </c>
      <c r="AU1686" s="197"/>
      <c r="AV1686" s="36"/>
      <c r="AW1686" s="7" t="s">
        <v>139</v>
      </c>
      <c r="AX1686" s="8"/>
      <c r="AY1686" s="8" t="s">
        <v>140</v>
      </c>
      <c r="AZ1686" s="9"/>
      <c r="BA1686" s="20"/>
      <c r="BB1686" s="194" t="s">
        <v>119</v>
      </c>
      <c r="BC1686" s="195"/>
      <c r="BD1686" s="196" t="s">
        <v>120</v>
      </c>
      <c r="BE1686" s="197"/>
      <c r="BF1686" s="36"/>
      <c r="BG1686" s="190" t="s">
        <v>143</v>
      </c>
      <c r="BH1686" s="191"/>
      <c r="BI1686" s="192" t="s">
        <v>144</v>
      </c>
      <c r="BJ1686" s="193"/>
      <c r="BK1686" s="36"/>
      <c r="BL1686" s="194" t="s">
        <v>123</v>
      </c>
      <c r="BM1686" s="195"/>
      <c r="BN1686" s="196" t="s">
        <v>124</v>
      </c>
      <c r="BO1686" s="197"/>
      <c r="BP1686" s="36"/>
      <c r="BQ1686" s="7" t="s">
        <v>147</v>
      </c>
      <c r="BR1686" s="8"/>
      <c r="BS1686" s="8" t="s">
        <v>148</v>
      </c>
      <c r="BT1686" s="9"/>
      <c r="BU1686" s="20"/>
      <c r="BV1686" s="194" t="s">
        <v>127</v>
      </c>
      <c r="BW1686" s="195"/>
      <c r="BX1686" s="196" t="s">
        <v>128</v>
      </c>
      <c r="BY1686" s="197"/>
      <c r="BZ1686" s="36"/>
      <c r="CA1686" s="7" t="s">
        <v>151</v>
      </c>
      <c r="CB1686" s="8"/>
      <c r="CC1686" s="8" t="s">
        <v>152</v>
      </c>
      <c r="CD1686" s="9"/>
      <c r="CE1686" s="36"/>
      <c r="CF1686" s="194" t="s">
        <v>131</v>
      </c>
      <c r="CG1686" s="195"/>
      <c r="CH1686" s="196" t="s">
        <v>132</v>
      </c>
      <c r="CI1686" s="197"/>
      <c r="CJ1686" s="23"/>
      <c r="CK1686" s="7" t="s">
        <v>156</v>
      </c>
      <c r="CL1686" s="8"/>
      <c r="CM1686" s="8" t="s">
        <v>157</v>
      </c>
      <c r="CN1686" s="9"/>
      <c r="CO1686" s="23"/>
      <c r="CP1686" s="194" t="s">
        <v>160</v>
      </c>
      <c r="CQ1686" s="195"/>
      <c r="CR1686" s="196" t="s">
        <v>132</v>
      </c>
      <c r="CS1686" s="197"/>
      <c r="CU1686" s="26" t="s">
        <v>15</v>
      </c>
      <c r="CW1686" s="52" t="s">
        <v>46</v>
      </c>
    </row>
    <row r="1687" spans="1:101" ht="18" customHeight="1" thickTop="1" thickBot="1">
      <c r="B1687" s="34">
        <v>4.16</v>
      </c>
      <c r="D1687" s="11">
        <v>1</v>
      </c>
      <c r="E1687" s="12">
        <v>0</v>
      </c>
      <c r="F1687" s="13">
        <v>0</v>
      </c>
      <c r="G1687" s="14">
        <v>0</v>
      </c>
      <c r="H1687" s="10"/>
      <c r="I1687" s="11">
        <v>1</v>
      </c>
      <c r="J1687" s="12">
        <v>0</v>
      </c>
      <c r="K1687" s="13">
        <v>0</v>
      </c>
      <c r="L1687" s="40">
        <f t="shared" ref="L1687" si="17842">$B1687*$J$4</f>
        <v>5.9364864000000006</v>
      </c>
      <c r="N1687" s="1">
        <f t="shared" ref="N1687" si="17843">D1687*I1687+F1687*I1690-E1687*J1687-G1687*J1690</f>
        <v>1</v>
      </c>
      <c r="O1687" s="4">
        <f t="shared" ref="O1687" si="17844">(D1687*J1687+E1687*I1687+F1687*J1690+G1687*I1690)</f>
        <v>0</v>
      </c>
      <c r="P1687" s="2">
        <f t="shared" ref="P1687" si="17845">D1687*K1687+F1687*K1690-E1687*L1687-G1687*L1690</f>
        <v>0</v>
      </c>
      <c r="Q1687" s="3">
        <f t="shared" ref="Q1687" si="17846">(D1687*L1687+E1687*K1687+F1687*L1690+G1687*K1690)</f>
        <v>5.9364864000000006</v>
      </c>
      <c r="S1687" s="11">
        <v>1</v>
      </c>
      <c r="T1687" s="12">
        <v>0</v>
      </c>
      <c r="U1687" s="13">
        <v>0</v>
      </c>
      <c r="V1687" s="13">
        <v>0</v>
      </c>
      <c r="W1687" s="20"/>
      <c r="X1687" s="1">
        <f t="shared" ref="X1687" si="17847">N1687*S1687+P1687*S1690-O1687*T1687-Q1687*T1690</f>
        <v>-43.563047272939528</v>
      </c>
      <c r="Y1687" s="4">
        <f t="shared" ref="Y1687" si="17848">(N1687*T1687+O1687*S1687+P1687*T1690+Q1687*S1690)</f>
        <v>0</v>
      </c>
      <c r="Z1687" s="2">
        <f t="shared" ref="Z1687" si="17849">N1687*U1687+P1687*U1690-O1687*V1687-Q1687*V1690</f>
        <v>0</v>
      </c>
      <c r="AA1687" s="3">
        <f t="shared" ref="AA1687" si="17850">(N1687*V1687+O1687*U1687+P1687*V1690+Q1687*U1690)</f>
        <v>5.9364864000000006</v>
      </c>
      <c r="AB1687" s="20"/>
      <c r="AC1687" s="11">
        <v>1</v>
      </c>
      <c r="AD1687" s="12">
        <v>0</v>
      </c>
      <c r="AE1687" s="13">
        <v>0</v>
      </c>
      <c r="AF1687" s="40">
        <f t="shared" ref="AF1687" si="17851">$B1687*$AD$4</f>
        <v>7.1239584000000002</v>
      </c>
      <c r="AG1687" s="20"/>
      <c r="AH1687" s="1">
        <f t="shared" ref="AH1687" si="17852">X1687*AC1687+Z1687*AC1690-Y1687*AD1687-AA1687*AD1690</f>
        <v>-43.563047272939528</v>
      </c>
      <c r="AI1687" s="4">
        <f t="shared" ref="AI1687" si="17853">(X1687*AD1687+Y1687*AC1687+Z1687*AD1690+AA1687*AC1690)</f>
        <v>0</v>
      </c>
      <c r="AJ1687" s="2">
        <f t="shared" ref="AJ1687" si="17854">X1687*AE1687+Z1687*AE1690-Y1687*AF1687-AA1687*AF1690</f>
        <v>0</v>
      </c>
      <c r="AK1687" s="3">
        <f t="shared" ref="AK1687" si="17855">(X1687*AF1687+Y1687*AE1687+Z1687*AF1690+AA1687*AE1690)</f>
        <v>-304.40485014965469</v>
      </c>
      <c r="AL1687" s="20"/>
      <c r="AM1687" s="11">
        <v>1</v>
      </c>
      <c r="AN1687" s="12">
        <v>0</v>
      </c>
      <c r="AO1687" s="13">
        <v>0</v>
      </c>
      <c r="AP1687" s="14">
        <v>0</v>
      </c>
      <c r="AR1687" s="1">
        <f t="shared" ref="AR1687" si="17856">AH1687*AM1687+AJ1687*AM1690-AI1687*AN1687-AK1687*AN1690</f>
        <v>2369.746915567277</v>
      </c>
      <c r="AS1687" s="4">
        <f t="shared" ref="AS1687" si="17857">(AH1687*AN1687+AI1687*AM1687+AJ1687*AN1690+AK1687*AM1690)</f>
        <v>0</v>
      </c>
      <c r="AT1687" s="2">
        <f t="shared" ref="AT1687" si="17858">AH1687*AO1687+AJ1687*AO1690-AI1687*AP1687-AK1687*AP1690</f>
        <v>0</v>
      </c>
      <c r="AU1687" s="3">
        <f t="shared" ref="AU1687" si="17859">(AH1687*AP1687+AI1687*AO1687+AJ1687*AP1690+AK1687*AO1690)</f>
        <v>-304.40485014965469</v>
      </c>
      <c r="AV1687" s="20"/>
      <c r="AW1687" s="11">
        <v>1</v>
      </c>
      <c r="AX1687" s="12">
        <v>0</v>
      </c>
      <c r="AY1687" s="13">
        <v>0</v>
      </c>
      <c r="AZ1687" s="40">
        <f t="shared" ref="AZ1687" si="17860">$B1687*$AX$4</f>
        <v>7.1239584000000002</v>
      </c>
      <c r="BA1687" s="20"/>
      <c r="BB1687" s="1">
        <f t="shared" ref="BB1687" si="17861">AR1687*AW1687+AT1687*AW1690-AS1687*AX1687-AU1687*AX1690</f>
        <v>2369.746915567277</v>
      </c>
      <c r="BC1687" s="4">
        <f t="shared" ref="BC1687" si="17862">(AR1687*AX1687+AS1687*AW1687+AT1687*AX1690+AU1687*AW1690)</f>
        <v>0</v>
      </c>
      <c r="BD1687" s="2">
        <f t="shared" ref="BD1687" si="17863">AR1687*AY1687+AT1687*AY1690-AS1687*AZ1687-AU1687*AZ1690</f>
        <v>0</v>
      </c>
      <c r="BE1687" s="3">
        <f t="shared" ref="BE1687" si="17864">(AR1687*AZ1687+AS1687*AY1687+AT1687*AZ1690+AU1687*AY1690)</f>
        <v>16577.573594879941</v>
      </c>
      <c r="BF1687" s="20"/>
      <c r="BG1687" s="11">
        <v>1</v>
      </c>
      <c r="BH1687" s="12">
        <v>0</v>
      </c>
      <c r="BI1687" s="13">
        <v>0</v>
      </c>
      <c r="BJ1687" s="14">
        <v>0</v>
      </c>
      <c r="BK1687" s="20"/>
      <c r="BL1687" s="1">
        <f t="shared" ref="BL1687" si="17865">BB1687*BG1687+BD1687*BG1690-BC1687*BH1687-BE1687*BH1690</f>
        <v>-122072.0770864668</v>
      </c>
      <c r="BM1687" s="4">
        <f t="shared" ref="BM1687" si="17866">(BB1687*BH1687+BC1687*BG1687+BD1687*BH1690+BE1687*BG1690)</f>
        <v>0</v>
      </c>
      <c r="BN1687" s="2">
        <f t="shared" ref="BN1687" si="17867">BB1687*BI1687+BD1687*BI1690-BC1687*BJ1687-BE1687*BJ1690</f>
        <v>0</v>
      </c>
      <c r="BO1687" s="3">
        <f t="shared" ref="BO1687" si="17868">(BB1687*BJ1687+BC1687*BI1687+BD1687*BJ1690+BE1687*BI1690)</f>
        <v>16577.573594879941</v>
      </c>
      <c r="BP1687" s="20"/>
      <c r="BQ1687" s="11">
        <v>1</v>
      </c>
      <c r="BR1687" s="12">
        <v>0</v>
      </c>
      <c r="BS1687" s="13">
        <v>0</v>
      </c>
      <c r="BT1687" s="40">
        <f t="shared" ref="BT1687" si="17869">$B1687*BR$4</f>
        <v>5.9364864000000006</v>
      </c>
      <c r="BU1687" s="20"/>
      <c r="BV1687" s="1">
        <f t="shared" ref="BV1687" si="17870">BL1687*BQ1687+BN1687*BQ1690-BM1687*BR1687-BO1687*BR1690</f>
        <v>-122072.0770864668</v>
      </c>
      <c r="BW1687" s="4">
        <f t="shared" ref="BW1687" si="17871">(BL1687*BR1687+BM1687*BQ1687+BN1687*BR1690+BO1687*BQ1690)</f>
        <v>0</v>
      </c>
      <c r="BX1687" s="2">
        <f t="shared" ref="BX1687" si="17872">BL1687*BS1687+BN1687*BS1690-BM1687*BT1687-BO1687*BT1690</f>
        <v>0</v>
      </c>
      <c r="BY1687" s="3">
        <f t="shared" ref="BY1687" si="17873">(BL1687*BT1687+BM1687*BS1687+BN1687*BT1690+BO1687*BS1690)</f>
        <v>-708101.65184868197</v>
      </c>
      <c r="BZ1687" s="20"/>
      <c r="CA1687" s="11">
        <v>1</v>
      </c>
      <c r="CB1687" s="12">
        <v>0</v>
      </c>
      <c r="CC1687" s="13">
        <v>0</v>
      </c>
      <c r="CD1687" s="14">
        <v>0</v>
      </c>
      <c r="CE1687" s="20"/>
      <c r="CF1687" s="1">
        <f t="shared" ref="CF1687" si="17874">BV1687*CA1687+BX1687*CA1690-BW1687*CB1687-BY1687*CB1690</f>
        <v>2277143.9978480255</v>
      </c>
      <c r="CG1687" s="4">
        <f t="shared" ref="CG1687" si="17875">(BV1687*CB1687+BW1687*CA1687+BX1687*CB1690+BY1687*CA1690)</f>
        <v>0</v>
      </c>
      <c r="CH1687" s="2">
        <f t="shared" ref="CH1687" si="17876">BV1687*CC1687+BX1687*CC1690-BW1687*CD1687-BY1687*CD1690</f>
        <v>0</v>
      </c>
      <c r="CI1687" s="3">
        <f t="shared" ref="CI1687" si="17877">(BV1687*CD1687+BW1687*CC1687+BX1687*CD1690+BY1687*CC1690)</f>
        <v>-708101.65184868197</v>
      </c>
      <c r="CJ1687" s="28"/>
      <c r="CK1687" s="11">
        <v>1</v>
      </c>
      <c r="CL1687" s="12">
        <v>0</v>
      </c>
      <c r="CM1687" s="13">
        <v>0</v>
      </c>
      <c r="CN1687" s="14">
        <v>0</v>
      </c>
      <c r="CP1687" s="1">
        <f t="shared" ref="CP1687" si="17878">CF1687*CK1687+CH1687*CK1690-CG1687*CL1687-CI1687*CL1690</f>
        <v>2277143.9978480255</v>
      </c>
      <c r="CQ1687" s="4">
        <f t="shared" ref="CQ1687" si="17879">(CF1687*CL1687+CG1687*CK1687+CH1687*CL1690+CI1687*CK1690)</f>
        <v>-708101.65184868197</v>
      </c>
      <c r="CR1687" s="2">
        <f t="shared" ref="CR1687" si="17880">CF1687*CM1687+CH1687*CM1690-CG1687*CN1687-CI1687*CN1690</f>
        <v>0</v>
      </c>
      <c r="CS1687" s="3">
        <f t="shared" ref="CS1687" si="17881">(CF1687*CN1687+CG1687*CM1687+CH1687*CN1690+CI1687*CM1690)</f>
        <v>-708101.65184868197</v>
      </c>
      <c r="CU1687" s="29">
        <f t="shared" ref="CU1687" si="17882">20*LOG(((1+$CL$4)/$CL$4)/((CP1687+CP1690)^2+(CQ1687+CQ1690)^2)^0.5)</f>
        <v>-132.07483593715244</v>
      </c>
      <c r="CW1687" s="53">
        <f t="shared" ref="CW1687" si="17883">((CP1687^2+CQ1687^2)^0.5)/((CP1690^2+CQ1690^2)^0.5)</f>
        <v>0.31096041906791377</v>
      </c>
    </row>
    <row r="1688" spans="1:101" ht="18" customHeight="1" thickBot="1">
      <c r="D1688" s="11"/>
      <c r="E1688" s="13"/>
      <c r="F1688" s="13"/>
      <c r="G1688" s="15"/>
      <c r="H1688" s="10"/>
      <c r="I1688" s="11"/>
      <c r="J1688" s="13"/>
      <c r="K1688" s="13"/>
      <c r="L1688" s="15"/>
      <c r="N1688" s="5"/>
      <c r="Q1688" s="6"/>
      <c r="S1688" s="11"/>
      <c r="T1688" s="13"/>
      <c r="U1688" s="13"/>
      <c r="V1688" s="15"/>
      <c r="W1688" s="20"/>
      <c r="X1688" s="5"/>
      <c r="AA1688" s="6"/>
      <c r="AB1688" s="20"/>
      <c r="AC1688" s="11"/>
      <c r="AD1688" s="13"/>
      <c r="AE1688" s="13"/>
      <c r="AF1688" s="15"/>
      <c r="AG1688" s="20"/>
      <c r="AH1688" s="5"/>
      <c r="AK1688" s="6"/>
      <c r="AL1688" s="20"/>
      <c r="AM1688" s="11"/>
      <c r="AN1688" s="13"/>
      <c r="AO1688" s="13"/>
      <c r="AP1688" s="15"/>
      <c r="AR1688" s="5"/>
      <c r="AU1688" s="6"/>
      <c r="AW1688" s="11"/>
      <c r="AX1688" s="13"/>
      <c r="AY1688" s="13"/>
      <c r="AZ1688" s="15"/>
      <c r="BA1688" s="20"/>
      <c r="BB1688" s="5"/>
      <c r="BE1688" s="6"/>
      <c r="BG1688" s="11"/>
      <c r="BH1688" s="13"/>
      <c r="BI1688" s="13"/>
      <c r="BJ1688" s="15"/>
      <c r="BL1688" s="5"/>
      <c r="BO1688" s="6"/>
      <c r="BQ1688" s="11"/>
      <c r="BR1688" s="13"/>
      <c r="BS1688" s="13"/>
      <c r="BT1688" s="15"/>
      <c r="BU1688" s="20"/>
      <c r="BV1688" s="5"/>
      <c r="BY1688" s="6"/>
      <c r="CA1688" s="11"/>
      <c r="CB1688" s="13"/>
      <c r="CC1688" s="13"/>
      <c r="CD1688" s="15"/>
      <c r="CF1688" s="5"/>
      <c r="CI1688" s="6"/>
      <c r="CK1688" s="11"/>
      <c r="CL1688" s="13"/>
      <c r="CM1688" s="13"/>
      <c r="CN1688" s="15"/>
      <c r="CP1688" s="5"/>
      <c r="CS1688" s="6"/>
      <c r="CW1688" s="54"/>
    </row>
    <row r="1689" spans="1:101" ht="18" customHeight="1" thickBot="1">
      <c r="D1689" s="11" t="s">
        <v>101</v>
      </c>
      <c r="E1689" s="13"/>
      <c r="F1689" s="13" t="s">
        <v>102</v>
      </c>
      <c r="G1689" s="15"/>
      <c r="H1689" s="10"/>
      <c r="I1689" s="11" t="s">
        <v>106</v>
      </c>
      <c r="J1689" s="13"/>
      <c r="K1689" s="13" t="s">
        <v>105</v>
      </c>
      <c r="L1689" s="15"/>
      <c r="N1689" s="194" t="s">
        <v>16</v>
      </c>
      <c r="O1689" s="195"/>
      <c r="P1689" s="196" t="s">
        <v>17</v>
      </c>
      <c r="Q1689" s="197"/>
      <c r="S1689" s="11" t="s">
        <v>4</v>
      </c>
      <c r="T1689" s="13"/>
      <c r="U1689" s="13" t="s">
        <v>5</v>
      </c>
      <c r="V1689" s="15"/>
      <c r="W1689" s="20"/>
      <c r="X1689" s="194" t="s">
        <v>111</v>
      </c>
      <c r="Y1689" s="195"/>
      <c r="Z1689" s="196" t="s">
        <v>110</v>
      </c>
      <c r="AA1689" s="197"/>
      <c r="AB1689" s="20"/>
      <c r="AC1689" s="11" t="s">
        <v>18</v>
      </c>
      <c r="AD1689" s="13"/>
      <c r="AE1689" s="13" t="s">
        <v>19</v>
      </c>
      <c r="AF1689" s="15"/>
      <c r="AG1689" s="20"/>
      <c r="AH1689" s="194" t="s">
        <v>114</v>
      </c>
      <c r="AI1689" s="195"/>
      <c r="AJ1689" s="196" t="s">
        <v>115</v>
      </c>
      <c r="AK1689" s="197"/>
      <c r="AL1689" s="20"/>
      <c r="AM1689" s="11" t="s">
        <v>138</v>
      </c>
      <c r="AN1689" s="13"/>
      <c r="AO1689" s="13" t="s">
        <v>137</v>
      </c>
      <c r="AP1689" s="15"/>
      <c r="AR1689" s="194" t="s">
        <v>117</v>
      </c>
      <c r="AS1689" s="195"/>
      <c r="AT1689" s="196" t="s">
        <v>118</v>
      </c>
      <c r="AU1689" s="197"/>
      <c r="AV1689" s="36"/>
      <c r="AW1689" s="11" t="s">
        <v>142</v>
      </c>
      <c r="AX1689" s="13"/>
      <c r="AY1689" s="13" t="s">
        <v>141</v>
      </c>
      <c r="AZ1689" s="15"/>
      <c r="BA1689" s="20"/>
      <c r="BB1689" s="194" t="s">
        <v>122</v>
      </c>
      <c r="BC1689" s="195"/>
      <c r="BD1689" s="196" t="s">
        <v>121</v>
      </c>
      <c r="BE1689" s="197"/>
      <c r="BF1689" s="36"/>
      <c r="BG1689" s="11" t="s">
        <v>145</v>
      </c>
      <c r="BH1689" s="13"/>
      <c r="BI1689" s="13" t="s">
        <v>146</v>
      </c>
      <c r="BJ1689" s="15"/>
      <c r="BK1689" s="36"/>
      <c r="BL1689" s="194" t="s">
        <v>125</v>
      </c>
      <c r="BM1689" s="195"/>
      <c r="BN1689" s="196" t="s">
        <v>126</v>
      </c>
      <c r="BO1689" s="197"/>
      <c r="BP1689" s="36"/>
      <c r="BQ1689" s="11" t="s">
        <v>150</v>
      </c>
      <c r="BR1689" s="13"/>
      <c r="BS1689" s="13" t="s">
        <v>149</v>
      </c>
      <c r="BT1689" s="15"/>
      <c r="BU1689" s="20"/>
      <c r="BV1689" s="194" t="s">
        <v>129</v>
      </c>
      <c r="BW1689" s="195"/>
      <c r="BX1689" s="196" t="s">
        <v>130</v>
      </c>
      <c r="BY1689" s="197"/>
      <c r="BZ1689" s="36"/>
      <c r="CA1689" s="11" t="s">
        <v>154</v>
      </c>
      <c r="CB1689" s="13"/>
      <c r="CC1689" s="13" t="s">
        <v>153</v>
      </c>
      <c r="CD1689" s="15"/>
      <c r="CE1689" s="36"/>
      <c r="CF1689" s="194" t="s">
        <v>134</v>
      </c>
      <c r="CG1689" s="195"/>
      <c r="CH1689" s="196" t="s">
        <v>133</v>
      </c>
      <c r="CI1689" s="197"/>
      <c r="CK1689" s="11" t="s">
        <v>159</v>
      </c>
      <c r="CL1689" s="13"/>
      <c r="CM1689" s="13" t="s">
        <v>158</v>
      </c>
      <c r="CN1689" s="15"/>
      <c r="CP1689" s="109" t="s">
        <v>161</v>
      </c>
      <c r="CQ1689" s="110"/>
      <c r="CR1689" s="111" t="s">
        <v>162</v>
      </c>
      <c r="CS1689" s="112"/>
      <c r="CU1689" s="38" t="s">
        <v>29</v>
      </c>
      <c r="CW1689" s="55" t="s">
        <v>47</v>
      </c>
    </row>
    <row r="1690" spans="1:101" ht="18" customHeight="1" thickTop="1" thickBot="1">
      <c r="D1690" s="16">
        <v>0</v>
      </c>
      <c r="E1690" s="17">
        <f t="shared" ref="E1690" si="17884">$B1687*$E$4</f>
        <v>3.3882368</v>
      </c>
      <c r="F1690" s="18">
        <v>1</v>
      </c>
      <c r="G1690" s="19">
        <v>0</v>
      </c>
      <c r="H1690" s="10"/>
      <c r="I1690" s="16">
        <v>0</v>
      </c>
      <c r="J1690" s="17">
        <v>0</v>
      </c>
      <c r="K1690" s="18">
        <v>1</v>
      </c>
      <c r="L1690" s="19">
        <v>0</v>
      </c>
      <c r="N1690" s="1">
        <f t="shared" ref="N1690" si="17885">D1690*I1687+F1690*I1690-E1690*J1687-G1690*J1690</f>
        <v>0</v>
      </c>
      <c r="O1690" s="4">
        <f t="shared" ref="O1690" si="17886">(D1690*J1687+E1690*I1687+F1690*J1690+G1690*I1690)</f>
        <v>3.3882368</v>
      </c>
      <c r="P1690" s="2">
        <f t="shared" ref="P1690" si="17887">D1690*K1687+F1690*K1690-E1690*L1687-G1690*L1690</f>
        <v>-19.114221683179522</v>
      </c>
      <c r="Q1690" s="3">
        <f t="shared" ref="Q1690" si="17888">(D1690*L1687+E1690*K1687+F1690*L1690+G1690*K1690)</f>
        <v>0</v>
      </c>
      <c r="S1690" s="16">
        <v>0</v>
      </c>
      <c r="T1690" s="17">
        <f t="shared" ref="T1690" si="17889">$B1687*$T$4</f>
        <v>7.5066368000000008</v>
      </c>
      <c r="U1690" s="18">
        <v>1</v>
      </c>
      <c r="V1690" s="19">
        <v>0</v>
      </c>
      <c r="W1690" s="20"/>
      <c r="X1690" s="1">
        <f t="shared" ref="X1690" si="17890">N1690*S1687+P1690*S1690-O1690*T1687-Q1690*T1690</f>
        <v>0</v>
      </c>
      <c r="Y1690" s="4">
        <f t="shared" ref="Y1690" si="17891">(N1690*T1687+O1690*S1687+P1690*T1690+Q1690*S1690)</f>
        <v>-140.09528309031336</v>
      </c>
      <c r="Z1690" s="2">
        <f t="shared" ref="Z1690" si="17892">N1690*U1687+P1690*U1690-O1690*V1687-Q1690*V1690</f>
        <v>-19.114221683179522</v>
      </c>
      <c r="AA1690" s="3">
        <f t="shared" ref="AA1690" si="17893">(N1690*V1687+O1690*U1687+P1690*V1690+Q1690*U1690)</f>
        <v>0</v>
      </c>
      <c r="AB1690" s="20"/>
      <c r="AC1690" s="16">
        <v>0</v>
      </c>
      <c r="AD1690" s="17">
        <v>0</v>
      </c>
      <c r="AE1690" s="18">
        <v>1</v>
      </c>
      <c r="AF1690" s="19">
        <v>0</v>
      </c>
      <c r="AG1690" s="20"/>
      <c r="AH1690" s="1">
        <f t="shared" ref="AH1690" si="17894">X1690*AC1687+Z1690*AC1690-Y1690*AD1687-AA1690*AD1690</f>
        <v>0</v>
      </c>
      <c r="AI1690" s="4">
        <f t="shared" ref="AI1690" si="17895">(X1690*AD1687+Y1690*AC1687+Z1690*AD1690+AA1690*AC1690)</f>
        <v>-140.09528309031336</v>
      </c>
      <c r="AJ1690" s="2">
        <f t="shared" ref="AJ1690" si="17896">X1690*AE1687+Z1690*AE1690-Y1690*AF1687-AA1690*AF1690</f>
        <v>978.91874708843636</v>
      </c>
      <c r="AK1690" s="3">
        <f t="shared" ref="AK1690" si="17897">(X1690*AF1687+Y1690*AE1687+Z1690*AF1690+AA1690*AE1690)</f>
        <v>0</v>
      </c>
      <c r="AL1690" s="20"/>
      <c r="AM1690" s="16">
        <v>0</v>
      </c>
      <c r="AN1690" s="17">
        <f t="shared" ref="AN1690" si="17898">$B1687*$AN$4</f>
        <v>7.9279615999999997</v>
      </c>
      <c r="AO1690" s="18">
        <v>1</v>
      </c>
      <c r="AP1690" s="19">
        <v>0</v>
      </c>
      <c r="AR1690" s="1">
        <f t="shared" ref="AR1690" si="17899">AH1690*AM1687+AJ1690*AM1690-AI1690*AN1687-AK1690*AN1690</f>
        <v>0</v>
      </c>
      <c r="AS1690" s="4">
        <f t="shared" ref="AS1690" si="17900">(AH1690*AN1687+AI1690*AM1687+AJ1690*AN1690+AK1690*AM1690)</f>
        <v>7620.7349533469214</v>
      </c>
      <c r="AT1690" s="2">
        <f t="shared" ref="AT1690" si="17901">AH1690*AO1687+AJ1690*AO1690-AI1690*AP1687-AK1690*AP1690</f>
        <v>978.91874708843636</v>
      </c>
      <c r="AU1690" s="3">
        <f t="shared" ref="AU1690" si="17902">(AH1690*AP1687+AI1690*AO1687+AJ1690*AP1690+AK1690*AO1690)</f>
        <v>0</v>
      </c>
      <c r="AV1690" s="20"/>
      <c r="AW1690" s="16">
        <v>0</v>
      </c>
      <c r="AX1690" s="17">
        <v>0</v>
      </c>
      <c r="AY1690" s="18">
        <v>1</v>
      </c>
      <c r="AZ1690" s="19">
        <v>0</v>
      </c>
      <c r="BA1690" s="20"/>
      <c r="BB1690" s="1">
        <f t="shared" ref="BB1690" si="17903">AR1690*AW1687+AT1690*AW1690-AS1690*AX1687-AU1690*AX1690</f>
        <v>0</v>
      </c>
      <c r="BC1690" s="4">
        <f t="shared" ref="BC1690" si="17904">(AR1690*AX1687+AS1690*AW1687+AT1690*AX1690+AU1690*AW1690)</f>
        <v>7620.7349533469214</v>
      </c>
      <c r="BD1690" s="2">
        <f t="shared" ref="BD1690" si="17905">AR1690*AY1687+AT1690*AY1690-AS1690*AZ1687-AU1690*AZ1690</f>
        <v>-53310.880037980976</v>
      </c>
      <c r="BE1690" s="3">
        <f t="shared" ref="BE1690" si="17906">(AR1690*AZ1687+AS1690*AY1687+AT1690*AZ1690+AU1690*AY1690)</f>
        <v>0</v>
      </c>
      <c r="BF1690" s="20"/>
      <c r="BG1690" s="16">
        <v>0</v>
      </c>
      <c r="BH1690" s="17">
        <f t="shared" ref="BH1690" si="17907">$B1687*$BH$4</f>
        <v>7.5066368000000008</v>
      </c>
      <c r="BI1690" s="18">
        <v>1</v>
      </c>
      <c r="BJ1690" s="19">
        <v>0</v>
      </c>
      <c r="BK1690" s="20"/>
      <c r="BL1690" s="1">
        <f t="shared" ref="BL1690" si="17908">BB1690*BG1687+BD1690*BG1690-BC1690*BH1687-BE1690*BH1690</f>
        <v>0</v>
      </c>
      <c r="BM1690" s="4">
        <f t="shared" ref="BM1690" si="17909">(BB1690*BH1687+BC1690*BG1687+BD1690*BH1690+BE1690*BG1690)</f>
        <v>-392564.67898014653</v>
      </c>
      <c r="BN1690" s="2">
        <f t="shared" ref="BN1690" si="17910">BB1690*BI1687+BD1690*BI1690-BC1690*BJ1687-BE1690*BJ1690</f>
        <v>-53310.880037980976</v>
      </c>
      <c r="BO1690" s="3">
        <f t="shared" ref="BO1690" si="17911">(BB1690*BJ1687+BC1690*BI1687+BD1690*BJ1690+BE1690*BI1690)</f>
        <v>0</v>
      </c>
      <c r="BP1690" s="20"/>
      <c r="BQ1690" s="16">
        <v>0</v>
      </c>
      <c r="BR1690" s="17">
        <v>0</v>
      </c>
      <c r="BS1690" s="18">
        <v>1</v>
      </c>
      <c r="BT1690" s="19">
        <v>0</v>
      </c>
      <c r="BU1690" s="20"/>
      <c r="BV1690" s="1">
        <f t="shared" ref="BV1690" si="17912">BL1690*BQ1687+BN1690*BQ1690-BM1690*BR1687-BO1690*BR1690</f>
        <v>0</v>
      </c>
      <c r="BW1690" s="4">
        <f t="shared" ref="BW1690" si="17913">(BL1690*BR1687+BM1690*BQ1687+BN1690*BR1690+BO1690*BQ1690)</f>
        <v>-392564.67898014653</v>
      </c>
      <c r="BX1690" s="2">
        <f t="shared" ref="BX1690" si="17914">BL1690*BS1687+BN1690*BS1690-BM1690*BT1687-BO1690*BT1690</f>
        <v>2277143.9978480251</v>
      </c>
      <c r="BY1690" s="3">
        <f t="shared" ref="BY1690" si="17915">(BL1690*BT1687+BM1690*BS1687+BN1690*BT1690+BO1690*BS1690)</f>
        <v>0</v>
      </c>
      <c r="BZ1690" s="20"/>
      <c r="CA1690" s="16">
        <v>0</v>
      </c>
      <c r="CB1690" s="17">
        <f t="shared" ref="CB1690" si="17916">$B1687*$CB$4</f>
        <v>3.3882368</v>
      </c>
      <c r="CC1690" s="18">
        <v>1</v>
      </c>
      <c r="CD1690" s="19">
        <v>0</v>
      </c>
      <c r="CE1690" s="20"/>
      <c r="CF1690" s="1">
        <f t="shared" ref="CF1690" si="17917">BV1690*CA1687+BX1690*CA1690-BW1690*CB1687-BY1690*CB1690</f>
        <v>0</v>
      </c>
      <c r="CG1690" s="4">
        <f t="shared" ref="CG1690" si="17918">(BV1690*CB1687+BW1690*CA1687+BX1690*CB1690+BY1690*CA1690)</f>
        <v>7322938.4134276528</v>
      </c>
      <c r="CH1690" s="2">
        <f t="shared" ref="CH1690" si="17919">BV1690*CC1687+BX1690*CC1690-BW1690*CD1687-BY1690*CD1690</f>
        <v>2277143.9978480251</v>
      </c>
      <c r="CI1690" s="3">
        <f t="shared" ref="CI1690" si="17920">(BV1690*CD1687+BW1690*CC1687+BX1690*CD1690+BY1690*CC1690)</f>
        <v>0</v>
      </c>
      <c r="CK1690" s="16">
        <f t="shared" ref="CK1690" si="17921">1/$CL$4</f>
        <v>1</v>
      </c>
      <c r="CL1690" s="17">
        <v>0</v>
      </c>
      <c r="CM1690" s="18">
        <v>1</v>
      </c>
      <c r="CN1690" s="19">
        <v>0</v>
      </c>
      <c r="CP1690" s="1">
        <f t="shared" ref="CP1690" si="17922">CF1690*CK1687+CH1690*CK1690-CG1690*CL1687-CI1690*CL1690</f>
        <v>2277143.9978480251</v>
      </c>
      <c r="CQ1690" s="4">
        <f t="shared" ref="CQ1690" si="17923">(CF1690*CL1687+CG1690*CK1687+CH1690*CL1690+CI1690*CK1690)</f>
        <v>7322938.4134276528</v>
      </c>
      <c r="CR1690" s="2">
        <f t="shared" ref="CR1690" si="17924">CF1690*CM1687+CH1690*CM1690-CG1690*CN1687-CI1690*CN1690</f>
        <v>2277143.9978480251</v>
      </c>
      <c r="CS1690" s="3">
        <f t="shared" ref="CS1690" si="17925">(CF1690*CN1687+CG1690*CM1687+CH1690*CN1690+CI1690*CM1690)</f>
        <v>0</v>
      </c>
      <c r="CU1690" s="39">
        <f t="shared" ref="CU1690" si="17926">(180/PI())*ATAN(-1*(CQ1687/CP1687))</f>
        <v>17.273625956739345</v>
      </c>
      <c r="CW1690" s="56">
        <f t="shared" ref="CW1690" si="17927">20*LOG(((1-(10^(CU1687/20)^2)*(1-((1-CW1687)/(1+CW1687))^2))^0.5))</f>
        <v>-1.9479414824376615E-13</v>
      </c>
    </row>
    <row r="1691" spans="1:101" ht="18" customHeight="1"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/>
      <c r="R1691" s="20"/>
      <c r="S1691" s="20"/>
      <c r="T1691" s="20"/>
      <c r="U1691" s="20"/>
      <c r="V1691" s="20"/>
      <c r="W1691" s="20"/>
      <c r="X1691" s="20"/>
      <c r="Y1691" s="20"/>
      <c r="Z1691" s="20"/>
      <c r="AA1691" s="20"/>
      <c r="AB1691" s="30"/>
      <c r="AC1691" s="20"/>
      <c r="AD1691" s="20"/>
      <c r="AE1691" s="20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</row>
    <row r="1692" spans="1:101" ht="18" customHeight="1"/>
    <row r="1693" spans="1:101" ht="18" customHeight="1" thickBot="1">
      <c r="A1693" s="23"/>
      <c r="B1693" s="23"/>
      <c r="C1693" s="23"/>
      <c r="D1693" s="20" t="s">
        <v>6</v>
      </c>
      <c r="E1693" s="20"/>
      <c r="F1693" s="20"/>
      <c r="G1693" s="20"/>
      <c r="H1693" s="20"/>
      <c r="I1693" s="20" t="s">
        <v>7</v>
      </c>
      <c r="J1693" s="20"/>
      <c r="K1693" s="20"/>
      <c r="L1693" s="20"/>
      <c r="M1693" s="23"/>
      <c r="N1693" s="23"/>
      <c r="O1693" s="24" t="s">
        <v>8</v>
      </c>
      <c r="P1693" s="23"/>
      <c r="Q1693" s="23"/>
      <c r="R1693" s="23"/>
      <c r="S1693" s="20"/>
      <c r="T1693" s="20" t="s">
        <v>9</v>
      </c>
      <c r="U1693" s="23"/>
      <c r="V1693" s="23"/>
      <c r="W1693" s="23"/>
      <c r="X1693" s="23"/>
      <c r="Y1693" s="24" t="s">
        <v>10</v>
      </c>
      <c r="Z1693" s="23"/>
      <c r="AA1693" s="23"/>
      <c r="AB1693" s="23"/>
      <c r="AC1693" s="24" t="s">
        <v>11</v>
      </c>
      <c r="AD1693" s="20"/>
      <c r="AE1693" s="20"/>
      <c r="AF1693" s="20"/>
      <c r="AG1693" s="20"/>
      <c r="AH1693" s="23"/>
      <c r="AI1693" s="24" t="s">
        <v>12</v>
      </c>
      <c r="AJ1693" s="23"/>
      <c r="AK1693" s="23"/>
      <c r="AL1693" s="20"/>
      <c r="AM1693" s="24" t="s">
        <v>21</v>
      </c>
      <c r="AN1693" s="20"/>
      <c r="AO1693" s="23"/>
      <c r="AP1693" s="23"/>
      <c r="AQ1693" s="23"/>
      <c r="AR1693" s="23"/>
      <c r="AS1693" s="24" t="s">
        <v>87</v>
      </c>
      <c r="AT1693" s="23"/>
      <c r="AU1693" s="23"/>
      <c r="AV1693" s="23"/>
      <c r="AW1693" s="24" t="s">
        <v>22</v>
      </c>
      <c r="AX1693" s="20"/>
      <c r="AY1693" s="20"/>
      <c r="AZ1693" s="20"/>
      <c r="BA1693" s="20"/>
      <c r="BB1693" s="23"/>
      <c r="BC1693" s="24" t="s">
        <v>13</v>
      </c>
      <c r="BD1693" s="23"/>
      <c r="BE1693" s="23"/>
      <c r="BF1693" s="23"/>
      <c r="BG1693" s="24" t="s">
        <v>23</v>
      </c>
      <c r="BH1693" s="20"/>
      <c r="BI1693" s="23"/>
      <c r="BJ1693" s="23"/>
      <c r="BK1693" s="23"/>
      <c r="BL1693" s="23"/>
      <c r="BM1693" s="24" t="s">
        <v>24</v>
      </c>
      <c r="BN1693" s="23"/>
      <c r="BO1693" s="23"/>
      <c r="BP1693" s="23"/>
      <c r="BQ1693" s="24" t="s">
        <v>22</v>
      </c>
      <c r="BR1693" s="20"/>
      <c r="BS1693" s="20"/>
      <c r="BT1693" s="20"/>
      <c r="BU1693" s="20"/>
      <c r="BV1693" s="23"/>
      <c r="BW1693" s="24" t="s">
        <v>25</v>
      </c>
      <c r="BX1693" s="23"/>
      <c r="BY1693" s="23"/>
      <c r="BZ1693" s="23"/>
      <c r="CA1693" s="24" t="s">
        <v>23</v>
      </c>
      <c r="CB1693" s="20"/>
      <c r="CC1693" s="23"/>
      <c r="CD1693" s="23"/>
      <c r="CE1693" s="23"/>
      <c r="CF1693" s="23"/>
      <c r="CG1693" s="24" t="s">
        <v>88</v>
      </c>
      <c r="CH1693" s="23"/>
      <c r="CI1693" s="23"/>
      <c r="CJ1693" s="23"/>
      <c r="CK1693" s="24" t="s">
        <v>155</v>
      </c>
      <c r="CL1693" s="24"/>
      <c r="CM1693" s="23"/>
      <c r="CN1693" s="23"/>
      <c r="CO1693" s="23"/>
      <c r="CP1693" s="23"/>
      <c r="CQ1693" s="24" t="s">
        <v>89</v>
      </c>
      <c r="CR1693" s="23"/>
      <c r="CS1693" s="23"/>
    </row>
    <row r="1694" spans="1:101" ht="18" customHeight="1" thickBot="1">
      <c r="A1694" s="23"/>
      <c r="B1694" s="33"/>
      <c r="C1694" s="23"/>
      <c r="D1694" s="7" t="s">
        <v>99</v>
      </c>
      <c r="E1694" s="8"/>
      <c r="F1694" s="8" t="s">
        <v>100</v>
      </c>
      <c r="G1694" s="9"/>
      <c r="H1694" s="10"/>
      <c r="I1694" s="7" t="s">
        <v>103</v>
      </c>
      <c r="J1694" s="8"/>
      <c r="K1694" s="8" t="s">
        <v>104</v>
      </c>
      <c r="L1694" s="9"/>
      <c r="M1694" s="23"/>
      <c r="N1694" s="194" t="s">
        <v>74</v>
      </c>
      <c r="O1694" s="195"/>
      <c r="P1694" s="196" t="s">
        <v>75</v>
      </c>
      <c r="Q1694" s="197"/>
      <c r="R1694" s="23"/>
      <c r="S1694" s="7" t="s">
        <v>2</v>
      </c>
      <c r="T1694" s="8"/>
      <c r="U1694" s="8" t="s">
        <v>3</v>
      </c>
      <c r="V1694" s="9"/>
      <c r="W1694" s="20"/>
      <c r="X1694" s="194" t="s">
        <v>108</v>
      </c>
      <c r="Y1694" s="195"/>
      <c r="Z1694" s="196" t="s">
        <v>109</v>
      </c>
      <c r="AA1694" s="197"/>
      <c r="AB1694" s="20"/>
      <c r="AC1694" s="7" t="s">
        <v>107</v>
      </c>
      <c r="AD1694" s="8"/>
      <c r="AE1694" s="8" t="s">
        <v>14</v>
      </c>
      <c r="AF1694" s="9"/>
      <c r="AG1694" s="20"/>
      <c r="AH1694" s="194" t="s">
        <v>112</v>
      </c>
      <c r="AI1694" s="195"/>
      <c r="AJ1694" s="196" t="s">
        <v>113</v>
      </c>
      <c r="AK1694" s="197"/>
      <c r="AL1694" s="20"/>
      <c r="AM1694" s="106" t="s">
        <v>135</v>
      </c>
      <c r="AN1694" s="107"/>
      <c r="AO1694" s="107" t="s">
        <v>136</v>
      </c>
      <c r="AP1694" s="108"/>
      <c r="AQ1694" s="23"/>
      <c r="AR1694" s="194" t="s">
        <v>116</v>
      </c>
      <c r="AS1694" s="195"/>
      <c r="AT1694" s="196" t="s">
        <v>0</v>
      </c>
      <c r="AU1694" s="197"/>
      <c r="AV1694" s="36"/>
      <c r="AW1694" s="7" t="s">
        <v>139</v>
      </c>
      <c r="AX1694" s="8"/>
      <c r="AY1694" s="8" t="s">
        <v>140</v>
      </c>
      <c r="AZ1694" s="9"/>
      <c r="BA1694" s="20"/>
      <c r="BB1694" s="194" t="s">
        <v>119</v>
      </c>
      <c r="BC1694" s="195"/>
      <c r="BD1694" s="196" t="s">
        <v>120</v>
      </c>
      <c r="BE1694" s="197"/>
      <c r="BF1694" s="36"/>
      <c r="BG1694" s="190" t="s">
        <v>143</v>
      </c>
      <c r="BH1694" s="191"/>
      <c r="BI1694" s="192" t="s">
        <v>144</v>
      </c>
      <c r="BJ1694" s="193"/>
      <c r="BK1694" s="36"/>
      <c r="BL1694" s="194" t="s">
        <v>123</v>
      </c>
      <c r="BM1694" s="195"/>
      <c r="BN1694" s="196" t="s">
        <v>124</v>
      </c>
      <c r="BO1694" s="197"/>
      <c r="BP1694" s="36"/>
      <c r="BQ1694" s="7" t="s">
        <v>147</v>
      </c>
      <c r="BR1694" s="8"/>
      <c r="BS1694" s="8" t="s">
        <v>148</v>
      </c>
      <c r="BT1694" s="9"/>
      <c r="BU1694" s="20"/>
      <c r="BV1694" s="194" t="s">
        <v>127</v>
      </c>
      <c r="BW1694" s="195"/>
      <c r="BX1694" s="196" t="s">
        <v>128</v>
      </c>
      <c r="BY1694" s="197"/>
      <c r="BZ1694" s="36"/>
      <c r="CA1694" s="7" t="s">
        <v>151</v>
      </c>
      <c r="CB1694" s="8"/>
      <c r="CC1694" s="8" t="s">
        <v>152</v>
      </c>
      <c r="CD1694" s="9"/>
      <c r="CE1694" s="36"/>
      <c r="CF1694" s="194" t="s">
        <v>131</v>
      </c>
      <c r="CG1694" s="195"/>
      <c r="CH1694" s="196" t="s">
        <v>132</v>
      </c>
      <c r="CI1694" s="197"/>
      <c r="CJ1694" s="23"/>
      <c r="CK1694" s="7" t="s">
        <v>156</v>
      </c>
      <c r="CL1694" s="8"/>
      <c r="CM1694" s="8" t="s">
        <v>157</v>
      </c>
      <c r="CN1694" s="9"/>
      <c r="CO1694" s="23"/>
      <c r="CP1694" s="194" t="s">
        <v>160</v>
      </c>
      <c r="CQ1694" s="195"/>
      <c r="CR1694" s="196" t="s">
        <v>132</v>
      </c>
      <c r="CS1694" s="197"/>
      <c r="CU1694" s="26" t="s">
        <v>15</v>
      </c>
      <c r="CW1694" s="52" t="s">
        <v>46</v>
      </c>
    </row>
    <row r="1695" spans="1:101" ht="18" customHeight="1" thickTop="1" thickBot="1">
      <c r="B1695" s="34">
        <v>4.18</v>
      </c>
      <c r="D1695" s="11">
        <v>1</v>
      </c>
      <c r="E1695" s="12">
        <v>0</v>
      </c>
      <c r="F1695" s="13">
        <v>0</v>
      </c>
      <c r="G1695" s="14">
        <v>0</v>
      </c>
      <c r="H1695" s="10"/>
      <c r="I1695" s="11">
        <v>1</v>
      </c>
      <c r="J1695" s="12">
        <v>0</v>
      </c>
      <c r="K1695" s="13">
        <v>0</v>
      </c>
      <c r="L1695" s="40">
        <f t="shared" ref="L1695" si="17928">$B1695*$J$4</f>
        <v>5.9650271999999998</v>
      </c>
      <c r="N1695" s="1">
        <f t="shared" ref="N1695" si="17929">D1695*I1695+F1695*I1698-E1695*J1695-G1695*J1698</f>
        <v>1</v>
      </c>
      <c r="O1695" s="4">
        <f t="shared" ref="O1695" si="17930">(D1695*J1695+E1695*I1695+F1695*J1698+G1695*I1698)</f>
        <v>0</v>
      </c>
      <c r="P1695" s="2">
        <f t="shared" ref="P1695" si="17931">D1695*K1695+F1695*K1698-E1695*L1695-G1695*L1698</f>
        <v>0</v>
      </c>
      <c r="Q1695" s="3">
        <f t="shared" ref="Q1695" si="17932">(D1695*L1695+E1695*K1695+F1695*L1698+G1695*K1698)</f>
        <v>5.9650271999999998</v>
      </c>
      <c r="S1695" s="11">
        <v>1</v>
      </c>
      <c r="T1695" s="12">
        <v>0</v>
      </c>
      <c r="U1695" s="13">
        <v>0</v>
      </c>
      <c r="V1695" s="13">
        <v>0</v>
      </c>
      <c r="W1695" s="20"/>
      <c r="X1695" s="1">
        <f t="shared" ref="X1695" si="17933">N1695*S1695+P1695*S1698-O1695*T1695-Q1695*T1698</f>
        <v>-43.992568138158077</v>
      </c>
      <c r="Y1695" s="4">
        <f t="shared" ref="Y1695" si="17934">(N1695*T1695+O1695*S1695+P1695*T1698+Q1695*S1698)</f>
        <v>0</v>
      </c>
      <c r="Z1695" s="2">
        <f t="shared" ref="Z1695" si="17935">N1695*U1695+P1695*U1698-O1695*V1695-Q1695*V1698</f>
        <v>0</v>
      </c>
      <c r="AA1695" s="3">
        <f t="shared" ref="AA1695" si="17936">(N1695*V1695+O1695*U1695+P1695*V1698+Q1695*U1698)</f>
        <v>5.9650271999999998</v>
      </c>
      <c r="AB1695" s="20"/>
      <c r="AC1695" s="11">
        <v>1</v>
      </c>
      <c r="AD1695" s="12">
        <v>0</v>
      </c>
      <c r="AE1695" s="13">
        <v>0</v>
      </c>
      <c r="AF1695" s="40">
        <f t="shared" ref="AF1695" si="17937">$B1695*$AD$4</f>
        <v>7.1582081999999998</v>
      </c>
      <c r="AG1695" s="20"/>
      <c r="AH1695" s="1">
        <f t="shared" ref="AH1695" si="17938">X1695*AC1695+Z1695*AC1698-Y1695*AD1695-AA1695*AD1698</f>
        <v>-43.992568138158077</v>
      </c>
      <c r="AI1695" s="4">
        <f t="shared" ref="AI1695" si="17939">(X1695*AD1695+Y1695*AC1695+Z1695*AD1698+AA1695*AC1698)</f>
        <v>0</v>
      </c>
      <c r="AJ1695" s="2">
        <f t="shared" ref="AJ1695" si="17940">X1695*AE1695+Z1695*AE1698-Y1695*AF1695-AA1695*AF1698</f>
        <v>0</v>
      </c>
      <c r="AK1695" s="3">
        <f t="shared" ref="AK1695" si="17941">(X1695*AF1695+Y1695*AE1695+Z1695*AF1698+AA1695*AE1698)</f>
        <v>-308.94293478562184</v>
      </c>
      <c r="AL1695" s="20"/>
      <c r="AM1695" s="11">
        <v>1</v>
      </c>
      <c r="AN1695" s="12">
        <v>0</v>
      </c>
      <c r="AO1695" s="13">
        <v>0</v>
      </c>
      <c r="AP1695" s="14">
        <v>0</v>
      </c>
      <c r="AR1695" s="1">
        <f t="shared" ref="AR1695" si="17942">AH1695*AM1695+AJ1695*AM1698-AI1695*AN1695-AK1695*AN1698</f>
        <v>2417.0705771814964</v>
      </c>
      <c r="AS1695" s="4">
        <f t="shared" ref="AS1695" si="17943">(AH1695*AN1695+AI1695*AM1695+AJ1695*AN1698+AK1695*AM1698)</f>
        <v>0</v>
      </c>
      <c r="AT1695" s="2">
        <f t="shared" ref="AT1695" si="17944">AH1695*AO1695+AJ1695*AO1698-AI1695*AP1695-AK1695*AP1698</f>
        <v>0</v>
      </c>
      <c r="AU1695" s="3">
        <f t="shared" ref="AU1695" si="17945">(AH1695*AP1695+AI1695*AO1695+AJ1695*AP1698+AK1695*AO1698)</f>
        <v>-308.94293478562184</v>
      </c>
      <c r="AV1695" s="20"/>
      <c r="AW1695" s="11">
        <v>1</v>
      </c>
      <c r="AX1695" s="12">
        <v>0</v>
      </c>
      <c r="AY1695" s="13">
        <v>0</v>
      </c>
      <c r="AZ1695" s="40">
        <f t="shared" ref="AZ1695" si="17946">$B1695*$AX$4</f>
        <v>7.1582081999999998</v>
      </c>
      <c r="BA1695" s="20"/>
      <c r="BB1695" s="1">
        <f t="shared" ref="BB1695" si="17947">AR1695*AW1695+AT1695*AW1698-AS1695*AX1695-AU1695*AX1698</f>
        <v>2417.0705771814964</v>
      </c>
      <c r="BC1695" s="4">
        <f t="shared" ref="BC1695" si="17948">(AR1695*AX1695+AS1695*AW1695+AT1695*AX1698+AU1695*AW1698)</f>
        <v>0</v>
      </c>
      <c r="BD1695" s="2">
        <f t="shared" ref="BD1695" si="17949">AR1695*AY1695+AT1695*AY1698-AS1695*AZ1695-AU1695*AZ1698</f>
        <v>0</v>
      </c>
      <c r="BE1695" s="3">
        <f t="shared" ref="BE1695" si="17950">(AR1695*AZ1695+AS1695*AY1695+AT1695*AZ1698+AU1695*AY1698)</f>
        <v>16992.951490773699</v>
      </c>
      <c r="BF1695" s="20"/>
      <c r="BG1695" s="11">
        <v>1</v>
      </c>
      <c r="BH1695" s="12">
        <v>0</v>
      </c>
      <c r="BI1695" s="13">
        <v>0</v>
      </c>
      <c r="BJ1695" s="14">
        <v>0</v>
      </c>
      <c r="BK1695" s="20"/>
      <c r="BL1695" s="1">
        <f t="shared" ref="BL1695" si="17951">BB1695*BG1695+BD1695*BG1698-BC1695*BH1695-BE1695*BH1698</f>
        <v>-125756.11324619665</v>
      </c>
      <c r="BM1695" s="4">
        <f t="shared" ref="BM1695" si="17952">(BB1695*BH1695+BC1695*BG1695+BD1695*BH1698+BE1695*BG1698)</f>
        <v>0</v>
      </c>
      <c r="BN1695" s="2">
        <f t="shared" ref="BN1695" si="17953">BB1695*BI1695+BD1695*BI1698-BC1695*BJ1695-BE1695*BJ1698</f>
        <v>0</v>
      </c>
      <c r="BO1695" s="3">
        <f t="shared" ref="BO1695" si="17954">(BB1695*BJ1695+BC1695*BI1695+BD1695*BJ1698+BE1695*BI1698)</f>
        <v>16992.951490773699</v>
      </c>
      <c r="BP1695" s="20"/>
      <c r="BQ1695" s="11">
        <v>1</v>
      </c>
      <c r="BR1695" s="12">
        <v>0</v>
      </c>
      <c r="BS1695" s="13">
        <v>0</v>
      </c>
      <c r="BT1695" s="40">
        <f t="shared" ref="BT1695" si="17955">$B1695*BR$4</f>
        <v>5.9650271999999998</v>
      </c>
      <c r="BU1695" s="20"/>
      <c r="BV1695" s="1">
        <f t="shared" ref="BV1695" si="17956">BL1695*BQ1695+BN1695*BQ1698-BM1695*BR1695-BO1695*BR1698</f>
        <v>-125756.11324619665</v>
      </c>
      <c r="BW1695" s="4">
        <f t="shared" ref="BW1695" si="17957">(BL1695*BR1695+BM1695*BQ1695+BN1695*BR1698+BO1695*BQ1698)</f>
        <v>0</v>
      </c>
      <c r="BX1695" s="2">
        <f t="shared" ref="BX1695" si="17958">BL1695*BS1695+BN1695*BS1698-BM1695*BT1695-BO1695*BT1698</f>
        <v>0</v>
      </c>
      <c r="BY1695" s="3">
        <f t="shared" ref="BY1695" si="17959">(BL1695*BT1695+BM1695*BS1695+BN1695*BT1698+BO1695*BS1698)</f>
        <v>-733145.68458906957</v>
      </c>
      <c r="BZ1695" s="20"/>
      <c r="CA1695" s="11">
        <v>1</v>
      </c>
      <c r="CB1695" s="12">
        <v>0</v>
      </c>
      <c r="CC1695" s="13">
        <v>0</v>
      </c>
      <c r="CD1695" s="14">
        <v>0</v>
      </c>
      <c r="CE1695" s="20"/>
      <c r="CF1695" s="1">
        <f t="shared" ref="CF1695" si="17960">BV1695*CA1695+BX1695*CA1698-BW1695*CB1695-BY1695*CB1698</f>
        <v>2370257.7249833634</v>
      </c>
      <c r="CG1695" s="4">
        <f t="shared" ref="CG1695" si="17961">(BV1695*CB1695+BW1695*CA1695+BX1695*CB1698+BY1695*CA1698)</f>
        <v>0</v>
      </c>
      <c r="CH1695" s="2">
        <f t="shared" ref="CH1695" si="17962">BV1695*CC1695+BX1695*CC1698-BW1695*CD1695-BY1695*CD1698</f>
        <v>0</v>
      </c>
      <c r="CI1695" s="3">
        <f t="shared" ref="CI1695" si="17963">(BV1695*CD1695+BW1695*CC1695+BX1695*CD1698+BY1695*CC1698)</f>
        <v>-733145.68458906957</v>
      </c>
      <c r="CJ1695" s="28"/>
      <c r="CK1695" s="11">
        <v>1</v>
      </c>
      <c r="CL1695" s="12">
        <v>0</v>
      </c>
      <c r="CM1695" s="13">
        <v>0</v>
      </c>
      <c r="CN1695" s="14">
        <v>0</v>
      </c>
      <c r="CP1695" s="1">
        <f t="shared" ref="CP1695" si="17964">CF1695*CK1695+CH1695*CK1698-CG1695*CL1695-CI1695*CL1698</f>
        <v>2370257.7249833634</v>
      </c>
      <c r="CQ1695" s="4">
        <f t="shared" ref="CQ1695" si="17965">(CF1695*CL1695+CG1695*CK1695+CH1695*CL1698+CI1695*CK1698)</f>
        <v>-733145.68458906957</v>
      </c>
      <c r="CR1695" s="2">
        <f t="shared" ref="CR1695" si="17966">CF1695*CM1695+CH1695*CM1698-CG1695*CN1695-CI1695*CN1698</f>
        <v>0</v>
      </c>
      <c r="CS1695" s="3">
        <f t="shared" ref="CS1695" si="17967">(CF1695*CN1695+CG1695*CM1695+CH1695*CN1698+CI1695*CM1698)</f>
        <v>-733145.68458906957</v>
      </c>
      <c r="CU1695" s="29">
        <f t="shared" ref="CU1695" si="17968">20*LOG(((1+$CL$4)/$CL$4)/((CP1695+CP1698)^2+(CQ1695+CQ1698)^2)^0.5)</f>
        <v>-132.46103651154587</v>
      </c>
      <c r="CW1695" s="53">
        <f t="shared" ref="CW1695" si="17969">((CP1695^2+CQ1695^2)^0.5)/((CP1698^2+CQ1698^2)^0.5)</f>
        <v>0.30931053482563148</v>
      </c>
    </row>
    <row r="1696" spans="1:101" ht="18" customHeight="1" thickBot="1">
      <c r="D1696" s="11"/>
      <c r="E1696" s="13"/>
      <c r="F1696" s="13"/>
      <c r="G1696" s="15"/>
      <c r="H1696" s="10"/>
      <c r="I1696" s="11"/>
      <c r="J1696" s="13"/>
      <c r="K1696" s="13"/>
      <c r="L1696" s="15"/>
      <c r="N1696" s="5"/>
      <c r="Q1696" s="6"/>
      <c r="S1696" s="11"/>
      <c r="T1696" s="13"/>
      <c r="U1696" s="13"/>
      <c r="V1696" s="15"/>
      <c r="W1696" s="20"/>
      <c r="X1696" s="5"/>
      <c r="AA1696" s="6"/>
      <c r="AB1696" s="20"/>
      <c r="AC1696" s="11"/>
      <c r="AD1696" s="13"/>
      <c r="AE1696" s="13"/>
      <c r="AF1696" s="15"/>
      <c r="AG1696" s="20"/>
      <c r="AH1696" s="5"/>
      <c r="AK1696" s="6"/>
      <c r="AL1696" s="20"/>
      <c r="AM1696" s="11"/>
      <c r="AN1696" s="13"/>
      <c r="AO1696" s="13"/>
      <c r="AP1696" s="15"/>
      <c r="AR1696" s="5"/>
      <c r="AU1696" s="6"/>
      <c r="AW1696" s="11"/>
      <c r="AX1696" s="13"/>
      <c r="AY1696" s="13"/>
      <c r="AZ1696" s="15"/>
      <c r="BA1696" s="20"/>
      <c r="BB1696" s="5"/>
      <c r="BE1696" s="6"/>
      <c r="BG1696" s="11"/>
      <c r="BH1696" s="13"/>
      <c r="BI1696" s="13"/>
      <c r="BJ1696" s="15"/>
      <c r="BL1696" s="5"/>
      <c r="BO1696" s="6"/>
      <c r="BQ1696" s="11"/>
      <c r="BR1696" s="13"/>
      <c r="BS1696" s="13"/>
      <c r="BT1696" s="15"/>
      <c r="BU1696" s="20"/>
      <c r="BV1696" s="5"/>
      <c r="BY1696" s="6"/>
      <c r="CA1696" s="11"/>
      <c r="CB1696" s="13"/>
      <c r="CC1696" s="13"/>
      <c r="CD1696" s="15"/>
      <c r="CF1696" s="5"/>
      <c r="CI1696" s="6"/>
      <c r="CK1696" s="11"/>
      <c r="CL1696" s="13"/>
      <c r="CM1696" s="13"/>
      <c r="CN1696" s="15"/>
      <c r="CP1696" s="5"/>
      <c r="CS1696" s="6"/>
      <c r="CW1696" s="54"/>
    </row>
    <row r="1697" spans="1:101" ht="18" customHeight="1" thickBot="1">
      <c r="D1697" s="11" t="s">
        <v>101</v>
      </c>
      <c r="E1697" s="13"/>
      <c r="F1697" s="13" t="s">
        <v>102</v>
      </c>
      <c r="G1697" s="15"/>
      <c r="H1697" s="10"/>
      <c r="I1697" s="11" t="s">
        <v>106</v>
      </c>
      <c r="J1697" s="13"/>
      <c r="K1697" s="13" t="s">
        <v>105</v>
      </c>
      <c r="L1697" s="15"/>
      <c r="N1697" s="194" t="s">
        <v>16</v>
      </c>
      <c r="O1697" s="195"/>
      <c r="P1697" s="196" t="s">
        <v>17</v>
      </c>
      <c r="Q1697" s="197"/>
      <c r="S1697" s="11" t="s">
        <v>4</v>
      </c>
      <c r="T1697" s="13"/>
      <c r="U1697" s="13" t="s">
        <v>5</v>
      </c>
      <c r="V1697" s="15"/>
      <c r="W1697" s="20"/>
      <c r="X1697" s="194" t="s">
        <v>111</v>
      </c>
      <c r="Y1697" s="195"/>
      <c r="Z1697" s="196" t="s">
        <v>110</v>
      </c>
      <c r="AA1697" s="197"/>
      <c r="AB1697" s="20"/>
      <c r="AC1697" s="11" t="s">
        <v>18</v>
      </c>
      <c r="AD1697" s="13"/>
      <c r="AE1697" s="13" t="s">
        <v>19</v>
      </c>
      <c r="AF1697" s="15"/>
      <c r="AG1697" s="20"/>
      <c r="AH1697" s="194" t="s">
        <v>114</v>
      </c>
      <c r="AI1697" s="195"/>
      <c r="AJ1697" s="196" t="s">
        <v>115</v>
      </c>
      <c r="AK1697" s="197"/>
      <c r="AL1697" s="20"/>
      <c r="AM1697" s="11" t="s">
        <v>138</v>
      </c>
      <c r="AN1697" s="13"/>
      <c r="AO1697" s="13" t="s">
        <v>137</v>
      </c>
      <c r="AP1697" s="15"/>
      <c r="AR1697" s="194" t="s">
        <v>117</v>
      </c>
      <c r="AS1697" s="195"/>
      <c r="AT1697" s="196" t="s">
        <v>118</v>
      </c>
      <c r="AU1697" s="197"/>
      <c r="AV1697" s="36"/>
      <c r="AW1697" s="11" t="s">
        <v>142</v>
      </c>
      <c r="AX1697" s="13"/>
      <c r="AY1697" s="13" t="s">
        <v>141</v>
      </c>
      <c r="AZ1697" s="15"/>
      <c r="BA1697" s="20"/>
      <c r="BB1697" s="194" t="s">
        <v>122</v>
      </c>
      <c r="BC1697" s="195"/>
      <c r="BD1697" s="196" t="s">
        <v>121</v>
      </c>
      <c r="BE1697" s="197"/>
      <c r="BF1697" s="36"/>
      <c r="BG1697" s="11" t="s">
        <v>145</v>
      </c>
      <c r="BH1697" s="13"/>
      <c r="BI1697" s="13" t="s">
        <v>146</v>
      </c>
      <c r="BJ1697" s="15"/>
      <c r="BK1697" s="36"/>
      <c r="BL1697" s="194" t="s">
        <v>125</v>
      </c>
      <c r="BM1697" s="195"/>
      <c r="BN1697" s="196" t="s">
        <v>126</v>
      </c>
      <c r="BO1697" s="197"/>
      <c r="BP1697" s="36"/>
      <c r="BQ1697" s="11" t="s">
        <v>150</v>
      </c>
      <c r="BR1697" s="13"/>
      <c r="BS1697" s="13" t="s">
        <v>149</v>
      </c>
      <c r="BT1697" s="15"/>
      <c r="BU1697" s="20"/>
      <c r="BV1697" s="194" t="s">
        <v>129</v>
      </c>
      <c r="BW1697" s="195"/>
      <c r="BX1697" s="196" t="s">
        <v>130</v>
      </c>
      <c r="BY1697" s="197"/>
      <c r="BZ1697" s="36"/>
      <c r="CA1697" s="11" t="s">
        <v>154</v>
      </c>
      <c r="CB1697" s="13"/>
      <c r="CC1697" s="13" t="s">
        <v>153</v>
      </c>
      <c r="CD1697" s="15"/>
      <c r="CE1697" s="36"/>
      <c r="CF1697" s="194" t="s">
        <v>134</v>
      </c>
      <c r="CG1697" s="195"/>
      <c r="CH1697" s="196" t="s">
        <v>133</v>
      </c>
      <c r="CI1697" s="197"/>
      <c r="CK1697" s="11" t="s">
        <v>159</v>
      </c>
      <c r="CL1697" s="13"/>
      <c r="CM1697" s="13" t="s">
        <v>158</v>
      </c>
      <c r="CN1697" s="15"/>
      <c r="CP1697" s="109" t="s">
        <v>161</v>
      </c>
      <c r="CQ1697" s="110"/>
      <c r="CR1697" s="111" t="s">
        <v>162</v>
      </c>
      <c r="CS1697" s="112"/>
      <c r="CU1697" s="38" t="s">
        <v>29</v>
      </c>
      <c r="CW1697" s="55" t="s">
        <v>47</v>
      </c>
    </row>
    <row r="1698" spans="1:101" ht="18" customHeight="1" thickTop="1" thickBot="1">
      <c r="D1698" s="16">
        <v>0</v>
      </c>
      <c r="E1698" s="17">
        <f t="shared" ref="E1698" si="17970">$B1695*$E$4</f>
        <v>3.4045263999999995</v>
      </c>
      <c r="F1698" s="18">
        <v>1</v>
      </c>
      <c r="G1698" s="19">
        <v>0</v>
      </c>
      <c r="H1698" s="10"/>
      <c r="I1698" s="16">
        <v>0</v>
      </c>
      <c r="J1698" s="17">
        <v>0</v>
      </c>
      <c r="K1698" s="18">
        <v>1</v>
      </c>
      <c r="L1698" s="19">
        <v>0</v>
      </c>
      <c r="N1698" s="1">
        <f t="shared" ref="N1698" si="17971">D1698*I1695+F1698*I1698-E1698*J1695-G1698*J1698</f>
        <v>0</v>
      </c>
      <c r="O1698" s="4">
        <f t="shared" ref="O1698" si="17972">(D1698*J1695+E1698*I1695+F1698*J1698+G1698*I1698)</f>
        <v>3.4045263999999995</v>
      </c>
      <c r="P1698" s="2">
        <f t="shared" ref="P1698" si="17973">D1698*K1695+F1698*K1698-E1698*L1695-G1698*L1698</f>
        <v>-19.308092579118075</v>
      </c>
      <c r="Q1698" s="3">
        <f t="shared" ref="Q1698" si="17974">(D1698*L1695+E1698*K1695+F1698*L1698+G1698*K1698)</f>
        <v>0</v>
      </c>
      <c r="S1698" s="16">
        <v>0</v>
      </c>
      <c r="T1698" s="17">
        <f t="shared" ref="T1698" si="17975">$B1695*$T$4</f>
        <v>7.5427264000000003</v>
      </c>
      <c r="U1698" s="18">
        <v>1</v>
      </c>
      <c r="V1698" s="19">
        <v>0</v>
      </c>
      <c r="W1698" s="20"/>
      <c r="X1698" s="1">
        <f t="shared" ref="X1698" si="17976">N1698*S1695+P1698*S1698-O1698*T1695-Q1698*T1698</f>
        <v>0</v>
      </c>
      <c r="Y1698" s="4">
        <f t="shared" ref="Y1698" si="17977">(N1698*T1695+O1698*S1695+P1698*T1698+Q1698*S1698)</f>
        <v>-142.23113323015798</v>
      </c>
      <c r="Z1698" s="2">
        <f t="shared" ref="Z1698" si="17978">N1698*U1695+P1698*U1698-O1698*V1695-Q1698*V1698</f>
        <v>-19.308092579118075</v>
      </c>
      <c r="AA1698" s="3">
        <f t="shared" ref="AA1698" si="17979">(N1698*V1695+O1698*U1695+P1698*V1698+Q1698*U1698)</f>
        <v>0</v>
      </c>
      <c r="AB1698" s="20"/>
      <c r="AC1698" s="16">
        <v>0</v>
      </c>
      <c r="AD1698" s="17">
        <v>0</v>
      </c>
      <c r="AE1698" s="18">
        <v>1</v>
      </c>
      <c r="AF1698" s="19">
        <v>0</v>
      </c>
      <c r="AG1698" s="20"/>
      <c r="AH1698" s="1">
        <f t="shared" ref="AH1698" si="17980">X1698*AC1695+Z1698*AC1698-Y1698*AD1695-AA1698*AD1698</f>
        <v>0</v>
      </c>
      <c r="AI1698" s="4">
        <f t="shared" ref="AI1698" si="17981">(X1698*AD1695+Y1698*AC1695+Z1698*AD1698+AA1698*AC1698)</f>
        <v>-142.23113323015798</v>
      </c>
      <c r="AJ1698" s="2">
        <f t="shared" ref="AJ1698" si="17982">X1698*AE1695+Z1698*AE1698-Y1698*AF1695-AA1698*AF1698</f>
        <v>998.81197160429122</v>
      </c>
      <c r="AK1698" s="3">
        <f t="shared" ref="AK1698" si="17983">(X1698*AF1695+Y1698*AE1695+Z1698*AF1698+AA1698*AE1698)</f>
        <v>0</v>
      </c>
      <c r="AL1698" s="20"/>
      <c r="AM1698" s="16">
        <v>0</v>
      </c>
      <c r="AN1698" s="17">
        <f t="shared" ref="AN1698" si="17984">$B1695*$AN$4</f>
        <v>7.9660767999999988</v>
      </c>
      <c r="AO1698" s="18">
        <v>1</v>
      </c>
      <c r="AP1698" s="19">
        <v>0</v>
      </c>
      <c r="AR1698" s="1">
        <f t="shared" ref="AR1698" si="17985">AH1698*AM1695+AJ1698*AM1698-AI1698*AN1695-AK1698*AN1698</f>
        <v>0</v>
      </c>
      <c r="AS1698" s="4">
        <f t="shared" ref="AS1698" si="17986">(AH1698*AN1695+AI1698*AM1695+AJ1698*AN1698+AK1698*AM1698)</f>
        <v>7814.3817413290444</v>
      </c>
      <c r="AT1698" s="2">
        <f t="shared" ref="AT1698" si="17987">AH1698*AO1695+AJ1698*AO1698-AI1698*AP1695-AK1698*AP1698</f>
        <v>998.81197160429122</v>
      </c>
      <c r="AU1698" s="3">
        <f t="shared" ref="AU1698" si="17988">(AH1698*AP1695+AI1698*AO1695+AJ1698*AP1698+AK1698*AO1698)</f>
        <v>0</v>
      </c>
      <c r="AV1698" s="20"/>
      <c r="AW1698" s="16">
        <v>0</v>
      </c>
      <c r="AX1698" s="17">
        <v>0</v>
      </c>
      <c r="AY1698" s="18">
        <v>1</v>
      </c>
      <c r="AZ1698" s="19">
        <v>0</v>
      </c>
      <c r="BA1698" s="20"/>
      <c r="BB1698" s="1">
        <f t="shared" ref="BB1698" si="17989">AR1698*AW1695+AT1698*AW1698-AS1698*AX1695-AU1698*AX1698</f>
        <v>0</v>
      </c>
      <c r="BC1698" s="4">
        <f t="shared" ref="BC1698" si="17990">(AR1698*AX1695+AS1698*AW1695+AT1698*AX1698+AU1698*AW1698)</f>
        <v>7814.3817413290444</v>
      </c>
      <c r="BD1698" s="2">
        <f t="shared" ref="BD1698" si="17991">AR1698*AY1695+AT1698*AY1698-AS1698*AZ1695-AU1698*AZ1698</f>
        <v>-54938.15948710755</v>
      </c>
      <c r="BE1698" s="3">
        <f t="shared" ref="BE1698" si="17992">(AR1698*AZ1695+AS1698*AY1695+AT1698*AZ1698+AU1698*AY1698)</f>
        <v>0</v>
      </c>
      <c r="BF1698" s="20"/>
      <c r="BG1698" s="16">
        <v>0</v>
      </c>
      <c r="BH1698" s="17">
        <f t="shared" ref="BH1698" si="17993">$B1695*$BH$4</f>
        <v>7.5427264000000003</v>
      </c>
      <c r="BI1698" s="18">
        <v>1</v>
      </c>
      <c r="BJ1698" s="19">
        <v>0</v>
      </c>
      <c r="BK1698" s="20"/>
      <c r="BL1698" s="1">
        <f t="shared" ref="BL1698" si="17994">BB1698*BG1695+BD1698*BG1698-BC1698*BH1695-BE1698*BH1698</f>
        <v>0</v>
      </c>
      <c r="BM1698" s="4">
        <f t="shared" ref="BM1698" si="17995">(BB1698*BH1695+BC1698*BG1695+BD1698*BH1698+BE1698*BG1698)</f>
        <v>-406569.12418948754</v>
      </c>
      <c r="BN1698" s="2">
        <f t="shared" ref="BN1698" si="17996">BB1698*BI1695+BD1698*BI1698-BC1698*BJ1695-BE1698*BJ1698</f>
        <v>-54938.15948710755</v>
      </c>
      <c r="BO1698" s="3">
        <f t="shared" ref="BO1698" si="17997">(BB1698*BJ1695+BC1698*BI1695+BD1698*BJ1698+BE1698*BI1698)</f>
        <v>0</v>
      </c>
      <c r="BP1698" s="20"/>
      <c r="BQ1698" s="16">
        <v>0</v>
      </c>
      <c r="BR1698" s="17">
        <v>0</v>
      </c>
      <c r="BS1698" s="18">
        <v>1</v>
      </c>
      <c r="BT1698" s="19">
        <v>0</v>
      </c>
      <c r="BU1698" s="20"/>
      <c r="BV1698" s="1">
        <f t="shared" ref="BV1698" si="17998">BL1698*BQ1695+BN1698*BQ1698-BM1698*BR1695-BO1698*BR1698</f>
        <v>0</v>
      </c>
      <c r="BW1698" s="4">
        <f t="shared" ref="BW1698" si="17999">(BL1698*BR1695+BM1698*BQ1695+BN1698*BR1698+BO1698*BQ1698)</f>
        <v>-406569.12418948754</v>
      </c>
      <c r="BX1698" s="2">
        <f t="shared" ref="BX1698" si="18000">BL1698*BS1695+BN1698*BS1698-BM1698*BT1695-BO1698*BT1698</f>
        <v>2370257.7249833634</v>
      </c>
      <c r="BY1698" s="3">
        <f t="shared" ref="BY1698" si="18001">(BL1698*BT1695+BM1698*BS1695+BN1698*BT1698+BO1698*BS1698)</f>
        <v>0</v>
      </c>
      <c r="BZ1698" s="20"/>
      <c r="CA1698" s="16">
        <v>0</v>
      </c>
      <c r="CB1698" s="17">
        <f t="shared" ref="CB1698" si="18002">$B1695*$CB$4</f>
        <v>3.4045263999999995</v>
      </c>
      <c r="CC1698" s="18">
        <v>1</v>
      </c>
      <c r="CD1698" s="19">
        <v>0</v>
      </c>
      <c r="CE1698" s="20"/>
      <c r="CF1698" s="1">
        <f t="shared" ref="CF1698" si="18003">BV1698*CA1695+BX1698*CA1698-BW1698*CB1695-BY1698*CB1698</f>
        <v>0</v>
      </c>
      <c r="CG1698" s="4">
        <f t="shared" ref="CG1698" si="18004">(BV1698*CB1695+BW1698*CA1695+BX1698*CB1698+BY1698*CA1698)</f>
        <v>7663035.8753203116</v>
      </c>
      <c r="CH1698" s="2">
        <f t="shared" ref="CH1698" si="18005">BV1698*CC1695+BX1698*CC1698-BW1698*CD1695-BY1698*CD1698</f>
        <v>2370257.7249833634</v>
      </c>
      <c r="CI1698" s="3">
        <f t="shared" ref="CI1698" si="18006">(BV1698*CD1695+BW1698*CC1695+BX1698*CD1698+BY1698*CC1698)</f>
        <v>0</v>
      </c>
      <c r="CK1698" s="16">
        <f t="shared" ref="CK1698" si="18007">1/$CL$4</f>
        <v>1</v>
      </c>
      <c r="CL1698" s="17">
        <v>0</v>
      </c>
      <c r="CM1698" s="18">
        <v>1</v>
      </c>
      <c r="CN1698" s="19">
        <v>0</v>
      </c>
      <c r="CP1698" s="1">
        <f t="shared" ref="CP1698" si="18008">CF1698*CK1695+CH1698*CK1698-CG1698*CL1695-CI1698*CL1698</f>
        <v>2370257.7249833634</v>
      </c>
      <c r="CQ1698" s="4">
        <f t="shared" ref="CQ1698" si="18009">(CF1698*CL1695+CG1698*CK1695+CH1698*CL1698+CI1698*CK1698)</f>
        <v>7663035.8753203116</v>
      </c>
      <c r="CR1698" s="2">
        <f t="shared" ref="CR1698" si="18010">CF1698*CM1695+CH1698*CM1698-CG1698*CN1695-CI1698*CN1698</f>
        <v>2370257.7249833634</v>
      </c>
      <c r="CS1698" s="3">
        <f t="shared" ref="CS1698" si="18011">(CF1698*CN1695+CG1698*CM1695+CH1698*CN1698+CI1698*CM1698)</f>
        <v>0</v>
      </c>
      <c r="CU1698" s="39">
        <f t="shared" ref="CU1698" si="18012">(180/PI())*ATAN(-1*(CQ1695/CP1695))</f>
        <v>17.187389166329378</v>
      </c>
      <c r="CW1698" s="56">
        <f t="shared" ref="CW1698" si="18013">20*LOG(((1-(10^(CU1695/20)^2)*(1-((1-CW1695)/(1+CW1695))^2))^0.5))</f>
        <v>-1.7743625384580665E-13</v>
      </c>
    </row>
    <row r="1699" spans="1:101" ht="18" customHeight="1">
      <c r="E1699" s="20"/>
      <c r="F1699" s="20"/>
      <c r="G1699" s="20"/>
      <c r="H1699" s="20"/>
      <c r="I1699" s="20"/>
      <c r="J1699" s="20"/>
      <c r="K1699" s="20"/>
      <c r="L1699" s="20"/>
      <c r="M1699" s="20"/>
      <c r="N1699" s="20"/>
      <c r="O1699" s="20"/>
      <c r="P1699" s="20"/>
      <c r="Q1699" s="20"/>
      <c r="R1699" s="20"/>
      <c r="S1699" s="20"/>
      <c r="T1699" s="20"/>
      <c r="U1699" s="20"/>
      <c r="V1699" s="20"/>
      <c r="W1699" s="20"/>
      <c r="X1699" s="20"/>
      <c r="Y1699" s="20"/>
      <c r="Z1699" s="20"/>
      <c r="AA1699" s="20"/>
      <c r="AB1699" s="30"/>
      <c r="AC1699" s="20"/>
      <c r="AD1699" s="20"/>
      <c r="AE1699" s="20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</row>
    <row r="1700" spans="1:101" ht="18" customHeight="1"/>
    <row r="1701" spans="1:101" ht="18" customHeight="1" thickBot="1">
      <c r="A1701" s="23"/>
      <c r="B1701" s="23"/>
      <c r="C1701" s="23"/>
      <c r="D1701" s="20" t="s">
        <v>6</v>
      </c>
      <c r="E1701" s="20"/>
      <c r="F1701" s="20"/>
      <c r="G1701" s="20"/>
      <c r="H1701" s="20"/>
      <c r="I1701" s="20" t="s">
        <v>7</v>
      </c>
      <c r="J1701" s="20"/>
      <c r="K1701" s="20"/>
      <c r="L1701" s="20"/>
      <c r="M1701" s="23"/>
      <c r="N1701" s="23"/>
      <c r="O1701" s="24" t="s">
        <v>8</v>
      </c>
      <c r="P1701" s="23"/>
      <c r="Q1701" s="23"/>
      <c r="R1701" s="23"/>
      <c r="S1701" s="20"/>
      <c r="T1701" s="20" t="s">
        <v>9</v>
      </c>
      <c r="U1701" s="23"/>
      <c r="V1701" s="23"/>
      <c r="W1701" s="23"/>
      <c r="X1701" s="23"/>
      <c r="Y1701" s="24" t="s">
        <v>10</v>
      </c>
      <c r="Z1701" s="23"/>
      <c r="AA1701" s="23"/>
      <c r="AB1701" s="23"/>
      <c r="AC1701" s="24" t="s">
        <v>11</v>
      </c>
      <c r="AD1701" s="20"/>
      <c r="AE1701" s="20"/>
      <c r="AF1701" s="20"/>
      <c r="AG1701" s="20"/>
      <c r="AH1701" s="23"/>
      <c r="AI1701" s="24" t="s">
        <v>12</v>
      </c>
      <c r="AJ1701" s="23"/>
      <c r="AK1701" s="23"/>
      <c r="AL1701" s="20"/>
      <c r="AM1701" s="24" t="s">
        <v>21</v>
      </c>
      <c r="AN1701" s="20"/>
      <c r="AO1701" s="23"/>
      <c r="AP1701" s="23"/>
      <c r="AQ1701" s="23"/>
      <c r="AR1701" s="23"/>
      <c r="AS1701" s="24" t="s">
        <v>87</v>
      </c>
      <c r="AT1701" s="23"/>
      <c r="AU1701" s="23"/>
      <c r="AV1701" s="23"/>
      <c r="AW1701" s="24" t="s">
        <v>22</v>
      </c>
      <c r="AX1701" s="20"/>
      <c r="AY1701" s="20"/>
      <c r="AZ1701" s="20"/>
      <c r="BA1701" s="20"/>
      <c r="BB1701" s="23"/>
      <c r="BC1701" s="24" t="s">
        <v>13</v>
      </c>
      <c r="BD1701" s="23"/>
      <c r="BE1701" s="23"/>
      <c r="BF1701" s="23"/>
      <c r="BG1701" s="24" t="s">
        <v>23</v>
      </c>
      <c r="BH1701" s="20"/>
      <c r="BI1701" s="23"/>
      <c r="BJ1701" s="23"/>
      <c r="BK1701" s="23"/>
      <c r="BL1701" s="23"/>
      <c r="BM1701" s="24" t="s">
        <v>24</v>
      </c>
      <c r="BN1701" s="23"/>
      <c r="BO1701" s="23"/>
      <c r="BP1701" s="23"/>
      <c r="BQ1701" s="24" t="s">
        <v>22</v>
      </c>
      <c r="BR1701" s="20"/>
      <c r="BS1701" s="20"/>
      <c r="BT1701" s="20"/>
      <c r="BU1701" s="20"/>
      <c r="BV1701" s="23"/>
      <c r="BW1701" s="24" t="s">
        <v>25</v>
      </c>
      <c r="BX1701" s="23"/>
      <c r="BY1701" s="23"/>
      <c r="BZ1701" s="23"/>
      <c r="CA1701" s="24" t="s">
        <v>23</v>
      </c>
      <c r="CB1701" s="20"/>
      <c r="CC1701" s="23"/>
      <c r="CD1701" s="23"/>
      <c r="CE1701" s="23"/>
      <c r="CF1701" s="23"/>
      <c r="CG1701" s="24" t="s">
        <v>88</v>
      </c>
      <c r="CH1701" s="23"/>
      <c r="CI1701" s="23"/>
      <c r="CJ1701" s="23"/>
      <c r="CK1701" s="24" t="s">
        <v>155</v>
      </c>
      <c r="CL1701" s="24"/>
      <c r="CM1701" s="23"/>
      <c r="CN1701" s="23"/>
      <c r="CO1701" s="23"/>
      <c r="CP1701" s="23"/>
      <c r="CQ1701" s="24" t="s">
        <v>89</v>
      </c>
      <c r="CR1701" s="23"/>
      <c r="CS1701" s="23"/>
    </row>
    <row r="1702" spans="1:101" ht="18" customHeight="1" thickBot="1">
      <c r="A1702" s="23"/>
      <c r="B1702" s="33"/>
      <c r="C1702" s="23"/>
      <c r="D1702" s="7" t="s">
        <v>99</v>
      </c>
      <c r="E1702" s="8"/>
      <c r="F1702" s="8" t="s">
        <v>100</v>
      </c>
      <c r="G1702" s="9"/>
      <c r="H1702" s="10"/>
      <c r="I1702" s="7" t="s">
        <v>103</v>
      </c>
      <c r="J1702" s="8"/>
      <c r="K1702" s="8" t="s">
        <v>104</v>
      </c>
      <c r="L1702" s="9"/>
      <c r="M1702" s="23"/>
      <c r="N1702" s="194" t="s">
        <v>74</v>
      </c>
      <c r="O1702" s="195"/>
      <c r="P1702" s="196" t="s">
        <v>75</v>
      </c>
      <c r="Q1702" s="197"/>
      <c r="R1702" s="23"/>
      <c r="S1702" s="7" t="s">
        <v>2</v>
      </c>
      <c r="T1702" s="8"/>
      <c r="U1702" s="8" t="s">
        <v>3</v>
      </c>
      <c r="V1702" s="9"/>
      <c r="W1702" s="20"/>
      <c r="X1702" s="194" t="s">
        <v>108</v>
      </c>
      <c r="Y1702" s="195"/>
      <c r="Z1702" s="196" t="s">
        <v>109</v>
      </c>
      <c r="AA1702" s="197"/>
      <c r="AB1702" s="20"/>
      <c r="AC1702" s="7" t="s">
        <v>107</v>
      </c>
      <c r="AD1702" s="8"/>
      <c r="AE1702" s="8" t="s">
        <v>14</v>
      </c>
      <c r="AF1702" s="9"/>
      <c r="AG1702" s="20"/>
      <c r="AH1702" s="194" t="s">
        <v>112</v>
      </c>
      <c r="AI1702" s="195"/>
      <c r="AJ1702" s="196" t="s">
        <v>113</v>
      </c>
      <c r="AK1702" s="197"/>
      <c r="AL1702" s="20"/>
      <c r="AM1702" s="106" t="s">
        <v>135</v>
      </c>
      <c r="AN1702" s="107"/>
      <c r="AO1702" s="107" t="s">
        <v>136</v>
      </c>
      <c r="AP1702" s="108"/>
      <c r="AQ1702" s="23"/>
      <c r="AR1702" s="194" t="s">
        <v>116</v>
      </c>
      <c r="AS1702" s="195"/>
      <c r="AT1702" s="196" t="s">
        <v>0</v>
      </c>
      <c r="AU1702" s="197"/>
      <c r="AV1702" s="36"/>
      <c r="AW1702" s="7" t="s">
        <v>139</v>
      </c>
      <c r="AX1702" s="8"/>
      <c r="AY1702" s="8" t="s">
        <v>140</v>
      </c>
      <c r="AZ1702" s="9"/>
      <c r="BA1702" s="20"/>
      <c r="BB1702" s="194" t="s">
        <v>119</v>
      </c>
      <c r="BC1702" s="195"/>
      <c r="BD1702" s="196" t="s">
        <v>120</v>
      </c>
      <c r="BE1702" s="197"/>
      <c r="BF1702" s="36"/>
      <c r="BG1702" s="190" t="s">
        <v>143</v>
      </c>
      <c r="BH1702" s="191"/>
      <c r="BI1702" s="192" t="s">
        <v>144</v>
      </c>
      <c r="BJ1702" s="193"/>
      <c r="BK1702" s="36"/>
      <c r="BL1702" s="194" t="s">
        <v>123</v>
      </c>
      <c r="BM1702" s="195"/>
      <c r="BN1702" s="196" t="s">
        <v>124</v>
      </c>
      <c r="BO1702" s="197"/>
      <c r="BP1702" s="36"/>
      <c r="BQ1702" s="7" t="s">
        <v>147</v>
      </c>
      <c r="BR1702" s="8"/>
      <c r="BS1702" s="8" t="s">
        <v>148</v>
      </c>
      <c r="BT1702" s="9"/>
      <c r="BU1702" s="20"/>
      <c r="BV1702" s="194" t="s">
        <v>127</v>
      </c>
      <c r="BW1702" s="195"/>
      <c r="BX1702" s="196" t="s">
        <v>128</v>
      </c>
      <c r="BY1702" s="197"/>
      <c r="BZ1702" s="36"/>
      <c r="CA1702" s="7" t="s">
        <v>151</v>
      </c>
      <c r="CB1702" s="8"/>
      <c r="CC1702" s="8" t="s">
        <v>152</v>
      </c>
      <c r="CD1702" s="9"/>
      <c r="CE1702" s="36"/>
      <c r="CF1702" s="194" t="s">
        <v>131</v>
      </c>
      <c r="CG1702" s="195"/>
      <c r="CH1702" s="196" t="s">
        <v>132</v>
      </c>
      <c r="CI1702" s="197"/>
      <c r="CJ1702" s="23"/>
      <c r="CK1702" s="7" t="s">
        <v>156</v>
      </c>
      <c r="CL1702" s="8"/>
      <c r="CM1702" s="8" t="s">
        <v>157</v>
      </c>
      <c r="CN1702" s="9"/>
      <c r="CO1702" s="23"/>
      <c r="CP1702" s="194" t="s">
        <v>160</v>
      </c>
      <c r="CQ1702" s="195"/>
      <c r="CR1702" s="196" t="s">
        <v>132</v>
      </c>
      <c r="CS1702" s="197"/>
      <c r="CU1702" s="26" t="s">
        <v>15</v>
      </c>
      <c r="CW1702" s="52" t="s">
        <v>46</v>
      </c>
    </row>
    <row r="1703" spans="1:101" ht="18" customHeight="1" thickTop="1" thickBot="1">
      <c r="B1703" s="34">
        <v>4.2</v>
      </c>
      <c r="D1703" s="11">
        <v>1</v>
      </c>
      <c r="E1703" s="12">
        <v>0</v>
      </c>
      <c r="F1703" s="13">
        <v>0</v>
      </c>
      <c r="G1703" s="14">
        <v>0</v>
      </c>
      <c r="H1703" s="10"/>
      <c r="I1703" s="11">
        <v>1</v>
      </c>
      <c r="J1703" s="12">
        <v>0</v>
      </c>
      <c r="K1703" s="13">
        <v>0</v>
      </c>
      <c r="L1703" s="40">
        <f t="shared" ref="L1703" si="18014">$B1703*$J$4</f>
        <v>5.9935680000000007</v>
      </c>
      <c r="N1703" s="1">
        <f t="shared" ref="N1703" si="18015">D1703*I1703+F1703*I1706-E1703*J1703-G1703*J1706</f>
        <v>1</v>
      </c>
      <c r="O1703" s="4">
        <f t="shared" ref="O1703" si="18016">(D1703*J1703+E1703*I1703+F1703*J1706+G1703*I1706)</f>
        <v>0</v>
      </c>
      <c r="P1703" s="2">
        <f t="shared" ref="P1703" si="18017">D1703*K1703+F1703*K1706-E1703*L1703-G1703*L1706</f>
        <v>0</v>
      </c>
      <c r="Q1703" s="3">
        <f t="shared" ref="Q1703" si="18018">(D1703*L1703+E1703*K1703+F1703*L1706+G1703*K1706)</f>
        <v>5.9935680000000007</v>
      </c>
      <c r="S1703" s="11">
        <v>1</v>
      </c>
      <c r="T1703" s="12">
        <v>0</v>
      </c>
      <c r="U1703" s="13">
        <v>0</v>
      </c>
      <c r="V1703" s="13">
        <v>0</v>
      </c>
      <c r="W1703" s="20"/>
      <c r="X1703" s="1">
        <f t="shared" ref="X1703" si="18019">N1703*S1703+P1703*S1706-O1703*T1703-Q1703*T1706</f>
        <v>-44.424149055488009</v>
      </c>
      <c r="Y1703" s="4">
        <f t="shared" ref="Y1703" si="18020">(N1703*T1703+O1703*S1703+P1703*T1706+Q1703*S1706)</f>
        <v>0</v>
      </c>
      <c r="Z1703" s="2">
        <f t="shared" ref="Z1703" si="18021">N1703*U1703+P1703*U1706-O1703*V1703-Q1703*V1706</f>
        <v>0</v>
      </c>
      <c r="AA1703" s="3">
        <f t="shared" ref="AA1703" si="18022">(N1703*V1703+O1703*U1703+P1703*V1706+Q1703*U1706)</f>
        <v>5.9935680000000007</v>
      </c>
      <c r="AB1703" s="20"/>
      <c r="AC1703" s="11">
        <v>1</v>
      </c>
      <c r="AD1703" s="12">
        <v>0</v>
      </c>
      <c r="AE1703" s="13">
        <v>0</v>
      </c>
      <c r="AF1703" s="40">
        <f t="shared" ref="AF1703" si="18023">$B1703*$AD$4</f>
        <v>7.1924580000000002</v>
      </c>
      <c r="AG1703" s="20"/>
      <c r="AH1703" s="1">
        <f t="shared" ref="AH1703" si="18024">X1703*AC1703+Z1703*AC1706-Y1703*AD1703-AA1703*AD1706</f>
        <v>-44.424149055488009</v>
      </c>
      <c r="AI1703" s="4">
        <f t="shared" ref="AI1703" si="18025">(X1703*AD1703+Y1703*AC1703+Z1703*AD1706+AA1703*AC1706)</f>
        <v>0</v>
      </c>
      <c r="AJ1703" s="2">
        <f t="shared" ref="AJ1703" si="18026">X1703*AE1703+Z1703*AE1706-Y1703*AF1703-AA1703*AF1706</f>
        <v>0</v>
      </c>
      <c r="AK1703" s="3">
        <f t="shared" ref="AK1703" si="18027">(X1703*AF1703+Y1703*AE1703+Z1703*AF1706+AA1703*AE1706)</f>
        <v>-313.52525826733722</v>
      </c>
      <c r="AL1703" s="20"/>
      <c r="AM1703" s="11">
        <v>1</v>
      </c>
      <c r="AN1703" s="12">
        <v>0</v>
      </c>
      <c r="AO1703" s="13">
        <v>0</v>
      </c>
      <c r="AP1703" s="14">
        <v>0</v>
      </c>
      <c r="AR1703" s="1">
        <f t="shared" ref="AR1703" si="18028">AH1703*AM1703+AJ1703*AM1706-AI1703*AN1703-AK1703*AN1706</f>
        <v>2465.0922149658663</v>
      </c>
      <c r="AS1703" s="4">
        <f t="shared" ref="AS1703" si="18029">(AH1703*AN1703+AI1703*AM1703+AJ1703*AN1706+AK1703*AM1706)</f>
        <v>0</v>
      </c>
      <c r="AT1703" s="2">
        <f t="shared" ref="AT1703" si="18030">AH1703*AO1703+AJ1703*AO1706-AI1703*AP1703-AK1703*AP1706</f>
        <v>0</v>
      </c>
      <c r="AU1703" s="3">
        <f t="shared" ref="AU1703" si="18031">(AH1703*AP1703+AI1703*AO1703+AJ1703*AP1706+AK1703*AO1706)</f>
        <v>-313.52525826733722</v>
      </c>
      <c r="AV1703" s="20"/>
      <c r="AW1703" s="11">
        <v>1</v>
      </c>
      <c r="AX1703" s="12">
        <v>0</v>
      </c>
      <c r="AY1703" s="13">
        <v>0</v>
      </c>
      <c r="AZ1703" s="40">
        <f t="shared" ref="AZ1703" si="18032">$B1703*$AX$4</f>
        <v>7.1924580000000002</v>
      </c>
      <c r="BA1703" s="20"/>
      <c r="BB1703" s="1">
        <f t="shared" ref="BB1703" si="18033">AR1703*AW1703+AT1703*AW1706-AS1703*AX1703-AU1703*AX1706</f>
        <v>2465.0922149658663</v>
      </c>
      <c r="BC1703" s="4">
        <f t="shared" ref="BC1703" si="18034">(AR1703*AX1703+AS1703*AW1703+AT1703*AX1706+AU1703*AW1706)</f>
        <v>0</v>
      </c>
      <c r="BD1703" s="2">
        <f t="shared" ref="BD1703" si="18035">AR1703*AY1703+AT1703*AY1706-AS1703*AZ1703-AU1703*AZ1706</f>
        <v>0</v>
      </c>
      <c r="BE1703" s="3">
        <f t="shared" ref="BE1703" si="18036">(AR1703*AZ1703+AS1703*AY1703+AT1703*AZ1706+AU1703*AY1706)</f>
        <v>17416.546964001627</v>
      </c>
      <c r="BF1703" s="20"/>
      <c r="BG1703" s="11">
        <v>1</v>
      </c>
      <c r="BH1703" s="12">
        <v>0</v>
      </c>
      <c r="BI1703" s="13">
        <v>0</v>
      </c>
      <c r="BJ1703" s="14">
        <v>0</v>
      </c>
      <c r="BK1703" s="20"/>
      <c r="BL1703" s="1">
        <f t="shared" ref="BL1703" si="18037">BB1703*BG1703+BD1703*BG1706-BC1703*BH1703-BE1703*BH1706</f>
        <v>-129531.71258056108</v>
      </c>
      <c r="BM1703" s="4">
        <f t="shared" ref="BM1703" si="18038">(BB1703*BH1703+BC1703*BG1703+BD1703*BH1706+BE1703*BG1706)</f>
        <v>0</v>
      </c>
      <c r="BN1703" s="2">
        <f t="shared" ref="BN1703" si="18039">BB1703*BI1703+BD1703*BI1706-BC1703*BJ1703-BE1703*BJ1706</f>
        <v>0</v>
      </c>
      <c r="BO1703" s="3">
        <f t="shared" ref="BO1703" si="18040">(BB1703*BJ1703+BC1703*BI1703+BD1703*BJ1706+BE1703*BI1706)</f>
        <v>17416.546964001627</v>
      </c>
      <c r="BP1703" s="20"/>
      <c r="BQ1703" s="11">
        <v>1</v>
      </c>
      <c r="BR1703" s="12">
        <v>0</v>
      </c>
      <c r="BS1703" s="13">
        <v>0</v>
      </c>
      <c r="BT1703" s="40">
        <f t="shared" ref="BT1703" si="18041">$B1703*BR$4</f>
        <v>5.9935680000000007</v>
      </c>
      <c r="BU1703" s="20"/>
      <c r="BV1703" s="1">
        <f t="shared" ref="BV1703" si="18042">BL1703*BQ1703+BN1703*BQ1706-BM1703*BR1703-BO1703*BR1706</f>
        <v>-129531.71258056108</v>
      </c>
      <c r="BW1703" s="4">
        <f t="shared" ref="BW1703" si="18043">(BL1703*BR1703+BM1703*BQ1703+BN1703*BR1706+BO1703*BQ1706)</f>
        <v>0</v>
      </c>
      <c r="BX1703" s="2">
        <f t="shared" ref="BX1703" si="18044">BL1703*BS1703+BN1703*BS1706-BM1703*BT1703-BO1703*BT1706</f>
        <v>0</v>
      </c>
      <c r="BY1703" s="3">
        <f t="shared" ref="BY1703" si="18045">(BL1703*BT1703+BM1703*BS1703+BN1703*BT1706+BO1703*BS1706)</f>
        <v>-758940.58054404682</v>
      </c>
      <c r="BZ1703" s="20"/>
      <c r="CA1703" s="11">
        <v>1</v>
      </c>
      <c r="CB1703" s="12">
        <v>0</v>
      </c>
      <c r="CC1703" s="13">
        <v>0</v>
      </c>
      <c r="CD1703" s="14">
        <v>0</v>
      </c>
      <c r="CE1703" s="20"/>
      <c r="CF1703" s="1">
        <f t="shared" ref="CF1703" si="18046">BV1703*CA1703+BX1703*CA1706-BW1703*CB1703-BY1703*CB1706</f>
        <v>2466664.368393803</v>
      </c>
      <c r="CG1703" s="4">
        <f t="shared" ref="CG1703" si="18047">(BV1703*CB1703+BW1703*CA1703+BX1703*CB1706+BY1703*CA1706)</f>
        <v>0</v>
      </c>
      <c r="CH1703" s="2">
        <f t="shared" ref="CH1703" si="18048">BV1703*CC1703+BX1703*CC1706-BW1703*CD1703-BY1703*CD1706</f>
        <v>0</v>
      </c>
      <c r="CI1703" s="3">
        <f t="shared" ref="CI1703" si="18049">(BV1703*CD1703+BW1703*CC1703+BX1703*CD1706+BY1703*CC1706)</f>
        <v>-758940.58054404682</v>
      </c>
      <c r="CJ1703" s="28"/>
      <c r="CK1703" s="11">
        <v>1</v>
      </c>
      <c r="CL1703" s="12">
        <v>0</v>
      </c>
      <c r="CM1703" s="13">
        <v>0</v>
      </c>
      <c r="CN1703" s="14">
        <v>0</v>
      </c>
      <c r="CP1703" s="1">
        <f t="shared" ref="CP1703" si="18050">CF1703*CK1703+CH1703*CK1706-CG1703*CL1703-CI1703*CL1706</f>
        <v>2466664.368393803</v>
      </c>
      <c r="CQ1703" s="4">
        <f t="shared" ref="CQ1703" si="18051">(CF1703*CL1703+CG1703*CK1703+CH1703*CL1706+CI1703*CK1706)</f>
        <v>-758940.58054404682</v>
      </c>
      <c r="CR1703" s="2">
        <f t="shared" ref="CR1703" si="18052">CF1703*CM1703+CH1703*CM1706-CG1703*CN1703-CI1703*CN1706</f>
        <v>0</v>
      </c>
      <c r="CS1703" s="3">
        <f t="shared" ref="CS1703" si="18053">(CF1703*CN1703+CG1703*CM1703+CH1703*CN1706+CI1703*CM1706)</f>
        <v>-758940.58054404682</v>
      </c>
      <c r="CU1703" s="29">
        <f t="shared" ref="CU1703" si="18054">20*LOG(((1+$CL$4)/$CL$4)/((CP1703+CP1706)^2+(CQ1703+CQ1706)^2)^0.5)</f>
        <v>-132.8452820087816</v>
      </c>
      <c r="CW1703" s="53">
        <f t="shared" ref="CW1703" si="18055">((CP1703^2+CQ1703^2)^0.5)/((CP1706^2+CQ1706^2)^0.5)</f>
        <v>0.30767890040847101</v>
      </c>
    </row>
    <row r="1704" spans="1:101" ht="18" customHeight="1" thickBot="1">
      <c r="D1704" s="11"/>
      <c r="E1704" s="13"/>
      <c r="F1704" s="13"/>
      <c r="G1704" s="15"/>
      <c r="H1704" s="10"/>
      <c r="I1704" s="11"/>
      <c r="J1704" s="13"/>
      <c r="K1704" s="13"/>
      <c r="L1704" s="15"/>
      <c r="N1704" s="5"/>
      <c r="Q1704" s="6"/>
      <c r="S1704" s="11"/>
      <c r="T1704" s="13"/>
      <c r="U1704" s="13"/>
      <c r="V1704" s="15"/>
      <c r="W1704" s="20"/>
      <c r="X1704" s="5"/>
      <c r="AA1704" s="6"/>
      <c r="AB1704" s="20"/>
      <c r="AC1704" s="11"/>
      <c r="AD1704" s="13"/>
      <c r="AE1704" s="13"/>
      <c r="AF1704" s="15"/>
      <c r="AG1704" s="20"/>
      <c r="AH1704" s="5"/>
      <c r="AK1704" s="6"/>
      <c r="AL1704" s="20"/>
      <c r="AM1704" s="11"/>
      <c r="AN1704" s="13"/>
      <c r="AO1704" s="13"/>
      <c r="AP1704" s="15"/>
      <c r="AR1704" s="5"/>
      <c r="AU1704" s="6"/>
      <c r="AW1704" s="11"/>
      <c r="AX1704" s="13"/>
      <c r="AY1704" s="13"/>
      <c r="AZ1704" s="15"/>
      <c r="BA1704" s="20"/>
      <c r="BB1704" s="5"/>
      <c r="BE1704" s="6"/>
      <c r="BG1704" s="11"/>
      <c r="BH1704" s="13"/>
      <c r="BI1704" s="13"/>
      <c r="BJ1704" s="15"/>
      <c r="BL1704" s="5"/>
      <c r="BO1704" s="6"/>
      <c r="BQ1704" s="11"/>
      <c r="BR1704" s="13"/>
      <c r="BS1704" s="13"/>
      <c r="BT1704" s="15"/>
      <c r="BU1704" s="20"/>
      <c r="BV1704" s="5"/>
      <c r="BY1704" s="6"/>
      <c r="CA1704" s="11"/>
      <c r="CB1704" s="13"/>
      <c r="CC1704" s="13"/>
      <c r="CD1704" s="15"/>
      <c r="CF1704" s="5"/>
      <c r="CI1704" s="6"/>
      <c r="CK1704" s="11"/>
      <c r="CL1704" s="13"/>
      <c r="CM1704" s="13"/>
      <c r="CN1704" s="15"/>
      <c r="CP1704" s="5"/>
      <c r="CS1704" s="6"/>
      <c r="CW1704" s="54"/>
    </row>
    <row r="1705" spans="1:101" ht="18" customHeight="1" thickBot="1">
      <c r="D1705" s="11" t="s">
        <v>101</v>
      </c>
      <c r="E1705" s="13"/>
      <c r="F1705" s="13" t="s">
        <v>102</v>
      </c>
      <c r="G1705" s="15"/>
      <c r="H1705" s="10"/>
      <c r="I1705" s="11" t="s">
        <v>106</v>
      </c>
      <c r="J1705" s="13"/>
      <c r="K1705" s="13" t="s">
        <v>105</v>
      </c>
      <c r="L1705" s="15"/>
      <c r="N1705" s="194" t="s">
        <v>16</v>
      </c>
      <c r="O1705" s="195"/>
      <c r="P1705" s="196" t="s">
        <v>17</v>
      </c>
      <c r="Q1705" s="197"/>
      <c r="S1705" s="11" t="s">
        <v>4</v>
      </c>
      <c r="T1705" s="13"/>
      <c r="U1705" s="13" t="s">
        <v>5</v>
      </c>
      <c r="V1705" s="15"/>
      <c r="W1705" s="20"/>
      <c r="X1705" s="194" t="s">
        <v>111</v>
      </c>
      <c r="Y1705" s="195"/>
      <c r="Z1705" s="196" t="s">
        <v>110</v>
      </c>
      <c r="AA1705" s="197"/>
      <c r="AB1705" s="20"/>
      <c r="AC1705" s="11" t="s">
        <v>18</v>
      </c>
      <c r="AD1705" s="13"/>
      <c r="AE1705" s="13" t="s">
        <v>19</v>
      </c>
      <c r="AF1705" s="15"/>
      <c r="AG1705" s="20"/>
      <c r="AH1705" s="194" t="s">
        <v>114</v>
      </c>
      <c r="AI1705" s="195"/>
      <c r="AJ1705" s="196" t="s">
        <v>115</v>
      </c>
      <c r="AK1705" s="197"/>
      <c r="AL1705" s="20"/>
      <c r="AM1705" s="11" t="s">
        <v>138</v>
      </c>
      <c r="AN1705" s="13"/>
      <c r="AO1705" s="13" t="s">
        <v>137</v>
      </c>
      <c r="AP1705" s="15"/>
      <c r="AR1705" s="194" t="s">
        <v>117</v>
      </c>
      <c r="AS1705" s="195"/>
      <c r="AT1705" s="196" t="s">
        <v>118</v>
      </c>
      <c r="AU1705" s="197"/>
      <c r="AV1705" s="36"/>
      <c r="AW1705" s="11" t="s">
        <v>142</v>
      </c>
      <c r="AX1705" s="13"/>
      <c r="AY1705" s="13" t="s">
        <v>141</v>
      </c>
      <c r="AZ1705" s="15"/>
      <c r="BA1705" s="20"/>
      <c r="BB1705" s="194" t="s">
        <v>122</v>
      </c>
      <c r="BC1705" s="195"/>
      <c r="BD1705" s="196" t="s">
        <v>121</v>
      </c>
      <c r="BE1705" s="197"/>
      <c r="BF1705" s="36"/>
      <c r="BG1705" s="11" t="s">
        <v>145</v>
      </c>
      <c r="BH1705" s="13"/>
      <c r="BI1705" s="13" t="s">
        <v>146</v>
      </c>
      <c r="BJ1705" s="15"/>
      <c r="BK1705" s="36"/>
      <c r="BL1705" s="194" t="s">
        <v>125</v>
      </c>
      <c r="BM1705" s="195"/>
      <c r="BN1705" s="196" t="s">
        <v>126</v>
      </c>
      <c r="BO1705" s="197"/>
      <c r="BP1705" s="36"/>
      <c r="BQ1705" s="11" t="s">
        <v>150</v>
      </c>
      <c r="BR1705" s="13"/>
      <c r="BS1705" s="13" t="s">
        <v>149</v>
      </c>
      <c r="BT1705" s="15"/>
      <c r="BU1705" s="20"/>
      <c r="BV1705" s="194" t="s">
        <v>129</v>
      </c>
      <c r="BW1705" s="195"/>
      <c r="BX1705" s="196" t="s">
        <v>130</v>
      </c>
      <c r="BY1705" s="197"/>
      <c r="BZ1705" s="36"/>
      <c r="CA1705" s="11" t="s">
        <v>154</v>
      </c>
      <c r="CB1705" s="13"/>
      <c r="CC1705" s="13" t="s">
        <v>153</v>
      </c>
      <c r="CD1705" s="15"/>
      <c r="CE1705" s="36"/>
      <c r="CF1705" s="194" t="s">
        <v>134</v>
      </c>
      <c r="CG1705" s="195"/>
      <c r="CH1705" s="196" t="s">
        <v>133</v>
      </c>
      <c r="CI1705" s="197"/>
      <c r="CK1705" s="11" t="s">
        <v>159</v>
      </c>
      <c r="CL1705" s="13"/>
      <c r="CM1705" s="13" t="s">
        <v>158</v>
      </c>
      <c r="CN1705" s="15"/>
      <c r="CP1705" s="109" t="s">
        <v>161</v>
      </c>
      <c r="CQ1705" s="110"/>
      <c r="CR1705" s="111" t="s">
        <v>162</v>
      </c>
      <c r="CS1705" s="112"/>
      <c r="CU1705" s="38" t="s">
        <v>29</v>
      </c>
      <c r="CW1705" s="55" t="s">
        <v>47</v>
      </c>
    </row>
    <row r="1706" spans="1:101" ht="18" customHeight="1" thickTop="1" thickBot="1">
      <c r="D1706" s="16">
        <v>0</v>
      </c>
      <c r="E1706" s="17">
        <f t="shared" ref="E1706" si="18056">$B1703*$E$4</f>
        <v>3.4208159999999999</v>
      </c>
      <c r="F1706" s="18">
        <v>1</v>
      </c>
      <c r="G1706" s="19">
        <v>0</v>
      </c>
      <c r="H1706" s="10"/>
      <c r="I1706" s="16">
        <v>0</v>
      </c>
      <c r="J1706" s="17">
        <v>0</v>
      </c>
      <c r="K1706" s="18">
        <v>1</v>
      </c>
      <c r="L1706" s="19">
        <v>0</v>
      </c>
      <c r="N1706" s="1">
        <f t="shared" ref="N1706" si="18057">D1706*I1703+F1706*I1706-E1706*J1703-G1706*J1706</f>
        <v>0</v>
      </c>
      <c r="O1706" s="4">
        <f t="shared" ref="O1706" si="18058">(D1706*J1703+E1706*I1703+F1706*J1706+G1706*I1706)</f>
        <v>3.4208159999999999</v>
      </c>
      <c r="P1706" s="2">
        <f t="shared" ref="P1706" si="18059">D1706*K1703+F1706*K1706-E1706*L1703-G1706*L1706</f>
        <v>-19.502893311488002</v>
      </c>
      <c r="Q1706" s="3">
        <f t="shared" ref="Q1706" si="18060">(D1706*L1703+E1706*K1703+F1706*L1706+G1706*K1706)</f>
        <v>0</v>
      </c>
      <c r="S1706" s="16">
        <v>0</v>
      </c>
      <c r="T1706" s="17">
        <f t="shared" ref="T1706" si="18061">$B1703*$T$4</f>
        <v>7.5788160000000007</v>
      </c>
      <c r="U1706" s="18">
        <v>1</v>
      </c>
      <c r="V1706" s="19">
        <v>0</v>
      </c>
      <c r="W1706" s="20"/>
      <c r="X1706" s="1">
        <f t="shared" ref="X1706" si="18062">N1706*S1703+P1706*S1706-O1706*T1703-Q1706*T1706</f>
        <v>0</v>
      </c>
      <c r="Y1706" s="4">
        <f t="shared" ref="Y1706" si="18063">(N1706*T1703+O1706*S1703+P1706*T1706+Q1706*S1706)</f>
        <v>-144.38802387539826</v>
      </c>
      <c r="Z1706" s="2">
        <f t="shared" ref="Z1706" si="18064">N1706*U1703+P1706*U1706-O1706*V1703-Q1706*V1706</f>
        <v>-19.502893311488002</v>
      </c>
      <c r="AA1706" s="3">
        <f t="shared" ref="AA1706" si="18065">(N1706*V1703+O1706*U1703+P1706*V1706+Q1706*U1706)</f>
        <v>0</v>
      </c>
      <c r="AB1706" s="20"/>
      <c r="AC1706" s="16">
        <v>0</v>
      </c>
      <c r="AD1706" s="17">
        <v>0</v>
      </c>
      <c r="AE1706" s="18">
        <v>1</v>
      </c>
      <c r="AF1706" s="19">
        <v>0</v>
      </c>
      <c r="AG1706" s="20"/>
      <c r="AH1706" s="1">
        <f t="shared" ref="AH1706" si="18066">X1706*AC1703+Z1706*AC1706-Y1706*AD1703-AA1706*AD1706</f>
        <v>0</v>
      </c>
      <c r="AI1706" s="4">
        <f t="shared" ref="AI1706" si="18067">(X1706*AD1703+Y1706*AC1703+Z1706*AD1706+AA1706*AC1706)</f>
        <v>-144.38802387539826</v>
      </c>
      <c r="AJ1706" s="2">
        <f t="shared" ref="AJ1706" si="18068">X1706*AE1703+Z1706*AE1706-Y1706*AF1703-AA1706*AF1706</f>
        <v>1019.0019041153113</v>
      </c>
      <c r="AK1706" s="3">
        <f t="shared" ref="AK1706" si="18069">(X1706*AF1703+Y1706*AE1703+Z1706*AF1706+AA1706*AE1706)</f>
        <v>0</v>
      </c>
      <c r="AL1706" s="20"/>
      <c r="AM1706" s="16">
        <v>0</v>
      </c>
      <c r="AN1706" s="17">
        <f t="shared" ref="AN1706" si="18070">$B1703*$AN$4</f>
        <v>8.0041919999999998</v>
      </c>
      <c r="AO1706" s="18">
        <v>1</v>
      </c>
      <c r="AP1706" s="19">
        <v>0</v>
      </c>
      <c r="AR1706" s="1">
        <f t="shared" ref="AR1706" si="18071">AH1706*AM1703+AJ1706*AM1706-AI1706*AN1703-AK1706*AN1706</f>
        <v>0</v>
      </c>
      <c r="AS1706" s="4">
        <f t="shared" ref="AS1706" si="18072">(AH1706*AN1703+AI1706*AM1703+AJ1706*AN1706+AK1706*AM1706)</f>
        <v>8011.8988650291431</v>
      </c>
      <c r="AT1706" s="2">
        <f t="shared" ref="AT1706" si="18073">AH1706*AO1703+AJ1706*AO1706-AI1706*AP1703-AK1706*AP1706</f>
        <v>1019.0019041153113</v>
      </c>
      <c r="AU1706" s="3">
        <f t="shared" ref="AU1706" si="18074">(AH1706*AP1703+AI1706*AO1703+AJ1706*AP1706+AK1706*AO1706)</f>
        <v>0</v>
      </c>
      <c r="AV1706" s="20"/>
      <c r="AW1706" s="16">
        <v>0</v>
      </c>
      <c r="AX1706" s="17">
        <v>0</v>
      </c>
      <c r="AY1706" s="18">
        <v>1</v>
      </c>
      <c r="AZ1706" s="19">
        <v>0</v>
      </c>
      <c r="BA1706" s="20"/>
      <c r="BB1706" s="1">
        <f t="shared" ref="BB1706" si="18075">AR1706*AW1703+AT1706*AW1706-AS1706*AX1703-AU1706*AX1706</f>
        <v>0</v>
      </c>
      <c r="BC1706" s="4">
        <f t="shared" ref="BC1706" si="18076">(AR1706*AX1703+AS1706*AW1703+AT1706*AX1706+AU1706*AW1706)</f>
        <v>8011.8988650291431</v>
      </c>
      <c r="BD1706" s="2">
        <f t="shared" ref="BD1706" si="18077">AR1706*AY1703+AT1706*AY1706-AS1706*AZ1703-AU1706*AZ1706</f>
        <v>-56606.244182854469</v>
      </c>
      <c r="BE1706" s="3">
        <f t="shared" ref="BE1706" si="18078">(AR1706*AZ1703+AS1706*AY1703+AT1706*AZ1706+AU1706*AY1706)</f>
        <v>0</v>
      </c>
      <c r="BF1706" s="20"/>
      <c r="BG1706" s="16">
        <v>0</v>
      </c>
      <c r="BH1706" s="17">
        <f t="shared" ref="BH1706" si="18079">$B1703*$BH$4</f>
        <v>7.5788160000000007</v>
      </c>
      <c r="BI1706" s="18">
        <v>1</v>
      </c>
      <c r="BJ1706" s="19">
        <v>0</v>
      </c>
      <c r="BK1706" s="20"/>
      <c r="BL1706" s="1">
        <f t="shared" ref="BL1706" si="18080">BB1706*BG1703+BD1706*BG1706-BC1706*BH1703-BE1706*BH1706</f>
        <v>0</v>
      </c>
      <c r="BM1706" s="4">
        <f t="shared" ref="BM1706" si="18081">(BB1706*BH1703+BC1706*BG1703+BD1706*BH1706+BE1706*BG1706)</f>
        <v>-420996.41024789523</v>
      </c>
      <c r="BN1706" s="2">
        <f t="shared" ref="BN1706" si="18082">BB1706*BI1703+BD1706*BI1706-BC1706*BJ1703-BE1706*BJ1706</f>
        <v>-56606.244182854469</v>
      </c>
      <c r="BO1706" s="3">
        <f t="shared" ref="BO1706" si="18083">(BB1706*BJ1703+BC1706*BI1703+BD1706*BJ1706+BE1706*BI1706)</f>
        <v>0</v>
      </c>
      <c r="BP1706" s="20"/>
      <c r="BQ1706" s="16">
        <v>0</v>
      </c>
      <c r="BR1706" s="17">
        <v>0</v>
      </c>
      <c r="BS1706" s="18">
        <v>1</v>
      </c>
      <c r="BT1706" s="19">
        <v>0</v>
      </c>
      <c r="BU1706" s="20"/>
      <c r="BV1706" s="1">
        <f t="shared" ref="BV1706" si="18084">BL1706*BQ1703+BN1706*BQ1706-BM1706*BR1703-BO1706*BR1706</f>
        <v>0</v>
      </c>
      <c r="BW1706" s="4">
        <f t="shared" ref="BW1706" si="18085">(BL1706*BR1703+BM1706*BQ1703+BN1706*BR1706+BO1706*BQ1706)</f>
        <v>-420996.41024789523</v>
      </c>
      <c r="BX1706" s="2">
        <f t="shared" ref="BX1706" si="18086">BL1706*BS1703+BN1706*BS1706-BM1706*BT1703-BO1706*BT1706</f>
        <v>2466664.3683938025</v>
      </c>
      <c r="BY1706" s="3">
        <f t="shared" ref="BY1706" si="18087">(BL1706*BT1703+BM1706*BS1703+BN1706*BT1706+BO1706*BS1706)</f>
        <v>0</v>
      </c>
      <c r="BZ1706" s="20"/>
      <c r="CA1706" s="16">
        <v>0</v>
      </c>
      <c r="CB1706" s="17">
        <f t="shared" ref="CB1706" si="18088">$B1703*$CB$4</f>
        <v>3.4208159999999999</v>
      </c>
      <c r="CC1706" s="18">
        <v>1</v>
      </c>
      <c r="CD1706" s="19">
        <v>0</v>
      </c>
      <c r="CE1706" s="20"/>
      <c r="CF1706" s="1">
        <f t="shared" ref="CF1706" si="18089">BV1706*CA1703+BX1706*CA1706-BW1706*CB1703-BY1706*CB1706</f>
        <v>0</v>
      </c>
      <c r="CG1706" s="4">
        <f t="shared" ref="CG1706" si="18090">(BV1706*CB1703+BW1706*CA1703+BX1706*CB1706+BY1706*CA1706)</f>
        <v>8017008.5277835196</v>
      </c>
      <c r="CH1706" s="2">
        <f t="shared" ref="CH1706" si="18091">BV1706*CC1703+BX1706*CC1706-BW1706*CD1703-BY1706*CD1706</f>
        <v>2466664.3683938025</v>
      </c>
      <c r="CI1706" s="3">
        <f t="shared" ref="CI1706" si="18092">(BV1706*CD1703+BW1706*CC1703+BX1706*CD1706+BY1706*CC1706)</f>
        <v>0</v>
      </c>
      <c r="CK1706" s="16">
        <f t="shared" ref="CK1706" si="18093">1/$CL$4</f>
        <v>1</v>
      </c>
      <c r="CL1706" s="17">
        <v>0</v>
      </c>
      <c r="CM1706" s="18">
        <v>1</v>
      </c>
      <c r="CN1706" s="19">
        <v>0</v>
      </c>
      <c r="CP1706" s="1">
        <f t="shared" ref="CP1706" si="18094">CF1706*CK1703+CH1706*CK1706-CG1706*CL1703-CI1706*CL1706</f>
        <v>2466664.3683938025</v>
      </c>
      <c r="CQ1706" s="4">
        <f t="shared" ref="CQ1706" si="18095">(CF1706*CL1703+CG1706*CK1703+CH1706*CL1706+CI1706*CK1706)</f>
        <v>8017008.5277835196</v>
      </c>
      <c r="CR1706" s="2">
        <f t="shared" ref="CR1706" si="18096">CF1706*CM1703+CH1706*CM1706-CG1706*CN1703-CI1706*CN1706</f>
        <v>2466664.3683938025</v>
      </c>
      <c r="CS1706" s="3">
        <f t="shared" ref="CS1706" si="18097">(CF1706*CN1703+CG1706*CM1703+CH1706*CN1706+CI1706*CM1706)</f>
        <v>0</v>
      </c>
      <c r="CU1706" s="39">
        <f t="shared" ref="CU1706" si="18098">(180/PI())*ATAN(-1*(CQ1703/CP1703))</f>
        <v>17.102027222883379</v>
      </c>
      <c r="CW1706" s="56">
        <f t="shared" ref="CW1706" si="18099">20*LOG(((1-(10^(CU1703/20)^2)*(1-((1-CW1703)/(1+CW1703))^2))^0.5))</f>
        <v>-1.6200701438095373E-13</v>
      </c>
    </row>
    <row r="1707" spans="1:101" ht="18" customHeight="1"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  <c r="V1707" s="20"/>
      <c r="W1707" s="20"/>
      <c r="X1707" s="20"/>
      <c r="Y1707" s="20"/>
      <c r="Z1707" s="20"/>
      <c r="AA1707" s="20"/>
      <c r="AB1707" s="30"/>
      <c r="AC1707" s="20"/>
      <c r="AD1707" s="20"/>
      <c r="AE1707" s="20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</row>
    <row r="1708" spans="1:101" ht="18" customHeight="1"/>
    <row r="1709" spans="1:101" ht="18" customHeight="1" thickBot="1">
      <c r="A1709" s="23"/>
      <c r="B1709" s="23"/>
      <c r="C1709" s="23"/>
      <c r="D1709" s="20" t="s">
        <v>6</v>
      </c>
      <c r="E1709" s="20"/>
      <c r="F1709" s="20"/>
      <c r="G1709" s="20"/>
      <c r="H1709" s="20"/>
      <c r="I1709" s="20" t="s">
        <v>7</v>
      </c>
      <c r="J1709" s="20"/>
      <c r="K1709" s="20"/>
      <c r="L1709" s="20"/>
      <c r="M1709" s="23"/>
      <c r="N1709" s="23"/>
      <c r="O1709" s="24" t="s">
        <v>8</v>
      </c>
      <c r="P1709" s="23"/>
      <c r="Q1709" s="23"/>
      <c r="R1709" s="23"/>
      <c r="S1709" s="20"/>
      <c r="T1709" s="20" t="s">
        <v>9</v>
      </c>
      <c r="U1709" s="23"/>
      <c r="V1709" s="23"/>
      <c r="W1709" s="23"/>
      <c r="X1709" s="23"/>
      <c r="Y1709" s="24" t="s">
        <v>10</v>
      </c>
      <c r="Z1709" s="23"/>
      <c r="AA1709" s="23"/>
      <c r="AB1709" s="23"/>
      <c r="AC1709" s="24" t="s">
        <v>11</v>
      </c>
      <c r="AD1709" s="20"/>
      <c r="AE1709" s="20"/>
      <c r="AF1709" s="20"/>
      <c r="AG1709" s="20"/>
      <c r="AH1709" s="23"/>
      <c r="AI1709" s="24" t="s">
        <v>12</v>
      </c>
      <c r="AJ1709" s="23"/>
      <c r="AK1709" s="23"/>
      <c r="AL1709" s="20"/>
      <c r="AM1709" s="24" t="s">
        <v>21</v>
      </c>
      <c r="AN1709" s="20"/>
      <c r="AO1709" s="23"/>
      <c r="AP1709" s="23"/>
      <c r="AQ1709" s="23"/>
      <c r="AR1709" s="23"/>
      <c r="AS1709" s="24" t="s">
        <v>87</v>
      </c>
      <c r="AT1709" s="23"/>
      <c r="AU1709" s="23"/>
      <c r="AV1709" s="23"/>
      <c r="AW1709" s="24" t="s">
        <v>22</v>
      </c>
      <c r="AX1709" s="20"/>
      <c r="AY1709" s="20"/>
      <c r="AZ1709" s="20"/>
      <c r="BA1709" s="20"/>
      <c r="BB1709" s="23"/>
      <c r="BC1709" s="24" t="s">
        <v>13</v>
      </c>
      <c r="BD1709" s="23"/>
      <c r="BE1709" s="23"/>
      <c r="BF1709" s="23"/>
      <c r="BG1709" s="24" t="s">
        <v>23</v>
      </c>
      <c r="BH1709" s="20"/>
      <c r="BI1709" s="23"/>
      <c r="BJ1709" s="23"/>
      <c r="BK1709" s="23"/>
      <c r="BL1709" s="23"/>
      <c r="BM1709" s="24" t="s">
        <v>24</v>
      </c>
      <c r="BN1709" s="23"/>
      <c r="BO1709" s="23"/>
      <c r="BP1709" s="23"/>
      <c r="BQ1709" s="24" t="s">
        <v>22</v>
      </c>
      <c r="BR1709" s="20"/>
      <c r="BS1709" s="20"/>
      <c r="BT1709" s="20"/>
      <c r="BU1709" s="20"/>
      <c r="BV1709" s="23"/>
      <c r="BW1709" s="24" t="s">
        <v>25</v>
      </c>
      <c r="BX1709" s="23"/>
      <c r="BY1709" s="23"/>
      <c r="BZ1709" s="23"/>
      <c r="CA1709" s="24" t="s">
        <v>23</v>
      </c>
      <c r="CB1709" s="20"/>
      <c r="CC1709" s="23"/>
      <c r="CD1709" s="23"/>
      <c r="CE1709" s="23"/>
      <c r="CF1709" s="23"/>
      <c r="CG1709" s="24" t="s">
        <v>88</v>
      </c>
      <c r="CH1709" s="23"/>
      <c r="CI1709" s="23"/>
      <c r="CJ1709" s="23"/>
      <c r="CK1709" s="24" t="s">
        <v>155</v>
      </c>
      <c r="CL1709" s="24"/>
      <c r="CM1709" s="23"/>
      <c r="CN1709" s="23"/>
      <c r="CO1709" s="23"/>
      <c r="CP1709" s="23"/>
      <c r="CQ1709" s="24" t="s">
        <v>89</v>
      </c>
      <c r="CR1709" s="23"/>
      <c r="CS1709" s="23"/>
    </row>
    <row r="1710" spans="1:101" ht="18" customHeight="1" thickBot="1">
      <c r="A1710" s="23"/>
      <c r="B1710" s="33"/>
      <c r="C1710" s="23"/>
      <c r="D1710" s="7" t="s">
        <v>99</v>
      </c>
      <c r="E1710" s="8"/>
      <c r="F1710" s="8" t="s">
        <v>100</v>
      </c>
      <c r="G1710" s="9"/>
      <c r="H1710" s="10"/>
      <c r="I1710" s="7" t="s">
        <v>103</v>
      </c>
      <c r="J1710" s="8"/>
      <c r="K1710" s="8" t="s">
        <v>104</v>
      </c>
      <c r="L1710" s="9"/>
      <c r="M1710" s="23"/>
      <c r="N1710" s="194" t="s">
        <v>74</v>
      </c>
      <c r="O1710" s="195"/>
      <c r="P1710" s="196" t="s">
        <v>75</v>
      </c>
      <c r="Q1710" s="197"/>
      <c r="R1710" s="23"/>
      <c r="S1710" s="7" t="s">
        <v>2</v>
      </c>
      <c r="T1710" s="8"/>
      <c r="U1710" s="8" t="s">
        <v>3</v>
      </c>
      <c r="V1710" s="9"/>
      <c r="W1710" s="20"/>
      <c r="X1710" s="194" t="s">
        <v>108</v>
      </c>
      <c r="Y1710" s="195"/>
      <c r="Z1710" s="196" t="s">
        <v>109</v>
      </c>
      <c r="AA1710" s="197"/>
      <c r="AB1710" s="20"/>
      <c r="AC1710" s="7" t="s">
        <v>107</v>
      </c>
      <c r="AD1710" s="8"/>
      <c r="AE1710" s="8" t="s">
        <v>14</v>
      </c>
      <c r="AF1710" s="9"/>
      <c r="AG1710" s="20"/>
      <c r="AH1710" s="194" t="s">
        <v>112</v>
      </c>
      <c r="AI1710" s="195"/>
      <c r="AJ1710" s="196" t="s">
        <v>113</v>
      </c>
      <c r="AK1710" s="197"/>
      <c r="AL1710" s="20"/>
      <c r="AM1710" s="106" t="s">
        <v>135</v>
      </c>
      <c r="AN1710" s="107"/>
      <c r="AO1710" s="107" t="s">
        <v>136</v>
      </c>
      <c r="AP1710" s="108"/>
      <c r="AQ1710" s="23"/>
      <c r="AR1710" s="194" t="s">
        <v>116</v>
      </c>
      <c r="AS1710" s="195"/>
      <c r="AT1710" s="196" t="s">
        <v>0</v>
      </c>
      <c r="AU1710" s="197"/>
      <c r="AV1710" s="36"/>
      <c r="AW1710" s="7" t="s">
        <v>139</v>
      </c>
      <c r="AX1710" s="8"/>
      <c r="AY1710" s="8" t="s">
        <v>140</v>
      </c>
      <c r="AZ1710" s="9"/>
      <c r="BA1710" s="20"/>
      <c r="BB1710" s="194" t="s">
        <v>119</v>
      </c>
      <c r="BC1710" s="195"/>
      <c r="BD1710" s="196" t="s">
        <v>120</v>
      </c>
      <c r="BE1710" s="197"/>
      <c r="BF1710" s="36"/>
      <c r="BG1710" s="190" t="s">
        <v>143</v>
      </c>
      <c r="BH1710" s="191"/>
      <c r="BI1710" s="192" t="s">
        <v>144</v>
      </c>
      <c r="BJ1710" s="193"/>
      <c r="BK1710" s="36"/>
      <c r="BL1710" s="194" t="s">
        <v>123</v>
      </c>
      <c r="BM1710" s="195"/>
      <c r="BN1710" s="196" t="s">
        <v>124</v>
      </c>
      <c r="BO1710" s="197"/>
      <c r="BP1710" s="36"/>
      <c r="BQ1710" s="7" t="s">
        <v>147</v>
      </c>
      <c r="BR1710" s="8"/>
      <c r="BS1710" s="8" t="s">
        <v>148</v>
      </c>
      <c r="BT1710" s="9"/>
      <c r="BU1710" s="20"/>
      <c r="BV1710" s="194" t="s">
        <v>127</v>
      </c>
      <c r="BW1710" s="195"/>
      <c r="BX1710" s="196" t="s">
        <v>128</v>
      </c>
      <c r="BY1710" s="197"/>
      <c r="BZ1710" s="36"/>
      <c r="CA1710" s="7" t="s">
        <v>151</v>
      </c>
      <c r="CB1710" s="8"/>
      <c r="CC1710" s="8" t="s">
        <v>152</v>
      </c>
      <c r="CD1710" s="9"/>
      <c r="CE1710" s="36"/>
      <c r="CF1710" s="194" t="s">
        <v>131</v>
      </c>
      <c r="CG1710" s="195"/>
      <c r="CH1710" s="196" t="s">
        <v>132</v>
      </c>
      <c r="CI1710" s="197"/>
      <c r="CJ1710" s="23"/>
      <c r="CK1710" s="7" t="s">
        <v>156</v>
      </c>
      <c r="CL1710" s="8"/>
      <c r="CM1710" s="8" t="s">
        <v>157</v>
      </c>
      <c r="CN1710" s="9"/>
      <c r="CO1710" s="23"/>
      <c r="CP1710" s="194" t="s">
        <v>160</v>
      </c>
      <c r="CQ1710" s="195"/>
      <c r="CR1710" s="196" t="s">
        <v>132</v>
      </c>
      <c r="CS1710" s="197"/>
      <c r="CU1710" s="26" t="s">
        <v>15</v>
      </c>
      <c r="CW1710" s="52" t="s">
        <v>46</v>
      </c>
    </row>
    <row r="1711" spans="1:101" ht="18" customHeight="1" thickTop="1" thickBot="1">
      <c r="B1711" s="34">
        <v>4.22</v>
      </c>
      <c r="D1711" s="11">
        <v>1</v>
      </c>
      <c r="E1711" s="12">
        <v>0</v>
      </c>
      <c r="F1711" s="13">
        <v>0</v>
      </c>
      <c r="G1711" s="14">
        <v>0</v>
      </c>
      <c r="H1711" s="10"/>
      <c r="I1711" s="11">
        <v>1</v>
      </c>
      <c r="J1711" s="12">
        <v>0</v>
      </c>
      <c r="K1711" s="13">
        <v>0</v>
      </c>
      <c r="L1711" s="40">
        <f t="shared" ref="L1711" si="18100">$B1711*$J$4</f>
        <v>6.0221087999999998</v>
      </c>
      <c r="N1711" s="1">
        <f t="shared" ref="N1711" si="18101">D1711*I1711+F1711*I1714-E1711*J1711-G1711*J1714</f>
        <v>1</v>
      </c>
      <c r="O1711" s="4">
        <f t="shared" ref="O1711" si="18102">(D1711*J1711+E1711*I1711+F1711*J1714+G1711*I1714)</f>
        <v>0</v>
      </c>
      <c r="P1711" s="2">
        <f t="shared" ref="P1711" si="18103">D1711*K1711+F1711*K1714-E1711*L1711-G1711*L1714</f>
        <v>0</v>
      </c>
      <c r="Q1711" s="3">
        <f t="shared" ref="Q1711" si="18104">(D1711*L1711+E1711*K1711+F1711*L1714+G1711*K1714)</f>
        <v>6.0221087999999998</v>
      </c>
      <c r="S1711" s="11">
        <v>1</v>
      </c>
      <c r="T1711" s="12">
        <v>0</v>
      </c>
      <c r="U1711" s="13">
        <v>0</v>
      </c>
      <c r="V1711" s="13">
        <v>0</v>
      </c>
      <c r="W1711" s="20"/>
      <c r="X1711" s="1">
        <f t="shared" ref="X1711" si="18105">N1711*S1711+P1711*S1714-O1711*T1711-Q1711*T1714</f>
        <v>-44.85779002492928</v>
      </c>
      <c r="Y1711" s="4">
        <f t="shared" ref="Y1711" si="18106">(N1711*T1711+O1711*S1711+P1711*T1714+Q1711*S1714)</f>
        <v>0</v>
      </c>
      <c r="Z1711" s="2">
        <f t="shared" ref="Z1711" si="18107">N1711*U1711+P1711*U1714-O1711*V1711-Q1711*V1714</f>
        <v>0</v>
      </c>
      <c r="AA1711" s="3">
        <f t="shared" ref="AA1711" si="18108">(N1711*V1711+O1711*U1711+P1711*V1714+Q1711*U1714)</f>
        <v>6.0221087999999998</v>
      </c>
      <c r="AB1711" s="20"/>
      <c r="AC1711" s="11">
        <v>1</v>
      </c>
      <c r="AD1711" s="12">
        <v>0</v>
      </c>
      <c r="AE1711" s="13">
        <v>0</v>
      </c>
      <c r="AF1711" s="40">
        <f t="shared" ref="AF1711" si="18109">$B1711*$AD$4</f>
        <v>7.2267077999999998</v>
      </c>
      <c r="AG1711" s="20"/>
      <c r="AH1711" s="1">
        <f t="shared" ref="AH1711" si="18110">X1711*AC1711+Z1711*AC1714-Y1711*AD1711-AA1711*AD1714</f>
        <v>-44.85779002492928</v>
      </c>
      <c r="AI1711" s="4">
        <f t="shared" ref="AI1711" si="18111">(X1711*AD1711+Y1711*AC1711+Z1711*AD1714+AA1711*AC1714)</f>
        <v>0</v>
      </c>
      <c r="AJ1711" s="2">
        <f t="shared" ref="AJ1711" si="18112">X1711*AE1711+Z1711*AE1714-Y1711*AF1711-AA1711*AF1714</f>
        <v>0</v>
      </c>
      <c r="AK1711" s="3">
        <f t="shared" ref="AK1711" si="18113">(X1711*AF1711+Y1711*AE1711+Z1711*AF1714+AA1711*AE1714)</f>
        <v>-318.15203226391861</v>
      </c>
      <c r="AL1711" s="20"/>
      <c r="AM1711" s="11">
        <v>1</v>
      </c>
      <c r="AN1711" s="12">
        <v>0</v>
      </c>
      <c r="AO1711" s="13">
        <v>0</v>
      </c>
      <c r="AP1711" s="14">
        <v>0</v>
      </c>
      <c r="AR1711" s="1">
        <f t="shared" ref="AR1711" si="18114">AH1711*AM1711+AJ1711*AM1714-AI1711*AN1711-AK1711*AN1714</f>
        <v>2513.8185897458156</v>
      </c>
      <c r="AS1711" s="4">
        <f t="shared" ref="AS1711" si="18115">(AH1711*AN1711+AI1711*AM1711+AJ1711*AN1714+AK1711*AM1714)</f>
        <v>0</v>
      </c>
      <c r="AT1711" s="2">
        <f t="shared" ref="AT1711" si="18116">AH1711*AO1711+AJ1711*AO1714-AI1711*AP1711-AK1711*AP1714</f>
        <v>0</v>
      </c>
      <c r="AU1711" s="3">
        <f t="shared" ref="AU1711" si="18117">(AH1711*AP1711+AI1711*AO1711+AJ1711*AP1714+AK1711*AO1714)</f>
        <v>-318.15203226391861</v>
      </c>
      <c r="AV1711" s="20"/>
      <c r="AW1711" s="11">
        <v>1</v>
      </c>
      <c r="AX1711" s="12">
        <v>0</v>
      </c>
      <c r="AY1711" s="13">
        <v>0</v>
      </c>
      <c r="AZ1711" s="40">
        <f t="shared" ref="AZ1711" si="18118">$B1711*$AX$4</f>
        <v>7.2267077999999998</v>
      </c>
      <c r="BA1711" s="20"/>
      <c r="BB1711" s="1">
        <f t="shared" ref="BB1711" si="18119">AR1711*AW1711+AT1711*AW1714-AS1711*AX1711-AU1711*AX1714</f>
        <v>2513.8185897458156</v>
      </c>
      <c r="BC1711" s="4">
        <f t="shared" ref="BC1711" si="18120">(AR1711*AX1711+AS1711*AW1711+AT1711*AX1714+AU1711*AW1714)</f>
        <v>0</v>
      </c>
      <c r="BD1711" s="2">
        <f t="shared" ref="BD1711" si="18121">AR1711*AY1711+AT1711*AY1714-AS1711*AZ1711-AU1711*AZ1714</f>
        <v>0</v>
      </c>
      <c r="BE1711" s="3">
        <f t="shared" ref="BE1711" si="18122">(AR1711*AZ1711+AS1711*AY1711+AT1711*AZ1714+AU1711*AY1714)</f>
        <v>17848.480378037166</v>
      </c>
      <c r="BF1711" s="20"/>
      <c r="BG1711" s="11">
        <v>1</v>
      </c>
      <c r="BH1711" s="12">
        <v>0</v>
      </c>
      <c r="BI1711" s="13">
        <v>0</v>
      </c>
      <c r="BJ1711" s="14">
        <v>0</v>
      </c>
      <c r="BK1711" s="20"/>
      <c r="BL1711" s="1">
        <f t="shared" ref="BL1711" si="18123">BB1711*BG1711+BD1711*BG1714-BC1711*BH1711-BE1711*BH1714</f>
        <v>-133400.67459245952</v>
      </c>
      <c r="BM1711" s="4">
        <f t="shared" ref="BM1711" si="18124">(BB1711*BH1711+BC1711*BG1711+BD1711*BH1714+BE1711*BG1714)</f>
        <v>0</v>
      </c>
      <c r="BN1711" s="2">
        <f t="shared" ref="BN1711" si="18125">BB1711*BI1711+BD1711*BI1714-BC1711*BJ1711-BE1711*BJ1714</f>
        <v>0</v>
      </c>
      <c r="BO1711" s="3">
        <f t="shared" ref="BO1711" si="18126">(BB1711*BJ1711+BC1711*BI1711+BD1711*BJ1714+BE1711*BI1714)</f>
        <v>17848.480378037166</v>
      </c>
      <c r="BP1711" s="20"/>
      <c r="BQ1711" s="11">
        <v>1</v>
      </c>
      <c r="BR1711" s="12">
        <v>0</v>
      </c>
      <c r="BS1711" s="13">
        <v>0</v>
      </c>
      <c r="BT1711" s="40">
        <f t="shared" ref="BT1711" si="18127">$B1711*BR$4</f>
        <v>6.0221087999999998</v>
      </c>
      <c r="BU1711" s="20"/>
      <c r="BV1711" s="1">
        <f t="shared" ref="BV1711" si="18128">BL1711*BQ1711+BN1711*BQ1714-BM1711*BR1711-BO1711*BR1714</f>
        <v>-133400.67459245952</v>
      </c>
      <c r="BW1711" s="4">
        <f t="shared" ref="BW1711" si="18129">(BL1711*BR1711+BM1711*BQ1711+BN1711*BR1714+BO1711*BQ1714)</f>
        <v>0</v>
      </c>
      <c r="BX1711" s="2">
        <f t="shared" ref="BX1711" si="18130">BL1711*BS1711+BN1711*BS1714-BM1711*BT1711-BO1711*BT1714</f>
        <v>0</v>
      </c>
      <c r="BY1711" s="3">
        <f t="shared" ref="BY1711" si="18131">(BL1711*BT1711+BM1711*BS1711+BN1711*BT1714+BO1711*BS1714)</f>
        <v>-785504.89601114963</v>
      </c>
      <c r="BZ1711" s="20"/>
      <c r="CA1711" s="11">
        <v>1</v>
      </c>
      <c r="CB1711" s="12">
        <v>0</v>
      </c>
      <c r="CC1711" s="13">
        <v>0</v>
      </c>
      <c r="CD1711" s="14">
        <v>0</v>
      </c>
      <c r="CE1711" s="20"/>
      <c r="CF1711" s="1">
        <f t="shared" ref="CF1711" si="18132">BV1711*CA1711+BX1711*CA1714-BW1711*CB1711-BY1711*CB1714</f>
        <v>2566462.6023148801</v>
      </c>
      <c r="CG1711" s="4">
        <f t="shared" ref="CG1711" si="18133">(BV1711*CB1711+BW1711*CA1711+BX1711*CB1714+BY1711*CA1714)</f>
        <v>0</v>
      </c>
      <c r="CH1711" s="2">
        <f t="shared" ref="CH1711" si="18134">BV1711*CC1711+BX1711*CC1714-BW1711*CD1711-BY1711*CD1714</f>
        <v>0</v>
      </c>
      <c r="CI1711" s="3">
        <f t="shared" ref="CI1711" si="18135">(BV1711*CD1711+BW1711*CC1711+BX1711*CD1714+BY1711*CC1714)</f>
        <v>-785504.89601114963</v>
      </c>
      <c r="CJ1711" s="28"/>
      <c r="CK1711" s="11">
        <v>1</v>
      </c>
      <c r="CL1711" s="12">
        <v>0</v>
      </c>
      <c r="CM1711" s="13">
        <v>0</v>
      </c>
      <c r="CN1711" s="14">
        <v>0</v>
      </c>
      <c r="CP1711" s="1">
        <f t="shared" ref="CP1711" si="18136">CF1711*CK1711+CH1711*CK1714-CG1711*CL1711-CI1711*CL1714</f>
        <v>2566462.6023148801</v>
      </c>
      <c r="CQ1711" s="4">
        <f t="shared" ref="CQ1711" si="18137">(CF1711*CL1711+CG1711*CK1711+CH1711*CL1714+CI1711*CK1714)</f>
        <v>-785504.89601114963</v>
      </c>
      <c r="CR1711" s="2">
        <f t="shared" ref="CR1711" si="18138">CF1711*CM1711+CH1711*CM1714-CG1711*CN1711-CI1711*CN1714</f>
        <v>0</v>
      </c>
      <c r="CS1711" s="3">
        <f t="shared" ref="CS1711" si="18139">(CF1711*CN1711+CG1711*CM1711+CH1711*CN1714+CI1711*CM1714)</f>
        <v>-785504.89601114963</v>
      </c>
      <c r="CU1711" s="29">
        <f t="shared" ref="CU1711" si="18140">20*LOG(((1+$CL$4)/$CL$4)/((CP1711+CP1714)^2+(CQ1711+CQ1714)^2)^0.5)</f>
        <v>-133.22759267884121</v>
      </c>
      <c r="CW1711" s="53">
        <f t="shared" ref="CW1711" si="18141">((CP1711^2+CQ1711^2)^0.5)/((CP1714^2+CQ1714^2)^0.5)</f>
        <v>0.30606520247080715</v>
      </c>
    </row>
    <row r="1712" spans="1:101" ht="18" customHeight="1" thickBot="1">
      <c r="D1712" s="11"/>
      <c r="E1712" s="13"/>
      <c r="F1712" s="13"/>
      <c r="G1712" s="15"/>
      <c r="H1712" s="10"/>
      <c r="I1712" s="11"/>
      <c r="J1712" s="13"/>
      <c r="K1712" s="13"/>
      <c r="L1712" s="15"/>
      <c r="N1712" s="5"/>
      <c r="Q1712" s="6"/>
      <c r="S1712" s="11"/>
      <c r="T1712" s="13"/>
      <c r="U1712" s="13"/>
      <c r="V1712" s="15"/>
      <c r="W1712" s="20"/>
      <c r="X1712" s="5"/>
      <c r="AA1712" s="6"/>
      <c r="AB1712" s="20"/>
      <c r="AC1712" s="11"/>
      <c r="AD1712" s="13"/>
      <c r="AE1712" s="13"/>
      <c r="AF1712" s="15"/>
      <c r="AG1712" s="20"/>
      <c r="AH1712" s="5"/>
      <c r="AK1712" s="6"/>
      <c r="AL1712" s="20"/>
      <c r="AM1712" s="11"/>
      <c r="AN1712" s="13"/>
      <c r="AO1712" s="13"/>
      <c r="AP1712" s="15"/>
      <c r="AR1712" s="5"/>
      <c r="AU1712" s="6"/>
      <c r="AW1712" s="11"/>
      <c r="AX1712" s="13"/>
      <c r="AY1712" s="13"/>
      <c r="AZ1712" s="15"/>
      <c r="BA1712" s="20"/>
      <c r="BB1712" s="5"/>
      <c r="BE1712" s="6"/>
      <c r="BG1712" s="11"/>
      <c r="BH1712" s="13"/>
      <c r="BI1712" s="13"/>
      <c r="BJ1712" s="15"/>
      <c r="BL1712" s="5"/>
      <c r="BO1712" s="6"/>
      <c r="BQ1712" s="11"/>
      <c r="BR1712" s="13"/>
      <c r="BS1712" s="13"/>
      <c r="BT1712" s="15"/>
      <c r="BU1712" s="20"/>
      <c r="BV1712" s="5"/>
      <c r="BY1712" s="6"/>
      <c r="CA1712" s="11"/>
      <c r="CB1712" s="13"/>
      <c r="CC1712" s="13"/>
      <c r="CD1712" s="15"/>
      <c r="CF1712" s="5"/>
      <c r="CI1712" s="6"/>
      <c r="CK1712" s="11"/>
      <c r="CL1712" s="13"/>
      <c r="CM1712" s="13"/>
      <c r="CN1712" s="15"/>
      <c r="CP1712" s="5"/>
      <c r="CS1712" s="6"/>
      <c r="CW1712" s="54"/>
    </row>
    <row r="1713" spans="1:101" ht="18" customHeight="1" thickBot="1">
      <c r="D1713" s="11" t="s">
        <v>101</v>
      </c>
      <c r="E1713" s="13"/>
      <c r="F1713" s="13" t="s">
        <v>102</v>
      </c>
      <c r="G1713" s="15"/>
      <c r="H1713" s="10"/>
      <c r="I1713" s="11" t="s">
        <v>106</v>
      </c>
      <c r="J1713" s="13"/>
      <c r="K1713" s="13" t="s">
        <v>105</v>
      </c>
      <c r="L1713" s="15"/>
      <c r="N1713" s="194" t="s">
        <v>16</v>
      </c>
      <c r="O1713" s="195"/>
      <c r="P1713" s="196" t="s">
        <v>17</v>
      </c>
      <c r="Q1713" s="197"/>
      <c r="S1713" s="11" t="s">
        <v>4</v>
      </c>
      <c r="T1713" s="13"/>
      <c r="U1713" s="13" t="s">
        <v>5</v>
      </c>
      <c r="V1713" s="15"/>
      <c r="W1713" s="20"/>
      <c r="X1713" s="194" t="s">
        <v>111</v>
      </c>
      <c r="Y1713" s="195"/>
      <c r="Z1713" s="196" t="s">
        <v>110</v>
      </c>
      <c r="AA1713" s="197"/>
      <c r="AB1713" s="20"/>
      <c r="AC1713" s="11" t="s">
        <v>18</v>
      </c>
      <c r="AD1713" s="13"/>
      <c r="AE1713" s="13" t="s">
        <v>19</v>
      </c>
      <c r="AF1713" s="15"/>
      <c r="AG1713" s="20"/>
      <c r="AH1713" s="194" t="s">
        <v>114</v>
      </c>
      <c r="AI1713" s="195"/>
      <c r="AJ1713" s="196" t="s">
        <v>115</v>
      </c>
      <c r="AK1713" s="197"/>
      <c r="AL1713" s="20"/>
      <c r="AM1713" s="11" t="s">
        <v>138</v>
      </c>
      <c r="AN1713" s="13"/>
      <c r="AO1713" s="13" t="s">
        <v>137</v>
      </c>
      <c r="AP1713" s="15"/>
      <c r="AR1713" s="194" t="s">
        <v>117</v>
      </c>
      <c r="AS1713" s="195"/>
      <c r="AT1713" s="196" t="s">
        <v>118</v>
      </c>
      <c r="AU1713" s="197"/>
      <c r="AV1713" s="36"/>
      <c r="AW1713" s="11" t="s">
        <v>142</v>
      </c>
      <c r="AX1713" s="13"/>
      <c r="AY1713" s="13" t="s">
        <v>141</v>
      </c>
      <c r="AZ1713" s="15"/>
      <c r="BA1713" s="20"/>
      <c r="BB1713" s="194" t="s">
        <v>122</v>
      </c>
      <c r="BC1713" s="195"/>
      <c r="BD1713" s="196" t="s">
        <v>121</v>
      </c>
      <c r="BE1713" s="197"/>
      <c r="BF1713" s="36"/>
      <c r="BG1713" s="11" t="s">
        <v>145</v>
      </c>
      <c r="BH1713" s="13"/>
      <c r="BI1713" s="13" t="s">
        <v>146</v>
      </c>
      <c r="BJ1713" s="15"/>
      <c r="BK1713" s="36"/>
      <c r="BL1713" s="194" t="s">
        <v>125</v>
      </c>
      <c r="BM1713" s="195"/>
      <c r="BN1713" s="196" t="s">
        <v>126</v>
      </c>
      <c r="BO1713" s="197"/>
      <c r="BP1713" s="36"/>
      <c r="BQ1713" s="11" t="s">
        <v>150</v>
      </c>
      <c r="BR1713" s="13"/>
      <c r="BS1713" s="13" t="s">
        <v>149</v>
      </c>
      <c r="BT1713" s="15"/>
      <c r="BU1713" s="20"/>
      <c r="BV1713" s="194" t="s">
        <v>129</v>
      </c>
      <c r="BW1713" s="195"/>
      <c r="BX1713" s="196" t="s">
        <v>130</v>
      </c>
      <c r="BY1713" s="197"/>
      <c r="BZ1713" s="36"/>
      <c r="CA1713" s="11" t="s">
        <v>154</v>
      </c>
      <c r="CB1713" s="13"/>
      <c r="CC1713" s="13" t="s">
        <v>153</v>
      </c>
      <c r="CD1713" s="15"/>
      <c r="CE1713" s="36"/>
      <c r="CF1713" s="194" t="s">
        <v>134</v>
      </c>
      <c r="CG1713" s="195"/>
      <c r="CH1713" s="196" t="s">
        <v>133</v>
      </c>
      <c r="CI1713" s="197"/>
      <c r="CK1713" s="11" t="s">
        <v>159</v>
      </c>
      <c r="CL1713" s="13"/>
      <c r="CM1713" s="13" t="s">
        <v>158</v>
      </c>
      <c r="CN1713" s="15"/>
      <c r="CP1713" s="109" t="s">
        <v>161</v>
      </c>
      <c r="CQ1713" s="110"/>
      <c r="CR1713" s="111" t="s">
        <v>162</v>
      </c>
      <c r="CS1713" s="112"/>
      <c r="CU1713" s="38" t="s">
        <v>29</v>
      </c>
      <c r="CW1713" s="55" t="s">
        <v>47</v>
      </c>
    </row>
    <row r="1714" spans="1:101" ht="18" customHeight="1" thickTop="1" thickBot="1">
      <c r="D1714" s="16">
        <v>0</v>
      </c>
      <c r="E1714" s="17">
        <f t="shared" ref="E1714" si="18142">$B1711*$E$4</f>
        <v>3.4371055999999998</v>
      </c>
      <c r="F1714" s="18">
        <v>1</v>
      </c>
      <c r="G1714" s="19">
        <v>0</v>
      </c>
      <c r="H1714" s="10"/>
      <c r="I1714" s="16">
        <v>0</v>
      </c>
      <c r="J1714" s="17">
        <v>0</v>
      </c>
      <c r="K1714" s="18">
        <v>1</v>
      </c>
      <c r="L1714" s="19">
        <v>0</v>
      </c>
      <c r="N1714" s="1">
        <f t="shared" ref="N1714" si="18143">D1714*I1711+F1714*I1714-E1714*J1711-G1714*J1714</f>
        <v>0</v>
      </c>
      <c r="O1714" s="4">
        <f t="shared" ref="O1714" si="18144">(D1714*J1711+E1714*I1711+F1714*J1714+G1714*I1714)</f>
        <v>3.4371055999999998</v>
      </c>
      <c r="P1714" s="2">
        <f t="shared" ref="P1714" si="18145">D1714*K1711+F1714*K1714-E1714*L1711-G1714*L1714</f>
        <v>-19.698623880289279</v>
      </c>
      <c r="Q1714" s="3">
        <f t="shared" ref="Q1714" si="18146">(D1714*L1711+E1714*K1711+F1714*L1714+G1714*K1714)</f>
        <v>0</v>
      </c>
      <c r="S1714" s="16">
        <v>0</v>
      </c>
      <c r="T1714" s="17">
        <f t="shared" ref="T1714" si="18147">$B1711*$T$4</f>
        <v>7.6149056000000002</v>
      </c>
      <c r="U1714" s="18">
        <v>1</v>
      </c>
      <c r="V1714" s="19">
        <v>0</v>
      </c>
      <c r="W1714" s="20"/>
      <c r="X1714" s="1">
        <f t="shared" ref="X1714" si="18148">N1714*S1711+P1714*S1714-O1714*T1711-Q1714*T1714</f>
        <v>0</v>
      </c>
      <c r="Y1714" s="4">
        <f t="shared" ref="Y1714" si="18149">(N1714*T1711+O1714*S1711+P1714*T1714+Q1714*S1714)</f>
        <v>-146.56605569830856</v>
      </c>
      <c r="Z1714" s="2">
        <f t="shared" ref="Z1714" si="18150">N1714*U1711+P1714*U1714-O1714*V1711-Q1714*V1714</f>
        <v>-19.698623880289279</v>
      </c>
      <c r="AA1714" s="3">
        <f t="shared" ref="AA1714" si="18151">(N1714*V1711+O1714*U1711+P1714*V1714+Q1714*U1714)</f>
        <v>0</v>
      </c>
      <c r="AB1714" s="20"/>
      <c r="AC1714" s="16">
        <v>0</v>
      </c>
      <c r="AD1714" s="17">
        <v>0</v>
      </c>
      <c r="AE1714" s="18">
        <v>1</v>
      </c>
      <c r="AF1714" s="19">
        <v>0</v>
      </c>
      <c r="AG1714" s="20"/>
      <c r="AH1714" s="1">
        <f t="shared" ref="AH1714" si="18152">X1714*AC1711+Z1714*AC1714-Y1714*AD1711-AA1714*AD1714</f>
        <v>0</v>
      </c>
      <c r="AI1714" s="4">
        <f t="shared" ref="AI1714" si="18153">(X1714*AD1711+Y1714*AC1711+Z1714*AD1714+AA1714*AC1714)</f>
        <v>-146.56605569830856</v>
      </c>
      <c r="AJ1714" s="2">
        <f t="shared" ref="AJ1714" si="18154">X1714*AE1711+Z1714*AE1714-Y1714*AF1711-AA1714*AF1714</f>
        <v>1039.4914340499117</v>
      </c>
      <c r="AK1714" s="3">
        <f t="shared" ref="AK1714" si="18155">(X1714*AF1711+Y1714*AE1711+Z1714*AF1714+AA1714*AE1714)</f>
        <v>0</v>
      </c>
      <c r="AL1714" s="20"/>
      <c r="AM1714" s="16">
        <v>0</v>
      </c>
      <c r="AN1714" s="17">
        <f t="shared" ref="AN1714" si="18156">$B1711*$AN$4</f>
        <v>8.0423071999999998</v>
      </c>
      <c r="AO1714" s="18">
        <v>1</v>
      </c>
      <c r="AP1714" s="19">
        <v>0</v>
      </c>
      <c r="AR1714" s="1">
        <f t="shared" ref="AR1714" si="18157">AH1714*AM1711+AJ1714*AM1714-AI1714*AN1711-AK1714*AN1714</f>
        <v>0</v>
      </c>
      <c r="AS1714" s="4">
        <f t="shared" ref="AS1714" si="18158">(AH1714*AN1711+AI1714*AM1711+AJ1714*AN1714+AK1714*AM1714)</f>
        <v>8213.3433886996208</v>
      </c>
      <c r="AT1714" s="2">
        <f t="shared" ref="AT1714" si="18159">AH1714*AO1711+AJ1714*AO1714-AI1714*AP1711-AK1714*AP1714</f>
        <v>1039.4914340499117</v>
      </c>
      <c r="AU1714" s="3">
        <f t="shared" ref="AU1714" si="18160">(AH1714*AP1711+AI1714*AO1711+AJ1714*AP1714+AK1714*AO1714)</f>
        <v>0</v>
      </c>
      <c r="AV1714" s="20"/>
      <c r="AW1714" s="16">
        <v>0</v>
      </c>
      <c r="AX1714" s="17">
        <v>0</v>
      </c>
      <c r="AY1714" s="18">
        <v>1</v>
      </c>
      <c r="AZ1714" s="19">
        <v>0</v>
      </c>
      <c r="BA1714" s="20"/>
      <c r="BB1714" s="1">
        <f t="shared" ref="BB1714" si="18161">AR1714*AW1711+AT1714*AW1714-AS1714*AX1711-AU1714*AX1714</f>
        <v>0</v>
      </c>
      <c r="BC1714" s="4">
        <f t="shared" ref="BC1714" si="18162">(AR1714*AX1711+AS1714*AW1711+AT1714*AX1714+AU1714*AW1714)</f>
        <v>8213.3433886996208</v>
      </c>
      <c r="BD1714" s="2">
        <f t="shared" ref="BD1714" si="18163">AR1714*AY1711+AT1714*AY1714-AS1714*AZ1711-AU1714*AZ1714</f>
        <v>-58315.941297144069</v>
      </c>
      <c r="BE1714" s="3">
        <f t="shared" ref="BE1714" si="18164">(AR1714*AZ1711+AS1714*AY1711+AT1714*AZ1714+AU1714*AY1714)</f>
        <v>0</v>
      </c>
      <c r="BF1714" s="20"/>
      <c r="BG1714" s="16">
        <v>0</v>
      </c>
      <c r="BH1714" s="17">
        <f t="shared" ref="BH1714" si="18165">$B1711*$BH$4</f>
        <v>7.6149056000000002</v>
      </c>
      <c r="BI1714" s="18">
        <v>1</v>
      </c>
      <c r="BJ1714" s="19">
        <v>0</v>
      </c>
      <c r="BK1714" s="20"/>
      <c r="BL1714" s="1">
        <f t="shared" ref="BL1714" si="18166">BB1714*BG1711+BD1714*BG1714-BC1714*BH1711-BE1714*BH1714</f>
        <v>0</v>
      </c>
      <c r="BM1714" s="4">
        <f t="shared" ref="BM1714" si="18167">(BB1714*BH1711+BC1714*BG1711+BD1714*BH1714+BE1714*BG1714)</f>
        <v>-435857.04456419399</v>
      </c>
      <c r="BN1714" s="2">
        <f t="shared" ref="BN1714" si="18168">BB1714*BI1711+BD1714*BI1714-BC1714*BJ1711-BE1714*BJ1714</f>
        <v>-58315.941297144069</v>
      </c>
      <c r="BO1714" s="3">
        <f t="shared" ref="BO1714" si="18169">(BB1714*BJ1711+BC1714*BI1711+BD1714*BJ1714+BE1714*BI1714)</f>
        <v>0</v>
      </c>
      <c r="BP1714" s="20"/>
      <c r="BQ1714" s="16">
        <v>0</v>
      </c>
      <c r="BR1714" s="17">
        <v>0</v>
      </c>
      <c r="BS1714" s="18">
        <v>1</v>
      </c>
      <c r="BT1714" s="19">
        <v>0</v>
      </c>
      <c r="BU1714" s="20"/>
      <c r="BV1714" s="1">
        <f t="shared" ref="BV1714" si="18170">BL1714*BQ1711+BN1714*BQ1714-BM1714*BR1711-BO1714*BR1714</f>
        <v>0</v>
      </c>
      <c r="BW1714" s="4">
        <f t="shared" ref="BW1714" si="18171">(BL1714*BR1711+BM1714*BQ1711+BN1714*BR1714+BO1714*BQ1714)</f>
        <v>-435857.04456419399</v>
      </c>
      <c r="BX1714" s="2">
        <f t="shared" ref="BX1714" si="18172">BL1714*BS1711+BN1714*BS1714-BM1714*BT1711-BO1714*BT1714</f>
        <v>2566462.6023148806</v>
      </c>
      <c r="BY1714" s="3">
        <f t="shared" ref="BY1714" si="18173">(BL1714*BT1711+BM1714*BS1711+BN1714*BT1714+BO1714*BS1714)</f>
        <v>0</v>
      </c>
      <c r="BZ1714" s="20"/>
      <c r="CA1714" s="16">
        <v>0</v>
      </c>
      <c r="CB1714" s="17">
        <f t="shared" ref="CB1714" si="18174">$B1711*$CB$4</f>
        <v>3.4371055999999998</v>
      </c>
      <c r="CC1714" s="18">
        <v>1</v>
      </c>
      <c r="CD1714" s="19">
        <v>0</v>
      </c>
      <c r="CE1714" s="20"/>
      <c r="CF1714" s="1">
        <f t="shared" ref="CF1714" si="18175">BV1714*CA1711+BX1714*CA1714-BW1714*CB1711-BY1714*CB1714</f>
        <v>0</v>
      </c>
      <c r="CG1714" s="4">
        <f t="shared" ref="CG1714" si="18176">(BV1714*CB1711+BW1714*CA1711+BX1714*CB1714+BY1714*CA1714)</f>
        <v>8385345.938042854</v>
      </c>
      <c r="CH1714" s="2">
        <f t="shared" ref="CH1714" si="18177">BV1714*CC1711+BX1714*CC1714-BW1714*CD1711-BY1714*CD1714</f>
        <v>2566462.6023148806</v>
      </c>
      <c r="CI1714" s="3">
        <f t="shared" ref="CI1714" si="18178">(BV1714*CD1711+BW1714*CC1711+BX1714*CD1714+BY1714*CC1714)</f>
        <v>0</v>
      </c>
      <c r="CK1714" s="16">
        <f t="shared" ref="CK1714" si="18179">1/$CL$4</f>
        <v>1</v>
      </c>
      <c r="CL1714" s="17">
        <v>0</v>
      </c>
      <c r="CM1714" s="18">
        <v>1</v>
      </c>
      <c r="CN1714" s="19">
        <v>0</v>
      </c>
      <c r="CP1714" s="1">
        <f t="shared" ref="CP1714" si="18180">CF1714*CK1711+CH1714*CK1714-CG1714*CL1711-CI1714*CL1714</f>
        <v>2566462.6023148806</v>
      </c>
      <c r="CQ1714" s="4">
        <f t="shared" ref="CQ1714" si="18181">(CF1714*CL1711+CG1714*CK1711+CH1714*CL1714+CI1714*CK1714)</f>
        <v>8385345.938042854</v>
      </c>
      <c r="CR1714" s="2">
        <f t="shared" ref="CR1714" si="18182">CF1714*CM1711+CH1714*CM1714-CG1714*CN1711-CI1714*CN1714</f>
        <v>2566462.6023148806</v>
      </c>
      <c r="CS1714" s="3">
        <f t="shared" ref="CS1714" si="18183">(CF1714*CN1711+CG1714*CM1711+CH1714*CN1714+CI1714*CM1714)</f>
        <v>0</v>
      </c>
      <c r="CU1714" s="39">
        <f t="shared" ref="CU1714" si="18184">(180/PI())*ATAN(-1*(CQ1711/CP1711))</f>
        <v>17.017526614491349</v>
      </c>
      <c r="CW1714" s="56">
        <f t="shared" ref="CW1714" si="18185">20*LOG(((1-(10^(CU1711/20)^2)*(1-((1-CW1711)/(1+CW1711))^2))^0.5))</f>
        <v>-1.485064298492075E-13</v>
      </c>
    </row>
    <row r="1715" spans="1:101" ht="18" customHeight="1">
      <c r="E1715" s="20"/>
      <c r="F1715" s="20"/>
      <c r="G1715" s="20"/>
      <c r="H1715" s="20"/>
      <c r="I1715" s="20"/>
      <c r="J1715" s="20"/>
      <c r="K1715" s="20"/>
      <c r="L1715" s="20"/>
      <c r="M1715" s="20"/>
      <c r="N1715" s="20"/>
      <c r="O1715" s="20"/>
      <c r="P1715" s="20"/>
      <c r="Q1715" s="20"/>
      <c r="R1715" s="20"/>
      <c r="S1715" s="20"/>
      <c r="T1715" s="20"/>
      <c r="U1715" s="20"/>
      <c r="V1715" s="20"/>
      <c r="W1715" s="20"/>
      <c r="X1715" s="20"/>
      <c r="Y1715" s="20"/>
      <c r="Z1715" s="20"/>
      <c r="AA1715" s="20"/>
      <c r="AB1715" s="30"/>
      <c r="AC1715" s="20"/>
      <c r="AD1715" s="20"/>
      <c r="AE1715" s="20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</row>
    <row r="1716" spans="1:101" ht="18" customHeight="1"/>
    <row r="1717" spans="1:101" ht="18" customHeight="1" thickBot="1">
      <c r="A1717" s="23"/>
      <c r="B1717" s="23"/>
      <c r="C1717" s="23"/>
      <c r="D1717" s="20" t="s">
        <v>6</v>
      </c>
      <c r="E1717" s="20"/>
      <c r="F1717" s="20"/>
      <c r="G1717" s="20"/>
      <c r="H1717" s="20"/>
      <c r="I1717" s="20" t="s">
        <v>7</v>
      </c>
      <c r="J1717" s="20"/>
      <c r="K1717" s="20"/>
      <c r="L1717" s="20"/>
      <c r="M1717" s="23"/>
      <c r="N1717" s="23"/>
      <c r="O1717" s="24" t="s">
        <v>8</v>
      </c>
      <c r="P1717" s="23"/>
      <c r="Q1717" s="23"/>
      <c r="R1717" s="23"/>
      <c r="S1717" s="20"/>
      <c r="T1717" s="20" t="s">
        <v>9</v>
      </c>
      <c r="U1717" s="23"/>
      <c r="V1717" s="23"/>
      <c r="W1717" s="23"/>
      <c r="X1717" s="23"/>
      <c r="Y1717" s="24" t="s">
        <v>10</v>
      </c>
      <c r="Z1717" s="23"/>
      <c r="AA1717" s="23"/>
      <c r="AB1717" s="23"/>
      <c r="AC1717" s="24" t="s">
        <v>11</v>
      </c>
      <c r="AD1717" s="20"/>
      <c r="AE1717" s="20"/>
      <c r="AF1717" s="20"/>
      <c r="AG1717" s="20"/>
      <c r="AH1717" s="23"/>
      <c r="AI1717" s="24" t="s">
        <v>12</v>
      </c>
      <c r="AJ1717" s="23"/>
      <c r="AK1717" s="23"/>
      <c r="AL1717" s="20"/>
      <c r="AM1717" s="24" t="s">
        <v>21</v>
      </c>
      <c r="AN1717" s="20"/>
      <c r="AO1717" s="23"/>
      <c r="AP1717" s="23"/>
      <c r="AQ1717" s="23"/>
      <c r="AR1717" s="23"/>
      <c r="AS1717" s="24" t="s">
        <v>87</v>
      </c>
      <c r="AT1717" s="23"/>
      <c r="AU1717" s="23"/>
      <c r="AV1717" s="23"/>
      <c r="AW1717" s="24" t="s">
        <v>22</v>
      </c>
      <c r="AX1717" s="20"/>
      <c r="AY1717" s="20"/>
      <c r="AZ1717" s="20"/>
      <c r="BA1717" s="20"/>
      <c r="BB1717" s="23"/>
      <c r="BC1717" s="24" t="s">
        <v>13</v>
      </c>
      <c r="BD1717" s="23"/>
      <c r="BE1717" s="23"/>
      <c r="BF1717" s="23"/>
      <c r="BG1717" s="24" t="s">
        <v>23</v>
      </c>
      <c r="BH1717" s="20"/>
      <c r="BI1717" s="23"/>
      <c r="BJ1717" s="23"/>
      <c r="BK1717" s="23"/>
      <c r="BL1717" s="23"/>
      <c r="BM1717" s="24" t="s">
        <v>24</v>
      </c>
      <c r="BN1717" s="23"/>
      <c r="BO1717" s="23"/>
      <c r="BP1717" s="23"/>
      <c r="BQ1717" s="24" t="s">
        <v>22</v>
      </c>
      <c r="BR1717" s="20"/>
      <c r="BS1717" s="20"/>
      <c r="BT1717" s="20"/>
      <c r="BU1717" s="20"/>
      <c r="BV1717" s="23"/>
      <c r="BW1717" s="24" t="s">
        <v>25</v>
      </c>
      <c r="BX1717" s="23"/>
      <c r="BY1717" s="23"/>
      <c r="BZ1717" s="23"/>
      <c r="CA1717" s="24" t="s">
        <v>23</v>
      </c>
      <c r="CB1717" s="20"/>
      <c r="CC1717" s="23"/>
      <c r="CD1717" s="23"/>
      <c r="CE1717" s="23"/>
      <c r="CF1717" s="23"/>
      <c r="CG1717" s="24" t="s">
        <v>88</v>
      </c>
      <c r="CH1717" s="23"/>
      <c r="CI1717" s="23"/>
      <c r="CJ1717" s="23"/>
      <c r="CK1717" s="24" t="s">
        <v>155</v>
      </c>
      <c r="CL1717" s="24"/>
      <c r="CM1717" s="23"/>
      <c r="CN1717" s="23"/>
      <c r="CO1717" s="23"/>
      <c r="CP1717" s="23"/>
      <c r="CQ1717" s="24" t="s">
        <v>89</v>
      </c>
      <c r="CR1717" s="23"/>
      <c r="CS1717" s="23"/>
    </row>
    <row r="1718" spans="1:101" ht="18" customHeight="1" thickBot="1">
      <c r="A1718" s="23"/>
      <c r="B1718" s="33"/>
      <c r="C1718" s="23"/>
      <c r="D1718" s="7" t="s">
        <v>99</v>
      </c>
      <c r="E1718" s="8"/>
      <c r="F1718" s="8" t="s">
        <v>100</v>
      </c>
      <c r="G1718" s="9"/>
      <c r="H1718" s="10"/>
      <c r="I1718" s="7" t="s">
        <v>103</v>
      </c>
      <c r="J1718" s="8"/>
      <c r="K1718" s="8" t="s">
        <v>104</v>
      </c>
      <c r="L1718" s="9"/>
      <c r="M1718" s="23"/>
      <c r="N1718" s="194" t="s">
        <v>74</v>
      </c>
      <c r="O1718" s="195"/>
      <c r="P1718" s="196" t="s">
        <v>75</v>
      </c>
      <c r="Q1718" s="197"/>
      <c r="R1718" s="23"/>
      <c r="S1718" s="7" t="s">
        <v>2</v>
      </c>
      <c r="T1718" s="8"/>
      <c r="U1718" s="8" t="s">
        <v>3</v>
      </c>
      <c r="V1718" s="9"/>
      <c r="W1718" s="20"/>
      <c r="X1718" s="194" t="s">
        <v>108</v>
      </c>
      <c r="Y1718" s="195"/>
      <c r="Z1718" s="196" t="s">
        <v>109</v>
      </c>
      <c r="AA1718" s="197"/>
      <c r="AB1718" s="20"/>
      <c r="AC1718" s="7" t="s">
        <v>107</v>
      </c>
      <c r="AD1718" s="8"/>
      <c r="AE1718" s="8" t="s">
        <v>14</v>
      </c>
      <c r="AF1718" s="9"/>
      <c r="AG1718" s="20"/>
      <c r="AH1718" s="194" t="s">
        <v>112</v>
      </c>
      <c r="AI1718" s="195"/>
      <c r="AJ1718" s="196" t="s">
        <v>113</v>
      </c>
      <c r="AK1718" s="197"/>
      <c r="AL1718" s="20"/>
      <c r="AM1718" s="106" t="s">
        <v>135</v>
      </c>
      <c r="AN1718" s="107"/>
      <c r="AO1718" s="107" t="s">
        <v>136</v>
      </c>
      <c r="AP1718" s="108"/>
      <c r="AQ1718" s="23"/>
      <c r="AR1718" s="194" t="s">
        <v>116</v>
      </c>
      <c r="AS1718" s="195"/>
      <c r="AT1718" s="196" t="s">
        <v>0</v>
      </c>
      <c r="AU1718" s="197"/>
      <c r="AV1718" s="36"/>
      <c r="AW1718" s="7" t="s">
        <v>139</v>
      </c>
      <c r="AX1718" s="8"/>
      <c r="AY1718" s="8" t="s">
        <v>140</v>
      </c>
      <c r="AZ1718" s="9"/>
      <c r="BA1718" s="20"/>
      <c r="BB1718" s="194" t="s">
        <v>119</v>
      </c>
      <c r="BC1718" s="195"/>
      <c r="BD1718" s="196" t="s">
        <v>120</v>
      </c>
      <c r="BE1718" s="197"/>
      <c r="BF1718" s="36"/>
      <c r="BG1718" s="190" t="s">
        <v>143</v>
      </c>
      <c r="BH1718" s="191"/>
      <c r="BI1718" s="192" t="s">
        <v>144</v>
      </c>
      <c r="BJ1718" s="193"/>
      <c r="BK1718" s="36"/>
      <c r="BL1718" s="194" t="s">
        <v>123</v>
      </c>
      <c r="BM1718" s="195"/>
      <c r="BN1718" s="196" t="s">
        <v>124</v>
      </c>
      <c r="BO1718" s="197"/>
      <c r="BP1718" s="36"/>
      <c r="BQ1718" s="7" t="s">
        <v>147</v>
      </c>
      <c r="BR1718" s="8"/>
      <c r="BS1718" s="8" t="s">
        <v>148</v>
      </c>
      <c r="BT1718" s="9"/>
      <c r="BU1718" s="20"/>
      <c r="BV1718" s="194" t="s">
        <v>127</v>
      </c>
      <c r="BW1718" s="195"/>
      <c r="BX1718" s="196" t="s">
        <v>128</v>
      </c>
      <c r="BY1718" s="197"/>
      <c r="BZ1718" s="36"/>
      <c r="CA1718" s="7" t="s">
        <v>151</v>
      </c>
      <c r="CB1718" s="8"/>
      <c r="CC1718" s="8" t="s">
        <v>152</v>
      </c>
      <c r="CD1718" s="9"/>
      <c r="CE1718" s="36"/>
      <c r="CF1718" s="194" t="s">
        <v>131</v>
      </c>
      <c r="CG1718" s="195"/>
      <c r="CH1718" s="196" t="s">
        <v>132</v>
      </c>
      <c r="CI1718" s="197"/>
      <c r="CJ1718" s="23"/>
      <c r="CK1718" s="7" t="s">
        <v>156</v>
      </c>
      <c r="CL1718" s="8"/>
      <c r="CM1718" s="8" t="s">
        <v>157</v>
      </c>
      <c r="CN1718" s="9"/>
      <c r="CO1718" s="23"/>
      <c r="CP1718" s="194" t="s">
        <v>160</v>
      </c>
      <c r="CQ1718" s="195"/>
      <c r="CR1718" s="196" t="s">
        <v>132</v>
      </c>
      <c r="CS1718" s="197"/>
      <c r="CU1718" s="26" t="s">
        <v>15</v>
      </c>
      <c r="CW1718" s="52" t="s">
        <v>46</v>
      </c>
    </row>
    <row r="1719" spans="1:101" ht="18" customHeight="1" thickTop="1" thickBot="1">
      <c r="B1719" s="34">
        <v>4.24</v>
      </c>
      <c r="D1719" s="11">
        <v>1</v>
      </c>
      <c r="E1719" s="12">
        <v>0</v>
      </c>
      <c r="F1719" s="13">
        <v>0</v>
      </c>
      <c r="G1719" s="14">
        <v>0</v>
      </c>
      <c r="H1719" s="10"/>
      <c r="I1719" s="11">
        <v>1</v>
      </c>
      <c r="J1719" s="12">
        <v>0</v>
      </c>
      <c r="K1719" s="13">
        <v>0</v>
      </c>
      <c r="L1719" s="40">
        <f t="shared" ref="L1719" si="18186">$B1719*$J$4</f>
        <v>6.0506496000000007</v>
      </c>
      <c r="N1719" s="1">
        <f t="shared" ref="N1719" si="18187">D1719*I1719+F1719*I1722-E1719*J1719-G1719*J1722</f>
        <v>1</v>
      </c>
      <c r="O1719" s="4">
        <f t="shared" ref="O1719" si="18188">(D1719*J1719+E1719*I1719+F1719*J1722+G1719*I1722)</f>
        <v>0</v>
      </c>
      <c r="P1719" s="2">
        <f t="shared" ref="P1719" si="18189">D1719*K1719+F1719*K1722-E1719*L1719-G1719*L1722</f>
        <v>0</v>
      </c>
      <c r="Q1719" s="3">
        <f t="shared" ref="Q1719" si="18190">(D1719*L1719+E1719*K1719+F1719*L1722+G1719*K1722)</f>
        <v>6.0506496000000007</v>
      </c>
      <c r="S1719" s="11">
        <v>1</v>
      </c>
      <c r="T1719" s="12">
        <v>0</v>
      </c>
      <c r="U1719" s="13">
        <v>0</v>
      </c>
      <c r="V1719" s="13">
        <v>0</v>
      </c>
      <c r="W1719" s="20"/>
      <c r="X1719" s="1">
        <f t="shared" ref="X1719" si="18191">N1719*S1719+P1719*S1722-O1719*T1719-Q1719*T1722</f>
        <v>-45.293491046481932</v>
      </c>
      <c r="Y1719" s="4">
        <f t="shared" ref="Y1719" si="18192">(N1719*T1719+O1719*S1719+P1719*T1722+Q1719*S1722)</f>
        <v>0</v>
      </c>
      <c r="Z1719" s="2">
        <f t="shared" ref="Z1719" si="18193">N1719*U1719+P1719*U1722-O1719*V1719-Q1719*V1722</f>
        <v>0</v>
      </c>
      <c r="AA1719" s="3">
        <f t="shared" ref="AA1719" si="18194">(N1719*V1719+O1719*U1719+P1719*V1722+Q1719*U1722)</f>
        <v>6.0506496000000007</v>
      </c>
      <c r="AB1719" s="20"/>
      <c r="AC1719" s="11">
        <v>1</v>
      </c>
      <c r="AD1719" s="12">
        <v>0</v>
      </c>
      <c r="AE1719" s="13">
        <v>0</v>
      </c>
      <c r="AF1719" s="40">
        <f t="shared" ref="AF1719" si="18195">$B1719*$AD$4</f>
        <v>7.2609576000000002</v>
      </c>
      <c r="AG1719" s="20"/>
      <c r="AH1719" s="1">
        <f t="shared" ref="AH1719" si="18196">X1719*AC1719+Z1719*AC1722-Y1719*AD1719-AA1719*AD1722</f>
        <v>-45.293491046481932</v>
      </c>
      <c r="AI1719" s="4">
        <f t="shared" ref="AI1719" si="18197">(X1719*AD1719+Y1719*AC1719+Z1719*AD1722+AA1719*AC1722)</f>
        <v>0</v>
      </c>
      <c r="AJ1719" s="2">
        <f t="shared" ref="AJ1719" si="18198">X1719*AE1719+Z1719*AE1722-Y1719*AF1719-AA1719*AF1722</f>
        <v>0</v>
      </c>
      <c r="AK1719" s="3">
        <f t="shared" ref="AK1719" si="18199">(X1719*AF1719+Y1719*AE1719+Z1719*AF1722+AA1719*AE1722)</f>
        <v>-322.82346844448494</v>
      </c>
      <c r="AL1719" s="20"/>
      <c r="AM1719" s="11">
        <v>1</v>
      </c>
      <c r="AN1719" s="12">
        <v>0</v>
      </c>
      <c r="AO1719" s="13">
        <v>0</v>
      </c>
      <c r="AP1719" s="14">
        <v>0</v>
      </c>
      <c r="AR1719" s="1">
        <f t="shared" ref="AR1719" si="18200">AH1719*AM1719+AJ1719*AM1722-AI1719*AN1719-AK1719*AN1722</f>
        <v>2563.2564946180273</v>
      </c>
      <c r="AS1719" s="4">
        <f t="shared" ref="AS1719" si="18201">(AH1719*AN1719+AI1719*AM1719+AJ1719*AN1722+AK1719*AM1722)</f>
        <v>0</v>
      </c>
      <c r="AT1719" s="2">
        <f t="shared" ref="AT1719" si="18202">AH1719*AO1719+AJ1719*AO1722-AI1719*AP1719-AK1719*AP1722</f>
        <v>0</v>
      </c>
      <c r="AU1719" s="3">
        <f t="shared" ref="AU1719" si="18203">(AH1719*AP1719+AI1719*AO1719+AJ1719*AP1722+AK1719*AO1722)</f>
        <v>-322.82346844448494</v>
      </c>
      <c r="AV1719" s="20"/>
      <c r="AW1719" s="11">
        <v>1</v>
      </c>
      <c r="AX1719" s="12">
        <v>0</v>
      </c>
      <c r="AY1719" s="13">
        <v>0</v>
      </c>
      <c r="AZ1719" s="40">
        <f t="shared" ref="AZ1719" si="18204">$B1719*$AX$4</f>
        <v>7.2609576000000002</v>
      </c>
      <c r="BA1719" s="20"/>
      <c r="BB1719" s="1">
        <f t="shared" ref="BB1719" si="18205">AR1719*AW1719+AT1719*AW1722-AS1719*AX1719-AU1719*AX1722</f>
        <v>2563.2564946180273</v>
      </c>
      <c r="BC1719" s="4">
        <f t="shared" ref="BC1719" si="18206">(AR1719*AX1719+AS1719*AW1719+AT1719*AX1722+AU1719*AW1722)</f>
        <v>0</v>
      </c>
      <c r="BD1719" s="2">
        <f t="shared" ref="BD1719" si="18207">AR1719*AY1719+AT1719*AY1722-AS1719*AZ1719-AU1719*AZ1722</f>
        <v>0</v>
      </c>
      <c r="BE1719" s="3">
        <f t="shared" ref="BE1719" si="18208">(AR1719*AZ1719+AS1719*AY1719+AT1719*AZ1722+AU1719*AY1722)</f>
        <v>18288.873256901643</v>
      </c>
      <c r="BF1719" s="20"/>
      <c r="BG1719" s="11">
        <v>1</v>
      </c>
      <c r="BH1719" s="12">
        <v>0</v>
      </c>
      <c r="BI1719" s="13">
        <v>0</v>
      </c>
      <c r="BJ1719" s="14">
        <v>0</v>
      </c>
      <c r="BK1719" s="20"/>
      <c r="BL1719" s="1">
        <f t="shared" ref="BL1719" si="18209">BB1719*BG1719+BD1719*BG1722-BC1719*BH1719-BE1719*BH1722</f>
        <v>-137364.82500734483</v>
      </c>
      <c r="BM1719" s="4">
        <f t="shared" ref="BM1719" si="18210">(BB1719*BH1719+BC1719*BG1719+BD1719*BH1722+BE1719*BG1722)</f>
        <v>0</v>
      </c>
      <c r="BN1719" s="2">
        <f t="shared" ref="BN1719" si="18211">BB1719*BI1719+BD1719*BI1722-BC1719*BJ1719-BE1719*BJ1722</f>
        <v>0</v>
      </c>
      <c r="BO1719" s="3">
        <f t="shared" ref="BO1719" si="18212">(BB1719*BJ1719+BC1719*BI1719+BD1719*BJ1722+BE1719*BI1722)</f>
        <v>18288.873256901643</v>
      </c>
      <c r="BP1719" s="20"/>
      <c r="BQ1719" s="11">
        <v>1</v>
      </c>
      <c r="BR1719" s="12">
        <v>0</v>
      </c>
      <c r="BS1719" s="13">
        <v>0</v>
      </c>
      <c r="BT1719" s="40">
        <f t="shared" ref="BT1719" si="18213">$B1719*BR$4</f>
        <v>6.0506496000000007</v>
      </c>
      <c r="BU1719" s="20"/>
      <c r="BV1719" s="1">
        <f t="shared" ref="BV1719" si="18214">BL1719*BQ1719+BN1719*BQ1722-BM1719*BR1719-BO1719*BR1722</f>
        <v>-137364.82500734483</v>
      </c>
      <c r="BW1719" s="4">
        <f t="shared" ref="BW1719" si="18215">(BL1719*BR1719+BM1719*BQ1719+BN1719*BR1722+BO1719*BQ1722)</f>
        <v>0</v>
      </c>
      <c r="BX1719" s="2">
        <f t="shared" ref="BX1719" si="18216">BL1719*BS1719+BN1719*BS1722-BM1719*BT1719-BO1719*BT1722</f>
        <v>0</v>
      </c>
      <c r="BY1719" s="3">
        <f t="shared" ref="BY1719" si="18217">(BL1719*BT1719+BM1719*BS1719+BN1719*BT1722+BO1719*BS1722)</f>
        <v>-812857.55022785941</v>
      </c>
      <c r="BZ1719" s="20"/>
      <c r="CA1719" s="11">
        <v>1</v>
      </c>
      <c r="CB1719" s="12">
        <v>0</v>
      </c>
      <c r="CC1719" s="13">
        <v>0</v>
      </c>
      <c r="CD1719" s="14">
        <v>0</v>
      </c>
      <c r="CE1719" s="20"/>
      <c r="CF1719" s="1">
        <f t="shared" ref="CF1719" si="18218">BV1719*CA1719+BX1719*CA1722-BW1719*CB1719-BY1719*CB1722</f>
        <v>2669753.5372333042</v>
      </c>
      <c r="CG1719" s="4">
        <f t="shared" ref="CG1719" si="18219">(BV1719*CB1719+BW1719*CA1719+BX1719*CB1722+BY1719*CA1722)</f>
        <v>0</v>
      </c>
      <c r="CH1719" s="2">
        <f t="shared" ref="CH1719" si="18220">BV1719*CC1719+BX1719*CC1722-BW1719*CD1719-BY1719*CD1722</f>
        <v>0</v>
      </c>
      <c r="CI1719" s="3">
        <f t="shared" ref="CI1719" si="18221">(BV1719*CD1719+BW1719*CC1719+BX1719*CD1722+BY1719*CC1722)</f>
        <v>-812857.55022785941</v>
      </c>
      <c r="CJ1719" s="28"/>
      <c r="CK1719" s="11">
        <v>1</v>
      </c>
      <c r="CL1719" s="12">
        <v>0</v>
      </c>
      <c r="CM1719" s="13">
        <v>0</v>
      </c>
      <c r="CN1719" s="14">
        <v>0</v>
      </c>
      <c r="CP1719" s="1">
        <f t="shared" ref="CP1719" si="18222">CF1719*CK1719+CH1719*CK1722-CG1719*CL1719-CI1719*CL1722</f>
        <v>2669753.5372333042</v>
      </c>
      <c r="CQ1719" s="4">
        <f t="shared" ref="CQ1719" si="18223">(CF1719*CL1719+CG1719*CK1719+CH1719*CL1722+CI1719*CK1722)</f>
        <v>-812857.55022785941</v>
      </c>
      <c r="CR1719" s="2">
        <f t="shared" ref="CR1719" si="18224">CF1719*CM1719+CH1719*CM1722-CG1719*CN1719-CI1719*CN1722</f>
        <v>0</v>
      </c>
      <c r="CS1719" s="3">
        <f t="shared" ref="CS1719" si="18225">(CF1719*CN1719+CG1719*CM1719+CH1719*CN1722+CI1719*CM1722)</f>
        <v>-812857.55022785941</v>
      </c>
      <c r="CU1719" s="29">
        <f t="shared" ref="CU1719" si="18226">20*LOG(((1+$CL$4)/$CL$4)/((CP1719+CP1722)^2+(CQ1719+CQ1722)^2)^0.5)</f>
        <v>-133.60798845069073</v>
      </c>
      <c r="CW1719" s="53">
        <f t="shared" ref="CW1719" si="18227">((CP1719^2+CQ1719^2)^0.5)/((CP1722^2+CQ1722^2)^0.5)</f>
        <v>0.30446913503121997</v>
      </c>
    </row>
    <row r="1720" spans="1:101" ht="18" customHeight="1" thickBot="1">
      <c r="D1720" s="11"/>
      <c r="E1720" s="13"/>
      <c r="F1720" s="13"/>
      <c r="G1720" s="15"/>
      <c r="H1720" s="10"/>
      <c r="I1720" s="11"/>
      <c r="J1720" s="13"/>
      <c r="K1720" s="13"/>
      <c r="L1720" s="15"/>
      <c r="N1720" s="5"/>
      <c r="Q1720" s="6"/>
      <c r="S1720" s="11"/>
      <c r="T1720" s="13"/>
      <c r="U1720" s="13"/>
      <c r="V1720" s="15"/>
      <c r="W1720" s="20"/>
      <c r="X1720" s="5"/>
      <c r="AA1720" s="6"/>
      <c r="AB1720" s="20"/>
      <c r="AC1720" s="11"/>
      <c r="AD1720" s="13"/>
      <c r="AE1720" s="13"/>
      <c r="AF1720" s="15"/>
      <c r="AG1720" s="20"/>
      <c r="AH1720" s="5"/>
      <c r="AK1720" s="6"/>
      <c r="AL1720" s="20"/>
      <c r="AM1720" s="11"/>
      <c r="AN1720" s="13"/>
      <c r="AO1720" s="13"/>
      <c r="AP1720" s="15"/>
      <c r="AR1720" s="5"/>
      <c r="AU1720" s="6"/>
      <c r="AW1720" s="11"/>
      <c r="AX1720" s="13"/>
      <c r="AY1720" s="13"/>
      <c r="AZ1720" s="15"/>
      <c r="BA1720" s="20"/>
      <c r="BB1720" s="5"/>
      <c r="BE1720" s="6"/>
      <c r="BG1720" s="11"/>
      <c r="BH1720" s="13"/>
      <c r="BI1720" s="13"/>
      <c r="BJ1720" s="15"/>
      <c r="BL1720" s="5"/>
      <c r="BO1720" s="6"/>
      <c r="BQ1720" s="11"/>
      <c r="BR1720" s="13"/>
      <c r="BS1720" s="13"/>
      <c r="BT1720" s="15"/>
      <c r="BU1720" s="20"/>
      <c r="BV1720" s="5"/>
      <c r="BY1720" s="6"/>
      <c r="CA1720" s="11"/>
      <c r="CB1720" s="13"/>
      <c r="CC1720" s="13"/>
      <c r="CD1720" s="15"/>
      <c r="CF1720" s="5"/>
      <c r="CI1720" s="6"/>
      <c r="CK1720" s="11"/>
      <c r="CL1720" s="13"/>
      <c r="CM1720" s="13"/>
      <c r="CN1720" s="15"/>
      <c r="CP1720" s="5"/>
      <c r="CS1720" s="6"/>
      <c r="CW1720" s="54"/>
    </row>
    <row r="1721" spans="1:101" ht="18" customHeight="1" thickBot="1">
      <c r="D1721" s="11" t="s">
        <v>101</v>
      </c>
      <c r="E1721" s="13"/>
      <c r="F1721" s="13" t="s">
        <v>102</v>
      </c>
      <c r="G1721" s="15"/>
      <c r="H1721" s="10"/>
      <c r="I1721" s="11" t="s">
        <v>106</v>
      </c>
      <c r="J1721" s="13"/>
      <c r="K1721" s="13" t="s">
        <v>105</v>
      </c>
      <c r="L1721" s="15"/>
      <c r="N1721" s="194" t="s">
        <v>16</v>
      </c>
      <c r="O1721" s="195"/>
      <c r="P1721" s="196" t="s">
        <v>17</v>
      </c>
      <c r="Q1721" s="197"/>
      <c r="S1721" s="11" t="s">
        <v>4</v>
      </c>
      <c r="T1721" s="13"/>
      <c r="U1721" s="13" t="s">
        <v>5</v>
      </c>
      <c r="V1721" s="15"/>
      <c r="W1721" s="20"/>
      <c r="X1721" s="194" t="s">
        <v>111</v>
      </c>
      <c r="Y1721" s="195"/>
      <c r="Z1721" s="196" t="s">
        <v>110</v>
      </c>
      <c r="AA1721" s="197"/>
      <c r="AB1721" s="20"/>
      <c r="AC1721" s="11" t="s">
        <v>18</v>
      </c>
      <c r="AD1721" s="13"/>
      <c r="AE1721" s="13" t="s">
        <v>19</v>
      </c>
      <c r="AF1721" s="15"/>
      <c r="AG1721" s="20"/>
      <c r="AH1721" s="194" t="s">
        <v>114</v>
      </c>
      <c r="AI1721" s="195"/>
      <c r="AJ1721" s="196" t="s">
        <v>115</v>
      </c>
      <c r="AK1721" s="197"/>
      <c r="AL1721" s="20"/>
      <c r="AM1721" s="11" t="s">
        <v>138</v>
      </c>
      <c r="AN1721" s="13"/>
      <c r="AO1721" s="13" t="s">
        <v>137</v>
      </c>
      <c r="AP1721" s="15"/>
      <c r="AR1721" s="194" t="s">
        <v>117</v>
      </c>
      <c r="AS1721" s="195"/>
      <c r="AT1721" s="196" t="s">
        <v>118</v>
      </c>
      <c r="AU1721" s="197"/>
      <c r="AV1721" s="36"/>
      <c r="AW1721" s="11" t="s">
        <v>142</v>
      </c>
      <c r="AX1721" s="13"/>
      <c r="AY1721" s="13" t="s">
        <v>141</v>
      </c>
      <c r="AZ1721" s="15"/>
      <c r="BA1721" s="20"/>
      <c r="BB1721" s="194" t="s">
        <v>122</v>
      </c>
      <c r="BC1721" s="195"/>
      <c r="BD1721" s="196" t="s">
        <v>121</v>
      </c>
      <c r="BE1721" s="197"/>
      <c r="BF1721" s="36"/>
      <c r="BG1721" s="11" t="s">
        <v>145</v>
      </c>
      <c r="BH1721" s="13"/>
      <c r="BI1721" s="13" t="s">
        <v>146</v>
      </c>
      <c r="BJ1721" s="15"/>
      <c r="BK1721" s="36"/>
      <c r="BL1721" s="194" t="s">
        <v>125</v>
      </c>
      <c r="BM1721" s="195"/>
      <c r="BN1721" s="196" t="s">
        <v>126</v>
      </c>
      <c r="BO1721" s="197"/>
      <c r="BP1721" s="36"/>
      <c r="BQ1721" s="11" t="s">
        <v>150</v>
      </c>
      <c r="BR1721" s="13"/>
      <c r="BS1721" s="13" t="s">
        <v>149</v>
      </c>
      <c r="BT1721" s="15"/>
      <c r="BU1721" s="20"/>
      <c r="BV1721" s="194" t="s">
        <v>129</v>
      </c>
      <c r="BW1721" s="195"/>
      <c r="BX1721" s="196" t="s">
        <v>130</v>
      </c>
      <c r="BY1721" s="197"/>
      <c r="BZ1721" s="36"/>
      <c r="CA1721" s="11" t="s">
        <v>154</v>
      </c>
      <c r="CB1721" s="13"/>
      <c r="CC1721" s="13" t="s">
        <v>153</v>
      </c>
      <c r="CD1721" s="15"/>
      <c r="CE1721" s="36"/>
      <c r="CF1721" s="194" t="s">
        <v>134</v>
      </c>
      <c r="CG1721" s="195"/>
      <c r="CH1721" s="196" t="s">
        <v>133</v>
      </c>
      <c r="CI1721" s="197"/>
      <c r="CK1721" s="11" t="s">
        <v>159</v>
      </c>
      <c r="CL1721" s="13"/>
      <c r="CM1721" s="13" t="s">
        <v>158</v>
      </c>
      <c r="CN1721" s="15"/>
      <c r="CP1721" s="109" t="s">
        <v>161</v>
      </c>
      <c r="CQ1721" s="110"/>
      <c r="CR1721" s="111" t="s">
        <v>162</v>
      </c>
      <c r="CS1721" s="112"/>
      <c r="CU1721" s="38" t="s">
        <v>29</v>
      </c>
      <c r="CW1721" s="55" t="s">
        <v>47</v>
      </c>
    </row>
    <row r="1722" spans="1:101" ht="18" customHeight="1" thickTop="1" thickBot="1">
      <c r="D1722" s="16">
        <v>0</v>
      </c>
      <c r="E1722" s="17">
        <f t="shared" ref="E1722" si="18228">$B1719*$E$4</f>
        <v>3.4533952000000001</v>
      </c>
      <c r="F1722" s="18">
        <v>1</v>
      </c>
      <c r="G1722" s="19">
        <v>0</v>
      </c>
      <c r="H1722" s="10"/>
      <c r="I1722" s="16">
        <v>0</v>
      </c>
      <c r="J1722" s="17">
        <v>0</v>
      </c>
      <c r="K1722" s="18">
        <v>1</v>
      </c>
      <c r="L1722" s="19">
        <v>0</v>
      </c>
      <c r="N1722" s="1">
        <f t="shared" ref="N1722" si="18229">D1722*I1719+F1722*I1722-E1722*J1719-G1722*J1722</f>
        <v>0</v>
      </c>
      <c r="O1722" s="4">
        <f t="shared" ref="O1722" si="18230">(D1722*J1719+E1722*I1719+F1722*J1722+G1722*I1722)</f>
        <v>3.4533952000000001</v>
      </c>
      <c r="P1722" s="2">
        <f t="shared" ref="P1722" si="18231">D1722*K1719+F1722*K1722-E1722*L1719-G1722*L1722</f>
        <v>-19.895284285521925</v>
      </c>
      <c r="Q1722" s="3">
        <f t="shared" ref="Q1722" si="18232">(D1722*L1719+E1722*K1719+F1722*L1722+G1722*K1722)</f>
        <v>0</v>
      </c>
      <c r="S1722" s="16">
        <v>0</v>
      </c>
      <c r="T1722" s="17">
        <f t="shared" ref="T1722" si="18233">$B1719*$T$4</f>
        <v>7.6509952000000006</v>
      </c>
      <c r="U1722" s="18">
        <v>1</v>
      </c>
      <c r="V1722" s="19">
        <v>0</v>
      </c>
      <c r="W1722" s="20"/>
      <c r="X1722" s="1">
        <f t="shared" ref="X1722" si="18234">N1722*S1719+P1722*S1722-O1722*T1719-Q1722*T1722</f>
        <v>0</v>
      </c>
      <c r="Y1722" s="4">
        <f t="shared" ref="Y1722" si="18235">(N1722*T1719+O1722*S1719+P1722*T1722+Q1722*S1722)</f>
        <v>-148.76532937116369</v>
      </c>
      <c r="Z1722" s="2">
        <f t="shared" ref="Z1722" si="18236">N1722*U1719+P1722*U1722-O1722*V1719-Q1722*V1722</f>
        <v>-19.895284285521925</v>
      </c>
      <c r="AA1722" s="3">
        <f t="shared" ref="AA1722" si="18237">(N1722*V1719+O1722*U1719+P1722*V1722+Q1722*U1722)</f>
        <v>0</v>
      </c>
      <c r="AB1722" s="20"/>
      <c r="AC1722" s="16">
        <v>0</v>
      </c>
      <c r="AD1722" s="17">
        <v>0</v>
      </c>
      <c r="AE1722" s="18">
        <v>1</v>
      </c>
      <c r="AF1722" s="19">
        <v>0</v>
      </c>
      <c r="AG1722" s="20"/>
      <c r="AH1722" s="1">
        <f t="shared" ref="AH1722" si="18238">X1722*AC1719+Z1722*AC1722-Y1722*AD1719-AA1722*AD1722</f>
        <v>0</v>
      </c>
      <c r="AI1722" s="4">
        <f t="shared" ref="AI1722" si="18239">(X1722*AD1719+Y1722*AC1719+Z1722*AD1722+AA1722*AC1722)</f>
        <v>-148.76532937116369</v>
      </c>
      <c r="AJ1722" s="2">
        <f t="shared" ref="AJ1722" si="18240">X1722*AE1719+Z1722*AE1722-Y1722*AF1719-AA1722*AF1722</f>
        <v>1060.2834646285323</v>
      </c>
      <c r="AK1722" s="3">
        <f t="shared" ref="AK1722" si="18241">(X1722*AF1719+Y1722*AE1719+Z1722*AF1722+AA1722*AE1722)</f>
        <v>0</v>
      </c>
      <c r="AL1722" s="20"/>
      <c r="AM1722" s="16">
        <v>0</v>
      </c>
      <c r="AN1722" s="17">
        <f t="shared" ref="AN1722" si="18242">$B1719*$AN$4</f>
        <v>8.0804223999999998</v>
      </c>
      <c r="AO1722" s="18">
        <v>1</v>
      </c>
      <c r="AP1722" s="19">
        <v>0</v>
      </c>
      <c r="AR1722" s="1">
        <f t="shared" ref="AR1722" si="18243">AH1722*AM1719+AJ1722*AM1722-AI1722*AN1719-AK1722*AN1722</f>
        <v>0</v>
      </c>
      <c r="AS1722" s="4">
        <f t="shared" ref="AS1722" si="18244">(AH1722*AN1719+AI1722*AM1719+AJ1722*AN1722+AK1722*AM1722)</f>
        <v>8418.7729285628375</v>
      </c>
      <c r="AT1722" s="2">
        <f t="shared" ref="AT1722" si="18245">AH1722*AO1719+AJ1722*AO1722-AI1722*AP1719-AK1722*AP1722</f>
        <v>1060.2834646285323</v>
      </c>
      <c r="AU1722" s="3">
        <f t="shared" ref="AU1722" si="18246">(AH1722*AP1719+AI1722*AO1719+AJ1722*AP1722+AK1722*AO1722)</f>
        <v>0</v>
      </c>
      <c r="AV1722" s="20"/>
      <c r="AW1722" s="16">
        <v>0</v>
      </c>
      <c r="AX1722" s="17">
        <v>0</v>
      </c>
      <c r="AY1722" s="18">
        <v>1</v>
      </c>
      <c r="AZ1722" s="19">
        <v>0</v>
      </c>
      <c r="BA1722" s="20"/>
      <c r="BB1722" s="1">
        <f t="shared" ref="BB1722" si="18247">AR1722*AW1719+AT1722*AW1722-AS1722*AX1719-AU1722*AX1722</f>
        <v>0</v>
      </c>
      <c r="BC1722" s="4">
        <f t="shared" ref="BC1722" si="18248">(AR1722*AX1719+AS1722*AW1719+AT1722*AX1722+AU1722*AW1722)</f>
        <v>8418.7729285628375</v>
      </c>
      <c r="BD1722" s="2">
        <f t="shared" ref="BD1722" si="18249">AR1722*AY1719+AT1722*AY1722-AS1722*AZ1719-AU1722*AZ1722</f>
        <v>-60068.069813694063</v>
      </c>
      <c r="BE1722" s="3">
        <f t="shared" ref="BE1722" si="18250">(AR1722*AZ1719+AS1722*AY1719+AT1722*AZ1722+AU1722*AY1722)</f>
        <v>0</v>
      </c>
      <c r="BF1722" s="20"/>
      <c r="BG1722" s="16">
        <v>0</v>
      </c>
      <c r="BH1722" s="17">
        <f t="shared" ref="BH1722" si="18251">$B1719*$BH$4</f>
        <v>7.6509952000000006</v>
      </c>
      <c r="BI1722" s="18">
        <v>1</v>
      </c>
      <c r="BJ1722" s="19">
        <v>0</v>
      </c>
      <c r="BK1722" s="20"/>
      <c r="BL1722" s="1">
        <f t="shared" ref="BL1722" si="18252">BB1722*BG1719+BD1722*BG1722-BC1722*BH1719-BE1722*BH1722</f>
        <v>0</v>
      </c>
      <c r="BM1722" s="4">
        <f t="shared" ref="BM1722" si="18253">(BB1722*BH1719+BC1722*BG1719+BD1722*BH1722+BE1722*BG1722)</f>
        <v>-451161.74088927539</v>
      </c>
      <c r="BN1722" s="2">
        <f t="shared" ref="BN1722" si="18254">BB1722*BI1719+BD1722*BI1722-BC1722*BJ1719-BE1722*BJ1722</f>
        <v>-60068.069813694063</v>
      </c>
      <c r="BO1722" s="3">
        <f t="shared" ref="BO1722" si="18255">(BB1722*BJ1719+BC1722*BI1719+BD1722*BJ1722+BE1722*BI1722)</f>
        <v>0</v>
      </c>
      <c r="BP1722" s="20"/>
      <c r="BQ1722" s="16">
        <v>0</v>
      </c>
      <c r="BR1722" s="17">
        <v>0</v>
      </c>
      <c r="BS1722" s="18">
        <v>1</v>
      </c>
      <c r="BT1722" s="19">
        <v>0</v>
      </c>
      <c r="BU1722" s="20"/>
      <c r="BV1722" s="1">
        <f t="shared" ref="BV1722" si="18256">BL1722*BQ1719+BN1722*BQ1722-BM1722*BR1719-BO1722*BR1722</f>
        <v>0</v>
      </c>
      <c r="BW1722" s="4">
        <f t="shared" ref="BW1722" si="18257">(BL1722*BR1719+BM1722*BQ1719+BN1722*BR1722+BO1722*BQ1722)</f>
        <v>-451161.74088927539</v>
      </c>
      <c r="BX1722" s="2">
        <f t="shared" ref="BX1722" si="18258">BL1722*BS1719+BN1722*BS1722-BM1722*BT1719-BO1722*BT1722</f>
        <v>2669753.5372333042</v>
      </c>
      <c r="BY1722" s="3">
        <f t="shared" ref="BY1722" si="18259">(BL1722*BT1719+BM1722*BS1719+BN1722*BT1722+BO1722*BS1722)</f>
        <v>0</v>
      </c>
      <c r="BZ1722" s="20"/>
      <c r="CA1722" s="16">
        <v>0</v>
      </c>
      <c r="CB1722" s="17">
        <f t="shared" ref="CB1722" si="18260">$B1719*$CB$4</f>
        <v>3.4533952000000001</v>
      </c>
      <c r="CC1722" s="18">
        <v>1</v>
      </c>
      <c r="CD1722" s="19">
        <v>0</v>
      </c>
      <c r="CE1722" s="20"/>
      <c r="CF1722" s="1">
        <f t="shared" ref="CF1722" si="18261">BV1722*CA1719+BX1722*CA1722-BW1722*CB1719-BY1722*CB1722</f>
        <v>0</v>
      </c>
      <c r="CG1722" s="4">
        <f t="shared" ref="CG1722" si="18262">(BV1722*CB1719+BW1722*CA1719+BX1722*CB1722+BY1722*CA1722)</f>
        <v>8768552.3097752389</v>
      </c>
      <c r="CH1722" s="2">
        <f t="shared" ref="CH1722" si="18263">BV1722*CC1719+BX1722*CC1722-BW1722*CD1719-BY1722*CD1722</f>
        <v>2669753.5372333042</v>
      </c>
      <c r="CI1722" s="3">
        <f t="shared" ref="CI1722" si="18264">(BV1722*CD1719+BW1722*CC1719+BX1722*CD1722+BY1722*CC1722)</f>
        <v>0</v>
      </c>
      <c r="CK1722" s="16">
        <f t="shared" ref="CK1722" si="18265">1/$CL$4</f>
        <v>1</v>
      </c>
      <c r="CL1722" s="17">
        <v>0</v>
      </c>
      <c r="CM1722" s="18">
        <v>1</v>
      </c>
      <c r="CN1722" s="19">
        <v>0</v>
      </c>
      <c r="CP1722" s="1">
        <f t="shared" ref="CP1722" si="18266">CF1722*CK1719+CH1722*CK1722-CG1722*CL1719-CI1722*CL1722</f>
        <v>2669753.5372333042</v>
      </c>
      <c r="CQ1722" s="4">
        <f t="shared" ref="CQ1722" si="18267">(CF1722*CL1719+CG1722*CK1719+CH1722*CL1722+CI1722*CK1722)</f>
        <v>8768552.3097752389</v>
      </c>
      <c r="CR1722" s="2">
        <f t="shared" ref="CR1722" si="18268">CF1722*CM1719+CH1722*CM1722-CG1722*CN1719-CI1722*CN1722</f>
        <v>2669753.5372333042</v>
      </c>
      <c r="CS1722" s="3">
        <f t="shared" ref="CS1722" si="18269">(CF1722*CN1719+CG1722*CM1719+CH1722*CN1722+CI1722*CM1722)</f>
        <v>0</v>
      </c>
      <c r="CU1722" s="39">
        <f t="shared" ref="CU1722" si="18270">(180/PI())*ATAN(-1*(CQ1719/CP1719))</f>
        <v>16.933874111265851</v>
      </c>
      <c r="CW1722" s="56">
        <f t="shared" ref="CW1722" si="18271">20*LOG(((1-(10^(CU1719/20)^2)*(1-((1-CW1719)/(1+CW1719))^2))^0.5))</f>
        <v>-1.3500584531746124E-13</v>
      </c>
    </row>
    <row r="1723" spans="1:101" ht="18" customHeight="1">
      <c r="E1723" s="20"/>
      <c r="F1723" s="20"/>
      <c r="G1723" s="20"/>
      <c r="H1723" s="20"/>
      <c r="I1723" s="20"/>
      <c r="J1723" s="20"/>
      <c r="K1723" s="20"/>
      <c r="L1723" s="20"/>
      <c r="M1723" s="20"/>
      <c r="N1723" s="20"/>
      <c r="O1723" s="20"/>
      <c r="P1723" s="20"/>
      <c r="Q1723" s="20"/>
      <c r="R1723" s="20"/>
      <c r="S1723" s="20"/>
      <c r="T1723" s="20"/>
      <c r="U1723" s="20"/>
      <c r="V1723" s="20"/>
      <c r="W1723" s="20"/>
      <c r="X1723" s="20"/>
      <c r="Y1723" s="20"/>
      <c r="Z1723" s="20"/>
      <c r="AA1723" s="20"/>
      <c r="AB1723" s="30"/>
      <c r="AC1723" s="20"/>
      <c r="AD1723" s="20"/>
      <c r="AE1723" s="20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</row>
    <row r="1724" spans="1:101" ht="18" customHeight="1"/>
    <row r="1725" spans="1:101" ht="18" customHeight="1" thickBot="1">
      <c r="A1725" s="23"/>
      <c r="B1725" s="23"/>
      <c r="C1725" s="23"/>
      <c r="D1725" s="20" t="s">
        <v>6</v>
      </c>
      <c r="E1725" s="20"/>
      <c r="F1725" s="20"/>
      <c r="G1725" s="20"/>
      <c r="H1725" s="20"/>
      <c r="I1725" s="20" t="s">
        <v>7</v>
      </c>
      <c r="J1725" s="20"/>
      <c r="K1725" s="20"/>
      <c r="L1725" s="20"/>
      <c r="M1725" s="23"/>
      <c r="N1725" s="23"/>
      <c r="O1725" s="24" t="s">
        <v>8</v>
      </c>
      <c r="P1725" s="23"/>
      <c r="Q1725" s="23"/>
      <c r="R1725" s="23"/>
      <c r="S1725" s="20"/>
      <c r="T1725" s="20" t="s">
        <v>9</v>
      </c>
      <c r="U1725" s="23"/>
      <c r="V1725" s="23"/>
      <c r="W1725" s="23"/>
      <c r="X1725" s="23"/>
      <c r="Y1725" s="24" t="s">
        <v>10</v>
      </c>
      <c r="Z1725" s="23"/>
      <c r="AA1725" s="23"/>
      <c r="AB1725" s="23"/>
      <c r="AC1725" s="24" t="s">
        <v>11</v>
      </c>
      <c r="AD1725" s="20"/>
      <c r="AE1725" s="20"/>
      <c r="AF1725" s="20"/>
      <c r="AG1725" s="20"/>
      <c r="AH1725" s="23"/>
      <c r="AI1725" s="24" t="s">
        <v>12</v>
      </c>
      <c r="AJ1725" s="23"/>
      <c r="AK1725" s="23"/>
      <c r="AL1725" s="20"/>
      <c r="AM1725" s="24" t="s">
        <v>21</v>
      </c>
      <c r="AN1725" s="20"/>
      <c r="AO1725" s="23"/>
      <c r="AP1725" s="23"/>
      <c r="AQ1725" s="23"/>
      <c r="AR1725" s="23"/>
      <c r="AS1725" s="24" t="s">
        <v>87</v>
      </c>
      <c r="AT1725" s="23"/>
      <c r="AU1725" s="23"/>
      <c r="AV1725" s="23"/>
      <c r="AW1725" s="24" t="s">
        <v>22</v>
      </c>
      <c r="AX1725" s="20"/>
      <c r="AY1725" s="20"/>
      <c r="AZ1725" s="20"/>
      <c r="BA1725" s="20"/>
      <c r="BB1725" s="23"/>
      <c r="BC1725" s="24" t="s">
        <v>13</v>
      </c>
      <c r="BD1725" s="23"/>
      <c r="BE1725" s="23"/>
      <c r="BF1725" s="23"/>
      <c r="BG1725" s="24" t="s">
        <v>23</v>
      </c>
      <c r="BH1725" s="20"/>
      <c r="BI1725" s="23"/>
      <c r="BJ1725" s="23"/>
      <c r="BK1725" s="23"/>
      <c r="BL1725" s="23"/>
      <c r="BM1725" s="24" t="s">
        <v>24</v>
      </c>
      <c r="BN1725" s="23"/>
      <c r="BO1725" s="23"/>
      <c r="BP1725" s="23"/>
      <c r="BQ1725" s="24" t="s">
        <v>22</v>
      </c>
      <c r="BR1725" s="20"/>
      <c r="BS1725" s="20"/>
      <c r="BT1725" s="20"/>
      <c r="BU1725" s="20"/>
      <c r="BV1725" s="23"/>
      <c r="BW1725" s="24" t="s">
        <v>25</v>
      </c>
      <c r="BX1725" s="23"/>
      <c r="BY1725" s="23"/>
      <c r="BZ1725" s="23"/>
      <c r="CA1725" s="24" t="s">
        <v>23</v>
      </c>
      <c r="CB1725" s="20"/>
      <c r="CC1725" s="23"/>
      <c r="CD1725" s="23"/>
      <c r="CE1725" s="23"/>
      <c r="CF1725" s="23"/>
      <c r="CG1725" s="24" t="s">
        <v>88</v>
      </c>
      <c r="CH1725" s="23"/>
      <c r="CI1725" s="23"/>
      <c r="CJ1725" s="23"/>
      <c r="CK1725" s="24" t="s">
        <v>155</v>
      </c>
      <c r="CL1725" s="24"/>
      <c r="CM1725" s="23"/>
      <c r="CN1725" s="23"/>
      <c r="CO1725" s="23"/>
      <c r="CP1725" s="23"/>
      <c r="CQ1725" s="24" t="s">
        <v>89</v>
      </c>
      <c r="CR1725" s="23"/>
      <c r="CS1725" s="23"/>
    </row>
    <row r="1726" spans="1:101" ht="18" customHeight="1" thickBot="1">
      <c r="A1726" s="23"/>
      <c r="B1726" s="33"/>
      <c r="C1726" s="23"/>
      <c r="D1726" s="7" t="s">
        <v>99</v>
      </c>
      <c r="E1726" s="8"/>
      <c r="F1726" s="8" t="s">
        <v>100</v>
      </c>
      <c r="G1726" s="9"/>
      <c r="H1726" s="10"/>
      <c r="I1726" s="7" t="s">
        <v>103</v>
      </c>
      <c r="J1726" s="8"/>
      <c r="K1726" s="8" t="s">
        <v>104</v>
      </c>
      <c r="L1726" s="9"/>
      <c r="M1726" s="23"/>
      <c r="N1726" s="194" t="s">
        <v>74</v>
      </c>
      <c r="O1726" s="195"/>
      <c r="P1726" s="196" t="s">
        <v>75</v>
      </c>
      <c r="Q1726" s="197"/>
      <c r="R1726" s="23"/>
      <c r="S1726" s="7" t="s">
        <v>2</v>
      </c>
      <c r="T1726" s="8"/>
      <c r="U1726" s="8" t="s">
        <v>3</v>
      </c>
      <c r="V1726" s="9"/>
      <c r="W1726" s="20"/>
      <c r="X1726" s="194" t="s">
        <v>108</v>
      </c>
      <c r="Y1726" s="195"/>
      <c r="Z1726" s="196" t="s">
        <v>109</v>
      </c>
      <c r="AA1726" s="197"/>
      <c r="AB1726" s="20"/>
      <c r="AC1726" s="7" t="s">
        <v>107</v>
      </c>
      <c r="AD1726" s="8"/>
      <c r="AE1726" s="8" t="s">
        <v>14</v>
      </c>
      <c r="AF1726" s="9"/>
      <c r="AG1726" s="20"/>
      <c r="AH1726" s="194" t="s">
        <v>112</v>
      </c>
      <c r="AI1726" s="195"/>
      <c r="AJ1726" s="196" t="s">
        <v>113</v>
      </c>
      <c r="AK1726" s="197"/>
      <c r="AL1726" s="20"/>
      <c r="AM1726" s="106" t="s">
        <v>135</v>
      </c>
      <c r="AN1726" s="107"/>
      <c r="AO1726" s="107" t="s">
        <v>136</v>
      </c>
      <c r="AP1726" s="108"/>
      <c r="AQ1726" s="23"/>
      <c r="AR1726" s="194" t="s">
        <v>116</v>
      </c>
      <c r="AS1726" s="195"/>
      <c r="AT1726" s="196" t="s">
        <v>0</v>
      </c>
      <c r="AU1726" s="197"/>
      <c r="AV1726" s="36"/>
      <c r="AW1726" s="7" t="s">
        <v>139</v>
      </c>
      <c r="AX1726" s="8"/>
      <c r="AY1726" s="8" t="s">
        <v>140</v>
      </c>
      <c r="AZ1726" s="9"/>
      <c r="BA1726" s="20"/>
      <c r="BB1726" s="194" t="s">
        <v>119</v>
      </c>
      <c r="BC1726" s="195"/>
      <c r="BD1726" s="196" t="s">
        <v>120</v>
      </c>
      <c r="BE1726" s="197"/>
      <c r="BF1726" s="36"/>
      <c r="BG1726" s="190" t="s">
        <v>143</v>
      </c>
      <c r="BH1726" s="191"/>
      <c r="BI1726" s="192" t="s">
        <v>144</v>
      </c>
      <c r="BJ1726" s="193"/>
      <c r="BK1726" s="36"/>
      <c r="BL1726" s="194" t="s">
        <v>123</v>
      </c>
      <c r="BM1726" s="195"/>
      <c r="BN1726" s="196" t="s">
        <v>124</v>
      </c>
      <c r="BO1726" s="197"/>
      <c r="BP1726" s="36"/>
      <c r="BQ1726" s="7" t="s">
        <v>147</v>
      </c>
      <c r="BR1726" s="8"/>
      <c r="BS1726" s="8" t="s">
        <v>148</v>
      </c>
      <c r="BT1726" s="9"/>
      <c r="BU1726" s="20"/>
      <c r="BV1726" s="194" t="s">
        <v>127</v>
      </c>
      <c r="BW1726" s="195"/>
      <c r="BX1726" s="196" t="s">
        <v>128</v>
      </c>
      <c r="BY1726" s="197"/>
      <c r="BZ1726" s="36"/>
      <c r="CA1726" s="7" t="s">
        <v>151</v>
      </c>
      <c r="CB1726" s="8"/>
      <c r="CC1726" s="8" t="s">
        <v>152</v>
      </c>
      <c r="CD1726" s="9"/>
      <c r="CE1726" s="36"/>
      <c r="CF1726" s="194" t="s">
        <v>131</v>
      </c>
      <c r="CG1726" s="195"/>
      <c r="CH1726" s="196" t="s">
        <v>132</v>
      </c>
      <c r="CI1726" s="197"/>
      <c r="CJ1726" s="23"/>
      <c r="CK1726" s="7" t="s">
        <v>156</v>
      </c>
      <c r="CL1726" s="8"/>
      <c r="CM1726" s="8" t="s">
        <v>157</v>
      </c>
      <c r="CN1726" s="9"/>
      <c r="CO1726" s="23"/>
      <c r="CP1726" s="194" t="s">
        <v>160</v>
      </c>
      <c r="CQ1726" s="195"/>
      <c r="CR1726" s="196" t="s">
        <v>132</v>
      </c>
      <c r="CS1726" s="197"/>
      <c r="CU1726" s="26" t="s">
        <v>15</v>
      </c>
      <c r="CW1726" s="52" t="s">
        <v>46</v>
      </c>
    </row>
    <row r="1727" spans="1:101" ht="18" customHeight="1" thickTop="1" thickBot="1">
      <c r="B1727" s="34">
        <v>4.26</v>
      </c>
      <c r="D1727" s="11">
        <v>1</v>
      </c>
      <c r="E1727" s="12">
        <v>0</v>
      </c>
      <c r="F1727" s="13">
        <v>0</v>
      </c>
      <c r="G1727" s="14">
        <v>0</v>
      </c>
      <c r="H1727" s="10"/>
      <c r="I1727" s="11">
        <v>1</v>
      </c>
      <c r="J1727" s="12">
        <v>0</v>
      </c>
      <c r="K1727" s="13">
        <v>0</v>
      </c>
      <c r="L1727" s="40">
        <f t="shared" ref="L1727" si="18272">$B1727*$J$4</f>
        <v>6.0791903999999999</v>
      </c>
      <c r="N1727" s="1">
        <f t="shared" ref="N1727" si="18273">D1727*I1727+F1727*I1730-E1727*J1727-G1727*J1730</f>
        <v>1</v>
      </c>
      <c r="O1727" s="4">
        <f t="shared" ref="O1727" si="18274">(D1727*J1727+E1727*I1727+F1727*J1730+G1727*I1730)</f>
        <v>0</v>
      </c>
      <c r="P1727" s="2">
        <f t="shared" ref="P1727" si="18275">D1727*K1727+F1727*K1730-E1727*L1727-G1727*L1730</f>
        <v>0</v>
      </c>
      <c r="Q1727" s="3">
        <f t="shared" ref="Q1727" si="18276">(D1727*L1727+E1727*K1727+F1727*L1730+G1727*K1730)</f>
        <v>6.0791903999999999</v>
      </c>
      <c r="S1727" s="11">
        <v>1</v>
      </c>
      <c r="T1727" s="12">
        <v>0</v>
      </c>
      <c r="U1727" s="13">
        <v>0</v>
      </c>
      <c r="V1727" s="13">
        <v>0</v>
      </c>
      <c r="W1727" s="20"/>
      <c r="X1727" s="1">
        <f t="shared" ref="X1727" si="18277">N1727*S1727+P1727*S1730-O1727*T1727-Q1727*T1730</f>
        <v>-45.731252120145918</v>
      </c>
      <c r="Y1727" s="4">
        <f t="shared" ref="Y1727" si="18278">(N1727*T1727+O1727*S1727+P1727*T1730+Q1727*S1730)</f>
        <v>0</v>
      </c>
      <c r="Z1727" s="2">
        <f t="shared" ref="Z1727" si="18279">N1727*U1727+P1727*U1730-O1727*V1727-Q1727*V1730</f>
        <v>0</v>
      </c>
      <c r="AA1727" s="3">
        <f t="shared" ref="AA1727" si="18280">(N1727*V1727+O1727*U1727+P1727*V1730+Q1727*U1730)</f>
        <v>6.0791903999999999</v>
      </c>
      <c r="AB1727" s="20"/>
      <c r="AC1727" s="11">
        <v>1</v>
      </c>
      <c r="AD1727" s="12">
        <v>0</v>
      </c>
      <c r="AE1727" s="13">
        <v>0</v>
      </c>
      <c r="AF1727" s="40">
        <f t="shared" ref="AF1727" si="18281">$B1727*$AD$4</f>
        <v>7.2952073999999998</v>
      </c>
      <c r="AG1727" s="20"/>
      <c r="AH1727" s="1">
        <f t="shared" ref="AH1727" si="18282">X1727*AC1727+Z1727*AC1730-Y1727*AD1727-AA1727*AD1730</f>
        <v>-45.731252120145918</v>
      </c>
      <c r="AI1727" s="4">
        <f t="shared" ref="AI1727" si="18283">(X1727*AD1727+Y1727*AC1727+Z1727*AD1730+AA1727*AC1730)</f>
        <v>0</v>
      </c>
      <c r="AJ1727" s="2">
        <f t="shared" ref="AJ1727" si="18284">X1727*AE1727+Z1727*AE1730-Y1727*AF1727-AA1727*AF1730</f>
        <v>0</v>
      </c>
      <c r="AK1727" s="3">
        <f t="shared" ref="AK1727" si="18285">(X1727*AF1727+Y1727*AE1727+Z1727*AF1730+AA1727*AE1730)</f>
        <v>-327.53977847815418</v>
      </c>
      <c r="AL1727" s="20"/>
      <c r="AM1727" s="11">
        <v>1</v>
      </c>
      <c r="AN1727" s="12">
        <v>0</v>
      </c>
      <c r="AO1727" s="13">
        <v>0</v>
      </c>
      <c r="AP1727" s="14">
        <v>0</v>
      </c>
      <c r="AR1727" s="1">
        <f t="shared" ref="AR1727" si="18286">AH1727*AM1727+AJ1727*AM1730-AI1727*AN1727-AK1727*AN1730</f>
        <v>2613.4127549504192</v>
      </c>
      <c r="AS1727" s="4">
        <f t="shared" ref="AS1727" si="18287">(AH1727*AN1727+AI1727*AM1727+AJ1727*AN1730+AK1727*AM1730)</f>
        <v>0</v>
      </c>
      <c r="AT1727" s="2">
        <f t="shared" ref="AT1727" si="18288">AH1727*AO1727+AJ1727*AO1730-AI1727*AP1727-AK1727*AP1730</f>
        <v>0</v>
      </c>
      <c r="AU1727" s="3">
        <f t="shared" ref="AU1727" si="18289">(AH1727*AP1727+AI1727*AO1727+AJ1727*AP1730+AK1727*AO1730)</f>
        <v>-327.53977847815418</v>
      </c>
      <c r="AV1727" s="20"/>
      <c r="AW1727" s="11">
        <v>1</v>
      </c>
      <c r="AX1727" s="12">
        <v>0</v>
      </c>
      <c r="AY1727" s="13">
        <v>0</v>
      </c>
      <c r="AZ1727" s="40">
        <f t="shared" ref="AZ1727" si="18290">$B1727*$AX$4</f>
        <v>7.2952073999999998</v>
      </c>
      <c r="BA1727" s="20"/>
      <c r="BB1727" s="1">
        <f t="shared" ref="BB1727" si="18291">AR1727*AW1727+AT1727*AW1730-AS1727*AX1727-AU1727*AX1730</f>
        <v>2613.4127549504192</v>
      </c>
      <c r="BC1727" s="4">
        <f t="shared" ref="BC1727" si="18292">(AR1727*AX1727+AS1727*AW1727+AT1727*AX1730+AU1727*AW1730)</f>
        <v>0</v>
      </c>
      <c r="BD1727" s="2">
        <f t="shared" ref="BD1727" si="18293">AR1727*AY1727+AT1727*AY1730-AS1727*AZ1727-AU1727*AZ1730</f>
        <v>0</v>
      </c>
      <c r="BE1727" s="3">
        <f t="shared" ref="BE1727" si="18294">(AR1727*AZ1727+AS1727*AY1727+AT1727*AZ1730+AU1727*AY1730)</f>
        <v>18737.84829069053</v>
      </c>
      <c r="BF1727" s="20"/>
      <c r="BG1727" s="11">
        <v>1</v>
      </c>
      <c r="BH1727" s="12">
        <v>0</v>
      </c>
      <c r="BI1727" s="13">
        <v>0</v>
      </c>
      <c r="BJ1727" s="14">
        <v>0</v>
      </c>
      <c r="BK1727" s="20"/>
      <c r="BL1727" s="1">
        <f t="shared" ref="BL1727" si="18295">BB1727*BG1727+BD1727*BG1730-BC1727*BH1727-BE1727*BH1730</f>
        <v>-141426.01602512272</v>
      </c>
      <c r="BM1727" s="4">
        <f t="shared" ref="BM1727" si="18296">(BB1727*BH1727+BC1727*BG1727+BD1727*BH1730+BE1727*BG1730)</f>
        <v>0</v>
      </c>
      <c r="BN1727" s="2">
        <f t="shared" ref="BN1727" si="18297">BB1727*BI1727+BD1727*BI1730-BC1727*BJ1727-BE1727*BJ1730</f>
        <v>0</v>
      </c>
      <c r="BO1727" s="3">
        <f t="shared" ref="BO1727" si="18298">(BB1727*BJ1727+BC1727*BI1727+BD1727*BJ1730+BE1727*BI1730)</f>
        <v>18737.84829069053</v>
      </c>
      <c r="BP1727" s="20"/>
      <c r="BQ1727" s="11">
        <v>1</v>
      </c>
      <c r="BR1727" s="12">
        <v>0</v>
      </c>
      <c r="BS1727" s="13">
        <v>0</v>
      </c>
      <c r="BT1727" s="40">
        <f t="shared" ref="BT1727" si="18299">$B1727*BR$4</f>
        <v>6.0791903999999999</v>
      </c>
      <c r="BU1727" s="20"/>
      <c r="BV1727" s="1">
        <f t="shared" ref="BV1727" si="18300">BL1727*BQ1727+BN1727*BQ1730-BM1727*BR1727-BO1727*BR1730</f>
        <v>-141426.01602512272</v>
      </c>
      <c r="BW1727" s="4">
        <f t="shared" ref="BW1727" si="18301">(BL1727*BR1727+BM1727*BQ1727+BN1727*BR1730+BO1727*BQ1730)</f>
        <v>0</v>
      </c>
      <c r="BX1727" s="2">
        <f t="shared" ref="BX1727" si="18302">BL1727*BS1727+BN1727*BS1730-BM1727*BT1727-BO1727*BT1730</f>
        <v>0</v>
      </c>
      <c r="BY1727" s="3">
        <f t="shared" ref="BY1727" si="18303">(BL1727*BT1727+BM1727*BS1727+BN1727*BT1730+BO1727*BS1730)</f>
        <v>-841017.83063948166</v>
      </c>
      <c r="BZ1727" s="20"/>
      <c r="CA1727" s="11">
        <v>1</v>
      </c>
      <c r="CB1727" s="12">
        <v>0</v>
      </c>
      <c r="CC1727" s="13">
        <v>0</v>
      </c>
      <c r="CD1727" s="14">
        <v>0</v>
      </c>
      <c r="CE1727" s="20"/>
      <c r="CF1727" s="1">
        <f t="shared" ref="CF1727" si="18304">BV1727*CA1727+BX1727*CA1730-BW1727*CB1727-BY1727*CB1730</f>
        <v>2776640.7674736609</v>
      </c>
      <c r="CG1727" s="4">
        <f t="shared" ref="CG1727" si="18305">(BV1727*CB1727+BW1727*CA1727+BX1727*CB1730+BY1727*CA1730)</f>
        <v>0</v>
      </c>
      <c r="CH1727" s="2">
        <f t="shared" ref="CH1727" si="18306">BV1727*CC1727+BX1727*CC1730-BW1727*CD1727-BY1727*CD1730</f>
        <v>0</v>
      </c>
      <c r="CI1727" s="3">
        <f t="shared" ref="CI1727" si="18307">(BV1727*CD1727+BW1727*CC1727+BX1727*CD1730+BY1727*CC1730)</f>
        <v>-841017.83063948166</v>
      </c>
      <c r="CJ1727" s="28"/>
      <c r="CK1727" s="11">
        <v>1</v>
      </c>
      <c r="CL1727" s="12">
        <v>0</v>
      </c>
      <c r="CM1727" s="13">
        <v>0</v>
      </c>
      <c r="CN1727" s="14">
        <v>0</v>
      </c>
      <c r="CP1727" s="1">
        <f t="shared" ref="CP1727" si="18308">CF1727*CK1727+CH1727*CK1730-CG1727*CL1727-CI1727*CL1730</f>
        <v>2776640.7674736609</v>
      </c>
      <c r="CQ1727" s="4">
        <f t="shared" ref="CQ1727" si="18309">(CF1727*CL1727+CG1727*CK1727+CH1727*CL1730+CI1727*CK1730)</f>
        <v>-841017.83063948166</v>
      </c>
      <c r="CR1727" s="2">
        <f t="shared" ref="CR1727" si="18310">CF1727*CM1727+CH1727*CM1730-CG1727*CN1727-CI1727*CN1730</f>
        <v>0</v>
      </c>
      <c r="CS1727" s="3">
        <f t="shared" ref="CS1727" si="18311">(CF1727*CN1727+CG1727*CM1727+CH1727*CN1730+CI1727*CM1730)</f>
        <v>-841017.83063948166</v>
      </c>
      <c r="CU1727" s="29">
        <f t="shared" ref="CU1727" si="18312">20*LOG(((1+$CL$4)/$CL$4)/((CP1727+CP1730)^2+(CQ1727+CQ1730)^2)^0.5)</f>
        <v>-133.98648893918201</v>
      </c>
      <c r="CW1727" s="53">
        <f t="shared" ref="CW1727" si="18313">((CP1727^2+CQ1727^2)^0.5)/((CP1730^2+CQ1730^2)^0.5)</f>
        <v>0.30289039925203765</v>
      </c>
    </row>
    <row r="1728" spans="1:101" ht="18" customHeight="1" thickBot="1">
      <c r="D1728" s="11"/>
      <c r="E1728" s="13"/>
      <c r="F1728" s="13"/>
      <c r="G1728" s="15"/>
      <c r="H1728" s="10"/>
      <c r="I1728" s="11"/>
      <c r="J1728" s="13"/>
      <c r="K1728" s="13"/>
      <c r="L1728" s="15"/>
      <c r="N1728" s="5"/>
      <c r="Q1728" s="6"/>
      <c r="S1728" s="11"/>
      <c r="T1728" s="13"/>
      <c r="U1728" s="13"/>
      <c r="V1728" s="15"/>
      <c r="W1728" s="20"/>
      <c r="X1728" s="5"/>
      <c r="AA1728" s="6"/>
      <c r="AB1728" s="20"/>
      <c r="AC1728" s="11"/>
      <c r="AD1728" s="13"/>
      <c r="AE1728" s="13"/>
      <c r="AF1728" s="15"/>
      <c r="AG1728" s="20"/>
      <c r="AH1728" s="5"/>
      <c r="AK1728" s="6"/>
      <c r="AL1728" s="20"/>
      <c r="AM1728" s="11"/>
      <c r="AN1728" s="13"/>
      <c r="AO1728" s="13"/>
      <c r="AP1728" s="15"/>
      <c r="AR1728" s="5"/>
      <c r="AU1728" s="6"/>
      <c r="AW1728" s="11"/>
      <c r="AX1728" s="13"/>
      <c r="AY1728" s="13"/>
      <c r="AZ1728" s="15"/>
      <c r="BA1728" s="20"/>
      <c r="BB1728" s="5"/>
      <c r="BE1728" s="6"/>
      <c r="BG1728" s="11"/>
      <c r="BH1728" s="13"/>
      <c r="BI1728" s="13"/>
      <c r="BJ1728" s="15"/>
      <c r="BL1728" s="5"/>
      <c r="BO1728" s="6"/>
      <c r="BQ1728" s="11"/>
      <c r="BR1728" s="13"/>
      <c r="BS1728" s="13"/>
      <c r="BT1728" s="15"/>
      <c r="BU1728" s="20"/>
      <c r="BV1728" s="5"/>
      <c r="BY1728" s="6"/>
      <c r="CA1728" s="11"/>
      <c r="CB1728" s="13"/>
      <c r="CC1728" s="13"/>
      <c r="CD1728" s="15"/>
      <c r="CF1728" s="5"/>
      <c r="CI1728" s="6"/>
      <c r="CK1728" s="11"/>
      <c r="CL1728" s="13"/>
      <c r="CM1728" s="13"/>
      <c r="CN1728" s="15"/>
      <c r="CP1728" s="5"/>
      <c r="CS1728" s="6"/>
      <c r="CW1728" s="54"/>
    </row>
    <row r="1729" spans="1:101" ht="18" customHeight="1" thickBot="1">
      <c r="D1729" s="11" t="s">
        <v>101</v>
      </c>
      <c r="E1729" s="13"/>
      <c r="F1729" s="13" t="s">
        <v>102</v>
      </c>
      <c r="G1729" s="15"/>
      <c r="H1729" s="10"/>
      <c r="I1729" s="11" t="s">
        <v>106</v>
      </c>
      <c r="J1729" s="13"/>
      <c r="K1729" s="13" t="s">
        <v>105</v>
      </c>
      <c r="L1729" s="15"/>
      <c r="N1729" s="194" t="s">
        <v>16</v>
      </c>
      <c r="O1729" s="195"/>
      <c r="P1729" s="196" t="s">
        <v>17</v>
      </c>
      <c r="Q1729" s="197"/>
      <c r="S1729" s="11" t="s">
        <v>4</v>
      </c>
      <c r="T1729" s="13"/>
      <c r="U1729" s="13" t="s">
        <v>5</v>
      </c>
      <c r="V1729" s="15"/>
      <c r="W1729" s="20"/>
      <c r="X1729" s="194" t="s">
        <v>111</v>
      </c>
      <c r="Y1729" s="195"/>
      <c r="Z1729" s="196" t="s">
        <v>110</v>
      </c>
      <c r="AA1729" s="197"/>
      <c r="AB1729" s="20"/>
      <c r="AC1729" s="11" t="s">
        <v>18</v>
      </c>
      <c r="AD1729" s="13"/>
      <c r="AE1729" s="13" t="s">
        <v>19</v>
      </c>
      <c r="AF1729" s="15"/>
      <c r="AG1729" s="20"/>
      <c r="AH1729" s="194" t="s">
        <v>114</v>
      </c>
      <c r="AI1729" s="195"/>
      <c r="AJ1729" s="196" t="s">
        <v>115</v>
      </c>
      <c r="AK1729" s="197"/>
      <c r="AL1729" s="20"/>
      <c r="AM1729" s="11" t="s">
        <v>138</v>
      </c>
      <c r="AN1729" s="13"/>
      <c r="AO1729" s="13" t="s">
        <v>137</v>
      </c>
      <c r="AP1729" s="15"/>
      <c r="AR1729" s="194" t="s">
        <v>117</v>
      </c>
      <c r="AS1729" s="195"/>
      <c r="AT1729" s="196" t="s">
        <v>118</v>
      </c>
      <c r="AU1729" s="197"/>
      <c r="AV1729" s="36"/>
      <c r="AW1729" s="11" t="s">
        <v>142</v>
      </c>
      <c r="AX1729" s="13"/>
      <c r="AY1729" s="13" t="s">
        <v>141</v>
      </c>
      <c r="AZ1729" s="15"/>
      <c r="BA1729" s="20"/>
      <c r="BB1729" s="194" t="s">
        <v>122</v>
      </c>
      <c r="BC1729" s="195"/>
      <c r="BD1729" s="196" t="s">
        <v>121</v>
      </c>
      <c r="BE1729" s="197"/>
      <c r="BF1729" s="36"/>
      <c r="BG1729" s="11" t="s">
        <v>145</v>
      </c>
      <c r="BH1729" s="13"/>
      <c r="BI1729" s="13" t="s">
        <v>146</v>
      </c>
      <c r="BJ1729" s="15"/>
      <c r="BK1729" s="36"/>
      <c r="BL1729" s="194" t="s">
        <v>125</v>
      </c>
      <c r="BM1729" s="195"/>
      <c r="BN1729" s="196" t="s">
        <v>126</v>
      </c>
      <c r="BO1729" s="197"/>
      <c r="BP1729" s="36"/>
      <c r="BQ1729" s="11" t="s">
        <v>150</v>
      </c>
      <c r="BR1729" s="13"/>
      <c r="BS1729" s="13" t="s">
        <v>149</v>
      </c>
      <c r="BT1729" s="15"/>
      <c r="BU1729" s="20"/>
      <c r="BV1729" s="194" t="s">
        <v>129</v>
      </c>
      <c r="BW1729" s="195"/>
      <c r="BX1729" s="196" t="s">
        <v>130</v>
      </c>
      <c r="BY1729" s="197"/>
      <c r="BZ1729" s="36"/>
      <c r="CA1729" s="11" t="s">
        <v>154</v>
      </c>
      <c r="CB1729" s="13"/>
      <c r="CC1729" s="13" t="s">
        <v>153</v>
      </c>
      <c r="CD1729" s="15"/>
      <c r="CE1729" s="36"/>
      <c r="CF1729" s="194" t="s">
        <v>134</v>
      </c>
      <c r="CG1729" s="195"/>
      <c r="CH1729" s="196" t="s">
        <v>133</v>
      </c>
      <c r="CI1729" s="197"/>
      <c r="CK1729" s="11" t="s">
        <v>159</v>
      </c>
      <c r="CL1729" s="13"/>
      <c r="CM1729" s="13" t="s">
        <v>158</v>
      </c>
      <c r="CN1729" s="15"/>
      <c r="CP1729" s="109" t="s">
        <v>161</v>
      </c>
      <c r="CQ1729" s="110"/>
      <c r="CR1729" s="111" t="s">
        <v>162</v>
      </c>
      <c r="CS1729" s="112"/>
      <c r="CU1729" s="38" t="s">
        <v>29</v>
      </c>
      <c r="CW1729" s="55" t="s">
        <v>47</v>
      </c>
    </row>
    <row r="1730" spans="1:101" ht="18" customHeight="1" thickTop="1" thickBot="1">
      <c r="D1730" s="16">
        <v>0</v>
      </c>
      <c r="E1730" s="17">
        <f t="shared" ref="E1730" si="18314">$B1727*$E$4</f>
        <v>3.4696847999999996</v>
      </c>
      <c r="F1730" s="18">
        <v>1</v>
      </c>
      <c r="G1730" s="19">
        <v>0</v>
      </c>
      <c r="H1730" s="10"/>
      <c r="I1730" s="16">
        <v>0</v>
      </c>
      <c r="J1730" s="17">
        <v>0</v>
      </c>
      <c r="K1730" s="18">
        <v>1</v>
      </c>
      <c r="L1730" s="19">
        <v>0</v>
      </c>
      <c r="N1730" s="1">
        <f t="shared" ref="N1730" si="18315">D1730*I1727+F1730*I1730-E1730*J1727-G1730*J1730</f>
        <v>0</v>
      </c>
      <c r="O1730" s="4">
        <f t="shared" ref="O1730" si="18316">(D1730*J1727+E1730*I1727+F1730*J1730+G1730*I1730)</f>
        <v>3.4696847999999996</v>
      </c>
      <c r="P1730" s="2">
        <f t="shared" ref="P1730" si="18317">D1730*K1727+F1730*K1730-E1730*L1727-G1730*L1730</f>
        <v>-20.092874527185916</v>
      </c>
      <c r="Q1730" s="3">
        <f t="shared" ref="Q1730" si="18318">(D1730*L1727+E1730*K1727+F1730*L1730+G1730*K1730)</f>
        <v>0</v>
      </c>
      <c r="S1730" s="16">
        <v>0</v>
      </c>
      <c r="T1730" s="17">
        <f t="shared" ref="T1730" si="18319">$B1727*$T$4</f>
        <v>7.6870848000000001</v>
      </c>
      <c r="U1730" s="18">
        <v>1</v>
      </c>
      <c r="V1730" s="19">
        <v>0</v>
      </c>
      <c r="W1730" s="20"/>
      <c r="X1730" s="1">
        <f t="shared" ref="X1730" si="18320">N1730*S1727+P1730*S1730-O1730*T1727-Q1730*T1730</f>
        <v>0</v>
      </c>
      <c r="Y1730" s="4">
        <f t="shared" ref="Y1730" si="18321">(N1730*T1727+O1730*S1727+P1730*T1730+Q1730*S1730)</f>
        <v>-150.98594556623803</v>
      </c>
      <c r="Z1730" s="2">
        <f t="shared" ref="Z1730" si="18322">N1730*U1727+P1730*U1730-O1730*V1727-Q1730*V1730</f>
        <v>-20.092874527185916</v>
      </c>
      <c r="AA1730" s="3">
        <f t="shared" ref="AA1730" si="18323">(N1730*V1727+O1730*U1727+P1730*V1730+Q1730*U1730)</f>
        <v>0</v>
      </c>
      <c r="AB1730" s="20"/>
      <c r="AC1730" s="16">
        <v>0</v>
      </c>
      <c r="AD1730" s="17">
        <v>0</v>
      </c>
      <c r="AE1730" s="18">
        <v>1</v>
      </c>
      <c r="AF1730" s="19">
        <v>0</v>
      </c>
      <c r="AG1730" s="20"/>
      <c r="AH1730" s="1">
        <f t="shared" ref="AH1730" si="18324">X1730*AC1727+Z1730*AC1730-Y1730*AD1727-AA1730*AD1730</f>
        <v>0</v>
      </c>
      <c r="AI1730" s="4">
        <f t="shared" ref="AI1730" si="18325">(X1730*AD1727+Y1730*AC1727+Z1730*AD1730+AA1730*AC1730)</f>
        <v>-150.98594556623803</v>
      </c>
      <c r="AJ1730" s="2">
        <f t="shared" ref="AJ1730" si="18326">X1730*AE1727+Z1730*AE1730-Y1730*AF1727-AA1730*AF1730</f>
        <v>1081.380912863631</v>
      </c>
      <c r="AK1730" s="3">
        <f t="shared" ref="AK1730" si="18327">(X1730*AF1727+Y1730*AE1727+Z1730*AF1730+AA1730*AE1730)</f>
        <v>0</v>
      </c>
      <c r="AL1730" s="20"/>
      <c r="AM1730" s="16">
        <v>0</v>
      </c>
      <c r="AN1730" s="17">
        <f t="shared" ref="AN1730" si="18328">$B1727*$AN$4</f>
        <v>8.1185375999999998</v>
      </c>
      <c r="AO1730" s="18">
        <v>1</v>
      </c>
      <c r="AP1730" s="19">
        <v>0</v>
      </c>
      <c r="AR1730" s="1">
        <f t="shared" ref="AR1730" si="18329">AH1730*AM1727+AJ1730*AM1730-AI1730*AN1727-AK1730*AN1730</f>
        <v>0</v>
      </c>
      <c r="AS1730" s="4">
        <f t="shared" ref="AS1730" si="18330">(AH1730*AN1727+AI1730*AM1727+AJ1730*AN1730+AK1730*AM1730)</f>
        <v>8628.2456554394739</v>
      </c>
      <c r="AT1730" s="2">
        <f t="shared" ref="AT1730" si="18331">AH1730*AO1727+AJ1730*AO1730-AI1730*AP1727-AK1730*AP1730</f>
        <v>1081.380912863631</v>
      </c>
      <c r="AU1730" s="3">
        <f t="shared" ref="AU1730" si="18332">(AH1730*AP1727+AI1730*AO1727+AJ1730*AP1730+AK1730*AO1730)</f>
        <v>0</v>
      </c>
      <c r="AV1730" s="20"/>
      <c r="AW1730" s="16">
        <v>0</v>
      </c>
      <c r="AX1730" s="17">
        <v>0</v>
      </c>
      <c r="AY1730" s="18">
        <v>1</v>
      </c>
      <c r="AZ1730" s="19">
        <v>0</v>
      </c>
      <c r="BA1730" s="20"/>
      <c r="BB1730" s="1">
        <f t="shared" ref="BB1730" si="18333">AR1730*AW1727+AT1730*AW1730-AS1730*AX1727-AU1730*AX1730</f>
        <v>0</v>
      </c>
      <c r="BC1730" s="4">
        <f t="shared" ref="BC1730" si="18334">(AR1730*AX1727+AS1730*AW1727+AT1730*AX1730+AU1730*AW1730)</f>
        <v>8628.2456554394739</v>
      </c>
      <c r="BD1730" s="2">
        <f t="shared" ref="BD1730" si="18335">AR1730*AY1727+AT1730*AY1730-AS1730*AZ1727-AU1730*AZ1730</f>
        <v>-61863.460641716272</v>
      </c>
      <c r="BE1730" s="3">
        <f t="shared" ref="BE1730" si="18336">(AR1730*AZ1727+AS1730*AY1727+AT1730*AZ1730+AU1730*AY1730)</f>
        <v>0</v>
      </c>
      <c r="BF1730" s="20"/>
      <c r="BG1730" s="16">
        <v>0</v>
      </c>
      <c r="BH1730" s="17">
        <f t="shared" ref="BH1730" si="18337">$B1727*$BH$4</f>
        <v>7.6870848000000001</v>
      </c>
      <c r="BI1730" s="18">
        <v>1</v>
      </c>
      <c r="BJ1730" s="19">
        <v>0</v>
      </c>
      <c r="BK1730" s="20"/>
      <c r="BL1730" s="1">
        <f t="shared" ref="BL1730" si="18338">BB1730*BG1727+BD1730*BG1730-BC1730*BH1727-BE1730*BH1730</f>
        <v>0</v>
      </c>
      <c r="BM1730" s="4">
        <f t="shared" ref="BM1730" si="18339">(BB1730*BH1727+BC1730*BG1727+BD1730*BH1730+BE1730*BG1730)</f>
        <v>-466921.42231889593</v>
      </c>
      <c r="BN1730" s="2">
        <f t="shared" ref="BN1730" si="18340">BB1730*BI1727+BD1730*BI1730-BC1730*BJ1727-BE1730*BJ1730</f>
        <v>-61863.460641716272</v>
      </c>
      <c r="BO1730" s="3">
        <f t="shared" ref="BO1730" si="18341">(BB1730*BJ1727+BC1730*BI1727+BD1730*BJ1730+BE1730*BI1730)</f>
        <v>0</v>
      </c>
      <c r="BP1730" s="20"/>
      <c r="BQ1730" s="16">
        <v>0</v>
      </c>
      <c r="BR1730" s="17">
        <v>0</v>
      </c>
      <c r="BS1730" s="18">
        <v>1</v>
      </c>
      <c r="BT1730" s="19">
        <v>0</v>
      </c>
      <c r="BU1730" s="20"/>
      <c r="BV1730" s="1">
        <f t="shared" ref="BV1730" si="18342">BL1730*BQ1727+BN1730*BQ1730-BM1730*BR1727-BO1730*BR1730</f>
        <v>0</v>
      </c>
      <c r="BW1730" s="4">
        <f t="shared" ref="BW1730" si="18343">(BL1730*BR1727+BM1730*BQ1727+BN1730*BR1730+BO1730*BQ1730)</f>
        <v>-466921.42231889593</v>
      </c>
      <c r="BX1730" s="2">
        <f t="shared" ref="BX1730" si="18344">BL1730*BS1727+BN1730*BS1730-BM1730*BT1727-BO1730*BT1730</f>
        <v>2776640.7674736618</v>
      </c>
      <c r="BY1730" s="3">
        <f t="shared" ref="BY1730" si="18345">(BL1730*BT1727+BM1730*BS1727+BN1730*BT1730+BO1730*BS1730)</f>
        <v>0</v>
      </c>
      <c r="BZ1730" s="20"/>
      <c r="CA1730" s="16">
        <v>0</v>
      </c>
      <c r="CB1730" s="17">
        <f t="shared" ref="CB1730" si="18346">$B1727*$CB$4</f>
        <v>3.4696847999999996</v>
      </c>
      <c r="CC1730" s="18">
        <v>1</v>
      </c>
      <c r="CD1730" s="19">
        <v>0</v>
      </c>
      <c r="CE1730" s="20"/>
      <c r="CF1730" s="1">
        <f t="shared" ref="CF1730" si="18347">BV1730*CA1727+BX1730*CA1730-BW1730*CB1727-BY1730*CB1730</f>
        <v>0</v>
      </c>
      <c r="CG1730" s="4">
        <f t="shared" ref="CG1730" si="18348">(BV1730*CB1727+BW1730*CA1727+BX1730*CB1730+BY1730*CA1730)</f>
        <v>9167146.8436448015</v>
      </c>
      <c r="CH1730" s="2">
        <f t="shared" ref="CH1730" si="18349">BV1730*CC1727+BX1730*CC1730-BW1730*CD1727-BY1730*CD1730</f>
        <v>2776640.7674736618</v>
      </c>
      <c r="CI1730" s="3">
        <f t="shared" ref="CI1730" si="18350">(BV1730*CD1727+BW1730*CC1727+BX1730*CD1730+BY1730*CC1730)</f>
        <v>0</v>
      </c>
      <c r="CK1730" s="16">
        <f t="shared" ref="CK1730" si="18351">1/$CL$4</f>
        <v>1</v>
      </c>
      <c r="CL1730" s="17">
        <v>0</v>
      </c>
      <c r="CM1730" s="18">
        <v>1</v>
      </c>
      <c r="CN1730" s="19">
        <v>0</v>
      </c>
      <c r="CP1730" s="1">
        <f t="shared" ref="CP1730" si="18352">CF1730*CK1727+CH1730*CK1730-CG1730*CL1727-CI1730*CL1730</f>
        <v>2776640.7674736618</v>
      </c>
      <c r="CQ1730" s="4">
        <f t="shared" ref="CQ1730" si="18353">(CF1730*CL1727+CG1730*CK1727+CH1730*CL1730+CI1730*CK1730)</f>
        <v>9167146.8436448015</v>
      </c>
      <c r="CR1730" s="2">
        <f t="shared" ref="CR1730" si="18354">CF1730*CM1727+CH1730*CM1730-CG1730*CN1727-CI1730*CN1730</f>
        <v>2776640.7674736618</v>
      </c>
      <c r="CS1730" s="3">
        <f t="shared" ref="CS1730" si="18355">(CF1730*CN1727+CG1730*CM1727+CH1730*CN1730+CI1730*CM1730)</f>
        <v>0</v>
      </c>
      <c r="CU1730" s="39">
        <f t="shared" ref="CU1730" si="18356">(180/PI())*ATAN(-1*(CQ1727/CP1727))</f>
        <v>16.851056757896714</v>
      </c>
      <c r="CW1730" s="56">
        <f t="shared" ref="CW1730" si="18357">20*LOG(((1-(10^(CU1727/20)^2)*(1-((1-CW1727)/(1+CW1727))^2))^0.5))</f>
        <v>-1.2343391571882164E-13</v>
      </c>
    </row>
    <row r="1731" spans="1:101" ht="18" customHeight="1">
      <c r="E1731" s="20"/>
      <c r="F1731" s="20"/>
      <c r="G1731" s="20"/>
      <c r="H1731" s="20"/>
      <c r="I1731" s="20"/>
      <c r="J1731" s="20"/>
      <c r="K1731" s="20"/>
      <c r="L1731" s="20"/>
      <c r="M1731" s="20"/>
      <c r="N1731" s="20"/>
      <c r="O1731" s="20"/>
      <c r="P1731" s="20"/>
      <c r="Q1731" s="20"/>
      <c r="R1731" s="20"/>
      <c r="S1731" s="20"/>
      <c r="T1731" s="20"/>
      <c r="U1731" s="20"/>
      <c r="V1731" s="20"/>
      <c r="W1731" s="20"/>
      <c r="X1731" s="20"/>
      <c r="Y1731" s="20"/>
      <c r="Z1731" s="20"/>
      <c r="AA1731" s="20"/>
      <c r="AB1731" s="30"/>
      <c r="AC1731" s="20"/>
      <c r="AD1731" s="20"/>
      <c r="AE1731" s="20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</row>
    <row r="1732" spans="1:101" ht="18" customHeight="1"/>
    <row r="1733" spans="1:101" ht="18" customHeight="1" thickBot="1">
      <c r="A1733" s="23"/>
      <c r="B1733" s="23"/>
      <c r="C1733" s="23"/>
      <c r="D1733" s="20" t="s">
        <v>6</v>
      </c>
      <c r="E1733" s="20"/>
      <c r="F1733" s="20"/>
      <c r="G1733" s="20"/>
      <c r="H1733" s="20"/>
      <c r="I1733" s="20" t="s">
        <v>7</v>
      </c>
      <c r="J1733" s="20"/>
      <c r="K1733" s="20"/>
      <c r="L1733" s="20"/>
      <c r="M1733" s="23"/>
      <c r="N1733" s="23"/>
      <c r="O1733" s="24" t="s">
        <v>8</v>
      </c>
      <c r="P1733" s="23"/>
      <c r="Q1733" s="23"/>
      <c r="R1733" s="23"/>
      <c r="S1733" s="20"/>
      <c r="T1733" s="20" t="s">
        <v>9</v>
      </c>
      <c r="U1733" s="23"/>
      <c r="V1733" s="23"/>
      <c r="W1733" s="23"/>
      <c r="X1733" s="23"/>
      <c r="Y1733" s="24" t="s">
        <v>10</v>
      </c>
      <c r="Z1733" s="23"/>
      <c r="AA1733" s="23"/>
      <c r="AB1733" s="23"/>
      <c r="AC1733" s="24" t="s">
        <v>11</v>
      </c>
      <c r="AD1733" s="20"/>
      <c r="AE1733" s="20"/>
      <c r="AF1733" s="20"/>
      <c r="AG1733" s="20"/>
      <c r="AH1733" s="23"/>
      <c r="AI1733" s="24" t="s">
        <v>12</v>
      </c>
      <c r="AJ1733" s="23"/>
      <c r="AK1733" s="23"/>
      <c r="AL1733" s="20"/>
      <c r="AM1733" s="24" t="s">
        <v>21</v>
      </c>
      <c r="AN1733" s="20"/>
      <c r="AO1733" s="23"/>
      <c r="AP1733" s="23"/>
      <c r="AQ1733" s="23"/>
      <c r="AR1733" s="23"/>
      <c r="AS1733" s="24" t="s">
        <v>87</v>
      </c>
      <c r="AT1733" s="23"/>
      <c r="AU1733" s="23"/>
      <c r="AV1733" s="23"/>
      <c r="AW1733" s="24" t="s">
        <v>22</v>
      </c>
      <c r="AX1733" s="20"/>
      <c r="AY1733" s="20"/>
      <c r="AZ1733" s="20"/>
      <c r="BA1733" s="20"/>
      <c r="BB1733" s="23"/>
      <c r="BC1733" s="24" t="s">
        <v>13</v>
      </c>
      <c r="BD1733" s="23"/>
      <c r="BE1733" s="23"/>
      <c r="BF1733" s="23"/>
      <c r="BG1733" s="24" t="s">
        <v>23</v>
      </c>
      <c r="BH1733" s="20"/>
      <c r="BI1733" s="23"/>
      <c r="BJ1733" s="23"/>
      <c r="BK1733" s="23"/>
      <c r="BL1733" s="23"/>
      <c r="BM1733" s="24" t="s">
        <v>24</v>
      </c>
      <c r="BN1733" s="23"/>
      <c r="BO1733" s="23"/>
      <c r="BP1733" s="23"/>
      <c r="BQ1733" s="24" t="s">
        <v>22</v>
      </c>
      <c r="BR1733" s="20"/>
      <c r="BS1733" s="20"/>
      <c r="BT1733" s="20"/>
      <c r="BU1733" s="20"/>
      <c r="BV1733" s="23"/>
      <c r="BW1733" s="24" t="s">
        <v>25</v>
      </c>
      <c r="BX1733" s="23"/>
      <c r="BY1733" s="23"/>
      <c r="BZ1733" s="23"/>
      <c r="CA1733" s="24" t="s">
        <v>23</v>
      </c>
      <c r="CB1733" s="20"/>
      <c r="CC1733" s="23"/>
      <c r="CD1733" s="23"/>
      <c r="CE1733" s="23"/>
      <c r="CF1733" s="23"/>
      <c r="CG1733" s="24" t="s">
        <v>88</v>
      </c>
      <c r="CH1733" s="23"/>
      <c r="CI1733" s="23"/>
      <c r="CJ1733" s="23"/>
      <c r="CK1733" s="24" t="s">
        <v>155</v>
      </c>
      <c r="CL1733" s="24"/>
      <c r="CM1733" s="23"/>
      <c r="CN1733" s="23"/>
      <c r="CO1733" s="23"/>
      <c r="CP1733" s="23"/>
      <c r="CQ1733" s="24" t="s">
        <v>89</v>
      </c>
      <c r="CR1733" s="23"/>
      <c r="CS1733" s="23"/>
    </row>
    <row r="1734" spans="1:101" ht="18" customHeight="1" thickBot="1">
      <c r="A1734" s="23"/>
      <c r="B1734" s="33"/>
      <c r="C1734" s="23"/>
      <c r="D1734" s="7" t="s">
        <v>99</v>
      </c>
      <c r="E1734" s="8"/>
      <c r="F1734" s="8" t="s">
        <v>100</v>
      </c>
      <c r="G1734" s="9"/>
      <c r="H1734" s="10"/>
      <c r="I1734" s="7" t="s">
        <v>103</v>
      </c>
      <c r="J1734" s="8"/>
      <c r="K1734" s="8" t="s">
        <v>104</v>
      </c>
      <c r="L1734" s="9"/>
      <c r="M1734" s="23"/>
      <c r="N1734" s="194" t="s">
        <v>74</v>
      </c>
      <c r="O1734" s="195"/>
      <c r="P1734" s="196" t="s">
        <v>75</v>
      </c>
      <c r="Q1734" s="197"/>
      <c r="R1734" s="23"/>
      <c r="S1734" s="7" t="s">
        <v>2</v>
      </c>
      <c r="T1734" s="8"/>
      <c r="U1734" s="8" t="s">
        <v>3</v>
      </c>
      <c r="V1734" s="9"/>
      <c r="W1734" s="20"/>
      <c r="X1734" s="194" t="s">
        <v>108</v>
      </c>
      <c r="Y1734" s="195"/>
      <c r="Z1734" s="196" t="s">
        <v>109</v>
      </c>
      <c r="AA1734" s="197"/>
      <c r="AB1734" s="20"/>
      <c r="AC1734" s="7" t="s">
        <v>107</v>
      </c>
      <c r="AD1734" s="8"/>
      <c r="AE1734" s="8" t="s">
        <v>14</v>
      </c>
      <c r="AF1734" s="9"/>
      <c r="AG1734" s="20"/>
      <c r="AH1734" s="194" t="s">
        <v>112</v>
      </c>
      <c r="AI1734" s="195"/>
      <c r="AJ1734" s="196" t="s">
        <v>113</v>
      </c>
      <c r="AK1734" s="197"/>
      <c r="AL1734" s="20"/>
      <c r="AM1734" s="106" t="s">
        <v>135</v>
      </c>
      <c r="AN1734" s="107"/>
      <c r="AO1734" s="107" t="s">
        <v>136</v>
      </c>
      <c r="AP1734" s="108"/>
      <c r="AQ1734" s="23"/>
      <c r="AR1734" s="194" t="s">
        <v>116</v>
      </c>
      <c r="AS1734" s="195"/>
      <c r="AT1734" s="196" t="s">
        <v>0</v>
      </c>
      <c r="AU1734" s="197"/>
      <c r="AV1734" s="36"/>
      <c r="AW1734" s="7" t="s">
        <v>139</v>
      </c>
      <c r="AX1734" s="8"/>
      <c r="AY1734" s="8" t="s">
        <v>140</v>
      </c>
      <c r="AZ1734" s="9"/>
      <c r="BA1734" s="20"/>
      <c r="BB1734" s="194" t="s">
        <v>119</v>
      </c>
      <c r="BC1734" s="195"/>
      <c r="BD1734" s="196" t="s">
        <v>120</v>
      </c>
      <c r="BE1734" s="197"/>
      <c r="BF1734" s="36"/>
      <c r="BG1734" s="190" t="s">
        <v>143</v>
      </c>
      <c r="BH1734" s="191"/>
      <c r="BI1734" s="192" t="s">
        <v>144</v>
      </c>
      <c r="BJ1734" s="193"/>
      <c r="BK1734" s="36"/>
      <c r="BL1734" s="194" t="s">
        <v>123</v>
      </c>
      <c r="BM1734" s="195"/>
      <c r="BN1734" s="196" t="s">
        <v>124</v>
      </c>
      <c r="BO1734" s="197"/>
      <c r="BP1734" s="36"/>
      <c r="BQ1734" s="7" t="s">
        <v>147</v>
      </c>
      <c r="BR1734" s="8"/>
      <c r="BS1734" s="8" t="s">
        <v>148</v>
      </c>
      <c r="BT1734" s="9"/>
      <c r="BU1734" s="20"/>
      <c r="BV1734" s="194" t="s">
        <v>127</v>
      </c>
      <c r="BW1734" s="195"/>
      <c r="BX1734" s="196" t="s">
        <v>128</v>
      </c>
      <c r="BY1734" s="197"/>
      <c r="BZ1734" s="36"/>
      <c r="CA1734" s="7" t="s">
        <v>151</v>
      </c>
      <c r="CB1734" s="8"/>
      <c r="CC1734" s="8" t="s">
        <v>152</v>
      </c>
      <c r="CD1734" s="9"/>
      <c r="CE1734" s="36"/>
      <c r="CF1734" s="194" t="s">
        <v>131</v>
      </c>
      <c r="CG1734" s="195"/>
      <c r="CH1734" s="196" t="s">
        <v>132</v>
      </c>
      <c r="CI1734" s="197"/>
      <c r="CJ1734" s="23"/>
      <c r="CK1734" s="7" t="s">
        <v>156</v>
      </c>
      <c r="CL1734" s="8"/>
      <c r="CM1734" s="8" t="s">
        <v>157</v>
      </c>
      <c r="CN1734" s="9"/>
      <c r="CO1734" s="23"/>
      <c r="CP1734" s="194" t="s">
        <v>160</v>
      </c>
      <c r="CQ1734" s="195"/>
      <c r="CR1734" s="196" t="s">
        <v>132</v>
      </c>
      <c r="CS1734" s="197"/>
      <c r="CU1734" s="26" t="s">
        <v>15</v>
      </c>
      <c r="CW1734" s="52" t="s">
        <v>46</v>
      </c>
    </row>
    <row r="1735" spans="1:101" ht="18" customHeight="1" thickTop="1" thickBot="1">
      <c r="B1735" s="34">
        <v>4.28</v>
      </c>
      <c r="D1735" s="11">
        <v>1</v>
      </c>
      <c r="E1735" s="12">
        <v>0</v>
      </c>
      <c r="F1735" s="13">
        <v>0</v>
      </c>
      <c r="G1735" s="14">
        <v>0</v>
      </c>
      <c r="H1735" s="10"/>
      <c r="I1735" s="11">
        <v>1</v>
      </c>
      <c r="J1735" s="12">
        <v>0</v>
      </c>
      <c r="K1735" s="13">
        <v>0</v>
      </c>
      <c r="L1735" s="40">
        <f t="shared" ref="L1735" si="18358">$B1735*$J$4</f>
        <v>6.1077312000000008</v>
      </c>
      <c r="N1735" s="1">
        <f t="shared" ref="N1735" si="18359">D1735*I1735+F1735*I1738-E1735*J1735-G1735*J1738</f>
        <v>1</v>
      </c>
      <c r="O1735" s="4">
        <f t="shared" ref="O1735" si="18360">(D1735*J1735+E1735*I1735+F1735*J1738+G1735*I1738)</f>
        <v>0</v>
      </c>
      <c r="P1735" s="2">
        <f t="shared" ref="P1735" si="18361">D1735*K1735+F1735*K1738-E1735*L1735-G1735*L1738</f>
        <v>0</v>
      </c>
      <c r="Q1735" s="3">
        <f t="shared" ref="Q1735" si="18362">(D1735*L1735+E1735*K1735+F1735*L1738+G1735*K1738)</f>
        <v>6.1077312000000008</v>
      </c>
      <c r="S1735" s="11">
        <v>1</v>
      </c>
      <c r="T1735" s="12">
        <v>0</v>
      </c>
      <c r="U1735" s="13">
        <v>0</v>
      </c>
      <c r="V1735" s="13">
        <v>0</v>
      </c>
      <c r="W1735" s="20"/>
      <c r="X1735" s="1">
        <f t="shared" ref="X1735" si="18363">N1735*S1735+P1735*S1738-O1735*T1735-Q1735*T1738</f>
        <v>-46.171073245921292</v>
      </c>
      <c r="Y1735" s="4">
        <f t="shared" ref="Y1735" si="18364">(N1735*T1735+O1735*S1735+P1735*T1738+Q1735*S1738)</f>
        <v>0</v>
      </c>
      <c r="Z1735" s="2">
        <f t="shared" ref="Z1735" si="18365">N1735*U1735+P1735*U1738-O1735*V1735-Q1735*V1738</f>
        <v>0</v>
      </c>
      <c r="AA1735" s="3">
        <f t="shared" ref="AA1735" si="18366">(N1735*V1735+O1735*U1735+P1735*V1738+Q1735*U1738)</f>
        <v>6.1077312000000008</v>
      </c>
      <c r="AB1735" s="20"/>
      <c r="AC1735" s="11">
        <v>1</v>
      </c>
      <c r="AD1735" s="12">
        <v>0</v>
      </c>
      <c r="AE1735" s="13">
        <v>0</v>
      </c>
      <c r="AF1735" s="40">
        <f t="shared" ref="AF1735" si="18367">$B1735*$AD$4</f>
        <v>7.3294572000000011</v>
      </c>
      <c r="AG1735" s="20"/>
      <c r="AH1735" s="1">
        <f t="shared" ref="AH1735" si="18368">X1735*AC1735+Z1735*AC1738-Y1735*AD1735-AA1735*AD1738</f>
        <v>-46.171073245921292</v>
      </c>
      <c r="AI1735" s="4">
        <f t="shared" ref="AI1735" si="18369">(X1735*AD1735+Y1735*AC1735+Z1735*AD1738+AA1735*AC1738)</f>
        <v>0</v>
      </c>
      <c r="AJ1735" s="2">
        <f t="shared" ref="AJ1735" si="18370">X1735*AE1735+Z1735*AE1738-Y1735*AF1735-AA1735*AF1738</f>
        <v>0</v>
      </c>
      <c r="AK1735" s="3">
        <f t="shared" ref="AK1735" si="18371">(X1735*AF1735+Y1735*AE1735+Z1735*AF1738+AA1735*AE1738)</f>
        <v>-332.30117403404523</v>
      </c>
      <c r="AL1735" s="20"/>
      <c r="AM1735" s="11">
        <v>1</v>
      </c>
      <c r="AN1735" s="12">
        <v>0</v>
      </c>
      <c r="AO1735" s="13">
        <v>0</v>
      </c>
      <c r="AP1735" s="14">
        <v>0</v>
      </c>
      <c r="AR1735" s="1">
        <f t="shared" ref="AR1735" si="18372">AH1735*AM1735+AJ1735*AM1738-AI1735*AN1735-AK1735*AN1738</f>
        <v>2664.2942283821608</v>
      </c>
      <c r="AS1735" s="4">
        <f t="shared" ref="AS1735" si="18373">(AH1735*AN1735+AI1735*AM1735+AJ1735*AN1738+AK1735*AM1738)</f>
        <v>0</v>
      </c>
      <c r="AT1735" s="2">
        <f t="shared" ref="AT1735" si="18374">AH1735*AO1735+AJ1735*AO1738-AI1735*AP1735-AK1735*AP1738</f>
        <v>0</v>
      </c>
      <c r="AU1735" s="3">
        <f t="shared" ref="AU1735" si="18375">(AH1735*AP1735+AI1735*AO1735+AJ1735*AP1738+AK1735*AO1738)</f>
        <v>-332.30117403404523</v>
      </c>
      <c r="AV1735" s="20"/>
      <c r="AW1735" s="11">
        <v>1</v>
      </c>
      <c r="AX1735" s="12">
        <v>0</v>
      </c>
      <c r="AY1735" s="13">
        <v>0</v>
      </c>
      <c r="AZ1735" s="40">
        <f t="shared" ref="AZ1735" si="18376">$B1735*$AX$4</f>
        <v>7.3294572000000011</v>
      </c>
      <c r="BA1735" s="20"/>
      <c r="BB1735" s="1">
        <f t="shared" ref="BB1735" si="18377">AR1735*AW1735+AT1735*AW1738-AS1735*AX1735-AU1735*AX1738</f>
        <v>2664.2942283821608</v>
      </c>
      <c r="BC1735" s="4">
        <f t="shared" ref="BC1735" si="18378">(AR1735*AX1735+AS1735*AW1735+AT1735*AX1738+AU1735*AW1738)</f>
        <v>0</v>
      </c>
      <c r="BD1735" s="2">
        <f t="shared" ref="BD1735" si="18379">AR1735*AY1735+AT1735*AY1738-AS1735*AZ1735-AU1735*AZ1738</f>
        <v>0</v>
      </c>
      <c r="BE1735" s="3">
        <f t="shared" ref="BE1735" si="18380">(AR1735*AZ1735+AS1735*AY1735+AT1735*AZ1738+AU1735*AY1738)</f>
        <v>19195.529341100031</v>
      </c>
      <c r="BF1735" s="20"/>
      <c r="BG1735" s="11">
        <v>1</v>
      </c>
      <c r="BH1735" s="12">
        <v>0</v>
      </c>
      <c r="BI1735" s="13">
        <v>0</v>
      </c>
      <c r="BJ1735" s="14">
        <v>0</v>
      </c>
      <c r="BK1735" s="20"/>
      <c r="BL1735" s="1">
        <f t="shared" ref="BL1735" si="18381">BB1735*BG1735+BD1735*BG1738-BC1735*BH1735-BE1735*BH1738</f>
        <v>-145586.12657325048</v>
      </c>
      <c r="BM1735" s="4">
        <f t="shared" ref="BM1735" si="18382">(BB1735*BH1735+BC1735*BG1735+BD1735*BH1738+BE1735*BG1738)</f>
        <v>0</v>
      </c>
      <c r="BN1735" s="2">
        <f t="shared" ref="BN1735" si="18383">BB1735*BI1735+BD1735*BI1738-BC1735*BJ1735-BE1735*BJ1738</f>
        <v>0</v>
      </c>
      <c r="BO1735" s="3">
        <f t="shared" ref="BO1735" si="18384">(BB1735*BJ1735+BC1735*BI1735+BD1735*BJ1738+BE1735*BI1738)</f>
        <v>19195.529341100031</v>
      </c>
      <c r="BP1735" s="20"/>
      <c r="BQ1735" s="11">
        <v>1</v>
      </c>
      <c r="BR1735" s="12">
        <v>0</v>
      </c>
      <c r="BS1735" s="13">
        <v>0</v>
      </c>
      <c r="BT1735" s="40">
        <f t="shared" ref="BT1735" si="18385">$B1735*BR$4</f>
        <v>6.1077312000000008</v>
      </c>
      <c r="BU1735" s="20"/>
      <c r="BV1735" s="1">
        <f t="shared" ref="BV1735" si="18386">BL1735*BQ1735+BN1735*BQ1738-BM1735*BR1735-BO1735*BR1738</f>
        <v>-145586.12657325048</v>
      </c>
      <c r="BW1735" s="4">
        <f t="shared" ref="BW1735" si="18387">(BL1735*BR1735+BM1735*BQ1735+BN1735*BR1738+BO1735*BQ1738)</f>
        <v>0</v>
      </c>
      <c r="BX1735" s="2">
        <f t="shared" ref="BX1735" si="18388">BL1735*BS1735+BN1735*BS1738-BM1735*BT1735-BO1735*BT1738</f>
        <v>0</v>
      </c>
      <c r="BY1735" s="3">
        <f t="shared" ref="BY1735" si="18389">(BL1735*BT1735+BM1735*BS1735+BN1735*BT1738+BO1735*BS1738)</f>
        <v>-870005.39821749111</v>
      </c>
      <c r="BZ1735" s="20"/>
      <c r="CA1735" s="11">
        <v>1</v>
      </c>
      <c r="CB1735" s="12">
        <v>0</v>
      </c>
      <c r="CC1735" s="13">
        <v>0</v>
      </c>
      <c r="CD1735" s="14">
        <v>0</v>
      </c>
      <c r="CE1735" s="20"/>
      <c r="CF1735" s="1">
        <f t="shared" ref="CF1735" si="18390">BV1735*CA1735+BX1735*CA1738-BW1735*CB1735-BY1735*CB1738</f>
        <v>2887230.4194747289</v>
      </c>
      <c r="CG1735" s="4">
        <f t="shared" ref="CG1735" si="18391">(BV1735*CB1735+BW1735*CA1735+BX1735*CB1738+BY1735*CA1738)</f>
        <v>0</v>
      </c>
      <c r="CH1735" s="2">
        <f t="shared" ref="CH1735" si="18392">BV1735*CC1735+BX1735*CC1738-BW1735*CD1735-BY1735*CD1738</f>
        <v>0</v>
      </c>
      <c r="CI1735" s="3">
        <f t="shared" ref="CI1735" si="18393">(BV1735*CD1735+BW1735*CC1735+BX1735*CD1738+BY1735*CC1738)</f>
        <v>-870005.39821749111</v>
      </c>
      <c r="CJ1735" s="28"/>
      <c r="CK1735" s="11">
        <v>1</v>
      </c>
      <c r="CL1735" s="12">
        <v>0</v>
      </c>
      <c r="CM1735" s="13">
        <v>0</v>
      </c>
      <c r="CN1735" s="14">
        <v>0</v>
      </c>
      <c r="CP1735" s="1">
        <f t="shared" ref="CP1735" si="18394">CF1735*CK1735+CH1735*CK1738-CG1735*CL1735-CI1735*CL1738</f>
        <v>2887230.4194747289</v>
      </c>
      <c r="CQ1735" s="4">
        <f t="shared" ref="CQ1735" si="18395">(CF1735*CL1735+CG1735*CK1735+CH1735*CL1738+CI1735*CK1738)</f>
        <v>-870005.39821749111</v>
      </c>
      <c r="CR1735" s="2">
        <f t="shared" ref="CR1735" si="18396">CF1735*CM1735+CH1735*CM1738-CG1735*CN1735-CI1735*CN1738</f>
        <v>0</v>
      </c>
      <c r="CS1735" s="3">
        <f t="shared" ref="CS1735" si="18397">(CF1735*CN1735+CG1735*CM1735+CH1735*CN1738+CI1735*CM1738)</f>
        <v>-870005.39821749111</v>
      </c>
      <c r="CU1735" s="29">
        <f t="shared" ref="CU1735" si="18398">20*LOG(((1+$CL$4)/$CL$4)/((CP1735+CP1738)^2+(CQ1735+CQ1738)^2)^0.5)</f>
        <v>-134.36311345176631</v>
      </c>
      <c r="CW1735" s="53">
        <f t="shared" ref="CW1735" si="18399">((CP1735^2+CQ1735^2)^0.5)/((CP1738^2+CQ1738^2)^0.5)</f>
        <v>0.30132870322690281</v>
      </c>
    </row>
    <row r="1736" spans="1:101" ht="18" customHeight="1" thickBot="1">
      <c r="D1736" s="11"/>
      <c r="E1736" s="13"/>
      <c r="F1736" s="13"/>
      <c r="G1736" s="15"/>
      <c r="H1736" s="10"/>
      <c r="I1736" s="11"/>
      <c r="J1736" s="13"/>
      <c r="K1736" s="13"/>
      <c r="L1736" s="15"/>
      <c r="N1736" s="5"/>
      <c r="Q1736" s="6"/>
      <c r="S1736" s="11"/>
      <c r="T1736" s="13"/>
      <c r="U1736" s="13"/>
      <c r="V1736" s="15"/>
      <c r="W1736" s="20"/>
      <c r="X1736" s="5"/>
      <c r="AA1736" s="6"/>
      <c r="AB1736" s="20"/>
      <c r="AC1736" s="11"/>
      <c r="AD1736" s="13"/>
      <c r="AE1736" s="13"/>
      <c r="AF1736" s="15"/>
      <c r="AG1736" s="20"/>
      <c r="AH1736" s="5"/>
      <c r="AK1736" s="6"/>
      <c r="AL1736" s="20"/>
      <c r="AM1736" s="11"/>
      <c r="AN1736" s="13"/>
      <c r="AO1736" s="13"/>
      <c r="AP1736" s="15"/>
      <c r="AR1736" s="5"/>
      <c r="AU1736" s="6"/>
      <c r="AW1736" s="11"/>
      <c r="AX1736" s="13"/>
      <c r="AY1736" s="13"/>
      <c r="AZ1736" s="15"/>
      <c r="BA1736" s="20"/>
      <c r="BB1736" s="5"/>
      <c r="BE1736" s="6"/>
      <c r="BG1736" s="11"/>
      <c r="BH1736" s="13"/>
      <c r="BI1736" s="13"/>
      <c r="BJ1736" s="15"/>
      <c r="BL1736" s="5"/>
      <c r="BO1736" s="6"/>
      <c r="BQ1736" s="11"/>
      <c r="BR1736" s="13"/>
      <c r="BS1736" s="13"/>
      <c r="BT1736" s="15"/>
      <c r="BU1736" s="20"/>
      <c r="BV1736" s="5"/>
      <c r="BY1736" s="6"/>
      <c r="CA1736" s="11"/>
      <c r="CB1736" s="13"/>
      <c r="CC1736" s="13"/>
      <c r="CD1736" s="15"/>
      <c r="CF1736" s="5"/>
      <c r="CI1736" s="6"/>
      <c r="CK1736" s="11"/>
      <c r="CL1736" s="13"/>
      <c r="CM1736" s="13"/>
      <c r="CN1736" s="15"/>
      <c r="CP1736" s="5"/>
      <c r="CS1736" s="6"/>
      <c r="CW1736" s="54"/>
    </row>
    <row r="1737" spans="1:101" ht="18" customHeight="1" thickBot="1">
      <c r="D1737" s="11" t="s">
        <v>101</v>
      </c>
      <c r="E1737" s="13"/>
      <c r="F1737" s="13" t="s">
        <v>102</v>
      </c>
      <c r="G1737" s="15"/>
      <c r="H1737" s="10"/>
      <c r="I1737" s="11" t="s">
        <v>106</v>
      </c>
      <c r="J1737" s="13"/>
      <c r="K1737" s="13" t="s">
        <v>105</v>
      </c>
      <c r="L1737" s="15"/>
      <c r="N1737" s="194" t="s">
        <v>16</v>
      </c>
      <c r="O1737" s="195"/>
      <c r="P1737" s="196" t="s">
        <v>17</v>
      </c>
      <c r="Q1737" s="197"/>
      <c r="S1737" s="11" t="s">
        <v>4</v>
      </c>
      <c r="T1737" s="13"/>
      <c r="U1737" s="13" t="s">
        <v>5</v>
      </c>
      <c r="V1737" s="15"/>
      <c r="W1737" s="20"/>
      <c r="X1737" s="194" t="s">
        <v>111</v>
      </c>
      <c r="Y1737" s="195"/>
      <c r="Z1737" s="196" t="s">
        <v>110</v>
      </c>
      <c r="AA1737" s="197"/>
      <c r="AB1737" s="20"/>
      <c r="AC1737" s="11" t="s">
        <v>18</v>
      </c>
      <c r="AD1737" s="13"/>
      <c r="AE1737" s="13" t="s">
        <v>19</v>
      </c>
      <c r="AF1737" s="15"/>
      <c r="AG1737" s="20"/>
      <c r="AH1737" s="194" t="s">
        <v>114</v>
      </c>
      <c r="AI1737" s="195"/>
      <c r="AJ1737" s="196" t="s">
        <v>115</v>
      </c>
      <c r="AK1737" s="197"/>
      <c r="AL1737" s="20"/>
      <c r="AM1737" s="11" t="s">
        <v>138</v>
      </c>
      <c r="AN1737" s="13"/>
      <c r="AO1737" s="13" t="s">
        <v>137</v>
      </c>
      <c r="AP1737" s="15"/>
      <c r="AR1737" s="194" t="s">
        <v>117</v>
      </c>
      <c r="AS1737" s="195"/>
      <c r="AT1737" s="196" t="s">
        <v>118</v>
      </c>
      <c r="AU1737" s="197"/>
      <c r="AV1737" s="36"/>
      <c r="AW1737" s="11" t="s">
        <v>142</v>
      </c>
      <c r="AX1737" s="13"/>
      <c r="AY1737" s="13" t="s">
        <v>141</v>
      </c>
      <c r="AZ1737" s="15"/>
      <c r="BA1737" s="20"/>
      <c r="BB1737" s="194" t="s">
        <v>122</v>
      </c>
      <c r="BC1737" s="195"/>
      <c r="BD1737" s="196" t="s">
        <v>121</v>
      </c>
      <c r="BE1737" s="197"/>
      <c r="BF1737" s="36"/>
      <c r="BG1737" s="11" t="s">
        <v>145</v>
      </c>
      <c r="BH1737" s="13"/>
      <c r="BI1737" s="13" t="s">
        <v>146</v>
      </c>
      <c r="BJ1737" s="15"/>
      <c r="BK1737" s="36"/>
      <c r="BL1737" s="194" t="s">
        <v>125</v>
      </c>
      <c r="BM1737" s="195"/>
      <c r="BN1737" s="196" t="s">
        <v>126</v>
      </c>
      <c r="BO1737" s="197"/>
      <c r="BP1737" s="36"/>
      <c r="BQ1737" s="11" t="s">
        <v>150</v>
      </c>
      <c r="BR1737" s="13"/>
      <c r="BS1737" s="13" t="s">
        <v>149</v>
      </c>
      <c r="BT1737" s="15"/>
      <c r="BU1737" s="20"/>
      <c r="BV1737" s="194" t="s">
        <v>129</v>
      </c>
      <c r="BW1737" s="195"/>
      <c r="BX1737" s="196" t="s">
        <v>130</v>
      </c>
      <c r="BY1737" s="197"/>
      <c r="BZ1737" s="36"/>
      <c r="CA1737" s="11" t="s">
        <v>154</v>
      </c>
      <c r="CB1737" s="13"/>
      <c r="CC1737" s="13" t="s">
        <v>153</v>
      </c>
      <c r="CD1737" s="15"/>
      <c r="CE1737" s="36"/>
      <c r="CF1737" s="194" t="s">
        <v>134</v>
      </c>
      <c r="CG1737" s="195"/>
      <c r="CH1737" s="196" t="s">
        <v>133</v>
      </c>
      <c r="CI1737" s="197"/>
      <c r="CK1737" s="11" t="s">
        <v>159</v>
      </c>
      <c r="CL1737" s="13"/>
      <c r="CM1737" s="13" t="s">
        <v>158</v>
      </c>
      <c r="CN1737" s="15"/>
      <c r="CP1737" s="109" t="s">
        <v>161</v>
      </c>
      <c r="CQ1737" s="110"/>
      <c r="CR1737" s="111" t="s">
        <v>162</v>
      </c>
      <c r="CS1737" s="112"/>
      <c r="CU1737" s="38" t="s">
        <v>29</v>
      </c>
      <c r="CW1737" s="55" t="s">
        <v>47</v>
      </c>
    </row>
    <row r="1738" spans="1:101" ht="18" customHeight="1" thickTop="1" thickBot="1">
      <c r="D1738" s="16">
        <v>0</v>
      </c>
      <c r="E1738" s="17">
        <f t="shared" ref="E1738" si="18400">$B1735*$E$4</f>
        <v>3.4859743999999999</v>
      </c>
      <c r="F1738" s="18">
        <v>1</v>
      </c>
      <c r="G1738" s="19">
        <v>0</v>
      </c>
      <c r="H1738" s="10"/>
      <c r="I1738" s="16">
        <v>0</v>
      </c>
      <c r="J1738" s="17">
        <v>0</v>
      </c>
      <c r="K1738" s="18">
        <v>1</v>
      </c>
      <c r="L1738" s="19">
        <v>0</v>
      </c>
      <c r="N1738" s="1">
        <f t="shared" ref="N1738" si="18401">D1738*I1735+F1738*I1738-E1738*J1735-G1738*J1738</f>
        <v>0</v>
      </c>
      <c r="O1738" s="4">
        <f t="shared" ref="O1738" si="18402">(D1738*J1735+E1738*I1735+F1738*J1738+G1738*I1738)</f>
        <v>3.4859743999999999</v>
      </c>
      <c r="P1738" s="2">
        <f t="shared" ref="P1738" si="18403">D1738*K1735+F1738*K1738-E1738*L1735-G1738*L1738</f>
        <v>-20.291394605281283</v>
      </c>
      <c r="Q1738" s="3">
        <f t="shared" ref="Q1738" si="18404">(D1738*L1735+E1738*K1735+F1738*L1738+G1738*K1738)</f>
        <v>0</v>
      </c>
      <c r="S1738" s="16">
        <v>0</v>
      </c>
      <c r="T1738" s="17">
        <f t="shared" ref="T1738" si="18405">$B1735*$T$4</f>
        <v>7.7231744000000004</v>
      </c>
      <c r="U1738" s="18">
        <v>1</v>
      </c>
      <c r="V1738" s="19">
        <v>0</v>
      </c>
      <c r="W1738" s="20"/>
      <c r="X1738" s="1">
        <f t="shared" ref="X1738" si="18406">N1738*S1735+P1738*S1738-O1738*T1735-Q1738*T1738</f>
        <v>0</v>
      </c>
      <c r="Y1738" s="4">
        <f t="shared" ref="Y1738" si="18407">(N1738*T1735+O1738*S1735+P1738*T1738+Q1738*S1738)</f>
        <v>-153.22800495580651</v>
      </c>
      <c r="Z1738" s="2">
        <f t="shared" ref="Z1738" si="18408">N1738*U1735+P1738*U1738-O1738*V1735-Q1738*V1738</f>
        <v>-20.291394605281283</v>
      </c>
      <c r="AA1738" s="3">
        <f t="shared" ref="AA1738" si="18409">(N1738*V1735+O1738*U1735+P1738*V1738+Q1738*U1738)</f>
        <v>0</v>
      </c>
      <c r="AB1738" s="20"/>
      <c r="AC1738" s="16">
        <v>0</v>
      </c>
      <c r="AD1738" s="17">
        <v>0</v>
      </c>
      <c r="AE1738" s="18">
        <v>1</v>
      </c>
      <c r="AF1738" s="19">
        <v>0</v>
      </c>
      <c r="AG1738" s="20"/>
      <c r="AH1738" s="1">
        <f t="shared" ref="AH1738" si="18410">X1738*AC1735+Z1738*AC1738-Y1738*AD1735-AA1738*AD1738</f>
        <v>0</v>
      </c>
      <c r="AI1738" s="4">
        <f t="shared" ref="AI1738" si="18411">(X1738*AD1735+Y1738*AC1735+Z1738*AD1738+AA1738*AC1738)</f>
        <v>-153.22800495580651</v>
      </c>
      <c r="AJ1738" s="2">
        <f t="shared" ref="AJ1738" si="18412">X1738*AE1735+Z1738*AE1738-Y1738*AF1735-AA1738*AF1738</f>
        <v>1102.7867095596905</v>
      </c>
      <c r="AK1738" s="3">
        <f t="shared" ref="AK1738" si="18413">(X1738*AF1735+Y1738*AE1735+Z1738*AF1738+AA1738*AE1738)</f>
        <v>0</v>
      </c>
      <c r="AL1738" s="20"/>
      <c r="AM1738" s="16">
        <v>0</v>
      </c>
      <c r="AN1738" s="17">
        <f t="shared" ref="AN1738" si="18414">$B1735*$AN$4</f>
        <v>8.1566527999999998</v>
      </c>
      <c r="AO1738" s="18">
        <v>1</v>
      </c>
      <c r="AP1738" s="19">
        <v>0</v>
      </c>
      <c r="AR1738" s="1">
        <f t="shared" ref="AR1738" si="18415">AH1738*AM1735+AJ1738*AM1738-AI1738*AN1735-AK1738*AN1738</f>
        <v>0</v>
      </c>
      <c r="AS1738" s="4">
        <f t="shared" ref="AS1738" si="18416">(AH1738*AN1735+AI1738*AM1735+AJ1738*AN1738+AK1738*AM1738)</f>
        <v>8841.8202973770294</v>
      </c>
      <c r="AT1738" s="2">
        <f t="shared" ref="AT1738" si="18417">AH1738*AO1735+AJ1738*AO1738-AI1738*AP1735-AK1738*AP1738</f>
        <v>1102.7867095596905</v>
      </c>
      <c r="AU1738" s="3">
        <f t="shared" ref="AU1738" si="18418">(AH1738*AP1735+AI1738*AO1735+AJ1738*AP1738+AK1738*AO1738)</f>
        <v>0</v>
      </c>
      <c r="AV1738" s="20"/>
      <c r="AW1738" s="16">
        <v>0</v>
      </c>
      <c r="AX1738" s="17">
        <v>0</v>
      </c>
      <c r="AY1738" s="18">
        <v>1</v>
      </c>
      <c r="AZ1738" s="19">
        <v>0</v>
      </c>
      <c r="BA1738" s="20"/>
      <c r="BB1738" s="1">
        <f t="shared" ref="BB1738" si="18419">AR1738*AW1735+AT1738*AW1738-AS1738*AX1735-AU1738*AX1738</f>
        <v>0</v>
      </c>
      <c r="BC1738" s="4">
        <f t="shared" ref="BC1738" si="18420">(AR1738*AX1735+AS1738*AW1735+AT1738*AX1738+AU1738*AW1738)</f>
        <v>8841.8202973770294</v>
      </c>
      <c r="BD1738" s="2">
        <f t="shared" ref="BD1738" si="18421">AR1738*AY1735+AT1738*AY1738-AS1738*AZ1735-AU1738*AZ1738</f>
        <v>-63702.956730156533</v>
      </c>
      <c r="BE1738" s="3">
        <f t="shared" ref="BE1738" si="18422">(AR1738*AZ1735+AS1738*AY1735+AT1738*AZ1738+AU1738*AY1738)</f>
        <v>0</v>
      </c>
      <c r="BF1738" s="20"/>
      <c r="BG1738" s="16">
        <v>0</v>
      </c>
      <c r="BH1738" s="17">
        <f t="shared" ref="BH1738" si="18423">$B1735*$BH$4</f>
        <v>7.7231744000000004</v>
      </c>
      <c r="BI1738" s="18">
        <v>1</v>
      </c>
      <c r="BJ1738" s="19">
        <v>0</v>
      </c>
      <c r="BK1738" s="20"/>
      <c r="BL1738" s="1">
        <f t="shared" ref="BL1738" si="18424">BB1738*BG1735+BD1738*BG1738-BC1738*BH1735-BE1738*BH1738</f>
        <v>0</v>
      </c>
      <c r="BM1738" s="4">
        <f t="shared" ref="BM1738" si="18425">(BB1738*BH1735+BC1738*BG1735+BD1738*BH1738+BE1738*BG1738)</f>
        <v>-483147.22432527569</v>
      </c>
      <c r="BN1738" s="2">
        <f t="shared" ref="BN1738" si="18426">BB1738*BI1735+BD1738*BI1738-BC1738*BJ1735-BE1738*BJ1738</f>
        <v>-63702.956730156533</v>
      </c>
      <c r="BO1738" s="3">
        <f t="shared" ref="BO1738" si="18427">(BB1738*BJ1735+BC1738*BI1735+BD1738*BJ1738+BE1738*BI1738)</f>
        <v>0</v>
      </c>
      <c r="BP1738" s="20"/>
      <c r="BQ1738" s="16">
        <v>0</v>
      </c>
      <c r="BR1738" s="17">
        <v>0</v>
      </c>
      <c r="BS1738" s="18">
        <v>1</v>
      </c>
      <c r="BT1738" s="19">
        <v>0</v>
      </c>
      <c r="BU1738" s="20"/>
      <c r="BV1738" s="1">
        <f t="shared" ref="BV1738" si="18428">BL1738*BQ1735+BN1738*BQ1738-BM1738*BR1735-BO1738*BR1738</f>
        <v>0</v>
      </c>
      <c r="BW1738" s="4">
        <f t="shared" ref="BW1738" si="18429">(BL1738*BR1735+BM1738*BQ1735+BN1738*BR1738+BO1738*BQ1738)</f>
        <v>-483147.22432527569</v>
      </c>
      <c r="BX1738" s="2">
        <f t="shared" ref="BX1738" si="18430">BL1738*BS1735+BN1738*BS1738-BM1738*BT1735-BO1738*BT1738</f>
        <v>2887230.4194747289</v>
      </c>
      <c r="BY1738" s="3">
        <f t="shared" ref="BY1738" si="18431">(BL1738*BT1735+BM1738*BS1735+BN1738*BT1738+BO1738*BS1738)</f>
        <v>0</v>
      </c>
      <c r="BZ1738" s="20"/>
      <c r="CA1738" s="16">
        <v>0</v>
      </c>
      <c r="CB1738" s="17">
        <f t="shared" ref="CB1738" si="18432">$B1735*$CB$4</f>
        <v>3.4859743999999999</v>
      </c>
      <c r="CC1738" s="18">
        <v>1</v>
      </c>
      <c r="CD1738" s="19">
        <v>0</v>
      </c>
      <c r="CE1738" s="20"/>
      <c r="CF1738" s="1">
        <f t="shared" ref="CF1738" si="18433">BV1738*CA1735+BX1738*CA1738-BW1738*CB1735-BY1738*CB1738</f>
        <v>0</v>
      </c>
      <c r="CG1738" s="4">
        <f t="shared" ref="CG1738" si="18434">(BV1738*CB1735+BW1738*CA1735+BX1738*CB1738+BY1738*CA1738)</f>
        <v>9581664.1048648916</v>
      </c>
      <c r="CH1738" s="2">
        <f t="shared" ref="CH1738" si="18435">BV1738*CC1735+BX1738*CC1738-BW1738*CD1735-BY1738*CD1738</f>
        <v>2887230.4194747289</v>
      </c>
      <c r="CI1738" s="3">
        <f t="shared" ref="CI1738" si="18436">(BV1738*CD1735+BW1738*CC1735+BX1738*CD1738+BY1738*CC1738)</f>
        <v>0</v>
      </c>
      <c r="CK1738" s="16">
        <f t="shared" ref="CK1738" si="18437">1/$CL$4</f>
        <v>1</v>
      </c>
      <c r="CL1738" s="17">
        <v>0</v>
      </c>
      <c r="CM1738" s="18">
        <v>1</v>
      </c>
      <c r="CN1738" s="19">
        <v>0</v>
      </c>
      <c r="CP1738" s="1">
        <f t="shared" ref="CP1738" si="18438">CF1738*CK1735+CH1738*CK1738-CG1738*CL1735-CI1738*CL1738</f>
        <v>2887230.4194747289</v>
      </c>
      <c r="CQ1738" s="4">
        <f t="shared" ref="CQ1738" si="18439">(CF1738*CL1735+CG1738*CK1735+CH1738*CL1738+CI1738*CK1738)</f>
        <v>9581664.1048648916</v>
      </c>
      <c r="CR1738" s="2">
        <f t="shared" ref="CR1738" si="18440">CF1738*CM1735+CH1738*CM1738-CG1738*CN1735-CI1738*CN1738</f>
        <v>2887230.4194747289</v>
      </c>
      <c r="CS1738" s="3">
        <f t="shared" ref="CS1738" si="18441">(CF1738*CN1735+CG1738*CM1735+CH1738*CN1738+CI1738*CM1738)</f>
        <v>0</v>
      </c>
      <c r="CU1738" s="39">
        <f t="shared" ref="CU1738" si="18442">(180/PI())*ATAN(-1*(CQ1735/CP1735))</f>
        <v>16.769061866443796</v>
      </c>
      <c r="CW1738" s="56">
        <f t="shared" ref="CW1738" si="18443">20*LOG(((1-(10^(CU1735/20)^2)*(1-((1-CW1735)/(1+CW1735))^2))^0.5))</f>
        <v>-1.1379064105328862E-13</v>
      </c>
    </row>
    <row r="1739" spans="1:101" ht="18" customHeight="1">
      <c r="E1739" s="20"/>
      <c r="F1739" s="20"/>
      <c r="G1739" s="20"/>
      <c r="H1739" s="20"/>
      <c r="I1739" s="20"/>
      <c r="J1739" s="20"/>
      <c r="K1739" s="20"/>
      <c r="L1739" s="20"/>
      <c r="M1739" s="20"/>
      <c r="N1739" s="20"/>
      <c r="O1739" s="20"/>
      <c r="P1739" s="20"/>
      <c r="Q1739" s="20"/>
      <c r="R1739" s="20"/>
      <c r="S1739" s="20"/>
      <c r="T1739" s="20"/>
      <c r="U1739" s="20"/>
      <c r="V1739" s="20"/>
      <c r="W1739" s="20"/>
      <c r="X1739" s="20"/>
      <c r="Y1739" s="20"/>
      <c r="Z1739" s="20"/>
      <c r="AA1739" s="20"/>
      <c r="AB1739" s="30"/>
      <c r="AC1739" s="20"/>
      <c r="AD1739" s="20"/>
      <c r="AE1739" s="20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</row>
    <row r="1740" spans="1:101" ht="18" customHeight="1"/>
    <row r="1741" spans="1:101" ht="18" customHeight="1" thickBot="1">
      <c r="A1741" s="23"/>
      <c r="B1741" s="23"/>
      <c r="C1741" s="23"/>
      <c r="D1741" s="20" t="s">
        <v>6</v>
      </c>
      <c r="E1741" s="20"/>
      <c r="F1741" s="20"/>
      <c r="G1741" s="20"/>
      <c r="H1741" s="20"/>
      <c r="I1741" s="20" t="s">
        <v>7</v>
      </c>
      <c r="J1741" s="20"/>
      <c r="K1741" s="20"/>
      <c r="L1741" s="20"/>
      <c r="M1741" s="23"/>
      <c r="N1741" s="23"/>
      <c r="O1741" s="24" t="s">
        <v>8</v>
      </c>
      <c r="P1741" s="23"/>
      <c r="Q1741" s="23"/>
      <c r="R1741" s="23"/>
      <c r="S1741" s="20"/>
      <c r="T1741" s="20" t="s">
        <v>9</v>
      </c>
      <c r="U1741" s="23"/>
      <c r="V1741" s="23"/>
      <c r="W1741" s="23"/>
      <c r="X1741" s="23"/>
      <c r="Y1741" s="24" t="s">
        <v>10</v>
      </c>
      <c r="Z1741" s="23"/>
      <c r="AA1741" s="23"/>
      <c r="AB1741" s="23"/>
      <c r="AC1741" s="24" t="s">
        <v>11</v>
      </c>
      <c r="AD1741" s="20"/>
      <c r="AE1741" s="20"/>
      <c r="AF1741" s="20"/>
      <c r="AG1741" s="20"/>
      <c r="AH1741" s="23"/>
      <c r="AI1741" s="24" t="s">
        <v>12</v>
      </c>
      <c r="AJ1741" s="23"/>
      <c r="AK1741" s="23"/>
      <c r="AL1741" s="20"/>
      <c r="AM1741" s="24" t="s">
        <v>21</v>
      </c>
      <c r="AN1741" s="20"/>
      <c r="AO1741" s="23"/>
      <c r="AP1741" s="23"/>
      <c r="AQ1741" s="23"/>
      <c r="AR1741" s="23"/>
      <c r="AS1741" s="24" t="s">
        <v>87</v>
      </c>
      <c r="AT1741" s="23"/>
      <c r="AU1741" s="23"/>
      <c r="AV1741" s="23"/>
      <c r="AW1741" s="24" t="s">
        <v>22</v>
      </c>
      <c r="AX1741" s="20"/>
      <c r="AY1741" s="20"/>
      <c r="AZ1741" s="20"/>
      <c r="BA1741" s="20"/>
      <c r="BB1741" s="23"/>
      <c r="BC1741" s="24" t="s">
        <v>13</v>
      </c>
      <c r="BD1741" s="23"/>
      <c r="BE1741" s="23"/>
      <c r="BF1741" s="23"/>
      <c r="BG1741" s="24" t="s">
        <v>23</v>
      </c>
      <c r="BH1741" s="20"/>
      <c r="BI1741" s="23"/>
      <c r="BJ1741" s="23"/>
      <c r="BK1741" s="23"/>
      <c r="BL1741" s="23"/>
      <c r="BM1741" s="24" t="s">
        <v>24</v>
      </c>
      <c r="BN1741" s="23"/>
      <c r="BO1741" s="23"/>
      <c r="BP1741" s="23"/>
      <c r="BQ1741" s="24" t="s">
        <v>22</v>
      </c>
      <c r="BR1741" s="20"/>
      <c r="BS1741" s="20"/>
      <c r="BT1741" s="20"/>
      <c r="BU1741" s="20"/>
      <c r="BV1741" s="23"/>
      <c r="BW1741" s="24" t="s">
        <v>25</v>
      </c>
      <c r="BX1741" s="23"/>
      <c r="BY1741" s="23"/>
      <c r="BZ1741" s="23"/>
      <c r="CA1741" s="24" t="s">
        <v>23</v>
      </c>
      <c r="CB1741" s="20"/>
      <c r="CC1741" s="23"/>
      <c r="CD1741" s="23"/>
      <c r="CE1741" s="23"/>
      <c r="CF1741" s="23"/>
      <c r="CG1741" s="24" t="s">
        <v>88</v>
      </c>
      <c r="CH1741" s="23"/>
      <c r="CI1741" s="23"/>
      <c r="CJ1741" s="23"/>
      <c r="CK1741" s="24" t="s">
        <v>155</v>
      </c>
      <c r="CL1741" s="24"/>
      <c r="CM1741" s="23"/>
      <c r="CN1741" s="23"/>
      <c r="CO1741" s="23"/>
      <c r="CP1741" s="23"/>
      <c r="CQ1741" s="24" t="s">
        <v>89</v>
      </c>
      <c r="CR1741" s="23"/>
      <c r="CS1741" s="23"/>
    </row>
    <row r="1742" spans="1:101" ht="18" customHeight="1" thickBot="1">
      <c r="A1742" s="23"/>
      <c r="B1742" s="33"/>
      <c r="C1742" s="23"/>
      <c r="D1742" s="7" t="s">
        <v>99</v>
      </c>
      <c r="E1742" s="8"/>
      <c r="F1742" s="8" t="s">
        <v>100</v>
      </c>
      <c r="G1742" s="9"/>
      <c r="H1742" s="10"/>
      <c r="I1742" s="7" t="s">
        <v>103</v>
      </c>
      <c r="J1742" s="8"/>
      <c r="K1742" s="8" t="s">
        <v>104</v>
      </c>
      <c r="L1742" s="9"/>
      <c r="M1742" s="23"/>
      <c r="N1742" s="194" t="s">
        <v>74</v>
      </c>
      <c r="O1742" s="195"/>
      <c r="P1742" s="196" t="s">
        <v>75</v>
      </c>
      <c r="Q1742" s="197"/>
      <c r="R1742" s="23"/>
      <c r="S1742" s="7" t="s">
        <v>2</v>
      </c>
      <c r="T1742" s="8"/>
      <c r="U1742" s="8" t="s">
        <v>3</v>
      </c>
      <c r="V1742" s="9"/>
      <c r="W1742" s="20"/>
      <c r="X1742" s="194" t="s">
        <v>108</v>
      </c>
      <c r="Y1742" s="195"/>
      <c r="Z1742" s="196" t="s">
        <v>109</v>
      </c>
      <c r="AA1742" s="197"/>
      <c r="AB1742" s="20"/>
      <c r="AC1742" s="7" t="s">
        <v>107</v>
      </c>
      <c r="AD1742" s="8"/>
      <c r="AE1742" s="8" t="s">
        <v>14</v>
      </c>
      <c r="AF1742" s="9"/>
      <c r="AG1742" s="20"/>
      <c r="AH1742" s="194" t="s">
        <v>112</v>
      </c>
      <c r="AI1742" s="195"/>
      <c r="AJ1742" s="196" t="s">
        <v>113</v>
      </c>
      <c r="AK1742" s="197"/>
      <c r="AL1742" s="20"/>
      <c r="AM1742" s="106" t="s">
        <v>135</v>
      </c>
      <c r="AN1742" s="107"/>
      <c r="AO1742" s="107" t="s">
        <v>136</v>
      </c>
      <c r="AP1742" s="108"/>
      <c r="AQ1742" s="23"/>
      <c r="AR1742" s="194" t="s">
        <v>116</v>
      </c>
      <c r="AS1742" s="195"/>
      <c r="AT1742" s="196" t="s">
        <v>0</v>
      </c>
      <c r="AU1742" s="197"/>
      <c r="AV1742" s="36"/>
      <c r="AW1742" s="7" t="s">
        <v>139</v>
      </c>
      <c r="AX1742" s="8"/>
      <c r="AY1742" s="8" t="s">
        <v>140</v>
      </c>
      <c r="AZ1742" s="9"/>
      <c r="BA1742" s="20"/>
      <c r="BB1742" s="194" t="s">
        <v>119</v>
      </c>
      <c r="BC1742" s="195"/>
      <c r="BD1742" s="196" t="s">
        <v>120</v>
      </c>
      <c r="BE1742" s="197"/>
      <c r="BF1742" s="36"/>
      <c r="BG1742" s="190" t="s">
        <v>143</v>
      </c>
      <c r="BH1742" s="191"/>
      <c r="BI1742" s="192" t="s">
        <v>144</v>
      </c>
      <c r="BJ1742" s="193"/>
      <c r="BK1742" s="36"/>
      <c r="BL1742" s="194" t="s">
        <v>123</v>
      </c>
      <c r="BM1742" s="195"/>
      <c r="BN1742" s="196" t="s">
        <v>124</v>
      </c>
      <c r="BO1742" s="197"/>
      <c r="BP1742" s="36"/>
      <c r="BQ1742" s="7" t="s">
        <v>147</v>
      </c>
      <c r="BR1742" s="8"/>
      <c r="BS1742" s="8" t="s">
        <v>148</v>
      </c>
      <c r="BT1742" s="9"/>
      <c r="BU1742" s="20"/>
      <c r="BV1742" s="194" t="s">
        <v>127</v>
      </c>
      <c r="BW1742" s="195"/>
      <c r="BX1742" s="196" t="s">
        <v>128</v>
      </c>
      <c r="BY1742" s="197"/>
      <c r="BZ1742" s="36"/>
      <c r="CA1742" s="7" t="s">
        <v>151</v>
      </c>
      <c r="CB1742" s="8"/>
      <c r="CC1742" s="8" t="s">
        <v>152</v>
      </c>
      <c r="CD1742" s="9"/>
      <c r="CE1742" s="36"/>
      <c r="CF1742" s="194" t="s">
        <v>131</v>
      </c>
      <c r="CG1742" s="195"/>
      <c r="CH1742" s="196" t="s">
        <v>132</v>
      </c>
      <c r="CI1742" s="197"/>
      <c r="CJ1742" s="23"/>
      <c r="CK1742" s="7" t="s">
        <v>156</v>
      </c>
      <c r="CL1742" s="8"/>
      <c r="CM1742" s="8" t="s">
        <v>157</v>
      </c>
      <c r="CN1742" s="9"/>
      <c r="CO1742" s="23"/>
      <c r="CP1742" s="194" t="s">
        <v>160</v>
      </c>
      <c r="CQ1742" s="195"/>
      <c r="CR1742" s="196" t="s">
        <v>132</v>
      </c>
      <c r="CS1742" s="197"/>
      <c r="CU1742" s="26" t="s">
        <v>15</v>
      </c>
      <c r="CW1742" s="52" t="s">
        <v>46</v>
      </c>
    </row>
    <row r="1743" spans="1:101" ht="18" customHeight="1" thickTop="1" thickBot="1">
      <c r="B1743" s="34">
        <v>4.3</v>
      </c>
      <c r="D1743" s="11">
        <v>1</v>
      </c>
      <c r="E1743" s="12">
        <v>0</v>
      </c>
      <c r="F1743" s="13">
        <v>0</v>
      </c>
      <c r="G1743" s="14">
        <v>0</v>
      </c>
      <c r="H1743" s="10"/>
      <c r="I1743" s="11">
        <v>1</v>
      </c>
      <c r="J1743" s="12">
        <v>0</v>
      </c>
      <c r="K1743" s="13">
        <v>0</v>
      </c>
      <c r="L1743" s="40">
        <f t="shared" ref="L1743" si="18444">$B1743*$J$4</f>
        <v>6.1362719999999999</v>
      </c>
      <c r="N1743" s="1">
        <f t="shared" ref="N1743" si="18445">D1743*I1743+F1743*I1746-E1743*J1743-G1743*J1746</f>
        <v>1</v>
      </c>
      <c r="O1743" s="4">
        <f t="shared" ref="O1743" si="18446">(D1743*J1743+E1743*I1743+F1743*J1746+G1743*I1746)</f>
        <v>0</v>
      </c>
      <c r="P1743" s="2">
        <f t="shared" ref="P1743" si="18447">D1743*K1743+F1743*K1746-E1743*L1743-G1743*L1746</f>
        <v>0</v>
      </c>
      <c r="Q1743" s="3">
        <f t="shared" ref="Q1743" si="18448">(D1743*L1743+E1743*K1743+F1743*L1746+G1743*K1746)</f>
        <v>6.1362719999999999</v>
      </c>
      <c r="S1743" s="11">
        <v>1</v>
      </c>
      <c r="T1743" s="12">
        <v>0</v>
      </c>
      <c r="U1743" s="13">
        <v>0</v>
      </c>
      <c r="V1743" s="13">
        <v>0</v>
      </c>
      <c r="W1743" s="20"/>
      <c r="X1743" s="1">
        <f t="shared" ref="X1743" si="18449">N1743*S1743+P1743*S1746-O1743*T1743-Q1743*T1746</f>
        <v>-46.612954423807999</v>
      </c>
      <c r="Y1743" s="4">
        <f t="shared" ref="Y1743" si="18450">(N1743*T1743+O1743*S1743+P1743*T1746+Q1743*S1746)</f>
        <v>0</v>
      </c>
      <c r="Z1743" s="2">
        <f t="shared" ref="Z1743" si="18451">N1743*U1743+P1743*U1746-O1743*V1743-Q1743*V1746</f>
        <v>0</v>
      </c>
      <c r="AA1743" s="3">
        <f t="shared" ref="AA1743" si="18452">(N1743*V1743+O1743*U1743+P1743*V1746+Q1743*U1746)</f>
        <v>6.1362719999999999</v>
      </c>
      <c r="AB1743" s="20"/>
      <c r="AC1743" s="11">
        <v>1</v>
      </c>
      <c r="AD1743" s="12">
        <v>0</v>
      </c>
      <c r="AE1743" s="13">
        <v>0</v>
      </c>
      <c r="AF1743" s="40">
        <f t="shared" ref="AF1743" si="18453">$B1743*$AD$4</f>
        <v>7.3637069999999998</v>
      </c>
      <c r="AG1743" s="20"/>
      <c r="AH1743" s="1">
        <f t="shared" ref="AH1743" si="18454">X1743*AC1743+Z1743*AC1746-Y1743*AD1743-AA1743*AD1746</f>
        <v>-46.612954423807999</v>
      </c>
      <c r="AI1743" s="4">
        <f t="shared" ref="AI1743" si="18455">(X1743*AD1743+Y1743*AC1743+Z1743*AD1746+AA1743*AC1746)</f>
        <v>0</v>
      </c>
      <c r="AJ1743" s="2">
        <f t="shared" ref="AJ1743" si="18456">X1743*AE1743+Z1743*AE1746-Y1743*AF1743-AA1743*AF1746</f>
        <v>0</v>
      </c>
      <c r="AK1743" s="3">
        <f t="shared" ref="AK1743" si="18457">(X1743*AF1743+Y1743*AE1743+Z1743*AF1746+AA1743*AE1746)</f>
        <v>-337.1078667812759</v>
      </c>
      <c r="AL1743" s="20"/>
      <c r="AM1743" s="11">
        <v>1</v>
      </c>
      <c r="AN1743" s="12">
        <v>0</v>
      </c>
      <c r="AO1743" s="13">
        <v>0</v>
      </c>
      <c r="AP1743" s="14">
        <v>0</v>
      </c>
      <c r="AR1743" s="1">
        <f t="shared" ref="AR1743" si="18458">AH1743*AM1743+AJ1743*AM1746-AI1743*AN1743-AK1743*AN1746</f>
        <v>2715.9078048236547</v>
      </c>
      <c r="AS1743" s="4">
        <f t="shared" ref="AS1743" si="18459">(AH1743*AN1743+AI1743*AM1743+AJ1743*AN1746+AK1743*AM1746)</f>
        <v>0</v>
      </c>
      <c r="AT1743" s="2">
        <f t="shared" ref="AT1743" si="18460">AH1743*AO1743+AJ1743*AO1746-AI1743*AP1743-AK1743*AP1746</f>
        <v>0</v>
      </c>
      <c r="AU1743" s="3">
        <f t="shared" ref="AU1743" si="18461">(AH1743*AP1743+AI1743*AO1743+AJ1743*AP1746+AK1743*AO1746)</f>
        <v>-337.1078667812759</v>
      </c>
      <c r="AV1743" s="20"/>
      <c r="AW1743" s="11">
        <v>1</v>
      </c>
      <c r="AX1743" s="12">
        <v>0</v>
      </c>
      <c r="AY1743" s="13">
        <v>0</v>
      </c>
      <c r="AZ1743" s="40">
        <f t="shared" ref="AZ1743" si="18462">$B1743*$AX$4</f>
        <v>7.3637069999999998</v>
      </c>
      <c r="BA1743" s="20"/>
      <c r="BB1743" s="1">
        <f t="shared" ref="BB1743" si="18463">AR1743*AW1743+AT1743*AW1746-AS1743*AX1743-AU1743*AX1746</f>
        <v>2715.9078048236547</v>
      </c>
      <c r="BC1743" s="4">
        <f t="shared" ref="BC1743" si="18464">(AR1743*AX1743+AS1743*AW1743+AT1743*AX1746+AU1743*AW1746)</f>
        <v>0</v>
      </c>
      <c r="BD1743" s="2">
        <f t="shared" ref="BD1743" si="18465">AR1743*AY1743+AT1743*AY1746-AS1743*AZ1743-AU1743*AZ1746</f>
        <v>0</v>
      </c>
      <c r="BE1743" s="3">
        <f t="shared" ref="BE1743" si="18466">(AR1743*AZ1743+AS1743*AY1743+AT1743*AZ1746+AU1743*AY1746)</f>
        <v>19662.041446953303</v>
      </c>
      <c r="BF1743" s="20"/>
      <c r="BG1743" s="11">
        <v>1</v>
      </c>
      <c r="BH1743" s="12">
        <v>0</v>
      </c>
      <c r="BI1743" s="13">
        <v>0</v>
      </c>
      <c r="BJ1743" s="14">
        <v>0</v>
      </c>
      <c r="BK1743" s="20"/>
      <c r="BL1743" s="1">
        <f t="shared" ref="BL1743" si="18467">BB1743*BG1743+BD1743*BG1746-BC1743*BH1743-BE1743*BH1746</f>
        <v>-149847.06256102902</v>
      </c>
      <c r="BM1743" s="4">
        <f t="shared" ref="BM1743" si="18468">(BB1743*BH1743+BC1743*BG1743+BD1743*BH1746+BE1743*BG1746)</f>
        <v>0</v>
      </c>
      <c r="BN1743" s="2">
        <f t="shared" ref="BN1743" si="18469">BB1743*BI1743+BD1743*BI1746-BC1743*BJ1743-BE1743*BJ1746</f>
        <v>0</v>
      </c>
      <c r="BO1743" s="3">
        <f t="shared" ref="BO1743" si="18470">(BB1743*BJ1743+BC1743*BI1743+BD1743*BJ1746+BE1743*BI1746)</f>
        <v>19662.041446953303</v>
      </c>
      <c r="BP1743" s="20"/>
      <c r="BQ1743" s="11">
        <v>1</v>
      </c>
      <c r="BR1743" s="12">
        <v>0</v>
      </c>
      <c r="BS1743" s="13">
        <v>0</v>
      </c>
      <c r="BT1743" s="40">
        <f t="shared" ref="BT1743" si="18471">$B1743*BR$4</f>
        <v>6.1362719999999999</v>
      </c>
      <c r="BU1743" s="20"/>
      <c r="BV1743" s="1">
        <f t="shared" ref="BV1743" si="18472">BL1743*BQ1743+BN1743*BQ1746-BM1743*BR1743-BO1743*BR1746</f>
        <v>-149847.06256102902</v>
      </c>
      <c r="BW1743" s="4">
        <f t="shared" ref="BW1743" si="18473">(BL1743*BR1743+BM1743*BQ1743+BN1743*BR1746+BO1743*BQ1746)</f>
        <v>0</v>
      </c>
      <c r="BX1743" s="2">
        <f t="shared" ref="BX1743" si="18474">BL1743*BS1743+BN1743*BS1746-BM1743*BT1743-BO1743*BT1746</f>
        <v>0</v>
      </c>
      <c r="BY1743" s="3">
        <f t="shared" ref="BY1743" si="18475">(BL1743*BT1743+BM1743*BS1743+BN1743*BT1746+BO1743*BS1746)</f>
        <v>-899840.29282853729</v>
      </c>
      <c r="BZ1743" s="20"/>
      <c r="CA1743" s="11">
        <v>1</v>
      </c>
      <c r="CB1743" s="12">
        <v>0</v>
      </c>
      <c r="CC1743" s="13">
        <v>0</v>
      </c>
      <c r="CD1743" s="14">
        <v>0</v>
      </c>
      <c r="CE1743" s="20"/>
      <c r="CF1743" s="1">
        <f t="shared" ref="CF1743" si="18476">BV1743*CA1743+BX1743*CA1746-BW1743*CB1743-BY1743*CB1746</f>
        <v>3001631.2007618151</v>
      </c>
      <c r="CG1743" s="4">
        <f t="shared" ref="CG1743" si="18477">(BV1743*CB1743+BW1743*CA1743+BX1743*CB1746+BY1743*CA1746)</f>
        <v>0</v>
      </c>
      <c r="CH1743" s="2">
        <f t="shared" ref="CH1743" si="18478">BV1743*CC1743+BX1743*CC1746-BW1743*CD1743-BY1743*CD1746</f>
        <v>0</v>
      </c>
      <c r="CI1743" s="3">
        <f t="shared" ref="CI1743" si="18479">(BV1743*CD1743+BW1743*CC1743+BX1743*CD1746+BY1743*CC1746)</f>
        <v>-899840.29282853729</v>
      </c>
      <c r="CJ1743" s="28"/>
      <c r="CK1743" s="11">
        <v>1</v>
      </c>
      <c r="CL1743" s="12">
        <v>0</v>
      </c>
      <c r="CM1743" s="13">
        <v>0</v>
      </c>
      <c r="CN1743" s="14">
        <v>0</v>
      </c>
      <c r="CP1743" s="1">
        <f t="shared" ref="CP1743" si="18480">CF1743*CK1743+CH1743*CK1746-CG1743*CL1743-CI1743*CL1746</f>
        <v>3001631.2007618151</v>
      </c>
      <c r="CQ1743" s="4">
        <f t="shared" ref="CQ1743" si="18481">(CF1743*CL1743+CG1743*CK1743+CH1743*CL1746+CI1743*CK1746)</f>
        <v>-899840.29282853729</v>
      </c>
      <c r="CR1743" s="2">
        <f t="shared" ref="CR1743" si="18482">CF1743*CM1743+CH1743*CM1746-CG1743*CN1743-CI1743*CN1746</f>
        <v>0</v>
      </c>
      <c r="CS1743" s="3">
        <f t="shared" ref="CS1743" si="18483">(CF1743*CN1743+CG1743*CM1743+CH1743*CN1746+CI1743*CM1746)</f>
        <v>-899840.29282853729</v>
      </c>
      <c r="CU1743" s="29">
        <f t="shared" ref="CU1743" si="18484">20*LOG(((1+$CL$4)/$CL$4)/((CP1743+CP1746)^2+(CQ1743+CQ1746)^2)^0.5)</f>
        <v>-134.73788099502576</v>
      </c>
      <c r="CW1743" s="53">
        <f t="shared" ref="CW1743" si="18485">((CP1743^2+CQ1743^2)^0.5)/((CP1746^2+CQ1746^2)^0.5)</f>
        <v>0.29978376177601335</v>
      </c>
    </row>
    <row r="1744" spans="1:101" ht="18" customHeight="1" thickBot="1">
      <c r="D1744" s="11"/>
      <c r="E1744" s="13"/>
      <c r="F1744" s="13"/>
      <c r="G1744" s="15"/>
      <c r="H1744" s="10"/>
      <c r="I1744" s="11"/>
      <c r="J1744" s="13"/>
      <c r="K1744" s="13"/>
      <c r="L1744" s="15"/>
      <c r="N1744" s="5"/>
      <c r="Q1744" s="6"/>
      <c r="S1744" s="11"/>
      <c r="T1744" s="13"/>
      <c r="U1744" s="13"/>
      <c r="V1744" s="15"/>
      <c r="W1744" s="20"/>
      <c r="X1744" s="5"/>
      <c r="AA1744" s="6"/>
      <c r="AB1744" s="20"/>
      <c r="AC1744" s="11"/>
      <c r="AD1744" s="13"/>
      <c r="AE1744" s="13"/>
      <c r="AF1744" s="15"/>
      <c r="AG1744" s="20"/>
      <c r="AH1744" s="5"/>
      <c r="AK1744" s="6"/>
      <c r="AL1744" s="20"/>
      <c r="AM1744" s="11"/>
      <c r="AN1744" s="13"/>
      <c r="AO1744" s="13"/>
      <c r="AP1744" s="15"/>
      <c r="AR1744" s="5"/>
      <c r="AU1744" s="6"/>
      <c r="AW1744" s="11"/>
      <c r="AX1744" s="13"/>
      <c r="AY1744" s="13"/>
      <c r="AZ1744" s="15"/>
      <c r="BA1744" s="20"/>
      <c r="BB1744" s="5"/>
      <c r="BE1744" s="6"/>
      <c r="BG1744" s="11"/>
      <c r="BH1744" s="13"/>
      <c r="BI1744" s="13"/>
      <c r="BJ1744" s="15"/>
      <c r="BL1744" s="5"/>
      <c r="BO1744" s="6"/>
      <c r="BQ1744" s="11"/>
      <c r="BR1744" s="13"/>
      <c r="BS1744" s="13"/>
      <c r="BT1744" s="15"/>
      <c r="BU1744" s="20"/>
      <c r="BV1744" s="5"/>
      <c r="BY1744" s="6"/>
      <c r="CA1744" s="11"/>
      <c r="CB1744" s="13"/>
      <c r="CC1744" s="13"/>
      <c r="CD1744" s="15"/>
      <c r="CF1744" s="5"/>
      <c r="CI1744" s="6"/>
      <c r="CK1744" s="11"/>
      <c r="CL1744" s="13"/>
      <c r="CM1744" s="13"/>
      <c r="CN1744" s="15"/>
      <c r="CP1744" s="5"/>
      <c r="CS1744" s="6"/>
      <c r="CW1744" s="54"/>
    </row>
    <row r="1745" spans="1:101" ht="18" customHeight="1" thickBot="1">
      <c r="D1745" s="11" t="s">
        <v>101</v>
      </c>
      <c r="E1745" s="13"/>
      <c r="F1745" s="13" t="s">
        <v>102</v>
      </c>
      <c r="G1745" s="15"/>
      <c r="H1745" s="10"/>
      <c r="I1745" s="11" t="s">
        <v>106</v>
      </c>
      <c r="J1745" s="13"/>
      <c r="K1745" s="13" t="s">
        <v>105</v>
      </c>
      <c r="L1745" s="15"/>
      <c r="N1745" s="194" t="s">
        <v>16</v>
      </c>
      <c r="O1745" s="195"/>
      <c r="P1745" s="196" t="s">
        <v>17</v>
      </c>
      <c r="Q1745" s="197"/>
      <c r="S1745" s="11" t="s">
        <v>4</v>
      </c>
      <c r="T1745" s="13"/>
      <c r="U1745" s="13" t="s">
        <v>5</v>
      </c>
      <c r="V1745" s="15"/>
      <c r="W1745" s="20"/>
      <c r="X1745" s="194" t="s">
        <v>111</v>
      </c>
      <c r="Y1745" s="195"/>
      <c r="Z1745" s="196" t="s">
        <v>110</v>
      </c>
      <c r="AA1745" s="197"/>
      <c r="AB1745" s="20"/>
      <c r="AC1745" s="11" t="s">
        <v>18</v>
      </c>
      <c r="AD1745" s="13"/>
      <c r="AE1745" s="13" t="s">
        <v>19</v>
      </c>
      <c r="AF1745" s="15"/>
      <c r="AG1745" s="20"/>
      <c r="AH1745" s="194" t="s">
        <v>114</v>
      </c>
      <c r="AI1745" s="195"/>
      <c r="AJ1745" s="196" t="s">
        <v>115</v>
      </c>
      <c r="AK1745" s="197"/>
      <c r="AL1745" s="20"/>
      <c r="AM1745" s="11" t="s">
        <v>138</v>
      </c>
      <c r="AN1745" s="13"/>
      <c r="AO1745" s="13" t="s">
        <v>137</v>
      </c>
      <c r="AP1745" s="15"/>
      <c r="AR1745" s="194" t="s">
        <v>117</v>
      </c>
      <c r="AS1745" s="195"/>
      <c r="AT1745" s="196" t="s">
        <v>118</v>
      </c>
      <c r="AU1745" s="197"/>
      <c r="AV1745" s="36"/>
      <c r="AW1745" s="11" t="s">
        <v>142</v>
      </c>
      <c r="AX1745" s="13"/>
      <c r="AY1745" s="13" t="s">
        <v>141</v>
      </c>
      <c r="AZ1745" s="15"/>
      <c r="BA1745" s="20"/>
      <c r="BB1745" s="194" t="s">
        <v>122</v>
      </c>
      <c r="BC1745" s="195"/>
      <c r="BD1745" s="196" t="s">
        <v>121</v>
      </c>
      <c r="BE1745" s="197"/>
      <c r="BF1745" s="36"/>
      <c r="BG1745" s="11" t="s">
        <v>145</v>
      </c>
      <c r="BH1745" s="13"/>
      <c r="BI1745" s="13" t="s">
        <v>146</v>
      </c>
      <c r="BJ1745" s="15"/>
      <c r="BK1745" s="36"/>
      <c r="BL1745" s="194" t="s">
        <v>125</v>
      </c>
      <c r="BM1745" s="195"/>
      <c r="BN1745" s="196" t="s">
        <v>126</v>
      </c>
      <c r="BO1745" s="197"/>
      <c r="BP1745" s="36"/>
      <c r="BQ1745" s="11" t="s">
        <v>150</v>
      </c>
      <c r="BR1745" s="13"/>
      <c r="BS1745" s="13" t="s">
        <v>149</v>
      </c>
      <c r="BT1745" s="15"/>
      <c r="BU1745" s="20"/>
      <c r="BV1745" s="194" t="s">
        <v>129</v>
      </c>
      <c r="BW1745" s="195"/>
      <c r="BX1745" s="196" t="s">
        <v>130</v>
      </c>
      <c r="BY1745" s="197"/>
      <c r="BZ1745" s="36"/>
      <c r="CA1745" s="11" t="s">
        <v>154</v>
      </c>
      <c r="CB1745" s="13"/>
      <c r="CC1745" s="13" t="s">
        <v>153</v>
      </c>
      <c r="CD1745" s="15"/>
      <c r="CE1745" s="36"/>
      <c r="CF1745" s="194" t="s">
        <v>134</v>
      </c>
      <c r="CG1745" s="195"/>
      <c r="CH1745" s="196" t="s">
        <v>133</v>
      </c>
      <c r="CI1745" s="197"/>
      <c r="CK1745" s="11" t="s">
        <v>159</v>
      </c>
      <c r="CL1745" s="13"/>
      <c r="CM1745" s="13" t="s">
        <v>158</v>
      </c>
      <c r="CN1745" s="15"/>
      <c r="CP1745" s="109" t="s">
        <v>161</v>
      </c>
      <c r="CQ1745" s="110"/>
      <c r="CR1745" s="111" t="s">
        <v>162</v>
      </c>
      <c r="CS1745" s="112"/>
      <c r="CU1745" s="38" t="s">
        <v>29</v>
      </c>
      <c r="CW1745" s="55" t="s">
        <v>47</v>
      </c>
    </row>
    <row r="1746" spans="1:101" ht="18" customHeight="1" thickTop="1" thickBot="1">
      <c r="D1746" s="16">
        <v>0</v>
      </c>
      <c r="E1746" s="17">
        <f t="shared" ref="E1746" si="18486">$B1743*$E$4</f>
        <v>3.5022639999999998</v>
      </c>
      <c r="F1746" s="18">
        <v>1</v>
      </c>
      <c r="G1746" s="19">
        <v>0</v>
      </c>
      <c r="H1746" s="10"/>
      <c r="I1746" s="16">
        <v>0</v>
      </c>
      <c r="J1746" s="17">
        <v>0</v>
      </c>
      <c r="K1746" s="18">
        <v>1</v>
      </c>
      <c r="L1746" s="19">
        <v>0</v>
      </c>
      <c r="N1746" s="1">
        <f t="shared" ref="N1746" si="18487">D1746*I1743+F1746*I1746-E1746*J1743-G1746*J1746</f>
        <v>0</v>
      </c>
      <c r="O1746" s="4">
        <f t="shared" ref="O1746" si="18488">(D1746*J1743+E1746*I1743+F1746*J1746+G1746*I1746)</f>
        <v>3.5022639999999998</v>
      </c>
      <c r="P1746" s="2">
        <f t="shared" ref="P1746" si="18489">D1746*K1743+F1746*K1746-E1746*L1743-G1746*L1746</f>
        <v>-20.490844519808</v>
      </c>
      <c r="Q1746" s="3">
        <f t="shared" ref="Q1746" si="18490">(D1746*L1743+E1746*K1743+F1746*L1746+G1746*K1746)</f>
        <v>0</v>
      </c>
      <c r="S1746" s="16">
        <v>0</v>
      </c>
      <c r="T1746" s="17">
        <f t="shared" ref="T1746" si="18491">$B1743*$T$4</f>
        <v>7.7592639999999999</v>
      </c>
      <c r="U1746" s="18">
        <v>1</v>
      </c>
      <c r="V1746" s="19">
        <v>0</v>
      </c>
      <c r="W1746" s="20"/>
      <c r="X1746" s="1">
        <f t="shared" ref="X1746" si="18492">N1746*S1743+P1746*S1746-O1746*T1743-Q1746*T1746</f>
        <v>0</v>
      </c>
      <c r="Y1746" s="4">
        <f t="shared" ref="Y1746" si="18493">(N1746*T1743+O1746*S1743+P1746*T1746+Q1746*S1746)</f>
        <v>-155.49160821214352</v>
      </c>
      <c r="Z1746" s="2">
        <f t="shared" ref="Z1746" si="18494">N1746*U1743+P1746*U1746-O1746*V1743-Q1746*V1746</f>
        <v>-20.490844519808</v>
      </c>
      <c r="AA1746" s="3">
        <f t="shared" ref="AA1746" si="18495">(N1746*V1743+O1746*U1743+P1746*V1746+Q1746*U1746)</f>
        <v>0</v>
      </c>
      <c r="AB1746" s="20"/>
      <c r="AC1746" s="16">
        <v>0</v>
      </c>
      <c r="AD1746" s="17">
        <v>0</v>
      </c>
      <c r="AE1746" s="18">
        <v>1</v>
      </c>
      <c r="AF1746" s="19">
        <v>0</v>
      </c>
      <c r="AG1746" s="20"/>
      <c r="AH1746" s="1">
        <f t="shared" ref="AH1746" si="18496">X1746*AC1743+Z1746*AC1746-Y1746*AD1743-AA1746*AD1746</f>
        <v>0</v>
      </c>
      <c r="AI1746" s="4">
        <f t="shared" ref="AI1746" si="18497">(X1746*AD1743+Y1746*AC1743+Z1746*AD1746+AA1746*AC1746)</f>
        <v>-155.49160821214352</v>
      </c>
      <c r="AJ1746" s="2">
        <f t="shared" ref="AJ1746" si="18498">X1746*AE1743+Z1746*AE1746-Y1746*AF1743-AA1746*AF1746</f>
        <v>1124.5037993132107</v>
      </c>
      <c r="AK1746" s="3">
        <f t="shared" ref="AK1746" si="18499">(X1746*AF1743+Y1746*AE1743+Z1746*AF1746+AA1746*AE1746)</f>
        <v>0</v>
      </c>
      <c r="AL1746" s="20"/>
      <c r="AM1746" s="16">
        <v>0</v>
      </c>
      <c r="AN1746" s="17">
        <f t="shared" ref="AN1746" si="18500">$B1743*$AN$4</f>
        <v>8.1947679999999998</v>
      </c>
      <c r="AO1746" s="18">
        <v>1</v>
      </c>
      <c r="AP1746" s="19">
        <v>0</v>
      </c>
      <c r="AR1746" s="1">
        <f t="shared" ref="AR1746" si="18501">AH1746*AM1743+AJ1746*AM1746-AI1746*AN1743-AK1746*AN1746</f>
        <v>0</v>
      </c>
      <c r="AS1746" s="4">
        <f t="shared" ref="AS1746" si="18502">(AH1746*AN1743+AI1746*AM1743+AJ1746*AN1746+AK1746*AM1746)</f>
        <v>9059.5561422781775</v>
      </c>
      <c r="AT1746" s="2">
        <f t="shared" ref="AT1746" si="18503">AH1746*AO1743+AJ1746*AO1746-AI1746*AP1743-AK1746*AP1746</f>
        <v>1124.5037993132107</v>
      </c>
      <c r="AU1746" s="3">
        <f t="shared" ref="AU1746" si="18504">(AH1746*AP1743+AI1746*AO1743+AJ1746*AP1746+AK1746*AO1746)</f>
        <v>0</v>
      </c>
      <c r="AV1746" s="20"/>
      <c r="AW1746" s="16">
        <v>0</v>
      </c>
      <c r="AX1746" s="17">
        <v>0</v>
      </c>
      <c r="AY1746" s="18">
        <v>1</v>
      </c>
      <c r="AZ1746" s="19">
        <v>0</v>
      </c>
      <c r="BA1746" s="20"/>
      <c r="BB1746" s="1">
        <f t="shared" ref="BB1746" si="18505">AR1746*AW1743+AT1746*AW1746-AS1746*AX1743-AU1746*AX1746</f>
        <v>0</v>
      </c>
      <c r="BC1746" s="4">
        <f t="shared" ref="BC1746" si="18506">(AR1746*AX1743+AS1746*AW1743+AT1746*AX1746+AU1746*AW1746)</f>
        <v>9059.5561422781775</v>
      </c>
      <c r="BD1746" s="2">
        <f t="shared" ref="BD1746" si="18507">AR1746*AY1743+AT1746*AY1746-AS1746*AZ1743-AU1746*AZ1746</f>
        <v>-65587.413182473596</v>
      </c>
      <c r="BE1746" s="3">
        <f t="shared" ref="BE1746" si="18508">(AR1746*AZ1743+AS1746*AY1743+AT1746*AZ1746+AU1746*AY1746)</f>
        <v>0</v>
      </c>
      <c r="BF1746" s="20"/>
      <c r="BG1746" s="16">
        <v>0</v>
      </c>
      <c r="BH1746" s="17">
        <f t="shared" ref="BH1746" si="18509">$B1743*$BH$4</f>
        <v>7.7592639999999999</v>
      </c>
      <c r="BI1746" s="18">
        <v>1</v>
      </c>
      <c r="BJ1746" s="19">
        <v>0</v>
      </c>
      <c r="BK1746" s="20"/>
      <c r="BL1746" s="1">
        <f t="shared" ref="BL1746" si="18510">BB1746*BG1743+BD1746*BG1746-BC1746*BH1743-BE1746*BH1746</f>
        <v>0</v>
      </c>
      <c r="BM1746" s="4">
        <f t="shared" ref="BM1746" si="18511">(BB1746*BH1743+BC1746*BG1743+BD1746*BH1746+BE1746*BG1746)</f>
        <v>-499850.49781761458</v>
      </c>
      <c r="BN1746" s="2">
        <f t="shared" ref="BN1746" si="18512">BB1746*BI1743+BD1746*BI1746-BC1746*BJ1743-BE1746*BJ1746</f>
        <v>-65587.413182473596</v>
      </c>
      <c r="BO1746" s="3">
        <f t="shared" ref="BO1746" si="18513">(BB1746*BJ1743+BC1746*BI1743+BD1746*BJ1746+BE1746*BI1746)</f>
        <v>0</v>
      </c>
      <c r="BP1746" s="20"/>
      <c r="BQ1746" s="16">
        <v>0</v>
      </c>
      <c r="BR1746" s="17">
        <v>0</v>
      </c>
      <c r="BS1746" s="18">
        <v>1</v>
      </c>
      <c r="BT1746" s="19">
        <v>0</v>
      </c>
      <c r="BU1746" s="20"/>
      <c r="BV1746" s="1">
        <f t="shared" ref="BV1746" si="18514">BL1746*BQ1743+BN1746*BQ1746-BM1746*BR1743-BO1746*BR1746</f>
        <v>0</v>
      </c>
      <c r="BW1746" s="4">
        <f t="shared" ref="BW1746" si="18515">(BL1746*BR1743+BM1746*BQ1743+BN1746*BR1746+BO1746*BQ1746)</f>
        <v>-499850.49781761458</v>
      </c>
      <c r="BX1746" s="2">
        <f t="shared" ref="BX1746" si="18516">BL1746*BS1743+BN1746*BS1746-BM1746*BT1743-BO1746*BT1746</f>
        <v>3001631.2007618155</v>
      </c>
      <c r="BY1746" s="3">
        <f t="shared" ref="BY1746" si="18517">(BL1746*BT1743+BM1746*BS1743+BN1746*BT1746+BO1746*BS1746)</f>
        <v>0</v>
      </c>
      <c r="BZ1746" s="20"/>
      <c r="CA1746" s="16">
        <v>0</v>
      </c>
      <c r="CB1746" s="17">
        <f t="shared" ref="CB1746" si="18518">$B1743*$CB$4</f>
        <v>3.5022639999999998</v>
      </c>
      <c r="CC1746" s="18">
        <v>1</v>
      </c>
      <c r="CD1746" s="19">
        <v>0</v>
      </c>
      <c r="CE1746" s="20"/>
      <c r="CF1746" s="1">
        <f t="shared" ref="CF1746" si="18519">BV1746*CA1743+BX1746*CA1746-BW1746*CB1743-BY1746*CB1746</f>
        <v>0</v>
      </c>
      <c r="CG1746" s="4">
        <f t="shared" ref="CG1746" si="18520">(BV1746*CB1743+BW1746*CA1743+BX1746*CB1746+BY1746*CA1746)</f>
        <v>10012654.397887263</v>
      </c>
      <c r="CH1746" s="2">
        <f t="shared" ref="CH1746" si="18521">BV1746*CC1743+BX1746*CC1746-BW1746*CD1743-BY1746*CD1746</f>
        <v>3001631.2007618155</v>
      </c>
      <c r="CI1746" s="3">
        <f t="shared" ref="CI1746" si="18522">(BV1746*CD1743+BW1746*CC1743+BX1746*CD1746+BY1746*CC1746)</f>
        <v>0</v>
      </c>
      <c r="CK1746" s="16">
        <f t="shared" ref="CK1746" si="18523">1/$CL$4</f>
        <v>1</v>
      </c>
      <c r="CL1746" s="17">
        <v>0</v>
      </c>
      <c r="CM1746" s="18">
        <v>1</v>
      </c>
      <c r="CN1746" s="19">
        <v>0</v>
      </c>
      <c r="CP1746" s="1">
        <f t="shared" ref="CP1746" si="18524">CF1746*CK1743+CH1746*CK1746-CG1746*CL1743-CI1746*CL1746</f>
        <v>3001631.2007618155</v>
      </c>
      <c r="CQ1746" s="4">
        <f t="shared" ref="CQ1746" si="18525">(CF1746*CL1743+CG1746*CK1743+CH1746*CL1746+CI1746*CK1746)</f>
        <v>10012654.397887263</v>
      </c>
      <c r="CR1746" s="2">
        <f t="shared" ref="CR1746" si="18526">CF1746*CM1743+CH1746*CM1746-CG1746*CN1743-CI1746*CN1746</f>
        <v>3001631.2007618155</v>
      </c>
      <c r="CS1746" s="3">
        <f t="shared" ref="CS1746" si="18527">(CF1746*CN1743+CG1746*CM1743+CH1746*CN1746+CI1746*CM1746)</f>
        <v>0</v>
      </c>
      <c r="CU1746" s="39">
        <f t="shared" ref="CU1746" si="18528">(180/PI())*ATAN(-1*(CQ1743/CP1743))</f>
        <v>16.687877009359148</v>
      </c>
      <c r="CW1746" s="56">
        <f t="shared" ref="CW1746" si="18529">20*LOG(((1-(10^(CU1743/20)^2)*(1-((1-CW1743)/(1+CW1743))^2))^0.5))</f>
        <v>-1.0414736638775564E-13</v>
      </c>
    </row>
    <row r="1747" spans="1:101" ht="18" customHeight="1">
      <c r="E1747" s="20"/>
      <c r="F1747" s="20"/>
      <c r="G1747" s="20"/>
      <c r="H1747" s="20"/>
      <c r="I1747" s="20"/>
      <c r="J1747" s="20"/>
      <c r="K1747" s="20"/>
      <c r="L1747" s="20"/>
      <c r="M1747" s="20"/>
      <c r="N1747" s="20"/>
      <c r="O1747" s="20"/>
      <c r="P1747" s="20"/>
      <c r="Q1747" s="20"/>
      <c r="R1747" s="20"/>
      <c r="S1747" s="20"/>
      <c r="T1747" s="20"/>
      <c r="U1747" s="20"/>
      <c r="V1747" s="20"/>
      <c r="W1747" s="20"/>
      <c r="X1747" s="20"/>
      <c r="Y1747" s="20"/>
      <c r="Z1747" s="20"/>
      <c r="AA1747" s="20"/>
      <c r="AB1747" s="30"/>
      <c r="AC1747" s="20"/>
      <c r="AD1747" s="20"/>
      <c r="AE1747" s="20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</row>
    <row r="1748" spans="1:101" ht="18" customHeight="1"/>
    <row r="1749" spans="1:101" ht="18" customHeight="1" thickBot="1">
      <c r="A1749" s="23"/>
      <c r="B1749" s="23"/>
      <c r="C1749" s="23"/>
      <c r="D1749" s="20" t="s">
        <v>6</v>
      </c>
      <c r="E1749" s="20"/>
      <c r="F1749" s="20"/>
      <c r="G1749" s="20"/>
      <c r="H1749" s="20"/>
      <c r="I1749" s="20" t="s">
        <v>7</v>
      </c>
      <c r="J1749" s="20"/>
      <c r="K1749" s="20"/>
      <c r="L1749" s="20"/>
      <c r="M1749" s="23"/>
      <c r="N1749" s="23"/>
      <c r="O1749" s="24" t="s">
        <v>8</v>
      </c>
      <c r="P1749" s="23"/>
      <c r="Q1749" s="23"/>
      <c r="R1749" s="23"/>
      <c r="S1749" s="20"/>
      <c r="T1749" s="20" t="s">
        <v>9</v>
      </c>
      <c r="U1749" s="23"/>
      <c r="V1749" s="23"/>
      <c r="W1749" s="23"/>
      <c r="X1749" s="23"/>
      <c r="Y1749" s="24" t="s">
        <v>10</v>
      </c>
      <c r="Z1749" s="23"/>
      <c r="AA1749" s="23"/>
      <c r="AB1749" s="23"/>
      <c r="AC1749" s="24" t="s">
        <v>11</v>
      </c>
      <c r="AD1749" s="20"/>
      <c r="AE1749" s="20"/>
      <c r="AF1749" s="20"/>
      <c r="AG1749" s="20"/>
      <c r="AH1749" s="23"/>
      <c r="AI1749" s="24" t="s">
        <v>12</v>
      </c>
      <c r="AJ1749" s="23"/>
      <c r="AK1749" s="23"/>
      <c r="AL1749" s="20"/>
      <c r="AM1749" s="24" t="s">
        <v>21</v>
      </c>
      <c r="AN1749" s="20"/>
      <c r="AO1749" s="23"/>
      <c r="AP1749" s="23"/>
      <c r="AQ1749" s="23"/>
      <c r="AR1749" s="23"/>
      <c r="AS1749" s="24" t="s">
        <v>87</v>
      </c>
      <c r="AT1749" s="23"/>
      <c r="AU1749" s="23"/>
      <c r="AV1749" s="23"/>
      <c r="AW1749" s="24" t="s">
        <v>22</v>
      </c>
      <c r="AX1749" s="20"/>
      <c r="AY1749" s="20"/>
      <c r="AZ1749" s="20"/>
      <c r="BA1749" s="20"/>
      <c r="BB1749" s="23"/>
      <c r="BC1749" s="24" t="s">
        <v>13</v>
      </c>
      <c r="BD1749" s="23"/>
      <c r="BE1749" s="23"/>
      <c r="BF1749" s="23"/>
      <c r="BG1749" s="24" t="s">
        <v>23</v>
      </c>
      <c r="BH1749" s="20"/>
      <c r="BI1749" s="23"/>
      <c r="BJ1749" s="23"/>
      <c r="BK1749" s="23"/>
      <c r="BL1749" s="23"/>
      <c r="BM1749" s="24" t="s">
        <v>24</v>
      </c>
      <c r="BN1749" s="23"/>
      <c r="BO1749" s="23"/>
      <c r="BP1749" s="23"/>
      <c r="BQ1749" s="24" t="s">
        <v>22</v>
      </c>
      <c r="BR1749" s="20"/>
      <c r="BS1749" s="20"/>
      <c r="BT1749" s="20"/>
      <c r="BU1749" s="20"/>
      <c r="BV1749" s="23"/>
      <c r="BW1749" s="24" t="s">
        <v>25</v>
      </c>
      <c r="BX1749" s="23"/>
      <c r="BY1749" s="23"/>
      <c r="BZ1749" s="23"/>
      <c r="CA1749" s="24" t="s">
        <v>23</v>
      </c>
      <c r="CB1749" s="20"/>
      <c r="CC1749" s="23"/>
      <c r="CD1749" s="23"/>
      <c r="CE1749" s="23"/>
      <c r="CF1749" s="23"/>
      <c r="CG1749" s="24" t="s">
        <v>88</v>
      </c>
      <c r="CH1749" s="23"/>
      <c r="CI1749" s="23"/>
      <c r="CJ1749" s="23"/>
      <c r="CK1749" s="24" t="s">
        <v>155</v>
      </c>
      <c r="CL1749" s="24"/>
      <c r="CM1749" s="23"/>
      <c r="CN1749" s="23"/>
      <c r="CO1749" s="23"/>
      <c r="CP1749" s="23"/>
      <c r="CQ1749" s="24" t="s">
        <v>89</v>
      </c>
      <c r="CR1749" s="23"/>
      <c r="CS1749" s="23"/>
    </row>
    <row r="1750" spans="1:101" ht="18" customHeight="1" thickBot="1">
      <c r="A1750" s="23"/>
      <c r="B1750" s="33"/>
      <c r="C1750" s="23"/>
      <c r="D1750" s="7" t="s">
        <v>99</v>
      </c>
      <c r="E1750" s="8"/>
      <c r="F1750" s="8" t="s">
        <v>100</v>
      </c>
      <c r="G1750" s="9"/>
      <c r="H1750" s="10"/>
      <c r="I1750" s="7" t="s">
        <v>103</v>
      </c>
      <c r="J1750" s="8"/>
      <c r="K1750" s="8" t="s">
        <v>104</v>
      </c>
      <c r="L1750" s="9"/>
      <c r="M1750" s="23"/>
      <c r="N1750" s="194" t="s">
        <v>74</v>
      </c>
      <c r="O1750" s="195"/>
      <c r="P1750" s="196" t="s">
        <v>75</v>
      </c>
      <c r="Q1750" s="197"/>
      <c r="R1750" s="23"/>
      <c r="S1750" s="7" t="s">
        <v>2</v>
      </c>
      <c r="T1750" s="8"/>
      <c r="U1750" s="8" t="s">
        <v>3</v>
      </c>
      <c r="V1750" s="9"/>
      <c r="W1750" s="20"/>
      <c r="X1750" s="194" t="s">
        <v>108</v>
      </c>
      <c r="Y1750" s="195"/>
      <c r="Z1750" s="196" t="s">
        <v>109</v>
      </c>
      <c r="AA1750" s="197"/>
      <c r="AB1750" s="20"/>
      <c r="AC1750" s="7" t="s">
        <v>107</v>
      </c>
      <c r="AD1750" s="8"/>
      <c r="AE1750" s="8" t="s">
        <v>14</v>
      </c>
      <c r="AF1750" s="9"/>
      <c r="AG1750" s="20"/>
      <c r="AH1750" s="194" t="s">
        <v>112</v>
      </c>
      <c r="AI1750" s="195"/>
      <c r="AJ1750" s="196" t="s">
        <v>113</v>
      </c>
      <c r="AK1750" s="197"/>
      <c r="AL1750" s="20"/>
      <c r="AM1750" s="106" t="s">
        <v>135</v>
      </c>
      <c r="AN1750" s="107"/>
      <c r="AO1750" s="107" t="s">
        <v>136</v>
      </c>
      <c r="AP1750" s="108"/>
      <c r="AQ1750" s="23"/>
      <c r="AR1750" s="194" t="s">
        <v>116</v>
      </c>
      <c r="AS1750" s="195"/>
      <c r="AT1750" s="196" t="s">
        <v>0</v>
      </c>
      <c r="AU1750" s="197"/>
      <c r="AV1750" s="36"/>
      <c r="AW1750" s="7" t="s">
        <v>139</v>
      </c>
      <c r="AX1750" s="8"/>
      <c r="AY1750" s="8" t="s">
        <v>140</v>
      </c>
      <c r="AZ1750" s="9"/>
      <c r="BA1750" s="20"/>
      <c r="BB1750" s="194" t="s">
        <v>119</v>
      </c>
      <c r="BC1750" s="195"/>
      <c r="BD1750" s="196" t="s">
        <v>120</v>
      </c>
      <c r="BE1750" s="197"/>
      <c r="BF1750" s="36"/>
      <c r="BG1750" s="190" t="s">
        <v>143</v>
      </c>
      <c r="BH1750" s="191"/>
      <c r="BI1750" s="192" t="s">
        <v>144</v>
      </c>
      <c r="BJ1750" s="193"/>
      <c r="BK1750" s="36"/>
      <c r="BL1750" s="194" t="s">
        <v>123</v>
      </c>
      <c r="BM1750" s="195"/>
      <c r="BN1750" s="196" t="s">
        <v>124</v>
      </c>
      <c r="BO1750" s="197"/>
      <c r="BP1750" s="36"/>
      <c r="BQ1750" s="7" t="s">
        <v>147</v>
      </c>
      <c r="BR1750" s="8"/>
      <c r="BS1750" s="8" t="s">
        <v>148</v>
      </c>
      <c r="BT1750" s="9"/>
      <c r="BU1750" s="20"/>
      <c r="BV1750" s="194" t="s">
        <v>127</v>
      </c>
      <c r="BW1750" s="195"/>
      <c r="BX1750" s="196" t="s">
        <v>128</v>
      </c>
      <c r="BY1750" s="197"/>
      <c r="BZ1750" s="36"/>
      <c r="CA1750" s="7" t="s">
        <v>151</v>
      </c>
      <c r="CB1750" s="8"/>
      <c r="CC1750" s="8" t="s">
        <v>152</v>
      </c>
      <c r="CD1750" s="9"/>
      <c r="CE1750" s="36"/>
      <c r="CF1750" s="194" t="s">
        <v>131</v>
      </c>
      <c r="CG1750" s="195"/>
      <c r="CH1750" s="196" t="s">
        <v>132</v>
      </c>
      <c r="CI1750" s="197"/>
      <c r="CJ1750" s="23"/>
      <c r="CK1750" s="7" t="s">
        <v>156</v>
      </c>
      <c r="CL1750" s="8"/>
      <c r="CM1750" s="8" t="s">
        <v>157</v>
      </c>
      <c r="CN1750" s="9"/>
      <c r="CO1750" s="23"/>
      <c r="CP1750" s="194" t="s">
        <v>160</v>
      </c>
      <c r="CQ1750" s="195"/>
      <c r="CR1750" s="196" t="s">
        <v>132</v>
      </c>
      <c r="CS1750" s="197"/>
      <c r="CU1750" s="26" t="s">
        <v>15</v>
      </c>
      <c r="CW1750" s="52" t="s">
        <v>46</v>
      </c>
    </row>
    <row r="1751" spans="1:101" ht="18" customHeight="1" thickTop="1" thickBot="1">
      <c r="B1751" s="34">
        <v>4.32</v>
      </c>
      <c r="D1751" s="11">
        <v>1</v>
      </c>
      <c r="E1751" s="12">
        <v>0</v>
      </c>
      <c r="F1751" s="13">
        <v>0</v>
      </c>
      <c r="G1751" s="14">
        <v>0</v>
      </c>
      <c r="H1751" s="10"/>
      <c r="I1751" s="11">
        <v>1</v>
      </c>
      <c r="J1751" s="12">
        <v>0</v>
      </c>
      <c r="K1751" s="13">
        <v>0</v>
      </c>
      <c r="L1751" s="40">
        <f t="shared" ref="L1751" si="18530">$B1751*$J$4</f>
        <v>6.1648128000000009</v>
      </c>
      <c r="N1751" s="1">
        <f t="shared" ref="N1751" si="18531">D1751*I1751+F1751*I1754-E1751*J1751-G1751*J1754</f>
        <v>1</v>
      </c>
      <c r="O1751" s="4">
        <f t="shared" ref="O1751" si="18532">(D1751*J1751+E1751*I1751+F1751*J1754+G1751*I1754)</f>
        <v>0</v>
      </c>
      <c r="P1751" s="2">
        <f t="shared" ref="P1751" si="18533">D1751*K1751+F1751*K1754-E1751*L1751-G1751*L1754</f>
        <v>0</v>
      </c>
      <c r="Q1751" s="3">
        <f t="shared" ref="Q1751" si="18534">(D1751*L1751+E1751*K1751+F1751*L1754+G1751*K1754)</f>
        <v>6.1648128000000009</v>
      </c>
      <c r="S1751" s="11">
        <v>1</v>
      </c>
      <c r="T1751" s="12">
        <v>0</v>
      </c>
      <c r="U1751" s="13">
        <v>0</v>
      </c>
      <c r="V1751" s="13">
        <v>0</v>
      </c>
      <c r="W1751" s="20"/>
      <c r="X1751" s="1">
        <f t="shared" ref="X1751" si="18535">N1751*S1751+P1751*S1754-O1751*T1751-Q1751*T1754</f>
        <v>-47.056895653806095</v>
      </c>
      <c r="Y1751" s="4">
        <f t="shared" ref="Y1751" si="18536">(N1751*T1751+O1751*S1751+P1751*T1754+Q1751*S1754)</f>
        <v>0</v>
      </c>
      <c r="Z1751" s="2">
        <f t="shared" ref="Z1751" si="18537">N1751*U1751+P1751*U1754-O1751*V1751-Q1751*V1754</f>
        <v>0</v>
      </c>
      <c r="AA1751" s="3">
        <f t="shared" ref="AA1751" si="18538">(N1751*V1751+O1751*U1751+P1751*V1754+Q1751*U1754)</f>
        <v>6.1648128000000009</v>
      </c>
      <c r="AB1751" s="20"/>
      <c r="AC1751" s="11">
        <v>1</v>
      </c>
      <c r="AD1751" s="12">
        <v>0</v>
      </c>
      <c r="AE1751" s="13">
        <v>0</v>
      </c>
      <c r="AF1751" s="40">
        <f t="shared" ref="AF1751" si="18539">$B1751*$AD$4</f>
        <v>7.3979568000000011</v>
      </c>
      <c r="AG1751" s="20"/>
      <c r="AH1751" s="1">
        <f t="shared" ref="AH1751" si="18540">X1751*AC1751+Z1751*AC1754-Y1751*AD1751-AA1751*AD1754</f>
        <v>-47.056895653806095</v>
      </c>
      <c r="AI1751" s="4">
        <f t="shared" ref="AI1751" si="18541">(X1751*AD1751+Y1751*AC1751+Z1751*AD1754+AA1751*AC1754)</f>
        <v>0</v>
      </c>
      <c r="AJ1751" s="2">
        <f t="shared" ref="AJ1751" si="18542">X1751*AE1751+Z1751*AE1754-Y1751*AF1751-AA1751*AF1754</f>
        <v>0</v>
      </c>
      <c r="AK1751" s="3">
        <f t="shared" ref="AK1751" si="18543">(X1751*AF1751+Y1751*AE1751+Z1751*AF1754+AA1751*AE1754)</f>
        <v>-341.96006838896528</v>
      </c>
      <c r="AL1751" s="20"/>
      <c r="AM1751" s="11">
        <v>1</v>
      </c>
      <c r="AN1751" s="12">
        <v>0</v>
      </c>
      <c r="AO1751" s="13">
        <v>0</v>
      </c>
      <c r="AP1751" s="14">
        <v>0</v>
      </c>
      <c r="AR1751" s="1">
        <f t="shared" ref="AR1751" si="18544">AH1751*AM1751+AJ1751*AM1754-AI1751*AN1751-AK1751*AN1754</f>
        <v>2768.2604064565576</v>
      </c>
      <c r="AS1751" s="4">
        <f t="shared" ref="AS1751" si="18545">(AH1751*AN1751+AI1751*AM1751+AJ1751*AN1754+AK1751*AM1754)</f>
        <v>0</v>
      </c>
      <c r="AT1751" s="2">
        <f t="shared" ref="AT1751" si="18546">AH1751*AO1751+AJ1751*AO1754-AI1751*AP1751-AK1751*AP1754</f>
        <v>0</v>
      </c>
      <c r="AU1751" s="3">
        <f t="shared" ref="AU1751" si="18547">(AH1751*AP1751+AI1751*AO1751+AJ1751*AP1754+AK1751*AO1754)</f>
        <v>-341.96006838896528</v>
      </c>
      <c r="AV1751" s="20"/>
      <c r="AW1751" s="11">
        <v>1</v>
      </c>
      <c r="AX1751" s="12">
        <v>0</v>
      </c>
      <c r="AY1751" s="13">
        <v>0</v>
      </c>
      <c r="AZ1751" s="40">
        <f t="shared" ref="AZ1751" si="18548">$B1751*$AX$4</f>
        <v>7.3979568000000011</v>
      </c>
      <c r="BA1751" s="20"/>
      <c r="BB1751" s="1">
        <f t="shared" ref="BB1751" si="18549">AR1751*AW1751+AT1751*AW1754-AS1751*AX1751-AU1751*AX1754</f>
        <v>2768.2604064565576</v>
      </c>
      <c r="BC1751" s="4">
        <f t="shared" ref="BC1751" si="18550">(AR1751*AX1751+AS1751*AW1751+AT1751*AX1754+AU1751*AW1754)</f>
        <v>0</v>
      </c>
      <c r="BD1751" s="2">
        <f t="shared" ref="BD1751" si="18551">AR1751*AY1751+AT1751*AY1754-AS1751*AZ1751-AU1751*AZ1754</f>
        <v>0</v>
      </c>
      <c r="BE1751" s="3">
        <f t="shared" ref="BE1751" si="18552">(AR1751*AZ1751+AS1751*AY1751+AT1751*AZ1754+AU1751*AY1754)</f>
        <v>20137.510829727093</v>
      </c>
      <c r="BF1751" s="20"/>
      <c r="BG1751" s="11">
        <v>1</v>
      </c>
      <c r="BH1751" s="12">
        <v>0</v>
      </c>
      <c r="BI1751" s="13">
        <v>0</v>
      </c>
      <c r="BJ1751" s="14">
        <v>0</v>
      </c>
      <c r="BK1751" s="20"/>
      <c r="BL1751" s="1">
        <f t="shared" ref="BL1751" si="18553">BB1751*BG1751+BD1751*BG1754-BC1751*BH1751-BE1751*BH1754</f>
        <v>-154210.75713509554</v>
      </c>
      <c r="BM1751" s="4">
        <f t="shared" ref="BM1751" si="18554">(BB1751*BH1751+BC1751*BG1751+BD1751*BH1754+BE1751*BG1754)</f>
        <v>0</v>
      </c>
      <c r="BN1751" s="2">
        <f t="shared" ref="BN1751" si="18555">BB1751*BI1751+BD1751*BI1754-BC1751*BJ1751-BE1751*BJ1754</f>
        <v>0</v>
      </c>
      <c r="BO1751" s="3">
        <f t="shared" ref="BO1751" si="18556">(BB1751*BJ1751+BC1751*BI1751+BD1751*BJ1754+BE1751*BI1754)</f>
        <v>20137.510829727093</v>
      </c>
      <c r="BP1751" s="20"/>
      <c r="BQ1751" s="11">
        <v>1</v>
      </c>
      <c r="BR1751" s="12">
        <v>0</v>
      </c>
      <c r="BS1751" s="13">
        <v>0</v>
      </c>
      <c r="BT1751" s="40">
        <f t="shared" ref="BT1751" si="18557">$B1751*BR$4</f>
        <v>6.1648128000000009</v>
      </c>
      <c r="BU1751" s="20"/>
      <c r="BV1751" s="1">
        <f t="shared" ref="BV1751" si="18558">BL1751*BQ1751+BN1751*BQ1754-BM1751*BR1751-BO1751*BR1754</f>
        <v>-154210.75713509554</v>
      </c>
      <c r="BW1751" s="4">
        <f t="shared" ref="BW1751" si="18559">(BL1751*BR1751+BM1751*BQ1751+BN1751*BR1754+BO1751*BQ1754)</f>
        <v>0</v>
      </c>
      <c r="BX1751" s="2">
        <f t="shared" ref="BX1751" si="18560">BL1751*BS1751+BN1751*BS1754-BM1751*BT1751-BO1751*BT1754</f>
        <v>0</v>
      </c>
      <c r="BY1751" s="3">
        <f t="shared" ref="BY1751" si="18561">(BL1751*BT1751+BM1751*BS1751+BN1751*BT1754+BO1751*BS1754)</f>
        <v>-930542.93865440146</v>
      </c>
      <c r="BZ1751" s="20"/>
      <c r="CA1751" s="11">
        <v>1</v>
      </c>
      <c r="CB1751" s="12">
        <v>0</v>
      </c>
      <c r="CC1751" s="13">
        <v>0</v>
      </c>
      <c r="CD1751" s="14">
        <v>0</v>
      </c>
      <c r="CE1751" s="20"/>
      <c r="CF1751" s="1">
        <f t="shared" ref="CF1751" si="18562">BV1751*CA1751+BX1751*CA1754-BW1751*CB1751-BY1751*CB1754</f>
        <v>3119954.4496219279</v>
      </c>
      <c r="CG1751" s="4">
        <f t="shared" ref="CG1751" si="18563">(BV1751*CB1751+BW1751*CA1751+BX1751*CB1754+BY1751*CA1754)</f>
        <v>0</v>
      </c>
      <c r="CH1751" s="2">
        <f t="shared" ref="CH1751" si="18564">BV1751*CC1751+BX1751*CC1754-BW1751*CD1751-BY1751*CD1754</f>
        <v>0</v>
      </c>
      <c r="CI1751" s="3">
        <f t="shared" ref="CI1751" si="18565">(BV1751*CD1751+BW1751*CC1751+BX1751*CD1754+BY1751*CC1754)</f>
        <v>-930542.93865440146</v>
      </c>
      <c r="CJ1751" s="28"/>
      <c r="CK1751" s="11">
        <v>1</v>
      </c>
      <c r="CL1751" s="12">
        <v>0</v>
      </c>
      <c r="CM1751" s="13">
        <v>0</v>
      </c>
      <c r="CN1751" s="14">
        <v>0</v>
      </c>
      <c r="CP1751" s="1">
        <f t="shared" ref="CP1751" si="18566">CF1751*CK1751+CH1751*CK1754-CG1751*CL1751-CI1751*CL1754</f>
        <v>3119954.4496219279</v>
      </c>
      <c r="CQ1751" s="4">
        <f t="shared" ref="CQ1751" si="18567">(CF1751*CL1751+CG1751*CK1751+CH1751*CL1754+CI1751*CK1754)</f>
        <v>-930542.93865440146</v>
      </c>
      <c r="CR1751" s="2">
        <f t="shared" ref="CR1751" si="18568">CF1751*CM1751+CH1751*CM1754-CG1751*CN1751-CI1751*CN1754</f>
        <v>0</v>
      </c>
      <c r="CS1751" s="3">
        <f t="shared" ref="CS1751" si="18569">(CF1751*CN1751+CG1751*CM1751+CH1751*CN1754+CI1751*CM1754)</f>
        <v>-930542.93865440146</v>
      </c>
      <c r="CU1751" s="29">
        <f t="shared" ref="CU1751" si="18570">20*LOG(((1+$CL$4)/$CL$4)/((CP1751+CP1754)^2+(CQ1751+CQ1754)^2)^0.5)</f>
        <v>-135.11081028102942</v>
      </c>
      <c r="CW1751" s="53">
        <f t="shared" ref="CW1751" si="18571">((CP1751^2+CQ1751^2)^0.5)/((CP1754^2+CQ1754^2)^0.5)</f>
        <v>0.29825529624871649</v>
      </c>
    </row>
    <row r="1752" spans="1:101" ht="18" customHeight="1" thickBot="1">
      <c r="D1752" s="11"/>
      <c r="E1752" s="13"/>
      <c r="F1752" s="13"/>
      <c r="G1752" s="15"/>
      <c r="H1752" s="10"/>
      <c r="I1752" s="11"/>
      <c r="J1752" s="13"/>
      <c r="K1752" s="13"/>
      <c r="L1752" s="15"/>
      <c r="N1752" s="5"/>
      <c r="Q1752" s="6"/>
      <c r="S1752" s="11"/>
      <c r="T1752" s="13"/>
      <c r="U1752" s="13"/>
      <c r="V1752" s="15"/>
      <c r="W1752" s="20"/>
      <c r="X1752" s="5"/>
      <c r="AA1752" s="6"/>
      <c r="AB1752" s="20"/>
      <c r="AC1752" s="11"/>
      <c r="AD1752" s="13"/>
      <c r="AE1752" s="13"/>
      <c r="AF1752" s="15"/>
      <c r="AG1752" s="20"/>
      <c r="AH1752" s="5"/>
      <c r="AK1752" s="6"/>
      <c r="AL1752" s="20"/>
      <c r="AM1752" s="11"/>
      <c r="AN1752" s="13"/>
      <c r="AO1752" s="13"/>
      <c r="AP1752" s="15"/>
      <c r="AR1752" s="5"/>
      <c r="AU1752" s="6"/>
      <c r="AW1752" s="11"/>
      <c r="AX1752" s="13"/>
      <c r="AY1752" s="13"/>
      <c r="AZ1752" s="15"/>
      <c r="BA1752" s="20"/>
      <c r="BB1752" s="5"/>
      <c r="BE1752" s="6"/>
      <c r="BG1752" s="11"/>
      <c r="BH1752" s="13"/>
      <c r="BI1752" s="13"/>
      <c r="BJ1752" s="15"/>
      <c r="BL1752" s="5"/>
      <c r="BO1752" s="6"/>
      <c r="BQ1752" s="11"/>
      <c r="BR1752" s="13"/>
      <c r="BS1752" s="13"/>
      <c r="BT1752" s="15"/>
      <c r="BU1752" s="20"/>
      <c r="BV1752" s="5"/>
      <c r="BY1752" s="6"/>
      <c r="CA1752" s="11"/>
      <c r="CB1752" s="13"/>
      <c r="CC1752" s="13"/>
      <c r="CD1752" s="15"/>
      <c r="CF1752" s="5"/>
      <c r="CI1752" s="6"/>
      <c r="CK1752" s="11"/>
      <c r="CL1752" s="13"/>
      <c r="CM1752" s="13"/>
      <c r="CN1752" s="15"/>
      <c r="CP1752" s="5"/>
      <c r="CS1752" s="6"/>
      <c r="CW1752" s="54"/>
    </row>
    <row r="1753" spans="1:101" ht="18" customHeight="1" thickBot="1">
      <c r="D1753" s="11" t="s">
        <v>101</v>
      </c>
      <c r="E1753" s="13"/>
      <c r="F1753" s="13" t="s">
        <v>102</v>
      </c>
      <c r="G1753" s="15"/>
      <c r="H1753" s="10"/>
      <c r="I1753" s="11" t="s">
        <v>106</v>
      </c>
      <c r="J1753" s="13"/>
      <c r="K1753" s="13" t="s">
        <v>105</v>
      </c>
      <c r="L1753" s="15"/>
      <c r="N1753" s="194" t="s">
        <v>16</v>
      </c>
      <c r="O1753" s="195"/>
      <c r="P1753" s="196" t="s">
        <v>17</v>
      </c>
      <c r="Q1753" s="197"/>
      <c r="S1753" s="11" t="s">
        <v>4</v>
      </c>
      <c r="T1753" s="13"/>
      <c r="U1753" s="13" t="s">
        <v>5</v>
      </c>
      <c r="V1753" s="15"/>
      <c r="W1753" s="20"/>
      <c r="X1753" s="194" t="s">
        <v>111</v>
      </c>
      <c r="Y1753" s="195"/>
      <c r="Z1753" s="196" t="s">
        <v>110</v>
      </c>
      <c r="AA1753" s="197"/>
      <c r="AB1753" s="20"/>
      <c r="AC1753" s="11" t="s">
        <v>18</v>
      </c>
      <c r="AD1753" s="13"/>
      <c r="AE1753" s="13" t="s">
        <v>19</v>
      </c>
      <c r="AF1753" s="15"/>
      <c r="AG1753" s="20"/>
      <c r="AH1753" s="194" t="s">
        <v>114</v>
      </c>
      <c r="AI1753" s="195"/>
      <c r="AJ1753" s="196" t="s">
        <v>115</v>
      </c>
      <c r="AK1753" s="197"/>
      <c r="AL1753" s="20"/>
      <c r="AM1753" s="11" t="s">
        <v>138</v>
      </c>
      <c r="AN1753" s="13"/>
      <c r="AO1753" s="13" t="s">
        <v>137</v>
      </c>
      <c r="AP1753" s="15"/>
      <c r="AR1753" s="194" t="s">
        <v>117</v>
      </c>
      <c r="AS1753" s="195"/>
      <c r="AT1753" s="196" t="s">
        <v>118</v>
      </c>
      <c r="AU1753" s="197"/>
      <c r="AV1753" s="36"/>
      <c r="AW1753" s="11" t="s">
        <v>142</v>
      </c>
      <c r="AX1753" s="13"/>
      <c r="AY1753" s="13" t="s">
        <v>141</v>
      </c>
      <c r="AZ1753" s="15"/>
      <c r="BA1753" s="20"/>
      <c r="BB1753" s="194" t="s">
        <v>122</v>
      </c>
      <c r="BC1753" s="195"/>
      <c r="BD1753" s="196" t="s">
        <v>121</v>
      </c>
      <c r="BE1753" s="197"/>
      <c r="BF1753" s="36"/>
      <c r="BG1753" s="11" t="s">
        <v>145</v>
      </c>
      <c r="BH1753" s="13"/>
      <c r="BI1753" s="13" t="s">
        <v>146</v>
      </c>
      <c r="BJ1753" s="15"/>
      <c r="BK1753" s="36"/>
      <c r="BL1753" s="194" t="s">
        <v>125</v>
      </c>
      <c r="BM1753" s="195"/>
      <c r="BN1753" s="196" t="s">
        <v>126</v>
      </c>
      <c r="BO1753" s="197"/>
      <c r="BP1753" s="36"/>
      <c r="BQ1753" s="11" t="s">
        <v>150</v>
      </c>
      <c r="BR1753" s="13"/>
      <c r="BS1753" s="13" t="s">
        <v>149</v>
      </c>
      <c r="BT1753" s="15"/>
      <c r="BU1753" s="20"/>
      <c r="BV1753" s="194" t="s">
        <v>129</v>
      </c>
      <c r="BW1753" s="195"/>
      <c r="BX1753" s="196" t="s">
        <v>130</v>
      </c>
      <c r="BY1753" s="197"/>
      <c r="BZ1753" s="36"/>
      <c r="CA1753" s="11" t="s">
        <v>154</v>
      </c>
      <c r="CB1753" s="13"/>
      <c r="CC1753" s="13" t="s">
        <v>153</v>
      </c>
      <c r="CD1753" s="15"/>
      <c r="CE1753" s="36"/>
      <c r="CF1753" s="194" t="s">
        <v>134</v>
      </c>
      <c r="CG1753" s="195"/>
      <c r="CH1753" s="196" t="s">
        <v>133</v>
      </c>
      <c r="CI1753" s="197"/>
      <c r="CK1753" s="11" t="s">
        <v>159</v>
      </c>
      <c r="CL1753" s="13"/>
      <c r="CM1753" s="13" t="s">
        <v>158</v>
      </c>
      <c r="CN1753" s="15"/>
      <c r="CP1753" s="109" t="s">
        <v>161</v>
      </c>
      <c r="CQ1753" s="110"/>
      <c r="CR1753" s="111" t="s">
        <v>162</v>
      </c>
      <c r="CS1753" s="112"/>
      <c r="CU1753" s="38" t="s">
        <v>29</v>
      </c>
      <c r="CW1753" s="55" t="s">
        <v>47</v>
      </c>
    </row>
    <row r="1754" spans="1:101" ht="18" customHeight="1" thickTop="1" thickBot="1">
      <c r="D1754" s="16">
        <v>0</v>
      </c>
      <c r="E1754" s="17">
        <f t="shared" ref="E1754" si="18572">$B1751*$E$4</f>
        <v>3.5185536000000002</v>
      </c>
      <c r="F1754" s="18">
        <v>1</v>
      </c>
      <c r="G1754" s="19">
        <v>0</v>
      </c>
      <c r="H1754" s="10"/>
      <c r="I1754" s="16">
        <v>0</v>
      </c>
      <c r="J1754" s="17">
        <v>0</v>
      </c>
      <c r="K1754" s="18">
        <v>1</v>
      </c>
      <c r="L1754" s="19">
        <v>0</v>
      </c>
      <c r="N1754" s="1">
        <f t="shared" ref="N1754" si="18573">D1754*I1751+F1754*I1754-E1754*J1751-G1754*J1754</f>
        <v>0</v>
      </c>
      <c r="O1754" s="4">
        <f t="shared" ref="O1754" si="18574">(D1754*J1751+E1754*I1751+F1754*J1754+G1754*I1754)</f>
        <v>3.5185536000000002</v>
      </c>
      <c r="P1754" s="2">
        <f t="shared" ref="P1754" si="18575">D1754*K1751+F1754*K1754-E1754*L1751-G1754*L1754</f>
        <v>-20.691224270766085</v>
      </c>
      <c r="Q1754" s="3">
        <f t="shared" ref="Q1754" si="18576">(D1754*L1751+E1754*K1751+F1754*L1754+G1754*K1754)</f>
        <v>0</v>
      </c>
      <c r="S1754" s="16">
        <v>0</v>
      </c>
      <c r="T1754" s="17">
        <f t="shared" ref="T1754" si="18577">$B1751*$T$4</f>
        <v>7.7953536000000012</v>
      </c>
      <c r="U1754" s="18">
        <v>1</v>
      </c>
      <c r="V1754" s="19">
        <v>0</v>
      </c>
      <c r="W1754" s="20"/>
      <c r="X1754" s="1">
        <f t="shared" ref="X1754" si="18578">N1754*S1751+P1754*S1754-O1754*T1751-Q1754*T1754</f>
        <v>0</v>
      </c>
      <c r="Y1754" s="4">
        <f t="shared" ref="Y1754" si="18579">(N1754*T1751+O1754*S1751+P1754*T1754+Q1754*S1754)</f>
        <v>-157.7768560075238</v>
      </c>
      <c r="Z1754" s="2">
        <f t="shared" ref="Z1754" si="18580">N1754*U1751+P1754*U1754-O1754*V1751-Q1754*V1754</f>
        <v>-20.691224270766085</v>
      </c>
      <c r="AA1754" s="3">
        <f t="shared" ref="AA1754" si="18581">(N1754*V1751+O1754*U1751+P1754*V1754+Q1754*U1754)</f>
        <v>0</v>
      </c>
      <c r="AB1754" s="20"/>
      <c r="AC1754" s="16">
        <v>0</v>
      </c>
      <c r="AD1754" s="17">
        <v>0</v>
      </c>
      <c r="AE1754" s="18">
        <v>1</v>
      </c>
      <c r="AF1754" s="19">
        <v>0</v>
      </c>
      <c r="AG1754" s="20"/>
      <c r="AH1754" s="1">
        <f t="shared" ref="AH1754" si="18582">X1754*AC1751+Z1754*AC1754-Y1754*AD1751-AA1754*AD1754</f>
        <v>0</v>
      </c>
      <c r="AI1754" s="4">
        <f t="shared" ref="AI1754" si="18583">(X1754*AD1751+Y1754*AC1751+Z1754*AD1754+AA1754*AC1754)</f>
        <v>-157.7768560075238</v>
      </c>
      <c r="AJ1754" s="2">
        <f t="shared" ref="AJ1754" si="18584">X1754*AE1751+Z1754*AE1754-Y1754*AF1751-AA1754*AF1754</f>
        <v>1146.5351405127158</v>
      </c>
      <c r="AK1754" s="3">
        <f t="shared" ref="AK1754" si="18585">(X1754*AF1751+Y1754*AE1751+Z1754*AF1754+AA1754*AE1754)</f>
        <v>0</v>
      </c>
      <c r="AL1754" s="20"/>
      <c r="AM1754" s="16">
        <v>0</v>
      </c>
      <c r="AN1754" s="17">
        <f t="shared" ref="AN1754" si="18586">$B1751*$AN$4</f>
        <v>8.2328831999999998</v>
      </c>
      <c r="AO1754" s="18">
        <v>1</v>
      </c>
      <c r="AP1754" s="19">
        <v>0</v>
      </c>
      <c r="AR1754" s="1">
        <f t="shared" ref="AR1754" si="18587">AH1754*AM1751+AJ1754*AM1754-AI1754*AN1751-AK1754*AN1754</f>
        <v>0</v>
      </c>
      <c r="AS1754" s="4">
        <f t="shared" ref="AS1754" si="18588">(AH1754*AN1751+AI1754*AM1751+AJ1754*AN1754+AK1754*AM1754)</f>
        <v>9281.513040529253</v>
      </c>
      <c r="AT1754" s="2">
        <f t="shared" ref="AT1754" si="18589">AH1754*AO1751+AJ1754*AO1754-AI1754*AP1751-AK1754*AP1754</f>
        <v>1146.5351405127158</v>
      </c>
      <c r="AU1754" s="3">
        <f t="shared" ref="AU1754" si="18590">(AH1754*AP1751+AI1754*AO1751+AJ1754*AP1754+AK1754*AO1754)</f>
        <v>0</v>
      </c>
      <c r="AV1754" s="20"/>
      <c r="AW1754" s="16">
        <v>0</v>
      </c>
      <c r="AX1754" s="17">
        <v>0</v>
      </c>
      <c r="AY1754" s="18">
        <v>1</v>
      </c>
      <c r="AZ1754" s="19">
        <v>0</v>
      </c>
      <c r="BA1754" s="20"/>
      <c r="BB1754" s="1">
        <f t="shared" ref="BB1754" si="18591">AR1754*AW1751+AT1754*AW1754-AS1754*AX1751-AU1754*AX1754</f>
        <v>0</v>
      </c>
      <c r="BC1754" s="4">
        <f t="shared" ref="BC1754" si="18592">(AR1754*AX1751+AS1754*AW1751+AT1754*AX1754+AU1754*AW1754)</f>
        <v>9281.513040529253</v>
      </c>
      <c r="BD1754" s="2">
        <f t="shared" ref="BD1754" si="18593">AR1754*AY1751+AT1754*AY1754-AS1754*AZ1751-AU1754*AZ1754</f>
        <v>-67517.697371959352</v>
      </c>
      <c r="BE1754" s="3">
        <f t="shared" ref="BE1754" si="18594">(AR1754*AZ1751+AS1754*AY1751+AT1754*AZ1754+AU1754*AY1754)</f>
        <v>0</v>
      </c>
      <c r="BF1754" s="20"/>
      <c r="BG1754" s="16">
        <v>0</v>
      </c>
      <c r="BH1754" s="17">
        <f t="shared" ref="BH1754" si="18595">$B1751*$BH$4</f>
        <v>7.7953536000000012</v>
      </c>
      <c r="BI1754" s="18">
        <v>1</v>
      </c>
      <c r="BJ1754" s="19">
        <v>0</v>
      </c>
      <c r="BK1754" s="20"/>
      <c r="BL1754" s="1">
        <f t="shared" ref="BL1754" si="18596">BB1754*BG1751+BD1754*BG1754-BC1754*BH1751-BE1754*BH1754</f>
        <v>0</v>
      </c>
      <c r="BM1754" s="4">
        <f t="shared" ref="BM1754" si="18597">(BB1754*BH1751+BC1754*BG1751+BD1754*BH1754+BE1754*BG1754)</f>
        <v>-517042.81223168463</v>
      </c>
      <c r="BN1754" s="2">
        <f t="shared" ref="BN1754" si="18598">BB1754*BI1751+BD1754*BI1754-BC1754*BJ1751-BE1754*BJ1754</f>
        <v>-67517.697371959352</v>
      </c>
      <c r="BO1754" s="3">
        <f t="shared" ref="BO1754" si="18599">(BB1754*BJ1751+BC1754*BI1751+BD1754*BJ1754+BE1754*BI1754)</f>
        <v>0</v>
      </c>
      <c r="BP1754" s="20"/>
      <c r="BQ1754" s="16">
        <v>0</v>
      </c>
      <c r="BR1754" s="17">
        <v>0</v>
      </c>
      <c r="BS1754" s="18">
        <v>1</v>
      </c>
      <c r="BT1754" s="19">
        <v>0</v>
      </c>
      <c r="BU1754" s="20"/>
      <c r="BV1754" s="1">
        <f t="shared" ref="BV1754" si="18600">BL1754*BQ1751+BN1754*BQ1754-BM1754*BR1751-BO1754*BR1754</f>
        <v>0</v>
      </c>
      <c r="BW1754" s="4">
        <f t="shared" ref="BW1754" si="18601">(BL1754*BR1751+BM1754*BQ1751+BN1754*BR1754+BO1754*BQ1754)</f>
        <v>-517042.81223168463</v>
      </c>
      <c r="BX1754" s="2">
        <f t="shared" ref="BX1754" si="18602">BL1754*BS1751+BN1754*BS1754-BM1754*BT1751-BO1754*BT1754</f>
        <v>3119954.449621927</v>
      </c>
      <c r="BY1754" s="3">
        <f t="shared" ref="BY1754" si="18603">(BL1754*BT1751+BM1754*BS1751+BN1754*BT1754+BO1754*BS1754)</f>
        <v>0</v>
      </c>
      <c r="BZ1754" s="20"/>
      <c r="CA1754" s="16">
        <v>0</v>
      </c>
      <c r="CB1754" s="17">
        <f t="shared" ref="CB1754" si="18604">$B1751*$CB$4</f>
        <v>3.5185536000000002</v>
      </c>
      <c r="CC1754" s="18">
        <v>1</v>
      </c>
      <c r="CD1754" s="19">
        <v>0</v>
      </c>
      <c r="CE1754" s="20"/>
      <c r="CF1754" s="1">
        <f t="shared" ref="CF1754" si="18605">BV1754*CA1751+BX1754*CA1754-BW1754*CB1751-BY1754*CB1754</f>
        <v>0</v>
      </c>
      <c r="CG1754" s="4">
        <f t="shared" ref="CG1754" si="18606">(BV1754*CB1751+BW1754*CA1751+BX1754*CB1754+BY1754*CA1754)</f>
        <v>10460684.148321567</v>
      </c>
      <c r="CH1754" s="2">
        <f t="shared" ref="CH1754" si="18607">BV1754*CC1751+BX1754*CC1754-BW1754*CD1751-BY1754*CD1754</f>
        <v>3119954.449621927</v>
      </c>
      <c r="CI1754" s="3">
        <f t="shared" ref="CI1754" si="18608">(BV1754*CD1751+BW1754*CC1751+BX1754*CD1754+BY1754*CC1754)</f>
        <v>0</v>
      </c>
      <c r="CK1754" s="16">
        <f t="shared" ref="CK1754" si="18609">1/$CL$4</f>
        <v>1</v>
      </c>
      <c r="CL1754" s="17">
        <v>0</v>
      </c>
      <c r="CM1754" s="18">
        <v>1</v>
      </c>
      <c r="CN1754" s="19">
        <v>0</v>
      </c>
      <c r="CP1754" s="1">
        <f t="shared" ref="CP1754" si="18610">CF1754*CK1751+CH1754*CK1754-CG1754*CL1751-CI1754*CL1754</f>
        <v>3119954.449621927</v>
      </c>
      <c r="CQ1754" s="4">
        <f t="shared" ref="CQ1754" si="18611">(CF1754*CL1751+CG1754*CK1751+CH1754*CL1754+CI1754*CK1754)</f>
        <v>10460684.148321567</v>
      </c>
      <c r="CR1754" s="2">
        <f t="shared" ref="CR1754" si="18612">CF1754*CM1751+CH1754*CM1754-CG1754*CN1751-CI1754*CN1754</f>
        <v>3119954.449621927</v>
      </c>
      <c r="CS1754" s="3">
        <f t="shared" ref="CS1754" si="18613">(CF1754*CN1751+CG1754*CM1751+CH1754*CN1754+CI1754*CM1754)</f>
        <v>0</v>
      </c>
      <c r="CU1754" s="39">
        <f t="shared" ref="CU1754" si="18614">(180/PI())*ATAN(-1*(CQ1751/CP1751))</f>
        <v>16.607490012729873</v>
      </c>
      <c r="CW1754" s="56">
        <f t="shared" ref="CW1754" si="18615">20*LOG(((1-(10^(CU1751/20)^2)*(1-((1-CW1751)/(1+CW1751))^2))^0.5))</f>
        <v>-9.4504091722222647E-14</v>
      </c>
    </row>
    <row r="1755" spans="1:101" ht="18" customHeight="1">
      <c r="E1755" s="20"/>
      <c r="F1755" s="20"/>
      <c r="G1755" s="20"/>
      <c r="H1755" s="20"/>
      <c r="I1755" s="20"/>
      <c r="J1755" s="20"/>
      <c r="K1755" s="20"/>
      <c r="L1755" s="20"/>
      <c r="M1755" s="20"/>
      <c r="N1755" s="20"/>
      <c r="O1755" s="20"/>
      <c r="P1755" s="20"/>
      <c r="Q1755" s="20"/>
      <c r="R1755" s="20"/>
      <c r="S1755" s="20"/>
      <c r="T1755" s="20"/>
      <c r="U1755" s="20"/>
      <c r="V1755" s="20"/>
      <c r="W1755" s="20"/>
      <c r="X1755" s="20"/>
      <c r="Y1755" s="20"/>
      <c r="Z1755" s="20"/>
      <c r="AA1755" s="20"/>
      <c r="AB1755" s="30"/>
      <c r="AC1755" s="20"/>
      <c r="AD1755" s="20"/>
      <c r="AE1755" s="20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</row>
    <row r="1756" spans="1:101" ht="18" customHeight="1"/>
    <row r="1757" spans="1:101" ht="18" customHeight="1" thickBot="1">
      <c r="A1757" s="23"/>
      <c r="B1757" s="23"/>
      <c r="C1757" s="23"/>
      <c r="D1757" s="20" t="s">
        <v>6</v>
      </c>
      <c r="E1757" s="20"/>
      <c r="F1757" s="20"/>
      <c r="G1757" s="20"/>
      <c r="H1757" s="20"/>
      <c r="I1757" s="20" t="s">
        <v>7</v>
      </c>
      <c r="J1757" s="20"/>
      <c r="K1757" s="20"/>
      <c r="L1757" s="20"/>
      <c r="M1757" s="23"/>
      <c r="N1757" s="23"/>
      <c r="O1757" s="24" t="s">
        <v>8</v>
      </c>
      <c r="P1757" s="23"/>
      <c r="Q1757" s="23"/>
      <c r="R1757" s="23"/>
      <c r="S1757" s="20"/>
      <c r="T1757" s="20" t="s">
        <v>9</v>
      </c>
      <c r="U1757" s="23"/>
      <c r="V1757" s="23"/>
      <c r="W1757" s="23"/>
      <c r="X1757" s="23"/>
      <c r="Y1757" s="24" t="s">
        <v>10</v>
      </c>
      <c r="Z1757" s="23"/>
      <c r="AA1757" s="23"/>
      <c r="AB1757" s="23"/>
      <c r="AC1757" s="24" t="s">
        <v>11</v>
      </c>
      <c r="AD1757" s="20"/>
      <c r="AE1757" s="20"/>
      <c r="AF1757" s="20"/>
      <c r="AG1757" s="20"/>
      <c r="AH1757" s="23"/>
      <c r="AI1757" s="24" t="s">
        <v>12</v>
      </c>
      <c r="AJ1757" s="23"/>
      <c r="AK1757" s="23"/>
      <c r="AL1757" s="20"/>
      <c r="AM1757" s="24" t="s">
        <v>21</v>
      </c>
      <c r="AN1757" s="20"/>
      <c r="AO1757" s="23"/>
      <c r="AP1757" s="23"/>
      <c r="AQ1757" s="23"/>
      <c r="AR1757" s="23"/>
      <c r="AS1757" s="24" t="s">
        <v>87</v>
      </c>
      <c r="AT1757" s="23"/>
      <c r="AU1757" s="23"/>
      <c r="AV1757" s="23"/>
      <c r="AW1757" s="24" t="s">
        <v>22</v>
      </c>
      <c r="AX1757" s="20"/>
      <c r="AY1757" s="20"/>
      <c r="AZ1757" s="20"/>
      <c r="BA1757" s="20"/>
      <c r="BB1757" s="23"/>
      <c r="BC1757" s="24" t="s">
        <v>13</v>
      </c>
      <c r="BD1757" s="23"/>
      <c r="BE1757" s="23"/>
      <c r="BF1757" s="23"/>
      <c r="BG1757" s="24" t="s">
        <v>23</v>
      </c>
      <c r="BH1757" s="20"/>
      <c r="BI1757" s="23"/>
      <c r="BJ1757" s="23"/>
      <c r="BK1757" s="23"/>
      <c r="BL1757" s="23"/>
      <c r="BM1757" s="24" t="s">
        <v>24</v>
      </c>
      <c r="BN1757" s="23"/>
      <c r="BO1757" s="23"/>
      <c r="BP1757" s="23"/>
      <c r="BQ1757" s="24" t="s">
        <v>22</v>
      </c>
      <c r="BR1757" s="20"/>
      <c r="BS1757" s="20"/>
      <c r="BT1757" s="20"/>
      <c r="BU1757" s="20"/>
      <c r="BV1757" s="23"/>
      <c r="BW1757" s="24" t="s">
        <v>25</v>
      </c>
      <c r="BX1757" s="23"/>
      <c r="BY1757" s="23"/>
      <c r="BZ1757" s="23"/>
      <c r="CA1757" s="24" t="s">
        <v>23</v>
      </c>
      <c r="CB1757" s="20"/>
      <c r="CC1757" s="23"/>
      <c r="CD1757" s="23"/>
      <c r="CE1757" s="23"/>
      <c r="CF1757" s="23"/>
      <c r="CG1757" s="24" t="s">
        <v>88</v>
      </c>
      <c r="CH1757" s="23"/>
      <c r="CI1757" s="23"/>
      <c r="CJ1757" s="23"/>
      <c r="CK1757" s="24" t="s">
        <v>155</v>
      </c>
      <c r="CL1757" s="24"/>
      <c r="CM1757" s="23"/>
      <c r="CN1757" s="23"/>
      <c r="CO1757" s="23"/>
      <c r="CP1757" s="23"/>
      <c r="CQ1757" s="24" t="s">
        <v>89</v>
      </c>
      <c r="CR1757" s="23"/>
      <c r="CS1757" s="23"/>
    </row>
    <row r="1758" spans="1:101" ht="18" customHeight="1" thickBot="1">
      <c r="A1758" s="23"/>
      <c r="B1758" s="33"/>
      <c r="C1758" s="23"/>
      <c r="D1758" s="7" t="s">
        <v>99</v>
      </c>
      <c r="E1758" s="8"/>
      <c r="F1758" s="8" t="s">
        <v>100</v>
      </c>
      <c r="G1758" s="9"/>
      <c r="H1758" s="10"/>
      <c r="I1758" s="7" t="s">
        <v>103</v>
      </c>
      <c r="J1758" s="8"/>
      <c r="K1758" s="8" t="s">
        <v>104</v>
      </c>
      <c r="L1758" s="9"/>
      <c r="M1758" s="23"/>
      <c r="N1758" s="194" t="s">
        <v>74</v>
      </c>
      <c r="O1758" s="195"/>
      <c r="P1758" s="196" t="s">
        <v>75</v>
      </c>
      <c r="Q1758" s="197"/>
      <c r="R1758" s="23"/>
      <c r="S1758" s="7" t="s">
        <v>2</v>
      </c>
      <c r="T1758" s="8"/>
      <c r="U1758" s="8" t="s">
        <v>3</v>
      </c>
      <c r="V1758" s="9"/>
      <c r="W1758" s="20"/>
      <c r="X1758" s="194" t="s">
        <v>108</v>
      </c>
      <c r="Y1758" s="195"/>
      <c r="Z1758" s="196" t="s">
        <v>109</v>
      </c>
      <c r="AA1758" s="197"/>
      <c r="AB1758" s="20"/>
      <c r="AC1758" s="7" t="s">
        <v>107</v>
      </c>
      <c r="AD1758" s="8"/>
      <c r="AE1758" s="8" t="s">
        <v>14</v>
      </c>
      <c r="AF1758" s="9"/>
      <c r="AG1758" s="20"/>
      <c r="AH1758" s="194" t="s">
        <v>112</v>
      </c>
      <c r="AI1758" s="195"/>
      <c r="AJ1758" s="196" t="s">
        <v>113</v>
      </c>
      <c r="AK1758" s="197"/>
      <c r="AL1758" s="20"/>
      <c r="AM1758" s="106" t="s">
        <v>135</v>
      </c>
      <c r="AN1758" s="107"/>
      <c r="AO1758" s="107" t="s">
        <v>136</v>
      </c>
      <c r="AP1758" s="108"/>
      <c r="AQ1758" s="23"/>
      <c r="AR1758" s="194" t="s">
        <v>116</v>
      </c>
      <c r="AS1758" s="195"/>
      <c r="AT1758" s="196" t="s">
        <v>0</v>
      </c>
      <c r="AU1758" s="197"/>
      <c r="AV1758" s="36"/>
      <c r="AW1758" s="7" t="s">
        <v>139</v>
      </c>
      <c r="AX1758" s="8"/>
      <c r="AY1758" s="8" t="s">
        <v>140</v>
      </c>
      <c r="AZ1758" s="9"/>
      <c r="BA1758" s="20"/>
      <c r="BB1758" s="194" t="s">
        <v>119</v>
      </c>
      <c r="BC1758" s="195"/>
      <c r="BD1758" s="196" t="s">
        <v>120</v>
      </c>
      <c r="BE1758" s="197"/>
      <c r="BF1758" s="36"/>
      <c r="BG1758" s="190" t="s">
        <v>143</v>
      </c>
      <c r="BH1758" s="191"/>
      <c r="BI1758" s="192" t="s">
        <v>144</v>
      </c>
      <c r="BJ1758" s="193"/>
      <c r="BK1758" s="36"/>
      <c r="BL1758" s="194" t="s">
        <v>123</v>
      </c>
      <c r="BM1758" s="195"/>
      <c r="BN1758" s="196" t="s">
        <v>124</v>
      </c>
      <c r="BO1758" s="197"/>
      <c r="BP1758" s="36"/>
      <c r="BQ1758" s="7" t="s">
        <v>147</v>
      </c>
      <c r="BR1758" s="8"/>
      <c r="BS1758" s="8" t="s">
        <v>148</v>
      </c>
      <c r="BT1758" s="9"/>
      <c r="BU1758" s="20"/>
      <c r="BV1758" s="194" t="s">
        <v>127</v>
      </c>
      <c r="BW1758" s="195"/>
      <c r="BX1758" s="196" t="s">
        <v>128</v>
      </c>
      <c r="BY1758" s="197"/>
      <c r="BZ1758" s="36"/>
      <c r="CA1758" s="7" t="s">
        <v>151</v>
      </c>
      <c r="CB1758" s="8"/>
      <c r="CC1758" s="8" t="s">
        <v>152</v>
      </c>
      <c r="CD1758" s="9"/>
      <c r="CE1758" s="36"/>
      <c r="CF1758" s="194" t="s">
        <v>131</v>
      </c>
      <c r="CG1758" s="195"/>
      <c r="CH1758" s="196" t="s">
        <v>132</v>
      </c>
      <c r="CI1758" s="197"/>
      <c r="CJ1758" s="23"/>
      <c r="CK1758" s="7" t="s">
        <v>156</v>
      </c>
      <c r="CL1758" s="8"/>
      <c r="CM1758" s="8" t="s">
        <v>157</v>
      </c>
      <c r="CN1758" s="9"/>
      <c r="CO1758" s="23"/>
      <c r="CP1758" s="194" t="s">
        <v>160</v>
      </c>
      <c r="CQ1758" s="195"/>
      <c r="CR1758" s="196" t="s">
        <v>132</v>
      </c>
      <c r="CS1758" s="197"/>
      <c r="CU1758" s="26" t="s">
        <v>15</v>
      </c>
      <c r="CW1758" s="52" t="s">
        <v>46</v>
      </c>
    </row>
    <row r="1759" spans="1:101" ht="18" customHeight="1" thickTop="1" thickBot="1">
      <c r="B1759" s="34">
        <v>4.34</v>
      </c>
      <c r="D1759" s="11">
        <v>1</v>
      </c>
      <c r="E1759" s="12">
        <v>0</v>
      </c>
      <c r="F1759" s="13">
        <v>0</v>
      </c>
      <c r="G1759" s="14">
        <v>0</v>
      </c>
      <c r="H1759" s="10"/>
      <c r="I1759" s="11">
        <v>1</v>
      </c>
      <c r="J1759" s="12">
        <v>0</v>
      </c>
      <c r="K1759" s="13">
        <v>0</v>
      </c>
      <c r="L1759" s="40">
        <f t="shared" ref="L1759" si="18616">$B1759*$J$4</f>
        <v>6.1933536</v>
      </c>
      <c r="N1759" s="1">
        <f t="shared" ref="N1759" si="18617">D1759*I1759+F1759*I1762-E1759*J1759-G1759*J1762</f>
        <v>1</v>
      </c>
      <c r="O1759" s="4">
        <f t="shared" ref="O1759" si="18618">(D1759*J1759+E1759*I1759+F1759*J1762+G1759*I1762)</f>
        <v>0</v>
      </c>
      <c r="P1759" s="2">
        <f t="shared" ref="P1759" si="18619">D1759*K1759+F1759*K1762-E1759*L1759-G1759*L1762</f>
        <v>0</v>
      </c>
      <c r="Q1759" s="3">
        <f t="shared" ref="Q1759" si="18620">(D1759*L1759+E1759*K1759+F1759*L1762+G1759*K1762)</f>
        <v>6.1933536</v>
      </c>
      <c r="S1759" s="11">
        <v>1</v>
      </c>
      <c r="T1759" s="12">
        <v>0</v>
      </c>
      <c r="U1759" s="13">
        <v>0</v>
      </c>
      <c r="V1759" s="13">
        <v>0</v>
      </c>
      <c r="W1759" s="20"/>
      <c r="X1759" s="1">
        <f t="shared" ref="X1759" si="18621">N1759*S1759+P1759*S1762-O1759*T1759-Q1759*T1762</f>
        <v>-47.502896935915516</v>
      </c>
      <c r="Y1759" s="4">
        <f t="shared" ref="Y1759" si="18622">(N1759*T1759+O1759*S1759+P1759*T1762+Q1759*S1762)</f>
        <v>0</v>
      </c>
      <c r="Z1759" s="2">
        <f t="shared" ref="Z1759" si="18623">N1759*U1759+P1759*U1762-O1759*V1759-Q1759*V1762</f>
        <v>0</v>
      </c>
      <c r="AA1759" s="3">
        <f t="shared" ref="AA1759" si="18624">(N1759*V1759+O1759*U1759+P1759*V1762+Q1759*U1762)</f>
        <v>6.1933536</v>
      </c>
      <c r="AB1759" s="20"/>
      <c r="AC1759" s="11">
        <v>1</v>
      </c>
      <c r="AD1759" s="12">
        <v>0</v>
      </c>
      <c r="AE1759" s="13">
        <v>0</v>
      </c>
      <c r="AF1759" s="40">
        <f t="shared" ref="AF1759" si="18625">$B1759*$AD$4</f>
        <v>7.4322065999999998</v>
      </c>
      <c r="AG1759" s="20"/>
      <c r="AH1759" s="1">
        <f t="shared" ref="AH1759" si="18626">X1759*AC1759+Z1759*AC1762-Y1759*AD1759-AA1759*AD1762</f>
        <v>-47.502896935915516</v>
      </c>
      <c r="AI1759" s="4">
        <f t="shared" ref="AI1759" si="18627">(X1759*AD1759+Y1759*AC1759+Z1759*AD1762+AA1759*AC1762)</f>
        <v>0</v>
      </c>
      <c r="AJ1759" s="2">
        <f t="shared" ref="AJ1759" si="18628">X1759*AE1759+Z1759*AE1762-Y1759*AF1759-AA1759*AF1762</f>
        <v>0</v>
      </c>
      <c r="AK1759" s="3">
        <f t="shared" ref="AK1759" si="18629">(X1759*AF1759+Y1759*AE1759+Z1759*AF1762+AA1759*AE1762)</f>
        <v>-346.85799052623105</v>
      </c>
      <c r="AL1759" s="20"/>
      <c r="AM1759" s="11">
        <v>1</v>
      </c>
      <c r="AN1759" s="12">
        <v>0</v>
      </c>
      <c r="AO1759" s="13">
        <v>0</v>
      </c>
      <c r="AP1759" s="14">
        <v>0</v>
      </c>
      <c r="AR1759" s="1">
        <f t="shared" ref="AR1759" si="18630">AH1759*AM1759+AJ1759*AM1762-AI1759*AN1759-AK1759*AN1762</f>
        <v>2821.3589877337567</v>
      </c>
      <c r="AS1759" s="4">
        <f t="shared" ref="AS1759" si="18631">(AH1759*AN1759+AI1759*AM1759+AJ1759*AN1762+AK1759*AM1762)</f>
        <v>0</v>
      </c>
      <c r="AT1759" s="2">
        <f t="shared" ref="AT1759" si="18632">AH1759*AO1759+AJ1759*AO1762-AI1759*AP1759-AK1759*AP1762</f>
        <v>0</v>
      </c>
      <c r="AU1759" s="3">
        <f t="shared" ref="AU1759" si="18633">(AH1759*AP1759+AI1759*AO1759+AJ1759*AP1762+AK1759*AO1762)</f>
        <v>-346.85799052623105</v>
      </c>
      <c r="AV1759" s="20"/>
      <c r="AW1759" s="11">
        <v>1</v>
      </c>
      <c r="AX1759" s="12">
        <v>0</v>
      </c>
      <c r="AY1759" s="13">
        <v>0</v>
      </c>
      <c r="AZ1759" s="40">
        <f t="shared" ref="AZ1759" si="18634">$B1759*$AX$4</f>
        <v>7.4322065999999998</v>
      </c>
      <c r="BA1759" s="20"/>
      <c r="BB1759" s="1">
        <f t="shared" ref="BB1759" si="18635">AR1759*AW1759+AT1759*AW1762-AS1759*AX1759-AU1759*AX1762</f>
        <v>2821.3589877337567</v>
      </c>
      <c r="BC1759" s="4">
        <f t="shared" ref="BC1759" si="18636">(AR1759*AX1759+AS1759*AW1759+AT1759*AX1762+AU1759*AW1762)</f>
        <v>0</v>
      </c>
      <c r="BD1759" s="2">
        <f t="shared" ref="BD1759" si="18637">AR1759*AY1759+AT1759*AY1762-AS1759*AZ1759-AU1759*AZ1762</f>
        <v>0</v>
      </c>
      <c r="BE1759" s="3">
        <f t="shared" ref="BE1759" si="18638">(AR1759*AZ1759+AS1759*AY1759+AT1759*AZ1762+AU1759*AY1762)</f>
        <v>20622.064899077915</v>
      </c>
      <c r="BF1759" s="20"/>
      <c r="BG1759" s="11">
        <v>1</v>
      </c>
      <c r="BH1759" s="12">
        <v>0</v>
      </c>
      <c r="BI1759" s="13">
        <v>0</v>
      </c>
      <c r="BJ1759" s="14">
        <v>0</v>
      </c>
      <c r="BK1759" s="20"/>
      <c r="BL1759" s="1">
        <f t="shared" ref="BL1759" si="18639">BB1759*BG1759+BD1759*BG1762-BC1759*BH1759-BE1759*BH1762</f>
        <v>-158679.17093610868</v>
      </c>
      <c r="BM1759" s="4">
        <f t="shared" ref="BM1759" si="18640">(BB1759*BH1759+BC1759*BG1759+BD1759*BH1762+BE1759*BG1762)</f>
        <v>0</v>
      </c>
      <c r="BN1759" s="2">
        <f t="shared" ref="BN1759" si="18641">BB1759*BI1759+BD1759*BI1762-BC1759*BJ1759-BE1759*BJ1762</f>
        <v>0</v>
      </c>
      <c r="BO1759" s="3">
        <f t="shared" ref="BO1759" si="18642">(BB1759*BJ1759+BC1759*BI1759+BD1759*BJ1762+BE1759*BI1762)</f>
        <v>20622.064899077915</v>
      </c>
      <c r="BP1759" s="20"/>
      <c r="BQ1759" s="11">
        <v>1</v>
      </c>
      <c r="BR1759" s="12">
        <v>0</v>
      </c>
      <c r="BS1759" s="13">
        <v>0</v>
      </c>
      <c r="BT1759" s="40">
        <f t="shared" ref="BT1759" si="18643">$B1759*BR$4</f>
        <v>6.1933536</v>
      </c>
      <c r="BU1759" s="20"/>
      <c r="BV1759" s="1">
        <f t="shared" ref="BV1759" si="18644">BL1759*BQ1759+BN1759*BQ1762-BM1759*BR1759-BO1759*BR1762</f>
        <v>-158679.17093610868</v>
      </c>
      <c r="BW1759" s="4">
        <f t="shared" ref="BW1759" si="18645">(BL1759*BR1759+BM1759*BQ1759+BN1759*BR1762+BO1759*BQ1762)</f>
        <v>0</v>
      </c>
      <c r="BX1759" s="2">
        <f t="shared" ref="BX1759" si="18646">BL1759*BS1759+BN1759*BS1762-BM1759*BT1759-BO1759*BT1762</f>
        <v>0</v>
      </c>
      <c r="BY1759" s="3">
        <f t="shared" ref="BY1759" si="18647">(BL1759*BT1759+BM1759*BS1759+BN1759*BT1762+BO1759*BS1762)</f>
        <v>-962134.14966308617</v>
      </c>
      <c r="BZ1759" s="20"/>
      <c r="CA1759" s="11">
        <v>1</v>
      </c>
      <c r="CB1759" s="12">
        <v>0</v>
      </c>
      <c r="CC1759" s="13">
        <v>0</v>
      </c>
      <c r="CD1759" s="14">
        <v>0</v>
      </c>
      <c r="CE1759" s="20"/>
      <c r="CF1759" s="1">
        <f t="shared" ref="CF1759" si="18648">BV1759*CA1759+BX1759*CA1762-BW1759*CB1759-BY1759*CB1762</f>
        <v>3242314.1854882333</v>
      </c>
      <c r="CG1759" s="4">
        <f t="shared" ref="CG1759" si="18649">(BV1759*CB1759+BW1759*CA1759+BX1759*CB1762+BY1759*CA1762)</f>
        <v>0</v>
      </c>
      <c r="CH1759" s="2">
        <f t="shared" ref="CH1759" si="18650">BV1759*CC1759+BX1759*CC1762-BW1759*CD1759-BY1759*CD1762</f>
        <v>0</v>
      </c>
      <c r="CI1759" s="3">
        <f t="shared" ref="CI1759" si="18651">(BV1759*CD1759+BW1759*CC1759+BX1759*CD1762+BY1759*CC1762)</f>
        <v>-962134.14966308617</v>
      </c>
      <c r="CJ1759" s="28"/>
      <c r="CK1759" s="11">
        <v>1</v>
      </c>
      <c r="CL1759" s="12">
        <v>0</v>
      </c>
      <c r="CM1759" s="13">
        <v>0</v>
      </c>
      <c r="CN1759" s="14">
        <v>0</v>
      </c>
      <c r="CP1759" s="1">
        <f t="shared" ref="CP1759" si="18652">CF1759*CK1759+CH1759*CK1762-CG1759*CL1759-CI1759*CL1762</f>
        <v>3242314.1854882333</v>
      </c>
      <c r="CQ1759" s="4">
        <f t="shared" ref="CQ1759" si="18653">(CF1759*CL1759+CG1759*CK1759+CH1759*CL1762+CI1759*CK1762)</f>
        <v>-962134.14966308617</v>
      </c>
      <c r="CR1759" s="2">
        <f t="shared" ref="CR1759" si="18654">CF1759*CM1759+CH1759*CM1762-CG1759*CN1759-CI1759*CN1762</f>
        <v>0</v>
      </c>
      <c r="CS1759" s="3">
        <f t="shared" ref="CS1759" si="18655">(CF1759*CN1759+CG1759*CM1759+CH1759*CN1762+CI1759*CM1762)</f>
        <v>-962134.14966308617</v>
      </c>
      <c r="CU1759" s="29">
        <f t="shared" ref="CU1759" si="18656">20*LOG(((1+$CL$4)/$CL$4)/((CP1759+CP1762)^2+(CQ1759+CQ1762)^2)^0.5)</f>
        <v>-135.48191973351874</v>
      </c>
      <c r="CW1759" s="53">
        <f t="shared" ref="CW1759" si="18657">((CP1759^2+CQ1759^2)^0.5)/((CP1762^2+CQ1762^2)^0.5)</f>
        <v>0.29674303433314264</v>
      </c>
    </row>
    <row r="1760" spans="1:101" ht="18" customHeight="1" thickBot="1">
      <c r="D1760" s="11"/>
      <c r="E1760" s="13"/>
      <c r="F1760" s="13"/>
      <c r="G1760" s="15"/>
      <c r="H1760" s="10"/>
      <c r="I1760" s="11"/>
      <c r="J1760" s="13"/>
      <c r="K1760" s="13"/>
      <c r="L1760" s="15"/>
      <c r="N1760" s="5"/>
      <c r="Q1760" s="6"/>
      <c r="S1760" s="11"/>
      <c r="T1760" s="13"/>
      <c r="U1760" s="13"/>
      <c r="V1760" s="15"/>
      <c r="W1760" s="20"/>
      <c r="X1760" s="5"/>
      <c r="AA1760" s="6"/>
      <c r="AB1760" s="20"/>
      <c r="AC1760" s="11"/>
      <c r="AD1760" s="13"/>
      <c r="AE1760" s="13"/>
      <c r="AF1760" s="15"/>
      <c r="AG1760" s="20"/>
      <c r="AH1760" s="5"/>
      <c r="AK1760" s="6"/>
      <c r="AL1760" s="20"/>
      <c r="AM1760" s="11"/>
      <c r="AN1760" s="13"/>
      <c r="AO1760" s="13"/>
      <c r="AP1760" s="15"/>
      <c r="AR1760" s="5"/>
      <c r="AU1760" s="6"/>
      <c r="AW1760" s="11"/>
      <c r="AX1760" s="13"/>
      <c r="AY1760" s="13"/>
      <c r="AZ1760" s="15"/>
      <c r="BA1760" s="20"/>
      <c r="BB1760" s="5"/>
      <c r="BE1760" s="6"/>
      <c r="BG1760" s="11"/>
      <c r="BH1760" s="13"/>
      <c r="BI1760" s="13"/>
      <c r="BJ1760" s="15"/>
      <c r="BL1760" s="5"/>
      <c r="BO1760" s="6"/>
      <c r="BQ1760" s="11"/>
      <c r="BR1760" s="13"/>
      <c r="BS1760" s="13"/>
      <c r="BT1760" s="15"/>
      <c r="BU1760" s="20"/>
      <c r="BV1760" s="5"/>
      <c r="BY1760" s="6"/>
      <c r="CA1760" s="11"/>
      <c r="CB1760" s="13"/>
      <c r="CC1760" s="13"/>
      <c r="CD1760" s="15"/>
      <c r="CF1760" s="5"/>
      <c r="CI1760" s="6"/>
      <c r="CK1760" s="11"/>
      <c r="CL1760" s="13"/>
      <c r="CM1760" s="13"/>
      <c r="CN1760" s="15"/>
      <c r="CP1760" s="5"/>
      <c r="CS1760" s="6"/>
      <c r="CW1760" s="54"/>
    </row>
    <row r="1761" spans="1:101" ht="18" customHeight="1" thickBot="1">
      <c r="D1761" s="11" t="s">
        <v>101</v>
      </c>
      <c r="E1761" s="13"/>
      <c r="F1761" s="13" t="s">
        <v>102</v>
      </c>
      <c r="G1761" s="15"/>
      <c r="H1761" s="10"/>
      <c r="I1761" s="11" t="s">
        <v>106</v>
      </c>
      <c r="J1761" s="13"/>
      <c r="K1761" s="13" t="s">
        <v>105</v>
      </c>
      <c r="L1761" s="15"/>
      <c r="N1761" s="194" t="s">
        <v>16</v>
      </c>
      <c r="O1761" s="195"/>
      <c r="P1761" s="196" t="s">
        <v>17</v>
      </c>
      <c r="Q1761" s="197"/>
      <c r="S1761" s="11" t="s">
        <v>4</v>
      </c>
      <c r="T1761" s="13"/>
      <c r="U1761" s="13" t="s">
        <v>5</v>
      </c>
      <c r="V1761" s="15"/>
      <c r="W1761" s="20"/>
      <c r="X1761" s="194" t="s">
        <v>111</v>
      </c>
      <c r="Y1761" s="195"/>
      <c r="Z1761" s="196" t="s">
        <v>110</v>
      </c>
      <c r="AA1761" s="197"/>
      <c r="AB1761" s="20"/>
      <c r="AC1761" s="11" t="s">
        <v>18</v>
      </c>
      <c r="AD1761" s="13"/>
      <c r="AE1761" s="13" t="s">
        <v>19</v>
      </c>
      <c r="AF1761" s="15"/>
      <c r="AG1761" s="20"/>
      <c r="AH1761" s="194" t="s">
        <v>114</v>
      </c>
      <c r="AI1761" s="195"/>
      <c r="AJ1761" s="196" t="s">
        <v>115</v>
      </c>
      <c r="AK1761" s="197"/>
      <c r="AL1761" s="20"/>
      <c r="AM1761" s="11" t="s">
        <v>138</v>
      </c>
      <c r="AN1761" s="13"/>
      <c r="AO1761" s="13" t="s">
        <v>137</v>
      </c>
      <c r="AP1761" s="15"/>
      <c r="AR1761" s="194" t="s">
        <v>117</v>
      </c>
      <c r="AS1761" s="195"/>
      <c r="AT1761" s="196" t="s">
        <v>118</v>
      </c>
      <c r="AU1761" s="197"/>
      <c r="AV1761" s="36"/>
      <c r="AW1761" s="11" t="s">
        <v>142</v>
      </c>
      <c r="AX1761" s="13"/>
      <c r="AY1761" s="13" t="s">
        <v>141</v>
      </c>
      <c r="AZ1761" s="15"/>
      <c r="BA1761" s="20"/>
      <c r="BB1761" s="194" t="s">
        <v>122</v>
      </c>
      <c r="BC1761" s="195"/>
      <c r="BD1761" s="196" t="s">
        <v>121</v>
      </c>
      <c r="BE1761" s="197"/>
      <c r="BF1761" s="36"/>
      <c r="BG1761" s="11" t="s">
        <v>145</v>
      </c>
      <c r="BH1761" s="13"/>
      <c r="BI1761" s="13" t="s">
        <v>146</v>
      </c>
      <c r="BJ1761" s="15"/>
      <c r="BK1761" s="36"/>
      <c r="BL1761" s="194" t="s">
        <v>125</v>
      </c>
      <c r="BM1761" s="195"/>
      <c r="BN1761" s="196" t="s">
        <v>126</v>
      </c>
      <c r="BO1761" s="197"/>
      <c r="BP1761" s="36"/>
      <c r="BQ1761" s="11" t="s">
        <v>150</v>
      </c>
      <c r="BR1761" s="13"/>
      <c r="BS1761" s="13" t="s">
        <v>149</v>
      </c>
      <c r="BT1761" s="15"/>
      <c r="BU1761" s="20"/>
      <c r="BV1761" s="194" t="s">
        <v>129</v>
      </c>
      <c r="BW1761" s="195"/>
      <c r="BX1761" s="196" t="s">
        <v>130</v>
      </c>
      <c r="BY1761" s="197"/>
      <c r="BZ1761" s="36"/>
      <c r="CA1761" s="11" t="s">
        <v>154</v>
      </c>
      <c r="CB1761" s="13"/>
      <c r="CC1761" s="13" t="s">
        <v>153</v>
      </c>
      <c r="CD1761" s="15"/>
      <c r="CE1761" s="36"/>
      <c r="CF1761" s="194" t="s">
        <v>134</v>
      </c>
      <c r="CG1761" s="195"/>
      <c r="CH1761" s="196" t="s">
        <v>133</v>
      </c>
      <c r="CI1761" s="197"/>
      <c r="CK1761" s="11" t="s">
        <v>159</v>
      </c>
      <c r="CL1761" s="13"/>
      <c r="CM1761" s="13" t="s">
        <v>158</v>
      </c>
      <c r="CN1761" s="15"/>
      <c r="CP1761" s="109" t="s">
        <v>161</v>
      </c>
      <c r="CQ1761" s="110"/>
      <c r="CR1761" s="111" t="s">
        <v>162</v>
      </c>
      <c r="CS1761" s="112"/>
      <c r="CU1761" s="38" t="s">
        <v>29</v>
      </c>
      <c r="CW1761" s="55" t="s">
        <v>47</v>
      </c>
    </row>
    <row r="1762" spans="1:101" ht="18" customHeight="1" thickTop="1" thickBot="1">
      <c r="D1762" s="16">
        <v>0</v>
      </c>
      <c r="E1762" s="17">
        <f t="shared" ref="E1762" si="18658">$B1759*$E$4</f>
        <v>3.5348431999999996</v>
      </c>
      <c r="F1762" s="18">
        <v>1</v>
      </c>
      <c r="G1762" s="19">
        <v>0</v>
      </c>
      <c r="H1762" s="10"/>
      <c r="I1762" s="16">
        <v>0</v>
      </c>
      <c r="J1762" s="17">
        <v>0</v>
      </c>
      <c r="K1762" s="18">
        <v>1</v>
      </c>
      <c r="L1762" s="19">
        <v>0</v>
      </c>
      <c r="N1762" s="1">
        <f t="shared" ref="N1762" si="18659">D1762*I1759+F1762*I1762-E1762*J1759-G1762*J1762</f>
        <v>0</v>
      </c>
      <c r="O1762" s="4">
        <f t="shared" ref="O1762" si="18660">(D1762*J1759+E1762*I1759+F1762*J1762+G1762*I1762)</f>
        <v>3.5348431999999996</v>
      </c>
      <c r="P1762" s="2">
        <f t="shared" ref="P1762" si="18661">D1762*K1759+F1762*K1762-E1762*L1759-G1762*L1762</f>
        <v>-20.892533858155517</v>
      </c>
      <c r="Q1762" s="3">
        <f t="shared" ref="Q1762" si="18662">(D1762*L1759+E1762*K1759+F1762*L1762+G1762*K1762)</f>
        <v>0</v>
      </c>
      <c r="S1762" s="16">
        <v>0</v>
      </c>
      <c r="T1762" s="17">
        <f t="shared" ref="T1762" si="18663">$B1759*$T$4</f>
        <v>7.8314431999999998</v>
      </c>
      <c r="U1762" s="18">
        <v>1</v>
      </c>
      <c r="V1762" s="19">
        <v>0</v>
      </c>
      <c r="W1762" s="20"/>
      <c r="X1762" s="1">
        <f t="shared" ref="X1762" si="18664">N1762*S1759+P1762*S1762-O1762*T1759-Q1762*T1762</f>
        <v>0</v>
      </c>
      <c r="Y1762" s="4">
        <f t="shared" ref="Y1762" si="18665">(N1762*T1759+O1762*S1759+P1762*T1762+Q1762*S1762)</f>
        <v>-160.08384901422178</v>
      </c>
      <c r="Z1762" s="2">
        <f t="shared" ref="Z1762" si="18666">N1762*U1759+P1762*U1762-O1762*V1759-Q1762*V1762</f>
        <v>-20.892533858155517</v>
      </c>
      <c r="AA1762" s="3">
        <f t="shared" ref="AA1762" si="18667">(N1762*V1759+O1762*U1759+P1762*V1762+Q1762*U1762)</f>
        <v>0</v>
      </c>
      <c r="AB1762" s="20"/>
      <c r="AC1762" s="16">
        <v>0</v>
      </c>
      <c r="AD1762" s="17">
        <v>0</v>
      </c>
      <c r="AE1762" s="18">
        <v>1</v>
      </c>
      <c r="AF1762" s="19">
        <v>0</v>
      </c>
      <c r="AG1762" s="20"/>
      <c r="AH1762" s="1">
        <f t="shared" ref="AH1762" si="18668">X1762*AC1759+Z1762*AC1762-Y1762*AD1759-AA1762*AD1762</f>
        <v>0</v>
      </c>
      <c r="AI1762" s="4">
        <f t="shared" ref="AI1762" si="18669">(X1762*AD1759+Y1762*AC1759+Z1762*AD1762+AA1762*AC1762)</f>
        <v>-160.08384901422178</v>
      </c>
      <c r="AJ1762" s="2">
        <f t="shared" ref="AJ1762" si="18670">X1762*AE1759+Z1762*AE1762-Y1762*AF1759-AA1762*AF1762</f>
        <v>1168.8837053387472</v>
      </c>
      <c r="AK1762" s="3">
        <f t="shared" ref="AK1762" si="18671">(X1762*AF1759+Y1762*AE1759+Z1762*AF1762+AA1762*AE1762)</f>
        <v>0</v>
      </c>
      <c r="AL1762" s="20"/>
      <c r="AM1762" s="16">
        <v>0</v>
      </c>
      <c r="AN1762" s="17">
        <f t="shared" ref="AN1762" si="18672">$B1759*$AN$4</f>
        <v>8.2709983999999999</v>
      </c>
      <c r="AO1762" s="18">
        <v>1</v>
      </c>
      <c r="AP1762" s="19">
        <v>0</v>
      </c>
      <c r="AR1762" s="1">
        <f t="shared" ref="AR1762" si="18673">AH1762*AM1759+AJ1762*AM1762-AI1762*AN1759-AK1762*AN1762</f>
        <v>0</v>
      </c>
      <c r="AS1762" s="4">
        <f t="shared" ref="AS1762" si="18674">(AH1762*AN1759+AI1762*AM1759+AJ1762*AN1762+AK1762*AM1762)</f>
        <v>9507.7514076286279</v>
      </c>
      <c r="AT1762" s="2">
        <f t="shared" ref="AT1762" si="18675">AH1762*AO1759+AJ1762*AO1762-AI1762*AP1759-AK1762*AP1762</f>
        <v>1168.8837053387472</v>
      </c>
      <c r="AU1762" s="3">
        <f t="shared" ref="AU1762" si="18676">(AH1762*AP1759+AI1762*AO1759+AJ1762*AP1762+AK1762*AO1762)</f>
        <v>0</v>
      </c>
      <c r="AV1762" s="20"/>
      <c r="AW1762" s="16">
        <v>0</v>
      </c>
      <c r="AX1762" s="17">
        <v>0</v>
      </c>
      <c r="AY1762" s="18">
        <v>1</v>
      </c>
      <c r="AZ1762" s="19">
        <v>0</v>
      </c>
      <c r="BA1762" s="20"/>
      <c r="BB1762" s="1">
        <f t="shared" ref="BB1762" si="18677">AR1762*AW1759+AT1762*AW1762-AS1762*AX1759-AU1762*AX1762</f>
        <v>0</v>
      </c>
      <c r="BC1762" s="4">
        <f t="shared" ref="BC1762" si="18678">(AR1762*AX1759+AS1762*AW1759+AT1762*AX1762+AU1762*AW1762)</f>
        <v>9507.7514076286279</v>
      </c>
      <c r="BD1762" s="2">
        <f t="shared" ref="BD1762" si="18679">AR1762*AY1759+AT1762*AY1762-AS1762*AZ1759-AU1762*AZ1762</f>
        <v>-69494.689057598021</v>
      </c>
      <c r="BE1762" s="3">
        <f t="shared" ref="BE1762" si="18680">(AR1762*AZ1759+AS1762*AY1759+AT1762*AZ1762+AU1762*AY1762)</f>
        <v>0</v>
      </c>
      <c r="BF1762" s="20"/>
      <c r="BG1762" s="16">
        <v>0</v>
      </c>
      <c r="BH1762" s="17">
        <f t="shared" ref="BH1762" si="18681">$B1759*$BH$4</f>
        <v>7.8314431999999998</v>
      </c>
      <c r="BI1762" s="18">
        <v>1</v>
      </c>
      <c r="BJ1762" s="19">
        <v>0</v>
      </c>
      <c r="BK1762" s="20"/>
      <c r="BL1762" s="1">
        <f t="shared" ref="BL1762" si="18682">BB1762*BG1759+BD1762*BG1762-BC1762*BH1759-BE1762*BH1762</f>
        <v>0</v>
      </c>
      <c r="BM1762" s="4">
        <f t="shared" ref="BM1762" si="18683">(BB1762*BH1759+BC1762*BG1759+BD1762*BH1762+BE1762*BG1762)</f>
        <v>-534735.95864861179</v>
      </c>
      <c r="BN1762" s="2">
        <f t="shared" ref="BN1762" si="18684">BB1762*BI1759+BD1762*BI1762-BC1762*BJ1759-BE1762*BJ1762</f>
        <v>-69494.689057598021</v>
      </c>
      <c r="BO1762" s="3">
        <f t="shared" ref="BO1762" si="18685">(BB1762*BJ1759+BC1762*BI1759+BD1762*BJ1762+BE1762*BI1762)</f>
        <v>0</v>
      </c>
      <c r="BP1762" s="20"/>
      <c r="BQ1762" s="16">
        <v>0</v>
      </c>
      <c r="BR1762" s="17">
        <v>0</v>
      </c>
      <c r="BS1762" s="18">
        <v>1</v>
      </c>
      <c r="BT1762" s="19">
        <v>0</v>
      </c>
      <c r="BU1762" s="20"/>
      <c r="BV1762" s="1">
        <f t="shared" ref="BV1762" si="18686">BL1762*BQ1759+BN1762*BQ1762-BM1762*BR1759-BO1762*BR1762</f>
        <v>0</v>
      </c>
      <c r="BW1762" s="4">
        <f t="shared" ref="BW1762" si="18687">(BL1762*BR1759+BM1762*BQ1759+BN1762*BR1762+BO1762*BQ1762)</f>
        <v>-534735.95864861179</v>
      </c>
      <c r="BX1762" s="2">
        <f t="shared" ref="BX1762" si="18688">BL1762*BS1759+BN1762*BS1762-BM1762*BT1759-BO1762*BT1762</f>
        <v>3242314.1854882329</v>
      </c>
      <c r="BY1762" s="3">
        <f t="shared" ref="BY1762" si="18689">(BL1762*BT1759+BM1762*BS1759+BN1762*BT1762+BO1762*BS1762)</f>
        <v>0</v>
      </c>
      <c r="BZ1762" s="20"/>
      <c r="CA1762" s="16">
        <v>0</v>
      </c>
      <c r="CB1762" s="17">
        <f t="shared" ref="CB1762" si="18690">$B1759*$CB$4</f>
        <v>3.5348431999999996</v>
      </c>
      <c r="CC1762" s="18">
        <v>1</v>
      </c>
      <c r="CD1762" s="19">
        <v>0</v>
      </c>
      <c r="CE1762" s="20"/>
      <c r="CF1762" s="1">
        <f t="shared" ref="CF1762" si="18691">BV1762*CA1759+BX1762*CA1762-BW1762*CB1759-BY1762*CB1762</f>
        <v>0</v>
      </c>
      <c r="CG1762" s="4">
        <f t="shared" ref="CG1762" si="18692">(BV1762*CB1759+BW1762*CA1759+BX1762*CB1762+BY1762*CA1762)</f>
        <v>10926336.292188007</v>
      </c>
      <c r="CH1762" s="2">
        <f t="shared" ref="CH1762" si="18693">BV1762*CC1759+BX1762*CC1762-BW1762*CD1759-BY1762*CD1762</f>
        <v>3242314.1854882329</v>
      </c>
      <c r="CI1762" s="3">
        <f t="shared" ref="CI1762" si="18694">(BV1762*CD1759+BW1762*CC1759+BX1762*CD1762+BY1762*CC1762)</f>
        <v>0</v>
      </c>
      <c r="CK1762" s="16">
        <f t="shared" ref="CK1762" si="18695">1/$CL$4</f>
        <v>1</v>
      </c>
      <c r="CL1762" s="17">
        <v>0</v>
      </c>
      <c r="CM1762" s="18">
        <v>1</v>
      </c>
      <c r="CN1762" s="19">
        <v>0</v>
      </c>
      <c r="CP1762" s="1">
        <f t="shared" ref="CP1762" si="18696">CF1762*CK1759+CH1762*CK1762-CG1762*CL1759-CI1762*CL1762</f>
        <v>3242314.1854882329</v>
      </c>
      <c r="CQ1762" s="4">
        <f t="shared" ref="CQ1762" si="18697">(CF1762*CL1759+CG1762*CK1759+CH1762*CL1762+CI1762*CK1762)</f>
        <v>10926336.292188007</v>
      </c>
      <c r="CR1762" s="2">
        <f t="shared" ref="CR1762" si="18698">CF1762*CM1759+CH1762*CM1762-CG1762*CN1759-CI1762*CN1762</f>
        <v>3242314.1854882329</v>
      </c>
      <c r="CS1762" s="3">
        <f t="shared" ref="CS1762" si="18699">(CF1762*CN1759+CG1762*CM1759+CH1762*CN1762+CI1762*CM1762)</f>
        <v>0</v>
      </c>
      <c r="CU1762" s="39">
        <f t="shared" ref="CU1762" si="18700">(180/PI())*ATAN(-1*(CQ1759/CP1759))</f>
        <v>16.527888949733409</v>
      </c>
      <c r="CW1762" s="56">
        <f t="shared" ref="CW1762" si="18701">20*LOG(((1-(10^(CU1759/20)^2)*(1-((1-CW1759)/(1+CW1759))^2))^0.5))</f>
        <v>-8.6789471989796263E-14</v>
      </c>
    </row>
    <row r="1763" spans="1:101" ht="18" customHeight="1">
      <c r="E1763" s="20"/>
      <c r="F1763" s="20"/>
      <c r="G1763" s="20"/>
      <c r="H1763" s="20"/>
      <c r="I1763" s="20"/>
      <c r="J1763" s="20"/>
      <c r="K1763" s="20"/>
      <c r="L1763" s="20"/>
      <c r="M1763" s="20"/>
      <c r="N1763" s="20"/>
      <c r="O1763" s="20"/>
      <c r="P1763" s="20"/>
      <c r="Q1763" s="20"/>
      <c r="R1763" s="20"/>
      <c r="S1763" s="20"/>
      <c r="T1763" s="20"/>
      <c r="U1763" s="20"/>
      <c r="V1763" s="20"/>
      <c r="W1763" s="20"/>
      <c r="X1763" s="20"/>
      <c r="Y1763" s="20"/>
      <c r="Z1763" s="20"/>
      <c r="AA1763" s="20"/>
      <c r="AB1763" s="30"/>
      <c r="AC1763" s="20"/>
      <c r="AD1763" s="20"/>
      <c r="AE1763" s="20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</row>
    <row r="1764" spans="1:101" ht="18" customHeight="1"/>
    <row r="1765" spans="1:101" ht="18" customHeight="1" thickBot="1">
      <c r="A1765" s="23"/>
      <c r="B1765" s="23"/>
      <c r="C1765" s="23"/>
      <c r="D1765" s="20" t="s">
        <v>6</v>
      </c>
      <c r="E1765" s="20"/>
      <c r="F1765" s="20"/>
      <c r="G1765" s="20"/>
      <c r="H1765" s="20"/>
      <c r="I1765" s="20" t="s">
        <v>7</v>
      </c>
      <c r="J1765" s="20"/>
      <c r="K1765" s="20"/>
      <c r="L1765" s="20"/>
      <c r="M1765" s="23"/>
      <c r="N1765" s="23"/>
      <c r="O1765" s="24" t="s">
        <v>8</v>
      </c>
      <c r="P1765" s="23"/>
      <c r="Q1765" s="23"/>
      <c r="R1765" s="23"/>
      <c r="S1765" s="20"/>
      <c r="T1765" s="20" t="s">
        <v>9</v>
      </c>
      <c r="U1765" s="23"/>
      <c r="V1765" s="23"/>
      <c r="W1765" s="23"/>
      <c r="X1765" s="23"/>
      <c r="Y1765" s="24" t="s">
        <v>10</v>
      </c>
      <c r="Z1765" s="23"/>
      <c r="AA1765" s="23"/>
      <c r="AB1765" s="23"/>
      <c r="AC1765" s="24" t="s">
        <v>11</v>
      </c>
      <c r="AD1765" s="20"/>
      <c r="AE1765" s="20"/>
      <c r="AF1765" s="20"/>
      <c r="AG1765" s="20"/>
      <c r="AH1765" s="23"/>
      <c r="AI1765" s="24" t="s">
        <v>12</v>
      </c>
      <c r="AJ1765" s="23"/>
      <c r="AK1765" s="23"/>
      <c r="AL1765" s="20"/>
      <c r="AM1765" s="24" t="s">
        <v>21</v>
      </c>
      <c r="AN1765" s="20"/>
      <c r="AO1765" s="23"/>
      <c r="AP1765" s="23"/>
      <c r="AQ1765" s="23"/>
      <c r="AR1765" s="23"/>
      <c r="AS1765" s="24" t="s">
        <v>87</v>
      </c>
      <c r="AT1765" s="23"/>
      <c r="AU1765" s="23"/>
      <c r="AV1765" s="23"/>
      <c r="AW1765" s="24" t="s">
        <v>22</v>
      </c>
      <c r="AX1765" s="20"/>
      <c r="AY1765" s="20"/>
      <c r="AZ1765" s="20"/>
      <c r="BA1765" s="20"/>
      <c r="BB1765" s="23"/>
      <c r="BC1765" s="24" t="s">
        <v>13</v>
      </c>
      <c r="BD1765" s="23"/>
      <c r="BE1765" s="23"/>
      <c r="BF1765" s="23"/>
      <c r="BG1765" s="24" t="s">
        <v>23</v>
      </c>
      <c r="BH1765" s="20"/>
      <c r="BI1765" s="23"/>
      <c r="BJ1765" s="23"/>
      <c r="BK1765" s="23"/>
      <c r="BL1765" s="23"/>
      <c r="BM1765" s="24" t="s">
        <v>24</v>
      </c>
      <c r="BN1765" s="23"/>
      <c r="BO1765" s="23"/>
      <c r="BP1765" s="23"/>
      <c r="BQ1765" s="24" t="s">
        <v>22</v>
      </c>
      <c r="BR1765" s="20"/>
      <c r="BS1765" s="20"/>
      <c r="BT1765" s="20"/>
      <c r="BU1765" s="20"/>
      <c r="BV1765" s="23"/>
      <c r="BW1765" s="24" t="s">
        <v>25</v>
      </c>
      <c r="BX1765" s="23"/>
      <c r="BY1765" s="23"/>
      <c r="BZ1765" s="23"/>
      <c r="CA1765" s="24" t="s">
        <v>23</v>
      </c>
      <c r="CB1765" s="20"/>
      <c r="CC1765" s="23"/>
      <c r="CD1765" s="23"/>
      <c r="CE1765" s="23"/>
      <c r="CF1765" s="23"/>
      <c r="CG1765" s="24" t="s">
        <v>88</v>
      </c>
      <c r="CH1765" s="23"/>
      <c r="CI1765" s="23"/>
      <c r="CJ1765" s="23"/>
      <c r="CK1765" s="24" t="s">
        <v>155</v>
      </c>
      <c r="CL1765" s="24"/>
      <c r="CM1765" s="23"/>
      <c r="CN1765" s="23"/>
      <c r="CO1765" s="23"/>
      <c r="CP1765" s="23"/>
      <c r="CQ1765" s="24" t="s">
        <v>89</v>
      </c>
      <c r="CR1765" s="23"/>
      <c r="CS1765" s="23"/>
    </row>
    <row r="1766" spans="1:101" ht="18" customHeight="1" thickBot="1">
      <c r="A1766" s="23"/>
      <c r="B1766" s="33"/>
      <c r="C1766" s="23"/>
      <c r="D1766" s="7" t="s">
        <v>99</v>
      </c>
      <c r="E1766" s="8"/>
      <c r="F1766" s="8" t="s">
        <v>100</v>
      </c>
      <c r="G1766" s="9"/>
      <c r="H1766" s="10"/>
      <c r="I1766" s="7" t="s">
        <v>103</v>
      </c>
      <c r="J1766" s="8"/>
      <c r="K1766" s="8" t="s">
        <v>104</v>
      </c>
      <c r="L1766" s="9"/>
      <c r="M1766" s="23"/>
      <c r="N1766" s="194" t="s">
        <v>74</v>
      </c>
      <c r="O1766" s="195"/>
      <c r="P1766" s="196" t="s">
        <v>75</v>
      </c>
      <c r="Q1766" s="197"/>
      <c r="R1766" s="23"/>
      <c r="S1766" s="7" t="s">
        <v>2</v>
      </c>
      <c r="T1766" s="8"/>
      <c r="U1766" s="8" t="s">
        <v>3</v>
      </c>
      <c r="V1766" s="9"/>
      <c r="W1766" s="20"/>
      <c r="X1766" s="194" t="s">
        <v>108</v>
      </c>
      <c r="Y1766" s="195"/>
      <c r="Z1766" s="196" t="s">
        <v>109</v>
      </c>
      <c r="AA1766" s="197"/>
      <c r="AB1766" s="20"/>
      <c r="AC1766" s="7" t="s">
        <v>107</v>
      </c>
      <c r="AD1766" s="8"/>
      <c r="AE1766" s="8" t="s">
        <v>14</v>
      </c>
      <c r="AF1766" s="9"/>
      <c r="AG1766" s="20"/>
      <c r="AH1766" s="194" t="s">
        <v>112</v>
      </c>
      <c r="AI1766" s="195"/>
      <c r="AJ1766" s="196" t="s">
        <v>113</v>
      </c>
      <c r="AK1766" s="197"/>
      <c r="AL1766" s="20"/>
      <c r="AM1766" s="106" t="s">
        <v>135</v>
      </c>
      <c r="AN1766" s="107"/>
      <c r="AO1766" s="107" t="s">
        <v>136</v>
      </c>
      <c r="AP1766" s="108"/>
      <c r="AQ1766" s="23"/>
      <c r="AR1766" s="194" t="s">
        <v>116</v>
      </c>
      <c r="AS1766" s="195"/>
      <c r="AT1766" s="196" t="s">
        <v>0</v>
      </c>
      <c r="AU1766" s="197"/>
      <c r="AV1766" s="36"/>
      <c r="AW1766" s="7" t="s">
        <v>139</v>
      </c>
      <c r="AX1766" s="8"/>
      <c r="AY1766" s="8" t="s">
        <v>140</v>
      </c>
      <c r="AZ1766" s="9"/>
      <c r="BA1766" s="20"/>
      <c r="BB1766" s="194" t="s">
        <v>119</v>
      </c>
      <c r="BC1766" s="195"/>
      <c r="BD1766" s="196" t="s">
        <v>120</v>
      </c>
      <c r="BE1766" s="197"/>
      <c r="BF1766" s="36"/>
      <c r="BG1766" s="190" t="s">
        <v>143</v>
      </c>
      <c r="BH1766" s="191"/>
      <c r="BI1766" s="192" t="s">
        <v>144</v>
      </c>
      <c r="BJ1766" s="193"/>
      <c r="BK1766" s="36"/>
      <c r="BL1766" s="194" t="s">
        <v>123</v>
      </c>
      <c r="BM1766" s="195"/>
      <c r="BN1766" s="196" t="s">
        <v>124</v>
      </c>
      <c r="BO1766" s="197"/>
      <c r="BP1766" s="36"/>
      <c r="BQ1766" s="7" t="s">
        <v>147</v>
      </c>
      <c r="BR1766" s="8"/>
      <c r="BS1766" s="8" t="s">
        <v>148</v>
      </c>
      <c r="BT1766" s="9"/>
      <c r="BU1766" s="20"/>
      <c r="BV1766" s="194" t="s">
        <v>127</v>
      </c>
      <c r="BW1766" s="195"/>
      <c r="BX1766" s="196" t="s">
        <v>128</v>
      </c>
      <c r="BY1766" s="197"/>
      <c r="BZ1766" s="36"/>
      <c r="CA1766" s="7" t="s">
        <v>151</v>
      </c>
      <c r="CB1766" s="8"/>
      <c r="CC1766" s="8" t="s">
        <v>152</v>
      </c>
      <c r="CD1766" s="9"/>
      <c r="CE1766" s="36"/>
      <c r="CF1766" s="194" t="s">
        <v>131</v>
      </c>
      <c r="CG1766" s="195"/>
      <c r="CH1766" s="196" t="s">
        <v>132</v>
      </c>
      <c r="CI1766" s="197"/>
      <c r="CJ1766" s="23"/>
      <c r="CK1766" s="7" t="s">
        <v>156</v>
      </c>
      <c r="CL1766" s="8"/>
      <c r="CM1766" s="8" t="s">
        <v>157</v>
      </c>
      <c r="CN1766" s="9"/>
      <c r="CO1766" s="23"/>
      <c r="CP1766" s="194" t="s">
        <v>160</v>
      </c>
      <c r="CQ1766" s="195"/>
      <c r="CR1766" s="196" t="s">
        <v>132</v>
      </c>
      <c r="CS1766" s="197"/>
      <c r="CU1766" s="26" t="s">
        <v>15</v>
      </c>
      <c r="CW1766" s="52" t="s">
        <v>46</v>
      </c>
    </row>
    <row r="1767" spans="1:101" ht="18" customHeight="1" thickTop="1" thickBot="1">
      <c r="B1767" s="34">
        <v>4.3600000000000003</v>
      </c>
      <c r="D1767" s="11">
        <v>1</v>
      </c>
      <c r="E1767" s="12">
        <v>0</v>
      </c>
      <c r="F1767" s="13">
        <v>0</v>
      </c>
      <c r="G1767" s="14">
        <v>0</v>
      </c>
      <c r="H1767" s="10"/>
      <c r="I1767" s="11">
        <v>1</v>
      </c>
      <c r="J1767" s="12">
        <v>0</v>
      </c>
      <c r="K1767" s="13">
        <v>0</v>
      </c>
      <c r="L1767" s="40">
        <f t="shared" ref="L1767" si="18702">$B1767*$J$4</f>
        <v>6.2218944000000009</v>
      </c>
      <c r="N1767" s="1">
        <f t="shared" ref="N1767" si="18703">D1767*I1767+F1767*I1770-E1767*J1767-G1767*J1770</f>
        <v>1</v>
      </c>
      <c r="O1767" s="4">
        <f t="shared" ref="O1767" si="18704">(D1767*J1767+E1767*I1767+F1767*J1770+G1767*I1770)</f>
        <v>0</v>
      </c>
      <c r="P1767" s="2">
        <f t="shared" ref="P1767" si="18705">D1767*K1767+F1767*K1770-E1767*L1767-G1767*L1770</f>
        <v>0</v>
      </c>
      <c r="Q1767" s="3">
        <f t="shared" ref="Q1767" si="18706">(D1767*L1767+E1767*K1767+F1767*L1770+G1767*K1770)</f>
        <v>6.2218944000000009</v>
      </c>
      <c r="S1767" s="11">
        <v>1</v>
      </c>
      <c r="T1767" s="12">
        <v>0</v>
      </c>
      <c r="U1767" s="13">
        <v>0</v>
      </c>
      <c r="V1767" s="13">
        <v>0</v>
      </c>
      <c r="W1767" s="20"/>
      <c r="X1767" s="1">
        <f t="shared" ref="X1767" si="18707">N1767*S1767+P1767*S1770-O1767*T1767-Q1767*T1770</f>
        <v>-47.950958270136333</v>
      </c>
      <c r="Y1767" s="4">
        <f t="shared" ref="Y1767" si="18708">(N1767*T1767+O1767*S1767+P1767*T1770+Q1767*S1770)</f>
        <v>0</v>
      </c>
      <c r="Z1767" s="2">
        <f t="shared" ref="Z1767" si="18709">N1767*U1767+P1767*U1770-O1767*V1767-Q1767*V1770</f>
        <v>0</v>
      </c>
      <c r="AA1767" s="3">
        <f t="shared" ref="AA1767" si="18710">(N1767*V1767+O1767*U1767+P1767*V1770+Q1767*U1770)</f>
        <v>6.2218944000000009</v>
      </c>
      <c r="AB1767" s="20"/>
      <c r="AC1767" s="11">
        <v>1</v>
      </c>
      <c r="AD1767" s="12">
        <v>0</v>
      </c>
      <c r="AE1767" s="13">
        <v>0</v>
      </c>
      <c r="AF1767" s="40">
        <f t="shared" ref="AF1767" si="18711">$B1767*$AD$4</f>
        <v>7.4664564000000011</v>
      </c>
      <c r="AG1767" s="20"/>
      <c r="AH1767" s="1">
        <f t="shared" ref="AH1767" si="18712">X1767*AC1767+Z1767*AC1770-Y1767*AD1767-AA1767*AD1770</f>
        <v>-47.950958270136333</v>
      </c>
      <c r="AI1767" s="4">
        <f t="shared" ref="AI1767" si="18713">(X1767*AD1767+Y1767*AC1767+Z1767*AD1770+AA1767*AC1770)</f>
        <v>0</v>
      </c>
      <c r="AJ1767" s="2">
        <f t="shared" ref="AJ1767" si="18714">X1767*AE1767+Z1767*AE1770-Y1767*AF1767-AA1767*AF1770</f>
        <v>0</v>
      </c>
      <c r="AK1767" s="3">
        <f t="shared" ref="AK1767" si="18715">(X1767*AF1767+Y1767*AE1767+Z1767*AF1770+AA1767*AE1770)</f>
        <v>-351.80184486219241</v>
      </c>
      <c r="AL1767" s="20"/>
      <c r="AM1767" s="11">
        <v>1</v>
      </c>
      <c r="AN1767" s="12">
        <v>0</v>
      </c>
      <c r="AO1767" s="13">
        <v>0</v>
      </c>
      <c r="AP1767" s="14">
        <v>0</v>
      </c>
      <c r="AR1767" s="1">
        <f t="shared" ref="AR1767" si="18716">AH1767*AM1767+AJ1767*AM1770-AI1767*AN1767-AK1767*AN1770</f>
        <v>2875.2105353793968</v>
      </c>
      <c r="AS1767" s="4">
        <f t="shared" ref="AS1767" si="18717">(AH1767*AN1767+AI1767*AM1767+AJ1767*AN1770+AK1767*AM1770)</f>
        <v>0</v>
      </c>
      <c r="AT1767" s="2">
        <f t="shared" ref="AT1767" si="18718">AH1767*AO1767+AJ1767*AO1770-AI1767*AP1767-AK1767*AP1770</f>
        <v>0</v>
      </c>
      <c r="AU1767" s="3">
        <f t="shared" ref="AU1767" si="18719">(AH1767*AP1767+AI1767*AO1767+AJ1767*AP1770+AK1767*AO1770)</f>
        <v>-351.80184486219241</v>
      </c>
      <c r="AV1767" s="20"/>
      <c r="AW1767" s="11">
        <v>1</v>
      </c>
      <c r="AX1767" s="12">
        <v>0</v>
      </c>
      <c r="AY1767" s="13">
        <v>0</v>
      </c>
      <c r="AZ1767" s="40">
        <f t="shared" ref="AZ1767" si="18720">$B1767*$AX$4</f>
        <v>7.4664564000000011</v>
      </c>
      <c r="BA1767" s="20"/>
      <c r="BB1767" s="1">
        <f t="shared" ref="BB1767" si="18721">AR1767*AW1767+AT1767*AW1770-AS1767*AX1767-AU1767*AX1770</f>
        <v>2875.2105353793968</v>
      </c>
      <c r="BC1767" s="4">
        <f t="shared" ref="BC1767" si="18722">(AR1767*AX1767+AS1767*AW1767+AT1767*AX1770+AU1767*AW1770)</f>
        <v>0</v>
      </c>
      <c r="BD1767" s="2">
        <f t="shared" ref="BD1767" si="18723">AR1767*AY1767+AT1767*AY1770-AS1767*AZ1767-AU1767*AZ1770</f>
        <v>0</v>
      </c>
      <c r="BE1767" s="3">
        <f t="shared" ref="BE1767" si="18724">(AR1767*AZ1767+AS1767*AY1767+AT1767*AZ1770+AU1767*AY1770)</f>
        <v>21115.832258368737</v>
      </c>
      <c r="BF1767" s="20"/>
      <c r="BG1767" s="11">
        <v>1</v>
      </c>
      <c r="BH1767" s="12">
        <v>0</v>
      </c>
      <c r="BI1767" s="13">
        <v>0</v>
      </c>
      <c r="BJ1767" s="14">
        <v>0</v>
      </c>
      <c r="BK1767" s="20"/>
      <c r="BL1767" s="1">
        <f t="shared" ref="BL1767" si="18725">BB1767*BG1767+BD1767*BG1770-BC1767*BH1767-BE1767*BH1770</f>
        <v>-163254.29235663475</v>
      </c>
      <c r="BM1767" s="4">
        <f t="shared" ref="BM1767" si="18726">(BB1767*BH1767+BC1767*BG1767+BD1767*BH1770+BE1767*BG1770)</f>
        <v>0</v>
      </c>
      <c r="BN1767" s="2">
        <f t="shared" ref="BN1767" si="18727">BB1767*BI1767+BD1767*BI1770-BC1767*BJ1767-BE1767*BJ1770</f>
        <v>0</v>
      </c>
      <c r="BO1767" s="3">
        <f t="shared" ref="BO1767" si="18728">(BB1767*BJ1767+BC1767*BI1767+BD1767*BJ1770+BE1767*BI1770)</f>
        <v>21115.832258368737</v>
      </c>
      <c r="BP1767" s="20"/>
      <c r="BQ1767" s="11">
        <v>1</v>
      </c>
      <c r="BR1767" s="12">
        <v>0</v>
      </c>
      <c r="BS1767" s="13">
        <v>0</v>
      </c>
      <c r="BT1767" s="40">
        <f t="shared" ref="BT1767" si="18729">$B1767*BR$4</f>
        <v>6.2218944000000009</v>
      </c>
      <c r="BU1767" s="20"/>
      <c r="BV1767" s="1">
        <f t="shared" ref="BV1767" si="18730">BL1767*BQ1767+BN1767*BQ1770-BM1767*BR1767-BO1767*BR1770</f>
        <v>-163254.29235663475</v>
      </c>
      <c r="BW1767" s="4">
        <f t="shared" ref="BW1767" si="18731">(BL1767*BR1767+BM1767*BQ1767+BN1767*BR1770+BO1767*BQ1770)</f>
        <v>0</v>
      </c>
      <c r="BX1767" s="2">
        <f t="shared" ref="BX1767" si="18732">BL1767*BS1767+BN1767*BS1770-BM1767*BT1767-BO1767*BT1770</f>
        <v>0</v>
      </c>
      <c r="BY1767" s="3">
        <f t="shared" ref="BY1767" si="18733">(BL1767*BT1767+BM1767*BS1767+BN1767*BT1770+BO1767*BS1770)</f>
        <v>-994635.13513134001</v>
      </c>
      <c r="BZ1767" s="20"/>
      <c r="CA1767" s="11">
        <v>1</v>
      </c>
      <c r="CB1767" s="12">
        <v>0</v>
      </c>
      <c r="CC1767" s="13">
        <v>0</v>
      </c>
      <c r="CD1767" s="14">
        <v>0</v>
      </c>
      <c r="CE1767" s="20"/>
      <c r="CF1767" s="1">
        <f t="shared" ref="CF1767" si="18734">BV1767*CA1767+BX1767*CA1770-BW1767*CB1767-BY1767*CB1770</f>
        <v>3368827.1600406989</v>
      </c>
      <c r="CG1767" s="4">
        <f t="shared" ref="CG1767" si="18735">(BV1767*CB1767+BW1767*CA1767+BX1767*CB1770+BY1767*CA1770)</f>
        <v>0</v>
      </c>
      <c r="CH1767" s="2">
        <f t="shared" ref="CH1767" si="18736">BV1767*CC1767+BX1767*CC1770-BW1767*CD1767-BY1767*CD1770</f>
        <v>0</v>
      </c>
      <c r="CI1767" s="3">
        <f t="shared" ref="CI1767" si="18737">(BV1767*CD1767+BW1767*CC1767+BX1767*CD1770+BY1767*CC1770)</f>
        <v>-994635.13513134001</v>
      </c>
      <c r="CJ1767" s="28"/>
      <c r="CK1767" s="11">
        <v>1</v>
      </c>
      <c r="CL1767" s="12">
        <v>0</v>
      </c>
      <c r="CM1767" s="13">
        <v>0</v>
      </c>
      <c r="CN1767" s="14">
        <v>0</v>
      </c>
      <c r="CP1767" s="1">
        <f t="shared" ref="CP1767" si="18738">CF1767*CK1767+CH1767*CK1770-CG1767*CL1767-CI1767*CL1770</f>
        <v>3368827.1600406989</v>
      </c>
      <c r="CQ1767" s="4">
        <f t="shared" ref="CQ1767" si="18739">(CF1767*CL1767+CG1767*CK1767+CH1767*CL1770+CI1767*CK1770)</f>
        <v>-994635.13513134001</v>
      </c>
      <c r="CR1767" s="2">
        <f t="shared" ref="CR1767" si="18740">CF1767*CM1767+CH1767*CM1770-CG1767*CN1767-CI1767*CN1770</f>
        <v>0</v>
      </c>
      <c r="CS1767" s="3">
        <f t="shared" ref="CS1767" si="18741">(CF1767*CN1767+CG1767*CM1767+CH1767*CN1770+CI1767*CM1770)</f>
        <v>-994635.13513134001</v>
      </c>
      <c r="CU1767" s="29">
        <f t="shared" ref="CU1767" si="18742">20*LOG(((1+$CL$4)/$CL$4)/((CP1767+CP1770)^2+(CQ1767+CQ1770)^2)^0.5)</f>
        <v>-135.851227493929</v>
      </c>
      <c r="CW1767" s="53">
        <f t="shared" ref="CW1767" si="18743">((CP1767^2+CQ1767^2)^0.5)/((CP1770^2+CQ1770^2)^0.5)</f>
        <v>0.29524670987258506</v>
      </c>
    </row>
    <row r="1768" spans="1:101" ht="18" customHeight="1" thickBot="1">
      <c r="D1768" s="11"/>
      <c r="E1768" s="13"/>
      <c r="F1768" s="13"/>
      <c r="G1768" s="15"/>
      <c r="H1768" s="10"/>
      <c r="I1768" s="11"/>
      <c r="J1768" s="13"/>
      <c r="K1768" s="13"/>
      <c r="L1768" s="15"/>
      <c r="N1768" s="5"/>
      <c r="Q1768" s="6"/>
      <c r="S1768" s="11"/>
      <c r="T1768" s="13"/>
      <c r="U1768" s="13"/>
      <c r="V1768" s="15"/>
      <c r="W1768" s="20"/>
      <c r="X1768" s="5"/>
      <c r="AA1768" s="6"/>
      <c r="AB1768" s="20"/>
      <c r="AC1768" s="11"/>
      <c r="AD1768" s="13"/>
      <c r="AE1768" s="13"/>
      <c r="AF1768" s="15"/>
      <c r="AG1768" s="20"/>
      <c r="AH1768" s="5"/>
      <c r="AK1768" s="6"/>
      <c r="AL1768" s="20"/>
      <c r="AM1768" s="11"/>
      <c r="AN1768" s="13"/>
      <c r="AO1768" s="13"/>
      <c r="AP1768" s="15"/>
      <c r="AR1768" s="5"/>
      <c r="AU1768" s="6"/>
      <c r="AW1768" s="11"/>
      <c r="AX1768" s="13"/>
      <c r="AY1768" s="13"/>
      <c r="AZ1768" s="15"/>
      <c r="BA1768" s="20"/>
      <c r="BB1768" s="5"/>
      <c r="BE1768" s="6"/>
      <c r="BG1768" s="11"/>
      <c r="BH1768" s="13"/>
      <c r="BI1768" s="13"/>
      <c r="BJ1768" s="15"/>
      <c r="BL1768" s="5"/>
      <c r="BO1768" s="6"/>
      <c r="BQ1768" s="11"/>
      <c r="BR1768" s="13"/>
      <c r="BS1768" s="13"/>
      <c r="BT1768" s="15"/>
      <c r="BU1768" s="20"/>
      <c r="BV1768" s="5"/>
      <c r="BY1768" s="6"/>
      <c r="CA1768" s="11"/>
      <c r="CB1768" s="13"/>
      <c r="CC1768" s="13"/>
      <c r="CD1768" s="15"/>
      <c r="CF1768" s="5"/>
      <c r="CI1768" s="6"/>
      <c r="CK1768" s="11"/>
      <c r="CL1768" s="13"/>
      <c r="CM1768" s="13"/>
      <c r="CN1768" s="15"/>
      <c r="CP1768" s="5"/>
      <c r="CS1768" s="6"/>
      <c r="CW1768" s="54"/>
    </row>
    <row r="1769" spans="1:101" ht="18" customHeight="1" thickBot="1">
      <c r="D1769" s="11" t="s">
        <v>101</v>
      </c>
      <c r="E1769" s="13"/>
      <c r="F1769" s="13" t="s">
        <v>102</v>
      </c>
      <c r="G1769" s="15"/>
      <c r="H1769" s="10"/>
      <c r="I1769" s="11" t="s">
        <v>106</v>
      </c>
      <c r="J1769" s="13"/>
      <c r="K1769" s="13" t="s">
        <v>105</v>
      </c>
      <c r="L1769" s="15"/>
      <c r="N1769" s="194" t="s">
        <v>16</v>
      </c>
      <c r="O1769" s="195"/>
      <c r="P1769" s="196" t="s">
        <v>17</v>
      </c>
      <c r="Q1769" s="197"/>
      <c r="S1769" s="11" t="s">
        <v>4</v>
      </c>
      <c r="T1769" s="13"/>
      <c r="U1769" s="13" t="s">
        <v>5</v>
      </c>
      <c r="V1769" s="15"/>
      <c r="W1769" s="20"/>
      <c r="X1769" s="194" t="s">
        <v>111</v>
      </c>
      <c r="Y1769" s="195"/>
      <c r="Z1769" s="196" t="s">
        <v>110</v>
      </c>
      <c r="AA1769" s="197"/>
      <c r="AB1769" s="20"/>
      <c r="AC1769" s="11" t="s">
        <v>18</v>
      </c>
      <c r="AD1769" s="13"/>
      <c r="AE1769" s="13" t="s">
        <v>19</v>
      </c>
      <c r="AF1769" s="15"/>
      <c r="AG1769" s="20"/>
      <c r="AH1769" s="194" t="s">
        <v>114</v>
      </c>
      <c r="AI1769" s="195"/>
      <c r="AJ1769" s="196" t="s">
        <v>115</v>
      </c>
      <c r="AK1769" s="197"/>
      <c r="AL1769" s="20"/>
      <c r="AM1769" s="11" t="s">
        <v>138</v>
      </c>
      <c r="AN1769" s="13"/>
      <c r="AO1769" s="13" t="s">
        <v>137</v>
      </c>
      <c r="AP1769" s="15"/>
      <c r="AR1769" s="194" t="s">
        <v>117</v>
      </c>
      <c r="AS1769" s="195"/>
      <c r="AT1769" s="196" t="s">
        <v>118</v>
      </c>
      <c r="AU1769" s="197"/>
      <c r="AV1769" s="36"/>
      <c r="AW1769" s="11" t="s">
        <v>142</v>
      </c>
      <c r="AX1769" s="13"/>
      <c r="AY1769" s="13" t="s">
        <v>141</v>
      </c>
      <c r="AZ1769" s="15"/>
      <c r="BA1769" s="20"/>
      <c r="BB1769" s="194" t="s">
        <v>122</v>
      </c>
      <c r="BC1769" s="195"/>
      <c r="BD1769" s="196" t="s">
        <v>121</v>
      </c>
      <c r="BE1769" s="197"/>
      <c r="BF1769" s="36"/>
      <c r="BG1769" s="11" t="s">
        <v>145</v>
      </c>
      <c r="BH1769" s="13"/>
      <c r="BI1769" s="13" t="s">
        <v>146</v>
      </c>
      <c r="BJ1769" s="15"/>
      <c r="BK1769" s="36"/>
      <c r="BL1769" s="194" t="s">
        <v>125</v>
      </c>
      <c r="BM1769" s="195"/>
      <c r="BN1769" s="196" t="s">
        <v>126</v>
      </c>
      <c r="BO1769" s="197"/>
      <c r="BP1769" s="36"/>
      <c r="BQ1769" s="11" t="s">
        <v>150</v>
      </c>
      <c r="BR1769" s="13"/>
      <c r="BS1769" s="13" t="s">
        <v>149</v>
      </c>
      <c r="BT1769" s="15"/>
      <c r="BU1769" s="20"/>
      <c r="BV1769" s="194" t="s">
        <v>129</v>
      </c>
      <c r="BW1769" s="195"/>
      <c r="BX1769" s="196" t="s">
        <v>130</v>
      </c>
      <c r="BY1769" s="197"/>
      <c r="BZ1769" s="36"/>
      <c r="CA1769" s="11" t="s">
        <v>154</v>
      </c>
      <c r="CB1769" s="13"/>
      <c r="CC1769" s="13" t="s">
        <v>153</v>
      </c>
      <c r="CD1769" s="15"/>
      <c r="CE1769" s="36"/>
      <c r="CF1769" s="194" t="s">
        <v>134</v>
      </c>
      <c r="CG1769" s="195"/>
      <c r="CH1769" s="196" t="s">
        <v>133</v>
      </c>
      <c r="CI1769" s="197"/>
      <c r="CK1769" s="11" t="s">
        <v>159</v>
      </c>
      <c r="CL1769" s="13"/>
      <c r="CM1769" s="13" t="s">
        <v>158</v>
      </c>
      <c r="CN1769" s="15"/>
      <c r="CP1769" s="109" t="s">
        <v>161</v>
      </c>
      <c r="CQ1769" s="110"/>
      <c r="CR1769" s="111" t="s">
        <v>162</v>
      </c>
      <c r="CS1769" s="112"/>
      <c r="CU1769" s="38" t="s">
        <v>29</v>
      </c>
      <c r="CW1769" s="55" t="s">
        <v>47</v>
      </c>
    </row>
    <row r="1770" spans="1:101" ht="18" customHeight="1" thickTop="1" thickBot="1">
      <c r="D1770" s="16">
        <v>0</v>
      </c>
      <c r="E1770" s="17">
        <f t="shared" ref="E1770" si="18744">$B1767*$E$4</f>
        <v>3.5511328</v>
      </c>
      <c r="F1770" s="18">
        <v>1</v>
      </c>
      <c r="G1770" s="19">
        <v>0</v>
      </c>
      <c r="H1770" s="10"/>
      <c r="I1770" s="16">
        <v>0</v>
      </c>
      <c r="J1770" s="17">
        <v>0</v>
      </c>
      <c r="K1770" s="18">
        <v>1</v>
      </c>
      <c r="L1770" s="19">
        <v>0</v>
      </c>
      <c r="N1770" s="1">
        <f t="shared" ref="N1770" si="18745">D1770*I1767+F1770*I1770-E1770*J1767-G1770*J1770</f>
        <v>0</v>
      </c>
      <c r="O1770" s="4">
        <f t="shared" ref="O1770" si="18746">(D1770*J1767+E1770*I1767+F1770*J1770+G1770*I1770)</f>
        <v>3.5511328</v>
      </c>
      <c r="P1770" s="2">
        <f t="shared" ref="P1770" si="18747">D1770*K1767+F1770*K1770-E1770*L1767-G1770*L1770</f>
        <v>-21.094773281976323</v>
      </c>
      <c r="Q1770" s="3">
        <f t="shared" ref="Q1770" si="18748">(D1770*L1767+E1770*K1767+F1770*L1770+G1770*K1770)</f>
        <v>0</v>
      </c>
      <c r="S1770" s="16">
        <v>0</v>
      </c>
      <c r="T1770" s="17">
        <f t="shared" ref="T1770" si="18749">$B1767*$T$4</f>
        <v>7.8675328000000011</v>
      </c>
      <c r="U1770" s="18">
        <v>1</v>
      </c>
      <c r="V1770" s="19">
        <v>0</v>
      </c>
      <c r="W1770" s="20"/>
      <c r="X1770" s="1">
        <f t="shared" ref="X1770" si="18750">N1770*S1767+P1770*S1770-O1770*T1767-Q1770*T1770</f>
        <v>0</v>
      </c>
      <c r="Y1770" s="4">
        <f t="shared" ref="Y1770" si="18751">(N1770*T1767+O1770*S1767+P1770*T1770+Q1770*S1770)</f>
        <v>-162.41268790451238</v>
      </c>
      <c r="Z1770" s="2">
        <f t="shared" ref="Z1770" si="18752">N1770*U1767+P1770*U1770-O1770*V1767-Q1770*V1770</f>
        <v>-21.094773281976323</v>
      </c>
      <c r="AA1770" s="3">
        <f t="shared" ref="AA1770" si="18753">(N1770*V1767+O1770*U1767+P1770*V1770+Q1770*U1770)</f>
        <v>0</v>
      </c>
      <c r="AB1770" s="20"/>
      <c r="AC1770" s="16">
        <v>0</v>
      </c>
      <c r="AD1770" s="17">
        <v>0</v>
      </c>
      <c r="AE1770" s="18">
        <v>1</v>
      </c>
      <c r="AF1770" s="19">
        <v>0</v>
      </c>
      <c r="AG1770" s="20"/>
      <c r="AH1770" s="1">
        <f t="shared" ref="AH1770" si="18754">X1770*AC1767+Z1770*AC1770-Y1770*AD1767-AA1770*AD1770</f>
        <v>0</v>
      </c>
      <c r="AI1770" s="4">
        <f t="shared" ref="AI1770" si="18755">(X1770*AD1767+Y1770*AC1767+Z1770*AD1770+AA1770*AC1770)</f>
        <v>-162.41268790451238</v>
      </c>
      <c r="AJ1770" s="2">
        <f t="shared" ref="AJ1770" si="18756">X1770*AE1767+Z1770*AE1770-Y1770*AF1767-AA1770*AF1770</f>
        <v>1191.552479763873</v>
      </c>
      <c r="AK1770" s="3">
        <f t="shared" ref="AK1770" si="18757">(X1770*AF1767+Y1770*AE1767+Z1770*AF1770+AA1770*AE1770)</f>
        <v>0</v>
      </c>
      <c r="AL1770" s="20"/>
      <c r="AM1770" s="16">
        <v>0</v>
      </c>
      <c r="AN1770" s="17">
        <f t="shared" ref="AN1770" si="18758">$B1767*$AN$4</f>
        <v>8.3091135999999999</v>
      </c>
      <c r="AO1770" s="18">
        <v>1</v>
      </c>
      <c r="AP1770" s="19">
        <v>0</v>
      </c>
      <c r="AR1770" s="1">
        <f t="shared" ref="AR1770" si="18759">AH1770*AM1767+AJ1770*AM1770-AI1770*AN1767-AK1770*AN1770</f>
        <v>0</v>
      </c>
      <c r="AS1770" s="4">
        <f t="shared" ref="AS1770" si="18760">(AH1770*AN1767+AI1770*AM1767+AJ1770*AN1770+AK1770*AM1770)</f>
        <v>9738.3322268152097</v>
      </c>
      <c r="AT1770" s="2">
        <f t="shared" ref="AT1770" si="18761">AH1770*AO1767+AJ1770*AO1770-AI1770*AP1767-AK1770*AP1770</f>
        <v>1191.552479763873</v>
      </c>
      <c r="AU1770" s="3">
        <f t="shared" ref="AU1770" si="18762">(AH1770*AP1767+AI1770*AO1767+AJ1770*AP1770+AK1770*AO1770)</f>
        <v>0</v>
      </c>
      <c r="AV1770" s="20"/>
      <c r="AW1770" s="16">
        <v>0</v>
      </c>
      <c r="AX1770" s="17">
        <v>0</v>
      </c>
      <c r="AY1770" s="18">
        <v>1</v>
      </c>
      <c r="AZ1770" s="19">
        <v>0</v>
      </c>
      <c r="BA1770" s="20"/>
      <c r="BB1770" s="1">
        <f t="shared" ref="BB1770" si="18763">AR1770*AW1767+AT1770*AW1770-AS1770*AX1767-AU1770*AX1770</f>
        <v>0</v>
      </c>
      <c r="BC1770" s="4">
        <f t="shared" ref="BC1770" si="18764">(AR1770*AX1767+AS1770*AW1767+AT1770*AX1770+AU1770*AW1770)</f>
        <v>9738.3322268152097</v>
      </c>
      <c r="BD1770" s="2">
        <f t="shared" ref="BD1770" si="18765">AR1770*AY1767+AT1770*AY1770-AS1770*AZ1767-AU1770*AZ1770</f>
        <v>-71519.280500466804</v>
      </c>
      <c r="BE1770" s="3">
        <f t="shared" ref="BE1770" si="18766">(AR1770*AZ1767+AS1770*AY1767+AT1770*AZ1770+AU1770*AY1770)</f>
        <v>0</v>
      </c>
      <c r="BF1770" s="20"/>
      <c r="BG1770" s="16">
        <v>0</v>
      </c>
      <c r="BH1770" s="17">
        <f t="shared" ref="BH1770" si="18767">$B1767*$BH$4</f>
        <v>7.8675328000000011</v>
      </c>
      <c r="BI1770" s="18">
        <v>1</v>
      </c>
      <c r="BJ1770" s="19">
        <v>0</v>
      </c>
      <c r="BK1770" s="20"/>
      <c r="BL1770" s="1">
        <f t="shared" ref="BL1770" si="18768">BB1770*BG1767+BD1770*BG1770-BC1770*BH1767-BE1770*BH1770</f>
        <v>0</v>
      </c>
      <c r="BM1770" s="4">
        <f t="shared" ref="BM1770" si="18769">(BB1770*BH1767+BC1770*BG1767+BD1770*BH1770+BE1770*BG1770)</f>
        <v>-552941.95294300793</v>
      </c>
      <c r="BN1770" s="2">
        <f t="shared" ref="BN1770" si="18770">BB1770*BI1767+BD1770*BI1770-BC1770*BJ1767-BE1770*BJ1770</f>
        <v>-71519.280500466804</v>
      </c>
      <c r="BO1770" s="3">
        <f t="shared" ref="BO1770" si="18771">(BB1770*BJ1767+BC1770*BI1767+BD1770*BJ1770+BE1770*BI1770)</f>
        <v>0</v>
      </c>
      <c r="BP1770" s="20"/>
      <c r="BQ1770" s="16">
        <v>0</v>
      </c>
      <c r="BR1770" s="17">
        <v>0</v>
      </c>
      <c r="BS1770" s="18">
        <v>1</v>
      </c>
      <c r="BT1770" s="19">
        <v>0</v>
      </c>
      <c r="BU1770" s="20"/>
      <c r="BV1770" s="1">
        <f t="shared" ref="BV1770" si="18772">BL1770*BQ1767+BN1770*BQ1770-BM1770*BR1767-BO1770*BR1770</f>
        <v>0</v>
      </c>
      <c r="BW1770" s="4">
        <f t="shared" ref="BW1770" si="18773">(BL1770*BR1767+BM1770*BQ1767+BN1770*BR1770+BO1770*BQ1770)</f>
        <v>-552941.95294300793</v>
      </c>
      <c r="BX1770" s="2">
        <f t="shared" ref="BX1770" si="18774">BL1770*BS1767+BN1770*BS1770-BM1770*BT1767-BO1770*BT1770</f>
        <v>3368827.160040698</v>
      </c>
      <c r="BY1770" s="3">
        <f t="shared" ref="BY1770" si="18775">(BL1770*BT1767+BM1770*BS1767+BN1770*BT1770+BO1770*BS1770)</f>
        <v>0</v>
      </c>
      <c r="BZ1770" s="20"/>
      <c r="CA1770" s="16">
        <v>0</v>
      </c>
      <c r="CB1770" s="17">
        <f t="shared" ref="CB1770" si="18776">$B1767*$CB$4</f>
        <v>3.5511328</v>
      </c>
      <c r="CC1770" s="18">
        <v>1</v>
      </c>
      <c r="CD1770" s="19">
        <v>0</v>
      </c>
      <c r="CE1770" s="20"/>
      <c r="CF1770" s="1">
        <f t="shared" ref="CF1770" si="18777">BV1770*CA1767+BX1770*CA1770-BW1770*CB1767-BY1770*CB1770</f>
        <v>0</v>
      </c>
      <c r="CG1770" s="4">
        <f t="shared" ref="CG1770" si="18778">(BV1770*CB1767+BW1770*CA1767+BX1770*CB1770+BY1770*CA1770)</f>
        <v>11410210.672608364</v>
      </c>
      <c r="CH1770" s="2">
        <f t="shared" ref="CH1770" si="18779">BV1770*CC1767+BX1770*CC1770-BW1770*CD1767-BY1770*CD1770</f>
        <v>3368827.160040698</v>
      </c>
      <c r="CI1770" s="3">
        <f t="shared" ref="CI1770" si="18780">(BV1770*CD1767+BW1770*CC1767+BX1770*CD1770+BY1770*CC1770)</f>
        <v>0</v>
      </c>
      <c r="CK1770" s="16">
        <f t="shared" ref="CK1770" si="18781">1/$CL$4</f>
        <v>1</v>
      </c>
      <c r="CL1770" s="17">
        <v>0</v>
      </c>
      <c r="CM1770" s="18">
        <v>1</v>
      </c>
      <c r="CN1770" s="19">
        <v>0</v>
      </c>
      <c r="CP1770" s="1">
        <f t="shared" ref="CP1770" si="18782">CF1770*CK1767+CH1770*CK1770-CG1770*CL1767-CI1770*CL1770</f>
        <v>3368827.160040698</v>
      </c>
      <c r="CQ1770" s="4">
        <f t="shared" ref="CQ1770" si="18783">(CF1770*CL1767+CG1770*CK1767+CH1770*CL1770+CI1770*CK1770)</f>
        <v>11410210.672608364</v>
      </c>
      <c r="CR1770" s="2">
        <f t="shared" ref="CR1770" si="18784">CF1770*CM1767+CH1770*CM1770-CG1770*CN1767-CI1770*CN1770</f>
        <v>3368827.160040698</v>
      </c>
      <c r="CS1770" s="3">
        <f t="shared" ref="CS1770" si="18785">(CF1770*CN1767+CG1770*CM1767+CH1770*CN1770+CI1770*CM1770)</f>
        <v>0</v>
      </c>
      <c r="CU1770" s="39">
        <f t="shared" ref="CU1770" si="18786">(180/PI())*ATAN(-1*(CQ1767/CP1767))</f>
        <v>16.449062134297485</v>
      </c>
      <c r="CW1770" s="56">
        <f t="shared" ref="CW1770" si="18787">20*LOG(((1-(10^(CU1767/20)^2)*(1-((1-CW1767)/(1+CW1767))^2))^0.5))</f>
        <v>-7.9074852257369904E-14</v>
      </c>
    </row>
    <row r="1771" spans="1:101" ht="18" customHeight="1">
      <c r="E1771" s="20"/>
      <c r="F1771" s="20"/>
      <c r="G1771" s="20"/>
      <c r="H1771" s="20"/>
      <c r="I1771" s="20"/>
      <c r="J1771" s="20"/>
      <c r="K1771" s="20"/>
      <c r="L1771" s="20"/>
      <c r="M1771" s="20"/>
      <c r="N1771" s="20"/>
      <c r="O1771" s="20"/>
      <c r="P1771" s="20"/>
      <c r="Q1771" s="20"/>
      <c r="R1771" s="20"/>
      <c r="S1771" s="20"/>
      <c r="T1771" s="20"/>
      <c r="U1771" s="20"/>
      <c r="V1771" s="20"/>
      <c r="W1771" s="20"/>
      <c r="X1771" s="20"/>
      <c r="Y1771" s="20"/>
      <c r="Z1771" s="20"/>
      <c r="AA1771" s="20"/>
      <c r="AB1771" s="30"/>
      <c r="AC1771" s="20"/>
      <c r="AD1771" s="20"/>
      <c r="AE1771" s="20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</row>
    <row r="1772" spans="1:101" ht="18" customHeight="1"/>
    <row r="1773" spans="1:101" ht="18" customHeight="1" thickBot="1">
      <c r="A1773" s="23"/>
      <c r="B1773" s="23"/>
      <c r="C1773" s="23"/>
      <c r="D1773" s="20" t="s">
        <v>6</v>
      </c>
      <c r="E1773" s="20"/>
      <c r="F1773" s="20"/>
      <c r="G1773" s="20"/>
      <c r="H1773" s="20"/>
      <c r="I1773" s="20" t="s">
        <v>7</v>
      </c>
      <c r="J1773" s="20"/>
      <c r="K1773" s="20"/>
      <c r="L1773" s="20"/>
      <c r="M1773" s="23"/>
      <c r="N1773" s="23"/>
      <c r="O1773" s="24" t="s">
        <v>8</v>
      </c>
      <c r="P1773" s="23"/>
      <c r="Q1773" s="23"/>
      <c r="R1773" s="23"/>
      <c r="S1773" s="20"/>
      <c r="T1773" s="20" t="s">
        <v>9</v>
      </c>
      <c r="U1773" s="23"/>
      <c r="V1773" s="23"/>
      <c r="W1773" s="23"/>
      <c r="X1773" s="23"/>
      <c r="Y1773" s="24" t="s">
        <v>10</v>
      </c>
      <c r="Z1773" s="23"/>
      <c r="AA1773" s="23"/>
      <c r="AB1773" s="23"/>
      <c r="AC1773" s="24" t="s">
        <v>11</v>
      </c>
      <c r="AD1773" s="20"/>
      <c r="AE1773" s="20"/>
      <c r="AF1773" s="20"/>
      <c r="AG1773" s="20"/>
      <c r="AH1773" s="23"/>
      <c r="AI1773" s="24" t="s">
        <v>12</v>
      </c>
      <c r="AJ1773" s="23"/>
      <c r="AK1773" s="23"/>
      <c r="AL1773" s="20"/>
      <c r="AM1773" s="24" t="s">
        <v>21</v>
      </c>
      <c r="AN1773" s="20"/>
      <c r="AO1773" s="23"/>
      <c r="AP1773" s="23"/>
      <c r="AQ1773" s="23"/>
      <c r="AR1773" s="23"/>
      <c r="AS1773" s="24" t="s">
        <v>87</v>
      </c>
      <c r="AT1773" s="23"/>
      <c r="AU1773" s="23"/>
      <c r="AV1773" s="23"/>
      <c r="AW1773" s="24" t="s">
        <v>22</v>
      </c>
      <c r="AX1773" s="20"/>
      <c r="AY1773" s="20"/>
      <c r="AZ1773" s="20"/>
      <c r="BA1773" s="20"/>
      <c r="BB1773" s="23"/>
      <c r="BC1773" s="24" t="s">
        <v>13</v>
      </c>
      <c r="BD1773" s="23"/>
      <c r="BE1773" s="23"/>
      <c r="BF1773" s="23"/>
      <c r="BG1773" s="24" t="s">
        <v>23</v>
      </c>
      <c r="BH1773" s="20"/>
      <c r="BI1773" s="23"/>
      <c r="BJ1773" s="23"/>
      <c r="BK1773" s="23"/>
      <c r="BL1773" s="23"/>
      <c r="BM1773" s="24" t="s">
        <v>24</v>
      </c>
      <c r="BN1773" s="23"/>
      <c r="BO1773" s="23"/>
      <c r="BP1773" s="23"/>
      <c r="BQ1773" s="24" t="s">
        <v>22</v>
      </c>
      <c r="BR1773" s="20"/>
      <c r="BS1773" s="20"/>
      <c r="BT1773" s="20"/>
      <c r="BU1773" s="20"/>
      <c r="BV1773" s="23"/>
      <c r="BW1773" s="24" t="s">
        <v>25</v>
      </c>
      <c r="BX1773" s="23"/>
      <c r="BY1773" s="23"/>
      <c r="BZ1773" s="23"/>
      <c r="CA1773" s="24" t="s">
        <v>23</v>
      </c>
      <c r="CB1773" s="20"/>
      <c r="CC1773" s="23"/>
      <c r="CD1773" s="23"/>
      <c r="CE1773" s="23"/>
      <c r="CF1773" s="23"/>
      <c r="CG1773" s="24" t="s">
        <v>88</v>
      </c>
      <c r="CH1773" s="23"/>
      <c r="CI1773" s="23"/>
      <c r="CJ1773" s="23"/>
      <c r="CK1773" s="24" t="s">
        <v>155</v>
      </c>
      <c r="CL1773" s="24"/>
      <c r="CM1773" s="23"/>
      <c r="CN1773" s="23"/>
      <c r="CO1773" s="23"/>
      <c r="CP1773" s="23"/>
      <c r="CQ1773" s="24" t="s">
        <v>89</v>
      </c>
      <c r="CR1773" s="23"/>
      <c r="CS1773" s="23"/>
    </row>
    <row r="1774" spans="1:101" ht="18" customHeight="1" thickBot="1">
      <c r="A1774" s="23"/>
      <c r="B1774" s="33"/>
      <c r="C1774" s="23"/>
      <c r="D1774" s="7" t="s">
        <v>99</v>
      </c>
      <c r="E1774" s="8"/>
      <c r="F1774" s="8" t="s">
        <v>100</v>
      </c>
      <c r="G1774" s="9"/>
      <c r="H1774" s="10"/>
      <c r="I1774" s="7" t="s">
        <v>103</v>
      </c>
      <c r="J1774" s="8"/>
      <c r="K1774" s="8" t="s">
        <v>104</v>
      </c>
      <c r="L1774" s="9"/>
      <c r="M1774" s="23"/>
      <c r="N1774" s="194" t="s">
        <v>74</v>
      </c>
      <c r="O1774" s="195"/>
      <c r="P1774" s="196" t="s">
        <v>75</v>
      </c>
      <c r="Q1774" s="197"/>
      <c r="R1774" s="23"/>
      <c r="S1774" s="7" t="s">
        <v>2</v>
      </c>
      <c r="T1774" s="8"/>
      <c r="U1774" s="8" t="s">
        <v>3</v>
      </c>
      <c r="V1774" s="9"/>
      <c r="W1774" s="20"/>
      <c r="X1774" s="194" t="s">
        <v>108</v>
      </c>
      <c r="Y1774" s="195"/>
      <c r="Z1774" s="196" t="s">
        <v>109</v>
      </c>
      <c r="AA1774" s="197"/>
      <c r="AB1774" s="20"/>
      <c r="AC1774" s="7" t="s">
        <v>107</v>
      </c>
      <c r="AD1774" s="8"/>
      <c r="AE1774" s="8" t="s">
        <v>14</v>
      </c>
      <c r="AF1774" s="9"/>
      <c r="AG1774" s="20"/>
      <c r="AH1774" s="194" t="s">
        <v>112</v>
      </c>
      <c r="AI1774" s="195"/>
      <c r="AJ1774" s="196" t="s">
        <v>113</v>
      </c>
      <c r="AK1774" s="197"/>
      <c r="AL1774" s="20"/>
      <c r="AM1774" s="106" t="s">
        <v>135</v>
      </c>
      <c r="AN1774" s="107"/>
      <c r="AO1774" s="107" t="s">
        <v>136</v>
      </c>
      <c r="AP1774" s="108"/>
      <c r="AQ1774" s="23"/>
      <c r="AR1774" s="194" t="s">
        <v>116</v>
      </c>
      <c r="AS1774" s="195"/>
      <c r="AT1774" s="196" t="s">
        <v>0</v>
      </c>
      <c r="AU1774" s="197"/>
      <c r="AV1774" s="36"/>
      <c r="AW1774" s="7" t="s">
        <v>139</v>
      </c>
      <c r="AX1774" s="8"/>
      <c r="AY1774" s="8" t="s">
        <v>140</v>
      </c>
      <c r="AZ1774" s="9"/>
      <c r="BA1774" s="20"/>
      <c r="BB1774" s="194" t="s">
        <v>119</v>
      </c>
      <c r="BC1774" s="195"/>
      <c r="BD1774" s="196" t="s">
        <v>120</v>
      </c>
      <c r="BE1774" s="197"/>
      <c r="BF1774" s="36"/>
      <c r="BG1774" s="190" t="s">
        <v>143</v>
      </c>
      <c r="BH1774" s="191"/>
      <c r="BI1774" s="192" t="s">
        <v>144</v>
      </c>
      <c r="BJ1774" s="193"/>
      <c r="BK1774" s="36"/>
      <c r="BL1774" s="194" t="s">
        <v>123</v>
      </c>
      <c r="BM1774" s="195"/>
      <c r="BN1774" s="196" t="s">
        <v>124</v>
      </c>
      <c r="BO1774" s="197"/>
      <c r="BP1774" s="36"/>
      <c r="BQ1774" s="7" t="s">
        <v>147</v>
      </c>
      <c r="BR1774" s="8"/>
      <c r="BS1774" s="8" t="s">
        <v>148</v>
      </c>
      <c r="BT1774" s="9"/>
      <c r="BU1774" s="20"/>
      <c r="BV1774" s="194" t="s">
        <v>127</v>
      </c>
      <c r="BW1774" s="195"/>
      <c r="BX1774" s="196" t="s">
        <v>128</v>
      </c>
      <c r="BY1774" s="197"/>
      <c r="BZ1774" s="36"/>
      <c r="CA1774" s="7" t="s">
        <v>151</v>
      </c>
      <c r="CB1774" s="8"/>
      <c r="CC1774" s="8" t="s">
        <v>152</v>
      </c>
      <c r="CD1774" s="9"/>
      <c r="CE1774" s="36"/>
      <c r="CF1774" s="194" t="s">
        <v>131</v>
      </c>
      <c r="CG1774" s="195"/>
      <c r="CH1774" s="196" t="s">
        <v>132</v>
      </c>
      <c r="CI1774" s="197"/>
      <c r="CJ1774" s="23"/>
      <c r="CK1774" s="7" t="s">
        <v>156</v>
      </c>
      <c r="CL1774" s="8"/>
      <c r="CM1774" s="8" t="s">
        <v>157</v>
      </c>
      <c r="CN1774" s="9"/>
      <c r="CO1774" s="23"/>
      <c r="CP1774" s="194" t="s">
        <v>160</v>
      </c>
      <c r="CQ1774" s="195"/>
      <c r="CR1774" s="196" t="s">
        <v>132</v>
      </c>
      <c r="CS1774" s="197"/>
      <c r="CU1774" s="26" t="s">
        <v>15</v>
      </c>
      <c r="CW1774" s="52" t="s">
        <v>46</v>
      </c>
    </row>
    <row r="1775" spans="1:101" ht="18" customHeight="1" thickTop="1" thickBot="1">
      <c r="B1775" s="34">
        <v>4.38</v>
      </c>
      <c r="D1775" s="11">
        <v>1</v>
      </c>
      <c r="E1775" s="12">
        <v>0</v>
      </c>
      <c r="F1775" s="13">
        <v>0</v>
      </c>
      <c r="G1775" s="14">
        <v>0</v>
      </c>
      <c r="H1775" s="10"/>
      <c r="I1775" s="11">
        <v>1</v>
      </c>
      <c r="J1775" s="12">
        <v>0</v>
      </c>
      <c r="K1775" s="13">
        <v>0</v>
      </c>
      <c r="L1775" s="40">
        <f t="shared" ref="L1775" si="18788">$B1775*$J$4</f>
        <v>6.2504352000000001</v>
      </c>
      <c r="N1775" s="1">
        <f t="shared" ref="N1775" si="18789">D1775*I1775+F1775*I1778-E1775*J1775-G1775*J1778</f>
        <v>1</v>
      </c>
      <c r="O1775" s="4">
        <f t="shared" ref="O1775" si="18790">(D1775*J1775+E1775*I1775+F1775*J1778+G1775*I1778)</f>
        <v>0</v>
      </c>
      <c r="P1775" s="2">
        <f t="shared" ref="P1775" si="18791">D1775*K1775+F1775*K1778-E1775*L1775-G1775*L1778</f>
        <v>0</v>
      </c>
      <c r="Q1775" s="3">
        <f t="shared" ref="Q1775" si="18792">(D1775*L1775+E1775*K1775+F1775*L1778+G1775*K1778)</f>
        <v>6.2504352000000001</v>
      </c>
      <c r="S1775" s="11">
        <v>1</v>
      </c>
      <c r="T1775" s="12">
        <v>0</v>
      </c>
      <c r="U1775" s="13">
        <v>0</v>
      </c>
      <c r="V1775" s="13">
        <v>0</v>
      </c>
      <c r="W1775" s="20"/>
      <c r="X1775" s="1">
        <f t="shared" ref="X1775" si="18793">N1775*S1775+P1775*S1778-O1775*T1775-Q1775*T1778</f>
        <v>-48.401079656468482</v>
      </c>
      <c r="Y1775" s="4">
        <f t="shared" ref="Y1775" si="18794">(N1775*T1775+O1775*S1775+P1775*T1778+Q1775*S1778)</f>
        <v>0</v>
      </c>
      <c r="Z1775" s="2">
        <f t="shared" ref="Z1775" si="18795">N1775*U1775+P1775*U1778-O1775*V1775-Q1775*V1778</f>
        <v>0</v>
      </c>
      <c r="AA1775" s="3">
        <f t="shared" ref="AA1775" si="18796">(N1775*V1775+O1775*U1775+P1775*V1778+Q1775*U1778)</f>
        <v>6.2504352000000001</v>
      </c>
      <c r="AB1775" s="20"/>
      <c r="AC1775" s="11">
        <v>1</v>
      </c>
      <c r="AD1775" s="12">
        <v>0</v>
      </c>
      <c r="AE1775" s="13">
        <v>0</v>
      </c>
      <c r="AF1775" s="40">
        <f t="shared" ref="AF1775" si="18797">$B1775*$AD$4</f>
        <v>7.5007061999999998</v>
      </c>
      <c r="AG1775" s="20"/>
      <c r="AH1775" s="1">
        <f t="shared" ref="AH1775" si="18798">X1775*AC1775+Z1775*AC1778-Y1775*AD1775-AA1775*AD1778</f>
        <v>-48.401079656468482</v>
      </c>
      <c r="AI1775" s="4">
        <f t="shared" ref="AI1775" si="18799">(X1775*AD1775+Y1775*AC1775+Z1775*AD1778+AA1775*AC1778)</f>
        <v>0</v>
      </c>
      <c r="AJ1775" s="2">
        <f t="shared" ref="AJ1775" si="18800">X1775*AE1775+Z1775*AE1778-Y1775*AF1775-AA1775*AF1778</f>
        <v>0</v>
      </c>
      <c r="AK1775" s="3">
        <f t="shared" ref="AK1775" si="18801">(X1775*AF1775+Y1775*AE1775+Z1775*AF1778+AA1775*AE1778)</f>
        <v>-356.79184306596699</v>
      </c>
      <c r="AL1775" s="20"/>
      <c r="AM1775" s="11">
        <v>1</v>
      </c>
      <c r="AN1775" s="12">
        <v>0</v>
      </c>
      <c r="AO1775" s="13">
        <v>0</v>
      </c>
      <c r="AP1775" s="14">
        <v>0</v>
      </c>
      <c r="AR1775" s="1">
        <f t="shared" ref="AR1775" si="18802">AH1775*AM1775+AJ1775*AM1778-AI1775*AN1775-AK1775*AN1778</f>
        <v>2929.8220683888512</v>
      </c>
      <c r="AS1775" s="4">
        <f t="shared" ref="AS1775" si="18803">(AH1775*AN1775+AI1775*AM1775+AJ1775*AN1778+AK1775*AM1778)</f>
        <v>0</v>
      </c>
      <c r="AT1775" s="2">
        <f t="shared" ref="AT1775" si="18804">AH1775*AO1775+AJ1775*AO1778-AI1775*AP1775-AK1775*AP1778</f>
        <v>0</v>
      </c>
      <c r="AU1775" s="3">
        <f t="shared" ref="AU1775" si="18805">(AH1775*AP1775+AI1775*AO1775+AJ1775*AP1778+AK1775*AO1778)</f>
        <v>-356.79184306596699</v>
      </c>
      <c r="AV1775" s="20"/>
      <c r="AW1775" s="11">
        <v>1</v>
      </c>
      <c r="AX1775" s="12">
        <v>0</v>
      </c>
      <c r="AY1775" s="13">
        <v>0</v>
      </c>
      <c r="AZ1775" s="40">
        <f t="shared" ref="AZ1775" si="18806">$B1775*$AX$4</f>
        <v>7.5007061999999998</v>
      </c>
      <c r="BA1775" s="20"/>
      <c r="BB1775" s="1">
        <f t="shared" ref="BB1775" si="18807">AR1775*AW1775+AT1775*AW1778-AS1775*AX1775-AU1775*AX1778</f>
        <v>2929.8220683888512</v>
      </c>
      <c r="BC1775" s="4">
        <f t="shared" ref="BC1775" si="18808">(AR1775*AX1775+AS1775*AW1775+AT1775*AX1778+AU1775*AW1778)</f>
        <v>0</v>
      </c>
      <c r="BD1775" s="2">
        <f t="shared" ref="BD1775" si="18809">AR1775*AY1775+AT1775*AY1778-AS1775*AZ1775-AU1775*AZ1778</f>
        <v>0</v>
      </c>
      <c r="BE1775" s="3">
        <f t="shared" ref="BE1775" si="18810">(AR1775*AZ1775+AS1775*AY1775+AT1775*AZ1778+AU1775*AY1778)</f>
        <v>21618.942710195111</v>
      </c>
      <c r="BF1775" s="20"/>
      <c r="BG1775" s="11">
        <v>1</v>
      </c>
      <c r="BH1775" s="12">
        <v>0</v>
      </c>
      <c r="BI1775" s="13">
        <v>0</v>
      </c>
      <c r="BJ1775" s="14">
        <v>0</v>
      </c>
      <c r="BK1775" s="20"/>
      <c r="BL1775" s="1">
        <f t="shared" ref="BL1775" si="18811">BB1775*BG1775+BD1775*BG1778-BC1775*BH1775-BE1775*BH1778</f>
        <v>-167938.13780022593</v>
      </c>
      <c r="BM1775" s="4">
        <f t="shared" ref="BM1775" si="18812">(BB1775*BH1775+BC1775*BG1775+BD1775*BH1778+BE1775*BG1778)</f>
        <v>0</v>
      </c>
      <c r="BN1775" s="2">
        <f t="shared" ref="BN1775" si="18813">BB1775*BI1775+BD1775*BI1778-BC1775*BJ1775-BE1775*BJ1778</f>
        <v>0</v>
      </c>
      <c r="BO1775" s="3">
        <f t="shared" ref="BO1775" si="18814">(BB1775*BJ1775+BC1775*BI1775+BD1775*BJ1778+BE1775*BI1778)</f>
        <v>21618.942710195111</v>
      </c>
      <c r="BP1775" s="20"/>
      <c r="BQ1775" s="11">
        <v>1</v>
      </c>
      <c r="BR1775" s="12">
        <v>0</v>
      </c>
      <c r="BS1775" s="13">
        <v>0</v>
      </c>
      <c r="BT1775" s="40">
        <f t="shared" ref="BT1775" si="18815">$B1775*BR$4</f>
        <v>6.2504352000000001</v>
      </c>
      <c r="BU1775" s="20"/>
      <c r="BV1775" s="1">
        <f t="shared" ref="BV1775" si="18816">BL1775*BQ1775+BN1775*BQ1778-BM1775*BR1775-BO1775*BR1778</f>
        <v>-167938.13780022593</v>
      </c>
      <c r="BW1775" s="4">
        <f t="shared" ref="BW1775" si="18817">(BL1775*BR1775+BM1775*BQ1775+BN1775*BR1778+BO1775*BQ1778)</f>
        <v>0</v>
      </c>
      <c r="BX1775" s="2">
        <f t="shared" ref="BX1775" si="18818">BL1775*BS1775+BN1775*BS1778-BM1775*BT1775-BO1775*BT1778</f>
        <v>0</v>
      </c>
      <c r="BY1775" s="3">
        <f t="shared" ref="BY1775" si="18819">(BL1775*BT1775+BM1775*BS1775+BN1775*BT1778+BO1775*BS1778)</f>
        <v>-1028067.5052187877</v>
      </c>
      <c r="BZ1775" s="20"/>
      <c r="CA1775" s="11">
        <v>1</v>
      </c>
      <c r="CB1775" s="12">
        <v>0</v>
      </c>
      <c r="CC1775" s="13">
        <v>0</v>
      </c>
      <c r="CD1775" s="14">
        <v>0</v>
      </c>
      <c r="CE1775" s="20"/>
      <c r="CF1775" s="1">
        <f t="shared" ref="CF1775" si="18820">BV1775*CA1775+BX1775*CA1778-BW1775*CB1775-BY1775*CB1778</f>
        <v>3499612.9090293939</v>
      </c>
      <c r="CG1775" s="4">
        <f t="shared" ref="CG1775" si="18821">(BV1775*CB1775+BW1775*CA1775+BX1775*CB1778+BY1775*CA1778)</f>
        <v>0</v>
      </c>
      <c r="CH1775" s="2">
        <f t="shared" ref="CH1775" si="18822">BV1775*CC1775+BX1775*CC1778-BW1775*CD1775-BY1775*CD1778</f>
        <v>0</v>
      </c>
      <c r="CI1775" s="3">
        <f t="shared" ref="CI1775" si="18823">(BV1775*CD1775+BW1775*CC1775+BX1775*CD1778+BY1775*CC1778)</f>
        <v>-1028067.5052187877</v>
      </c>
      <c r="CJ1775" s="28"/>
      <c r="CK1775" s="11">
        <v>1</v>
      </c>
      <c r="CL1775" s="12">
        <v>0</v>
      </c>
      <c r="CM1775" s="13">
        <v>0</v>
      </c>
      <c r="CN1775" s="14">
        <v>0</v>
      </c>
      <c r="CP1775" s="1">
        <f t="shared" ref="CP1775" si="18824">CF1775*CK1775+CH1775*CK1778-CG1775*CL1775-CI1775*CL1778</f>
        <v>3499612.9090293939</v>
      </c>
      <c r="CQ1775" s="4">
        <f t="shared" ref="CQ1775" si="18825">(CF1775*CL1775+CG1775*CK1775+CH1775*CL1778+CI1775*CK1778)</f>
        <v>-1028067.5052187877</v>
      </c>
      <c r="CR1775" s="2">
        <f t="shared" ref="CR1775" si="18826">CF1775*CM1775+CH1775*CM1778-CG1775*CN1775-CI1775*CN1778</f>
        <v>0</v>
      </c>
      <c r="CS1775" s="3">
        <f t="shared" ref="CS1775" si="18827">(CF1775*CN1775+CG1775*CM1775+CH1775*CN1778+CI1775*CM1778)</f>
        <v>-1028067.5052187877</v>
      </c>
      <c r="CU1775" s="29">
        <f t="shared" ref="CU1775" si="18828">20*LOG(((1+$CL$4)/$CL$4)/((CP1775+CP1778)^2+(CQ1775+CQ1778)^2)^0.5)</f>
        <v>-136.21875142725094</v>
      </c>
      <c r="CW1775" s="53">
        <f t="shared" ref="CW1775" si="18829">((CP1775^2+CQ1775^2)^0.5)/((CP1778^2+CQ1778^2)^0.5)</f>
        <v>0.29376606268834338</v>
      </c>
    </row>
    <row r="1776" spans="1:101" ht="18" customHeight="1" thickBot="1">
      <c r="D1776" s="11"/>
      <c r="E1776" s="13"/>
      <c r="F1776" s="13"/>
      <c r="G1776" s="15"/>
      <c r="H1776" s="10"/>
      <c r="I1776" s="11"/>
      <c r="J1776" s="13"/>
      <c r="K1776" s="13"/>
      <c r="L1776" s="15"/>
      <c r="N1776" s="5"/>
      <c r="Q1776" s="6"/>
      <c r="S1776" s="11"/>
      <c r="T1776" s="13"/>
      <c r="U1776" s="13"/>
      <c r="V1776" s="15"/>
      <c r="W1776" s="20"/>
      <c r="X1776" s="5"/>
      <c r="AA1776" s="6"/>
      <c r="AB1776" s="20"/>
      <c r="AC1776" s="11"/>
      <c r="AD1776" s="13"/>
      <c r="AE1776" s="13"/>
      <c r="AF1776" s="15"/>
      <c r="AG1776" s="20"/>
      <c r="AH1776" s="5"/>
      <c r="AK1776" s="6"/>
      <c r="AL1776" s="20"/>
      <c r="AM1776" s="11"/>
      <c r="AN1776" s="13"/>
      <c r="AO1776" s="13"/>
      <c r="AP1776" s="15"/>
      <c r="AR1776" s="5"/>
      <c r="AU1776" s="6"/>
      <c r="AW1776" s="11"/>
      <c r="AX1776" s="13"/>
      <c r="AY1776" s="13"/>
      <c r="AZ1776" s="15"/>
      <c r="BA1776" s="20"/>
      <c r="BB1776" s="5"/>
      <c r="BE1776" s="6"/>
      <c r="BG1776" s="11"/>
      <c r="BH1776" s="13"/>
      <c r="BI1776" s="13"/>
      <c r="BJ1776" s="15"/>
      <c r="BL1776" s="5"/>
      <c r="BO1776" s="6"/>
      <c r="BQ1776" s="11"/>
      <c r="BR1776" s="13"/>
      <c r="BS1776" s="13"/>
      <c r="BT1776" s="15"/>
      <c r="BU1776" s="20"/>
      <c r="BV1776" s="5"/>
      <c r="BY1776" s="6"/>
      <c r="CA1776" s="11"/>
      <c r="CB1776" s="13"/>
      <c r="CC1776" s="13"/>
      <c r="CD1776" s="15"/>
      <c r="CF1776" s="5"/>
      <c r="CI1776" s="6"/>
      <c r="CK1776" s="11"/>
      <c r="CL1776" s="13"/>
      <c r="CM1776" s="13"/>
      <c r="CN1776" s="15"/>
      <c r="CP1776" s="5"/>
      <c r="CS1776" s="6"/>
      <c r="CW1776" s="54"/>
    </row>
    <row r="1777" spans="1:101" ht="18" customHeight="1" thickBot="1">
      <c r="D1777" s="11" t="s">
        <v>101</v>
      </c>
      <c r="E1777" s="13"/>
      <c r="F1777" s="13" t="s">
        <v>102</v>
      </c>
      <c r="G1777" s="15"/>
      <c r="H1777" s="10"/>
      <c r="I1777" s="11" t="s">
        <v>106</v>
      </c>
      <c r="J1777" s="13"/>
      <c r="K1777" s="13" t="s">
        <v>105</v>
      </c>
      <c r="L1777" s="15"/>
      <c r="N1777" s="194" t="s">
        <v>16</v>
      </c>
      <c r="O1777" s="195"/>
      <c r="P1777" s="196" t="s">
        <v>17</v>
      </c>
      <c r="Q1777" s="197"/>
      <c r="S1777" s="11" t="s">
        <v>4</v>
      </c>
      <c r="T1777" s="13"/>
      <c r="U1777" s="13" t="s">
        <v>5</v>
      </c>
      <c r="V1777" s="15"/>
      <c r="W1777" s="20"/>
      <c r="X1777" s="194" t="s">
        <v>111</v>
      </c>
      <c r="Y1777" s="195"/>
      <c r="Z1777" s="196" t="s">
        <v>110</v>
      </c>
      <c r="AA1777" s="197"/>
      <c r="AB1777" s="20"/>
      <c r="AC1777" s="11" t="s">
        <v>18</v>
      </c>
      <c r="AD1777" s="13"/>
      <c r="AE1777" s="13" t="s">
        <v>19</v>
      </c>
      <c r="AF1777" s="15"/>
      <c r="AG1777" s="20"/>
      <c r="AH1777" s="194" t="s">
        <v>114</v>
      </c>
      <c r="AI1777" s="195"/>
      <c r="AJ1777" s="196" t="s">
        <v>115</v>
      </c>
      <c r="AK1777" s="197"/>
      <c r="AL1777" s="20"/>
      <c r="AM1777" s="11" t="s">
        <v>138</v>
      </c>
      <c r="AN1777" s="13"/>
      <c r="AO1777" s="13" t="s">
        <v>137</v>
      </c>
      <c r="AP1777" s="15"/>
      <c r="AR1777" s="194" t="s">
        <v>117</v>
      </c>
      <c r="AS1777" s="195"/>
      <c r="AT1777" s="196" t="s">
        <v>118</v>
      </c>
      <c r="AU1777" s="197"/>
      <c r="AV1777" s="36"/>
      <c r="AW1777" s="11" t="s">
        <v>142</v>
      </c>
      <c r="AX1777" s="13"/>
      <c r="AY1777" s="13" t="s">
        <v>141</v>
      </c>
      <c r="AZ1777" s="15"/>
      <c r="BA1777" s="20"/>
      <c r="BB1777" s="194" t="s">
        <v>122</v>
      </c>
      <c r="BC1777" s="195"/>
      <c r="BD1777" s="196" t="s">
        <v>121</v>
      </c>
      <c r="BE1777" s="197"/>
      <c r="BF1777" s="36"/>
      <c r="BG1777" s="11" t="s">
        <v>145</v>
      </c>
      <c r="BH1777" s="13"/>
      <c r="BI1777" s="13" t="s">
        <v>146</v>
      </c>
      <c r="BJ1777" s="15"/>
      <c r="BK1777" s="36"/>
      <c r="BL1777" s="194" t="s">
        <v>125</v>
      </c>
      <c r="BM1777" s="195"/>
      <c r="BN1777" s="196" t="s">
        <v>126</v>
      </c>
      <c r="BO1777" s="197"/>
      <c r="BP1777" s="36"/>
      <c r="BQ1777" s="11" t="s">
        <v>150</v>
      </c>
      <c r="BR1777" s="13"/>
      <c r="BS1777" s="13" t="s">
        <v>149</v>
      </c>
      <c r="BT1777" s="15"/>
      <c r="BU1777" s="20"/>
      <c r="BV1777" s="194" t="s">
        <v>129</v>
      </c>
      <c r="BW1777" s="195"/>
      <c r="BX1777" s="196" t="s">
        <v>130</v>
      </c>
      <c r="BY1777" s="197"/>
      <c r="BZ1777" s="36"/>
      <c r="CA1777" s="11" t="s">
        <v>154</v>
      </c>
      <c r="CB1777" s="13"/>
      <c r="CC1777" s="13" t="s">
        <v>153</v>
      </c>
      <c r="CD1777" s="15"/>
      <c r="CE1777" s="36"/>
      <c r="CF1777" s="194" t="s">
        <v>134</v>
      </c>
      <c r="CG1777" s="195"/>
      <c r="CH1777" s="196" t="s">
        <v>133</v>
      </c>
      <c r="CI1777" s="197"/>
      <c r="CK1777" s="11" t="s">
        <v>159</v>
      </c>
      <c r="CL1777" s="13"/>
      <c r="CM1777" s="13" t="s">
        <v>158</v>
      </c>
      <c r="CN1777" s="15"/>
      <c r="CP1777" s="109" t="s">
        <v>161</v>
      </c>
      <c r="CQ1777" s="110"/>
      <c r="CR1777" s="111" t="s">
        <v>162</v>
      </c>
      <c r="CS1777" s="112"/>
      <c r="CU1777" s="38" t="s">
        <v>29</v>
      </c>
      <c r="CW1777" s="55" t="s">
        <v>47</v>
      </c>
    </row>
    <row r="1778" spans="1:101" ht="18" customHeight="1" thickTop="1" thickBot="1">
      <c r="D1778" s="16">
        <v>0</v>
      </c>
      <c r="E1778" s="17">
        <f t="shared" ref="E1778" si="18830">$B1775*$E$4</f>
        <v>3.5674223999999999</v>
      </c>
      <c r="F1778" s="18">
        <v>1</v>
      </c>
      <c r="G1778" s="19">
        <v>0</v>
      </c>
      <c r="H1778" s="10"/>
      <c r="I1778" s="16">
        <v>0</v>
      </c>
      <c r="J1778" s="17">
        <v>0</v>
      </c>
      <c r="K1778" s="18">
        <v>1</v>
      </c>
      <c r="L1778" s="19">
        <v>0</v>
      </c>
      <c r="N1778" s="1">
        <f t="shared" ref="N1778" si="18831">D1778*I1775+F1778*I1778-E1778*J1775-G1778*J1778</f>
        <v>0</v>
      </c>
      <c r="O1778" s="4">
        <f t="shared" ref="O1778" si="18832">(D1778*J1775+E1778*I1775+F1778*J1778+G1778*I1778)</f>
        <v>3.5674223999999999</v>
      </c>
      <c r="P1778" s="2">
        <f t="shared" ref="P1778" si="18833">D1778*K1775+F1778*K1778-E1778*L1775-G1778*L1778</f>
        <v>-21.29794254222848</v>
      </c>
      <c r="Q1778" s="3">
        <f t="shared" ref="Q1778" si="18834">(D1778*L1775+E1778*K1775+F1778*L1778+G1778*K1778)</f>
        <v>0</v>
      </c>
      <c r="S1778" s="16">
        <v>0</v>
      </c>
      <c r="T1778" s="17">
        <f t="shared" ref="T1778" si="18835">$B1775*$T$4</f>
        <v>7.9036224000000006</v>
      </c>
      <c r="U1778" s="18">
        <v>1</v>
      </c>
      <c r="V1778" s="19">
        <v>0</v>
      </c>
      <c r="W1778" s="20"/>
      <c r="X1778" s="1">
        <f t="shared" ref="X1778" si="18836">N1778*S1775+P1778*S1778-O1778*T1775-Q1778*T1778</f>
        <v>0</v>
      </c>
      <c r="Y1778" s="4">
        <f t="shared" ref="Y1778" si="18837">(N1778*T1775+O1778*S1775+P1778*T1778+Q1778*S1778)</f>
        <v>-164.76347335066998</v>
      </c>
      <c r="Z1778" s="2">
        <f t="shared" ref="Z1778" si="18838">N1778*U1775+P1778*U1778-O1778*V1775-Q1778*V1778</f>
        <v>-21.29794254222848</v>
      </c>
      <c r="AA1778" s="3">
        <f t="shared" ref="AA1778" si="18839">(N1778*V1775+O1778*U1775+P1778*V1778+Q1778*U1778)</f>
        <v>0</v>
      </c>
      <c r="AB1778" s="20"/>
      <c r="AC1778" s="16">
        <v>0</v>
      </c>
      <c r="AD1778" s="17">
        <v>0</v>
      </c>
      <c r="AE1778" s="18">
        <v>1</v>
      </c>
      <c r="AF1778" s="19">
        <v>0</v>
      </c>
      <c r="AG1778" s="20"/>
      <c r="AH1778" s="1">
        <f t="shared" ref="AH1778" si="18840">X1778*AC1775+Z1778*AC1778-Y1778*AD1775-AA1778*AD1778</f>
        <v>0</v>
      </c>
      <c r="AI1778" s="4">
        <f t="shared" ref="AI1778" si="18841">(X1778*AD1775+Y1778*AC1775+Z1778*AD1778+AA1778*AC1778)</f>
        <v>-164.76347335066998</v>
      </c>
      <c r="AJ1778" s="2">
        <f t="shared" ref="AJ1778" si="18842">X1778*AE1775+Z1778*AE1778-Y1778*AF1775-AA1778*AF1778</f>
        <v>1214.5444635526767</v>
      </c>
      <c r="AK1778" s="3">
        <f t="shared" ref="AK1778" si="18843">(X1778*AF1775+Y1778*AE1775+Z1778*AF1778+AA1778*AE1778)</f>
        <v>0</v>
      </c>
      <c r="AL1778" s="20"/>
      <c r="AM1778" s="16">
        <v>0</v>
      </c>
      <c r="AN1778" s="17">
        <f t="shared" ref="AN1778" si="18844">$B1775*$AN$4</f>
        <v>8.3472287999999999</v>
      </c>
      <c r="AO1778" s="18">
        <v>1</v>
      </c>
      <c r="AP1778" s="19">
        <v>0</v>
      </c>
      <c r="AR1778" s="1">
        <f t="shared" ref="AR1778" si="18845">AH1778*AM1775+AJ1778*AM1778-AI1778*AN1775-AK1778*AN1778</f>
        <v>0</v>
      </c>
      <c r="AS1778" s="4">
        <f t="shared" ref="AS1778" si="18846">(AH1778*AN1775+AI1778*AM1775+AJ1778*AN1778+AK1778*AM1778)</f>
        <v>9973.3170516967839</v>
      </c>
      <c r="AT1778" s="2">
        <f t="shared" ref="AT1778" si="18847">AH1778*AO1775+AJ1778*AO1778-AI1778*AP1775-AK1778*AP1778</f>
        <v>1214.5444635526767</v>
      </c>
      <c r="AU1778" s="3">
        <f t="shared" ref="AU1778" si="18848">(AH1778*AP1775+AI1778*AO1775+AJ1778*AP1778+AK1778*AO1778)</f>
        <v>0</v>
      </c>
      <c r="AV1778" s="20"/>
      <c r="AW1778" s="16">
        <v>0</v>
      </c>
      <c r="AX1778" s="17">
        <v>0</v>
      </c>
      <c r="AY1778" s="18">
        <v>1</v>
      </c>
      <c r="AZ1778" s="19">
        <v>0</v>
      </c>
      <c r="BA1778" s="20"/>
      <c r="BB1778" s="1">
        <f t="shared" ref="BB1778" si="18849">AR1778*AW1775+AT1778*AW1778-AS1778*AX1775-AU1778*AX1778</f>
        <v>0</v>
      </c>
      <c r="BC1778" s="4">
        <f t="shared" ref="BC1778" si="18850">(AR1778*AX1775+AS1778*AW1775+AT1778*AX1778+AU1778*AW1778)</f>
        <v>9973.3170516967839</v>
      </c>
      <c r="BD1778" s="2">
        <f t="shared" ref="BD1778" si="18851">AR1778*AY1775+AT1778*AY1778-AS1778*AZ1775-AU1778*AZ1778</f>
        <v>-73592.376580675103</v>
      </c>
      <c r="BE1778" s="3">
        <f t="shared" ref="BE1778" si="18852">(AR1778*AZ1775+AS1778*AY1775+AT1778*AZ1778+AU1778*AY1778)</f>
        <v>0</v>
      </c>
      <c r="BF1778" s="20"/>
      <c r="BG1778" s="16">
        <v>0</v>
      </c>
      <c r="BH1778" s="17">
        <f t="shared" ref="BH1778" si="18853">$B1775*$BH$4</f>
        <v>7.9036224000000006</v>
      </c>
      <c r="BI1778" s="18">
        <v>1</v>
      </c>
      <c r="BJ1778" s="19">
        <v>0</v>
      </c>
      <c r="BK1778" s="20"/>
      <c r="BL1778" s="1">
        <f t="shared" ref="BL1778" si="18854">BB1778*BG1775+BD1778*BG1778-BC1778*BH1775-BE1778*BH1778</f>
        <v>0</v>
      </c>
      <c r="BM1778" s="4">
        <f t="shared" ref="BM1778" si="18855">(BB1778*BH1775+BC1778*BG1775+BD1778*BH1778+BE1778*BG1778)</f>
        <v>-571673.03896056232</v>
      </c>
      <c r="BN1778" s="2">
        <f t="shared" ref="BN1778" si="18856">BB1778*BI1775+BD1778*BI1778-BC1778*BJ1775-BE1778*BJ1778</f>
        <v>-73592.376580675103</v>
      </c>
      <c r="BO1778" s="3">
        <f t="shared" ref="BO1778" si="18857">(BB1778*BJ1775+BC1778*BI1775+BD1778*BJ1778+BE1778*BI1778)</f>
        <v>0</v>
      </c>
      <c r="BP1778" s="20"/>
      <c r="BQ1778" s="16">
        <v>0</v>
      </c>
      <c r="BR1778" s="17">
        <v>0</v>
      </c>
      <c r="BS1778" s="18">
        <v>1</v>
      </c>
      <c r="BT1778" s="19">
        <v>0</v>
      </c>
      <c r="BU1778" s="20"/>
      <c r="BV1778" s="1">
        <f t="shared" ref="BV1778" si="18858">BL1778*BQ1775+BN1778*BQ1778-BM1778*BR1775-BO1778*BR1778</f>
        <v>0</v>
      </c>
      <c r="BW1778" s="4">
        <f t="shared" ref="BW1778" si="18859">(BL1778*BR1775+BM1778*BQ1775+BN1778*BR1778+BO1778*BQ1778)</f>
        <v>-571673.03896056232</v>
      </c>
      <c r="BX1778" s="2">
        <f t="shared" ref="BX1778" si="18860">BL1778*BS1775+BN1778*BS1778-BM1778*BT1775-BO1778*BT1778</f>
        <v>3499612.9090293949</v>
      </c>
      <c r="BY1778" s="3">
        <f t="shared" ref="BY1778" si="18861">(BL1778*BT1775+BM1778*BS1775+BN1778*BT1778+BO1778*BS1778)</f>
        <v>0</v>
      </c>
      <c r="BZ1778" s="20"/>
      <c r="CA1778" s="16">
        <v>0</v>
      </c>
      <c r="CB1778" s="17">
        <f t="shared" ref="CB1778" si="18862">$B1775*$CB$4</f>
        <v>3.5674223999999999</v>
      </c>
      <c r="CC1778" s="18">
        <v>1</v>
      </c>
      <c r="CD1778" s="19">
        <v>0</v>
      </c>
      <c r="CE1778" s="20"/>
      <c r="CF1778" s="1">
        <f t="shared" ref="CF1778" si="18863">BV1778*CA1775+BX1778*CA1778-BW1778*CB1775-BY1778*CB1778</f>
        <v>0</v>
      </c>
      <c r="CG1778" s="4">
        <f t="shared" ref="CG1778" si="18864">(BV1778*CB1775+BW1778*CA1775+BX1778*CB1778+BY1778*CA1778)</f>
        <v>11912924.444040062</v>
      </c>
      <c r="CH1778" s="2">
        <f t="shared" ref="CH1778" si="18865">BV1778*CC1775+BX1778*CC1778-BW1778*CD1775-BY1778*CD1778</f>
        <v>3499612.9090293949</v>
      </c>
      <c r="CI1778" s="3">
        <f t="shared" ref="CI1778" si="18866">(BV1778*CD1775+BW1778*CC1775+BX1778*CD1778+BY1778*CC1778)</f>
        <v>0</v>
      </c>
      <c r="CK1778" s="16">
        <f t="shared" ref="CK1778" si="18867">1/$CL$4</f>
        <v>1</v>
      </c>
      <c r="CL1778" s="17">
        <v>0</v>
      </c>
      <c r="CM1778" s="18">
        <v>1</v>
      </c>
      <c r="CN1778" s="19">
        <v>0</v>
      </c>
      <c r="CP1778" s="1">
        <f t="shared" ref="CP1778" si="18868">CF1778*CK1775+CH1778*CK1778-CG1778*CL1775-CI1778*CL1778</f>
        <v>3499612.9090293949</v>
      </c>
      <c r="CQ1778" s="4">
        <f t="shared" ref="CQ1778" si="18869">(CF1778*CL1775+CG1778*CK1775+CH1778*CL1778+CI1778*CK1778)</f>
        <v>11912924.444040062</v>
      </c>
      <c r="CR1778" s="2">
        <f t="shared" ref="CR1778" si="18870">CF1778*CM1775+CH1778*CM1778-CG1778*CN1775-CI1778*CN1778</f>
        <v>3499612.9090293949</v>
      </c>
      <c r="CS1778" s="3">
        <f t="shared" ref="CS1778" si="18871">(CF1778*CN1775+CG1778*CM1775+CH1778*CN1778+CI1778*CM1778)</f>
        <v>0</v>
      </c>
      <c r="CU1778" s="39">
        <f t="shared" ref="CU1778" si="18872">(180/PI())*ATAN(-1*(CQ1775/CP1775))</f>
        <v>16.370998114957235</v>
      </c>
      <c r="CW1778" s="56">
        <f t="shared" ref="CW1778" si="18873">20*LOG(((1-(10^(CU1775/20)^2)*(1-((1-CW1775)/(1+CW1775))^2))^0.5))</f>
        <v>-7.3288887458050129E-14</v>
      </c>
    </row>
    <row r="1779" spans="1:101" ht="18" customHeight="1">
      <c r="E1779" s="20"/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30"/>
      <c r="AC1779" s="20"/>
      <c r="AD1779" s="20"/>
      <c r="AE1779" s="20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</row>
    <row r="1780" spans="1:101" ht="18" customHeight="1"/>
    <row r="1781" spans="1:101" ht="18" customHeight="1" thickBot="1">
      <c r="A1781" s="23"/>
      <c r="B1781" s="23"/>
      <c r="C1781" s="23"/>
      <c r="D1781" s="20" t="s">
        <v>6</v>
      </c>
      <c r="E1781" s="20"/>
      <c r="F1781" s="20"/>
      <c r="G1781" s="20"/>
      <c r="H1781" s="20"/>
      <c r="I1781" s="20" t="s">
        <v>7</v>
      </c>
      <c r="J1781" s="20"/>
      <c r="K1781" s="20"/>
      <c r="L1781" s="20"/>
      <c r="M1781" s="23"/>
      <c r="N1781" s="23"/>
      <c r="O1781" s="24" t="s">
        <v>8</v>
      </c>
      <c r="P1781" s="23"/>
      <c r="Q1781" s="23"/>
      <c r="R1781" s="23"/>
      <c r="S1781" s="20"/>
      <c r="T1781" s="20" t="s">
        <v>9</v>
      </c>
      <c r="U1781" s="23"/>
      <c r="V1781" s="23"/>
      <c r="W1781" s="23"/>
      <c r="X1781" s="23"/>
      <c r="Y1781" s="24" t="s">
        <v>10</v>
      </c>
      <c r="Z1781" s="23"/>
      <c r="AA1781" s="23"/>
      <c r="AB1781" s="23"/>
      <c r="AC1781" s="24" t="s">
        <v>11</v>
      </c>
      <c r="AD1781" s="20"/>
      <c r="AE1781" s="20"/>
      <c r="AF1781" s="20"/>
      <c r="AG1781" s="20"/>
      <c r="AH1781" s="23"/>
      <c r="AI1781" s="24" t="s">
        <v>12</v>
      </c>
      <c r="AJ1781" s="23"/>
      <c r="AK1781" s="23"/>
      <c r="AL1781" s="20"/>
      <c r="AM1781" s="24" t="s">
        <v>21</v>
      </c>
      <c r="AN1781" s="20"/>
      <c r="AO1781" s="23"/>
      <c r="AP1781" s="23"/>
      <c r="AQ1781" s="23"/>
      <c r="AR1781" s="23"/>
      <c r="AS1781" s="24" t="s">
        <v>87</v>
      </c>
      <c r="AT1781" s="23"/>
      <c r="AU1781" s="23"/>
      <c r="AV1781" s="23"/>
      <c r="AW1781" s="24" t="s">
        <v>22</v>
      </c>
      <c r="AX1781" s="20"/>
      <c r="AY1781" s="20"/>
      <c r="AZ1781" s="20"/>
      <c r="BA1781" s="20"/>
      <c r="BB1781" s="23"/>
      <c r="BC1781" s="24" t="s">
        <v>13</v>
      </c>
      <c r="BD1781" s="23"/>
      <c r="BE1781" s="23"/>
      <c r="BF1781" s="23"/>
      <c r="BG1781" s="24" t="s">
        <v>23</v>
      </c>
      <c r="BH1781" s="20"/>
      <c r="BI1781" s="23"/>
      <c r="BJ1781" s="23"/>
      <c r="BK1781" s="23"/>
      <c r="BL1781" s="23"/>
      <c r="BM1781" s="24" t="s">
        <v>24</v>
      </c>
      <c r="BN1781" s="23"/>
      <c r="BO1781" s="23"/>
      <c r="BP1781" s="23"/>
      <c r="BQ1781" s="24" t="s">
        <v>22</v>
      </c>
      <c r="BR1781" s="20"/>
      <c r="BS1781" s="20"/>
      <c r="BT1781" s="20"/>
      <c r="BU1781" s="20"/>
      <c r="BV1781" s="23"/>
      <c r="BW1781" s="24" t="s">
        <v>25</v>
      </c>
      <c r="BX1781" s="23"/>
      <c r="BY1781" s="23"/>
      <c r="BZ1781" s="23"/>
      <c r="CA1781" s="24" t="s">
        <v>23</v>
      </c>
      <c r="CB1781" s="20"/>
      <c r="CC1781" s="23"/>
      <c r="CD1781" s="23"/>
      <c r="CE1781" s="23"/>
      <c r="CF1781" s="23"/>
      <c r="CG1781" s="24" t="s">
        <v>88</v>
      </c>
      <c r="CH1781" s="23"/>
      <c r="CI1781" s="23"/>
      <c r="CJ1781" s="23"/>
      <c r="CK1781" s="24" t="s">
        <v>155</v>
      </c>
      <c r="CL1781" s="24"/>
      <c r="CM1781" s="23"/>
      <c r="CN1781" s="23"/>
      <c r="CO1781" s="23"/>
      <c r="CP1781" s="23"/>
      <c r="CQ1781" s="24" t="s">
        <v>89</v>
      </c>
      <c r="CR1781" s="23"/>
      <c r="CS1781" s="23"/>
    </row>
    <row r="1782" spans="1:101" ht="18" customHeight="1" thickBot="1">
      <c r="A1782" s="23"/>
      <c r="B1782" s="33"/>
      <c r="C1782" s="23"/>
      <c r="D1782" s="7" t="s">
        <v>99</v>
      </c>
      <c r="E1782" s="8"/>
      <c r="F1782" s="8" t="s">
        <v>100</v>
      </c>
      <c r="G1782" s="9"/>
      <c r="H1782" s="10"/>
      <c r="I1782" s="7" t="s">
        <v>103</v>
      </c>
      <c r="J1782" s="8"/>
      <c r="K1782" s="8" t="s">
        <v>104</v>
      </c>
      <c r="L1782" s="9"/>
      <c r="M1782" s="23"/>
      <c r="N1782" s="194" t="s">
        <v>74</v>
      </c>
      <c r="O1782" s="195"/>
      <c r="P1782" s="196" t="s">
        <v>75</v>
      </c>
      <c r="Q1782" s="197"/>
      <c r="R1782" s="23"/>
      <c r="S1782" s="7" t="s">
        <v>2</v>
      </c>
      <c r="T1782" s="8"/>
      <c r="U1782" s="8" t="s">
        <v>3</v>
      </c>
      <c r="V1782" s="9"/>
      <c r="W1782" s="20"/>
      <c r="X1782" s="194" t="s">
        <v>108</v>
      </c>
      <c r="Y1782" s="195"/>
      <c r="Z1782" s="196" t="s">
        <v>109</v>
      </c>
      <c r="AA1782" s="197"/>
      <c r="AB1782" s="20"/>
      <c r="AC1782" s="7" t="s">
        <v>107</v>
      </c>
      <c r="AD1782" s="8"/>
      <c r="AE1782" s="8" t="s">
        <v>14</v>
      </c>
      <c r="AF1782" s="9"/>
      <c r="AG1782" s="20"/>
      <c r="AH1782" s="194" t="s">
        <v>112</v>
      </c>
      <c r="AI1782" s="195"/>
      <c r="AJ1782" s="196" t="s">
        <v>113</v>
      </c>
      <c r="AK1782" s="197"/>
      <c r="AL1782" s="20"/>
      <c r="AM1782" s="106" t="s">
        <v>135</v>
      </c>
      <c r="AN1782" s="107"/>
      <c r="AO1782" s="107" t="s">
        <v>136</v>
      </c>
      <c r="AP1782" s="108"/>
      <c r="AQ1782" s="23"/>
      <c r="AR1782" s="194" t="s">
        <v>116</v>
      </c>
      <c r="AS1782" s="195"/>
      <c r="AT1782" s="196" t="s">
        <v>0</v>
      </c>
      <c r="AU1782" s="197"/>
      <c r="AV1782" s="36"/>
      <c r="AW1782" s="7" t="s">
        <v>139</v>
      </c>
      <c r="AX1782" s="8"/>
      <c r="AY1782" s="8" t="s">
        <v>140</v>
      </c>
      <c r="AZ1782" s="9"/>
      <c r="BA1782" s="20"/>
      <c r="BB1782" s="194" t="s">
        <v>119</v>
      </c>
      <c r="BC1782" s="195"/>
      <c r="BD1782" s="196" t="s">
        <v>120</v>
      </c>
      <c r="BE1782" s="197"/>
      <c r="BF1782" s="36"/>
      <c r="BG1782" s="190" t="s">
        <v>143</v>
      </c>
      <c r="BH1782" s="191"/>
      <c r="BI1782" s="192" t="s">
        <v>144</v>
      </c>
      <c r="BJ1782" s="193"/>
      <c r="BK1782" s="36"/>
      <c r="BL1782" s="194" t="s">
        <v>123</v>
      </c>
      <c r="BM1782" s="195"/>
      <c r="BN1782" s="196" t="s">
        <v>124</v>
      </c>
      <c r="BO1782" s="197"/>
      <c r="BP1782" s="36"/>
      <c r="BQ1782" s="7" t="s">
        <v>147</v>
      </c>
      <c r="BR1782" s="8"/>
      <c r="BS1782" s="8" t="s">
        <v>148</v>
      </c>
      <c r="BT1782" s="9"/>
      <c r="BU1782" s="20"/>
      <c r="BV1782" s="194" t="s">
        <v>127</v>
      </c>
      <c r="BW1782" s="195"/>
      <c r="BX1782" s="196" t="s">
        <v>128</v>
      </c>
      <c r="BY1782" s="197"/>
      <c r="BZ1782" s="36"/>
      <c r="CA1782" s="7" t="s">
        <v>151</v>
      </c>
      <c r="CB1782" s="8"/>
      <c r="CC1782" s="8" t="s">
        <v>152</v>
      </c>
      <c r="CD1782" s="9"/>
      <c r="CE1782" s="36"/>
      <c r="CF1782" s="194" t="s">
        <v>131</v>
      </c>
      <c r="CG1782" s="195"/>
      <c r="CH1782" s="196" t="s">
        <v>132</v>
      </c>
      <c r="CI1782" s="197"/>
      <c r="CJ1782" s="23"/>
      <c r="CK1782" s="7" t="s">
        <v>156</v>
      </c>
      <c r="CL1782" s="8"/>
      <c r="CM1782" s="8" t="s">
        <v>157</v>
      </c>
      <c r="CN1782" s="9"/>
      <c r="CO1782" s="23"/>
      <c r="CP1782" s="194" t="s">
        <v>160</v>
      </c>
      <c r="CQ1782" s="195"/>
      <c r="CR1782" s="196" t="s">
        <v>132</v>
      </c>
      <c r="CS1782" s="197"/>
      <c r="CU1782" s="26" t="s">
        <v>15</v>
      </c>
      <c r="CW1782" s="52" t="s">
        <v>46</v>
      </c>
    </row>
    <row r="1783" spans="1:101" ht="18" customHeight="1" thickTop="1" thickBot="1">
      <c r="B1783" s="34">
        <v>4.4000000000000004</v>
      </c>
      <c r="D1783" s="11">
        <v>1</v>
      </c>
      <c r="E1783" s="12">
        <v>0</v>
      </c>
      <c r="F1783" s="13">
        <v>0</v>
      </c>
      <c r="G1783" s="14">
        <v>0</v>
      </c>
      <c r="H1783" s="10"/>
      <c r="I1783" s="11">
        <v>1</v>
      </c>
      <c r="J1783" s="12">
        <v>0</v>
      </c>
      <c r="K1783" s="13">
        <v>0</v>
      </c>
      <c r="L1783" s="40">
        <f t="shared" ref="L1783" si="18874">$B1783*$J$4</f>
        <v>6.278976000000001</v>
      </c>
      <c r="N1783" s="1">
        <f t="shared" ref="N1783" si="18875">D1783*I1783+F1783*I1786-E1783*J1783-G1783*J1786</f>
        <v>1</v>
      </c>
      <c r="O1783" s="4">
        <f t="shared" ref="O1783" si="18876">(D1783*J1783+E1783*I1783+F1783*J1786+G1783*I1786)</f>
        <v>0</v>
      </c>
      <c r="P1783" s="2">
        <f t="shared" ref="P1783" si="18877">D1783*K1783+F1783*K1786-E1783*L1783-G1783*L1786</f>
        <v>0</v>
      </c>
      <c r="Q1783" s="3">
        <f t="shared" ref="Q1783" si="18878">(D1783*L1783+E1783*K1783+F1783*L1786+G1783*K1786)</f>
        <v>6.278976000000001</v>
      </c>
      <c r="S1783" s="11">
        <v>1</v>
      </c>
      <c r="T1783" s="12">
        <v>0</v>
      </c>
      <c r="U1783" s="13">
        <v>0</v>
      </c>
      <c r="V1783" s="13">
        <v>0</v>
      </c>
      <c r="W1783" s="20"/>
      <c r="X1783" s="1">
        <f t="shared" ref="X1783" si="18879">N1783*S1783+P1783*S1786-O1783*T1783-Q1783*T1786</f>
        <v>-48.853261094912014</v>
      </c>
      <c r="Y1783" s="4">
        <f t="shared" ref="Y1783" si="18880">(N1783*T1783+O1783*S1783+P1783*T1786+Q1783*S1786)</f>
        <v>0</v>
      </c>
      <c r="Z1783" s="2">
        <f t="shared" ref="Z1783" si="18881">N1783*U1783+P1783*U1786-O1783*V1783-Q1783*V1786</f>
        <v>0</v>
      </c>
      <c r="AA1783" s="3">
        <f t="shared" ref="AA1783" si="18882">(N1783*V1783+O1783*U1783+P1783*V1786+Q1783*U1786)</f>
        <v>6.278976000000001</v>
      </c>
      <c r="AB1783" s="20"/>
      <c r="AC1783" s="11">
        <v>1</v>
      </c>
      <c r="AD1783" s="12">
        <v>0</v>
      </c>
      <c r="AE1783" s="13">
        <v>0</v>
      </c>
      <c r="AF1783" s="40">
        <f t="shared" ref="AF1783" si="18883">$B1783*$AD$4</f>
        <v>7.5349560000000011</v>
      </c>
      <c r="AG1783" s="20"/>
      <c r="AH1783" s="1">
        <f t="shared" ref="AH1783" si="18884">X1783*AC1783+Z1783*AC1786-Y1783*AD1783-AA1783*AD1786</f>
        <v>-48.853261094912014</v>
      </c>
      <c r="AI1783" s="4">
        <f t="shared" ref="AI1783" si="18885">(X1783*AD1783+Y1783*AC1783+Z1783*AD1786+AA1783*AC1786)</f>
        <v>0</v>
      </c>
      <c r="AJ1783" s="2">
        <f t="shared" ref="AJ1783" si="18886">X1783*AE1783+Z1783*AE1786-Y1783*AF1783-AA1783*AF1786</f>
        <v>0</v>
      </c>
      <c r="AK1783" s="3">
        <f t="shared" ref="AK1783" si="18887">(X1783*AF1783+Y1783*AE1783+Z1783*AF1786+AA1783*AE1786)</f>
        <v>-361.82819680667393</v>
      </c>
      <c r="AL1783" s="20"/>
      <c r="AM1783" s="11">
        <v>1</v>
      </c>
      <c r="AN1783" s="12">
        <v>0</v>
      </c>
      <c r="AO1783" s="13">
        <v>0</v>
      </c>
      <c r="AP1783" s="14">
        <v>0</v>
      </c>
      <c r="AR1783" s="1">
        <f t="shared" ref="AR1783" si="18888">AH1783*AM1783+AJ1783*AM1786-AI1783*AN1783-AK1783*AN1786</f>
        <v>2985.2006380287503</v>
      </c>
      <c r="AS1783" s="4">
        <f t="shared" ref="AS1783" si="18889">(AH1783*AN1783+AI1783*AM1783+AJ1783*AN1786+AK1783*AM1786)</f>
        <v>0</v>
      </c>
      <c r="AT1783" s="2">
        <f t="shared" ref="AT1783" si="18890">AH1783*AO1783+AJ1783*AO1786-AI1783*AP1783-AK1783*AP1786</f>
        <v>0</v>
      </c>
      <c r="AU1783" s="3">
        <f t="shared" ref="AU1783" si="18891">(AH1783*AP1783+AI1783*AO1783+AJ1783*AP1786+AK1783*AO1786)</f>
        <v>-361.82819680667393</v>
      </c>
      <c r="AV1783" s="20"/>
      <c r="AW1783" s="11">
        <v>1</v>
      </c>
      <c r="AX1783" s="12">
        <v>0</v>
      </c>
      <c r="AY1783" s="13">
        <v>0</v>
      </c>
      <c r="AZ1783" s="40">
        <f t="shared" ref="AZ1783" si="18892">$B1783*$AX$4</f>
        <v>7.5349560000000011</v>
      </c>
      <c r="BA1783" s="20"/>
      <c r="BB1783" s="1">
        <f t="shared" ref="BB1783" si="18893">AR1783*AW1783+AT1783*AW1786-AS1783*AX1783-AU1783*AX1786</f>
        <v>2985.2006380287503</v>
      </c>
      <c r="BC1783" s="4">
        <f t="shared" ref="BC1783" si="18894">(AR1783*AX1783+AS1783*AW1783+AT1783*AX1786+AU1783*AW1786)</f>
        <v>0</v>
      </c>
      <c r="BD1783" s="2">
        <f t="shared" ref="BD1783" si="18895">AR1783*AY1783+AT1783*AY1786-AS1783*AZ1783-AU1783*AZ1786</f>
        <v>0</v>
      </c>
      <c r="BE1783" s="3">
        <f t="shared" ref="BE1783" si="18896">(AR1783*AZ1783+AS1783*AY1783+AT1783*AZ1786+AU1783*AY1786)</f>
        <v>22131.527261911891</v>
      </c>
      <c r="BF1783" s="20"/>
      <c r="BG1783" s="11">
        <v>1</v>
      </c>
      <c r="BH1783" s="12">
        <v>0</v>
      </c>
      <c r="BI1783" s="13">
        <v>0</v>
      </c>
      <c r="BJ1783" s="14">
        <v>0</v>
      </c>
      <c r="BK1783" s="20"/>
      <c r="BL1783" s="1">
        <f t="shared" ref="BL1783" si="18897">BB1783*BG1783+BD1783*BG1786-BC1783*BH1783-BE1783*BH1786</f>
        <v>-172732.75194170023</v>
      </c>
      <c r="BM1783" s="4">
        <f t="shared" ref="BM1783" si="18898">(BB1783*BH1783+BC1783*BG1783+BD1783*BH1786+BE1783*BG1786)</f>
        <v>0</v>
      </c>
      <c r="BN1783" s="2">
        <f t="shared" ref="BN1783" si="18899">BB1783*BI1783+BD1783*BI1786-BC1783*BJ1783-BE1783*BJ1786</f>
        <v>0</v>
      </c>
      <c r="BO1783" s="3">
        <f t="shared" ref="BO1783" si="18900">(BB1783*BJ1783+BC1783*BI1783+BD1783*BJ1786+BE1783*BI1786)</f>
        <v>22131.527261911891</v>
      </c>
      <c r="BP1783" s="20"/>
      <c r="BQ1783" s="11">
        <v>1</v>
      </c>
      <c r="BR1783" s="12">
        <v>0</v>
      </c>
      <c r="BS1783" s="13">
        <v>0</v>
      </c>
      <c r="BT1783" s="40">
        <f t="shared" ref="BT1783" si="18901">$B1783*BR$4</f>
        <v>6.278976000000001</v>
      </c>
      <c r="BU1783" s="20"/>
      <c r="BV1783" s="1">
        <f t="shared" ref="BV1783" si="18902">BL1783*BQ1783+BN1783*BQ1786-BM1783*BR1783-BO1783*BR1786</f>
        <v>-172732.75194170023</v>
      </c>
      <c r="BW1783" s="4">
        <f t="shared" ref="BW1783" si="18903">(BL1783*BR1783+BM1783*BQ1783+BN1783*BR1786+BO1783*BQ1786)</f>
        <v>0</v>
      </c>
      <c r="BX1783" s="2">
        <f t="shared" ref="BX1783" si="18904">BL1783*BS1783+BN1783*BS1786-BM1783*BT1783-BO1783*BT1786</f>
        <v>0</v>
      </c>
      <c r="BY1783" s="3">
        <f t="shared" ref="BY1783" si="18905">(BL1783*BT1783+BM1783*BS1783+BN1783*BT1786+BO1783*BS1786)</f>
        <v>-1062453.2765939774</v>
      </c>
      <c r="BZ1783" s="20"/>
      <c r="CA1783" s="11">
        <v>1</v>
      </c>
      <c r="CB1783" s="12">
        <v>0</v>
      </c>
      <c r="CC1783" s="13">
        <v>0</v>
      </c>
      <c r="CD1783" s="14">
        <v>0</v>
      </c>
      <c r="CE1783" s="20"/>
      <c r="CF1783" s="1">
        <f t="shared" ref="CF1783" si="18906">BV1783*CA1783+BX1783*CA1786-BW1783*CB1783-BY1783*CB1786</f>
        <v>3634793.8048274554</v>
      </c>
      <c r="CG1783" s="4">
        <f t="shared" ref="CG1783" si="18907">(BV1783*CB1783+BW1783*CA1783+BX1783*CB1786+BY1783*CA1786)</f>
        <v>0</v>
      </c>
      <c r="CH1783" s="2">
        <f t="shared" ref="CH1783" si="18908">BV1783*CC1783+BX1783*CC1786-BW1783*CD1783-BY1783*CD1786</f>
        <v>0</v>
      </c>
      <c r="CI1783" s="3">
        <f t="shared" ref="CI1783" si="18909">(BV1783*CD1783+BW1783*CC1783+BX1783*CD1786+BY1783*CC1786)</f>
        <v>-1062453.2765939774</v>
      </c>
      <c r="CJ1783" s="28"/>
      <c r="CK1783" s="11">
        <v>1</v>
      </c>
      <c r="CL1783" s="12">
        <v>0</v>
      </c>
      <c r="CM1783" s="13">
        <v>0</v>
      </c>
      <c r="CN1783" s="14">
        <v>0</v>
      </c>
      <c r="CP1783" s="1">
        <f t="shared" ref="CP1783" si="18910">CF1783*CK1783+CH1783*CK1786-CG1783*CL1783-CI1783*CL1786</f>
        <v>3634793.8048274554</v>
      </c>
      <c r="CQ1783" s="4">
        <f t="shared" ref="CQ1783" si="18911">(CF1783*CL1783+CG1783*CK1783+CH1783*CL1786+CI1783*CK1786)</f>
        <v>-1062453.2765939774</v>
      </c>
      <c r="CR1783" s="2">
        <f t="shared" ref="CR1783" si="18912">CF1783*CM1783+CH1783*CM1786-CG1783*CN1783-CI1783*CN1786</f>
        <v>0</v>
      </c>
      <c r="CS1783" s="3">
        <f t="shared" ref="CS1783" si="18913">(CF1783*CN1783+CG1783*CM1783+CH1783*CN1786+CI1783*CM1786)</f>
        <v>-1062453.2765939774</v>
      </c>
      <c r="CU1783" s="29">
        <f t="shared" ref="CU1783" si="18914">20*LOG(((1+$CL$4)/$CL$4)/((CP1783+CP1786)^2+(CQ1783+CQ1786)^2)^0.5)</f>
        <v>-136.5845091277387</v>
      </c>
      <c r="CW1783" s="53">
        <f t="shared" ref="CW1783" si="18915">((CP1783^2+CQ1783^2)^0.5)/((CP1786^2+CQ1786^2)^0.5)</f>
        <v>0.29230083840876525</v>
      </c>
    </row>
    <row r="1784" spans="1:101" ht="18" customHeight="1" thickBot="1">
      <c r="D1784" s="11"/>
      <c r="E1784" s="13"/>
      <c r="F1784" s="13"/>
      <c r="G1784" s="15"/>
      <c r="H1784" s="10"/>
      <c r="I1784" s="11"/>
      <c r="J1784" s="13"/>
      <c r="K1784" s="13"/>
      <c r="L1784" s="15"/>
      <c r="N1784" s="5"/>
      <c r="Q1784" s="6"/>
      <c r="S1784" s="11"/>
      <c r="T1784" s="13"/>
      <c r="U1784" s="13"/>
      <c r="V1784" s="15"/>
      <c r="W1784" s="20"/>
      <c r="X1784" s="5"/>
      <c r="AA1784" s="6"/>
      <c r="AB1784" s="20"/>
      <c r="AC1784" s="11"/>
      <c r="AD1784" s="13"/>
      <c r="AE1784" s="13"/>
      <c r="AF1784" s="15"/>
      <c r="AG1784" s="20"/>
      <c r="AH1784" s="5"/>
      <c r="AK1784" s="6"/>
      <c r="AL1784" s="20"/>
      <c r="AM1784" s="11"/>
      <c r="AN1784" s="13"/>
      <c r="AO1784" s="13"/>
      <c r="AP1784" s="15"/>
      <c r="AR1784" s="5"/>
      <c r="AU1784" s="6"/>
      <c r="AW1784" s="11"/>
      <c r="AX1784" s="13"/>
      <c r="AY1784" s="13"/>
      <c r="AZ1784" s="15"/>
      <c r="BA1784" s="20"/>
      <c r="BB1784" s="5"/>
      <c r="BE1784" s="6"/>
      <c r="BG1784" s="11"/>
      <c r="BH1784" s="13"/>
      <c r="BI1784" s="13"/>
      <c r="BJ1784" s="15"/>
      <c r="BL1784" s="5"/>
      <c r="BO1784" s="6"/>
      <c r="BQ1784" s="11"/>
      <c r="BR1784" s="13"/>
      <c r="BS1784" s="13"/>
      <c r="BT1784" s="15"/>
      <c r="BU1784" s="20"/>
      <c r="BV1784" s="5"/>
      <c r="BY1784" s="6"/>
      <c r="CA1784" s="11"/>
      <c r="CB1784" s="13"/>
      <c r="CC1784" s="13"/>
      <c r="CD1784" s="15"/>
      <c r="CF1784" s="5"/>
      <c r="CI1784" s="6"/>
      <c r="CK1784" s="11"/>
      <c r="CL1784" s="13"/>
      <c r="CM1784" s="13"/>
      <c r="CN1784" s="15"/>
      <c r="CP1784" s="5"/>
      <c r="CS1784" s="6"/>
      <c r="CW1784" s="54"/>
    </row>
    <row r="1785" spans="1:101" ht="18" customHeight="1" thickBot="1">
      <c r="D1785" s="11" t="s">
        <v>101</v>
      </c>
      <c r="E1785" s="13"/>
      <c r="F1785" s="13" t="s">
        <v>102</v>
      </c>
      <c r="G1785" s="15"/>
      <c r="H1785" s="10"/>
      <c r="I1785" s="11" t="s">
        <v>106</v>
      </c>
      <c r="J1785" s="13"/>
      <c r="K1785" s="13" t="s">
        <v>105</v>
      </c>
      <c r="L1785" s="15"/>
      <c r="N1785" s="194" t="s">
        <v>16</v>
      </c>
      <c r="O1785" s="195"/>
      <c r="P1785" s="196" t="s">
        <v>17</v>
      </c>
      <c r="Q1785" s="197"/>
      <c r="S1785" s="11" t="s">
        <v>4</v>
      </c>
      <c r="T1785" s="13"/>
      <c r="U1785" s="13" t="s">
        <v>5</v>
      </c>
      <c r="V1785" s="15"/>
      <c r="W1785" s="20"/>
      <c r="X1785" s="194" t="s">
        <v>111</v>
      </c>
      <c r="Y1785" s="195"/>
      <c r="Z1785" s="196" t="s">
        <v>110</v>
      </c>
      <c r="AA1785" s="197"/>
      <c r="AB1785" s="20"/>
      <c r="AC1785" s="11" t="s">
        <v>18</v>
      </c>
      <c r="AD1785" s="13"/>
      <c r="AE1785" s="13" t="s">
        <v>19</v>
      </c>
      <c r="AF1785" s="15"/>
      <c r="AG1785" s="20"/>
      <c r="AH1785" s="194" t="s">
        <v>114</v>
      </c>
      <c r="AI1785" s="195"/>
      <c r="AJ1785" s="196" t="s">
        <v>115</v>
      </c>
      <c r="AK1785" s="197"/>
      <c r="AL1785" s="20"/>
      <c r="AM1785" s="11" t="s">
        <v>138</v>
      </c>
      <c r="AN1785" s="13"/>
      <c r="AO1785" s="13" t="s">
        <v>137</v>
      </c>
      <c r="AP1785" s="15"/>
      <c r="AR1785" s="194" t="s">
        <v>117</v>
      </c>
      <c r="AS1785" s="195"/>
      <c r="AT1785" s="196" t="s">
        <v>118</v>
      </c>
      <c r="AU1785" s="197"/>
      <c r="AV1785" s="36"/>
      <c r="AW1785" s="11" t="s">
        <v>142</v>
      </c>
      <c r="AX1785" s="13"/>
      <c r="AY1785" s="13" t="s">
        <v>141</v>
      </c>
      <c r="AZ1785" s="15"/>
      <c r="BA1785" s="20"/>
      <c r="BB1785" s="194" t="s">
        <v>122</v>
      </c>
      <c r="BC1785" s="195"/>
      <c r="BD1785" s="196" t="s">
        <v>121</v>
      </c>
      <c r="BE1785" s="197"/>
      <c r="BF1785" s="36"/>
      <c r="BG1785" s="11" t="s">
        <v>145</v>
      </c>
      <c r="BH1785" s="13"/>
      <c r="BI1785" s="13" t="s">
        <v>146</v>
      </c>
      <c r="BJ1785" s="15"/>
      <c r="BK1785" s="36"/>
      <c r="BL1785" s="194" t="s">
        <v>125</v>
      </c>
      <c r="BM1785" s="195"/>
      <c r="BN1785" s="196" t="s">
        <v>126</v>
      </c>
      <c r="BO1785" s="197"/>
      <c r="BP1785" s="36"/>
      <c r="BQ1785" s="11" t="s">
        <v>150</v>
      </c>
      <c r="BR1785" s="13"/>
      <c r="BS1785" s="13" t="s">
        <v>149</v>
      </c>
      <c r="BT1785" s="15"/>
      <c r="BU1785" s="20"/>
      <c r="BV1785" s="194" t="s">
        <v>129</v>
      </c>
      <c r="BW1785" s="195"/>
      <c r="BX1785" s="196" t="s">
        <v>130</v>
      </c>
      <c r="BY1785" s="197"/>
      <c r="BZ1785" s="36"/>
      <c r="CA1785" s="11" t="s">
        <v>154</v>
      </c>
      <c r="CB1785" s="13"/>
      <c r="CC1785" s="13" t="s">
        <v>153</v>
      </c>
      <c r="CD1785" s="15"/>
      <c r="CE1785" s="36"/>
      <c r="CF1785" s="194" t="s">
        <v>134</v>
      </c>
      <c r="CG1785" s="195"/>
      <c r="CH1785" s="196" t="s">
        <v>133</v>
      </c>
      <c r="CI1785" s="197"/>
      <c r="CK1785" s="11" t="s">
        <v>159</v>
      </c>
      <c r="CL1785" s="13"/>
      <c r="CM1785" s="13" t="s">
        <v>158</v>
      </c>
      <c r="CN1785" s="15"/>
      <c r="CP1785" s="109" t="s">
        <v>161</v>
      </c>
      <c r="CQ1785" s="110"/>
      <c r="CR1785" s="111" t="s">
        <v>162</v>
      </c>
      <c r="CS1785" s="112"/>
      <c r="CU1785" s="38" t="s">
        <v>29</v>
      </c>
      <c r="CW1785" s="55" t="s">
        <v>47</v>
      </c>
    </row>
    <row r="1786" spans="1:101" ht="18" customHeight="1" thickTop="1" thickBot="1">
      <c r="D1786" s="16">
        <v>0</v>
      </c>
      <c r="E1786" s="17">
        <f t="shared" ref="E1786" si="18916">$B1783*$E$4</f>
        <v>3.5837120000000002</v>
      </c>
      <c r="F1786" s="18">
        <v>1</v>
      </c>
      <c r="G1786" s="19">
        <v>0</v>
      </c>
      <c r="H1786" s="10"/>
      <c r="I1786" s="16">
        <v>0</v>
      </c>
      <c r="J1786" s="17">
        <v>0</v>
      </c>
      <c r="K1786" s="18">
        <v>1</v>
      </c>
      <c r="L1786" s="19">
        <v>0</v>
      </c>
      <c r="N1786" s="1">
        <f t="shared" ref="N1786" si="18917">D1786*I1783+F1786*I1786-E1786*J1783-G1786*J1786</f>
        <v>0</v>
      </c>
      <c r="O1786" s="4">
        <f t="shared" ref="O1786" si="18918">(D1786*J1783+E1786*I1783+F1786*J1786+G1786*I1786)</f>
        <v>3.5837120000000002</v>
      </c>
      <c r="P1786" s="2">
        <f t="shared" ref="P1786" si="18919">D1786*K1783+F1786*K1786-E1786*L1783-G1786*L1786</f>
        <v>-21.502041638912004</v>
      </c>
      <c r="Q1786" s="3">
        <f t="shared" ref="Q1786" si="18920">(D1786*L1783+E1786*K1783+F1786*L1786+G1786*K1786)</f>
        <v>0</v>
      </c>
      <c r="S1786" s="16">
        <v>0</v>
      </c>
      <c r="T1786" s="17">
        <f t="shared" ref="T1786" si="18921">$B1783*$T$4</f>
        <v>7.939712000000001</v>
      </c>
      <c r="U1786" s="18">
        <v>1</v>
      </c>
      <c r="V1786" s="19">
        <v>0</v>
      </c>
      <c r="W1786" s="20"/>
      <c r="X1786" s="1">
        <f t="shared" ref="X1786" si="18922">N1786*S1783+P1786*S1786-O1786*T1783-Q1786*T1786</f>
        <v>0</v>
      </c>
      <c r="Y1786" s="4">
        <f t="shared" ref="Y1786" si="18923">(N1786*T1783+O1786*S1783+P1786*T1786+Q1786*S1786)</f>
        <v>-167.13630602496934</v>
      </c>
      <c r="Z1786" s="2">
        <f t="shared" ref="Z1786" si="18924">N1786*U1783+P1786*U1786-O1786*V1783-Q1786*V1786</f>
        <v>-21.502041638912004</v>
      </c>
      <c r="AA1786" s="3">
        <f t="shared" ref="AA1786" si="18925">(N1786*V1783+O1786*U1783+P1786*V1786+Q1786*U1786)</f>
        <v>0</v>
      </c>
      <c r="AB1786" s="20"/>
      <c r="AC1786" s="16">
        <v>0</v>
      </c>
      <c r="AD1786" s="17">
        <v>0</v>
      </c>
      <c r="AE1786" s="18">
        <v>1</v>
      </c>
      <c r="AF1786" s="19">
        <v>0</v>
      </c>
      <c r="AG1786" s="20"/>
      <c r="AH1786" s="1">
        <f t="shared" ref="AH1786" si="18926">X1786*AC1783+Z1786*AC1786-Y1786*AD1783-AA1786*AD1786</f>
        <v>0</v>
      </c>
      <c r="AI1786" s="4">
        <f t="shared" ref="AI1786" si="18927">(X1786*AD1783+Y1786*AC1783+Z1786*AD1786+AA1786*AC1786)</f>
        <v>-167.13630602496934</v>
      </c>
      <c r="AJ1786" s="2">
        <f t="shared" ref="AJ1786" si="18928">X1786*AE1783+Z1786*AE1786-Y1786*AF1783-AA1786*AF1786</f>
        <v>1237.8626702617671</v>
      </c>
      <c r="AK1786" s="3">
        <f t="shared" ref="AK1786" si="18929">(X1786*AF1783+Y1786*AE1783+Z1786*AF1786+AA1786*AE1786)</f>
        <v>0</v>
      </c>
      <c r="AL1786" s="20"/>
      <c r="AM1786" s="16">
        <v>0</v>
      </c>
      <c r="AN1786" s="17">
        <f t="shared" ref="AN1786" si="18930">$B1783*$AN$4</f>
        <v>8.3853439999999999</v>
      </c>
      <c r="AO1786" s="18">
        <v>1</v>
      </c>
      <c r="AP1786" s="19">
        <v>0</v>
      </c>
      <c r="AR1786" s="1">
        <f t="shared" ref="AR1786" si="18931">AH1786*AM1783+AJ1786*AM1786-AI1786*AN1783-AK1786*AN1786</f>
        <v>0</v>
      </c>
      <c r="AS1786" s="4">
        <f t="shared" ref="AS1786" si="18932">(AH1786*AN1783+AI1786*AM1783+AJ1786*AN1786+AK1786*AM1786)</f>
        <v>10212.768008878518</v>
      </c>
      <c r="AT1786" s="2">
        <f t="shared" ref="AT1786" si="18933">AH1786*AO1783+AJ1786*AO1786-AI1786*AP1783-AK1786*AP1786</f>
        <v>1237.8626702617671</v>
      </c>
      <c r="AU1786" s="3">
        <f t="shared" ref="AU1786" si="18934">(AH1786*AP1783+AI1786*AO1783+AJ1786*AP1786+AK1786*AO1786)</f>
        <v>0</v>
      </c>
      <c r="AV1786" s="20"/>
      <c r="AW1786" s="16">
        <v>0</v>
      </c>
      <c r="AX1786" s="17">
        <v>0</v>
      </c>
      <c r="AY1786" s="18">
        <v>1</v>
      </c>
      <c r="AZ1786" s="19">
        <v>0</v>
      </c>
      <c r="BA1786" s="20"/>
      <c r="BB1786" s="1">
        <f t="shared" ref="BB1786" si="18935">AR1786*AW1783+AT1786*AW1786-AS1786*AX1783-AU1786*AX1786</f>
        <v>0</v>
      </c>
      <c r="BC1786" s="4">
        <f t="shared" ref="BC1786" si="18936">(AR1786*AX1783+AS1786*AW1783+AT1786*AX1786+AU1786*AW1786)</f>
        <v>10212.768008878518</v>
      </c>
      <c r="BD1786" s="2">
        <f t="shared" ref="BD1786" si="18937">AR1786*AY1783+AT1786*AY1786-AS1786*AZ1783-AU1786*AZ1786</f>
        <v>-75714.894914845499</v>
      </c>
      <c r="BE1786" s="3">
        <f t="shared" ref="BE1786" si="18938">(AR1786*AZ1783+AS1786*AY1783+AT1786*AZ1786+AU1786*AY1786)</f>
        <v>0</v>
      </c>
      <c r="BF1786" s="20"/>
      <c r="BG1786" s="16">
        <v>0</v>
      </c>
      <c r="BH1786" s="17">
        <f t="shared" ref="BH1786" si="18939">$B1783*$BH$4</f>
        <v>7.939712000000001</v>
      </c>
      <c r="BI1786" s="18">
        <v>1</v>
      </c>
      <c r="BJ1786" s="19">
        <v>0</v>
      </c>
      <c r="BK1786" s="20"/>
      <c r="BL1786" s="1">
        <f t="shared" ref="BL1786" si="18940">BB1786*BG1783+BD1786*BG1786-BC1786*BH1783-BE1786*BH1786</f>
        <v>0</v>
      </c>
      <c r="BM1786" s="4">
        <f t="shared" ref="BM1786" si="18941">(BB1786*BH1783+BC1786*BG1783+BD1786*BH1786+BE1786*BG1786)</f>
        <v>-590941.6917252593</v>
      </c>
      <c r="BN1786" s="2">
        <f t="shared" ref="BN1786" si="18942">BB1786*BI1783+BD1786*BI1786-BC1786*BJ1783-BE1786*BJ1786</f>
        <v>-75714.894914845499</v>
      </c>
      <c r="BO1786" s="3">
        <f t="shared" ref="BO1786" si="18943">(BB1786*BJ1783+BC1786*BI1783+BD1786*BJ1786+BE1786*BI1786)</f>
        <v>0</v>
      </c>
      <c r="BP1786" s="20"/>
      <c r="BQ1786" s="16">
        <v>0</v>
      </c>
      <c r="BR1786" s="17">
        <v>0</v>
      </c>
      <c r="BS1786" s="18">
        <v>1</v>
      </c>
      <c r="BT1786" s="19">
        <v>0</v>
      </c>
      <c r="BU1786" s="20"/>
      <c r="BV1786" s="1">
        <f t="shared" ref="BV1786" si="18944">BL1786*BQ1783+BN1786*BQ1786-BM1786*BR1783-BO1786*BR1786</f>
        <v>0</v>
      </c>
      <c r="BW1786" s="4">
        <f t="shared" ref="BW1786" si="18945">(BL1786*BR1783+BM1786*BQ1783+BN1786*BR1786+BO1786*BQ1786)</f>
        <v>-590941.6917252593</v>
      </c>
      <c r="BX1786" s="2">
        <f t="shared" ref="BX1786" si="18946">BL1786*BS1783+BN1786*BS1786-BM1786*BT1783-BO1786*BT1786</f>
        <v>3634793.8048274568</v>
      </c>
      <c r="BY1786" s="3">
        <f t="shared" ref="BY1786" si="18947">(BL1786*BT1783+BM1786*BS1783+BN1786*BT1786+BO1786*BS1786)</f>
        <v>0</v>
      </c>
      <c r="BZ1786" s="20"/>
      <c r="CA1786" s="16">
        <v>0</v>
      </c>
      <c r="CB1786" s="17">
        <f t="shared" ref="CB1786" si="18948">$B1783*$CB$4</f>
        <v>3.5837120000000002</v>
      </c>
      <c r="CC1786" s="18">
        <v>1</v>
      </c>
      <c r="CD1786" s="19">
        <v>0</v>
      </c>
      <c r="CE1786" s="20"/>
      <c r="CF1786" s="1">
        <f t="shared" ref="CF1786" si="18949">BV1786*CA1783+BX1786*CA1786-BW1786*CB1783-BY1786*CB1786</f>
        <v>0</v>
      </c>
      <c r="CG1786" s="4">
        <f t="shared" ref="CG1786" si="18950">(BV1786*CB1783+BW1786*CA1783+BX1786*CB1786+BY1786*CA1786)</f>
        <v>12435112.484160556</v>
      </c>
      <c r="CH1786" s="2">
        <f t="shared" ref="CH1786" si="18951">BV1786*CC1783+BX1786*CC1786-BW1786*CD1783-BY1786*CD1786</f>
        <v>3634793.8048274568</v>
      </c>
      <c r="CI1786" s="3">
        <f t="shared" ref="CI1786" si="18952">(BV1786*CD1783+BW1786*CC1783+BX1786*CD1786+BY1786*CC1786)</f>
        <v>0</v>
      </c>
      <c r="CK1786" s="16">
        <f t="shared" ref="CK1786" si="18953">1/$CL$4</f>
        <v>1</v>
      </c>
      <c r="CL1786" s="17">
        <v>0</v>
      </c>
      <c r="CM1786" s="18">
        <v>1</v>
      </c>
      <c r="CN1786" s="19">
        <v>0</v>
      </c>
      <c r="CP1786" s="1">
        <f t="shared" ref="CP1786" si="18954">CF1786*CK1783+CH1786*CK1786-CG1786*CL1783-CI1786*CL1786</f>
        <v>3634793.8048274568</v>
      </c>
      <c r="CQ1786" s="4">
        <f t="shared" ref="CQ1786" si="18955">(CF1786*CL1783+CG1786*CK1783+CH1786*CL1786+CI1786*CK1786)</f>
        <v>12435112.484160556</v>
      </c>
      <c r="CR1786" s="2">
        <f t="shared" ref="CR1786" si="18956">CF1786*CM1783+CH1786*CM1786-CG1786*CN1783-CI1786*CN1786</f>
        <v>3634793.8048274568</v>
      </c>
      <c r="CS1786" s="3">
        <f t="shared" ref="CS1786" si="18957">(CF1786*CN1783+CG1786*CM1783+CH1786*CN1786+CI1786*CM1786)</f>
        <v>0</v>
      </c>
      <c r="CU1786" s="39">
        <f t="shared" ref="CU1786" si="18958">(180/PI())*ATAN(-1*(CQ1783/CP1783))</f>
        <v>16.293685668902103</v>
      </c>
      <c r="CW1786" s="56">
        <f t="shared" ref="CW1786" si="18959">20*LOG(((1-(10^(CU1783/20)^2)*(1-((1-CW1783)/(1+CW1783))^2))^0.5))</f>
        <v>-6.6538595192177062E-14</v>
      </c>
    </row>
    <row r="1787" spans="1:101" ht="18" customHeight="1">
      <c r="E1787" s="20"/>
      <c r="F1787" s="20"/>
      <c r="G1787" s="20"/>
      <c r="H1787" s="20"/>
      <c r="I1787" s="20"/>
      <c r="J1787" s="20"/>
      <c r="K1787" s="20"/>
      <c r="L1787" s="20"/>
      <c r="M1787" s="20"/>
      <c r="N1787" s="20"/>
      <c r="O1787" s="20"/>
      <c r="P1787" s="20"/>
      <c r="Q1787" s="20"/>
      <c r="R1787" s="20"/>
      <c r="S1787" s="20"/>
      <c r="T1787" s="20"/>
      <c r="U1787" s="20"/>
      <c r="V1787" s="20"/>
      <c r="W1787" s="20"/>
      <c r="X1787" s="20"/>
      <c r="Y1787" s="20"/>
      <c r="Z1787" s="20"/>
      <c r="AA1787" s="20"/>
      <c r="AB1787" s="30"/>
      <c r="AC1787" s="20"/>
      <c r="AD1787" s="20"/>
      <c r="AE1787" s="20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</row>
    <row r="1788" spans="1:101" ht="18" customHeight="1"/>
    <row r="1789" spans="1:101" ht="18" customHeight="1" thickBot="1">
      <c r="A1789" s="23"/>
      <c r="B1789" s="23"/>
      <c r="C1789" s="23"/>
      <c r="D1789" s="20" t="s">
        <v>6</v>
      </c>
      <c r="E1789" s="20"/>
      <c r="F1789" s="20"/>
      <c r="G1789" s="20"/>
      <c r="H1789" s="20"/>
      <c r="I1789" s="20" t="s">
        <v>7</v>
      </c>
      <c r="J1789" s="20"/>
      <c r="K1789" s="20"/>
      <c r="L1789" s="20"/>
      <c r="M1789" s="23"/>
      <c r="N1789" s="23"/>
      <c r="O1789" s="24" t="s">
        <v>8</v>
      </c>
      <c r="P1789" s="23"/>
      <c r="Q1789" s="23"/>
      <c r="R1789" s="23"/>
      <c r="S1789" s="20"/>
      <c r="T1789" s="20" t="s">
        <v>9</v>
      </c>
      <c r="U1789" s="23"/>
      <c r="V1789" s="23"/>
      <c r="W1789" s="23"/>
      <c r="X1789" s="23"/>
      <c r="Y1789" s="24" t="s">
        <v>10</v>
      </c>
      <c r="Z1789" s="23"/>
      <c r="AA1789" s="23"/>
      <c r="AB1789" s="23"/>
      <c r="AC1789" s="24" t="s">
        <v>11</v>
      </c>
      <c r="AD1789" s="20"/>
      <c r="AE1789" s="20"/>
      <c r="AF1789" s="20"/>
      <c r="AG1789" s="20"/>
      <c r="AH1789" s="23"/>
      <c r="AI1789" s="24" t="s">
        <v>12</v>
      </c>
      <c r="AJ1789" s="23"/>
      <c r="AK1789" s="23"/>
      <c r="AL1789" s="20"/>
      <c r="AM1789" s="24" t="s">
        <v>21</v>
      </c>
      <c r="AN1789" s="20"/>
      <c r="AO1789" s="23"/>
      <c r="AP1789" s="23"/>
      <c r="AQ1789" s="23"/>
      <c r="AR1789" s="23"/>
      <c r="AS1789" s="24" t="s">
        <v>87</v>
      </c>
      <c r="AT1789" s="23"/>
      <c r="AU1789" s="23"/>
      <c r="AV1789" s="23"/>
      <c r="AW1789" s="24" t="s">
        <v>22</v>
      </c>
      <c r="AX1789" s="20"/>
      <c r="AY1789" s="20"/>
      <c r="AZ1789" s="20"/>
      <c r="BA1789" s="20"/>
      <c r="BB1789" s="23"/>
      <c r="BC1789" s="24" t="s">
        <v>13</v>
      </c>
      <c r="BD1789" s="23"/>
      <c r="BE1789" s="23"/>
      <c r="BF1789" s="23"/>
      <c r="BG1789" s="24" t="s">
        <v>23</v>
      </c>
      <c r="BH1789" s="20"/>
      <c r="BI1789" s="23"/>
      <c r="BJ1789" s="23"/>
      <c r="BK1789" s="23"/>
      <c r="BL1789" s="23"/>
      <c r="BM1789" s="24" t="s">
        <v>24</v>
      </c>
      <c r="BN1789" s="23"/>
      <c r="BO1789" s="23"/>
      <c r="BP1789" s="23"/>
      <c r="BQ1789" s="24" t="s">
        <v>22</v>
      </c>
      <c r="BR1789" s="20"/>
      <c r="BS1789" s="20"/>
      <c r="BT1789" s="20"/>
      <c r="BU1789" s="20"/>
      <c r="BV1789" s="23"/>
      <c r="BW1789" s="24" t="s">
        <v>25</v>
      </c>
      <c r="BX1789" s="23"/>
      <c r="BY1789" s="23"/>
      <c r="BZ1789" s="23"/>
      <c r="CA1789" s="24" t="s">
        <v>23</v>
      </c>
      <c r="CB1789" s="20"/>
      <c r="CC1789" s="23"/>
      <c r="CD1789" s="23"/>
      <c r="CE1789" s="23"/>
      <c r="CF1789" s="23"/>
      <c r="CG1789" s="24" t="s">
        <v>88</v>
      </c>
      <c r="CH1789" s="23"/>
      <c r="CI1789" s="23"/>
      <c r="CJ1789" s="23"/>
      <c r="CK1789" s="24" t="s">
        <v>155</v>
      </c>
      <c r="CL1789" s="24"/>
      <c r="CM1789" s="23"/>
      <c r="CN1789" s="23"/>
      <c r="CO1789" s="23"/>
      <c r="CP1789" s="23"/>
      <c r="CQ1789" s="24" t="s">
        <v>89</v>
      </c>
      <c r="CR1789" s="23"/>
      <c r="CS1789" s="23"/>
    </row>
    <row r="1790" spans="1:101" ht="18" customHeight="1" thickBot="1">
      <c r="A1790" s="23"/>
      <c r="B1790" s="33"/>
      <c r="C1790" s="23"/>
      <c r="D1790" s="7" t="s">
        <v>99</v>
      </c>
      <c r="E1790" s="8"/>
      <c r="F1790" s="8" t="s">
        <v>100</v>
      </c>
      <c r="G1790" s="9"/>
      <c r="H1790" s="10"/>
      <c r="I1790" s="7" t="s">
        <v>103</v>
      </c>
      <c r="J1790" s="8"/>
      <c r="K1790" s="8" t="s">
        <v>104</v>
      </c>
      <c r="L1790" s="9"/>
      <c r="M1790" s="23"/>
      <c r="N1790" s="194" t="s">
        <v>74</v>
      </c>
      <c r="O1790" s="195"/>
      <c r="P1790" s="196" t="s">
        <v>75</v>
      </c>
      <c r="Q1790" s="197"/>
      <c r="R1790" s="23"/>
      <c r="S1790" s="7" t="s">
        <v>2</v>
      </c>
      <c r="T1790" s="8"/>
      <c r="U1790" s="8" t="s">
        <v>3</v>
      </c>
      <c r="V1790" s="9"/>
      <c r="W1790" s="20"/>
      <c r="X1790" s="194" t="s">
        <v>108</v>
      </c>
      <c r="Y1790" s="195"/>
      <c r="Z1790" s="196" t="s">
        <v>109</v>
      </c>
      <c r="AA1790" s="197"/>
      <c r="AB1790" s="20"/>
      <c r="AC1790" s="7" t="s">
        <v>107</v>
      </c>
      <c r="AD1790" s="8"/>
      <c r="AE1790" s="8" t="s">
        <v>14</v>
      </c>
      <c r="AF1790" s="9"/>
      <c r="AG1790" s="20"/>
      <c r="AH1790" s="194" t="s">
        <v>112</v>
      </c>
      <c r="AI1790" s="195"/>
      <c r="AJ1790" s="196" t="s">
        <v>113</v>
      </c>
      <c r="AK1790" s="197"/>
      <c r="AL1790" s="20"/>
      <c r="AM1790" s="106" t="s">
        <v>135</v>
      </c>
      <c r="AN1790" s="107"/>
      <c r="AO1790" s="107" t="s">
        <v>136</v>
      </c>
      <c r="AP1790" s="108"/>
      <c r="AQ1790" s="23"/>
      <c r="AR1790" s="194" t="s">
        <v>116</v>
      </c>
      <c r="AS1790" s="195"/>
      <c r="AT1790" s="196" t="s">
        <v>0</v>
      </c>
      <c r="AU1790" s="197"/>
      <c r="AV1790" s="36"/>
      <c r="AW1790" s="7" t="s">
        <v>139</v>
      </c>
      <c r="AX1790" s="8"/>
      <c r="AY1790" s="8" t="s">
        <v>140</v>
      </c>
      <c r="AZ1790" s="9"/>
      <c r="BA1790" s="20"/>
      <c r="BB1790" s="194" t="s">
        <v>119</v>
      </c>
      <c r="BC1790" s="195"/>
      <c r="BD1790" s="196" t="s">
        <v>120</v>
      </c>
      <c r="BE1790" s="197"/>
      <c r="BF1790" s="36"/>
      <c r="BG1790" s="190" t="s">
        <v>143</v>
      </c>
      <c r="BH1790" s="191"/>
      <c r="BI1790" s="192" t="s">
        <v>144</v>
      </c>
      <c r="BJ1790" s="193"/>
      <c r="BK1790" s="36"/>
      <c r="BL1790" s="194" t="s">
        <v>123</v>
      </c>
      <c r="BM1790" s="195"/>
      <c r="BN1790" s="196" t="s">
        <v>124</v>
      </c>
      <c r="BO1790" s="197"/>
      <c r="BP1790" s="36"/>
      <c r="BQ1790" s="7" t="s">
        <v>147</v>
      </c>
      <c r="BR1790" s="8"/>
      <c r="BS1790" s="8" t="s">
        <v>148</v>
      </c>
      <c r="BT1790" s="9"/>
      <c r="BU1790" s="20"/>
      <c r="BV1790" s="194" t="s">
        <v>127</v>
      </c>
      <c r="BW1790" s="195"/>
      <c r="BX1790" s="196" t="s">
        <v>128</v>
      </c>
      <c r="BY1790" s="197"/>
      <c r="BZ1790" s="36"/>
      <c r="CA1790" s="7" t="s">
        <v>151</v>
      </c>
      <c r="CB1790" s="8"/>
      <c r="CC1790" s="8" t="s">
        <v>152</v>
      </c>
      <c r="CD1790" s="9"/>
      <c r="CE1790" s="36"/>
      <c r="CF1790" s="194" t="s">
        <v>131</v>
      </c>
      <c r="CG1790" s="195"/>
      <c r="CH1790" s="196" t="s">
        <v>132</v>
      </c>
      <c r="CI1790" s="197"/>
      <c r="CJ1790" s="23"/>
      <c r="CK1790" s="7" t="s">
        <v>156</v>
      </c>
      <c r="CL1790" s="8"/>
      <c r="CM1790" s="8" t="s">
        <v>157</v>
      </c>
      <c r="CN1790" s="9"/>
      <c r="CO1790" s="23"/>
      <c r="CP1790" s="194" t="s">
        <v>160</v>
      </c>
      <c r="CQ1790" s="195"/>
      <c r="CR1790" s="196" t="s">
        <v>132</v>
      </c>
      <c r="CS1790" s="197"/>
      <c r="CU1790" s="26" t="s">
        <v>15</v>
      </c>
      <c r="CW1790" s="52" t="s">
        <v>46</v>
      </c>
    </row>
    <row r="1791" spans="1:101" ht="18" customHeight="1" thickTop="1" thickBot="1">
      <c r="B1791" s="34">
        <v>4.42</v>
      </c>
      <c r="D1791" s="11">
        <v>1</v>
      </c>
      <c r="E1791" s="12">
        <v>0</v>
      </c>
      <c r="F1791" s="13">
        <v>0</v>
      </c>
      <c r="G1791" s="14">
        <v>0</v>
      </c>
      <c r="H1791" s="10"/>
      <c r="I1791" s="11">
        <v>1</v>
      </c>
      <c r="J1791" s="12">
        <v>0</v>
      </c>
      <c r="K1791" s="13">
        <v>0</v>
      </c>
      <c r="L1791" s="40">
        <f t="shared" ref="L1791" si="18960">$B1791*$J$4</f>
        <v>6.3075168000000001</v>
      </c>
      <c r="N1791" s="1">
        <f t="shared" ref="N1791" si="18961">D1791*I1791+F1791*I1794-E1791*J1791-G1791*J1794</f>
        <v>1</v>
      </c>
      <c r="O1791" s="4">
        <f t="shared" ref="O1791" si="18962">(D1791*J1791+E1791*I1791+F1791*J1794+G1791*I1794)</f>
        <v>0</v>
      </c>
      <c r="P1791" s="2">
        <f t="shared" ref="P1791" si="18963">D1791*K1791+F1791*K1794-E1791*L1791-G1791*L1794</f>
        <v>0</v>
      </c>
      <c r="Q1791" s="3">
        <f t="shared" ref="Q1791" si="18964">(D1791*L1791+E1791*K1791+F1791*L1794+G1791*K1794)</f>
        <v>6.3075168000000001</v>
      </c>
      <c r="S1791" s="11">
        <v>1</v>
      </c>
      <c r="T1791" s="12">
        <v>0</v>
      </c>
      <c r="U1791" s="13">
        <v>0</v>
      </c>
      <c r="V1791" s="13">
        <v>0</v>
      </c>
      <c r="W1791" s="20"/>
      <c r="X1791" s="1">
        <f t="shared" ref="X1791" si="18965">N1791*S1791+P1791*S1794-O1791*T1791-Q1791*T1794</f>
        <v>-49.307502585466885</v>
      </c>
      <c r="Y1791" s="4">
        <f t="shared" ref="Y1791" si="18966">(N1791*T1791+O1791*S1791+P1791*T1794+Q1791*S1794)</f>
        <v>0</v>
      </c>
      <c r="Z1791" s="2">
        <f t="shared" ref="Z1791" si="18967">N1791*U1791+P1791*U1794-O1791*V1791-Q1791*V1794</f>
        <v>0</v>
      </c>
      <c r="AA1791" s="3">
        <f t="shared" ref="AA1791" si="18968">(N1791*V1791+O1791*U1791+P1791*V1794+Q1791*U1794)</f>
        <v>6.3075168000000001</v>
      </c>
      <c r="AB1791" s="20"/>
      <c r="AC1791" s="11">
        <v>1</v>
      </c>
      <c r="AD1791" s="12">
        <v>0</v>
      </c>
      <c r="AE1791" s="13">
        <v>0</v>
      </c>
      <c r="AF1791" s="40">
        <f t="shared" ref="AF1791" si="18969">$B1791*$AD$4</f>
        <v>7.5692057999999998</v>
      </c>
      <c r="AG1791" s="20"/>
      <c r="AH1791" s="1">
        <f t="shared" ref="AH1791" si="18970">X1791*AC1791+Z1791*AC1794-Y1791*AD1791-AA1791*AD1794</f>
        <v>-49.307502585466885</v>
      </c>
      <c r="AI1791" s="4">
        <f t="shared" ref="AI1791" si="18971">(X1791*AD1791+Y1791*AC1791+Z1791*AD1794+AA1791*AC1794)</f>
        <v>0</v>
      </c>
      <c r="AJ1791" s="2">
        <f t="shared" ref="AJ1791" si="18972">X1791*AE1791+Z1791*AE1794-Y1791*AF1791-AA1791*AF1794</f>
        <v>0</v>
      </c>
      <c r="AK1791" s="3">
        <f t="shared" ref="AK1791" si="18973">(X1791*AF1791+Y1791*AE1791+Z1791*AF1794+AA1791*AE1794)</f>
        <v>-366.91111775343097</v>
      </c>
      <c r="AL1791" s="20"/>
      <c r="AM1791" s="11">
        <v>1</v>
      </c>
      <c r="AN1791" s="12">
        <v>0</v>
      </c>
      <c r="AO1791" s="13">
        <v>0</v>
      </c>
      <c r="AP1791" s="14">
        <v>0</v>
      </c>
      <c r="AR1791" s="1">
        <f t="shared" ref="AR1791" si="18974">AH1791*AM1791+AJ1791*AM1794-AI1791*AN1791-AK1791*AN1794</f>
        <v>3041.3533278369546</v>
      </c>
      <c r="AS1791" s="4">
        <f t="shared" ref="AS1791" si="18975">(AH1791*AN1791+AI1791*AM1791+AJ1791*AN1794+AK1791*AM1794)</f>
        <v>0</v>
      </c>
      <c r="AT1791" s="2">
        <f t="shared" ref="AT1791" si="18976">AH1791*AO1791+AJ1791*AO1794-AI1791*AP1791-AK1791*AP1794</f>
        <v>0</v>
      </c>
      <c r="AU1791" s="3">
        <f t="shared" ref="AU1791" si="18977">(AH1791*AP1791+AI1791*AO1791+AJ1791*AP1794+AK1791*AO1794)</f>
        <v>-366.91111775343097</v>
      </c>
      <c r="AV1791" s="20"/>
      <c r="AW1791" s="11">
        <v>1</v>
      </c>
      <c r="AX1791" s="12">
        <v>0</v>
      </c>
      <c r="AY1791" s="13">
        <v>0</v>
      </c>
      <c r="AZ1791" s="40">
        <f t="shared" ref="AZ1791" si="18978">$B1791*$AX$4</f>
        <v>7.5692057999999998</v>
      </c>
      <c r="BA1791" s="20"/>
      <c r="BB1791" s="1">
        <f t="shared" ref="BB1791" si="18979">AR1791*AW1791+AT1791*AW1794-AS1791*AX1791-AU1791*AX1794</f>
        <v>3041.3533278369546</v>
      </c>
      <c r="BC1791" s="4">
        <f t="shared" ref="BC1791" si="18980">(AR1791*AX1791+AS1791*AW1791+AT1791*AX1794+AU1791*AW1794)</f>
        <v>0</v>
      </c>
      <c r="BD1791" s="2">
        <f t="shared" ref="BD1791" si="18981">AR1791*AY1791+AT1791*AY1794-AS1791*AZ1791-AU1791*AZ1794</f>
        <v>0</v>
      </c>
      <c r="BE1791" s="3">
        <f t="shared" ref="BE1791" si="18982">(AR1791*AZ1791+AS1791*AY1791+AT1791*AZ1794+AU1791*AY1794)</f>
        <v>22653.718131159345</v>
      </c>
      <c r="BF1791" s="20"/>
      <c r="BG1791" s="11">
        <v>1</v>
      </c>
      <c r="BH1791" s="12">
        <v>0</v>
      </c>
      <c r="BI1791" s="13">
        <v>0</v>
      </c>
      <c r="BJ1791" s="14">
        <v>0</v>
      </c>
      <c r="BK1791" s="20"/>
      <c r="BL1791" s="1">
        <f t="shared" ref="BL1791" si="18983">BB1791*BG1791+BD1791*BG1794-BC1791*BH1791-BE1791*BH1794</f>
        <v>-177640.20798861276</v>
      </c>
      <c r="BM1791" s="4">
        <f t="shared" ref="BM1791" si="18984">(BB1791*BH1791+BC1791*BG1791+BD1791*BH1794+BE1791*BG1794)</f>
        <v>0</v>
      </c>
      <c r="BN1791" s="2">
        <f t="shared" ref="BN1791" si="18985">BB1791*BI1791+BD1791*BI1794-BC1791*BJ1791-BE1791*BJ1794</f>
        <v>0</v>
      </c>
      <c r="BO1791" s="3">
        <f t="shared" ref="BO1791" si="18986">(BB1791*BJ1791+BC1791*BI1791+BD1791*BJ1794+BE1791*BI1794)</f>
        <v>22653.718131159345</v>
      </c>
      <c r="BP1791" s="20"/>
      <c r="BQ1791" s="11">
        <v>1</v>
      </c>
      <c r="BR1791" s="12">
        <v>0</v>
      </c>
      <c r="BS1791" s="13">
        <v>0</v>
      </c>
      <c r="BT1791" s="40">
        <f t="shared" ref="BT1791" si="18987">$B1791*BR$4</f>
        <v>6.3075168000000001</v>
      </c>
      <c r="BU1791" s="20"/>
      <c r="BV1791" s="1">
        <f t="shared" ref="BV1791" si="18988">BL1791*BQ1791+BN1791*BQ1794-BM1791*BR1791-BO1791*BR1794</f>
        <v>-177640.20798861276</v>
      </c>
      <c r="BW1791" s="4">
        <f t="shared" ref="BW1791" si="18989">(BL1791*BR1791+BM1791*BQ1791+BN1791*BR1794+BO1791*BQ1794)</f>
        <v>0</v>
      </c>
      <c r="BX1791" s="2">
        <f t="shared" ref="BX1791" si="18990">BL1791*BS1791+BN1791*BS1794-BM1791*BT1791-BO1791*BT1794</f>
        <v>0</v>
      </c>
      <c r="BY1791" s="3">
        <f t="shared" ref="BY1791" si="18991">(BL1791*BT1791+BM1791*BS1791+BN1791*BT1794+BO1791*BS1794)</f>
        <v>-1097814.8781125098</v>
      </c>
      <c r="BZ1791" s="20"/>
      <c r="CA1791" s="11">
        <v>1</v>
      </c>
      <c r="CB1791" s="12">
        <v>0</v>
      </c>
      <c r="CC1791" s="13">
        <v>0</v>
      </c>
      <c r="CD1791" s="14">
        <v>0</v>
      </c>
      <c r="CE1791" s="20"/>
      <c r="CF1791" s="1">
        <f t="shared" ref="CF1791" si="18992">BV1791*CA1791+BX1791*CA1794-BW1791*CB1791-BY1791*CB1794</f>
        <v>3774495.1097202273</v>
      </c>
      <c r="CG1791" s="4">
        <f t="shared" ref="CG1791" si="18993">(BV1791*CB1791+BW1791*CA1791+BX1791*CB1794+BY1791*CA1794)</f>
        <v>0</v>
      </c>
      <c r="CH1791" s="2">
        <f t="shared" ref="CH1791" si="18994">BV1791*CC1791+BX1791*CC1794-BW1791*CD1791-BY1791*CD1794</f>
        <v>0</v>
      </c>
      <c r="CI1791" s="3">
        <f t="shared" ref="CI1791" si="18995">(BV1791*CD1791+BW1791*CC1791+BX1791*CD1794+BY1791*CC1794)</f>
        <v>-1097814.8781125098</v>
      </c>
      <c r="CJ1791" s="28"/>
      <c r="CK1791" s="11">
        <v>1</v>
      </c>
      <c r="CL1791" s="12">
        <v>0</v>
      </c>
      <c r="CM1791" s="13">
        <v>0</v>
      </c>
      <c r="CN1791" s="14">
        <v>0</v>
      </c>
      <c r="CP1791" s="1">
        <f t="shared" ref="CP1791" si="18996">CF1791*CK1791+CH1791*CK1794-CG1791*CL1791-CI1791*CL1794</f>
        <v>3774495.1097202273</v>
      </c>
      <c r="CQ1791" s="4">
        <f t="shared" ref="CQ1791" si="18997">(CF1791*CL1791+CG1791*CK1791+CH1791*CL1794+CI1791*CK1794)</f>
        <v>-1097814.8781125098</v>
      </c>
      <c r="CR1791" s="2">
        <f t="shared" ref="CR1791" si="18998">CF1791*CM1791+CH1791*CM1794-CG1791*CN1791-CI1791*CN1794</f>
        <v>0</v>
      </c>
      <c r="CS1791" s="3">
        <f t="shared" ref="CS1791" si="18999">(CF1791*CN1791+CG1791*CM1791+CH1791*CN1794+CI1791*CM1794)</f>
        <v>-1097814.8781125098</v>
      </c>
      <c r="CU1791" s="29">
        <f t="shared" ref="CU1791" si="19000">20*LOG(((1+$CL$4)/$CL$4)/((CP1791+CP1794)^2+(CQ1791+CQ1794)^2)^0.5)</f>
        <v>-136.94851792446801</v>
      </c>
      <c r="CW1791" s="53">
        <f t="shared" ref="CW1791" si="19001">((CP1791^2+CQ1791^2)^0.5)/((CP1794^2+CQ1794^2)^0.5)</f>
        <v>0.29085078830422784</v>
      </c>
    </row>
    <row r="1792" spans="1:101" ht="18" customHeight="1" thickBot="1">
      <c r="D1792" s="11"/>
      <c r="E1792" s="13"/>
      <c r="F1792" s="13"/>
      <c r="G1792" s="15"/>
      <c r="H1792" s="10"/>
      <c r="I1792" s="11"/>
      <c r="J1792" s="13"/>
      <c r="K1792" s="13"/>
      <c r="L1792" s="15"/>
      <c r="N1792" s="5"/>
      <c r="Q1792" s="6"/>
      <c r="S1792" s="11"/>
      <c r="T1792" s="13"/>
      <c r="U1792" s="13"/>
      <c r="V1792" s="15"/>
      <c r="W1792" s="20"/>
      <c r="X1792" s="5"/>
      <c r="AA1792" s="6"/>
      <c r="AB1792" s="20"/>
      <c r="AC1792" s="11"/>
      <c r="AD1792" s="13"/>
      <c r="AE1792" s="13"/>
      <c r="AF1792" s="15"/>
      <c r="AG1792" s="20"/>
      <c r="AH1792" s="5"/>
      <c r="AK1792" s="6"/>
      <c r="AL1792" s="20"/>
      <c r="AM1792" s="11"/>
      <c r="AN1792" s="13"/>
      <c r="AO1792" s="13"/>
      <c r="AP1792" s="15"/>
      <c r="AR1792" s="5"/>
      <c r="AU1792" s="6"/>
      <c r="AW1792" s="11"/>
      <c r="AX1792" s="13"/>
      <c r="AY1792" s="13"/>
      <c r="AZ1792" s="15"/>
      <c r="BA1792" s="20"/>
      <c r="BB1792" s="5"/>
      <c r="BE1792" s="6"/>
      <c r="BG1792" s="11"/>
      <c r="BH1792" s="13"/>
      <c r="BI1792" s="13"/>
      <c r="BJ1792" s="15"/>
      <c r="BL1792" s="5"/>
      <c r="BO1792" s="6"/>
      <c r="BQ1792" s="11"/>
      <c r="BR1792" s="13"/>
      <c r="BS1792" s="13"/>
      <c r="BT1792" s="15"/>
      <c r="BU1792" s="20"/>
      <c r="BV1792" s="5"/>
      <c r="BY1792" s="6"/>
      <c r="CA1792" s="11"/>
      <c r="CB1792" s="13"/>
      <c r="CC1792" s="13"/>
      <c r="CD1792" s="15"/>
      <c r="CF1792" s="5"/>
      <c r="CI1792" s="6"/>
      <c r="CK1792" s="11"/>
      <c r="CL1792" s="13"/>
      <c r="CM1792" s="13"/>
      <c r="CN1792" s="15"/>
      <c r="CP1792" s="5"/>
      <c r="CS1792" s="6"/>
      <c r="CW1792" s="54"/>
    </row>
    <row r="1793" spans="1:101" ht="18" customHeight="1" thickBot="1">
      <c r="D1793" s="11" t="s">
        <v>101</v>
      </c>
      <c r="E1793" s="13"/>
      <c r="F1793" s="13" t="s">
        <v>102</v>
      </c>
      <c r="G1793" s="15"/>
      <c r="H1793" s="10"/>
      <c r="I1793" s="11" t="s">
        <v>106</v>
      </c>
      <c r="J1793" s="13"/>
      <c r="K1793" s="13" t="s">
        <v>105</v>
      </c>
      <c r="L1793" s="15"/>
      <c r="N1793" s="194" t="s">
        <v>16</v>
      </c>
      <c r="O1793" s="195"/>
      <c r="P1793" s="196" t="s">
        <v>17</v>
      </c>
      <c r="Q1793" s="197"/>
      <c r="S1793" s="11" t="s">
        <v>4</v>
      </c>
      <c r="T1793" s="13"/>
      <c r="U1793" s="13" t="s">
        <v>5</v>
      </c>
      <c r="V1793" s="15"/>
      <c r="W1793" s="20"/>
      <c r="X1793" s="194" t="s">
        <v>111</v>
      </c>
      <c r="Y1793" s="195"/>
      <c r="Z1793" s="196" t="s">
        <v>110</v>
      </c>
      <c r="AA1793" s="197"/>
      <c r="AB1793" s="20"/>
      <c r="AC1793" s="11" t="s">
        <v>18</v>
      </c>
      <c r="AD1793" s="13"/>
      <c r="AE1793" s="13" t="s">
        <v>19</v>
      </c>
      <c r="AF1793" s="15"/>
      <c r="AG1793" s="20"/>
      <c r="AH1793" s="194" t="s">
        <v>114</v>
      </c>
      <c r="AI1793" s="195"/>
      <c r="AJ1793" s="196" t="s">
        <v>115</v>
      </c>
      <c r="AK1793" s="197"/>
      <c r="AL1793" s="20"/>
      <c r="AM1793" s="11" t="s">
        <v>138</v>
      </c>
      <c r="AN1793" s="13"/>
      <c r="AO1793" s="13" t="s">
        <v>137</v>
      </c>
      <c r="AP1793" s="15"/>
      <c r="AR1793" s="194" t="s">
        <v>117</v>
      </c>
      <c r="AS1793" s="195"/>
      <c r="AT1793" s="196" t="s">
        <v>118</v>
      </c>
      <c r="AU1793" s="197"/>
      <c r="AV1793" s="36"/>
      <c r="AW1793" s="11" t="s">
        <v>142</v>
      </c>
      <c r="AX1793" s="13"/>
      <c r="AY1793" s="13" t="s">
        <v>141</v>
      </c>
      <c r="AZ1793" s="15"/>
      <c r="BA1793" s="20"/>
      <c r="BB1793" s="194" t="s">
        <v>122</v>
      </c>
      <c r="BC1793" s="195"/>
      <c r="BD1793" s="196" t="s">
        <v>121</v>
      </c>
      <c r="BE1793" s="197"/>
      <c r="BF1793" s="36"/>
      <c r="BG1793" s="11" t="s">
        <v>145</v>
      </c>
      <c r="BH1793" s="13"/>
      <c r="BI1793" s="13" t="s">
        <v>146</v>
      </c>
      <c r="BJ1793" s="15"/>
      <c r="BK1793" s="36"/>
      <c r="BL1793" s="194" t="s">
        <v>125</v>
      </c>
      <c r="BM1793" s="195"/>
      <c r="BN1793" s="196" t="s">
        <v>126</v>
      </c>
      <c r="BO1793" s="197"/>
      <c r="BP1793" s="36"/>
      <c r="BQ1793" s="11" t="s">
        <v>150</v>
      </c>
      <c r="BR1793" s="13"/>
      <c r="BS1793" s="13" t="s">
        <v>149</v>
      </c>
      <c r="BT1793" s="15"/>
      <c r="BU1793" s="20"/>
      <c r="BV1793" s="194" t="s">
        <v>129</v>
      </c>
      <c r="BW1793" s="195"/>
      <c r="BX1793" s="196" t="s">
        <v>130</v>
      </c>
      <c r="BY1793" s="197"/>
      <c r="BZ1793" s="36"/>
      <c r="CA1793" s="11" t="s">
        <v>154</v>
      </c>
      <c r="CB1793" s="13"/>
      <c r="CC1793" s="13" t="s">
        <v>153</v>
      </c>
      <c r="CD1793" s="15"/>
      <c r="CE1793" s="36"/>
      <c r="CF1793" s="194" t="s">
        <v>134</v>
      </c>
      <c r="CG1793" s="195"/>
      <c r="CH1793" s="196" t="s">
        <v>133</v>
      </c>
      <c r="CI1793" s="197"/>
      <c r="CK1793" s="11" t="s">
        <v>159</v>
      </c>
      <c r="CL1793" s="13"/>
      <c r="CM1793" s="13" t="s">
        <v>158</v>
      </c>
      <c r="CN1793" s="15"/>
      <c r="CP1793" s="109" t="s">
        <v>161</v>
      </c>
      <c r="CQ1793" s="110"/>
      <c r="CR1793" s="111" t="s">
        <v>162</v>
      </c>
      <c r="CS1793" s="112"/>
      <c r="CU1793" s="38" t="s">
        <v>29</v>
      </c>
      <c r="CW1793" s="55" t="s">
        <v>47</v>
      </c>
    </row>
    <row r="1794" spans="1:101" ht="18" customHeight="1" thickTop="1" thickBot="1">
      <c r="D1794" s="16">
        <v>0</v>
      </c>
      <c r="E1794" s="17">
        <f t="shared" ref="E1794" si="19002">$B1791*$E$4</f>
        <v>3.6000015999999997</v>
      </c>
      <c r="F1794" s="18">
        <v>1</v>
      </c>
      <c r="G1794" s="19">
        <v>0</v>
      </c>
      <c r="H1794" s="10"/>
      <c r="I1794" s="16">
        <v>0</v>
      </c>
      <c r="J1794" s="17">
        <v>0</v>
      </c>
      <c r="K1794" s="18">
        <v>1</v>
      </c>
      <c r="L1794" s="19">
        <v>0</v>
      </c>
      <c r="N1794" s="1">
        <f t="shared" ref="N1794" si="19003">D1794*I1791+F1794*I1794-E1794*J1791-G1794*J1794</f>
        <v>0</v>
      </c>
      <c r="O1794" s="4">
        <f t="shared" ref="O1794" si="19004">(D1794*J1791+E1794*I1791+F1794*J1794+G1794*I1794)</f>
        <v>3.6000015999999997</v>
      </c>
      <c r="P1794" s="2">
        <f t="shared" ref="P1794" si="19005">D1794*K1791+F1794*K1794-E1794*L1791-G1794*L1794</f>
        <v>-21.707070572026879</v>
      </c>
      <c r="Q1794" s="3">
        <f t="shared" ref="Q1794" si="19006">(D1794*L1791+E1794*K1791+F1794*L1794+G1794*K1794)</f>
        <v>0</v>
      </c>
      <c r="S1794" s="16">
        <v>0</v>
      </c>
      <c r="T1794" s="17">
        <f t="shared" ref="T1794" si="19007">$B1791*$T$4</f>
        <v>7.9758016000000005</v>
      </c>
      <c r="U1794" s="18">
        <v>1</v>
      </c>
      <c r="V1794" s="19">
        <v>0</v>
      </c>
      <c r="W1794" s="20"/>
      <c r="X1794" s="1">
        <f t="shared" ref="X1794" si="19008">N1794*S1791+P1794*S1794-O1794*T1791-Q1794*T1794</f>
        <v>0</v>
      </c>
      <c r="Y1794" s="4">
        <f t="shared" ref="Y1794" si="19009">(N1794*T1791+O1794*S1791+P1794*T1794+Q1794*S1794)</f>
        <v>-169.5312865996849</v>
      </c>
      <c r="Z1794" s="2">
        <f t="shared" ref="Z1794" si="19010">N1794*U1791+P1794*U1794-O1794*V1791-Q1794*V1794</f>
        <v>-21.707070572026879</v>
      </c>
      <c r="AA1794" s="3">
        <f t="shared" ref="AA1794" si="19011">(N1794*V1791+O1794*U1791+P1794*V1794+Q1794*U1794)</f>
        <v>0</v>
      </c>
      <c r="AB1794" s="20"/>
      <c r="AC1794" s="16">
        <v>0</v>
      </c>
      <c r="AD1794" s="17">
        <v>0</v>
      </c>
      <c r="AE1794" s="18">
        <v>1</v>
      </c>
      <c r="AF1794" s="19">
        <v>0</v>
      </c>
      <c r="AG1794" s="20"/>
      <c r="AH1794" s="1">
        <f t="shared" ref="AH1794" si="19012">X1794*AC1791+Z1794*AC1794-Y1794*AD1791-AA1794*AD1794</f>
        <v>0</v>
      </c>
      <c r="AI1794" s="4">
        <f t="shared" ref="AI1794" si="19013">(X1794*AD1791+Y1794*AC1791+Z1794*AD1794+AA1794*AC1794)</f>
        <v>-169.5312865996849</v>
      </c>
      <c r="AJ1794" s="2">
        <f t="shared" ref="AJ1794" si="19014">X1794*AE1791+Z1794*AE1794-Y1794*AF1791-AA1794*AF1794</f>
        <v>1261.5101272397703</v>
      </c>
      <c r="AK1794" s="3">
        <f t="shared" ref="AK1794" si="19015">(X1794*AF1791+Y1794*AE1791+Z1794*AF1794+AA1794*AE1794)</f>
        <v>0</v>
      </c>
      <c r="AL1794" s="20"/>
      <c r="AM1794" s="16">
        <v>0</v>
      </c>
      <c r="AN1794" s="17">
        <f t="shared" ref="AN1794" si="19016">$B1791*$AN$4</f>
        <v>8.4234591999999999</v>
      </c>
      <c r="AO1794" s="18">
        <v>1</v>
      </c>
      <c r="AP1794" s="19">
        <v>0</v>
      </c>
      <c r="AR1794" s="1">
        <f t="shared" ref="AR1794" si="19017">AH1794*AM1791+AJ1794*AM1794-AI1794*AN1791-AK1794*AN1794</f>
        <v>0</v>
      </c>
      <c r="AS1794" s="4">
        <f t="shared" ref="AS1794" si="19018">(AH1794*AN1791+AI1794*AM1791+AJ1794*AN1794+AK1794*AM1794)</f>
        <v>10456.747800591329</v>
      </c>
      <c r="AT1794" s="2">
        <f t="shared" ref="AT1794" si="19019">AH1794*AO1791+AJ1794*AO1794-AI1794*AP1791-AK1794*AP1794</f>
        <v>1261.5101272397703</v>
      </c>
      <c r="AU1794" s="3">
        <f t="shared" ref="AU1794" si="19020">(AH1794*AP1791+AI1794*AO1791+AJ1794*AP1794+AK1794*AO1794)</f>
        <v>0</v>
      </c>
      <c r="AV1794" s="20"/>
      <c r="AW1794" s="16">
        <v>0</v>
      </c>
      <c r="AX1794" s="17">
        <v>0</v>
      </c>
      <c r="AY1794" s="18">
        <v>1</v>
      </c>
      <c r="AZ1794" s="19">
        <v>0</v>
      </c>
      <c r="BA1794" s="20"/>
      <c r="BB1794" s="1">
        <f t="shared" ref="BB1794" si="19021">AR1794*AW1791+AT1794*AW1794-AS1794*AX1791-AU1794*AX1794</f>
        <v>0</v>
      </c>
      <c r="BC1794" s="4">
        <f t="shared" ref="BC1794" si="19022">(AR1794*AX1791+AS1794*AW1791+AT1794*AX1794+AU1794*AW1794)</f>
        <v>10456.747800591329</v>
      </c>
      <c r="BD1794" s="2">
        <f t="shared" ref="BD1794" si="19023">AR1794*AY1791+AT1794*AY1794-AS1794*AZ1791-AU1794*AZ1794</f>
        <v>-77887.765974133348</v>
      </c>
      <c r="BE1794" s="3">
        <f t="shared" ref="BE1794" si="19024">(AR1794*AZ1791+AS1794*AY1791+AT1794*AZ1794+AU1794*AY1794)</f>
        <v>0</v>
      </c>
      <c r="BF1794" s="20"/>
      <c r="BG1794" s="16">
        <v>0</v>
      </c>
      <c r="BH1794" s="17">
        <f t="shared" ref="BH1794" si="19025">$B1791*$BH$4</f>
        <v>7.9758016000000005</v>
      </c>
      <c r="BI1794" s="18">
        <v>1</v>
      </c>
      <c r="BJ1794" s="19">
        <v>0</v>
      </c>
      <c r="BK1794" s="20"/>
      <c r="BL1794" s="1">
        <f t="shared" ref="BL1794" si="19026">BB1794*BG1791+BD1794*BG1794-BC1794*BH1791-BE1794*BH1794</f>
        <v>0</v>
      </c>
      <c r="BM1794" s="4">
        <f t="shared" ref="BM1794" si="19027">(BB1794*BH1791+BC1794*BG1791+BD1794*BH1794+BE1794*BG1794)</f>
        <v>-610760.62067632703</v>
      </c>
      <c r="BN1794" s="2">
        <f t="shared" ref="BN1794" si="19028">BB1794*BI1791+BD1794*BI1794-BC1794*BJ1791-BE1794*BJ1794</f>
        <v>-77887.765974133348</v>
      </c>
      <c r="BO1794" s="3">
        <f t="shared" ref="BO1794" si="19029">(BB1794*BJ1791+BC1794*BI1791+BD1794*BJ1794+BE1794*BI1794)</f>
        <v>0</v>
      </c>
      <c r="BP1794" s="20"/>
      <c r="BQ1794" s="16">
        <v>0</v>
      </c>
      <c r="BR1794" s="17">
        <v>0</v>
      </c>
      <c r="BS1794" s="18">
        <v>1</v>
      </c>
      <c r="BT1794" s="19">
        <v>0</v>
      </c>
      <c r="BU1794" s="20"/>
      <c r="BV1794" s="1">
        <f t="shared" ref="BV1794" si="19030">BL1794*BQ1791+BN1794*BQ1794-BM1794*BR1791-BO1794*BR1794</f>
        <v>0</v>
      </c>
      <c r="BW1794" s="4">
        <f t="shared" ref="BW1794" si="19031">(BL1794*BR1791+BM1794*BQ1791+BN1794*BR1794+BO1794*BQ1794)</f>
        <v>-610760.62067632703</v>
      </c>
      <c r="BX1794" s="2">
        <f t="shared" ref="BX1794" si="19032">BL1794*BS1791+BN1794*BS1794-BM1794*BT1791-BO1794*BT1794</f>
        <v>3774495.1097202268</v>
      </c>
      <c r="BY1794" s="3">
        <f t="shared" ref="BY1794" si="19033">(BL1794*BT1791+BM1794*BS1791+BN1794*BT1794+BO1794*BS1794)</f>
        <v>0</v>
      </c>
      <c r="BZ1794" s="20"/>
      <c r="CA1794" s="16">
        <v>0</v>
      </c>
      <c r="CB1794" s="17">
        <f t="shared" ref="CB1794" si="19034">$B1791*$CB$4</f>
        <v>3.6000015999999997</v>
      </c>
      <c r="CC1794" s="18">
        <v>1</v>
      </c>
      <c r="CD1794" s="19">
        <v>0</v>
      </c>
      <c r="CE1794" s="20"/>
      <c r="CF1794" s="1">
        <f t="shared" ref="CF1794" si="19035">BV1794*CA1791+BX1794*CA1794-BW1794*CB1791-BY1794*CB1794</f>
        <v>0</v>
      </c>
      <c r="CG1794" s="4">
        <f t="shared" ref="CG1794" si="19036">(BV1794*CB1791+BW1794*CA1791+BX1794*CB1794+BY1794*CA1794)</f>
        <v>12977427.813508663</v>
      </c>
      <c r="CH1794" s="2">
        <f t="shared" ref="CH1794" si="19037">BV1794*CC1791+BX1794*CC1794-BW1794*CD1791-BY1794*CD1794</f>
        <v>3774495.1097202268</v>
      </c>
      <c r="CI1794" s="3">
        <f t="shared" ref="CI1794" si="19038">(BV1794*CD1791+BW1794*CC1791+BX1794*CD1794+BY1794*CC1794)</f>
        <v>0</v>
      </c>
      <c r="CK1794" s="16">
        <f t="shared" ref="CK1794" si="19039">1/$CL$4</f>
        <v>1</v>
      </c>
      <c r="CL1794" s="17">
        <v>0</v>
      </c>
      <c r="CM1794" s="18">
        <v>1</v>
      </c>
      <c r="CN1794" s="19">
        <v>0</v>
      </c>
      <c r="CP1794" s="1">
        <f t="shared" ref="CP1794" si="19040">CF1794*CK1791+CH1794*CK1794-CG1794*CL1791-CI1794*CL1794</f>
        <v>3774495.1097202268</v>
      </c>
      <c r="CQ1794" s="4">
        <f t="shared" ref="CQ1794" si="19041">(CF1794*CL1791+CG1794*CK1791+CH1794*CL1794+CI1794*CK1794)</f>
        <v>12977427.813508663</v>
      </c>
      <c r="CR1794" s="2">
        <f t="shared" ref="CR1794" si="19042">CF1794*CM1791+CH1794*CM1794-CG1794*CN1791-CI1794*CN1794</f>
        <v>3774495.1097202268</v>
      </c>
      <c r="CS1794" s="3">
        <f t="shared" ref="CS1794" si="19043">(CF1794*CN1791+CG1794*CM1791+CH1794*CN1794+CI1794*CM1794)</f>
        <v>0</v>
      </c>
      <c r="CU1794" s="39">
        <f t="shared" ref="CU1794" si="19044">(180/PI())*ATAN(-1*(CQ1791/CP1791))</f>
        <v>16.217113796205833</v>
      </c>
      <c r="CW1794" s="56">
        <f t="shared" ref="CW1794" si="19045">20*LOG(((1-(10^(CU1791/20)^2)*(1-((1-CW1791)/(1+CW1791))^2))^0.5))</f>
        <v>-6.1716957859410591E-14</v>
      </c>
    </row>
    <row r="1795" spans="1:101" ht="18" customHeight="1"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/>
      <c r="R1795" s="20"/>
      <c r="S1795" s="20"/>
      <c r="T1795" s="20"/>
      <c r="U1795" s="20"/>
      <c r="V1795" s="20"/>
      <c r="W1795" s="20"/>
      <c r="X1795" s="20"/>
      <c r="Y1795" s="20"/>
      <c r="Z1795" s="20"/>
      <c r="AA1795" s="20"/>
      <c r="AB1795" s="30"/>
      <c r="AC1795" s="20"/>
      <c r="AD1795" s="20"/>
      <c r="AE1795" s="20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</row>
    <row r="1796" spans="1:101" ht="18" customHeight="1"/>
    <row r="1797" spans="1:101" ht="18" customHeight="1" thickBot="1">
      <c r="A1797" s="23"/>
      <c r="B1797" s="23"/>
      <c r="C1797" s="23"/>
      <c r="D1797" s="20" t="s">
        <v>6</v>
      </c>
      <c r="E1797" s="20"/>
      <c r="F1797" s="20"/>
      <c r="G1797" s="20"/>
      <c r="H1797" s="20"/>
      <c r="I1797" s="20" t="s">
        <v>7</v>
      </c>
      <c r="J1797" s="20"/>
      <c r="K1797" s="20"/>
      <c r="L1797" s="20"/>
      <c r="M1797" s="23"/>
      <c r="N1797" s="23"/>
      <c r="O1797" s="24" t="s">
        <v>8</v>
      </c>
      <c r="P1797" s="23"/>
      <c r="Q1797" s="23"/>
      <c r="R1797" s="23"/>
      <c r="S1797" s="20"/>
      <c r="T1797" s="20" t="s">
        <v>9</v>
      </c>
      <c r="U1797" s="23"/>
      <c r="V1797" s="23"/>
      <c r="W1797" s="23"/>
      <c r="X1797" s="23"/>
      <c r="Y1797" s="24" t="s">
        <v>10</v>
      </c>
      <c r="Z1797" s="23"/>
      <c r="AA1797" s="23"/>
      <c r="AB1797" s="23"/>
      <c r="AC1797" s="24" t="s">
        <v>11</v>
      </c>
      <c r="AD1797" s="20"/>
      <c r="AE1797" s="20"/>
      <c r="AF1797" s="20"/>
      <c r="AG1797" s="20"/>
      <c r="AH1797" s="23"/>
      <c r="AI1797" s="24" t="s">
        <v>12</v>
      </c>
      <c r="AJ1797" s="23"/>
      <c r="AK1797" s="23"/>
      <c r="AL1797" s="20"/>
      <c r="AM1797" s="24" t="s">
        <v>21</v>
      </c>
      <c r="AN1797" s="20"/>
      <c r="AO1797" s="23"/>
      <c r="AP1797" s="23"/>
      <c r="AQ1797" s="23"/>
      <c r="AR1797" s="23"/>
      <c r="AS1797" s="24" t="s">
        <v>87</v>
      </c>
      <c r="AT1797" s="23"/>
      <c r="AU1797" s="23"/>
      <c r="AV1797" s="23"/>
      <c r="AW1797" s="24" t="s">
        <v>22</v>
      </c>
      <c r="AX1797" s="20"/>
      <c r="AY1797" s="20"/>
      <c r="AZ1797" s="20"/>
      <c r="BA1797" s="20"/>
      <c r="BB1797" s="23"/>
      <c r="BC1797" s="24" t="s">
        <v>13</v>
      </c>
      <c r="BD1797" s="23"/>
      <c r="BE1797" s="23"/>
      <c r="BF1797" s="23"/>
      <c r="BG1797" s="24" t="s">
        <v>23</v>
      </c>
      <c r="BH1797" s="20"/>
      <c r="BI1797" s="23"/>
      <c r="BJ1797" s="23"/>
      <c r="BK1797" s="23"/>
      <c r="BL1797" s="23"/>
      <c r="BM1797" s="24" t="s">
        <v>24</v>
      </c>
      <c r="BN1797" s="23"/>
      <c r="BO1797" s="23"/>
      <c r="BP1797" s="23"/>
      <c r="BQ1797" s="24" t="s">
        <v>22</v>
      </c>
      <c r="BR1797" s="20"/>
      <c r="BS1797" s="20"/>
      <c r="BT1797" s="20"/>
      <c r="BU1797" s="20"/>
      <c r="BV1797" s="23"/>
      <c r="BW1797" s="24" t="s">
        <v>25</v>
      </c>
      <c r="BX1797" s="23"/>
      <c r="BY1797" s="23"/>
      <c r="BZ1797" s="23"/>
      <c r="CA1797" s="24" t="s">
        <v>23</v>
      </c>
      <c r="CB1797" s="20"/>
      <c r="CC1797" s="23"/>
      <c r="CD1797" s="23"/>
      <c r="CE1797" s="23"/>
      <c r="CF1797" s="23"/>
      <c r="CG1797" s="24" t="s">
        <v>88</v>
      </c>
      <c r="CH1797" s="23"/>
      <c r="CI1797" s="23"/>
      <c r="CJ1797" s="23"/>
      <c r="CK1797" s="24" t="s">
        <v>155</v>
      </c>
      <c r="CL1797" s="24"/>
      <c r="CM1797" s="23"/>
      <c r="CN1797" s="23"/>
      <c r="CO1797" s="23"/>
      <c r="CP1797" s="23"/>
      <c r="CQ1797" s="24" t="s">
        <v>89</v>
      </c>
      <c r="CR1797" s="23"/>
      <c r="CS1797" s="23"/>
    </row>
    <row r="1798" spans="1:101" ht="18" customHeight="1" thickBot="1">
      <c r="A1798" s="23"/>
      <c r="B1798" s="33"/>
      <c r="C1798" s="23"/>
      <c r="D1798" s="7" t="s">
        <v>99</v>
      </c>
      <c r="E1798" s="8"/>
      <c r="F1798" s="8" t="s">
        <v>100</v>
      </c>
      <c r="G1798" s="9"/>
      <c r="H1798" s="10"/>
      <c r="I1798" s="7" t="s">
        <v>103</v>
      </c>
      <c r="J1798" s="8"/>
      <c r="K1798" s="8" t="s">
        <v>104</v>
      </c>
      <c r="L1798" s="9"/>
      <c r="M1798" s="23"/>
      <c r="N1798" s="194" t="s">
        <v>74</v>
      </c>
      <c r="O1798" s="195"/>
      <c r="P1798" s="196" t="s">
        <v>75</v>
      </c>
      <c r="Q1798" s="197"/>
      <c r="R1798" s="23"/>
      <c r="S1798" s="7" t="s">
        <v>2</v>
      </c>
      <c r="T1798" s="8"/>
      <c r="U1798" s="8" t="s">
        <v>3</v>
      </c>
      <c r="V1798" s="9"/>
      <c r="W1798" s="20"/>
      <c r="X1798" s="194" t="s">
        <v>108</v>
      </c>
      <c r="Y1798" s="195"/>
      <c r="Z1798" s="196" t="s">
        <v>109</v>
      </c>
      <c r="AA1798" s="197"/>
      <c r="AB1798" s="20"/>
      <c r="AC1798" s="7" t="s">
        <v>107</v>
      </c>
      <c r="AD1798" s="8"/>
      <c r="AE1798" s="8" t="s">
        <v>14</v>
      </c>
      <c r="AF1798" s="9"/>
      <c r="AG1798" s="20"/>
      <c r="AH1798" s="194" t="s">
        <v>112</v>
      </c>
      <c r="AI1798" s="195"/>
      <c r="AJ1798" s="196" t="s">
        <v>113</v>
      </c>
      <c r="AK1798" s="197"/>
      <c r="AL1798" s="20"/>
      <c r="AM1798" s="106" t="s">
        <v>135</v>
      </c>
      <c r="AN1798" s="107"/>
      <c r="AO1798" s="107" t="s">
        <v>136</v>
      </c>
      <c r="AP1798" s="108"/>
      <c r="AQ1798" s="23"/>
      <c r="AR1798" s="194" t="s">
        <v>116</v>
      </c>
      <c r="AS1798" s="195"/>
      <c r="AT1798" s="196" t="s">
        <v>0</v>
      </c>
      <c r="AU1798" s="197"/>
      <c r="AV1798" s="36"/>
      <c r="AW1798" s="7" t="s">
        <v>139</v>
      </c>
      <c r="AX1798" s="8"/>
      <c r="AY1798" s="8" t="s">
        <v>140</v>
      </c>
      <c r="AZ1798" s="9"/>
      <c r="BA1798" s="20"/>
      <c r="BB1798" s="194" t="s">
        <v>119</v>
      </c>
      <c r="BC1798" s="195"/>
      <c r="BD1798" s="196" t="s">
        <v>120</v>
      </c>
      <c r="BE1798" s="197"/>
      <c r="BF1798" s="36"/>
      <c r="BG1798" s="190" t="s">
        <v>143</v>
      </c>
      <c r="BH1798" s="191"/>
      <c r="BI1798" s="192" t="s">
        <v>144</v>
      </c>
      <c r="BJ1798" s="193"/>
      <c r="BK1798" s="36"/>
      <c r="BL1798" s="194" t="s">
        <v>123</v>
      </c>
      <c r="BM1798" s="195"/>
      <c r="BN1798" s="196" t="s">
        <v>124</v>
      </c>
      <c r="BO1798" s="197"/>
      <c r="BP1798" s="36"/>
      <c r="BQ1798" s="7" t="s">
        <v>147</v>
      </c>
      <c r="BR1798" s="8"/>
      <c r="BS1798" s="8" t="s">
        <v>148</v>
      </c>
      <c r="BT1798" s="9"/>
      <c r="BU1798" s="20"/>
      <c r="BV1798" s="194" t="s">
        <v>127</v>
      </c>
      <c r="BW1798" s="195"/>
      <c r="BX1798" s="196" t="s">
        <v>128</v>
      </c>
      <c r="BY1798" s="197"/>
      <c r="BZ1798" s="36"/>
      <c r="CA1798" s="7" t="s">
        <v>151</v>
      </c>
      <c r="CB1798" s="8"/>
      <c r="CC1798" s="8" t="s">
        <v>152</v>
      </c>
      <c r="CD1798" s="9"/>
      <c r="CE1798" s="36"/>
      <c r="CF1798" s="194" t="s">
        <v>131</v>
      </c>
      <c r="CG1798" s="195"/>
      <c r="CH1798" s="196" t="s">
        <v>132</v>
      </c>
      <c r="CI1798" s="197"/>
      <c r="CJ1798" s="23"/>
      <c r="CK1798" s="7" t="s">
        <v>156</v>
      </c>
      <c r="CL1798" s="8"/>
      <c r="CM1798" s="8" t="s">
        <v>157</v>
      </c>
      <c r="CN1798" s="9"/>
      <c r="CO1798" s="23"/>
      <c r="CP1798" s="194" t="s">
        <v>160</v>
      </c>
      <c r="CQ1798" s="195"/>
      <c r="CR1798" s="196" t="s">
        <v>132</v>
      </c>
      <c r="CS1798" s="197"/>
      <c r="CU1798" s="26" t="s">
        <v>15</v>
      </c>
      <c r="CW1798" s="52" t="s">
        <v>46</v>
      </c>
    </row>
    <row r="1799" spans="1:101" ht="18" customHeight="1" thickTop="1" thickBot="1">
      <c r="B1799" s="34">
        <v>4.4400000000000004</v>
      </c>
      <c r="D1799" s="11">
        <v>1</v>
      </c>
      <c r="E1799" s="12">
        <v>0</v>
      </c>
      <c r="F1799" s="13">
        <v>0</v>
      </c>
      <c r="G1799" s="14">
        <v>0</v>
      </c>
      <c r="H1799" s="10"/>
      <c r="I1799" s="11">
        <v>1</v>
      </c>
      <c r="J1799" s="12">
        <v>0</v>
      </c>
      <c r="K1799" s="13">
        <v>0</v>
      </c>
      <c r="L1799" s="40">
        <f t="shared" ref="L1799" si="19046">$B1799*$J$4</f>
        <v>6.3360576000000011</v>
      </c>
      <c r="N1799" s="1">
        <f t="shared" ref="N1799" si="19047">D1799*I1799+F1799*I1802-E1799*J1799-G1799*J1802</f>
        <v>1</v>
      </c>
      <c r="O1799" s="4">
        <f t="shared" ref="O1799" si="19048">(D1799*J1799+E1799*I1799+F1799*J1802+G1799*I1802)</f>
        <v>0</v>
      </c>
      <c r="P1799" s="2">
        <f t="shared" ref="P1799" si="19049">D1799*K1799+F1799*K1802-E1799*L1799-G1799*L1802</f>
        <v>0</v>
      </c>
      <c r="Q1799" s="3">
        <f t="shared" ref="Q1799" si="19050">(D1799*L1799+E1799*K1799+F1799*L1802+G1799*K1802)</f>
        <v>6.3360576000000011</v>
      </c>
      <c r="S1799" s="11">
        <v>1</v>
      </c>
      <c r="T1799" s="12">
        <v>0</v>
      </c>
      <c r="U1799" s="13">
        <v>0</v>
      </c>
      <c r="V1799" s="13">
        <v>0</v>
      </c>
      <c r="W1799" s="20"/>
      <c r="X1799" s="1">
        <f t="shared" ref="X1799" si="19051">N1799*S1799+P1799*S1802-O1799*T1799-Q1799*T1802</f>
        <v>-49.763804128133131</v>
      </c>
      <c r="Y1799" s="4">
        <f t="shared" ref="Y1799" si="19052">(N1799*T1799+O1799*S1799+P1799*T1802+Q1799*S1802)</f>
        <v>0</v>
      </c>
      <c r="Z1799" s="2">
        <f t="shared" ref="Z1799" si="19053">N1799*U1799+P1799*U1802-O1799*V1799-Q1799*V1802</f>
        <v>0</v>
      </c>
      <c r="AA1799" s="3">
        <f t="shared" ref="AA1799" si="19054">(N1799*V1799+O1799*U1799+P1799*V1802+Q1799*U1802)</f>
        <v>6.3360576000000011</v>
      </c>
      <c r="AB1799" s="20"/>
      <c r="AC1799" s="11">
        <v>1</v>
      </c>
      <c r="AD1799" s="12">
        <v>0</v>
      </c>
      <c r="AE1799" s="13">
        <v>0</v>
      </c>
      <c r="AF1799" s="40">
        <f t="shared" ref="AF1799" si="19055">$B1799*$AD$4</f>
        <v>7.6034556000000011</v>
      </c>
      <c r="AG1799" s="20"/>
      <c r="AH1799" s="1">
        <f t="shared" ref="AH1799" si="19056">X1799*AC1799+Z1799*AC1802-Y1799*AD1799-AA1799*AD1802</f>
        <v>-49.763804128133131</v>
      </c>
      <c r="AI1799" s="4">
        <f t="shared" ref="AI1799" si="19057">(X1799*AD1799+Y1799*AC1799+Z1799*AD1802+AA1799*AC1802)</f>
        <v>0</v>
      </c>
      <c r="AJ1799" s="2">
        <f t="shared" ref="AJ1799" si="19058">X1799*AE1799+Z1799*AE1802-Y1799*AF1799-AA1799*AF1802</f>
        <v>0</v>
      </c>
      <c r="AK1799" s="3">
        <f t="shared" ref="AK1799" si="19059">(X1799*AF1799+Y1799*AE1799+Z1799*AF1802+AA1799*AE1802)</f>
        <v>-372.04081757535704</v>
      </c>
      <c r="AL1799" s="20"/>
      <c r="AM1799" s="11">
        <v>1</v>
      </c>
      <c r="AN1799" s="12">
        <v>0</v>
      </c>
      <c r="AO1799" s="13">
        <v>0</v>
      </c>
      <c r="AP1799" s="14">
        <v>0</v>
      </c>
      <c r="AR1799" s="1">
        <f t="shared" ref="AR1799" si="19060">AH1799*AM1799+AJ1799*AM1802-AI1799*AN1799-AK1799*AN1802</f>
        <v>3098.2872536225782</v>
      </c>
      <c r="AS1799" s="4">
        <f t="shared" ref="AS1799" si="19061">(AH1799*AN1799+AI1799*AM1799+AJ1799*AN1802+AK1799*AM1802)</f>
        <v>0</v>
      </c>
      <c r="AT1799" s="2">
        <f t="shared" ref="AT1799" si="19062">AH1799*AO1799+AJ1799*AO1802-AI1799*AP1799-AK1799*AP1802</f>
        <v>0</v>
      </c>
      <c r="AU1799" s="3">
        <f t="shared" ref="AU1799" si="19063">(AH1799*AP1799+AI1799*AO1799+AJ1799*AP1802+AK1799*AO1802)</f>
        <v>-372.04081757535704</v>
      </c>
      <c r="AV1799" s="20"/>
      <c r="AW1799" s="11">
        <v>1</v>
      </c>
      <c r="AX1799" s="12">
        <v>0</v>
      </c>
      <c r="AY1799" s="13">
        <v>0</v>
      </c>
      <c r="AZ1799" s="40">
        <f t="shared" ref="AZ1799" si="19064">$B1799*$AX$4</f>
        <v>7.6034556000000011</v>
      </c>
      <c r="BA1799" s="20"/>
      <c r="BB1799" s="1">
        <f t="shared" ref="BB1799" si="19065">AR1799*AW1799+AT1799*AW1802-AS1799*AX1799-AU1799*AX1802</f>
        <v>3098.2872536225782</v>
      </c>
      <c r="BC1799" s="4">
        <f t="shared" ref="BC1799" si="19066">(AR1799*AX1799+AS1799*AW1799+AT1799*AX1802+AU1799*AW1802)</f>
        <v>0</v>
      </c>
      <c r="BD1799" s="2">
        <f t="shared" ref="BD1799" si="19067">AR1799*AY1799+AT1799*AY1802-AS1799*AZ1799-AU1799*AZ1802</f>
        <v>0</v>
      </c>
      <c r="BE1799" s="3">
        <f t="shared" ref="BE1799" si="19068">(AR1799*AZ1799+AS1799*AY1799+AT1799*AZ1802+AU1799*AY1802)</f>
        <v>23185.648751389857</v>
      </c>
      <c r="BF1799" s="20"/>
      <c r="BG1799" s="11">
        <v>1</v>
      </c>
      <c r="BH1799" s="12">
        <v>0</v>
      </c>
      <c r="BI1799" s="13">
        <v>0</v>
      </c>
      <c r="BJ1799" s="14">
        <v>0</v>
      </c>
      <c r="BK1799" s="20"/>
      <c r="BL1799" s="1">
        <f t="shared" ref="BL1799" si="19069">BB1799*BG1799+BD1799*BG1802-BC1799*BH1799-BE1799*BH1802</f>
        <v>-182662.60794392883</v>
      </c>
      <c r="BM1799" s="4">
        <f t="shared" ref="BM1799" si="19070">(BB1799*BH1799+BC1799*BG1799+BD1799*BH1802+BE1799*BG1802)</f>
        <v>0</v>
      </c>
      <c r="BN1799" s="2">
        <f t="shared" ref="BN1799" si="19071">BB1799*BI1799+BD1799*BI1802-BC1799*BJ1799-BE1799*BJ1802</f>
        <v>0</v>
      </c>
      <c r="BO1799" s="3">
        <f t="shared" ref="BO1799" si="19072">(BB1799*BJ1799+BC1799*BI1799+BD1799*BJ1802+BE1799*BI1802)</f>
        <v>23185.648751389857</v>
      </c>
      <c r="BP1799" s="20"/>
      <c r="BQ1799" s="11">
        <v>1</v>
      </c>
      <c r="BR1799" s="12">
        <v>0</v>
      </c>
      <c r="BS1799" s="13">
        <v>0</v>
      </c>
      <c r="BT1799" s="40">
        <f t="shared" ref="BT1799" si="19073">$B1799*BR$4</f>
        <v>6.3360576000000011</v>
      </c>
      <c r="BU1799" s="20"/>
      <c r="BV1799" s="1">
        <f t="shared" ref="BV1799" si="19074">BL1799*BQ1799+BN1799*BQ1802-BM1799*BR1799-BO1799*BR1802</f>
        <v>-182662.60794392883</v>
      </c>
      <c r="BW1799" s="4">
        <f t="shared" ref="BW1799" si="19075">(BL1799*BR1799+BM1799*BQ1799+BN1799*BR1802+BO1799*BQ1802)</f>
        <v>0</v>
      </c>
      <c r="BX1799" s="2">
        <f t="shared" ref="BX1799" si="19076">BL1799*BS1799+BN1799*BS1802-BM1799*BT1799-BO1799*BT1802</f>
        <v>0</v>
      </c>
      <c r="BY1799" s="3">
        <f t="shared" ref="BY1799" si="19077">(BL1799*BT1799+BM1799*BS1799+BN1799*BT1802+BO1799*BS1802)</f>
        <v>-1134175.1565475608</v>
      </c>
      <c r="BZ1799" s="20"/>
      <c r="CA1799" s="11">
        <v>1</v>
      </c>
      <c r="CB1799" s="12">
        <v>0</v>
      </c>
      <c r="CC1799" s="13">
        <v>0</v>
      </c>
      <c r="CD1799" s="14">
        <v>0</v>
      </c>
      <c r="CE1799" s="20"/>
      <c r="CF1799" s="1">
        <f t="shared" ref="CF1799" si="19078">BV1799*CA1799+BX1799*CA1802-BW1799*CB1799-BY1799*CB1802</f>
        <v>3918845.029937638</v>
      </c>
      <c r="CG1799" s="4">
        <f t="shared" ref="CG1799" si="19079">(BV1799*CB1799+BW1799*CA1799+BX1799*CB1802+BY1799*CA1802)</f>
        <v>0</v>
      </c>
      <c r="CH1799" s="2">
        <f t="shared" ref="CH1799" si="19080">BV1799*CC1799+BX1799*CC1802-BW1799*CD1799-BY1799*CD1802</f>
        <v>0</v>
      </c>
      <c r="CI1799" s="3">
        <f t="shared" ref="CI1799" si="19081">(BV1799*CD1799+BW1799*CC1799+BX1799*CD1802+BY1799*CC1802)</f>
        <v>-1134175.1565475608</v>
      </c>
      <c r="CJ1799" s="28"/>
      <c r="CK1799" s="11">
        <v>1</v>
      </c>
      <c r="CL1799" s="12">
        <v>0</v>
      </c>
      <c r="CM1799" s="13">
        <v>0</v>
      </c>
      <c r="CN1799" s="14">
        <v>0</v>
      </c>
      <c r="CP1799" s="1">
        <f t="shared" ref="CP1799" si="19082">CF1799*CK1799+CH1799*CK1802-CG1799*CL1799-CI1799*CL1802</f>
        <v>3918845.029937638</v>
      </c>
      <c r="CQ1799" s="4">
        <f t="shared" ref="CQ1799" si="19083">(CF1799*CL1799+CG1799*CK1799+CH1799*CL1802+CI1799*CK1802)</f>
        <v>-1134175.1565475608</v>
      </c>
      <c r="CR1799" s="2">
        <f t="shared" ref="CR1799" si="19084">CF1799*CM1799+CH1799*CM1802-CG1799*CN1799-CI1799*CN1802</f>
        <v>0</v>
      </c>
      <c r="CS1799" s="3">
        <f t="shared" ref="CS1799" si="19085">(CF1799*CN1799+CG1799*CM1799+CH1799*CN1802+CI1799*CM1802)</f>
        <v>-1134175.1565475608</v>
      </c>
      <c r="CU1799" s="29">
        <f t="shared" ref="CU1799" si="19086">20*LOG(((1+$CL$4)/$CL$4)/((CP1799+CP1802)^2+(CQ1799+CQ1802)^2)^0.5)</f>
        <v>-137.31079488675047</v>
      </c>
      <c r="CW1799" s="53">
        <f t="shared" ref="CW1799" si="19087">((CP1799^2+CQ1799^2)^0.5)/((CP1802^2+CQ1802^2)^0.5)</f>
        <v>0.28941566912781885</v>
      </c>
    </row>
    <row r="1800" spans="1:101" ht="18" customHeight="1" thickBot="1">
      <c r="D1800" s="11"/>
      <c r="E1800" s="13"/>
      <c r="F1800" s="13"/>
      <c r="G1800" s="15"/>
      <c r="H1800" s="10"/>
      <c r="I1800" s="11"/>
      <c r="J1800" s="13"/>
      <c r="K1800" s="13"/>
      <c r="L1800" s="15"/>
      <c r="N1800" s="5"/>
      <c r="Q1800" s="6"/>
      <c r="S1800" s="11"/>
      <c r="T1800" s="13"/>
      <c r="U1800" s="13"/>
      <c r="V1800" s="15"/>
      <c r="W1800" s="20"/>
      <c r="X1800" s="5"/>
      <c r="AA1800" s="6"/>
      <c r="AB1800" s="20"/>
      <c r="AC1800" s="11"/>
      <c r="AD1800" s="13"/>
      <c r="AE1800" s="13"/>
      <c r="AF1800" s="15"/>
      <c r="AG1800" s="20"/>
      <c r="AH1800" s="5"/>
      <c r="AK1800" s="6"/>
      <c r="AL1800" s="20"/>
      <c r="AM1800" s="11"/>
      <c r="AN1800" s="13"/>
      <c r="AO1800" s="13"/>
      <c r="AP1800" s="15"/>
      <c r="AR1800" s="5"/>
      <c r="AU1800" s="6"/>
      <c r="AW1800" s="11"/>
      <c r="AX1800" s="13"/>
      <c r="AY1800" s="13"/>
      <c r="AZ1800" s="15"/>
      <c r="BA1800" s="20"/>
      <c r="BB1800" s="5"/>
      <c r="BE1800" s="6"/>
      <c r="BG1800" s="11"/>
      <c r="BH1800" s="13"/>
      <c r="BI1800" s="13"/>
      <c r="BJ1800" s="15"/>
      <c r="BL1800" s="5"/>
      <c r="BO1800" s="6"/>
      <c r="BQ1800" s="11"/>
      <c r="BR1800" s="13"/>
      <c r="BS1800" s="13"/>
      <c r="BT1800" s="15"/>
      <c r="BU1800" s="20"/>
      <c r="BV1800" s="5"/>
      <c r="BY1800" s="6"/>
      <c r="CA1800" s="11"/>
      <c r="CB1800" s="13"/>
      <c r="CC1800" s="13"/>
      <c r="CD1800" s="15"/>
      <c r="CF1800" s="5"/>
      <c r="CI1800" s="6"/>
      <c r="CK1800" s="11"/>
      <c r="CL1800" s="13"/>
      <c r="CM1800" s="13"/>
      <c r="CN1800" s="15"/>
      <c r="CP1800" s="5"/>
      <c r="CS1800" s="6"/>
      <c r="CW1800" s="54"/>
    </row>
    <row r="1801" spans="1:101" ht="18" customHeight="1" thickBot="1">
      <c r="D1801" s="11" t="s">
        <v>101</v>
      </c>
      <c r="E1801" s="13"/>
      <c r="F1801" s="13" t="s">
        <v>102</v>
      </c>
      <c r="G1801" s="15"/>
      <c r="H1801" s="10"/>
      <c r="I1801" s="11" t="s">
        <v>106</v>
      </c>
      <c r="J1801" s="13"/>
      <c r="K1801" s="13" t="s">
        <v>105</v>
      </c>
      <c r="L1801" s="15"/>
      <c r="N1801" s="194" t="s">
        <v>16</v>
      </c>
      <c r="O1801" s="195"/>
      <c r="P1801" s="196" t="s">
        <v>17</v>
      </c>
      <c r="Q1801" s="197"/>
      <c r="S1801" s="11" t="s">
        <v>4</v>
      </c>
      <c r="T1801" s="13"/>
      <c r="U1801" s="13" t="s">
        <v>5</v>
      </c>
      <c r="V1801" s="15"/>
      <c r="W1801" s="20"/>
      <c r="X1801" s="194" t="s">
        <v>111</v>
      </c>
      <c r="Y1801" s="195"/>
      <c r="Z1801" s="196" t="s">
        <v>110</v>
      </c>
      <c r="AA1801" s="197"/>
      <c r="AB1801" s="20"/>
      <c r="AC1801" s="11" t="s">
        <v>18</v>
      </c>
      <c r="AD1801" s="13"/>
      <c r="AE1801" s="13" t="s">
        <v>19</v>
      </c>
      <c r="AF1801" s="15"/>
      <c r="AG1801" s="20"/>
      <c r="AH1801" s="194" t="s">
        <v>114</v>
      </c>
      <c r="AI1801" s="195"/>
      <c r="AJ1801" s="196" t="s">
        <v>115</v>
      </c>
      <c r="AK1801" s="197"/>
      <c r="AL1801" s="20"/>
      <c r="AM1801" s="11" t="s">
        <v>138</v>
      </c>
      <c r="AN1801" s="13"/>
      <c r="AO1801" s="13" t="s">
        <v>137</v>
      </c>
      <c r="AP1801" s="15"/>
      <c r="AR1801" s="194" t="s">
        <v>117</v>
      </c>
      <c r="AS1801" s="195"/>
      <c r="AT1801" s="196" t="s">
        <v>118</v>
      </c>
      <c r="AU1801" s="197"/>
      <c r="AV1801" s="36"/>
      <c r="AW1801" s="11" t="s">
        <v>142</v>
      </c>
      <c r="AX1801" s="13"/>
      <c r="AY1801" s="13" t="s">
        <v>141</v>
      </c>
      <c r="AZ1801" s="15"/>
      <c r="BA1801" s="20"/>
      <c r="BB1801" s="194" t="s">
        <v>122</v>
      </c>
      <c r="BC1801" s="195"/>
      <c r="BD1801" s="196" t="s">
        <v>121</v>
      </c>
      <c r="BE1801" s="197"/>
      <c r="BF1801" s="36"/>
      <c r="BG1801" s="11" t="s">
        <v>145</v>
      </c>
      <c r="BH1801" s="13"/>
      <c r="BI1801" s="13" t="s">
        <v>146</v>
      </c>
      <c r="BJ1801" s="15"/>
      <c r="BK1801" s="36"/>
      <c r="BL1801" s="194" t="s">
        <v>125</v>
      </c>
      <c r="BM1801" s="195"/>
      <c r="BN1801" s="196" t="s">
        <v>126</v>
      </c>
      <c r="BO1801" s="197"/>
      <c r="BP1801" s="36"/>
      <c r="BQ1801" s="11" t="s">
        <v>150</v>
      </c>
      <c r="BR1801" s="13"/>
      <c r="BS1801" s="13" t="s">
        <v>149</v>
      </c>
      <c r="BT1801" s="15"/>
      <c r="BU1801" s="20"/>
      <c r="BV1801" s="194" t="s">
        <v>129</v>
      </c>
      <c r="BW1801" s="195"/>
      <c r="BX1801" s="196" t="s">
        <v>130</v>
      </c>
      <c r="BY1801" s="197"/>
      <c r="BZ1801" s="36"/>
      <c r="CA1801" s="11" t="s">
        <v>154</v>
      </c>
      <c r="CB1801" s="13"/>
      <c r="CC1801" s="13" t="s">
        <v>153</v>
      </c>
      <c r="CD1801" s="15"/>
      <c r="CE1801" s="36"/>
      <c r="CF1801" s="194" t="s">
        <v>134</v>
      </c>
      <c r="CG1801" s="195"/>
      <c r="CH1801" s="196" t="s">
        <v>133</v>
      </c>
      <c r="CI1801" s="197"/>
      <c r="CK1801" s="11" t="s">
        <v>159</v>
      </c>
      <c r="CL1801" s="13"/>
      <c r="CM1801" s="13" t="s">
        <v>158</v>
      </c>
      <c r="CN1801" s="15"/>
      <c r="CP1801" s="109" t="s">
        <v>161</v>
      </c>
      <c r="CQ1801" s="110"/>
      <c r="CR1801" s="111" t="s">
        <v>162</v>
      </c>
      <c r="CS1801" s="112"/>
      <c r="CU1801" s="38" t="s">
        <v>29</v>
      </c>
      <c r="CW1801" s="55" t="s">
        <v>47</v>
      </c>
    </row>
    <row r="1802" spans="1:101" ht="18" customHeight="1" thickTop="1" thickBot="1">
      <c r="D1802" s="16">
        <v>0</v>
      </c>
      <c r="E1802" s="17">
        <f t="shared" ref="E1802" si="19088">$B1799*$E$4</f>
        <v>3.6162912</v>
      </c>
      <c r="F1802" s="18">
        <v>1</v>
      </c>
      <c r="G1802" s="19">
        <v>0</v>
      </c>
      <c r="H1802" s="10"/>
      <c r="I1802" s="16">
        <v>0</v>
      </c>
      <c r="J1802" s="17">
        <v>0</v>
      </c>
      <c r="K1802" s="18">
        <v>1</v>
      </c>
      <c r="L1802" s="19">
        <v>0</v>
      </c>
      <c r="N1802" s="1">
        <f t="shared" ref="N1802" si="19089">D1802*I1799+F1802*I1802-E1802*J1799-G1802*J1802</f>
        <v>0</v>
      </c>
      <c r="O1802" s="4">
        <f t="shared" ref="O1802" si="19090">(D1802*J1799+E1802*I1799+F1802*J1802+G1802*I1802)</f>
        <v>3.6162912</v>
      </c>
      <c r="P1802" s="2">
        <f t="shared" ref="P1802" si="19091">D1802*K1799+F1802*K1802-E1802*L1799-G1802*L1802</f>
        <v>-21.913029341573125</v>
      </c>
      <c r="Q1802" s="3">
        <f t="shared" ref="Q1802" si="19092">(D1802*L1799+E1802*K1799+F1802*L1802+G1802*K1802)</f>
        <v>0</v>
      </c>
      <c r="S1802" s="16">
        <v>0</v>
      </c>
      <c r="T1802" s="17">
        <f t="shared" ref="T1802" si="19093">$B1799*$T$4</f>
        <v>8.0118912000000009</v>
      </c>
      <c r="U1802" s="18">
        <v>1</v>
      </c>
      <c r="V1802" s="19">
        <v>0</v>
      </c>
      <c r="W1802" s="20"/>
      <c r="X1802" s="1">
        <f t="shared" ref="X1802" si="19094">N1802*S1799+P1802*S1802-O1802*T1799-Q1802*T1802</f>
        <v>0</v>
      </c>
      <c r="Y1802" s="4">
        <f t="shared" ref="Y1802" si="19095">(N1802*T1799+O1802*S1799+P1802*T1802+Q1802*S1802)</f>
        <v>-171.94851574709153</v>
      </c>
      <c r="Z1802" s="2">
        <f t="shared" ref="Z1802" si="19096">N1802*U1799+P1802*U1802-O1802*V1799-Q1802*V1802</f>
        <v>-21.913029341573125</v>
      </c>
      <c r="AA1802" s="3">
        <f t="shared" ref="AA1802" si="19097">(N1802*V1799+O1802*U1799+P1802*V1802+Q1802*U1802)</f>
        <v>0</v>
      </c>
      <c r="AB1802" s="20"/>
      <c r="AC1802" s="16">
        <v>0</v>
      </c>
      <c r="AD1802" s="17">
        <v>0</v>
      </c>
      <c r="AE1802" s="18">
        <v>1</v>
      </c>
      <c r="AF1802" s="19">
        <v>0</v>
      </c>
      <c r="AG1802" s="20"/>
      <c r="AH1802" s="1">
        <f t="shared" ref="AH1802" si="19098">X1802*AC1799+Z1802*AC1802-Y1802*AD1799-AA1802*AD1802</f>
        <v>0</v>
      </c>
      <c r="AI1802" s="4">
        <f t="shared" ref="AI1802" si="19099">(X1802*AD1799+Y1802*AC1799+Z1802*AD1802+AA1802*AC1802)</f>
        <v>-171.94851574709153</v>
      </c>
      <c r="AJ1802" s="2">
        <f t="shared" ref="AJ1802" si="19100">X1802*AE1799+Z1802*AE1802-Y1802*AF1799-AA1802*AF1802</f>
        <v>1285.4898756273385</v>
      </c>
      <c r="AK1802" s="3">
        <f t="shared" ref="AK1802" si="19101">(X1802*AF1799+Y1802*AE1799+Z1802*AF1802+AA1802*AE1802)</f>
        <v>0</v>
      </c>
      <c r="AL1802" s="20"/>
      <c r="AM1802" s="16">
        <v>0</v>
      </c>
      <c r="AN1802" s="17">
        <f t="shared" ref="AN1802" si="19102">$B1799*$AN$4</f>
        <v>8.4615743999999999</v>
      </c>
      <c r="AO1802" s="18">
        <v>1</v>
      </c>
      <c r="AP1802" s="19">
        <v>0</v>
      </c>
      <c r="AR1802" s="1">
        <f t="shared" ref="AR1802" si="19103">AH1802*AM1799+AJ1802*AM1802-AI1802*AN1799-AK1802*AN1802</f>
        <v>0</v>
      </c>
      <c r="AS1802" s="4">
        <f t="shared" ref="AS1802" si="19104">(AH1802*AN1799+AI1802*AM1799+AJ1802*AN1802+AK1802*AM1802)</f>
        <v>10705.319707320379</v>
      </c>
      <c r="AT1802" s="2">
        <f t="shared" ref="AT1802" si="19105">AH1802*AO1799+AJ1802*AO1802-AI1802*AP1799-AK1802*AP1802</f>
        <v>1285.4898756273385</v>
      </c>
      <c r="AU1802" s="3">
        <f t="shared" ref="AU1802" si="19106">(AH1802*AP1799+AI1802*AO1799+AJ1802*AP1802+AK1802*AO1802)</f>
        <v>0</v>
      </c>
      <c r="AV1802" s="20"/>
      <c r="AW1802" s="16">
        <v>0</v>
      </c>
      <c r="AX1802" s="17">
        <v>0</v>
      </c>
      <c r="AY1802" s="18">
        <v>1</v>
      </c>
      <c r="AZ1802" s="19">
        <v>0</v>
      </c>
      <c r="BA1802" s="20"/>
      <c r="BB1802" s="1">
        <f t="shared" ref="BB1802" si="19107">AR1802*AW1799+AT1802*AW1802-AS1802*AX1799-AU1802*AX1802</f>
        <v>0</v>
      </c>
      <c r="BC1802" s="4">
        <f t="shared" ref="BC1802" si="19108">(AR1802*AX1799+AS1802*AW1799+AT1802*AX1802+AU1802*AW1802)</f>
        <v>10705.319707320379</v>
      </c>
      <c r="BD1802" s="2">
        <f t="shared" ref="BD1802" si="19109">AR1802*AY1799+AT1802*AY1802-AS1802*AZ1799-AU1802*AZ1802</f>
        <v>-80111.933202788176</v>
      </c>
      <c r="BE1802" s="3">
        <f t="shared" ref="BE1802" si="19110">(AR1802*AZ1799+AS1802*AY1799+AT1802*AZ1802+AU1802*AY1802)</f>
        <v>0</v>
      </c>
      <c r="BF1802" s="20"/>
      <c r="BG1802" s="16">
        <v>0</v>
      </c>
      <c r="BH1802" s="17">
        <f t="shared" ref="BH1802" si="19111">$B1799*$BH$4</f>
        <v>8.0118912000000009</v>
      </c>
      <c r="BI1802" s="18">
        <v>1</v>
      </c>
      <c r="BJ1802" s="19">
        <v>0</v>
      </c>
      <c r="BK1802" s="20"/>
      <c r="BL1802" s="1">
        <f t="shared" ref="BL1802" si="19112">BB1802*BG1799+BD1802*BG1802-BC1802*BH1799-BE1802*BH1802</f>
        <v>0</v>
      </c>
      <c r="BM1802" s="4">
        <f t="shared" ref="BM1802" si="19113">(BB1802*BH1799+BC1802*BG1799+BD1802*BH1802+BE1802*BG1802)</f>
        <v>-631142.77293508605</v>
      </c>
      <c r="BN1802" s="2">
        <f t="shared" ref="BN1802" si="19114">BB1802*BI1799+BD1802*BI1802-BC1802*BJ1799-BE1802*BJ1802</f>
        <v>-80111.933202788176</v>
      </c>
      <c r="BO1802" s="3">
        <f t="shared" ref="BO1802" si="19115">(BB1802*BJ1799+BC1802*BI1799+BD1802*BJ1802+BE1802*BI1802)</f>
        <v>0</v>
      </c>
      <c r="BP1802" s="20"/>
      <c r="BQ1802" s="16">
        <v>0</v>
      </c>
      <c r="BR1802" s="17">
        <v>0</v>
      </c>
      <c r="BS1802" s="18">
        <v>1</v>
      </c>
      <c r="BT1802" s="19">
        <v>0</v>
      </c>
      <c r="BU1802" s="20"/>
      <c r="BV1802" s="1">
        <f t="shared" ref="BV1802" si="19116">BL1802*BQ1799+BN1802*BQ1802-BM1802*BR1799-BO1802*BR1802</f>
        <v>0</v>
      </c>
      <c r="BW1802" s="4">
        <f t="shared" ref="BW1802" si="19117">(BL1802*BR1799+BM1802*BQ1799+BN1802*BR1802+BO1802*BQ1802)</f>
        <v>-631142.77293508605</v>
      </c>
      <c r="BX1802" s="2">
        <f t="shared" ref="BX1802" si="19118">BL1802*BS1799+BN1802*BS1802-BM1802*BT1799-BO1802*BT1802</f>
        <v>3918845.0299376389</v>
      </c>
      <c r="BY1802" s="3">
        <f t="shared" ref="BY1802" si="19119">(BL1802*BT1799+BM1802*BS1799+BN1802*BT1802+BO1802*BS1802)</f>
        <v>0</v>
      </c>
      <c r="BZ1802" s="20"/>
      <c r="CA1802" s="16">
        <v>0</v>
      </c>
      <c r="CB1802" s="17">
        <f t="shared" ref="CB1802" si="19120">$B1799*$CB$4</f>
        <v>3.6162912</v>
      </c>
      <c r="CC1802" s="18">
        <v>1</v>
      </c>
      <c r="CD1802" s="19">
        <v>0</v>
      </c>
      <c r="CE1802" s="20"/>
      <c r="CF1802" s="1">
        <f t="shared" ref="CF1802" si="19121">BV1802*CA1799+BX1802*CA1802-BW1802*CB1799-BY1802*CB1802</f>
        <v>0</v>
      </c>
      <c r="CG1802" s="4">
        <f t="shared" ref="CG1802" si="19122">(BV1802*CB1799+BW1802*CA1799+BX1802*CB1802+BY1802*CA1802)</f>
        <v>13540542.022992134</v>
      </c>
      <c r="CH1802" s="2">
        <f t="shared" ref="CH1802" si="19123">BV1802*CC1799+BX1802*CC1802-BW1802*CD1799-BY1802*CD1802</f>
        <v>3918845.0299376389</v>
      </c>
      <c r="CI1802" s="3">
        <f t="shared" ref="CI1802" si="19124">(BV1802*CD1799+BW1802*CC1799+BX1802*CD1802+BY1802*CC1802)</f>
        <v>0</v>
      </c>
      <c r="CK1802" s="16">
        <f t="shared" ref="CK1802" si="19125">1/$CL$4</f>
        <v>1</v>
      </c>
      <c r="CL1802" s="17">
        <v>0</v>
      </c>
      <c r="CM1802" s="18">
        <v>1</v>
      </c>
      <c r="CN1802" s="19">
        <v>0</v>
      </c>
      <c r="CP1802" s="1">
        <f t="shared" ref="CP1802" si="19126">CF1802*CK1799+CH1802*CK1802-CG1802*CL1799-CI1802*CL1802</f>
        <v>3918845.0299376389</v>
      </c>
      <c r="CQ1802" s="4">
        <f t="shared" ref="CQ1802" si="19127">(CF1802*CL1799+CG1802*CK1799+CH1802*CL1802+CI1802*CK1802)</f>
        <v>13540542.022992134</v>
      </c>
      <c r="CR1802" s="2">
        <f t="shared" ref="CR1802" si="19128">CF1802*CM1799+CH1802*CM1802-CG1802*CN1799-CI1802*CN1802</f>
        <v>3918845.0299376389</v>
      </c>
      <c r="CS1802" s="3">
        <f t="shared" ref="CS1802" si="19129">(CF1802*CN1799+CG1802*CM1799+CH1802*CN1802+CI1802*CM1802)</f>
        <v>0</v>
      </c>
      <c r="CU1802" s="39">
        <f t="shared" ref="CU1802" si="19130">(180/PI())*ATAN(-1*(CQ1799/CP1799))</f>
        <v>16.141271714232808</v>
      </c>
      <c r="CW1802" s="56">
        <f t="shared" ref="CW1802" si="19131">20*LOG(((1-(10^(CU1799/20)^2)*(1-((1-CW1799)/(1+CW1799))^2))^0.5))</f>
        <v>-5.5930993060090835E-14</v>
      </c>
    </row>
    <row r="1803" spans="1:101" ht="18" customHeight="1"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/>
      <c r="R1803" s="20"/>
      <c r="S1803" s="20"/>
      <c r="T1803" s="20"/>
      <c r="U1803" s="20"/>
      <c r="V1803" s="20"/>
      <c r="W1803" s="20"/>
      <c r="X1803" s="20"/>
      <c r="Y1803" s="20"/>
      <c r="Z1803" s="20"/>
      <c r="AA1803" s="20"/>
      <c r="AB1803" s="30"/>
      <c r="AC1803" s="20"/>
      <c r="AD1803" s="20"/>
      <c r="AE1803" s="20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</row>
    <row r="1804" spans="1:101" ht="18" customHeight="1"/>
    <row r="1805" spans="1:101" ht="18" customHeight="1" thickBot="1">
      <c r="A1805" s="23"/>
      <c r="B1805" s="23"/>
      <c r="C1805" s="23"/>
      <c r="D1805" s="20" t="s">
        <v>6</v>
      </c>
      <c r="E1805" s="20"/>
      <c r="F1805" s="20"/>
      <c r="G1805" s="20"/>
      <c r="H1805" s="20"/>
      <c r="I1805" s="20" t="s">
        <v>7</v>
      </c>
      <c r="J1805" s="20"/>
      <c r="K1805" s="20"/>
      <c r="L1805" s="20"/>
      <c r="M1805" s="23"/>
      <c r="N1805" s="23"/>
      <c r="O1805" s="24" t="s">
        <v>8</v>
      </c>
      <c r="P1805" s="23"/>
      <c r="Q1805" s="23"/>
      <c r="R1805" s="23"/>
      <c r="S1805" s="20"/>
      <c r="T1805" s="20" t="s">
        <v>9</v>
      </c>
      <c r="U1805" s="23"/>
      <c r="V1805" s="23"/>
      <c r="W1805" s="23"/>
      <c r="X1805" s="23"/>
      <c r="Y1805" s="24" t="s">
        <v>10</v>
      </c>
      <c r="Z1805" s="23"/>
      <c r="AA1805" s="23"/>
      <c r="AB1805" s="23"/>
      <c r="AC1805" s="24" t="s">
        <v>11</v>
      </c>
      <c r="AD1805" s="20"/>
      <c r="AE1805" s="20"/>
      <c r="AF1805" s="20"/>
      <c r="AG1805" s="20"/>
      <c r="AH1805" s="23"/>
      <c r="AI1805" s="24" t="s">
        <v>12</v>
      </c>
      <c r="AJ1805" s="23"/>
      <c r="AK1805" s="23"/>
      <c r="AL1805" s="20"/>
      <c r="AM1805" s="24" t="s">
        <v>21</v>
      </c>
      <c r="AN1805" s="20"/>
      <c r="AO1805" s="23"/>
      <c r="AP1805" s="23"/>
      <c r="AQ1805" s="23"/>
      <c r="AR1805" s="23"/>
      <c r="AS1805" s="24" t="s">
        <v>87</v>
      </c>
      <c r="AT1805" s="23"/>
      <c r="AU1805" s="23"/>
      <c r="AV1805" s="23"/>
      <c r="AW1805" s="24" t="s">
        <v>22</v>
      </c>
      <c r="AX1805" s="20"/>
      <c r="AY1805" s="20"/>
      <c r="AZ1805" s="20"/>
      <c r="BA1805" s="20"/>
      <c r="BB1805" s="23"/>
      <c r="BC1805" s="24" t="s">
        <v>13</v>
      </c>
      <c r="BD1805" s="23"/>
      <c r="BE1805" s="23"/>
      <c r="BF1805" s="23"/>
      <c r="BG1805" s="24" t="s">
        <v>23</v>
      </c>
      <c r="BH1805" s="20"/>
      <c r="BI1805" s="23"/>
      <c r="BJ1805" s="23"/>
      <c r="BK1805" s="23"/>
      <c r="BL1805" s="23"/>
      <c r="BM1805" s="24" t="s">
        <v>24</v>
      </c>
      <c r="BN1805" s="23"/>
      <c r="BO1805" s="23"/>
      <c r="BP1805" s="23"/>
      <c r="BQ1805" s="24" t="s">
        <v>22</v>
      </c>
      <c r="BR1805" s="20"/>
      <c r="BS1805" s="20"/>
      <c r="BT1805" s="20"/>
      <c r="BU1805" s="20"/>
      <c r="BV1805" s="23"/>
      <c r="BW1805" s="24" t="s">
        <v>25</v>
      </c>
      <c r="BX1805" s="23"/>
      <c r="BY1805" s="23"/>
      <c r="BZ1805" s="23"/>
      <c r="CA1805" s="24" t="s">
        <v>23</v>
      </c>
      <c r="CB1805" s="20"/>
      <c r="CC1805" s="23"/>
      <c r="CD1805" s="23"/>
      <c r="CE1805" s="23"/>
      <c r="CF1805" s="23"/>
      <c r="CG1805" s="24" t="s">
        <v>88</v>
      </c>
      <c r="CH1805" s="23"/>
      <c r="CI1805" s="23"/>
      <c r="CJ1805" s="23"/>
      <c r="CK1805" s="24" t="s">
        <v>155</v>
      </c>
      <c r="CL1805" s="24"/>
      <c r="CM1805" s="23"/>
      <c r="CN1805" s="23"/>
      <c r="CO1805" s="23"/>
      <c r="CP1805" s="23"/>
      <c r="CQ1805" s="24" t="s">
        <v>89</v>
      </c>
      <c r="CR1805" s="23"/>
      <c r="CS1805" s="23"/>
    </row>
    <row r="1806" spans="1:101" ht="18" customHeight="1" thickBot="1">
      <c r="A1806" s="23"/>
      <c r="B1806" s="33"/>
      <c r="C1806" s="23"/>
      <c r="D1806" s="7" t="s">
        <v>99</v>
      </c>
      <c r="E1806" s="8"/>
      <c r="F1806" s="8" t="s">
        <v>100</v>
      </c>
      <c r="G1806" s="9"/>
      <c r="H1806" s="10"/>
      <c r="I1806" s="7" t="s">
        <v>103</v>
      </c>
      <c r="J1806" s="8"/>
      <c r="K1806" s="8" t="s">
        <v>104</v>
      </c>
      <c r="L1806" s="9"/>
      <c r="M1806" s="23"/>
      <c r="N1806" s="194" t="s">
        <v>74</v>
      </c>
      <c r="O1806" s="195"/>
      <c r="P1806" s="196" t="s">
        <v>75</v>
      </c>
      <c r="Q1806" s="197"/>
      <c r="R1806" s="23"/>
      <c r="S1806" s="7" t="s">
        <v>2</v>
      </c>
      <c r="T1806" s="8"/>
      <c r="U1806" s="8" t="s">
        <v>3</v>
      </c>
      <c r="V1806" s="9"/>
      <c r="W1806" s="20"/>
      <c r="X1806" s="194" t="s">
        <v>108</v>
      </c>
      <c r="Y1806" s="195"/>
      <c r="Z1806" s="196" t="s">
        <v>109</v>
      </c>
      <c r="AA1806" s="197"/>
      <c r="AB1806" s="20"/>
      <c r="AC1806" s="7" t="s">
        <v>107</v>
      </c>
      <c r="AD1806" s="8"/>
      <c r="AE1806" s="8" t="s">
        <v>14</v>
      </c>
      <c r="AF1806" s="9"/>
      <c r="AG1806" s="20"/>
      <c r="AH1806" s="194" t="s">
        <v>112</v>
      </c>
      <c r="AI1806" s="195"/>
      <c r="AJ1806" s="196" t="s">
        <v>113</v>
      </c>
      <c r="AK1806" s="197"/>
      <c r="AL1806" s="20"/>
      <c r="AM1806" s="106" t="s">
        <v>135</v>
      </c>
      <c r="AN1806" s="107"/>
      <c r="AO1806" s="107" t="s">
        <v>136</v>
      </c>
      <c r="AP1806" s="108"/>
      <c r="AQ1806" s="23"/>
      <c r="AR1806" s="194" t="s">
        <v>116</v>
      </c>
      <c r="AS1806" s="195"/>
      <c r="AT1806" s="196" t="s">
        <v>0</v>
      </c>
      <c r="AU1806" s="197"/>
      <c r="AV1806" s="36"/>
      <c r="AW1806" s="7" t="s">
        <v>139</v>
      </c>
      <c r="AX1806" s="8"/>
      <c r="AY1806" s="8" t="s">
        <v>140</v>
      </c>
      <c r="AZ1806" s="9"/>
      <c r="BA1806" s="20"/>
      <c r="BB1806" s="194" t="s">
        <v>119</v>
      </c>
      <c r="BC1806" s="195"/>
      <c r="BD1806" s="196" t="s">
        <v>120</v>
      </c>
      <c r="BE1806" s="197"/>
      <c r="BF1806" s="36"/>
      <c r="BG1806" s="190" t="s">
        <v>143</v>
      </c>
      <c r="BH1806" s="191"/>
      <c r="BI1806" s="192" t="s">
        <v>144</v>
      </c>
      <c r="BJ1806" s="193"/>
      <c r="BK1806" s="36"/>
      <c r="BL1806" s="194" t="s">
        <v>123</v>
      </c>
      <c r="BM1806" s="195"/>
      <c r="BN1806" s="196" t="s">
        <v>124</v>
      </c>
      <c r="BO1806" s="197"/>
      <c r="BP1806" s="36"/>
      <c r="BQ1806" s="7" t="s">
        <v>147</v>
      </c>
      <c r="BR1806" s="8"/>
      <c r="BS1806" s="8" t="s">
        <v>148</v>
      </c>
      <c r="BT1806" s="9"/>
      <c r="BU1806" s="20"/>
      <c r="BV1806" s="194" t="s">
        <v>127</v>
      </c>
      <c r="BW1806" s="195"/>
      <c r="BX1806" s="196" t="s">
        <v>128</v>
      </c>
      <c r="BY1806" s="197"/>
      <c r="BZ1806" s="36"/>
      <c r="CA1806" s="7" t="s">
        <v>151</v>
      </c>
      <c r="CB1806" s="8"/>
      <c r="CC1806" s="8" t="s">
        <v>152</v>
      </c>
      <c r="CD1806" s="9"/>
      <c r="CE1806" s="36"/>
      <c r="CF1806" s="194" t="s">
        <v>131</v>
      </c>
      <c r="CG1806" s="195"/>
      <c r="CH1806" s="196" t="s">
        <v>132</v>
      </c>
      <c r="CI1806" s="197"/>
      <c r="CJ1806" s="23"/>
      <c r="CK1806" s="7" t="s">
        <v>156</v>
      </c>
      <c r="CL1806" s="8"/>
      <c r="CM1806" s="8" t="s">
        <v>157</v>
      </c>
      <c r="CN1806" s="9"/>
      <c r="CO1806" s="23"/>
      <c r="CP1806" s="194" t="s">
        <v>160</v>
      </c>
      <c r="CQ1806" s="195"/>
      <c r="CR1806" s="196" t="s">
        <v>132</v>
      </c>
      <c r="CS1806" s="197"/>
      <c r="CU1806" s="26" t="s">
        <v>15</v>
      </c>
      <c r="CW1806" s="52" t="s">
        <v>46</v>
      </c>
    </row>
    <row r="1807" spans="1:101" ht="18" customHeight="1" thickTop="1" thickBot="1">
      <c r="B1807" s="34">
        <v>4.46</v>
      </c>
      <c r="D1807" s="11">
        <v>1</v>
      </c>
      <c r="E1807" s="12">
        <v>0</v>
      </c>
      <c r="F1807" s="13">
        <v>0</v>
      </c>
      <c r="G1807" s="14">
        <v>0</v>
      </c>
      <c r="H1807" s="10"/>
      <c r="I1807" s="11">
        <v>1</v>
      </c>
      <c r="J1807" s="12">
        <v>0</v>
      </c>
      <c r="K1807" s="13">
        <v>0</v>
      </c>
      <c r="L1807" s="40">
        <f t="shared" ref="L1807" si="19132">$B1807*$J$4</f>
        <v>6.3645984000000002</v>
      </c>
      <c r="N1807" s="1">
        <f t="shared" ref="N1807" si="19133">D1807*I1807+F1807*I1810-E1807*J1807-G1807*J1810</f>
        <v>1</v>
      </c>
      <c r="O1807" s="4">
        <f t="shared" ref="O1807" si="19134">(D1807*J1807+E1807*I1807+F1807*J1810+G1807*I1810)</f>
        <v>0</v>
      </c>
      <c r="P1807" s="2">
        <f t="shared" ref="P1807" si="19135">D1807*K1807+F1807*K1810-E1807*L1807-G1807*L1810</f>
        <v>0</v>
      </c>
      <c r="Q1807" s="3">
        <f t="shared" ref="Q1807" si="19136">(D1807*L1807+E1807*K1807+F1807*L1810+G1807*K1810)</f>
        <v>6.3645984000000002</v>
      </c>
      <c r="S1807" s="11">
        <v>1</v>
      </c>
      <c r="T1807" s="12">
        <v>0</v>
      </c>
      <c r="U1807" s="13">
        <v>0</v>
      </c>
      <c r="V1807" s="13">
        <v>0</v>
      </c>
      <c r="W1807" s="20"/>
      <c r="X1807" s="1">
        <f t="shared" ref="X1807" si="19137">N1807*S1807+P1807*S1810-O1807*T1807-Q1807*T1810</f>
        <v>-50.222165722910717</v>
      </c>
      <c r="Y1807" s="4">
        <f t="shared" ref="Y1807" si="19138">(N1807*T1807+O1807*S1807+P1807*T1810+Q1807*S1810)</f>
        <v>0</v>
      </c>
      <c r="Z1807" s="2">
        <f t="shared" ref="Z1807" si="19139">N1807*U1807+P1807*U1810-O1807*V1807-Q1807*V1810</f>
        <v>0</v>
      </c>
      <c r="AA1807" s="3">
        <f t="shared" ref="AA1807" si="19140">(N1807*V1807+O1807*U1807+P1807*V1810+Q1807*U1810)</f>
        <v>6.3645984000000002</v>
      </c>
      <c r="AB1807" s="20"/>
      <c r="AC1807" s="11">
        <v>1</v>
      </c>
      <c r="AD1807" s="12">
        <v>0</v>
      </c>
      <c r="AE1807" s="13">
        <v>0</v>
      </c>
      <c r="AF1807" s="40">
        <f t="shared" ref="AF1807" si="19141">$B1807*$AD$4</f>
        <v>7.6377054000000006</v>
      </c>
      <c r="AG1807" s="20"/>
      <c r="AH1807" s="1">
        <f t="shared" ref="AH1807" si="19142">X1807*AC1807+Z1807*AC1810-Y1807*AD1807-AA1807*AD1810</f>
        <v>-50.222165722910717</v>
      </c>
      <c r="AI1807" s="4">
        <f t="shared" ref="AI1807" si="19143">(X1807*AD1807+Y1807*AC1807+Z1807*AD1810+AA1807*AC1810)</f>
        <v>0</v>
      </c>
      <c r="AJ1807" s="2">
        <f t="shared" ref="AJ1807" si="19144">X1807*AE1807+Z1807*AE1810-Y1807*AF1807-AA1807*AF1810</f>
        <v>0</v>
      </c>
      <c r="AK1807" s="3">
        <f t="shared" ref="AK1807" si="19145">(X1807*AF1807+Y1807*AE1807+Z1807*AF1810+AA1807*AE1810)</f>
        <v>-377.21750794157015</v>
      </c>
      <c r="AL1807" s="20"/>
      <c r="AM1807" s="11">
        <v>1</v>
      </c>
      <c r="AN1807" s="12">
        <v>0</v>
      </c>
      <c r="AO1807" s="13">
        <v>0</v>
      </c>
      <c r="AP1807" s="14">
        <v>0</v>
      </c>
      <c r="AR1807" s="1">
        <f t="shared" ref="AR1807" si="19146">AH1807*AM1807+AJ1807*AM1810-AI1807*AN1807-AK1807*AN1810</f>
        <v>3156.0095634659706</v>
      </c>
      <c r="AS1807" s="4">
        <f t="shared" ref="AS1807" si="19147">(AH1807*AN1807+AI1807*AM1807+AJ1807*AN1810+AK1807*AM1810)</f>
        <v>0</v>
      </c>
      <c r="AT1807" s="2">
        <f t="shared" ref="AT1807" si="19148">AH1807*AO1807+AJ1807*AO1810-AI1807*AP1807-AK1807*AP1810</f>
        <v>0</v>
      </c>
      <c r="AU1807" s="3">
        <f t="shared" ref="AU1807" si="19149">(AH1807*AP1807+AI1807*AO1807+AJ1807*AP1810+AK1807*AO1810)</f>
        <v>-377.21750794157015</v>
      </c>
      <c r="AV1807" s="20"/>
      <c r="AW1807" s="11">
        <v>1</v>
      </c>
      <c r="AX1807" s="12">
        <v>0</v>
      </c>
      <c r="AY1807" s="13">
        <v>0</v>
      </c>
      <c r="AZ1807" s="40">
        <f t="shared" ref="AZ1807" si="19150">$B1807*$AX$4</f>
        <v>7.6377054000000006</v>
      </c>
      <c r="BA1807" s="20"/>
      <c r="BB1807" s="1">
        <f t="shared" ref="BB1807" si="19151">AR1807*AW1807+AT1807*AW1810-AS1807*AX1807-AU1807*AX1810</f>
        <v>3156.0095634659706</v>
      </c>
      <c r="BC1807" s="4">
        <f t="shared" ref="BC1807" si="19152">(AR1807*AX1807+AS1807*AW1807+AT1807*AX1810+AU1807*AW1810)</f>
        <v>0</v>
      </c>
      <c r="BD1807" s="2">
        <f t="shared" ref="BD1807" si="19153">AR1807*AY1807+AT1807*AY1810-AS1807*AZ1807-AU1807*AZ1810</f>
        <v>0</v>
      </c>
      <c r="BE1807" s="3">
        <f t="shared" ref="BE1807" si="19154">(AR1807*AZ1807+AS1807*AY1807+AT1807*AZ1810+AU1807*AY1810)</f>
        <v>23727.453777394119</v>
      </c>
      <c r="BF1807" s="20"/>
      <c r="BG1807" s="11">
        <v>1</v>
      </c>
      <c r="BH1807" s="12">
        <v>0</v>
      </c>
      <c r="BI1807" s="13">
        <v>0</v>
      </c>
      <c r="BJ1807" s="14">
        <v>0</v>
      </c>
      <c r="BK1807" s="20"/>
      <c r="BL1807" s="1">
        <f t="shared" ref="BL1807" si="19155">BB1807*BG1807+BD1807*BG1810-BC1807*BH1807-BE1807*BH1810</f>
        <v>-187802.08286988936</v>
      </c>
      <c r="BM1807" s="4">
        <f t="shared" ref="BM1807" si="19156">(BB1807*BH1807+BC1807*BG1807+BD1807*BH1810+BE1807*BG1810)</f>
        <v>0</v>
      </c>
      <c r="BN1807" s="2">
        <f t="shared" ref="BN1807" si="19157">BB1807*BI1807+BD1807*BI1810-BC1807*BJ1807-BE1807*BJ1810</f>
        <v>0</v>
      </c>
      <c r="BO1807" s="3">
        <f t="shared" ref="BO1807" si="19158">(BB1807*BJ1807+BC1807*BI1807+BD1807*BJ1810+BE1807*BI1810)</f>
        <v>23727.453777394119</v>
      </c>
      <c r="BP1807" s="20"/>
      <c r="BQ1807" s="11">
        <v>1</v>
      </c>
      <c r="BR1807" s="12">
        <v>0</v>
      </c>
      <c r="BS1807" s="13">
        <v>0</v>
      </c>
      <c r="BT1807" s="40">
        <f t="shared" ref="BT1807" si="19159">$B1807*BR$4</f>
        <v>6.3645984000000002</v>
      </c>
      <c r="BU1807" s="20"/>
      <c r="BV1807" s="1">
        <f t="shared" ref="BV1807" si="19160">BL1807*BQ1807+BN1807*BQ1810-BM1807*BR1807-BO1807*BR1810</f>
        <v>-187802.08286988936</v>
      </c>
      <c r="BW1807" s="4">
        <f t="shared" ref="BW1807" si="19161">(BL1807*BR1807+BM1807*BQ1807+BN1807*BR1810+BO1807*BQ1810)</f>
        <v>0</v>
      </c>
      <c r="BX1807" s="2">
        <f t="shared" ref="BX1807" si="19162">BL1807*BS1807+BN1807*BS1810-BM1807*BT1807-BO1807*BT1810</f>
        <v>0</v>
      </c>
      <c r="BY1807" s="3">
        <f t="shared" ref="BY1807" si="19163">(BL1807*BT1807+BM1807*BS1807+BN1807*BT1810+BO1807*BS1810)</f>
        <v>-1171557.3823729712</v>
      </c>
      <c r="BZ1807" s="20"/>
      <c r="CA1807" s="11">
        <v>1</v>
      </c>
      <c r="CB1807" s="12">
        <v>0</v>
      </c>
      <c r="CC1807" s="13">
        <v>0</v>
      </c>
      <c r="CD1807" s="14">
        <v>0</v>
      </c>
      <c r="CE1807" s="20"/>
      <c r="CF1807" s="1">
        <f t="shared" ref="CF1807" si="19164">BV1807*CA1807+BX1807*CA1810-BW1807*CB1807-BY1807*CB1810</f>
        <v>4067974.7704364238</v>
      </c>
      <c r="CG1807" s="4">
        <f t="shared" ref="CG1807" si="19165">(BV1807*CB1807+BW1807*CA1807+BX1807*CB1810+BY1807*CA1810)</f>
        <v>0</v>
      </c>
      <c r="CH1807" s="2">
        <f t="shared" ref="CH1807" si="19166">BV1807*CC1807+BX1807*CC1810-BW1807*CD1807-BY1807*CD1810</f>
        <v>0</v>
      </c>
      <c r="CI1807" s="3">
        <f t="shared" ref="CI1807" si="19167">(BV1807*CD1807+BW1807*CC1807+BX1807*CD1810+BY1807*CC1810)</f>
        <v>-1171557.3823729712</v>
      </c>
      <c r="CJ1807" s="28"/>
      <c r="CK1807" s="11">
        <v>1</v>
      </c>
      <c r="CL1807" s="12">
        <v>0</v>
      </c>
      <c r="CM1807" s="13">
        <v>0</v>
      </c>
      <c r="CN1807" s="14">
        <v>0</v>
      </c>
      <c r="CP1807" s="1">
        <f t="shared" ref="CP1807" si="19168">CF1807*CK1807+CH1807*CK1810-CG1807*CL1807-CI1807*CL1810</f>
        <v>4067974.7704364238</v>
      </c>
      <c r="CQ1807" s="4">
        <f t="shared" ref="CQ1807" si="19169">(CF1807*CL1807+CG1807*CK1807+CH1807*CL1810+CI1807*CK1810)</f>
        <v>-1171557.3823729712</v>
      </c>
      <c r="CR1807" s="2">
        <f t="shared" ref="CR1807" si="19170">CF1807*CM1807+CH1807*CM1810-CG1807*CN1807-CI1807*CN1810</f>
        <v>0</v>
      </c>
      <c r="CS1807" s="3">
        <f t="shared" ref="CS1807" si="19171">(CF1807*CN1807+CG1807*CM1807+CH1807*CN1810+CI1807*CM1810)</f>
        <v>-1171557.3823729712</v>
      </c>
      <c r="CU1807" s="29">
        <f t="shared" ref="CU1807" si="19172">20*LOG(((1+$CL$4)/$CL$4)/((CP1807+CP1810)^2+(CQ1807+CQ1810)^2)^0.5)</f>
        <v>-137.6713568294073</v>
      </c>
      <c r="CW1807" s="53">
        <f t="shared" ref="CW1807" si="19173">((CP1807^2+CQ1807^2)^0.5)/((CP1810^2+CQ1810^2)^0.5)</f>
        <v>0.28799524296148682</v>
      </c>
    </row>
    <row r="1808" spans="1:101" ht="18" customHeight="1" thickBot="1">
      <c r="D1808" s="11"/>
      <c r="E1808" s="13"/>
      <c r="F1808" s="13"/>
      <c r="G1808" s="15"/>
      <c r="H1808" s="10"/>
      <c r="I1808" s="11"/>
      <c r="J1808" s="13"/>
      <c r="K1808" s="13"/>
      <c r="L1808" s="15"/>
      <c r="N1808" s="5"/>
      <c r="Q1808" s="6"/>
      <c r="S1808" s="11"/>
      <c r="T1808" s="13"/>
      <c r="U1808" s="13"/>
      <c r="V1808" s="15"/>
      <c r="W1808" s="20"/>
      <c r="X1808" s="5"/>
      <c r="AA1808" s="6"/>
      <c r="AB1808" s="20"/>
      <c r="AC1808" s="11"/>
      <c r="AD1808" s="13"/>
      <c r="AE1808" s="13"/>
      <c r="AF1808" s="15"/>
      <c r="AG1808" s="20"/>
      <c r="AH1808" s="5"/>
      <c r="AK1808" s="6"/>
      <c r="AL1808" s="20"/>
      <c r="AM1808" s="11"/>
      <c r="AN1808" s="13"/>
      <c r="AO1808" s="13"/>
      <c r="AP1808" s="15"/>
      <c r="AR1808" s="5"/>
      <c r="AU1808" s="6"/>
      <c r="AW1808" s="11"/>
      <c r="AX1808" s="13"/>
      <c r="AY1808" s="13"/>
      <c r="AZ1808" s="15"/>
      <c r="BA1808" s="20"/>
      <c r="BB1808" s="5"/>
      <c r="BE1808" s="6"/>
      <c r="BG1808" s="11"/>
      <c r="BH1808" s="13"/>
      <c r="BI1808" s="13"/>
      <c r="BJ1808" s="15"/>
      <c r="BL1808" s="5"/>
      <c r="BO1808" s="6"/>
      <c r="BQ1808" s="11"/>
      <c r="BR1808" s="13"/>
      <c r="BS1808" s="13"/>
      <c r="BT1808" s="15"/>
      <c r="BU1808" s="20"/>
      <c r="BV1808" s="5"/>
      <c r="BY1808" s="6"/>
      <c r="CA1808" s="11"/>
      <c r="CB1808" s="13"/>
      <c r="CC1808" s="13"/>
      <c r="CD1808" s="15"/>
      <c r="CF1808" s="5"/>
      <c r="CI1808" s="6"/>
      <c r="CK1808" s="11"/>
      <c r="CL1808" s="13"/>
      <c r="CM1808" s="13"/>
      <c r="CN1808" s="15"/>
      <c r="CP1808" s="5"/>
      <c r="CS1808" s="6"/>
      <c r="CW1808" s="54"/>
    </row>
    <row r="1809" spans="1:101" ht="18" customHeight="1" thickBot="1">
      <c r="D1809" s="11" t="s">
        <v>101</v>
      </c>
      <c r="E1809" s="13"/>
      <c r="F1809" s="13" t="s">
        <v>102</v>
      </c>
      <c r="G1809" s="15"/>
      <c r="H1809" s="10"/>
      <c r="I1809" s="11" t="s">
        <v>106</v>
      </c>
      <c r="J1809" s="13"/>
      <c r="K1809" s="13" t="s">
        <v>105</v>
      </c>
      <c r="L1809" s="15"/>
      <c r="N1809" s="194" t="s">
        <v>16</v>
      </c>
      <c r="O1809" s="195"/>
      <c r="P1809" s="196" t="s">
        <v>17</v>
      </c>
      <c r="Q1809" s="197"/>
      <c r="S1809" s="11" t="s">
        <v>4</v>
      </c>
      <c r="T1809" s="13"/>
      <c r="U1809" s="13" t="s">
        <v>5</v>
      </c>
      <c r="V1809" s="15"/>
      <c r="W1809" s="20"/>
      <c r="X1809" s="194" t="s">
        <v>111</v>
      </c>
      <c r="Y1809" s="195"/>
      <c r="Z1809" s="196" t="s">
        <v>110</v>
      </c>
      <c r="AA1809" s="197"/>
      <c r="AB1809" s="20"/>
      <c r="AC1809" s="11" t="s">
        <v>18</v>
      </c>
      <c r="AD1809" s="13"/>
      <c r="AE1809" s="13" t="s">
        <v>19</v>
      </c>
      <c r="AF1809" s="15"/>
      <c r="AG1809" s="20"/>
      <c r="AH1809" s="194" t="s">
        <v>114</v>
      </c>
      <c r="AI1809" s="195"/>
      <c r="AJ1809" s="196" t="s">
        <v>115</v>
      </c>
      <c r="AK1809" s="197"/>
      <c r="AL1809" s="20"/>
      <c r="AM1809" s="11" t="s">
        <v>138</v>
      </c>
      <c r="AN1809" s="13"/>
      <c r="AO1809" s="13" t="s">
        <v>137</v>
      </c>
      <c r="AP1809" s="15"/>
      <c r="AR1809" s="194" t="s">
        <v>117</v>
      </c>
      <c r="AS1809" s="195"/>
      <c r="AT1809" s="196" t="s">
        <v>118</v>
      </c>
      <c r="AU1809" s="197"/>
      <c r="AV1809" s="36"/>
      <c r="AW1809" s="11" t="s">
        <v>142</v>
      </c>
      <c r="AX1809" s="13"/>
      <c r="AY1809" s="13" t="s">
        <v>141</v>
      </c>
      <c r="AZ1809" s="15"/>
      <c r="BA1809" s="20"/>
      <c r="BB1809" s="194" t="s">
        <v>122</v>
      </c>
      <c r="BC1809" s="195"/>
      <c r="BD1809" s="196" t="s">
        <v>121</v>
      </c>
      <c r="BE1809" s="197"/>
      <c r="BF1809" s="36"/>
      <c r="BG1809" s="11" t="s">
        <v>145</v>
      </c>
      <c r="BH1809" s="13"/>
      <c r="BI1809" s="13" t="s">
        <v>146</v>
      </c>
      <c r="BJ1809" s="15"/>
      <c r="BK1809" s="36"/>
      <c r="BL1809" s="194" t="s">
        <v>125</v>
      </c>
      <c r="BM1809" s="195"/>
      <c r="BN1809" s="196" t="s">
        <v>126</v>
      </c>
      <c r="BO1809" s="197"/>
      <c r="BP1809" s="36"/>
      <c r="BQ1809" s="11" t="s">
        <v>150</v>
      </c>
      <c r="BR1809" s="13"/>
      <c r="BS1809" s="13" t="s">
        <v>149</v>
      </c>
      <c r="BT1809" s="15"/>
      <c r="BU1809" s="20"/>
      <c r="BV1809" s="194" t="s">
        <v>129</v>
      </c>
      <c r="BW1809" s="195"/>
      <c r="BX1809" s="196" t="s">
        <v>130</v>
      </c>
      <c r="BY1809" s="197"/>
      <c r="BZ1809" s="36"/>
      <c r="CA1809" s="11" t="s">
        <v>154</v>
      </c>
      <c r="CB1809" s="13"/>
      <c r="CC1809" s="13" t="s">
        <v>153</v>
      </c>
      <c r="CD1809" s="15"/>
      <c r="CE1809" s="36"/>
      <c r="CF1809" s="194" t="s">
        <v>134</v>
      </c>
      <c r="CG1809" s="195"/>
      <c r="CH1809" s="196" t="s">
        <v>133</v>
      </c>
      <c r="CI1809" s="197"/>
      <c r="CK1809" s="11" t="s">
        <v>159</v>
      </c>
      <c r="CL1809" s="13"/>
      <c r="CM1809" s="13" t="s">
        <v>158</v>
      </c>
      <c r="CN1809" s="15"/>
      <c r="CP1809" s="109" t="s">
        <v>161</v>
      </c>
      <c r="CQ1809" s="110"/>
      <c r="CR1809" s="111" t="s">
        <v>162</v>
      </c>
      <c r="CS1809" s="112"/>
      <c r="CU1809" s="38" t="s">
        <v>29</v>
      </c>
      <c r="CW1809" s="55" t="s">
        <v>47</v>
      </c>
    </row>
    <row r="1810" spans="1:101" ht="18" customHeight="1" thickTop="1" thickBot="1">
      <c r="D1810" s="16">
        <v>0</v>
      </c>
      <c r="E1810" s="17">
        <f t="shared" ref="E1810" si="19174">$B1807*$E$4</f>
        <v>3.6325807999999999</v>
      </c>
      <c r="F1810" s="18">
        <v>1</v>
      </c>
      <c r="G1810" s="19">
        <v>0</v>
      </c>
      <c r="H1810" s="10"/>
      <c r="I1810" s="16">
        <v>0</v>
      </c>
      <c r="J1810" s="17">
        <v>0</v>
      </c>
      <c r="K1810" s="18">
        <v>1</v>
      </c>
      <c r="L1810" s="19">
        <v>0</v>
      </c>
      <c r="N1810" s="1">
        <f t="shared" ref="N1810" si="19175">D1810*I1807+F1810*I1810-E1810*J1807-G1810*J1810</f>
        <v>0</v>
      </c>
      <c r="O1810" s="4">
        <f t="shared" ref="O1810" si="19176">(D1810*J1807+E1810*I1807+F1810*J1810+G1810*I1810)</f>
        <v>3.6325807999999999</v>
      </c>
      <c r="P1810" s="2">
        <f t="shared" ref="P1810" si="19177">D1810*K1807+F1810*K1810-E1810*L1807-G1810*L1810</f>
        <v>-22.119917947550721</v>
      </c>
      <c r="Q1810" s="3">
        <f t="shared" ref="Q1810" si="19178">(D1810*L1807+E1810*K1807+F1810*L1810+G1810*K1810)</f>
        <v>0</v>
      </c>
      <c r="S1810" s="16">
        <v>0</v>
      </c>
      <c r="T1810" s="17">
        <f t="shared" ref="T1810" si="19179">$B1807*$T$4</f>
        <v>8.0479807999999995</v>
      </c>
      <c r="U1810" s="18">
        <v>1</v>
      </c>
      <c r="V1810" s="19">
        <v>0</v>
      </c>
      <c r="W1810" s="20"/>
      <c r="X1810" s="1">
        <f t="shared" ref="X1810" si="19180">N1810*S1807+P1810*S1810-O1810*T1807-Q1810*T1810</f>
        <v>0</v>
      </c>
      <c r="Y1810" s="4">
        <f t="shared" ref="Y1810" si="19181">(N1810*T1807+O1810*S1807+P1810*T1810+Q1810*S1810)</f>
        <v>-174.38809413946359</v>
      </c>
      <c r="Z1810" s="2">
        <f t="shared" ref="Z1810" si="19182">N1810*U1807+P1810*U1810-O1810*V1807-Q1810*V1810</f>
        <v>-22.119917947550721</v>
      </c>
      <c r="AA1810" s="3">
        <f t="shared" ref="AA1810" si="19183">(N1810*V1807+O1810*U1807+P1810*V1810+Q1810*U1810)</f>
        <v>0</v>
      </c>
      <c r="AB1810" s="20"/>
      <c r="AC1810" s="16">
        <v>0</v>
      </c>
      <c r="AD1810" s="17">
        <v>0</v>
      </c>
      <c r="AE1810" s="18">
        <v>1</v>
      </c>
      <c r="AF1810" s="19">
        <v>0</v>
      </c>
      <c r="AG1810" s="20"/>
      <c r="AH1810" s="1">
        <f t="shared" ref="AH1810" si="19184">X1810*AC1807+Z1810*AC1810-Y1810*AD1807-AA1810*AD1810</f>
        <v>0</v>
      </c>
      <c r="AI1810" s="4">
        <f t="shared" ref="AI1810" si="19185">(X1810*AD1807+Y1810*AC1807+Z1810*AD1810+AA1810*AC1810)</f>
        <v>-174.38809413946359</v>
      </c>
      <c r="AJ1810" s="2">
        <f t="shared" ref="AJ1810" si="19186">X1810*AE1807+Z1810*AE1810-Y1810*AF1807-AA1810*AF1810</f>
        <v>1309.8049703571389</v>
      </c>
      <c r="AK1810" s="3">
        <f t="shared" ref="AK1810" si="19187">(X1810*AF1807+Y1810*AE1807+Z1810*AF1810+AA1810*AE1810)</f>
        <v>0</v>
      </c>
      <c r="AL1810" s="20"/>
      <c r="AM1810" s="16">
        <v>0</v>
      </c>
      <c r="AN1810" s="17">
        <f t="shared" ref="AN1810" si="19188">$B1807*$AN$4</f>
        <v>8.4996896</v>
      </c>
      <c r="AO1810" s="18">
        <v>1</v>
      </c>
      <c r="AP1810" s="19">
        <v>0</v>
      </c>
      <c r="AR1810" s="1">
        <f t="shared" ref="AR1810" si="19189">AH1810*AM1807+AJ1810*AM1810-AI1810*AN1807-AK1810*AN1810</f>
        <v>0</v>
      </c>
      <c r="AS1810" s="4">
        <f t="shared" ref="AS1810" si="19190">(AH1810*AN1807+AI1810*AM1807+AJ1810*AN1810+AK1810*AM1810)</f>
        <v>10958.547590433418</v>
      </c>
      <c r="AT1810" s="2">
        <f t="shared" ref="AT1810" si="19191">AH1810*AO1807+AJ1810*AO1810-AI1810*AP1807-AK1810*AP1810</f>
        <v>1309.8049703571389</v>
      </c>
      <c r="AU1810" s="3">
        <f t="shared" ref="AU1810" si="19192">(AH1810*AP1807+AI1810*AO1807+AJ1810*AP1810+AK1810*AO1810)</f>
        <v>0</v>
      </c>
      <c r="AV1810" s="20"/>
      <c r="AW1810" s="16">
        <v>0</v>
      </c>
      <c r="AX1810" s="17">
        <v>0</v>
      </c>
      <c r="AY1810" s="18">
        <v>1</v>
      </c>
      <c r="AZ1810" s="19">
        <v>0</v>
      </c>
      <c r="BA1810" s="20"/>
      <c r="BB1810" s="1">
        <f t="shared" ref="BB1810" si="19193">AR1810*AW1807+AT1810*AW1810-AS1810*AX1807-AU1810*AX1810</f>
        <v>0</v>
      </c>
      <c r="BC1810" s="4">
        <f t="shared" ref="BC1810" si="19194">(AR1810*AX1807+AS1810*AW1807+AT1810*AX1810+AU1810*AW1810)</f>
        <v>10958.547590433418</v>
      </c>
      <c r="BD1810" s="2">
        <f t="shared" ref="BD1810" si="19195">AR1810*AY1807+AT1810*AY1810-AS1810*AZ1807-AU1810*AZ1810</f>
        <v>-82388.353137253172</v>
      </c>
      <c r="BE1810" s="3">
        <f t="shared" ref="BE1810" si="19196">(AR1810*AZ1807+AS1810*AY1807+AT1810*AZ1810+AU1810*AY1810)</f>
        <v>0</v>
      </c>
      <c r="BF1810" s="20"/>
      <c r="BG1810" s="16">
        <v>0</v>
      </c>
      <c r="BH1810" s="17">
        <f t="shared" ref="BH1810" si="19197">$B1807*$BH$4</f>
        <v>8.0479807999999995</v>
      </c>
      <c r="BI1810" s="18">
        <v>1</v>
      </c>
      <c r="BJ1810" s="19">
        <v>0</v>
      </c>
      <c r="BK1810" s="20"/>
      <c r="BL1810" s="1">
        <f t="shared" ref="BL1810" si="19198">BB1810*BG1807+BD1810*BG1810-BC1810*BH1807-BE1810*BH1810</f>
        <v>0</v>
      </c>
      <c r="BM1810" s="4">
        <f t="shared" ref="BM1810" si="19199">(BB1810*BH1807+BC1810*BG1807+BD1810*BH1810+BE1810*BG1810)</f>
        <v>-652101.33660179982</v>
      </c>
      <c r="BN1810" s="2">
        <f t="shared" ref="BN1810" si="19200">BB1810*BI1807+BD1810*BI1810-BC1810*BJ1807-BE1810*BJ1810</f>
        <v>-82388.353137253172</v>
      </c>
      <c r="BO1810" s="3">
        <f t="shared" ref="BO1810" si="19201">(BB1810*BJ1807+BC1810*BI1807+BD1810*BJ1810+BE1810*BI1810)</f>
        <v>0</v>
      </c>
      <c r="BP1810" s="20"/>
      <c r="BQ1810" s="16">
        <v>0</v>
      </c>
      <c r="BR1810" s="17">
        <v>0</v>
      </c>
      <c r="BS1810" s="18">
        <v>1</v>
      </c>
      <c r="BT1810" s="19">
        <v>0</v>
      </c>
      <c r="BU1810" s="20"/>
      <c r="BV1810" s="1">
        <f t="shared" ref="BV1810" si="19202">BL1810*BQ1807+BN1810*BQ1810-BM1810*BR1807-BO1810*BR1810</f>
        <v>0</v>
      </c>
      <c r="BW1810" s="4">
        <f t="shared" ref="BW1810" si="19203">(BL1810*BR1807+BM1810*BQ1807+BN1810*BR1810+BO1810*BQ1810)</f>
        <v>-652101.33660179982</v>
      </c>
      <c r="BX1810" s="2">
        <f t="shared" ref="BX1810" si="19204">BL1810*BS1807+BN1810*BS1810-BM1810*BT1807-BO1810*BT1810</f>
        <v>4067974.7704364234</v>
      </c>
      <c r="BY1810" s="3">
        <f t="shared" ref="BY1810" si="19205">(BL1810*BT1807+BM1810*BS1807+BN1810*BT1810+BO1810*BS1810)</f>
        <v>0</v>
      </c>
      <c r="BZ1810" s="20"/>
      <c r="CA1810" s="16">
        <v>0</v>
      </c>
      <c r="CB1810" s="17">
        <f t="shared" ref="CB1810" si="19206">$B1807*$CB$4</f>
        <v>3.6325807999999999</v>
      </c>
      <c r="CC1810" s="18">
        <v>1</v>
      </c>
      <c r="CD1810" s="19">
        <v>0</v>
      </c>
      <c r="CE1810" s="20"/>
      <c r="CF1810" s="1">
        <f t="shared" ref="CF1810" si="19207">BV1810*CA1807+BX1810*CA1810-BW1810*CB1807-BY1810*CB1810</f>
        <v>0</v>
      </c>
      <c r="CG1810" s="4">
        <f t="shared" ref="CG1810" si="19208">(BV1810*CB1807+BW1810*CA1807+BX1810*CB1810+BY1810*CA1810)</f>
        <v>14125145.709369959</v>
      </c>
      <c r="CH1810" s="2">
        <f t="shared" ref="CH1810" si="19209">BV1810*CC1807+BX1810*CC1810-BW1810*CD1807-BY1810*CD1810</f>
        <v>4067974.7704364234</v>
      </c>
      <c r="CI1810" s="3">
        <f t="shared" ref="CI1810" si="19210">(BV1810*CD1807+BW1810*CC1807+BX1810*CD1810+BY1810*CC1810)</f>
        <v>0</v>
      </c>
      <c r="CK1810" s="16">
        <f t="shared" ref="CK1810" si="19211">1/$CL$4</f>
        <v>1</v>
      </c>
      <c r="CL1810" s="17">
        <v>0</v>
      </c>
      <c r="CM1810" s="18">
        <v>1</v>
      </c>
      <c r="CN1810" s="19">
        <v>0</v>
      </c>
      <c r="CP1810" s="1">
        <f t="shared" ref="CP1810" si="19212">CF1810*CK1807+CH1810*CK1810-CG1810*CL1807-CI1810*CL1810</f>
        <v>4067974.7704364234</v>
      </c>
      <c r="CQ1810" s="4">
        <f t="shared" ref="CQ1810" si="19213">(CF1810*CL1807+CG1810*CK1807+CH1810*CL1810+CI1810*CK1810)</f>
        <v>14125145.709369959</v>
      </c>
      <c r="CR1810" s="2">
        <f t="shared" ref="CR1810" si="19214">CF1810*CM1807+CH1810*CM1810-CG1810*CN1807-CI1810*CN1810</f>
        <v>4067974.7704364234</v>
      </c>
      <c r="CS1810" s="3">
        <f t="shared" ref="CS1810" si="19215">(CF1810*CN1807+CG1810*CM1807+CH1810*CN1810+CI1810*CM1810)</f>
        <v>0</v>
      </c>
      <c r="CU1810" s="39">
        <f t="shared" ref="CU1810" si="19216">(180/PI())*ATAN(-1*(CQ1807/CP1807))</f>
        <v>16.066148852214425</v>
      </c>
      <c r="CW1810" s="56">
        <f t="shared" ref="CW1810" si="19217">20*LOG(((1-(10^(CU1807/20)^2)*(1-((1-CW1807)/(1+CW1807))^2))^0.5))</f>
        <v>-5.2073683193877662E-14</v>
      </c>
    </row>
    <row r="1811" spans="1:101" ht="18" customHeight="1">
      <c r="E1811" s="20"/>
      <c r="F1811" s="20"/>
      <c r="G1811" s="20"/>
      <c r="H1811" s="20"/>
      <c r="I1811" s="20"/>
      <c r="J1811" s="20"/>
      <c r="K1811" s="20"/>
      <c r="L1811" s="20"/>
      <c r="M1811" s="20"/>
      <c r="N1811" s="20"/>
      <c r="O1811" s="20"/>
      <c r="P1811" s="20"/>
      <c r="Q1811" s="20"/>
      <c r="R1811" s="20"/>
      <c r="S1811" s="20"/>
      <c r="T1811" s="20"/>
      <c r="U1811" s="20"/>
      <c r="V1811" s="20"/>
      <c r="W1811" s="20"/>
      <c r="X1811" s="20"/>
      <c r="Y1811" s="20"/>
      <c r="Z1811" s="20"/>
      <c r="AA1811" s="20"/>
      <c r="AB1811" s="30"/>
      <c r="AC1811" s="20"/>
      <c r="AD1811" s="20"/>
      <c r="AE1811" s="20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</row>
    <row r="1812" spans="1:101" ht="18" customHeight="1"/>
    <row r="1813" spans="1:101" ht="18" customHeight="1" thickBot="1">
      <c r="A1813" s="23"/>
      <c r="B1813" s="23"/>
      <c r="C1813" s="23"/>
      <c r="D1813" s="20" t="s">
        <v>6</v>
      </c>
      <c r="E1813" s="20"/>
      <c r="F1813" s="20"/>
      <c r="G1813" s="20"/>
      <c r="H1813" s="20"/>
      <c r="I1813" s="20" t="s">
        <v>7</v>
      </c>
      <c r="J1813" s="20"/>
      <c r="K1813" s="20"/>
      <c r="L1813" s="20"/>
      <c r="M1813" s="23"/>
      <c r="N1813" s="23"/>
      <c r="O1813" s="24" t="s">
        <v>8</v>
      </c>
      <c r="P1813" s="23"/>
      <c r="Q1813" s="23"/>
      <c r="R1813" s="23"/>
      <c r="S1813" s="20"/>
      <c r="T1813" s="20" t="s">
        <v>9</v>
      </c>
      <c r="U1813" s="23"/>
      <c r="V1813" s="23"/>
      <c r="W1813" s="23"/>
      <c r="X1813" s="23"/>
      <c r="Y1813" s="24" t="s">
        <v>10</v>
      </c>
      <c r="Z1813" s="23"/>
      <c r="AA1813" s="23"/>
      <c r="AB1813" s="23"/>
      <c r="AC1813" s="24" t="s">
        <v>11</v>
      </c>
      <c r="AD1813" s="20"/>
      <c r="AE1813" s="20"/>
      <c r="AF1813" s="20"/>
      <c r="AG1813" s="20"/>
      <c r="AH1813" s="23"/>
      <c r="AI1813" s="24" t="s">
        <v>12</v>
      </c>
      <c r="AJ1813" s="23"/>
      <c r="AK1813" s="23"/>
      <c r="AL1813" s="20"/>
      <c r="AM1813" s="24" t="s">
        <v>21</v>
      </c>
      <c r="AN1813" s="20"/>
      <c r="AO1813" s="23"/>
      <c r="AP1813" s="23"/>
      <c r="AQ1813" s="23"/>
      <c r="AR1813" s="23"/>
      <c r="AS1813" s="24" t="s">
        <v>87</v>
      </c>
      <c r="AT1813" s="23"/>
      <c r="AU1813" s="23"/>
      <c r="AV1813" s="23"/>
      <c r="AW1813" s="24" t="s">
        <v>22</v>
      </c>
      <c r="AX1813" s="20"/>
      <c r="AY1813" s="20"/>
      <c r="AZ1813" s="20"/>
      <c r="BA1813" s="20"/>
      <c r="BB1813" s="23"/>
      <c r="BC1813" s="24" t="s">
        <v>13</v>
      </c>
      <c r="BD1813" s="23"/>
      <c r="BE1813" s="23"/>
      <c r="BF1813" s="23"/>
      <c r="BG1813" s="24" t="s">
        <v>23</v>
      </c>
      <c r="BH1813" s="20"/>
      <c r="BI1813" s="23"/>
      <c r="BJ1813" s="23"/>
      <c r="BK1813" s="23"/>
      <c r="BL1813" s="23"/>
      <c r="BM1813" s="24" t="s">
        <v>24</v>
      </c>
      <c r="BN1813" s="23"/>
      <c r="BO1813" s="23"/>
      <c r="BP1813" s="23"/>
      <c r="BQ1813" s="24" t="s">
        <v>22</v>
      </c>
      <c r="BR1813" s="20"/>
      <c r="BS1813" s="20"/>
      <c r="BT1813" s="20"/>
      <c r="BU1813" s="20"/>
      <c r="BV1813" s="23"/>
      <c r="BW1813" s="24" t="s">
        <v>25</v>
      </c>
      <c r="BX1813" s="23"/>
      <c r="BY1813" s="23"/>
      <c r="BZ1813" s="23"/>
      <c r="CA1813" s="24" t="s">
        <v>23</v>
      </c>
      <c r="CB1813" s="20"/>
      <c r="CC1813" s="23"/>
      <c r="CD1813" s="23"/>
      <c r="CE1813" s="23"/>
      <c r="CF1813" s="23"/>
      <c r="CG1813" s="24" t="s">
        <v>88</v>
      </c>
      <c r="CH1813" s="23"/>
      <c r="CI1813" s="23"/>
      <c r="CJ1813" s="23"/>
      <c r="CK1813" s="24" t="s">
        <v>155</v>
      </c>
      <c r="CL1813" s="24"/>
      <c r="CM1813" s="23"/>
      <c r="CN1813" s="23"/>
      <c r="CO1813" s="23"/>
      <c r="CP1813" s="23"/>
      <c r="CQ1813" s="24" t="s">
        <v>89</v>
      </c>
      <c r="CR1813" s="23"/>
      <c r="CS1813" s="23"/>
    </row>
    <row r="1814" spans="1:101" ht="18" customHeight="1" thickBot="1">
      <c r="A1814" s="23"/>
      <c r="B1814" s="33"/>
      <c r="C1814" s="23"/>
      <c r="D1814" s="7" t="s">
        <v>99</v>
      </c>
      <c r="E1814" s="8"/>
      <c r="F1814" s="8" t="s">
        <v>100</v>
      </c>
      <c r="G1814" s="9"/>
      <c r="H1814" s="10"/>
      <c r="I1814" s="7" t="s">
        <v>103</v>
      </c>
      <c r="J1814" s="8"/>
      <c r="K1814" s="8" t="s">
        <v>104</v>
      </c>
      <c r="L1814" s="9"/>
      <c r="M1814" s="23"/>
      <c r="N1814" s="194" t="s">
        <v>74</v>
      </c>
      <c r="O1814" s="195"/>
      <c r="P1814" s="196" t="s">
        <v>75</v>
      </c>
      <c r="Q1814" s="197"/>
      <c r="R1814" s="23"/>
      <c r="S1814" s="7" t="s">
        <v>2</v>
      </c>
      <c r="T1814" s="8"/>
      <c r="U1814" s="8" t="s">
        <v>3</v>
      </c>
      <c r="V1814" s="9"/>
      <c r="W1814" s="20"/>
      <c r="X1814" s="194" t="s">
        <v>108</v>
      </c>
      <c r="Y1814" s="195"/>
      <c r="Z1814" s="196" t="s">
        <v>109</v>
      </c>
      <c r="AA1814" s="197"/>
      <c r="AB1814" s="20"/>
      <c r="AC1814" s="7" t="s">
        <v>107</v>
      </c>
      <c r="AD1814" s="8"/>
      <c r="AE1814" s="8" t="s">
        <v>14</v>
      </c>
      <c r="AF1814" s="9"/>
      <c r="AG1814" s="20"/>
      <c r="AH1814" s="194" t="s">
        <v>112</v>
      </c>
      <c r="AI1814" s="195"/>
      <c r="AJ1814" s="196" t="s">
        <v>113</v>
      </c>
      <c r="AK1814" s="197"/>
      <c r="AL1814" s="20"/>
      <c r="AM1814" s="106" t="s">
        <v>135</v>
      </c>
      <c r="AN1814" s="107"/>
      <c r="AO1814" s="107" t="s">
        <v>136</v>
      </c>
      <c r="AP1814" s="108"/>
      <c r="AQ1814" s="23"/>
      <c r="AR1814" s="194" t="s">
        <v>116</v>
      </c>
      <c r="AS1814" s="195"/>
      <c r="AT1814" s="196" t="s">
        <v>0</v>
      </c>
      <c r="AU1814" s="197"/>
      <c r="AV1814" s="36"/>
      <c r="AW1814" s="7" t="s">
        <v>139</v>
      </c>
      <c r="AX1814" s="8"/>
      <c r="AY1814" s="8" t="s">
        <v>140</v>
      </c>
      <c r="AZ1814" s="9"/>
      <c r="BA1814" s="20"/>
      <c r="BB1814" s="194" t="s">
        <v>119</v>
      </c>
      <c r="BC1814" s="195"/>
      <c r="BD1814" s="196" t="s">
        <v>120</v>
      </c>
      <c r="BE1814" s="197"/>
      <c r="BF1814" s="36"/>
      <c r="BG1814" s="190" t="s">
        <v>143</v>
      </c>
      <c r="BH1814" s="191"/>
      <c r="BI1814" s="192" t="s">
        <v>144</v>
      </c>
      <c r="BJ1814" s="193"/>
      <c r="BK1814" s="36"/>
      <c r="BL1814" s="194" t="s">
        <v>123</v>
      </c>
      <c r="BM1814" s="195"/>
      <c r="BN1814" s="196" t="s">
        <v>124</v>
      </c>
      <c r="BO1814" s="197"/>
      <c r="BP1814" s="36"/>
      <c r="BQ1814" s="7" t="s">
        <v>147</v>
      </c>
      <c r="BR1814" s="8"/>
      <c r="BS1814" s="8" t="s">
        <v>148</v>
      </c>
      <c r="BT1814" s="9"/>
      <c r="BU1814" s="20"/>
      <c r="BV1814" s="194" t="s">
        <v>127</v>
      </c>
      <c r="BW1814" s="195"/>
      <c r="BX1814" s="196" t="s">
        <v>128</v>
      </c>
      <c r="BY1814" s="197"/>
      <c r="BZ1814" s="36"/>
      <c r="CA1814" s="7" t="s">
        <v>151</v>
      </c>
      <c r="CB1814" s="8"/>
      <c r="CC1814" s="8" t="s">
        <v>152</v>
      </c>
      <c r="CD1814" s="9"/>
      <c r="CE1814" s="36"/>
      <c r="CF1814" s="194" t="s">
        <v>131</v>
      </c>
      <c r="CG1814" s="195"/>
      <c r="CH1814" s="196" t="s">
        <v>132</v>
      </c>
      <c r="CI1814" s="197"/>
      <c r="CJ1814" s="23"/>
      <c r="CK1814" s="7" t="s">
        <v>156</v>
      </c>
      <c r="CL1814" s="8"/>
      <c r="CM1814" s="8" t="s">
        <v>157</v>
      </c>
      <c r="CN1814" s="9"/>
      <c r="CO1814" s="23"/>
      <c r="CP1814" s="194" t="s">
        <v>160</v>
      </c>
      <c r="CQ1814" s="195"/>
      <c r="CR1814" s="196" t="s">
        <v>132</v>
      </c>
      <c r="CS1814" s="197"/>
      <c r="CU1814" s="26" t="s">
        <v>15</v>
      </c>
      <c r="CW1814" s="52" t="s">
        <v>46</v>
      </c>
    </row>
    <row r="1815" spans="1:101" ht="18" customHeight="1" thickTop="1" thickBot="1">
      <c r="B1815" s="34">
        <v>4.4800000000000004</v>
      </c>
      <c r="D1815" s="11">
        <v>1</v>
      </c>
      <c r="E1815" s="12">
        <v>0</v>
      </c>
      <c r="F1815" s="13">
        <v>0</v>
      </c>
      <c r="G1815" s="14">
        <v>0</v>
      </c>
      <c r="H1815" s="10"/>
      <c r="I1815" s="11">
        <v>1</v>
      </c>
      <c r="J1815" s="12">
        <v>0</v>
      </c>
      <c r="K1815" s="13">
        <v>0</v>
      </c>
      <c r="L1815" s="40">
        <f t="shared" ref="L1815" si="19218">$B1815*$J$4</f>
        <v>6.3931392000000011</v>
      </c>
      <c r="N1815" s="1">
        <f t="shared" ref="N1815" si="19219">D1815*I1815+F1815*I1818-E1815*J1815-G1815*J1818</f>
        <v>1</v>
      </c>
      <c r="O1815" s="4">
        <f t="shared" ref="O1815" si="19220">(D1815*J1815+E1815*I1815+F1815*J1818+G1815*I1818)</f>
        <v>0</v>
      </c>
      <c r="P1815" s="2">
        <f t="shared" ref="P1815" si="19221">D1815*K1815+F1815*K1818-E1815*L1815-G1815*L1818</f>
        <v>0</v>
      </c>
      <c r="Q1815" s="3">
        <f t="shared" ref="Q1815" si="19222">(D1815*L1815+E1815*K1815+F1815*L1818+G1815*K1818)</f>
        <v>6.3931392000000011</v>
      </c>
      <c r="S1815" s="11">
        <v>1</v>
      </c>
      <c r="T1815" s="12">
        <v>0</v>
      </c>
      <c r="U1815" s="13">
        <v>0</v>
      </c>
      <c r="V1815" s="13">
        <v>0</v>
      </c>
      <c r="W1815" s="20"/>
      <c r="X1815" s="1">
        <f t="shared" ref="X1815" si="19223">N1815*S1815+P1815*S1818-O1815*T1815-Q1815*T1818</f>
        <v>-50.682587369799698</v>
      </c>
      <c r="Y1815" s="4">
        <f t="shared" ref="Y1815" si="19224">(N1815*T1815+O1815*S1815+P1815*T1818+Q1815*S1818)</f>
        <v>0</v>
      </c>
      <c r="Z1815" s="2">
        <f t="shared" ref="Z1815" si="19225">N1815*U1815+P1815*U1818-O1815*V1815-Q1815*V1818</f>
        <v>0</v>
      </c>
      <c r="AA1815" s="3">
        <f t="shared" ref="AA1815" si="19226">(N1815*V1815+O1815*U1815+P1815*V1818+Q1815*U1818)</f>
        <v>6.3931392000000011</v>
      </c>
      <c r="AB1815" s="20"/>
      <c r="AC1815" s="11">
        <v>1</v>
      </c>
      <c r="AD1815" s="12">
        <v>0</v>
      </c>
      <c r="AE1815" s="13">
        <v>0</v>
      </c>
      <c r="AF1815" s="40">
        <f t="shared" ref="AF1815" si="19227">$B1815*$AD$4</f>
        <v>7.6719552000000011</v>
      </c>
      <c r="AG1815" s="20"/>
      <c r="AH1815" s="1">
        <f t="shared" ref="AH1815" si="19228">X1815*AC1815+Z1815*AC1818-Y1815*AD1815-AA1815*AD1818</f>
        <v>-50.682587369799698</v>
      </c>
      <c r="AI1815" s="4">
        <f t="shared" ref="AI1815" si="19229">(X1815*AD1815+Y1815*AC1815+Z1815*AD1818+AA1815*AC1818)</f>
        <v>0</v>
      </c>
      <c r="AJ1815" s="2">
        <f t="shared" ref="AJ1815" si="19230">X1815*AE1815+Z1815*AE1818-Y1815*AF1815-AA1815*AF1818</f>
        <v>0</v>
      </c>
      <c r="AK1815" s="3">
        <f t="shared" ref="AK1815" si="19231">(X1815*AF1815+Y1815*AE1815+Z1815*AF1818+AA1815*AE1818)</f>
        <v>-382.44140052118917</v>
      </c>
      <c r="AL1815" s="20"/>
      <c r="AM1815" s="11">
        <v>1</v>
      </c>
      <c r="AN1815" s="12">
        <v>0</v>
      </c>
      <c r="AO1815" s="13">
        <v>0</v>
      </c>
      <c r="AP1815" s="14">
        <v>0</v>
      </c>
      <c r="AR1815" s="1">
        <f t="shared" ref="AR1815" si="19232">AH1815*AM1815+AJ1815*AM1818-AI1815*AN1815-AK1815*AN1818</f>
        <v>3214.5274377187316</v>
      </c>
      <c r="AS1815" s="4">
        <f t="shared" ref="AS1815" si="19233">(AH1815*AN1815+AI1815*AM1815+AJ1815*AN1818+AK1815*AM1818)</f>
        <v>0</v>
      </c>
      <c r="AT1815" s="2">
        <f t="shared" ref="AT1815" si="19234">AH1815*AO1815+AJ1815*AO1818-AI1815*AP1815-AK1815*AP1818</f>
        <v>0</v>
      </c>
      <c r="AU1815" s="3">
        <f t="shared" ref="AU1815" si="19235">(AH1815*AP1815+AI1815*AO1815+AJ1815*AP1818+AK1815*AO1818)</f>
        <v>-382.44140052118917</v>
      </c>
      <c r="AV1815" s="20"/>
      <c r="AW1815" s="11">
        <v>1</v>
      </c>
      <c r="AX1815" s="12">
        <v>0</v>
      </c>
      <c r="AY1815" s="13">
        <v>0</v>
      </c>
      <c r="AZ1815" s="40">
        <f t="shared" ref="AZ1815" si="19236">$B1815*$AX$4</f>
        <v>7.6719552000000011</v>
      </c>
      <c r="BA1815" s="20"/>
      <c r="BB1815" s="1">
        <f t="shared" ref="BB1815" si="19237">AR1815*AW1815+AT1815*AW1818-AS1815*AX1815-AU1815*AX1818</f>
        <v>3214.5274377187316</v>
      </c>
      <c r="BC1815" s="4">
        <f t="shared" ref="BC1815" si="19238">(AR1815*AX1815+AS1815*AW1815+AT1815*AX1818+AU1815*AW1818)</f>
        <v>0</v>
      </c>
      <c r="BD1815" s="2">
        <f t="shared" ref="BD1815" si="19239">AR1815*AY1815+AT1815*AY1818-AS1815*AZ1815-AU1815*AZ1818</f>
        <v>0</v>
      </c>
      <c r="BE1815" s="3">
        <f t="shared" ref="BE1815" si="19240">(AR1815*AZ1815+AS1815*AY1815+AT1815*AZ1818+AU1815*AY1818)</f>
        <v>24279.269090827715</v>
      </c>
      <c r="BF1815" s="20"/>
      <c r="BG1815" s="11">
        <v>1</v>
      </c>
      <c r="BH1815" s="12">
        <v>0</v>
      </c>
      <c r="BI1815" s="13">
        <v>0</v>
      </c>
      <c r="BJ1815" s="14">
        <v>0</v>
      </c>
      <c r="BK1815" s="20"/>
      <c r="BL1815" s="1">
        <f t="shared" ref="BL1815" si="19241">BB1815*BG1815+BD1815*BG1818-BC1815*BH1815-BE1815*BH1818</f>
        <v>-193060.79315307655</v>
      </c>
      <c r="BM1815" s="4">
        <f t="shared" ref="BM1815" si="19242">(BB1815*BH1815+BC1815*BG1815+BD1815*BH1818+BE1815*BG1818)</f>
        <v>0</v>
      </c>
      <c r="BN1815" s="2">
        <f t="shared" ref="BN1815" si="19243">BB1815*BI1815+BD1815*BI1818-BC1815*BJ1815-BE1815*BJ1818</f>
        <v>0</v>
      </c>
      <c r="BO1815" s="3">
        <f t="shared" ref="BO1815" si="19244">(BB1815*BJ1815+BC1815*BI1815+BD1815*BJ1818+BE1815*BI1818)</f>
        <v>24279.269090827715</v>
      </c>
      <c r="BP1815" s="20"/>
      <c r="BQ1815" s="11">
        <v>1</v>
      </c>
      <c r="BR1815" s="12">
        <v>0</v>
      </c>
      <c r="BS1815" s="13">
        <v>0</v>
      </c>
      <c r="BT1815" s="40">
        <f t="shared" ref="BT1815" si="19245">$B1815*BR$4</f>
        <v>6.3931392000000011</v>
      </c>
      <c r="BU1815" s="20"/>
      <c r="BV1815" s="1">
        <f t="shared" ref="BV1815" si="19246">BL1815*BQ1815+BN1815*BQ1818-BM1815*BR1815-BO1815*BR1818</f>
        <v>-193060.79315307655</v>
      </c>
      <c r="BW1815" s="4">
        <f t="shared" ref="BW1815" si="19247">(BL1815*BR1815+BM1815*BQ1815+BN1815*BR1818+BO1815*BQ1818)</f>
        <v>0</v>
      </c>
      <c r="BX1815" s="2">
        <f t="shared" ref="BX1815" si="19248">BL1815*BS1815+BN1815*BS1818-BM1815*BT1815-BO1815*BT1818</f>
        <v>0</v>
      </c>
      <c r="BY1815" s="3">
        <f t="shared" ref="BY1815" si="19249">(BL1815*BT1815+BM1815*BS1815+BN1815*BT1818+BO1815*BS1818)</f>
        <v>-1209985.2555991977</v>
      </c>
      <c r="BZ1815" s="20"/>
      <c r="CA1815" s="11">
        <v>1</v>
      </c>
      <c r="CB1815" s="12">
        <v>0</v>
      </c>
      <c r="CC1815" s="13">
        <v>0</v>
      </c>
      <c r="CD1815" s="14">
        <v>0</v>
      </c>
      <c r="CE1815" s="20"/>
      <c r="CF1815" s="1">
        <f t="shared" ref="CF1815" si="19250">BV1815*CA1815+BX1815*CA1818-BW1815*CB1815-BY1815*CB1818</f>
        <v>4222018.5904392703</v>
      </c>
      <c r="CG1815" s="4">
        <f t="shared" ref="CG1815" si="19251">(BV1815*CB1815+BW1815*CA1815+BX1815*CB1818+BY1815*CA1818)</f>
        <v>0</v>
      </c>
      <c r="CH1815" s="2">
        <f t="shared" ref="CH1815" si="19252">BV1815*CC1815+BX1815*CC1818-BW1815*CD1815-BY1815*CD1818</f>
        <v>0</v>
      </c>
      <c r="CI1815" s="3">
        <f t="shared" ref="CI1815" si="19253">(BV1815*CD1815+BW1815*CC1815+BX1815*CD1818+BY1815*CC1818)</f>
        <v>-1209985.2555991977</v>
      </c>
      <c r="CJ1815" s="28"/>
      <c r="CK1815" s="11">
        <v>1</v>
      </c>
      <c r="CL1815" s="12">
        <v>0</v>
      </c>
      <c r="CM1815" s="13">
        <v>0</v>
      </c>
      <c r="CN1815" s="14">
        <v>0</v>
      </c>
      <c r="CP1815" s="1">
        <f t="shared" ref="CP1815" si="19254">CF1815*CK1815+CH1815*CK1818-CG1815*CL1815-CI1815*CL1818</f>
        <v>4222018.5904392703</v>
      </c>
      <c r="CQ1815" s="4">
        <f t="shared" ref="CQ1815" si="19255">(CF1815*CL1815+CG1815*CK1815+CH1815*CL1818+CI1815*CK1818)</f>
        <v>-1209985.2555991977</v>
      </c>
      <c r="CR1815" s="2">
        <f t="shared" ref="CR1815" si="19256">CF1815*CM1815+CH1815*CM1818-CG1815*CN1815-CI1815*CN1818</f>
        <v>0</v>
      </c>
      <c r="CS1815" s="3">
        <f t="shared" ref="CS1815" si="19257">(CF1815*CN1815+CG1815*CM1815+CH1815*CN1818+CI1815*CM1818)</f>
        <v>-1209985.2555991977</v>
      </c>
      <c r="CU1815" s="29">
        <f t="shared" ref="CU1815" si="19258">20*LOG(((1+$CL$4)/$CL$4)/((CP1815+CP1818)^2+(CQ1815+CQ1818)^2)^0.5)</f>
        <v>-138.03022031790792</v>
      </c>
      <c r="CW1815" s="53">
        <f t="shared" ref="CW1815" si="19259">((CP1815^2+CQ1815^2)^0.5)/((CP1818^2+CQ1818^2)^0.5)</f>
        <v>0.28658927706743464</v>
      </c>
    </row>
    <row r="1816" spans="1:101" ht="18" customHeight="1" thickBot="1">
      <c r="D1816" s="11"/>
      <c r="E1816" s="13"/>
      <c r="F1816" s="13"/>
      <c r="G1816" s="15"/>
      <c r="H1816" s="10"/>
      <c r="I1816" s="11"/>
      <c r="J1816" s="13"/>
      <c r="K1816" s="13"/>
      <c r="L1816" s="15"/>
      <c r="N1816" s="5"/>
      <c r="Q1816" s="6"/>
      <c r="S1816" s="11"/>
      <c r="T1816" s="13"/>
      <c r="U1816" s="13"/>
      <c r="V1816" s="15"/>
      <c r="W1816" s="20"/>
      <c r="X1816" s="5"/>
      <c r="AA1816" s="6"/>
      <c r="AB1816" s="20"/>
      <c r="AC1816" s="11"/>
      <c r="AD1816" s="13"/>
      <c r="AE1816" s="13"/>
      <c r="AF1816" s="15"/>
      <c r="AG1816" s="20"/>
      <c r="AH1816" s="5"/>
      <c r="AK1816" s="6"/>
      <c r="AL1816" s="20"/>
      <c r="AM1816" s="11"/>
      <c r="AN1816" s="13"/>
      <c r="AO1816" s="13"/>
      <c r="AP1816" s="15"/>
      <c r="AR1816" s="5"/>
      <c r="AU1816" s="6"/>
      <c r="AW1816" s="11"/>
      <c r="AX1816" s="13"/>
      <c r="AY1816" s="13"/>
      <c r="AZ1816" s="15"/>
      <c r="BA1816" s="20"/>
      <c r="BB1816" s="5"/>
      <c r="BE1816" s="6"/>
      <c r="BG1816" s="11"/>
      <c r="BH1816" s="13"/>
      <c r="BI1816" s="13"/>
      <c r="BJ1816" s="15"/>
      <c r="BL1816" s="5"/>
      <c r="BO1816" s="6"/>
      <c r="BQ1816" s="11"/>
      <c r="BR1816" s="13"/>
      <c r="BS1816" s="13"/>
      <c r="BT1816" s="15"/>
      <c r="BU1816" s="20"/>
      <c r="BV1816" s="5"/>
      <c r="BY1816" s="6"/>
      <c r="CA1816" s="11"/>
      <c r="CB1816" s="13"/>
      <c r="CC1816" s="13"/>
      <c r="CD1816" s="15"/>
      <c r="CF1816" s="5"/>
      <c r="CI1816" s="6"/>
      <c r="CK1816" s="11"/>
      <c r="CL1816" s="13"/>
      <c r="CM1816" s="13"/>
      <c r="CN1816" s="15"/>
      <c r="CP1816" s="5"/>
      <c r="CS1816" s="6"/>
      <c r="CW1816" s="54"/>
    </row>
    <row r="1817" spans="1:101" ht="18" customHeight="1" thickBot="1">
      <c r="D1817" s="11" t="s">
        <v>101</v>
      </c>
      <c r="E1817" s="13"/>
      <c r="F1817" s="13" t="s">
        <v>102</v>
      </c>
      <c r="G1817" s="15"/>
      <c r="H1817" s="10"/>
      <c r="I1817" s="11" t="s">
        <v>106</v>
      </c>
      <c r="J1817" s="13"/>
      <c r="K1817" s="13" t="s">
        <v>105</v>
      </c>
      <c r="L1817" s="15"/>
      <c r="N1817" s="194" t="s">
        <v>16</v>
      </c>
      <c r="O1817" s="195"/>
      <c r="P1817" s="196" t="s">
        <v>17</v>
      </c>
      <c r="Q1817" s="197"/>
      <c r="S1817" s="11" t="s">
        <v>4</v>
      </c>
      <c r="T1817" s="13"/>
      <c r="U1817" s="13" t="s">
        <v>5</v>
      </c>
      <c r="V1817" s="15"/>
      <c r="W1817" s="20"/>
      <c r="X1817" s="194" t="s">
        <v>111</v>
      </c>
      <c r="Y1817" s="195"/>
      <c r="Z1817" s="196" t="s">
        <v>110</v>
      </c>
      <c r="AA1817" s="197"/>
      <c r="AB1817" s="20"/>
      <c r="AC1817" s="11" t="s">
        <v>18</v>
      </c>
      <c r="AD1817" s="13"/>
      <c r="AE1817" s="13" t="s">
        <v>19</v>
      </c>
      <c r="AF1817" s="15"/>
      <c r="AG1817" s="20"/>
      <c r="AH1817" s="194" t="s">
        <v>114</v>
      </c>
      <c r="AI1817" s="195"/>
      <c r="AJ1817" s="196" t="s">
        <v>115</v>
      </c>
      <c r="AK1817" s="197"/>
      <c r="AL1817" s="20"/>
      <c r="AM1817" s="11" t="s">
        <v>138</v>
      </c>
      <c r="AN1817" s="13"/>
      <c r="AO1817" s="13" t="s">
        <v>137</v>
      </c>
      <c r="AP1817" s="15"/>
      <c r="AR1817" s="194" t="s">
        <v>117</v>
      </c>
      <c r="AS1817" s="195"/>
      <c r="AT1817" s="196" t="s">
        <v>118</v>
      </c>
      <c r="AU1817" s="197"/>
      <c r="AV1817" s="36"/>
      <c r="AW1817" s="11" t="s">
        <v>142</v>
      </c>
      <c r="AX1817" s="13"/>
      <c r="AY1817" s="13" t="s">
        <v>141</v>
      </c>
      <c r="AZ1817" s="15"/>
      <c r="BA1817" s="20"/>
      <c r="BB1817" s="194" t="s">
        <v>122</v>
      </c>
      <c r="BC1817" s="195"/>
      <c r="BD1817" s="196" t="s">
        <v>121</v>
      </c>
      <c r="BE1817" s="197"/>
      <c r="BF1817" s="36"/>
      <c r="BG1817" s="11" t="s">
        <v>145</v>
      </c>
      <c r="BH1817" s="13"/>
      <c r="BI1817" s="13" t="s">
        <v>146</v>
      </c>
      <c r="BJ1817" s="15"/>
      <c r="BK1817" s="36"/>
      <c r="BL1817" s="194" t="s">
        <v>125</v>
      </c>
      <c r="BM1817" s="195"/>
      <c r="BN1817" s="196" t="s">
        <v>126</v>
      </c>
      <c r="BO1817" s="197"/>
      <c r="BP1817" s="36"/>
      <c r="BQ1817" s="11" t="s">
        <v>150</v>
      </c>
      <c r="BR1817" s="13"/>
      <c r="BS1817" s="13" t="s">
        <v>149</v>
      </c>
      <c r="BT1817" s="15"/>
      <c r="BU1817" s="20"/>
      <c r="BV1817" s="194" t="s">
        <v>129</v>
      </c>
      <c r="BW1817" s="195"/>
      <c r="BX1817" s="196" t="s">
        <v>130</v>
      </c>
      <c r="BY1817" s="197"/>
      <c r="BZ1817" s="36"/>
      <c r="CA1817" s="11" t="s">
        <v>154</v>
      </c>
      <c r="CB1817" s="13"/>
      <c r="CC1817" s="13" t="s">
        <v>153</v>
      </c>
      <c r="CD1817" s="15"/>
      <c r="CE1817" s="36"/>
      <c r="CF1817" s="194" t="s">
        <v>134</v>
      </c>
      <c r="CG1817" s="195"/>
      <c r="CH1817" s="196" t="s">
        <v>133</v>
      </c>
      <c r="CI1817" s="197"/>
      <c r="CK1817" s="11" t="s">
        <v>159</v>
      </c>
      <c r="CL1817" s="13"/>
      <c r="CM1817" s="13" t="s">
        <v>158</v>
      </c>
      <c r="CN1817" s="15"/>
      <c r="CP1817" s="109" t="s">
        <v>161</v>
      </c>
      <c r="CQ1817" s="110"/>
      <c r="CR1817" s="111" t="s">
        <v>162</v>
      </c>
      <c r="CS1817" s="112"/>
      <c r="CU1817" s="38" t="s">
        <v>29</v>
      </c>
      <c r="CW1817" s="55" t="s">
        <v>47</v>
      </c>
    </row>
    <row r="1818" spans="1:101" ht="18" customHeight="1" thickTop="1" thickBot="1">
      <c r="D1818" s="16">
        <v>0</v>
      </c>
      <c r="E1818" s="17">
        <f t="shared" ref="E1818" si="19260">$B1815*$E$4</f>
        <v>3.6488704000000003</v>
      </c>
      <c r="F1818" s="18">
        <v>1</v>
      </c>
      <c r="G1818" s="19">
        <v>0</v>
      </c>
      <c r="H1818" s="10"/>
      <c r="I1818" s="16">
        <v>0</v>
      </c>
      <c r="J1818" s="17">
        <v>0</v>
      </c>
      <c r="K1818" s="18">
        <v>1</v>
      </c>
      <c r="L1818" s="19">
        <v>0</v>
      </c>
      <c r="N1818" s="1">
        <f t="shared" ref="N1818" si="19261">D1818*I1815+F1818*I1818-E1818*J1815-G1818*J1818</f>
        <v>0</v>
      </c>
      <c r="O1818" s="4">
        <f t="shared" ref="O1818" si="19262">(D1818*J1815+E1818*I1815+F1818*J1818+G1818*I1818)</f>
        <v>3.6488704000000003</v>
      </c>
      <c r="P1818" s="2">
        <f t="shared" ref="P1818" si="19263">D1818*K1815+F1818*K1818-E1818*L1815-G1818*L1818</f>
        <v>-22.327736389959686</v>
      </c>
      <c r="Q1818" s="3">
        <f t="shared" ref="Q1818" si="19264">(D1818*L1815+E1818*K1815+F1818*L1818+G1818*K1818)</f>
        <v>0</v>
      </c>
      <c r="S1818" s="16">
        <v>0</v>
      </c>
      <c r="T1818" s="17">
        <f t="shared" ref="T1818" si="19265">$B1815*$T$4</f>
        <v>8.0840704000000017</v>
      </c>
      <c r="U1818" s="18">
        <v>1</v>
      </c>
      <c r="V1818" s="19">
        <v>0</v>
      </c>
      <c r="W1818" s="20"/>
      <c r="X1818" s="1">
        <f t="shared" ref="X1818" si="19266">N1818*S1815+P1818*S1818-O1818*T1815-Q1818*T1818</f>
        <v>0</v>
      </c>
      <c r="Y1818" s="4">
        <f t="shared" ref="Y1818" si="19267">(N1818*T1815+O1818*S1815+P1818*T1818+Q1818*S1818)</f>
        <v>-176.850122449076</v>
      </c>
      <c r="Z1818" s="2">
        <f t="shared" ref="Z1818" si="19268">N1818*U1815+P1818*U1818-O1818*V1815-Q1818*V1818</f>
        <v>-22.327736389959686</v>
      </c>
      <c r="AA1818" s="3">
        <f t="shared" ref="AA1818" si="19269">(N1818*V1815+O1818*U1815+P1818*V1818+Q1818*U1818)</f>
        <v>0</v>
      </c>
      <c r="AB1818" s="20"/>
      <c r="AC1818" s="16">
        <v>0</v>
      </c>
      <c r="AD1818" s="17">
        <v>0</v>
      </c>
      <c r="AE1818" s="18">
        <v>1</v>
      </c>
      <c r="AF1818" s="19">
        <v>0</v>
      </c>
      <c r="AG1818" s="20"/>
      <c r="AH1818" s="1">
        <f t="shared" ref="AH1818" si="19270">X1818*AC1815+Z1818*AC1818-Y1818*AD1815-AA1818*AD1818</f>
        <v>0</v>
      </c>
      <c r="AI1818" s="4">
        <f t="shared" ref="AI1818" si="19271">(X1818*AD1815+Y1818*AC1815+Z1818*AD1818+AA1818*AC1818)</f>
        <v>-176.850122449076</v>
      </c>
      <c r="AJ1818" s="2">
        <f t="shared" ref="AJ1818" si="19272">X1818*AE1815+Z1818*AE1818-Y1818*AF1815-AA1818*AF1818</f>
        <v>1334.4584801538658</v>
      </c>
      <c r="AK1818" s="3">
        <f t="shared" ref="AK1818" si="19273">(X1818*AF1815+Y1818*AE1815+Z1818*AF1818+AA1818*AE1818)</f>
        <v>0</v>
      </c>
      <c r="AL1818" s="20"/>
      <c r="AM1818" s="16">
        <v>0</v>
      </c>
      <c r="AN1818" s="17">
        <f t="shared" ref="AN1818" si="19274">$B1815*$AN$4</f>
        <v>8.5378048</v>
      </c>
      <c r="AO1818" s="18">
        <v>1</v>
      </c>
      <c r="AP1818" s="19">
        <v>0</v>
      </c>
      <c r="AR1818" s="1">
        <f t="shared" ref="AR1818" si="19275">AH1818*AM1815+AJ1818*AM1818-AI1818*AN1815-AK1818*AN1818</f>
        <v>0</v>
      </c>
      <c r="AS1818" s="4">
        <f t="shared" ref="AS1818" si="19276">(AH1818*AN1815+AI1818*AM1815+AJ1818*AN1818+AK1818*AM1818)</f>
        <v>11216.495894809304</v>
      </c>
      <c r="AT1818" s="2">
        <f t="shared" ref="AT1818" si="19277">AH1818*AO1815+AJ1818*AO1818-AI1818*AP1815-AK1818*AP1818</f>
        <v>1334.4584801538658</v>
      </c>
      <c r="AU1818" s="3">
        <f t="shared" ref="AU1818" si="19278">(AH1818*AP1815+AI1818*AO1815+AJ1818*AP1818+AK1818*AO1818)</f>
        <v>0</v>
      </c>
      <c r="AV1818" s="20"/>
      <c r="AW1818" s="16">
        <v>0</v>
      </c>
      <c r="AX1818" s="17">
        <v>0</v>
      </c>
      <c r="AY1818" s="18">
        <v>1</v>
      </c>
      <c r="AZ1818" s="19">
        <v>0</v>
      </c>
      <c r="BA1818" s="20"/>
      <c r="BB1818" s="1">
        <f t="shared" ref="BB1818" si="19279">AR1818*AW1815+AT1818*AW1818-AS1818*AX1815-AU1818*AX1818</f>
        <v>0</v>
      </c>
      <c r="BC1818" s="4">
        <f t="shared" ref="BC1818" si="19280">(AR1818*AX1815+AS1818*AW1815+AT1818*AX1818+AU1818*AW1818)</f>
        <v>11216.495894809304</v>
      </c>
      <c r="BD1818" s="2">
        <f t="shared" ref="BD1818" si="19281">AR1818*AY1815+AT1818*AY1818-AS1818*AZ1815-AU1818*AZ1818</f>
        <v>-84717.995525807055</v>
      </c>
      <c r="BE1818" s="3">
        <f t="shared" ref="BE1818" si="19282">(AR1818*AZ1815+AS1818*AY1815+AT1818*AZ1818+AU1818*AY1818)</f>
        <v>0</v>
      </c>
      <c r="BF1818" s="20"/>
      <c r="BG1818" s="16">
        <v>0</v>
      </c>
      <c r="BH1818" s="17">
        <f t="shared" ref="BH1818" si="19283">$B1815*$BH$4</f>
        <v>8.0840704000000017</v>
      </c>
      <c r="BI1818" s="18">
        <v>1</v>
      </c>
      <c r="BJ1818" s="19">
        <v>0</v>
      </c>
      <c r="BK1818" s="20"/>
      <c r="BL1818" s="1">
        <f t="shared" ref="BL1818" si="19284">BB1818*BG1815+BD1818*BG1818-BC1818*BH1815-BE1818*BH1818</f>
        <v>0</v>
      </c>
      <c r="BM1818" s="4">
        <f t="shared" ref="BM1818" si="19285">(BB1818*BH1815+BC1818*BG1815+BD1818*BH1818+BE1818*BG1818)</f>
        <v>-673649.74408270011</v>
      </c>
      <c r="BN1818" s="2">
        <f t="shared" ref="BN1818" si="19286">BB1818*BI1815+BD1818*BI1818-BC1818*BJ1815-BE1818*BJ1818</f>
        <v>-84717.995525807055</v>
      </c>
      <c r="BO1818" s="3">
        <f t="shared" ref="BO1818" si="19287">(BB1818*BJ1815+BC1818*BI1815+BD1818*BJ1818+BE1818*BI1818)</f>
        <v>0</v>
      </c>
      <c r="BP1818" s="20"/>
      <c r="BQ1818" s="16">
        <v>0</v>
      </c>
      <c r="BR1818" s="17">
        <v>0</v>
      </c>
      <c r="BS1818" s="18">
        <v>1</v>
      </c>
      <c r="BT1818" s="19">
        <v>0</v>
      </c>
      <c r="BU1818" s="20"/>
      <c r="BV1818" s="1">
        <f t="shared" ref="BV1818" si="19288">BL1818*BQ1815+BN1818*BQ1818-BM1818*BR1815-BO1818*BR1818</f>
        <v>0</v>
      </c>
      <c r="BW1818" s="4">
        <f t="shared" ref="BW1818" si="19289">(BL1818*BR1815+BM1818*BQ1815+BN1818*BR1818+BO1818*BQ1818)</f>
        <v>-673649.74408270011</v>
      </c>
      <c r="BX1818" s="2">
        <f t="shared" ref="BX1818" si="19290">BL1818*BS1815+BN1818*BS1818-BM1818*BT1815-BO1818*BT1818</f>
        <v>4222018.5904392721</v>
      </c>
      <c r="BY1818" s="3">
        <f t="shared" ref="BY1818" si="19291">(BL1818*BT1815+BM1818*BS1815+BN1818*BT1818+BO1818*BS1818)</f>
        <v>0</v>
      </c>
      <c r="BZ1818" s="20"/>
      <c r="CA1818" s="16">
        <v>0</v>
      </c>
      <c r="CB1818" s="17">
        <f t="shared" ref="CB1818" si="19292">$B1815*$CB$4</f>
        <v>3.6488704000000003</v>
      </c>
      <c r="CC1818" s="18">
        <v>1</v>
      </c>
      <c r="CD1818" s="19">
        <v>0</v>
      </c>
      <c r="CE1818" s="20"/>
      <c r="CF1818" s="1">
        <f t="shared" ref="CF1818" si="19293">BV1818*CA1815+BX1818*CA1818-BW1818*CB1815-BY1818*CB1818</f>
        <v>0</v>
      </c>
      <c r="CG1818" s="4">
        <f t="shared" ref="CG1818" si="19294">(BV1818*CB1815+BW1818*CA1815+BX1818*CB1818+BY1818*CA1818)</f>
        <v>14731948.918820884</v>
      </c>
      <c r="CH1818" s="2">
        <f t="shared" ref="CH1818" si="19295">BV1818*CC1815+BX1818*CC1818-BW1818*CD1815-BY1818*CD1818</f>
        <v>4222018.5904392721</v>
      </c>
      <c r="CI1818" s="3">
        <f t="shared" ref="CI1818" si="19296">(BV1818*CD1815+BW1818*CC1815+BX1818*CD1818+BY1818*CC1818)</f>
        <v>0</v>
      </c>
      <c r="CK1818" s="16">
        <f t="shared" ref="CK1818" si="19297">1/$CL$4</f>
        <v>1</v>
      </c>
      <c r="CL1818" s="17">
        <v>0</v>
      </c>
      <c r="CM1818" s="18">
        <v>1</v>
      </c>
      <c r="CN1818" s="19">
        <v>0</v>
      </c>
      <c r="CP1818" s="1">
        <f t="shared" ref="CP1818" si="19298">CF1818*CK1815+CH1818*CK1818-CG1818*CL1815-CI1818*CL1818</f>
        <v>4222018.5904392721</v>
      </c>
      <c r="CQ1818" s="4">
        <f t="shared" ref="CQ1818" si="19299">(CF1818*CL1815+CG1818*CK1815+CH1818*CL1818+CI1818*CK1818)</f>
        <v>14731948.918820884</v>
      </c>
      <c r="CR1818" s="2">
        <f t="shared" ref="CR1818" si="19300">CF1818*CM1815+CH1818*CM1818-CG1818*CN1815-CI1818*CN1818</f>
        <v>4222018.5904392721</v>
      </c>
      <c r="CS1818" s="3">
        <f t="shared" ref="CS1818" si="19301">(CF1818*CN1815+CG1818*CM1815+CH1818*CN1818+CI1818*CM1818)</f>
        <v>0</v>
      </c>
      <c r="CU1818" s="39">
        <f t="shared" ref="CU1818" si="19302">(180/PI())*ATAN(-1*(CQ1815/CP1815))</f>
        <v>15.991734845989452</v>
      </c>
      <c r="CW1818" s="56">
        <f t="shared" ref="CW1818" si="19303">20*LOG(((1-(10^(CU1815/20)^2)*(1-((1-CW1815)/(1+CW1815))^2))^0.5))</f>
        <v>-4.7252045861111197E-14</v>
      </c>
    </row>
    <row r="1819" spans="1:101" ht="18" customHeight="1"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/>
      <c r="R1819" s="20"/>
      <c r="S1819" s="20"/>
      <c r="T1819" s="20"/>
      <c r="U1819" s="20"/>
      <c r="V1819" s="20"/>
      <c r="W1819" s="20"/>
      <c r="X1819" s="20"/>
      <c r="Y1819" s="20"/>
      <c r="Z1819" s="20"/>
      <c r="AA1819" s="20"/>
      <c r="AB1819" s="30"/>
      <c r="AC1819" s="20"/>
      <c r="AD1819" s="20"/>
      <c r="AE1819" s="20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</row>
    <row r="1820" spans="1:101" ht="18" customHeight="1"/>
    <row r="1821" spans="1:101" ht="18" customHeight="1" thickBot="1">
      <c r="A1821" s="23"/>
      <c r="B1821" s="23"/>
      <c r="C1821" s="23"/>
      <c r="D1821" s="20" t="s">
        <v>6</v>
      </c>
      <c r="E1821" s="20"/>
      <c r="F1821" s="20"/>
      <c r="G1821" s="20"/>
      <c r="H1821" s="20"/>
      <c r="I1821" s="20" t="s">
        <v>7</v>
      </c>
      <c r="J1821" s="20"/>
      <c r="K1821" s="20"/>
      <c r="L1821" s="20"/>
      <c r="M1821" s="23"/>
      <c r="N1821" s="23"/>
      <c r="O1821" s="24" t="s">
        <v>8</v>
      </c>
      <c r="P1821" s="23"/>
      <c r="Q1821" s="23"/>
      <c r="R1821" s="23"/>
      <c r="S1821" s="20"/>
      <c r="T1821" s="20" t="s">
        <v>9</v>
      </c>
      <c r="U1821" s="23"/>
      <c r="V1821" s="23"/>
      <c r="W1821" s="23"/>
      <c r="X1821" s="23"/>
      <c r="Y1821" s="24" t="s">
        <v>10</v>
      </c>
      <c r="Z1821" s="23"/>
      <c r="AA1821" s="23"/>
      <c r="AB1821" s="23"/>
      <c r="AC1821" s="24" t="s">
        <v>11</v>
      </c>
      <c r="AD1821" s="20"/>
      <c r="AE1821" s="20"/>
      <c r="AF1821" s="20"/>
      <c r="AG1821" s="20"/>
      <c r="AH1821" s="23"/>
      <c r="AI1821" s="24" t="s">
        <v>12</v>
      </c>
      <c r="AJ1821" s="23"/>
      <c r="AK1821" s="23"/>
      <c r="AL1821" s="20"/>
      <c r="AM1821" s="24" t="s">
        <v>21</v>
      </c>
      <c r="AN1821" s="20"/>
      <c r="AO1821" s="23"/>
      <c r="AP1821" s="23"/>
      <c r="AQ1821" s="23"/>
      <c r="AR1821" s="23"/>
      <c r="AS1821" s="24" t="s">
        <v>87</v>
      </c>
      <c r="AT1821" s="23"/>
      <c r="AU1821" s="23"/>
      <c r="AV1821" s="23"/>
      <c r="AW1821" s="24" t="s">
        <v>22</v>
      </c>
      <c r="AX1821" s="20"/>
      <c r="AY1821" s="20"/>
      <c r="AZ1821" s="20"/>
      <c r="BA1821" s="20"/>
      <c r="BB1821" s="23"/>
      <c r="BC1821" s="24" t="s">
        <v>13</v>
      </c>
      <c r="BD1821" s="23"/>
      <c r="BE1821" s="23"/>
      <c r="BF1821" s="23"/>
      <c r="BG1821" s="24" t="s">
        <v>23</v>
      </c>
      <c r="BH1821" s="20"/>
      <c r="BI1821" s="23"/>
      <c r="BJ1821" s="23"/>
      <c r="BK1821" s="23"/>
      <c r="BL1821" s="23"/>
      <c r="BM1821" s="24" t="s">
        <v>24</v>
      </c>
      <c r="BN1821" s="23"/>
      <c r="BO1821" s="23"/>
      <c r="BP1821" s="23"/>
      <c r="BQ1821" s="24" t="s">
        <v>22</v>
      </c>
      <c r="BR1821" s="20"/>
      <c r="BS1821" s="20"/>
      <c r="BT1821" s="20"/>
      <c r="BU1821" s="20"/>
      <c r="BV1821" s="23"/>
      <c r="BW1821" s="24" t="s">
        <v>25</v>
      </c>
      <c r="BX1821" s="23"/>
      <c r="BY1821" s="23"/>
      <c r="BZ1821" s="23"/>
      <c r="CA1821" s="24" t="s">
        <v>23</v>
      </c>
      <c r="CB1821" s="20"/>
      <c r="CC1821" s="23"/>
      <c r="CD1821" s="23"/>
      <c r="CE1821" s="23"/>
      <c r="CF1821" s="23"/>
      <c r="CG1821" s="24" t="s">
        <v>88</v>
      </c>
      <c r="CH1821" s="23"/>
      <c r="CI1821" s="23"/>
      <c r="CJ1821" s="23"/>
      <c r="CK1821" s="24" t="s">
        <v>155</v>
      </c>
      <c r="CL1821" s="24"/>
      <c r="CM1821" s="23"/>
      <c r="CN1821" s="23"/>
      <c r="CO1821" s="23"/>
      <c r="CP1821" s="23"/>
      <c r="CQ1821" s="24" t="s">
        <v>89</v>
      </c>
      <c r="CR1821" s="23"/>
      <c r="CS1821" s="23"/>
    </row>
    <row r="1822" spans="1:101" ht="18" customHeight="1" thickBot="1">
      <c r="A1822" s="23"/>
      <c r="B1822" s="33"/>
      <c r="C1822" s="23"/>
      <c r="D1822" s="7" t="s">
        <v>99</v>
      </c>
      <c r="E1822" s="8"/>
      <c r="F1822" s="8" t="s">
        <v>100</v>
      </c>
      <c r="G1822" s="9"/>
      <c r="H1822" s="10"/>
      <c r="I1822" s="7" t="s">
        <v>103</v>
      </c>
      <c r="J1822" s="8"/>
      <c r="K1822" s="8" t="s">
        <v>104</v>
      </c>
      <c r="L1822" s="9"/>
      <c r="M1822" s="23"/>
      <c r="N1822" s="194" t="s">
        <v>74</v>
      </c>
      <c r="O1822" s="195"/>
      <c r="P1822" s="196" t="s">
        <v>75</v>
      </c>
      <c r="Q1822" s="197"/>
      <c r="R1822" s="23"/>
      <c r="S1822" s="7" t="s">
        <v>2</v>
      </c>
      <c r="T1822" s="8"/>
      <c r="U1822" s="8" t="s">
        <v>3</v>
      </c>
      <c r="V1822" s="9"/>
      <c r="W1822" s="20"/>
      <c r="X1822" s="194" t="s">
        <v>108</v>
      </c>
      <c r="Y1822" s="195"/>
      <c r="Z1822" s="196" t="s">
        <v>109</v>
      </c>
      <c r="AA1822" s="197"/>
      <c r="AB1822" s="20"/>
      <c r="AC1822" s="7" t="s">
        <v>107</v>
      </c>
      <c r="AD1822" s="8"/>
      <c r="AE1822" s="8" t="s">
        <v>14</v>
      </c>
      <c r="AF1822" s="9"/>
      <c r="AG1822" s="20"/>
      <c r="AH1822" s="194" t="s">
        <v>112</v>
      </c>
      <c r="AI1822" s="195"/>
      <c r="AJ1822" s="196" t="s">
        <v>113</v>
      </c>
      <c r="AK1822" s="197"/>
      <c r="AL1822" s="20"/>
      <c r="AM1822" s="106" t="s">
        <v>135</v>
      </c>
      <c r="AN1822" s="107"/>
      <c r="AO1822" s="107" t="s">
        <v>136</v>
      </c>
      <c r="AP1822" s="108"/>
      <c r="AQ1822" s="23"/>
      <c r="AR1822" s="194" t="s">
        <v>116</v>
      </c>
      <c r="AS1822" s="195"/>
      <c r="AT1822" s="196" t="s">
        <v>0</v>
      </c>
      <c r="AU1822" s="197"/>
      <c r="AV1822" s="36"/>
      <c r="AW1822" s="7" t="s">
        <v>139</v>
      </c>
      <c r="AX1822" s="8"/>
      <c r="AY1822" s="8" t="s">
        <v>140</v>
      </c>
      <c r="AZ1822" s="9"/>
      <c r="BA1822" s="20"/>
      <c r="BB1822" s="194" t="s">
        <v>119</v>
      </c>
      <c r="BC1822" s="195"/>
      <c r="BD1822" s="196" t="s">
        <v>120</v>
      </c>
      <c r="BE1822" s="197"/>
      <c r="BF1822" s="36"/>
      <c r="BG1822" s="190" t="s">
        <v>143</v>
      </c>
      <c r="BH1822" s="191"/>
      <c r="BI1822" s="192" t="s">
        <v>144</v>
      </c>
      <c r="BJ1822" s="193"/>
      <c r="BK1822" s="36"/>
      <c r="BL1822" s="194" t="s">
        <v>123</v>
      </c>
      <c r="BM1822" s="195"/>
      <c r="BN1822" s="196" t="s">
        <v>124</v>
      </c>
      <c r="BO1822" s="197"/>
      <c r="BP1822" s="36"/>
      <c r="BQ1822" s="7" t="s">
        <v>147</v>
      </c>
      <c r="BR1822" s="8"/>
      <c r="BS1822" s="8" t="s">
        <v>148</v>
      </c>
      <c r="BT1822" s="9"/>
      <c r="BU1822" s="20"/>
      <c r="BV1822" s="194" t="s">
        <v>127</v>
      </c>
      <c r="BW1822" s="195"/>
      <c r="BX1822" s="196" t="s">
        <v>128</v>
      </c>
      <c r="BY1822" s="197"/>
      <c r="BZ1822" s="36"/>
      <c r="CA1822" s="7" t="s">
        <v>151</v>
      </c>
      <c r="CB1822" s="8"/>
      <c r="CC1822" s="8" t="s">
        <v>152</v>
      </c>
      <c r="CD1822" s="9"/>
      <c r="CE1822" s="36"/>
      <c r="CF1822" s="194" t="s">
        <v>131</v>
      </c>
      <c r="CG1822" s="195"/>
      <c r="CH1822" s="196" t="s">
        <v>132</v>
      </c>
      <c r="CI1822" s="197"/>
      <c r="CJ1822" s="23"/>
      <c r="CK1822" s="7" t="s">
        <v>156</v>
      </c>
      <c r="CL1822" s="8"/>
      <c r="CM1822" s="8" t="s">
        <v>157</v>
      </c>
      <c r="CN1822" s="9"/>
      <c r="CO1822" s="23"/>
      <c r="CP1822" s="194" t="s">
        <v>160</v>
      </c>
      <c r="CQ1822" s="195"/>
      <c r="CR1822" s="196" t="s">
        <v>132</v>
      </c>
      <c r="CS1822" s="197"/>
      <c r="CU1822" s="26" t="s">
        <v>15</v>
      </c>
      <c r="CW1822" s="52" t="s">
        <v>46</v>
      </c>
    </row>
    <row r="1823" spans="1:101" ht="18" customHeight="1" thickTop="1" thickBot="1">
      <c r="B1823" s="34">
        <v>4.5</v>
      </c>
      <c r="D1823" s="11">
        <v>1</v>
      </c>
      <c r="E1823" s="12">
        <v>0</v>
      </c>
      <c r="F1823" s="13">
        <v>0</v>
      </c>
      <c r="G1823" s="14">
        <v>0</v>
      </c>
      <c r="H1823" s="10"/>
      <c r="I1823" s="11">
        <v>1</v>
      </c>
      <c r="J1823" s="12">
        <v>0</v>
      </c>
      <c r="K1823" s="13">
        <v>0</v>
      </c>
      <c r="L1823" s="40">
        <f t="shared" ref="L1823" si="19304">$B1823*$J$4</f>
        <v>6.4216800000000003</v>
      </c>
      <c r="N1823" s="1">
        <f t="shared" ref="N1823" si="19305">D1823*I1823+F1823*I1826-E1823*J1823-G1823*J1826</f>
        <v>1</v>
      </c>
      <c r="O1823" s="4">
        <f t="shared" ref="O1823" si="19306">(D1823*J1823+E1823*I1823+F1823*J1826+G1823*I1826)</f>
        <v>0</v>
      </c>
      <c r="P1823" s="2">
        <f t="shared" ref="P1823" si="19307">D1823*K1823+F1823*K1826-E1823*L1823-G1823*L1826</f>
        <v>0</v>
      </c>
      <c r="Q1823" s="3">
        <f t="shared" ref="Q1823" si="19308">(D1823*L1823+E1823*K1823+F1823*L1826+G1823*K1826)</f>
        <v>6.4216800000000003</v>
      </c>
      <c r="S1823" s="11">
        <v>1</v>
      </c>
      <c r="T1823" s="12">
        <v>0</v>
      </c>
      <c r="U1823" s="13">
        <v>0</v>
      </c>
      <c r="V1823" s="13">
        <v>0</v>
      </c>
      <c r="W1823" s="20"/>
      <c r="X1823" s="1">
        <f t="shared" ref="X1823" si="19309">N1823*S1823+P1823*S1826-O1823*T1823-Q1823*T1826</f>
        <v>-51.145069068800005</v>
      </c>
      <c r="Y1823" s="4">
        <f t="shared" ref="Y1823" si="19310">(N1823*T1823+O1823*S1823+P1823*T1826+Q1823*S1826)</f>
        <v>0</v>
      </c>
      <c r="Z1823" s="2">
        <f t="shared" ref="Z1823" si="19311">N1823*U1823+P1823*U1826-O1823*V1823-Q1823*V1826</f>
        <v>0</v>
      </c>
      <c r="AA1823" s="3">
        <f t="shared" ref="AA1823" si="19312">(N1823*V1823+O1823*U1823+P1823*V1826+Q1823*U1826)</f>
        <v>6.4216800000000003</v>
      </c>
      <c r="AB1823" s="20"/>
      <c r="AC1823" s="11">
        <v>1</v>
      </c>
      <c r="AD1823" s="12">
        <v>0</v>
      </c>
      <c r="AE1823" s="13">
        <v>0</v>
      </c>
      <c r="AF1823" s="40">
        <f t="shared" ref="AF1823" si="19313">$B1823*$AD$4</f>
        <v>7.7062050000000006</v>
      </c>
      <c r="AG1823" s="20"/>
      <c r="AH1823" s="1">
        <f t="shared" ref="AH1823" si="19314">X1823*AC1823+Z1823*AC1826-Y1823*AD1823-AA1823*AD1826</f>
        <v>-51.145069068800005</v>
      </c>
      <c r="AI1823" s="4">
        <f t="shared" ref="AI1823" si="19315">(X1823*AD1823+Y1823*AC1823+Z1823*AD1826+AA1823*AC1826)</f>
        <v>0</v>
      </c>
      <c r="AJ1823" s="2">
        <f t="shared" ref="AJ1823" si="19316">X1823*AE1823+Z1823*AE1826-Y1823*AF1823-AA1823*AF1826</f>
        <v>0</v>
      </c>
      <c r="AK1823" s="3">
        <f t="shared" ref="AK1823" si="19317">(X1823*AF1823+Y1823*AE1823+Z1823*AF1826+AA1823*AE1826)</f>
        <v>-387.712706983332</v>
      </c>
      <c r="AL1823" s="20"/>
      <c r="AM1823" s="11">
        <v>1</v>
      </c>
      <c r="AN1823" s="12">
        <v>0</v>
      </c>
      <c r="AO1823" s="13">
        <v>0</v>
      </c>
      <c r="AP1823" s="14">
        <v>0</v>
      </c>
      <c r="AR1823" s="1">
        <f t="shared" ref="AR1823" si="19318">AH1823*AM1823+AJ1823*AM1826-AI1823*AN1823-AK1823*AN1826</f>
        <v>3273.8480890036967</v>
      </c>
      <c r="AS1823" s="4">
        <f t="shared" ref="AS1823" si="19319">(AH1823*AN1823+AI1823*AM1823+AJ1823*AN1826+AK1823*AM1826)</f>
        <v>0</v>
      </c>
      <c r="AT1823" s="2">
        <f t="shared" ref="AT1823" si="19320">AH1823*AO1823+AJ1823*AO1826-AI1823*AP1823-AK1823*AP1826</f>
        <v>0</v>
      </c>
      <c r="AU1823" s="3">
        <f t="shared" ref="AU1823" si="19321">(AH1823*AP1823+AI1823*AO1823+AJ1823*AP1826+AK1823*AO1826)</f>
        <v>-387.712706983332</v>
      </c>
      <c r="AV1823" s="20"/>
      <c r="AW1823" s="11">
        <v>1</v>
      </c>
      <c r="AX1823" s="12">
        <v>0</v>
      </c>
      <c r="AY1823" s="13">
        <v>0</v>
      </c>
      <c r="AZ1823" s="40">
        <f t="shared" ref="AZ1823" si="19322">$B1823*$AX$4</f>
        <v>7.7062050000000006</v>
      </c>
      <c r="BA1823" s="20"/>
      <c r="BB1823" s="1">
        <f t="shared" ref="BB1823" si="19323">AR1823*AW1823+AT1823*AW1826-AS1823*AX1823-AU1823*AX1826</f>
        <v>3273.8480890036967</v>
      </c>
      <c r="BC1823" s="4">
        <f t="shared" ref="BC1823" si="19324">(AR1823*AX1823+AS1823*AW1823+AT1823*AX1826+AU1823*AW1826)</f>
        <v>0</v>
      </c>
      <c r="BD1823" s="2">
        <f t="shared" ref="BD1823" si="19325">AR1823*AY1823+AT1823*AY1826-AS1823*AZ1823-AU1823*AZ1826</f>
        <v>0</v>
      </c>
      <c r="BE1823" s="3">
        <f t="shared" ref="BE1823" si="19326">(AR1823*AZ1823+AS1823*AY1823+AT1823*AZ1826+AU1823*AY1826)</f>
        <v>24841.231805737403</v>
      </c>
      <c r="BF1823" s="20"/>
      <c r="BG1823" s="11">
        <v>1</v>
      </c>
      <c r="BH1823" s="12">
        <v>0</v>
      </c>
      <c r="BI1823" s="13">
        <v>0</v>
      </c>
      <c r="BJ1823" s="14">
        <v>0</v>
      </c>
      <c r="BK1823" s="20"/>
      <c r="BL1823" s="1">
        <f t="shared" ref="BL1823" si="19327">BB1823*BG1823+BD1823*BG1826-BC1823*BH1823-BE1823*BH1826</f>
        <v>-198440.92877067294</v>
      </c>
      <c r="BM1823" s="4">
        <f t="shared" ref="BM1823" si="19328">(BB1823*BH1823+BC1823*BG1823+BD1823*BH1826+BE1823*BG1826)</f>
        <v>0</v>
      </c>
      <c r="BN1823" s="2">
        <f t="shared" ref="BN1823" si="19329">BB1823*BI1823+BD1823*BI1826-BC1823*BJ1823-BE1823*BJ1826</f>
        <v>0</v>
      </c>
      <c r="BO1823" s="3">
        <f t="shared" ref="BO1823" si="19330">(BB1823*BJ1823+BC1823*BI1823+BD1823*BJ1826+BE1823*BI1826)</f>
        <v>24841.231805737403</v>
      </c>
      <c r="BP1823" s="20"/>
      <c r="BQ1823" s="11">
        <v>1</v>
      </c>
      <c r="BR1823" s="12">
        <v>0</v>
      </c>
      <c r="BS1823" s="13">
        <v>0</v>
      </c>
      <c r="BT1823" s="40">
        <f t="shared" ref="BT1823" si="19331">$B1823*BR$4</f>
        <v>6.4216800000000003</v>
      </c>
      <c r="BU1823" s="20"/>
      <c r="BV1823" s="1">
        <f t="shared" ref="BV1823" si="19332">BL1823*BQ1823+BN1823*BQ1826-BM1823*BR1823-BO1823*BR1826</f>
        <v>-198440.92877067294</v>
      </c>
      <c r="BW1823" s="4">
        <f t="shared" ref="BW1823" si="19333">(BL1823*BR1823+BM1823*BQ1823+BN1823*BR1826+BO1823*BQ1826)</f>
        <v>0</v>
      </c>
      <c r="BX1823" s="2">
        <f t="shared" ref="BX1823" si="19334">BL1823*BS1823+BN1823*BS1826-BM1823*BT1823-BO1823*BT1826</f>
        <v>0</v>
      </c>
      <c r="BY1823" s="3">
        <f t="shared" ref="BY1823" si="19335">(BL1823*BT1823+BM1823*BS1823+BN1823*BT1826+BO1823*BS1826)</f>
        <v>-1249482.9116623176</v>
      </c>
      <c r="BZ1823" s="20"/>
      <c r="CA1823" s="11">
        <v>1</v>
      </c>
      <c r="CB1823" s="12">
        <v>0</v>
      </c>
      <c r="CC1823" s="13">
        <v>0</v>
      </c>
      <c r="CD1823" s="14">
        <v>0</v>
      </c>
      <c r="CE1823" s="20"/>
      <c r="CF1823" s="1">
        <f t="shared" ref="CF1823" si="19336">BV1823*CA1823+BX1823*CA1826-BW1823*CB1823-BY1823*CB1826</f>
        <v>4381113.8597375872</v>
      </c>
      <c r="CG1823" s="4">
        <f t="shared" ref="CG1823" si="19337">(BV1823*CB1823+BW1823*CA1823+BX1823*CB1826+BY1823*CA1826)</f>
        <v>0</v>
      </c>
      <c r="CH1823" s="2">
        <f t="shared" ref="CH1823" si="19338">BV1823*CC1823+BX1823*CC1826-BW1823*CD1823-BY1823*CD1826</f>
        <v>0</v>
      </c>
      <c r="CI1823" s="3">
        <f t="shared" ref="CI1823" si="19339">(BV1823*CD1823+BW1823*CC1823+BX1823*CD1826+BY1823*CC1826)</f>
        <v>-1249482.9116623176</v>
      </c>
      <c r="CJ1823" s="28"/>
      <c r="CK1823" s="11">
        <v>1</v>
      </c>
      <c r="CL1823" s="12">
        <v>0</v>
      </c>
      <c r="CM1823" s="13">
        <v>0</v>
      </c>
      <c r="CN1823" s="14">
        <v>0</v>
      </c>
      <c r="CP1823" s="1">
        <f t="shared" ref="CP1823" si="19340">CF1823*CK1823+CH1823*CK1826-CG1823*CL1823-CI1823*CL1826</f>
        <v>4381113.8597375872</v>
      </c>
      <c r="CQ1823" s="4">
        <f t="shared" ref="CQ1823" si="19341">(CF1823*CL1823+CG1823*CK1823+CH1823*CL1826+CI1823*CK1826)</f>
        <v>-1249482.9116623176</v>
      </c>
      <c r="CR1823" s="2">
        <f t="shared" ref="CR1823" si="19342">CF1823*CM1823+CH1823*CM1826-CG1823*CN1823-CI1823*CN1826</f>
        <v>0</v>
      </c>
      <c r="CS1823" s="3">
        <f t="shared" ref="CS1823" si="19343">(CF1823*CN1823+CG1823*CM1823+CH1823*CN1826+CI1823*CM1826)</f>
        <v>-1249482.9116623176</v>
      </c>
      <c r="CU1823" s="29">
        <f t="shared" ref="CU1823" si="19344">20*LOG(((1+$CL$4)/$CL$4)/((CP1823+CP1826)^2+(CQ1823+CQ1826)^2)^0.5)</f>
        <v>-138.3874016733769</v>
      </c>
      <c r="CW1823" s="53">
        <f t="shared" ref="CW1823" si="19345">((CP1823^2+CQ1823^2)^0.5)/((CP1826^2+CQ1826^2)^0.5)</f>
        <v>0.28519754374455308</v>
      </c>
    </row>
    <row r="1824" spans="1:101" ht="18" customHeight="1" thickBot="1">
      <c r="D1824" s="11"/>
      <c r="E1824" s="13"/>
      <c r="F1824" s="13"/>
      <c r="G1824" s="15"/>
      <c r="H1824" s="10"/>
      <c r="I1824" s="11"/>
      <c r="J1824" s="13"/>
      <c r="K1824" s="13"/>
      <c r="L1824" s="15"/>
      <c r="N1824" s="5"/>
      <c r="Q1824" s="6"/>
      <c r="S1824" s="11"/>
      <c r="T1824" s="13"/>
      <c r="U1824" s="13"/>
      <c r="V1824" s="15"/>
      <c r="W1824" s="20"/>
      <c r="X1824" s="5"/>
      <c r="AA1824" s="6"/>
      <c r="AB1824" s="20"/>
      <c r="AC1824" s="11"/>
      <c r="AD1824" s="13"/>
      <c r="AE1824" s="13"/>
      <c r="AF1824" s="15"/>
      <c r="AG1824" s="20"/>
      <c r="AH1824" s="5"/>
      <c r="AK1824" s="6"/>
      <c r="AL1824" s="20"/>
      <c r="AM1824" s="11"/>
      <c r="AN1824" s="13"/>
      <c r="AO1824" s="13"/>
      <c r="AP1824" s="15"/>
      <c r="AR1824" s="5"/>
      <c r="AU1824" s="6"/>
      <c r="AW1824" s="11"/>
      <c r="AX1824" s="13"/>
      <c r="AY1824" s="13"/>
      <c r="AZ1824" s="15"/>
      <c r="BA1824" s="20"/>
      <c r="BB1824" s="5"/>
      <c r="BE1824" s="6"/>
      <c r="BG1824" s="11"/>
      <c r="BH1824" s="13"/>
      <c r="BI1824" s="13"/>
      <c r="BJ1824" s="15"/>
      <c r="BL1824" s="5"/>
      <c r="BO1824" s="6"/>
      <c r="BQ1824" s="11"/>
      <c r="BR1824" s="13"/>
      <c r="BS1824" s="13"/>
      <c r="BT1824" s="15"/>
      <c r="BU1824" s="20"/>
      <c r="BV1824" s="5"/>
      <c r="BY1824" s="6"/>
      <c r="CA1824" s="11"/>
      <c r="CB1824" s="13"/>
      <c r="CC1824" s="13"/>
      <c r="CD1824" s="15"/>
      <c r="CF1824" s="5"/>
      <c r="CI1824" s="6"/>
      <c r="CK1824" s="11"/>
      <c r="CL1824" s="13"/>
      <c r="CM1824" s="13"/>
      <c r="CN1824" s="15"/>
      <c r="CP1824" s="5"/>
      <c r="CS1824" s="6"/>
      <c r="CW1824" s="54"/>
    </row>
    <row r="1825" spans="1:101" ht="18" customHeight="1" thickBot="1">
      <c r="D1825" s="11" t="s">
        <v>101</v>
      </c>
      <c r="E1825" s="13"/>
      <c r="F1825" s="13" t="s">
        <v>102</v>
      </c>
      <c r="G1825" s="15"/>
      <c r="H1825" s="10"/>
      <c r="I1825" s="11" t="s">
        <v>106</v>
      </c>
      <c r="J1825" s="13"/>
      <c r="K1825" s="13" t="s">
        <v>105</v>
      </c>
      <c r="L1825" s="15"/>
      <c r="N1825" s="194" t="s">
        <v>16</v>
      </c>
      <c r="O1825" s="195"/>
      <c r="P1825" s="196" t="s">
        <v>17</v>
      </c>
      <c r="Q1825" s="197"/>
      <c r="S1825" s="11" t="s">
        <v>4</v>
      </c>
      <c r="T1825" s="13"/>
      <c r="U1825" s="13" t="s">
        <v>5</v>
      </c>
      <c r="V1825" s="15"/>
      <c r="W1825" s="20"/>
      <c r="X1825" s="194" t="s">
        <v>111</v>
      </c>
      <c r="Y1825" s="195"/>
      <c r="Z1825" s="196" t="s">
        <v>110</v>
      </c>
      <c r="AA1825" s="197"/>
      <c r="AB1825" s="20"/>
      <c r="AC1825" s="11" t="s">
        <v>18</v>
      </c>
      <c r="AD1825" s="13"/>
      <c r="AE1825" s="13" t="s">
        <v>19</v>
      </c>
      <c r="AF1825" s="15"/>
      <c r="AG1825" s="20"/>
      <c r="AH1825" s="194" t="s">
        <v>114</v>
      </c>
      <c r="AI1825" s="195"/>
      <c r="AJ1825" s="196" t="s">
        <v>115</v>
      </c>
      <c r="AK1825" s="197"/>
      <c r="AL1825" s="20"/>
      <c r="AM1825" s="11" t="s">
        <v>138</v>
      </c>
      <c r="AN1825" s="13"/>
      <c r="AO1825" s="13" t="s">
        <v>137</v>
      </c>
      <c r="AP1825" s="15"/>
      <c r="AR1825" s="194" t="s">
        <v>117</v>
      </c>
      <c r="AS1825" s="195"/>
      <c r="AT1825" s="196" t="s">
        <v>118</v>
      </c>
      <c r="AU1825" s="197"/>
      <c r="AV1825" s="36"/>
      <c r="AW1825" s="11" t="s">
        <v>142</v>
      </c>
      <c r="AX1825" s="13"/>
      <c r="AY1825" s="13" t="s">
        <v>141</v>
      </c>
      <c r="AZ1825" s="15"/>
      <c r="BA1825" s="20"/>
      <c r="BB1825" s="194" t="s">
        <v>122</v>
      </c>
      <c r="BC1825" s="195"/>
      <c r="BD1825" s="196" t="s">
        <v>121</v>
      </c>
      <c r="BE1825" s="197"/>
      <c r="BF1825" s="36"/>
      <c r="BG1825" s="11" t="s">
        <v>145</v>
      </c>
      <c r="BH1825" s="13"/>
      <c r="BI1825" s="13" t="s">
        <v>146</v>
      </c>
      <c r="BJ1825" s="15"/>
      <c r="BK1825" s="36"/>
      <c r="BL1825" s="194" t="s">
        <v>125</v>
      </c>
      <c r="BM1825" s="195"/>
      <c r="BN1825" s="196" t="s">
        <v>126</v>
      </c>
      <c r="BO1825" s="197"/>
      <c r="BP1825" s="36"/>
      <c r="BQ1825" s="11" t="s">
        <v>150</v>
      </c>
      <c r="BR1825" s="13"/>
      <c r="BS1825" s="13" t="s">
        <v>149</v>
      </c>
      <c r="BT1825" s="15"/>
      <c r="BU1825" s="20"/>
      <c r="BV1825" s="194" t="s">
        <v>129</v>
      </c>
      <c r="BW1825" s="195"/>
      <c r="BX1825" s="196" t="s">
        <v>130</v>
      </c>
      <c r="BY1825" s="197"/>
      <c r="BZ1825" s="36"/>
      <c r="CA1825" s="11" t="s">
        <v>154</v>
      </c>
      <c r="CB1825" s="13"/>
      <c r="CC1825" s="13" t="s">
        <v>153</v>
      </c>
      <c r="CD1825" s="15"/>
      <c r="CE1825" s="36"/>
      <c r="CF1825" s="194" t="s">
        <v>134</v>
      </c>
      <c r="CG1825" s="195"/>
      <c r="CH1825" s="196" t="s">
        <v>133</v>
      </c>
      <c r="CI1825" s="197"/>
      <c r="CK1825" s="11" t="s">
        <v>159</v>
      </c>
      <c r="CL1825" s="13"/>
      <c r="CM1825" s="13" t="s">
        <v>158</v>
      </c>
      <c r="CN1825" s="15"/>
      <c r="CP1825" s="109" t="s">
        <v>161</v>
      </c>
      <c r="CQ1825" s="110"/>
      <c r="CR1825" s="111" t="s">
        <v>162</v>
      </c>
      <c r="CS1825" s="112"/>
      <c r="CU1825" s="38" t="s">
        <v>29</v>
      </c>
      <c r="CW1825" s="55" t="s">
        <v>47</v>
      </c>
    </row>
    <row r="1826" spans="1:101" ht="18" customHeight="1" thickTop="1" thickBot="1">
      <c r="D1826" s="16">
        <v>0</v>
      </c>
      <c r="E1826" s="17">
        <f t="shared" ref="E1826" si="19346">$B1823*$E$4</f>
        <v>3.6651599999999998</v>
      </c>
      <c r="F1826" s="18">
        <v>1</v>
      </c>
      <c r="G1826" s="19">
        <v>0</v>
      </c>
      <c r="H1826" s="10"/>
      <c r="I1826" s="16">
        <v>0</v>
      </c>
      <c r="J1826" s="17">
        <v>0</v>
      </c>
      <c r="K1826" s="18">
        <v>1</v>
      </c>
      <c r="L1826" s="19">
        <v>0</v>
      </c>
      <c r="N1826" s="1">
        <f t="shared" ref="N1826" si="19347">D1826*I1823+F1826*I1826-E1826*J1823-G1826*J1826</f>
        <v>0</v>
      </c>
      <c r="O1826" s="4">
        <f t="shared" ref="O1826" si="19348">(D1826*J1823+E1826*I1823+F1826*J1826+G1826*I1826)</f>
        <v>3.6651599999999998</v>
      </c>
      <c r="P1826" s="2">
        <f t="shared" ref="P1826" si="19349">D1826*K1823+F1826*K1826-E1826*L1823-G1826*L1826</f>
        <v>-22.5364846688</v>
      </c>
      <c r="Q1826" s="3">
        <f t="shared" ref="Q1826" si="19350">(D1826*L1823+E1826*K1823+F1826*L1826+G1826*K1826)</f>
        <v>0</v>
      </c>
      <c r="S1826" s="16">
        <v>0</v>
      </c>
      <c r="T1826" s="17">
        <f t="shared" ref="T1826" si="19351">$B1823*$T$4</f>
        <v>8.1201600000000003</v>
      </c>
      <c r="U1826" s="18">
        <v>1</v>
      </c>
      <c r="V1826" s="19">
        <v>0</v>
      </c>
      <c r="W1826" s="20"/>
      <c r="X1826" s="1">
        <f t="shared" ref="X1826" si="19352">N1826*S1823+P1826*S1826-O1826*T1823-Q1826*T1826</f>
        <v>0</v>
      </c>
      <c r="Y1826" s="4">
        <f t="shared" ref="Y1826" si="19353">(N1826*T1823+O1826*S1823+P1826*T1826+Q1826*S1826)</f>
        <v>-179.33470134820303</v>
      </c>
      <c r="Z1826" s="2">
        <f t="shared" ref="Z1826" si="19354">N1826*U1823+P1826*U1826-O1826*V1823-Q1826*V1826</f>
        <v>-22.5364846688</v>
      </c>
      <c r="AA1826" s="3">
        <f t="shared" ref="AA1826" si="19355">(N1826*V1823+O1826*U1823+P1826*V1826+Q1826*U1826)</f>
        <v>0</v>
      </c>
      <c r="AB1826" s="20"/>
      <c r="AC1826" s="16">
        <v>0</v>
      </c>
      <c r="AD1826" s="17">
        <v>0</v>
      </c>
      <c r="AE1826" s="18">
        <v>1</v>
      </c>
      <c r="AF1826" s="19">
        <v>0</v>
      </c>
      <c r="AG1826" s="20"/>
      <c r="AH1826" s="1">
        <f t="shared" ref="AH1826" si="19356">X1826*AC1823+Z1826*AC1826-Y1826*AD1823-AA1826*AD1826</f>
        <v>0</v>
      </c>
      <c r="AI1826" s="4">
        <f t="shared" ref="AI1826" si="19357">(X1826*AD1823+Y1826*AC1823+Z1826*AD1826+AA1826*AC1826)</f>
        <v>-179.33470134820303</v>
      </c>
      <c r="AJ1826" s="2">
        <f t="shared" ref="AJ1826" si="19358">X1826*AE1823+Z1826*AE1826-Y1826*AF1823-AA1826*AF1826</f>
        <v>1359.453487534229</v>
      </c>
      <c r="AK1826" s="3">
        <f t="shared" ref="AK1826" si="19359">(X1826*AF1823+Y1826*AE1823+Z1826*AF1826+AA1826*AE1826)</f>
        <v>0</v>
      </c>
      <c r="AL1826" s="20"/>
      <c r="AM1826" s="16">
        <v>0</v>
      </c>
      <c r="AN1826" s="17">
        <f t="shared" ref="AN1826" si="19360">$B1823*$AN$4</f>
        <v>8.57592</v>
      </c>
      <c r="AO1826" s="18">
        <v>1</v>
      </c>
      <c r="AP1826" s="19">
        <v>0</v>
      </c>
      <c r="AR1826" s="1">
        <f t="shared" ref="AR1826" si="19361">AH1826*AM1823+AJ1826*AM1826-AI1826*AN1823-AK1826*AN1826</f>
        <v>0</v>
      </c>
      <c r="AS1826" s="4">
        <f t="shared" ref="AS1826" si="19362">(AH1826*AN1823+AI1826*AM1823+AJ1826*AN1826+AK1826*AM1826)</f>
        <v>11479.229651466341</v>
      </c>
      <c r="AT1826" s="2">
        <f t="shared" ref="AT1826" si="19363">AH1826*AO1823+AJ1826*AO1826-AI1826*AP1823-AK1826*AP1826</f>
        <v>1359.453487534229</v>
      </c>
      <c r="AU1826" s="3">
        <f t="shared" ref="AU1826" si="19364">(AH1826*AP1823+AI1826*AO1823+AJ1826*AP1826+AK1826*AO1826)</f>
        <v>0</v>
      </c>
      <c r="AV1826" s="20"/>
      <c r="AW1826" s="16">
        <v>0</v>
      </c>
      <c r="AX1826" s="17">
        <v>0</v>
      </c>
      <c r="AY1826" s="18">
        <v>1</v>
      </c>
      <c r="AZ1826" s="19">
        <v>0</v>
      </c>
      <c r="BA1826" s="20"/>
      <c r="BB1826" s="1">
        <f t="shared" ref="BB1826" si="19365">AR1826*AW1823+AT1826*AW1826-AS1826*AX1823-AU1826*AX1826</f>
        <v>0</v>
      </c>
      <c r="BC1826" s="4">
        <f t="shared" ref="BC1826" si="19366">(AR1826*AX1823+AS1826*AW1823+AT1826*AX1826+AU1826*AW1826)</f>
        <v>11479.229651466341</v>
      </c>
      <c r="BD1826" s="2">
        <f t="shared" ref="BD1826" si="19367">AR1826*AY1823+AT1826*AY1826-AS1826*AZ1823-AU1826*AZ1826</f>
        <v>-87101.843448743952</v>
      </c>
      <c r="BE1826" s="3">
        <f t="shared" ref="BE1826" si="19368">(AR1826*AZ1823+AS1826*AY1823+AT1826*AZ1826+AU1826*AY1826)</f>
        <v>0</v>
      </c>
      <c r="BF1826" s="20"/>
      <c r="BG1826" s="16">
        <v>0</v>
      </c>
      <c r="BH1826" s="17">
        <f t="shared" ref="BH1826" si="19369">$B1823*$BH$4</f>
        <v>8.1201600000000003</v>
      </c>
      <c r="BI1826" s="18">
        <v>1</v>
      </c>
      <c r="BJ1826" s="19">
        <v>0</v>
      </c>
      <c r="BK1826" s="20"/>
      <c r="BL1826" s="1">
        <f t="shared" ref="BL1826" si="19370">BB1826*BG1823+BD1826*BG1826-BC1826*BH1823-BE1826*BH1826</f>
        <v>0</v>
      </c>
      <c r="BM1826" s="4">
        <f t="shared" ref="BM1826" si="19371">(BB1826*BH1823+BC1826*BG1823+BD1826*BH1826+BE1826*BG1826)</f>
        <v>-695801.67544728634</v>
      </c>
      <c r="BN1826" s="2">
        <f t="shared" ref="BN1826" si="19372">BB1826*BI1823+BD1826*BI1826-BC1826*BJ1823-BE1826*BJ1826</f>
        <v>-87101.843448743952</v>
      </c>
      <c r="BO1826" s="3">
        <f t="shared" ref="BO1826" si="19373">(BB1826*BJ1823+BC1826*BI1823+BD1826*BJ1826+BE1826*BI1826)</f>
        <v>0</v>
      </c>
      <c r="BP1826" s="20"/>
      <c r="BQ1826" s="16">
        <v>0</v>
      </c>
      <c r="BR1826" s="17">
        <v>0</v>
      </c>
      <c r="BS1826" s="18">
        <v>1</v>
      </c>
      <c r="BT1826" s="19">
        <v>0</v>
      </c>
      <c r="BU1826" s="20"/>
      <c r="BV1826" s="1">
        <f t="shared" ref="BV1826" si="19374">BL1826*BQ1823+BN1826*BQ1826-BM1826*BR1823-BO1826*BR1826</f>
        <v>0</v>
      </c>
      <c r="BW1826" s="4">
        <f t="shared" ref="BW1826" si="19375">(BL1826*BR1823+BM1826*BQ1823+BN1826*BR1826+BO1826*BQ1826)</f>
        <v>-695801.67544728634</v>
      </c>
      <c r="BX1826" s="2">
        <f t="shared" ref="BX1826" si="19376">BL1826*BS1823+BN1826*BS1826-BM1826*BT1823-BO1826*BT1826</f>
        <v>4381113.8597375862</v>
      </c>
      <c r="BY1826" s="3">
        <f t="shared" ref="BY1826" si="19377">(BL1826*BT1823+BM1826*BS1823+BN1826*BT1826+BO1826*BS1826)</f>
        <v>0</v>
      </c>
      <c r="BZ1826" s="20"/>
      <c r="CA1826" s="16">
        <v>0</v>
      </c>
      <c r="CB1826" s="17">
        <f t="shared" ref="CB1826" si="19378">$B1823*$CB$4</f>
        <v>3.6651599999999998</v>
      </c>
      <c r="CC1826" s="18">
        <v>1</v>
      </c>
      <c r="CD1826" s="19">
        <v>0</v>
      </c>
      <c r="CE1826" s="20"/>
      <c r="CF1826" s="1">
        <f t="shared" ref="CF1826" si="19379">BV1826*CA1823+BX1826*CA1826-BW1826*CB1823-BY1826*CB1826</f>
        <v>0</v>
      </c>
      <c r="CG1826" s="4">
        <f t="shared" ref="CG1826" si="19380">(BV1826*CB1823+BW1826*CA1823+BX1826*CB1826+BY1826*CA1826)</f>
        <v>15361681.598708523</v>
      </c>
      <c r="CH1826" s="2">
        <f t="shared" ref="CH1826" si="19381">BV1826*CC1823+BX1826*CC1826-BW1826*CD1823-BY1826*CD1826</f>
        <v>4381113.8597375862</v>
      </c>
      <c r="CI1826" s="3">
        <f t="shared" ref="CI1826" si="19382">(BV1826*CD1823+BW1826*CC1823+BX1826*CD1826+BY1826*CC1826)</f>
        <v>0</v>
      </c>
      <c r="CK1826" s="16">
        <f t="shared" ref="CK1826" si="19383">1/$CL$4</f>
        <v>1</v>
      </c>
      <c r="CL1826" s="17">
        <v>0</v>
      </c>
      <c r="CM1826" s="18">
        <v>1</v>
      </c>
      <c r="CN1826" s="19">
        <v>0</v>
      </c>
      <c r="CP1826" s="1">
        <f t="shared" ref="CP1826" si="19384">CF1826*CK1823+CH1826*CK1826-CG1826*CL1823-CI1826*CL1826</f>
        <v>4381113.8597375862</v>
      </c>
      <c r="CQ1826" s="4">
        <f t="shared" ref="CQ1826" si="19385">(CF1826*CL1823+CG1826*CK1823+CH1826*CL1826+CI1826*CK1826)</f>
        <v>15361681.598708523</v>
      </c>
      <c r="CR1826" s="2">
        <f t="shared" ref="CR1826" si="19386">CF1826*CM1823+CH1826*CM1826-CG1826*CN1823-CI1826*CN1826</f>
        <v>4381113.8597375862</v>
      </c>
      <c r="CS1826" s="3">
        <f t="shared" ref="CS1826" si="19387">(CF1826*CN1823+CG1826*CM1823+CH1826*CN1826+CI1826*CM1826)</f>
        <v>0</v>
      </c>
      <c r="CU1826" s="39">
        <f t="shared" ref="CU1826" si="19388">(180/PI())*ATAN(-1*(CQ1823/CP1823))</f>
        <v>15.918019532902509</v>
      </c>
      <c r="CW1826" s="56">
        <f t="shared" ref="CW1826" si="19389">20*LOG(((1-(10^(CU1823/20)^2)*(1-((1-CW1823)/(1+CW1823))^2))^0.5))</f>
        <v>-4.3394735994898031E-14</v>
      </c>
    </row>
    <row r="1827" spans="1:101" ht="18" customHeight="1"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/>
      <c r="R1827" s="20"/>
      <c r="S1827" s="20"/>
      <c r="T1827" s="20"/>
      <c r="U1827" s="20"/>
      <c r="V1827" s="20"/>
      <c r="W1827" s="20"/>
      <c r="X1827" s="20"/>
      <c r="Y1827" s="20"/>
      <c r="Z1827" s="20"/>
      <c r="AA1827" s="20"/>
      <c r="AB1827" s="30"/>
      <c r="AC1827" s="20"/>
      <c r="AD1827" s="20"/>
      <c r="AE1827" s="20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</row>
    <row r="1828" spans="1:101" ht="18" customHeight="1"/>
    <row r="1829" spans="1:101" ht="18" customHeight="1" thickBot="1">
      <c r="A1829" s="23"/>
      <c r="B1829" s="23"/>
      <c r="C1829" s="23"/>
      <c r="D1829" s="20" t="s">
        <v>6</v>
      </c>
      <c r="E1829" s="20"/>
      <c r="F1829" s="20"/>
      <c r="G1829" s="20"/>
      <c r="H1829" s="20"/>
      <c r="I1829" s="20" t="s">
        <v>7</v>
      </c>
      <c r="J1829" s="20"/>
      <c r="K1829" s="20"/>
      <c r="L1829" s="20"/>
      <c r="M1829" s="23"/>
      <c r="N1829" s="23"/>
      <c r="O1829" s="24" t="s">
        <v>8</v>
      </c>
      <c r="P1829" s="23"/>
      <c r="Q1829" s="23"/>
      <c r="R1829" s="23"/>
      <c r="S1829" s="20"/>
      <c r="T1829" s="20" t="s">
        <v>9</v>
      </c>
      <c r="U1829" s="23"/>
      <c r="V1829" s="23"/>
      <c r="W1829" s="23"/>
      <c r="X1829" s="23"/>
      <c r="Y1829" s="24" t="s">
        <v>10</v>
      </c>
      <c r="Z1829" s="23"/>
      <c r="AA1829" s="23"/>
      <c r="AB1829" s="23"/>
      <c r="AC1829" s="24" t="s">
        <v>11</v>
      </c>
      <c r="AD1829" s="20"/>
      <c r="AE1829" s="20"/>
      <c r="AF1829" s="20"/>
      <c r="AG1829" s="20"/>
      <c r="AH1829" s="23"/>
      <c r="AI1829" s="24" t="s">
        <v>12</v>
      </c>
      <c r="AJ1829" s="23"/>
      <c r="AK1829" s="23"/>
      <c r="AL1829" s="20"/>
      <c r="AM1829" s="24" t="s">
        <v>21</v>
      </c>
      <c r="AN1829" s="20"/>
      <c r="AO1829" s="23"/>
      <c r="AP1829" s="23"/>
      <c r="AQ1829" s="23"/>
      <c r="AR1829" s="23"/>
      <c r="AS1829" s="24" t="s">
        <v>87</v>
      </c>
      <c r="AT1829" s="23"/>
      <c r="AU1829" s="23"/>
      <c r="AV1829" s="23"/>
      <c r="AW1829" s="24" t="s">
        <v>22</v>
      </c>
      <c r="AX1829" s="20"/>
      <c r="AY1829" s="20"/>
      <c r="AZ1829" s="20"/>
      <c r="BA1829" s="20"/>
      <c r="BB1829" s="23"/>
      <c r="BC1829" s="24" t="s">
        <v>13</v>
      </c>
      <c r="BD1829" s="23"/>
      <c r="BE1829" s="23"/>
      <c r="BF1829" s="23"/>
      <c r="BG1829" s="24" t="s">
        <v>23</v>
      </c>
      <c r="BH1829" s="20"/>
      <c r="BI1829" s="23"/>
      <c r="BJ1829" s="23"/>
      <c r="BK1829" s="23"/>
      <c r="BL1829" s="23"/>
      <c r="BM1829" s="24" t="s">
        <v>24</v>
      </c>
      <c r="BN1829" s="23"/>
      <c r="BO1829" s="23"/>
      <c r="BP1829" s="23"/>
      <c r="BQ1829" s="24" t="s">
        <v>22</v>
      </c>
      <c r="BR1829" s="20"/>
      <c r="BS1829" s="20"/>
      <c r="BT1829" s="20"/>
      <c r="BU1829" s="20"/>
      <c r="BV1829" s="23"/>
      <c r="BW1829" s="24" t="s">
        <v>25</v>
      </c>
      <c r="BX1829" s="23"/>
      <c r="BY1829" s="23"/>
      <c r="BZ1829" s="23"/>
      <c r="CA1829" s="24" t="s">
        <v>23</v>
      </c>
      <c r="CB1829" s="20"/>
      <c r="CC1829" s="23"/>
      <c r="CD1829" s="23"/>
      <c r="CE1829" s="23"/>
      <c r="CF1829" s="23"/>
      <c r="CG1829" s="24" t="s">
        <v>88</v>
      </c>
      <c r="CH1829" s="23"/>
      <c r="CI1829" s="23"/>
      <c r="CJ1829" s="23"/>
      <c r="CK1829" s="24" t="s">
        <v>155</v>
      </c>
      <c r="CL1829" s="24"/>
      <c r="CM1829" s="23"/>
      <c r="CN1829" s="23"/>
      <c r="CO1829" s="23"/>
      <c r="CP1829" s="23"/>
      <c r="CQ1829" s="24" t="s">
        <v>89</v>
      </c>
      <c r="CR1829" s="23"/>
      <c r="CS1829" s="23"/>
    </row>
    <row r="1830" spans="1:101" ht="18" customHeight="1" thickBot="1">
      <c r="A1830" s="23"/>
      <c r="B1830" s="33"/>
      <c r="C1830" s="23"/>
      <c r="D1830" s="7" t="s">
        <v>99</v>
      </c>
      <c r="E1830" s="8"/>
      <c r="F1830" s="8" t="s">
        <v>100</v>
      </c>
      <c r="G1830" s="9"/>
      <c r="H1830" s="10"/>
      <c r="I1830" s="7" t="s">
        <v>103</v>
      </c>
      <c r="J1830" s="8"/>
      <c r="K1830" s="8" t="s">
        <v>104</v>
      </c>
      <c r="L1830" s="9"/>
      <c r="M1830" s="23"/>
      <c r="N1830" s="194" t="s">
        <v>74</v>
      </c>
      <c r="O1830" s="195"/>
      <c r="P1830" s="196" t="s">
        <v>75</v>
      </c>
      <c r="Q1830" s="197"/>
      <c r="R1830" s="23"/>
      <c r="S1830" s="7" t="s">
        <v>2</v>
      </c>
      <c r="T1830" s="8"/>
      <c r="U1830" s="8" t="s">
        <v>3</v>
      </c>
      <c r="V1830" s="9"/>
      <c r="W1830" s="20"/>
      <c r="X1830" s="194" t="s">
        <v>108</v>
      </c>
      <c r="Y1830" s="195"/>
      <c r="Z1830" s="196" t="s">
        <v>109</v>
      </c>
      <c r="AA1830" s="197"/>
      <c r="AB1830" s="20"/>
      <c r="AC1830" s="7" t="s">
        <v>107</v>
      </c>
      <c r="AD1830" s="8"/>
      <c r="AE1830" s="8" t="s">
        <v>14</v>
      </c>
      <c r="AF1830" s="9"/>
      <c r="AG1830" s="20"/>
      <c r="AH1830" s="194" t="s">
        <v>112</v>
      </c>
      <c r="AI1830" s="195"/>
      <c r="AJ1830" s="196" t="s">
        <v>113</v>
      </c>
      <c r="AK1830" s="197"/>
      <c r="AL1830" s="20"/>
      <c r="AM1830" s="106" t="s">
        <v>135</v>
      </c>
      <c r="AN1830" s="107"/>
      <c r="AO1830" s="107" t="s">
        <v>136</v>
      </c>
      <c r="AP1830" s="108"/>
      <c r="AQ1830" s="23"/>
      <c r="AR1830" s="194" t="s">
        <v>116</v>
      </c>
      <c r="AS1830" s="195"/>
      <c r="AT1830" s="196" t="s">
        <v>0</v>
      </c>
      <c r="AU1830" s="197"/>
      <c r="AV1830" s="36"/>
      <c r="AW1830" s="7" t="s">
        <v>139</v>
      </c>
      <c r="AX1830" s="8"/>
      <c r="AY1830" s="8" t="s">
        <v>140</v>
      </c>
      <c r="AZ1830" s="9"/>
      <c r="BA1830" s="20"/>
      <c r="BB1830" s="194" t="s">
        <v>119</v>
      </c>
      <c r="BC1830" s="195"/>
      <c r="BD1830" s="196" t="s">
        <v>120</v>
      </c>
      <c r="BE1830" s="197"/>
      <c r="BF1830" s="36"/>
      <c r="BG1830" s="190" t="s">
        <v>143</v>
      </c>
      <c r="BH1830" s="191"/>
      <c r="BI1830" s="192" t="s">
        <v>144</v>
      </c>
      <c r="BJ1830" s="193"/>
      <c r="BK1830" s="36"/>
      <c r="BL1830" s="194" t="s">
        <v>123</v>
      </c>
      <c r="BM1830" s="195"/>
      <c r="BN1830" s="196" t="s">
        <v>124</v>
      </c>
      <c r="BO1830" s="197"/>
      <c r="BP1830" s="36"/>
      <c r="BQ1830" s="7" t="s">
        <v>147</v>
      </c>
      <c r="BR1830" s="8"/>
      <c r="BS1830" s="8" t="s">
        <v>148</v>
      </c>
      <c r="BT1830" s="9"/>
      <c r="BU1830" s="20"/>
      <c r="BV1830" s="194" t="s">
        <v>127</v>
      </c>
      <c r="BW1830" s="195"/>
      <c r="BX1830" s="196" t="s">
        <v>128</v>
      </c>
      <c r="BY1830" s="197"/>
      <c r="BZ1830" s="36"/>
      <c r="CA1830" s="7" t="s">
        <v>151</v>
      </c>
      <c r="CB1830" s="8"/>
      <c r="CC1830" s="8" t="s">
        <v>152</v>
      </c>
      <c r="CD1830" s="9"/>
      <c r="CE1830" s="36"/>
      <c r="CF1830" s="194" t="s">
        <v>131</v>
      </c>
      <c r="CG1830" s="195"/>
      <c r="CH1830" s="196" t="s">
        <v>132</v>
      </c>
      <c r="CI1830" s="197"/>
      <c r="CJ1830" s="23"/>
      <c r="CK1830" s="7" t="s">
        <v>156</v>
      </c>
      <c r="CL1830" s="8"/>
      <c r="CM1830" s="8" t="s">
        <v>157</v>
      </c>
      <c r="CN1830" s="9"/>
      <c r="CO1830" s="23"/>
      <c r="CP1830" s="194" t="s">
        <v>160</v>
      </c>
      <c r="CQ1830" s="195"/>
      <c r="CR1830" s="196" t="s">
        <v>132</v>
      </c>
      <c r="CS1830" s="197"/>
      <c r="CU1830" s="26" t="s">
        <v>15</v>
      </c>
      <c r="CW1830" s="52" t="s">
        <v>46</v>
      </c>
    </row>
    <row r="1831" spans="1:101" ht="18" customHeight="1" thickTop="1" thickBot="1">
      <c r="B1831" s="34">
        <v>4.5199999999999996</v>
      </c>
      <c r="D1831" s="11">
        <v>1</v>
      </c>
      <c r="E1831" s="12">
        <v>0</v>
      </c>
      <c r="F1831" s="13">
        <v>0</v>
      </c>
      <c r="G1831" s="14">
        <v>0</v>
      </c>
      <c r="H1831" s="10"/>
      <c r="I1831" s="11">
        <v>1</v>
      </c>
      <c r="J1831" s="12">
        <v>0</v>
      </c>
      <c r="K1831" s="13">
        <v>0</v>
      </c>
      <c r="L1831" s="40">
        <f t="shared" ref="L1831" si="19390">$B1831*$J$4</f>
        <v>6.4502207999999994</v>
      </c>
      <c r="N1831" s="1">
        <f t="shared" ref="N1831" si="19391">D1831*I1831+F1831*I1834-E1831*J1831-G1831*J1834</f>
        <v>1</v>
      </c>
      <c r="O1831" s="4">
        <f t="shared" ref="O1831" si="19392">(D1831*J1831+E1831*I1831+F1831*J1834+G1831*I1834)</f>
        <v>0</v>
      </c>
      <c r="P1831" s="2">
        <f t="shared" ref="P1831" si="19393">D1831*K1831+F1831*K1834-E1831*L1831-G1831*L1834</f>
        <v>0</v>
      </c>
      <c r="Q1831" s="3">
        <f t="shared" ref="Q1831" si="19394">(D1831*L1831+E1831*K1831+F1831*L1834+G1831*K1834)</f>
        <v>6.4502207999999994</v>
      </c>
      <c r="S1831" s="11">
        <v>1</v>
      </c>
      <c r="T1831" s="12">
        <v>0</v>
      </c>
      <c r="U1831" s="13">
        <v>0</v>
      </c>
      <c r="V1831" s="13">
        <v>0</v>
      </c>
      <c r="W1831" s="20"/>
      <c r="X1831" s="1">
        <f t="shared" ref="X1831" si="19395">N1831*S1831+P1831*S1834-O1831*T1831-Q1831*T1834</f>
        <v>-51.609610819911666</v>
      </c>
      <c r="Y1831" s="4">
        <f t="shared" ref="Y1831" si="19396">(N1831*T1831+O1831*S1831+P1831*T1834+Q1831*S1834)</f>
        <v>0</v>
      </c>
      <c r="Z1831" s="2">
        <f t="shared" ref="Z1831" si="19397">N1831*U1831+P1831*U1834-O1831*V1831-Q1831*V1834</f>
        <v>0</v>
      </c>
      <c r="AA1831" s="3">
        <f t="shared" ref="AA1831" si="19398">(N1831*V1831+O1831*U1831+P1831*V1834+Q1831*U1834)</f>
        <v>6.4502207999999994</v>
      </c>
      <c r="AB1831" s="20"/>
      <c r="AC1831" s="11">
        <v>1</v>
      </c>
      <c r="AD1831" s="12">
        <v>0</v>
      </c>
      <c r="AE1831" s="13">
        <v>0</v>
      </c>
      <c r="AF1831" s="40">
        <f t="shared" ref="AF1831" si="19399">$B1831*$AD$4</f>
        <v>7.7404547999999993</v>
      </c>
      <c r="AG1831" s="20"/>
      <c r="AH1831" s="1">
        <f t="shared" ref="AH1831" si="19400">X1831*AC1831+Z1831*AC1834-Y1831*AD1831-AA1831*AD1834</f>
        <v>-51.609610819911666</v>
      </c>
      <c r="AI1831" s="4">
        <f t="shared" ref="AI1831" si="19401">(X1831*AD1831+Y1831*AC1831+Z1831*AD1834+AA1831*AC1834)</f>
        <v>0</v>
      </c>
      <c r="AJ1831" s="2">
        <f t="shared" ref="AJ1831" si="19402">X1831*AE1831+Z1831*AE1834-Y1831*AF1831-AA1831*AF1834</f>
        <v>0</v>
      </c>
      <c r="AK1831" s="3">
        <f t="shared" ref="AK1831" si="19403">(X1831*AF1831+Y1831*AE1831+Z1831*AF1834+AA1831*AE1834)</f>
        <v>-393.03163899711711</v>
      </c>
      <c r="AL1831" s="20"/>
      <c r="AM1831" s="11">
        <v>1</v>
      </c>
      <c r="AN1831" s="12">
        <v>0</v>
      </c>
      <c r="AO1831" s="13">
        <v>0</v>
      </c>
      <c r="AP1831" s="14">
        <v>0</v>
      </c>
      <c r="AR1831" s="1">
        <f t="shared" ref="AR1831" si="19404">AH1831*AM1831+AJ1831*AM1834-AI1831*AN1831-AK1831*AN1834</f>
        <v>3333.978762214947</v>
      </c>
      <c r="AS1831" s="4">
        <f t="shared" ref="AS1831" si="19405">(AH1831*AN1831+AI1831*AM1831+AJ1831*AN1834+AK1831*AM1834)</f>
        <v>0</v>
      </c>
      <c r="AT1831" s="2">
        <f t="shared" ref="AT1831" si="19406">AH1831*AO1831+AJ1831*AO1834-AI1831*AP1831-AK1831*AP1834</f>
        <v>0</v>
      </c>
      <c r="AU1831" s="3">
        <f t="shared" ref="AU1831" si="19407">(AH1831*AP1831+AI1831*AO1831+AJ1831*AP1834+AK1831*AO1834)</f>
        <v>-393.03163899711711</v>
      </c>
      <c r="AV1831" s="20"/>
      <c r="AW1831" s="11">
        <v>1</v>
      </c>
      <c r="AX1831" s="12">
        <v>0</v>
      </c>
      <c r="AY1831" s="13">
        <v>0</v>
      </c>
      <c r="AZ1831" s="40">
        <f t="shared" ref="AZ1831" si="19408">$B1831*$AX$4</f>
        <v>7.7404547999999993</v>
      </c>
      <c r="BA1831" s="20"/>
      <c r="BB1831" s="1">
        <f t="shared" ref="BB1831" si="19409">AR1831*AW1831+AT1831*AW1834-AS1831*AX1831-AU1831*AX1834</f>
        <v>3333.978762214947</v>
      </c>
      <c r="BC1831" s="4">
        <f t="shared" ref="BC1831" si="19410">(AR1831*AX1831+AS1831*AW1831+AT1831*AX1834+AU1831*AW1834)</f>
        <v>0</v>
      </c>
      <c r="BD1831" s="2">
        <f t="shared" ref="BD1831" si="19411">AR1831*AY1831+AT1831*AY1834-AS1831*AZ1831-AU1831*AZ1834</f>
        <v>0</v>
      </c>
      <c r="BE1831" s="3">
        <f t="shared" ref="BE1831" si="19412">(AR1831*AZ1831+AS1831*AY1831+AT1831*AZ1834+AU1831*AY1834)</f>
        <v>25413.480274087626</v>
      </c>
      <c r="BF1831" s="20"/>
      <c r="BG1831" s="11">
        <v>1</v>
      </c>
      <c r="BH1831" s="12">
        <v>0</v>
      </c>
      <c r="BI1831" s="13">
        <v>0</v>
      </c>
      <c r="BJ1831" s="14">
        <v>0</v>
      </c>
      <c r="BK1831" s="20"/>
      <c r="BL1831" s="1">
        <f t="shared" ref="BL1831" si="19413">BB1831*BG1831+BD1831*BG1834-BC1831*BH1831-BE1831*BH1834</f>
        <v>-203944.70955792011</v>
      </c>
      <c r="BM1831" s="4">
        <f t="shared" ref="BM1831" si="19414">(BB1831*BH1831+BC1831*BG1831+BD1831*BH1834+BE1831*BG1834)</f>
        <v>0</v>
      </c>
      <c r="BN1831" s="2">
        <f t="shared" ref="BN1831" si="19415">BB1831*BI1831+BD1831*BI1834-BC1831*BJ1831-BE1831*BJ1834</f>
        <v>0</v>
      </c>
      <c r="BO1831" s="3">
        <f t="shared" ref="BO1831" si="19416">(BB1831*BJ1831+BC1831*BI1831+BD1831*BJ1834+BE1831*BI1834)</f>
        <v>25413.480274087626</v>
      </c>
      <c r="BP1831" s="20"/>
      <c r="BQ1831" s="11">
        <v>1</v>
      </c>
      <c r="BR1831" s="12">
        <v>0</v>
      </c>
      <c r="BS1831" s="13">
        <v>0</v>
      </c>
      <c r="BT1831" s="40">
        <f t="shared" ref="BT1831" si="19417">$B1831*BR$4</f>
        <v>6.4502207999999994</v>
      </c>
      <c r="BU1831" s="20"/>
      <c r="BV1831" s="1">
        <f t="shared" ref="BV1831" si="19418">BL1831*BQ1831+BN1831*BQ1834-BM1831*BR1831-BO1831*BR1834</f>
        <v>-203944.70955792011</v>
      </c>
      <c r="BW1831" s="4">
        <f t="shared" ref="BW1831" si="19419">(BL1831*BR1831+BM1831*BQ1831+BN1831*BR1834+BO1831*BQ1834)</f>
        <v>0</v>
      </c>
      <c r="BX1831" s="2">
        <f t="shared" ref="BX1831" si="19420">BL1831*BS1831+BN1831*BS1834-BM1831*BT1831-BO1831*BT1834</f>
        <v>0</v>
      </c>
      <c r="BY1831" s="3">
        <f t="shared" ref="BY1831" si="19421">(BL1831*BT1831+BM1831*BS1831+BN1831*BT1834+BO1831*BS1834)</f>
        <v>-1290074.9273663675</v>
      </c>
      <c r="BZ1831" s="20"/>
      <c r="CA1831" s="11">
        <v>1</v>
      </c>
      <c r="CB1831" s="12">
        <v>0</v>
      </c>
      <c r="CC1831" s="13">
        <v>0</v>
      </c>
      <c r="CD1831" s="14">
        <v>0</v>
      </c>
      <c r="CE1831" s="20"/>
      <c r="CF1831" s="1">
        <f t="shared" ref="CF1831" si="19422">BV1831*CA1831+BX1831*CA1834-BW1831*CB1831-BY1831*CB1834</f>
        <v>4545401.115765023</v>
      </c>
      <c r="CG1831" s="4">
        <f t="shared" ref="CG1831" si="19423">(BV1831*CB1831+BW1831*CA1831+BX1831*CB1834+BY1831*CA1834)</f>
        <v>0</v>
      </c>
      <c r="CH1831" s="2">
        <f t="shared" ref="CH1831" si="19424">BV1831*CC1831+BX1831*CC1834-BW1831*CD1831-BY1831*CD1834</f>
        <v>0</v>
      </c>
      <c r="CI1831" s="3">
        <f t="shared" ref="CI1831" si="19425">(BV1831*CD1831+BW1831*CC1831+BX1831*CD1834+BY1831*CC1834)</f>
        <v>-1290074.9273663675</v>
      </c>
      <c r="CJ1831" s="28"/>
      <c r="CK1831" s="11">
        <v>1</v>
      </c>
      <c r="CL1831" s="12">
        <v>0</v>
      </c>
      <c r="CM1831" s="13">
        <v>0</v>
      </c>
      <c r="CN1831" s="14">
        <v>0</v>
      </c>
      <c r="CP1831" s="1">
        <f t="shared" ref="CP1831" si="19426">CF1831*CK1831+CH1831*CK1834-CG1831*CL1831-CI1831*CL1834</f>
        <v>4545401.115765023</v>
      </c>
      <c r="CQ1831" s="4">
        <f t="shared" ref="CQ1831" si="19427">(CF1831*CL1831+CG1831*CK1831+CH1831*CL1834+CI1831*CK1834)</f>
        <v>-1290074.9273663675</v>
      </c>
      <c r="CR1831" s="2">
        <f t="shared" ref="CR1831" si="19428">CF1831*CM1831+CH1831*CM1834-CG1831*CN1831-CI1831*CN1834</f>
        <v>0</v>
      </c>
      <c r="CS1831" s="3">
        <f t="shared" ref="CS1831" si="19429">(CF1831*CN1831+CG1831*CM1831+CH1831*CN1834+CI1831*CM1834)</f>
        <v>-1290074.9273663675</v>
      </c>
      <c r="CU1831" s="29">
        <f t="shared" ref="CU1831" si="19430">20*LOG(((1+$CL$4)/$CL$4)/((CP1831+CP1834)^2+(CQ1831+CQ1834)^2)^0.5)</f>
        <v>-138.74291697747384</v>
      </c>
      <c r="CW1831" s="53">
        <f t="shared" ref="CW1831" si="19431">((CP1831^2+CQ1831^2)^0.5)/((CP1834^2+CQ1834^2)^0.5)</f>
        <v>0.28381982018968577</v>
      </c>
    </row>
    <row r="1832" spans="1:101" ht="18" customHeight="1" thickBot="1">
      <c r="D1832" s="11"/>
      <c r="E1832" s="13"/>
      <c r="F1832" s="13"/>
      <c r="G1832" s="15"/>
      <c r="H1832" s="10"/>
      <c r="I1832" s="11"/>
      <c r="J1832" s="13"/>
      <c r="K1832" s="13"/>
      <c r="L1832" s="15"/>
      <c r="N1832" s="5"/>
      <c r="Q1832" s="6"/>
      <c r="S1832" s="11"/>
      <c r="T1832" s="13"/>
      <c r="U1832" s="13"/>
      <c r="V1832" s="15"/>
      <c r="W1832" s="20"/>
      <c r="X1832" s="5"/>
      <c r="AA1832" s="6"/>
      <c r="AB1832" s="20"/>
      <c r="AC1832" s="11"/>
      <c r="AD1832" s="13"/>
      <c r="AE1832" s="13"/>
      <c r="AF1832" s="15"/>
      <c r="AG1832" s="20"/>
      <c r="AH1832" s="5"/>
      <c r="AK1832" s="6"/>
      <c r="AL1832" s="20"/>
      <c r="AM1832" s="11"/>
      <c r="AN1832" s="13"/>
      <c r="AO1832" s="13"/>
      <c r="AP1832" s="15"/>
      <c r="AR1832" s="5"/>
      <c r="AU1832" s="6"/>
      <c r="AW1832" s="11"/>
      <c r="AX1832" s="13"/>
      <c r="AY1832" s="13"/>
      <c r="AZ1832" s="15"/>
      <c r="BA1832" s="20"/>
      <c r="BB1832" s="5"/>
      <c r="BE1832" s="6"/>
      <c r="BG1832" s="11"/>
      <c r="BH1832" s="13"/>
      <c r="BI1832" s="13"/>
      <c r="BJ1832" s="15"/>
      <c r="BL1832" s="5"/>
      <c r="BO1832" s="6"/>
      <c r="BQ1832" s="11"/>
      <c r="BR1832" s="13"/>
      <c r="BS1832" s="13"/>
      <c r="BT1832" s="15"/>
      <c r="BU1832" s="20"/>
      <c r="BV1832" s="5"/>
      <c r="BY1832" s="6"/>
      <c r="CA1832" s="11"/>
      <c r="CB1832" s="13"/>
      <c r="CC1832" s="13"/>
      <c r="CD1832" s="15"/>
      <c r="CF1832" s="5"/>
      <c r="CI1832" s="6"/>
      <c r="CK1832" s="11"/>
      <c r="CL1832" s="13"/>
      <c r="CM1832" s="13"/>
      <c r="CN1832" s="15"/>
      <c r="CP1832" s="5"/>
      <c r="CS1832" s="6"/>
      <c r="CW1832" s="54"/>
    </row>
    <row r="1833" spans="1:101" ht="18" customHeight="1" thickBot="1">
      <c r="D1833" s="11" t="s">
        <v>101</v>
      </c>
      <c r="E1833" s="13"/>
      <c r="F1833" s="13" t="s">
        <v>102</v>
      </c>
      <c r="G1833" s="15"/>
      <c r="H1833" s="10"/>
      <c r="I1833" s="11" t="s">
        <v>106</v>
      </c>
      <c r="J1833" s="13"/>
      <c r="K1833" s="13" t="s">
        <v>105</v>
      </c>
      <c r="L1833" s="15"/>
      <c r="N1833" s="194" t="s">
        <v>16</v>
      </c>
      <c r="O1833" s="195"/>
      <c r="P1833" s="196" t="s">
        <v>17</v>
      </c>
      <c r="Q1833" s="197"/>
      <c r="S1833" s="11" t="s">
        <v>4</v>
      </c>
      <c r="T1833" s="13"/>
      <c r="U1833" s="13" t="s">
        <v>5</v>
      </c>
      <c r="V1833" s="15"/>
      <c r="W1833" s="20"/>
      <c r="X1833" s="194" t="s">
        <v>111</v>
      </c>
      <c r="Y1833" s="195"/>
      <c r="Z1833" s="196" t="s">
        <v>110</v>
      </c>
      <c r="AA1833" s="197"/>
      <c r="AB1833" s="20"/>
      <c r="AC1833" s="11" t="s">
        <v>18</v>
      </c>
      <c r="AD1833" s="13"/>
      <c r="AE1833" s="13" t="s">
        <v>19</v>
      </c>
      <c r="AF1833" s="15"/>
      <c r="AG1833" s="20"/>
      <c r="AH1833" s="194" t="s">
        <v>114</v>
      </c>
      <c r="AI1833" s="195"/>
      <c r="AJ1833" s="196" t="s">
        <v>115</v>
      </c>
      <c r="AK1833" s="197"/>
      <c r="AL1833" s="20"/>
      <c r="AM1833" s="11" t="s">
        <v>138</v>
      </c>
      <c r="AN1833" s="13"/>
      <c r="AO1833" s="13" t="s">
        <v>137</v>
      </c>
      <c r="AP1833" s="15"/>
      <c r="AR1833" s="194" t="s">
        <v>117</v>
      </c>
      <c r="AS1833" s="195"/>
      <c r="AT1833" s="196" t="s">
        <v>118</v>
      </c>
      <c r="AU1833" s="197"/>
      <c r="AV1833" s="36"/>
      <c r="AW1833" s="11" t="s">
        <v>142</v>
      </c>
      <c r="AX1833" s="13"/>
      <c r="AY1833" s="13" t="s">
        <v>141</v>
      </c>
      <c r="AZ1833" s="15"/>
      <c r="BA1833" s="20"/>
      <c r="BB1833" s="194" t="s">
        <v>122</v>
      </c>
      <c r="BC1833" s="195"/>
      <c r="BD1833" s="196" t="s">
        <v>121</v>
      </c>
      <c r="BE1833" s="197"/>
      <c r="BF1833" s="36"/>
      <c r="BG1833" s="11" t="s">
        <v>145</v>
      </c>
      <c r="BH1833" s="13"/>
      <c r="BI1833" s="13" t="s">
        <v>146</v>
      </c>
      <c r="BJ1833" s="15"/>
      <c r="BK1833" s="36"/>
      <c r="BL1833" s="194" t="s">
        <v>125</v>
      </c>
      <c r="BM1833" s="195"/>
      <c r="BN1833" s="196" t="s">
        <v>126</v>
      </c>
      <c r="BO1833" s="197"/>
      <c r="BP1833" s="36"/>
      <c r="BQ1833" s="11" t="s">
        <v>150</v>
      </c>
      <c r="BR1833" s="13"/>
      <c r="BS1833" s="13" t="s">
        <v>149</v>
      </c>
      <c r="BT1833" s="15"/>
      <c r="BU1833" s="20"/>
      <c r="BV1833" s="194" t="s">
        <v>129</v>
      </c>
      <c r="BW1833" s="195"/>
      <c r="BX1833" s="196" t="s">
        <v>130</v>
      </c>
      <c r="BY1833" s="197"/>
      <c r="BZ1833" s="36"/>
      <c r="CA1833" s="11" t="s">
        <v>154</v>
      </c>
      <c r="CB1833" s="13"/>
      <c r="CC1833" s="13" t="s">
        <v>153</v>
      </c>
      <c r="CD1833" s="15"/>
      <c r="CE1833" s="36"/>
      <c r="CF1833" s="194" t="s">
        <v>134</v>
      </c>
      <c r="CG1833" s="195"/>
      <c r="CH1833" s="196" t="s">
        <v>133</v>
      </c>
      <c r="CI1833" s="197"/>
      <c r="CK1833" s="11" t="s">
        <v>159</v>
      </c>
      <c r="CL1833" s="13"/>
      <c r="CM1833" s="13" t="s">
        <v>158</v>
      </c>
      <c r="CN1833" s="15"/>
      <c r="CP1833" s="109" t="s">
        <v>161</v>
      </c>
      <c r="CQ1833" s="110"/>
      <c r="CR1833" s="111" t="s">
        <v>162</v>
      </c>
      <c r="CS1833" s="112"/>
      <c r="CU1833" s="38" t="s">
        <v>29</v>
      </c>
      <c r="CW1833" s="55" t="s">
        <v>47</v>
      </c>
    </row>
    <row r="1834" spans="1:101" ht="18" customHeight="1" thickTop="1" thickBot="1">
      <c r="D1834" s="16">
        <v>0</v>
      </c>
      <c r="E1834" s="17">
        <f t="shared" ref="E1834" si="19432">$B1831*$E$4</f>
        <v>3.6814495999999997</v>
      </c>
      <c r="F1834" s="18">
        <v>1</v>
      </c>
      <c r="G1834" s="19">
        <v>0</v>
      </c>
      <c r="H1834" s="10"/>
      <c r="I1834" s="16">
        <v>0</v>
      </c>
      <c r="J1834" s="17">
        <v>0</v>
      </c>
      <c r="K1834" s="18">
        <v>1</v>
      </c>
      <c r="L1834" s="19">
        <v>0</v>
      </c>
      <c r="N1834" s="1">
        <f t="shared" ref="N1834" si="19433">D1834*I1831+F1834*I1834-E1834*J1831-G1834*J1834</f>
        <v>0</v>
      </c>
      <c r="O1834" s="4">
        <f t="shared" ref="O1834" si="19434">(D1834*J1831+E1834*I1831+F1834*J1834+G1834*I1834)</f>
        <v>3.6814495999999997</v>
      </c>
      <c r="P1834" s="2">
        <f t="shared" ref="P1834" si="19435">D1834*K1831+F1834*K1834-E1834*L1831-G1834*L1834</f>
        <v>-22.746162784071675</v>
      </c>
      <c r="Q1834" s="3">
        <f t="shared" ref="Q1834" si="19436">(D1834*L1831+E1834*K1831+F1834*L1834+G1834*K1834)</f>
        <v>0</v>
      </c>
      <c r="S1834" s="16">
        <v>0</v>
      </c>
      <c r="T1834" s="17">
        <f t="shared" ref="T1834" si="19437">$B1831*$T$4</f>
        <v>8.1562495999999989</v>
      </c>
      <c r="U1834" s="18">
        <v>1</v>
      </c>
      <c r="V1834" s="19">
        <v>0</v>
      </c>
      <c r="W1834" s="20"/>
      <c r="X1834" s="1">
        <f t="shared" ref="X1834" si="19438">N1834*S1831+P1834*S1834-O1834*T1831-Q1834*T1834</f>
        <v>0</v>
      </c>
      <c r="Y1834" s="4">
        <f t="shared" ref="Y1834" si="19439">(N1834*T1831+O1834*S1831+P1834*T1834+Q1834*S1834)</f>
        <v>-181.84193150911946</v>
      </c>
      <c r="Z1834" s="2">
        <f t="shared" ref="Z1834" si="19440">N1834*U1831+P1834*U1834-O1834*V1831-Q1834*V1834</f>
        <v>-22.746162784071675</v>
      </c>
      <c r="AA1834" s="3">
        <f t="shared" ref="AA1834" si="19441">(N1834*V1831+O1834*U1831+P1834*V1834+Q1834*U1834)</f>
        <v>0</v>
      </c>
      <c r="AB1834" s="20"/>
      <c r="AC1834" s="16">
        <v>0</v>
      </c>
      <c r="AD1834" s="17">
        <v>0</v>
      </c>
      <c r="AE1834" s="18">
        <v>1</v>
      </c>
      <c r="AF1834" s="19">
        <v>0</v>
      </c>
      <c r="AG1834" s="20"/>
      <c r="AH1834" s="1">
        <f t="shared" ref="AH1834" si="19442">X1834*AC1831+Z1834*AC1834-Y1834*AD1831-AA1834*AD1834</f>
        <v>0</v>
      </c>
      <c r="AI1834" s="4">
        <f t="shared" ref="AI1834" si="19443">(X1834*AD1831+Y1834*AC1831+Z1834*AD1834+AA1834*AC1834)</f>
        <v>-181.84193150911946</v>
      </c>
      <c r="AJ1834" s="2">
        <f t="shared" ref="AJ1834" si="19444">X1834*AE1831+Z1834*AE1834-Y1834*AF1831-AA1834*AF1834</f>
        <v>1384.7930888069632</v>
      </c>
      <c r="AK1834" s="3">
        <f t="shared" ref="AK1834" si="19445">(X1834*AF1831+Y1834*AE1831+Z1834*AF1834+AA1834*AE1834)</f>
        <v>0</v>
      </c>
      <c r="AL1834" s="20"/>
      <c r="AM1834" s="16">
        <v>0</v>
      </c>
      <c r="AN1834" s="17">
        <f t="shared" ref="AN1834" si="19446">$B1831*$AN$4</f>
        <v>8.6140351999999982</v>
      </c>
      <c r="AO1834" s="18">
        <v>1</v>
      </c>
      <c r="AP1834" s="19">
        <v>0</v>
      </c>
      <c r="AR1834" s="1">
        <f t="shared" ref="AR1834" si="19447">AH1834*AM1831+AJ1834*AM1834-AI1834*AN1831-AK1834*AN1834</f>
        <v>0</v>
      </c>
      <c r="AS1834" s="4">
        <f t="shared" ref="AS1834" si="19448">(AH1834*AN1831+AI1834*AM1831+AJ1834*AN1834+AK1834*AM1834)</f>
        <v>11746.814480190784</v>
      </c>
      <c r="AT1834" s="2">
        <f t="shared" ref="AT1834" si="19449">AH1834*AO1831+AJ1834*AO1834-AI1834*AP1831-AK1834*AP1834</f>
        <v>1384.7930888069632</v>
      </c>
      <c r="AU1834" s="3">
        <f t="shared" ref="AU1834" si="19450">(AH1834*AP1831+AI1834*AO1831+AJ1834*AP1834+AK1834*AO1834)</f>
        <v>0</v>
      </c>
      <c r="AV1834" s="20"/>
      <c r="AW1834" s="16">
        <v>0</v>
      </c>
      <c r="AX1834" s="17">
        <v>0</v>
      </c>
      <c r="AY1834" s="18">
        <v>1</v>
      </c>
      <c r="AZ1834" s="19">
        <v>0</v>
      </c>
      <c r="BA1834" s="20"/>
      <c r="BB1834" s="1">
        <f t="shared" ref="BB1834" si="19451">AR1834*AW1831+AT1834*AW1834-AS1834*AX1831-AU1834*AX1834</f>
        <v>0</v>
      </c>
      <c r="BC1834" s="4">
        <f t="shared" ref="BC1834" si="19452">(AR1834*AX1831+AS1834*AW1831+AT1834*AX1834+AU1834*AW1834)</f>
        <v>11746.814480190784</v>
      </c>
      <c r="BD1834" s="2">
        <f t="shared" ref="BD1834" si="19453">AR1834*AY1831+AT1834*AY1834-AS1834*AZ1831-AU1834*AZ1834</f>
        <v>-89540.893439095278</v>
      </c>
      <c r="BE1834" s="3">
        <f t="shared" ref="BE1834" si="19454">(AR1834*AZ1831+AS1834*AY1831+AT1834*AZ1834+AU1834*AY1834)</f>
        <v>0</v>
      </c>
      <c r="BF1834" s="20"/>
      <c r="BG1834" s="16">
        <v>0</v>
      </c>
      <c r="BH1834" s="17">
        <f t="shared" ref="BH1834" si="19455">$B1831*$BH$4</f>
        <v>8.1562495999999989</v>
      </c>
      <c r="BI1834" s="18">
        <v>1</v>
      </c>
      <c r="BJ1834" s="19">
        <v>0</v>
      </c>
      <c r="BK1834" s="20"/>
      <c r="BL1834" s="1">
        <f t="shared" ref="BL1834" si="19456">BB1834*BG1831+BD1834*BG1834-BC1834*BH1831-BE1834*BH1834</f>
        <v>0</v>
      </c>
      <c r="BM1834" s="4">
        <f t="shared" ref="BM1834" si="19457">(BB1834*BH1831+BC1834*BG1831+BD1834*BH1834+BE1834*BG1834)</f>
        <v>-718571.06181607267</v>
      </c>
      <c r="BN1834" s="2">
        <f t="shared" ref="BN1834" si="19458">BB1834*BI1831+BD1834*BI1834-BC1834*BJ1831-BE1834*BJ1834</f>
        <v>-89540.893439095278</v>
      </c>
      <c r="BO1834" s="3">
        <f t="shared" ref="BO1834" si="19459">(BB1834*BJ1831+BC1834*BI1831+BD1834*BJ1834+BE1834*BI1834)</f>
        <v>0</v>
      </c>
      <c r="BP1834" s="20"/>
      <c r="BQ1834" s="16">
        <v>0</v>
      </c>
      <c r="BR1834" s="17">
        <v>0</v>
      </c>
      <c r="BS1834" s="18">
        <v>1</v>
      </c>
      <c r="BT1834" s="19">
        <v>0</v>
      </c>
      <c r="BU1834" s="20"/>
      <c r="BV1834" s="1">
        <f t="shared" ref="BV1834" si="19460">BL1834*BQ1831+BN1834*BQ1834-BM1834*BR1831-BO1834*BR1834</f>
        <v>0</v>
      </c>
      <c r="BW1834" s="4">
        <f t="shared" ref="BW1834" si="19461">(BL1834*BR1831+BM1834*BQ1831+BN1834*BR1834+BO1834*BQ1834)</f>
        <v>-718571.06181607267</v>
      </c>
      <c r="BX1834" s="2">
        <f t="shared" ref="BX1834" si="19462">BL1834*BS1831+BN1834*BS1834-BM1834*BT1831-BO1834*BT1834</f>
        <v>4545401.1157650221</v>
      </c>
      <c r="BY1834" s="3">
        <f t="shared" ref="BY1834" si="19463">(BL1834*BT1831+BM1834*BS1831+BN1834*BT1834+BO1834*BS1834)</f>
        <v>0</v>
      </c>
      <c r="BZ1834" s="20"/>
      <c r="CA1834" s="16">
        <v>0</v>
      </c>
      <c r="CB1834" s="17">
        <f t="shared" ref="CB1834" si="19464">$B1831*$CB$4</f>
        <v>3.6814495999999997</v>
      </c>
      <c r="CC1834" s="18">
        <v>1</v>
      </c>
      <c r="CD1834" s="19">
        <v>0</v>
      </c>
      <c r="CE1834" s="20"/>
      <c r="CF1834" s="1">
        <f t="shared" ref="CF1834" si="19465">BV1834*CA1831+BX1834*CA1834-BW1834*CB1831-BY1834*CB1834</f>
        <v>0</v>
      </c>
      <c r="CG1834" s="4">
        <f t="shared" ref="CG1834" si="19466">(BV1834*CB1831+BW1834*CA1831+BX1834*CB1834+BY1834*CA1834)</f>
        <v>16015094.057656622</v>
      </c>
      <c r="CH1834" s="2">
        <f t="shared" ref="CH1834" si="19467">BV1834*CC1831+BX1834*CC1834-BW1834*CD1831-BY1834*CD1834</f>
        <v>4545401.1157650221</v>
      </c>
      <c r="CI1834" s="3">
        <f t="shared" ref="CI1834" si="19468">(BV1834*CD1831+BW1834*CC1831+BX1834*CD1834+BY1834*CC1834)</f>
        <v>0</v>
      </c>
      <c r="CK1834" s="16">
        <f t="shared" ref="CK1834" si="19469">1/$CL$4</f>
        <v>1</v>
      </c>
      <c r="CL1834" s="17">
        <v>0</v>
      </c>
      <c r="CM1834" s="18">
        <v>1</v>
      </c>
      <c r="CN1834" s="19">
        <v>0</v>
      </c>
      <c r="CP1834" s="1">
        <f t="shared" ref="CP1834" si="19470">CF1834*CK1831+CH1834*CK1834-CG1834*CL1831-CI1834*CL1834</f>
        <v>4545401.1157650221</v>
      </c>
      <c r="CQ1834" s="4">
        <f t="shared" ref="CQ1834" si="19471">(CF1834*CL1831+CG1834*CK1831+CH1834*CL1834+CI1834*CK1834)</f>
        <v>16015094.057656622</v>
      </c>
      <c r="CR1834" s="2">
        <f t="shared" ref="CR1834" si="19472">CF1834*CM1831+CH1834*CM1834-CG1834*CN1831-CI1834*CN1834</f>
        <v>4545401.1157650221</v>
      </c>
      <c r="CS1834" s="3">
        <f t="shared" ref="CS1834" si="19473">(CF1834*CN1831+CG1834*CM1831+CH1834*CN1834+CI1834*CM1834)</f>
        <v>0</v>
      </c>
      <c r="CU1834" s="39">
        <f t="shared" ref="CU1834" si="19474">(180/PI())*ATAN(-1*(CQ1831/CP1831))</f>
        <v>15.844992946855099</v>
      </c>
      <c r="CW1834" s="56">
        <f t="shared" ref="CW1834" si="19475">20*LOG(((1-(10^(CU1831/20)^2)*(1-((1-CW1831)/(1+CW1831))^2))^0.5))</f>
        <v>-4.0501753595238149E-14</v>
      </c>
    </row>
    <row r="1835" spans="1:101" ht="18" customHeight="1"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/>
      <c r="R1835" s="20"/>
      <c r="S1835" s="20"/>
      <c r="T1835" s="20"/>
      <c r="U1835" s="20"/>
      <c r="V1835" s="20"/>
      <c r="W1835" s="20"/>
      <c r="X1835" s="20"/>
      <c r="Y1835" s="20"/>
      <c r="Z1835" s="20"/>
      <c r="AA1835" s="20"/>
      <c r="AB1835" s="30"/>
      <c r="AC1835" s="20"/>
      <c r="AD1835" s="20"/>
      <c r="AE1835" s="20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</row>
    <row r="1836" spans="1:101" ht="18" customHeight="1"/>
    <row r="1837" spans="1:101" ht="18" customHeight="1" thickBot="1">
      <c r="A1837" s="23"/>
      <c r="B1837" s="23"/>
      <c r="C1837" s="23"/>
      <c r="D1837" s="20" t="s">
        <v>6</v>
      </c>
      <c r="E1837" s="20"/>
      <c r="F1837" s="20"/>
      <c r="G1837" s="20"/>
      <c r="H1837" s="20"/>
      <c r="I1837" s="20" t="s">
        <v>7</v>
      </c>
      <c r="J1837" s="20"/>
      <c r="K1837" s="20"/>
      <c r="L1837" s="20"/>
      <c r="M1837" s="23"/>
      <c r="N1837" s="23"/>
      <c r="O1837" s="24" t="s">
        <v>8</v>
      </c>
      <c r="P1837" s="23"/>
      <c r="Q1837" s="23"/>
      <c r="R1837" s="23"/>
      <c r="S1837" s="20"/>
      <c r="T1837" s="20" t="s">
        <v>9</v>
      </c>
      <c r="U1837" s="23"/>
      <c r="V1837" s="23"/>
      <c r="W1837" s="23"/>
      <c r="X1837" s="23"/>
      <c r="Y1837" s="24" t="s">
        <v>10</v>
      </c>
      <c r="Z1837" s="23"/>
      <c r="AA1837" s="23"/>
      <c r="AB1837" s="23"/>
      <c r="AC1837" s="24" t="s">
        <v>11</v>
      </c>
      <c r="AD1837" s="20"/>
      <c r="AE1837" s="20"/>
      <c r="AF1837" s="20"/>
      <c r="AG1837" s="20"/>
      <c r="AH1837" s="23"/>
      <c r="AI1837" s="24" t="s">
        <v>12</v>
      </c>
      <c r="AJ1837" s="23"/>
      <c r="AK1837" s="23"/>
      <c r="AL1837" s="20"/>
      <c r="AM1837" s="24" t="s">
        <v>21</v>
      </c>
      <c r="AN1837" s="20"/>
      <c r="AO1837" s="23"/>
      <c r="AP1837" s="23"/>
      <c r="AQ1837" s="23"/>
      <c r="AR1837" s="23"/>
      <c r="AS1837" s="24" t="s">
        <v>87</v>
      </c>
      <c r="AT1837" s="23"/>
      <c r="AU1837" s="23"/>
      <c r="AV1837" s="23"/>
      <c r="AW1837" s="24" t="s">
        <v>22</v>
      </c>
      <c r="AX1837" s="20"/>
      <c r="AY1837" s="20"/>
      <c r="AZ1837" s="20"/>
      <c r="BA1837" s="20"/>
      <c r="BB1837" s="23"/>
      <c r="BC1837" s="24" t="s">
        <v>13</v>
      </c>
      <c r="BD1837" s="23"/>
      <c r="BE1837" s="23"/>
      <c r="BF1837" s="23"/>
      <c r="BG1837" s="24" t="s">
        <v>23</v>
      </c>
      <c r="BH1837" s="20"/>
      <c r="BI1837" s="23"/>
      <c r="BJ1837" s="23"/>
      <c r="BK1837" s="23"/>
      <c r="BL1837" s="23"/>
      <c r="BM1837" s="24" t="s">
        <v>24</v>
      </c>
      <c r="BN1837" s="23"/>
      <c r="BO1837" s="23"/>
      <c r="BP1837" s="23"/>
      <c r="BQ1837" s="24" t="s">
        <v>22</v>
      </c>
      <c r="BR1837" s="20"/>
      <c r="BS1837" s="20"/>
      <c r="BT1837" s="20"/>
      <c r="BU1837" s="20"/>
      <c r="BV1837" s="23"/>
      <c r="BW1837" s="24" t="s">
        <v>25</v>
      </c>
      <c r="BX1837" s="23"/>
      <c r="BY1837" s="23"/>
      <c r="BZ1837" s="23"/>
      <c r="CA1837" s="24" t="s">
        <v>23</v>
      </c>
      <c r="CB1837" s="20"/>
      <c r="CC1837" s="23"/>
      <c r="CD1837" s="23"/>
      <c r="CE1837" s="23"/>
      <c r="CF1837" s="23"/>
      <c r="CG1837" s="24" t="s">
        <v>88</v>
      </c>
      <c r="CH1837" s="23"/>
      <c r="CI1837" s="23"/>
      <c r="CJ1837" s="23"/>
      <c r="CK1837" s="24" t="s">
        <v>155</v>
      </c>
      <c r="CL1837" s="24"/>
      <c r="CM1837" s="23"/>
      <c r="CN1837" s="23"/>
      <c r="CO1837" s="23"/>
      <c r="CP1837" s="23"/>
      <c r="CQ1837" s="24" t="s">
        <v>89</v>
      </c>
      <c r="CR1837" s="23"/>
      <c r="CS1837" s="23"/>
    </row>
    <row r="1838" spans="1:101" ht="18" customHeight="1" thickBot="1">
      <c r="A1838" s="23"/>
      <c r="B1838" s="33"/>
      <c r="C1838" s="23"/>
      <c r="D1838" s="7" t="s">
        <v>99</v>
      </c>
      <c r="E1838" s="8"/>
      <c r="F1838" s="8" t="s">
        <v>100</v>
      </c>
      <c r="G1838" s="9"/>
      <c r="H1838" s="10"/>
      <c r="I1838" s="7" t="s">
        <v>103</v>
      </c>
      <c r="J1838" s="8"/>
      <c r="K1838" s="8" t="s">
        <v>104</v>
      </c>
      <c r="L1838" s="9"/>
      <c r="M1838" s="23"/>
      <c r="N1838" s="194" t="s">
        <v>74</v>
      </c>
      <c r="O1838" s="195"/>
      <c r="P1838" s="196" t="s">
        <v>75</v>
      </c>
      <c r="Q1838" s="197"/>
      <c r="R1838" s="23"/>
      <c r="S1838" s="7" t="s">
        <v>2</v>
      </c>
      <c r="T1838" s="8"/>
      <c r="U1838" s="8" t="s">
        <v>3</v>
      </c>
      <c r="V1838" s="9"/>
      <c r="W1838" s="20"/>
      <c r="X1838" s="194" t="s">
        <v>108</v>
      </c>
      <c r="Y1838" s="195"/>
      <c r="Z1838" s="196" t="s">
        <v>109</v>
      </c>
      <c r="AA1838" s="197"/>
      <c r="AB1838" s="20"/>
      <c r="AC1838" s="7" t="s">
        <v>107</v>
      </c>
      <c r="AD1838" s="8"/>
      <c r="AE1838" s="8" t="s">
        <v>14</v>
      </c>
      <c r="AF1838" s="9"/>
      <c r="AG1838" s="20"/>
      <c r="AH1838" s="194" t="s">
        <v>112</v>
      </c>
      <c r="AI1838" s="195"/>
      <c r="AJ1838" s="196" t="s">
        <v>113</v>
      </c>
      <c r="AK1838" s="197"/>
      <c r="AL1838" s="20"/>
      <c r="AM1838" s="106" t="s">
        <v>135</v>
      </c>
      <c r="AN1838" s="107"/>
      <c r="AO1838" s="107" t="s">
        <v>136</v>
      </c>
      <c r="AP1838" s="108"/>
      <c r="AQ1838" s="23"/>
      <c r="AR1838" s="194" t="s">
        <v>116</v>
      </c>
      <c r="AS1838" s="195"/>
      <c r="AT1838" s="196" t="s">
        <v>0</v>
      </c>
      <c r="AU1838" s="197"/>
      <c r="AV1838" s="36"/>
      <c r="AW1838" s="7" t="s">
        <v>139</v>
      </c>
      <c r="AX1838" s="8"/>
      <c r="AY1838" s="8" t="s">
        <v>140</v>
      </c>
      <c r="AZ1838" s="9"/>
      <c r="BA1838" s="20"/>
      <c r="BB1838" s="194" t="s">
        <v>119</v>
      </c>
      <c r="BC1838" s="195"/>
      <c r="BD1838" s="196" t="s">
        <v>120</v>
      </c>
      <c r="BE1838" s="197"/>
      <c r="BF1838" s="36"/>
      <c r="BG1838" s="190" t="s">
        <v>143</v>
      </c>
      <c r="BH1838" s="191"/>
      <c r="BI1838" s="192" t="s">
        <v>144</v>
      </c>
      <c r="BJ1838" s="193"/>
      <c r="BK1838" s="36"/>
      <c r="BL1838" s="194" t="s">
        <v>123</v>
      </c>
      <c r="BM1838" s="195"/>
      <c r="BN1838" s="196" t="s">
        <v>124</v>
      </c>
      <c r="BO1838" s="197"/>
      <c r="BP1838" s="36"/>
      <c r="BQ1838" s="7" t="s">
        <v>147</v>
      </c>
      <c r="BR1838" s="8"/>
      <c r="BS1838" s="8" t="s">
        <v>148</v>
      </c>
      <c r="BT1838" s="9"/>
      <c r="BU1838" s="20"/>
      <c r="BV1838" s="194" t="s">
        <v>127</v>
      </c>
      <c r="BW1838" s="195"/>
      <c r="BX1838" s="196" t="s">
        <v>128</v>
      </c>
      <c r="BY1838" s="197"/>
      <c r="BZ1838" s="36"/>
      <c r="CA1838" s="7" t="s">
        <v>151</v>
      </c>
      <c r="CB1838" s="8"/>
      <c r="CC1838" s="8" t="s">
        <v>152</v>
      </c>
      <c r="CD1838" s="9"/>
      <c r="CE1838" s="36"/>
      <c r="CF1838" s="194" t="s">
        <v>131</v>
      </c>
      <c r="CG1838" s="195"/>
      <c r="CH1838" s="196" t="s">
        <v>132</v>
      </c>
      <c r="CI1838" s="197"/>
      <c r="CJ1838" s="23"/>
      <c r="CK1838" s="7" t="s">
        <v>156</v>
      </c>
      <c r="CL1838" s="8"/>
      <c r="CM1838" s="8" t="s">
        <v>157</v>
      </c>
      <c r="CN1838" s="9"/>
      <c r="CO1838" s="23"/>
      <c r="CP1838" s="194" t="s">
        <v>160</v>
      </c>
      <c r="CQ1838" s="195"/>
      <c r="CR1838" s="196" t="s">
        <v>132</v>
      </c>
      <c r="CS1838" s="197"/>
      <c r="CU1838" s="26" t="s">
        <v>15</v>
      </c>
      <c r="CW1838" s="52" t="s">
        <v>46</v>
      </c>
    </row>
    <row r="1839" spans="1:101" ht="18" customHeight="1" thickTop="1" thickBot="1">
      <c r="B1839" s="34">
        <v>4.54</v>
      </c>
      <c r="D1839" s="11">
        <v>1</v>
      </c>
      <c r="E1839" s="12">
        <v>0</v>
      </c>
      <c r="F1839" s="13">
        <v>0</v>
      </c>
      <c r="G1839" s="14">
        <v>0</v>
      </c>
      <c r="H1839" s="10"/>
      <c r="I1839" s="11">
        <v>1</v>
      </c>
      <c r="J1839" s="12">
        <v>0</v>
      </c>
      <c r="K1839" s="13">
        <v>0</v>
      </c>
      <c r="L1839" s="40">
        <f t="shared" ref="L1839" si="19476">$B1839*$J$4</f>
        <v>6.4787616000000003</v>
      </c>
      <c r="N1839" s="1">
        <f t="shared" ref="N1839" si="19477">D1839*I1839+F1839*I1842-E1839*J1839-G1839*J1842</f>
        <v>1</v>
      </c>
      <c r="O1839" s="4">
        <f t="shared" ref="O1839" si="19478">(D1839*J1839+E1839*I1839+F1839*J1842+G1839*I1842)</f>
        <v>0</v>
      </c>
      <c r="P1839" s="2">
        <f t="shared" ref="P1839" si="19479">D1839*K1839+F1839*K1842-E1839*L1839-G1839*L1842</f>
        <v>0</v>
      </c>
      <c r="Q1839" s="3">
        <f t="shared" ref="Q1839" si="19480">(D1839*L1839+E1839*K1839+F1839*L1842+G1839*K1842)</f>
        <v>6.4787616000000003</v>
      </c>
      <c r="S1839" s="11">
        <v>1</v>
      </c>
      <c r="T1839" s="12">
        <v>0</v>
      </c>
      <c r="U1839" s="13">
        <v>0</v>
      </c>
      <c r="V1839" s="13">
        <v>0</v>
      </c>
      <c r="W1839" s="20"/>
      <c r="X1839" s="1">
        <f t="shared" ref="X1839" si="19481">N1839*S1839+P1839*S1842-O1839*T1839-Q1839*T1842</f>
        <v>-52.07621262313473</v>
      </c>
      <c r="Y1839" s="4">
        <f t="shared" ref="Y1839" si="19482">(N1839*T1839+O1839*S1839+P1839*T1842+Q1839*S1842)</f>
        <v>0</v>
      </c>
      <c r="Z1839" s="2">
        <f t="shared" ref="Z1839" si="19483">N1839*U1839+P1839*U1842-O1839*V1839-Q1839*V1842</f>
        <v>0</v>
      </c>
      <c r="AA1839" s="3">
        <f t="shared" ref="AA1839" si="19484">(N1839*V1839+O1839*U1839+P1839*V1842+Q1839*U1842)</f>
        <v>6.4787616000000003</v>
      </c>
      <c r="AB1839" s="20"/>
      <c r="AC1839" s="11">
        <v>1</v>
      </c>
      <c r="AD1839" s="12">
        <v>0</v>
      </c>
      <c r="AE1839" s="13">
        <v>0</v>
      </c>
      <c r="AF1839" s="40">
        <f t="shared" ref="AF1839" si="19485">$B1839*$AD$4</f>
        <v>7.7747046000000006</v>
      </c>
      <c r="AG1839" s="20"/>
      <c r="AH1839" s="1">
        <f t="shared" ref="AH1839" si="19486">X1839*AC1839+Z1839*AC1842-Y1839*AD1839-AA1839*AD1842</f>
        <v>-52.07621262313473</v>
      </c>
      <c r="AI1839" s="4">
        <f t="shared" ref="AI1839" si="19487">(X1839*AD1839+Y1839*AC1839+Z1839*AD1842+AA1839*AC1842)</f>
        <v>0</v>
      </c>
      <c r="AJ1839" s="2">
        <f t="shared" ref="AJ1839" si="19488">X1839*AE1839+Z1839*AE1842-Y1839*AF1839-AA1839*AF1842</f>
        <v>0</v>
      </c>
      <c r="AK1839" s="3">
        <f t="shared" ref="AK1839" si="19489">(X1839*AF1839+Y1839*AE1839+Z1839*AF1842+AA1839*AE1842)</f>
        <v>-398.39840823166372</v>
      </c>
      <c r="AL1839" s="20"/>
      <c r="AM1839" s="11">
        <v>1</v>
      </c>
      <c r="AN1839" s="12">
        <v>0</v>
      </c>
      <c r="AO1839" s="13">
        <v>0</v>
      </c>
      <c r="AP1839" s="14">
        <v>0</v>
      </c>
      <c r="AR1839" s="1">
        <f t="shared" ref="AR1839" si="19490">AH1839*AM1839+AJ1839*AM1842-AI1839*AN1839-AK1839*AN1842</f>
        <v>3394.9267345178177</v>
      </c>
      <c r="AS1839" s="4">
        <f t="shared" ref="AS1839" si="19491">(AH1839*AN1839+AI1839*AM1839+AJ1839*AN1842+AK1839*AM1842)</f>
        <v>0</v>
      </c>
      <c r="AT1839" s="2">
        <f t="shared" ref="AT1839" si="19492">AH1839*AO1839+AJ1839*AO1842-AI1839*AP1839-AK1839*AP1842</f>
        <v>0</v>
      </c>
      <c r="AU1839" s="3">
        <f t="shared" ref="AU1839" si="19493">(AH1839*AP1839+AI1839*AO1839+AJ1839*AP1842+AK1839*AO1842)</f>
        <v>-398.39840823166372</v>
      </c>
      <c r="AV1839" s="20"/>
      <c r="AW1839" s="11">
        <v>1</v>
      </c>
      <c r="AX1839" s="12">
        <v>0</v>
      </c>
      <c r="AY1839" s="13">
        <v>0</v>
      </c>
      <c r="AZ1839" s="40">
        <f t="shared" ref="AZ1839" si="19494">$B1839*$AX$4</f>
        <v>7.7747046000000006</v>
      </c>
      <c r="BA1839" s="20"/>
      <c r="BB1839" s="1">
        <f t="shared" ref="BB1839" si="19495">AR1839*AW1839+AT1839*AW1842-AS1839*AX1839-AU1839*AX1842</f>
        <v>3394.9267345178177</v>
      </c>
      <c r="BC1839" s="4">
        <f t="shared" ref="BC1839" si="19496">(AR1839*AX1839+AS1839*AW1839+AT1839*AX1842+AU1839*AW1842)</f>
        <v>0</v>
      </c>
      <c r="BD1839" s="2">
        <f t="shared" ref="BD1839" si="19497">AR1839*AY1839+AT1839*AY1842-AS1839*AZ1839-AU1839*AZ1842</f>
        <v>0</v>
      </c>
      <c r="BE1839" s="3">
        <f t="shared" ref="BE1839" si="19498">(AR1839*AZ1839+AS1839*AY1839+AT1839*AZ1842+AU1839*AY1842)</f>
        <v>25996.154091286993</v>
      </c>
      <c r="BF1839" s="20"/>
      <c r="BG1839" s="11">
        <v>1</v>
      </c>
      <c r="BH1839" s="12">
        <v>0</v>
      </c>
      <c r="BI1839" s="13">
        <v>0</v>
      </c>
      <c r="BJ1839" s="14">
        <v>0</v>
      </c>
      <c r="BK1839" s="20"/>
      <c r="BL1839" s="1">
        <f t="shared" ref="BL1839" si="19499">BB1839*BG1839+BD1839*BG1842-BC1839*BH1839-BE1839*BH1842</f>
        <v>-209574.38547677302</v>
      </c>
      <c r="BM1839" s="4">
        <f t="shared" ref="BM1839" si="19500">(BB1839*BH1839+BC1839*BG1839+BD1839*BH1842+BE1839*BG1842)</f>
        <v>0</v>
      </c>
      <c r="BN1839" s="2">
        <f t="shared" ref="BN1839" si="19501">BB1839*BI1839+BD1839*BI1842-BC1839*BJ1839-BE1839*BJ1842</f>
        <v>0</v>
      </c>
      <c r="BO1839" s="3">
        <f t="shared" ref="BO1839" si="19502">(BB1839*BJ1839+BC1839*BI1839+BD1839*BJ1842+BE1839*BI1842)</f>
        <v>25996.154091286993</v>
      </c>
      <c r="BP1839" s="20"/>
      <c r="BQ1839" s="11">
        <v>1</v>
      </c>
      <c r="BR1839" s="12">
        <v>0</v>
      </c>
      <c r="BS1839" s="13">
        <v>0</v>
      </c>
      <c r="BT1839" s="40">
        <f t="shared" ref="BT1839" si="19503">$B1839*BR$4</f>
        <v>6.4787616000000003</v>
      </c>
      <c r="BU1839" s="20"/>
      <c r="BV1839" s="1">
        <f t="shared" ref="BV1839" si="19504">BL1839*BQ1839+BN1839*BQ1842-BM1839*BR1839-BO1839*BR1842</f>
        <v>-209574.38547677302</v>
      </c>
      <c r="BW1839" s="4">
        <f t="shared" ref="BW1839" si="19505">(BL1839*BR1839+BM1839*BQ1839+BN1839*BR1842+BO1839*BQ1842)</f>
        <v>0</v>
      </c>
      <c r="BX1839" s="2">
        <f t="shared" ref="BX1839" si="19506">BL1839*BS1839+BN1839*BS1842-BM1839*BT1839-BO1839*BT1842</f>
        <v>0</v>
      </c>
      <c r="BY1839" s="3">
        <f t="shared" ref="BY1839" si="19507">(BL1839*BT1839+BM1839*BS1839+BN1839*BT1842+BO1839*BS1842)</f>
        <v>-1331786.326879228</v>
      </c>
      <c r="BZ1839" s="20"/>
      <c r="CA1839" s="11">
        <v>1</v>
      </c>
      <c r="CB1839" s="12">
        <v>0</v>
      </c>
      <c r="CC1839" s="13">
        <v>0</v>
      </c>
      <c r="CD1839" s="14">
        <v>0</v>
      </c>
      <c r="CE1839" s="20"/>
      <c r="CF1839" s="1">
        <f t="shared" ref="CF1839" si="19508">BV1839*CA1839+BX1839*CA1842-BW1839*CB1839-BY1839*CB1842</f>
        <v>4715024.1214485625</v>
      </c>
      <c r="CG1839" s="4">
        <f t="shared" ref="CG1839" si="19509">(BV1839*CB1839+BW1839*CA1839+BX1839*CB1842+BY1839*CA1842)</f>
        <v>0</v>
      </c>
      <c r="CH1839" s="2">
        <f t="shared" ref="CH1839" si="19510">BV1839*CC1839+BX1839*CC1842-BW1839*CD1839-BY1839*CD1842</f>
        <v>0</v>
      </c>
      <c r="CI1839" s="3">
        <f t="shared" ref="CI1839" si="19511">(BV1839*CD1839+BW1839*CC1839+BX1839*CD1842+BY1839*CC1842)</f>
        <v>-1331786.326879228</v>
      </c>
      <c r="CJ1839" s="28"/>
      <c r="CK1839" s="11">
        <v>1</v>
      </c>
      <c r="CL1839" s="12">
        <v>0</v>
      </c>
      <c r="CM1839" s="13">
        <v>0</v>
      </c>
      <c r="CN1839" s="14">
        <v>0</v>
      </c>
      <c r="CP1839" s="1">
        <f t="shared" ref="CP1839" si="19512">CF1839*CK1839+CH1839*CK1842-CG1839*CL1839-CI1839*CL1842</f>
        <v>4715024.1214485625</v>
      </c>
      <c r="CQ1839" s="4">
        <f t="shared" ref="CQ1839" si="19513">(CF1839*CL1839+CG1839*CK1839+CH1839*CL1842+CI1839*CK1842)</f>
        <v>-1331786.326879228</v>
      </c>
      <c r="CR1839" s="2">
        <f t="shared" ref="CR1839" si="19514">CF1839*CM1839+CH1839*CM1842-CG1839*CN1839-CI1839*CN1842</f>
        <v>0</v>
      </c>
      <c r="CS1839" s="3">
        <f t="shared" ref="CS1839" si="19515">(CF1839*CN1839+CG1839*CM1839+CH1839*CN1842+CI1839*CM1842)</f>
        <v>-1331786.326879228</v>
      </c>
      <c r="CU1839" s="29">
        <f t="shared" ref="CU1839" si="19516">20*LOG(((1+$CL$4)/$CL$4)/((CP1839+CP1842)^2+(CQ1839+CQ1842)^2)^0.5)</f>
        <v>-139.09678207714973</v>
      </c>
      <c r="CW1839" s="53">
        <f t="shared" ref="CW1839" si="19517">((CP1839^2+CQ1839^2)^0.5)/((CP1842^2+CQ1842^2)^0.5)</f>
        <v>0.28245588836354224</v>
      </c>
    </row>
    <row r="1840" spans="1:101" ht="18" customHeight="1" thickBot="1">
      <c r="D1840" s="11"/>
      <c r="E1840" s="13"/>
      <c r="F1840" s="13"/>
      <c r="G1840" s="15"/>
      <c r="H1840" s="10"/>
      <c r="I1840" s="11"/>
      <c r="J1840" s="13"/>
      <c r="K1840" s="13"/>
      <c r="L1840" s="15"/>
      <c r="N1840" s="5"/>
      <c r="Q1840" s="6"/>
      <c r="S1840" s="11"/>
      <c r="T1840" s="13"/>
      <c r="U1840" s="13"/>
      <c r="V1840" s="15"/>
      <c r="W1840" s="20"/>
      <c r="X1840" s="5"/>
      <c r="AA1840" s="6"/>
      <c r="AB1840" s="20"/>
      <c r="AC1840" s="11"/>
      <c r="AD1840" s="13"/>
      <c r="AE1840" s="13"/>
      <c r="AF1840" s="15"/>
      <c r="AG1840" s="20"/>
      <c r="AH1840" s="5"/>
      <c r="AK1840" s="6"/>
      <c r="AL1840" s="20"/>
      <c r="AM1840" s="11"/>
      <c r="AN1840" s="13"/>
      <c r="AO1840" s="13"/>
      <c r="AP1840" s="15"/>
      <c r="AR1840" s="5"/>
      <c r="AU1840" s="6"/>
      <c r="AW1840" s="11"/>
      <c r="AX1840" s="13"/>
      <c r="AY1840" s="13"/>
      <c r="AZ1840" s="15"/>
      <c r="BA1840" s="20"/>
      <c r="BB1840" s="5"/>
      <c r="BE1840" s="6"/>
      <c r="BG1840" s="11"/>
      <c r="BH1840" s="13"/>
      <c r="BI1840" s="13"/>
      <c r="BJ1840" s="15"/>
      <c r="BL1840" s="5"/>
      <c r="BO1840" s="6"/>
      <c r="BQ1840" s="11"/>
      <c r="BR1840" s="13"/>
      <c r="BS1840" s="13"/>
      <c r="BT1840" s="15"/>
      <c r="BU1840" s="20"/>
      <c r="BV1840" s="5"/>
      <c r="BY1840" s="6"/>
      <c r="CA1840" s="11"/>
      <c r="CB1840" s="13"/>
      <c r="CC1840" s="13"/>
      <c r="CD1840" s="15"/>
      <c r="CF1840" s="5"/>
      <c r="CI1840" s="6"/>
      <c r="CK1840" s="11"/>
      <c r="CL1840" s="13"/>
      <c r="CM1840" s="13"/>
      <c r="CN1840" s="15"/>
      <c r="CP1840" s="5"/>
      <c r="CS1840" s="6"/>
      <c r="CW1840" s="54"/>
    </row>
    <row r="1841" spans="1:101" ht="18" customHeight="1" thickBot="1">
      <c r="D1841" s="11" t="s">
        <v>101</v>
      </c>
      <c r="E1841" s="13"/>
      <c r="F1841" s="13" t="s">
        <v>102</v>
      </c>
      <c r="G1841" s="15"/>
      <c r="H1841" s="10"/>
      <c r="I1841" s="11" t="s">
        <v>106</v>
      </c>
      <c r="J1841" s="13"/>
      <c r="K1841" s="13" t="s">
        <v>105</v>
      </c>
      <c r="L1841" s="15"/>
      <c r="N1841" s="194" t="s">
        <v>16</v>
      </c>
      <c r="O1841" s="195"/>
      <c r="P1841" s="196" t="s">
        <v>17</v>
      </c>
      <c r="Q1841" s="197"/>
      <c r="S1841" s="11" t="s">
        <v>4</v>
      </c>
      <c r="T1841" s="13"/>
      <c r="U1841" s="13" t="s">
        <v>5</v>
      </c>
      <c r="V1841" s="15"/>
      <c r="W1841" s="20"/>
      <c r="X1841" s="194" t="s">
        <v>111</v>
      </c>
      <c r="Y1841" s="195"/>
      <c r="Z1841" s="196" t="s">
        <v>110</v>
      </c>
      <c r="AA1841" s="197"/>
      <c r="AB1841" s="20"/>
      <c r="AC1841" s="11" t="s">
        <v>18</v>
      </c>
      <c r="AD1841" s="13"/>
      <c r="AE1841" s="13" t="s">
        <v>19</v>
      </c>
      <c r="AF1841" s="15"/>
      <c r="AG1841" s="20"/>
      <c r="AH1841" s="194" t="s">
        <v>114</v>
      </c>
      <c r="AI1841" s="195"/>
      <c r="AJ1841" s="196" t="s">
        <v>115</v>
      </c>
      <c r="AK1841" s="197"/>
      <c r="AL1841" s="20"/>
      <c r="AM1841" s="11" t="s">
        <v>138</v>
      </c>
      <c r="AN1841" s="13"/>
      <c r="AO1841" s="13" t="s">
        <v>137</v>
      </c>
      <c r="AP1841" s="15"/>
      <c r="AR1841" s="194" t="s">
        <v>117</v>
      </c>
      <c r="AS1841" s="195"/>
      <c r="AT1841" s="196" t="s">
        <v>118</v>
      </c>
      <c r="AU1841" s="197"/>
      <c r="AV1841" s="36"/>
      <c r="AW1841" s="11" t="s">
        <v>142</v>
      </c>
      <c r="AX1841" s="13"/>
      <c r="AY1841" s="13" t="s">
        <v>141</v>
      </c>
      <c r="AZ1841" s="15"/>
      <c r="BA1841" s="20"/>
      <c r="BB1841" s="194" t="s">
        <v>122</v>
      </c>
      <c r="BC1841" s="195"/>
      <c r="BD1841" s="196" t="s">
        <v>121</v>
      </c>
      <c r="BE1841" s="197"/>
      <c r="BF1841" s="36"/>
      <c r="BG1841" s="11" t="s">
        <v>145</v>
      </c>
      <c r="BH1841" s="13"/>
      <c r="BI1841" s="13" t="s">
        <v>146</v>
      </c>
      <c r="BJ1841" s="15"/>
      <c r="BK1841" s="36"/>
      <c r="BL1841" s="194" t="s">
        <v>125</v>
      </c>
      <c r="BM1841" s="195"/>
      <c r="BN1841" s="196" t="s">
        <v>126</v>
      </c>
      <c r="BO1841" s="197"/>
      <c r="BP1841" s="36"/>
      <c r="BQ1841" s="11" t="s">
        <v>150</v>
      </c>
      <c r="BR1841" s="13"/>
      <c r="BS1841" s="13" t="s">
        <v>149</v>
      </c>
      <c r="BT1841" s="15"/>
      <c r="BU1841" s="20"/>
      <c r="BV1841" s="194" t="s">
        <v>129</v>
      </c>
      <c r="BW1841" s="195"/>
      <c r="BX1841" s="196" t="s">
        <v>130</v>
      </c>
      <c r="BY1841" s="197"/>
      <c r="BZ1841" s="36"/>
      <c r="CA1841" s="11" t="s">
        <v>154</v>
      </c>
      <c r="CB1841" s="13"/>
      <c r="CC1841" s="13" t="s">
        <v>153</v>
      </c>
      <c r="CD1841" s="15"/>
      <c r="CE1841" s="36"/>
      <c r="CF1841" s="194" t="s">
        <v>134</v>
      </c>
      <c r="CG1841" s="195"/>
      <c r="CH1841" s="196" t="s">
        <v>133</v>
      </c>
      <c r="CI1841" s="197"/>
      <c r="CK1841" s="11" t="s">
        <v>159</v>
      </c>
      <c r="CL1841" s="13"/>
      <c r="CM1841" s="13" t="s">
        <v>158</v>
      </c>
      <c r="CN1841" s="15"/>
      <c r="CP1841" s="109" t="s">
        <v>161</v>
      </c>
      <c r="CQ1841" s="110"/>
      <c r="CR1841" s="111" t="s">
        <v>162</v>
      </c>
      <c r="CS1841" s="112"/>
      <c r="CU1841" s="38" t="s">
        <v>29</v>
      </c>
      <c r="CW1841" s="55" t="s">
        <v>47</v>
      </c>
    </row>
    <row r="1842" spans="1:101" ht="18" customHeight="1" thickTop="1" thickBot="1">
      <c r="D1842" s="16">
        <v>0</v>
      </c>
      <c r="E1842" s="17">
        <f t="shared" ref="E1842" si="19518">$B1839*$E$4</f>
        <v>3.6977392</v>
      </c>
      <c r="F1842" s="18">
        <v>1</v>
      </c>
      <c r="G1842" s="19">
        <v>0</v>
      </c>
      <c r="H1842" s="10"/>
      <c r="I1842" s="16">
        <v>0</v>
      </c>
      <c r="J1842" s="17">
        <v>0</v>
      </c>
      <c r="K1842" s="18">
        <v>1</v>
      </c>
      <c r="L1842" s="19">
        <v>0</v>
      </c>
      <c r="N1842" s="1">
        <f t="shared" ref="N1842" si="19519">D1842*I1839+F1842*I1842-E1842*J1839-G1842*J1842</f>
        <v>0</v>
      </c>
      <c r="O1842" s="4">
        <f t="shared" ref="O1842" si="19520">(D1842*J1839+E1842*I1839+F1842*J1842+G1842*I1842)</f>
        <v>3.6977392</v>
      </c>
      <c r="P1842" s="2">
        <f t="shared" ref="P1842" si="19521">D1842*K1839+F1842*K1842-E1842*L1839-G1842*L1842</f>
        <v>-22.956770735774722</v>
      </c>
      <c r="Q1842" s="3">
        <f t="shared" ref="Q1842" si="19522">(D1842*L1839+E1842*K1839+F1842*L1842+G1842*K1842)</f>
        <v>0</v>
      </c>
      <c r="S1842" s="16">
        <v>0</v>
      </c>
      <c r="T1842" s="17">
        <f t="shared" ref="T1842" si="19523">$B1839*$T$4</f>
        <v>8.192339200000001</v>
      </c>
      <c r="U1842" s="18">
        <v>1</v>
      </c>
      <c r="V1842" s="19">
        <v>0</v>
      </c>
      <c r="W1842" s="20"/>
      <c r="X1842" s="1">
        <f t="shared" ref="X1842" si="19524">N1842*S1839+P1842*S1842-O1842*T1839-Q1842*T1842</f>
        <v>0</v>
      </c>
      <c r="Y1842" s="4">
        <f t="shared" ref="Y1842" si="19525">(N1842*T1839+O1842*S1839+P1842*T1842+Q1842*S1842)</f>
        <v>-184.37191360410011</v>
      </c>
      <c r="Z1842" s="2">
        <f t="shared" ref="Z1842" si="19526">N1842*U1839+P1842*U1842-O1842*V1839-Q1842*V1842</f>
        <v>-22.956770735774722</v>
      </c>
      <c r="AA1842" s="3">
        <f t="shared" ref="AA1842" si="19527">(N1842*V1839+O1842*U1839+P1842*V1842+Q1842*U1842)</f>
        <v>0</v>
      </c>
      <c r="AB1842" s="20"/>
      <c r="AC1842" s="16">
        <v>0</v>
      </c>
      <c r="AD1842" s="17">
        <v>0</v>
      </c>
      <c r="AE1842" s="18">
        <v>1</v>
      </c>
      <c r="AF1842" s="19">
        <v>0</v>
      </c>
      <c r="AG1842" s="20"/>
      <c r="AH1842" s="1">
        <f t="shared" ref="AH1842" si="19528">X1842*AC1839+Z1842*AC1842-Y1842*AD1839-AA1842*AD1842</f>
        <v>0</v>
      </c>
      <c r="AI1842" s="4">
        <f t="shared" ref="AI1842" si="19529">(X1842*AD1839+Y1842*AC1839+Z1842*AD1842+AA1842*AC1842)</f>
        <v>-184.37191360410011</v>
      </c>
      <c r="AJ1842" s="2">
        <f t="shared" ref="AJ1842" si="19530">X1842*AE1839+Z1842*AE1842-Y1842*AF1839-AA1842*AF1842</f>
        <v>1410.4803940728252</v>
      </c>
      <c r="AK1842" s="3">
        <f t="shared" ref="AK1842" si="19531">(X1842*AF1839+Y1842*AE1839+Z1842*AF1842+AA1842*AE1842)</f>
        <v>0</v>
      </c>
      <c r="AL1842" s="20"/>
      <c r="AM1842" s="16">
        <v>0</v>
      </c>
      <c r="AN1842" s="17">
        <f t="shared" ref="AN1842" si="19532">$B1839*$AN$4</f>
        <v>8.6521504</v>
      </c>
      <c r="AO1842" s="18">
        <v>1</v>
      </c>
      <c r="AP1842" s="19">
        <v>0</v>
      </c>
      <c r="AR1842" s="1">
        <f t="shared" ref="AR1842" si="19533">AH1842*AM1839+AJ1842*AM1842-AI1842*AN1839-AK1842*AN1842</f>
        <v>0</v>
      </c>
      <c r="AS1842" s="4">
        <f t="shared" ref="AS1842" si="19534">(AH1842*AN1839+AI1842*AM1839+AJ1842*AN1842+AK1842*AM1842)</f>
        <v>12019.316592165253</v>
      </c>
      <c r="AT1842" s="2">
        <f t="shared" ref="AT1842" si="19535">AH1842*AO1839+AJ1842*AO1842-AI1842*AP1839-AK1842*AP1842</f>
        <v>1410.4803940728252</v>
      </c>
      <c r="AU1842" s="3">
        <f t="shared" ref="AU1842" si="19536">(AH1842*AP1839+AI1842*AO1839+AJ1842*AP1842+AK1842*AO1842)</f>
        <v>0</v>
      </c>
      <c r="AV1842" s="20"/>
      <c r="AW1842" s="16">
        <v>0</v>
      </c>
      <c r="AX1842" s="17">
        <v>0</v>
      </c>
      <c r="AY1842" s="18">
        <v>1</v>
      </c>
      <c r="AZ1842" s="19">
        <v>0</v>
      </c>
      <c r="BA1842" s="20"/>
      <c r="BB1842" s="1">
        <f t="shared" ref="BB1842" si="19537">AR1842*AW1839+AT1842*AW1842-AS1842*AX1839-AU1842*AX1842</f>
        <v>0</v>
      </c>
      <c r="BC1842" s="4">
        <f t="shared" ref="BC1842" si="19538">(AR1842*AX1839+AS1842*AW1839+AT1842*AX1842+AU1842*AW1842)</f>
        <v>12019.316592165253</v>
      </c>
      <c r="BD1842" s="2">
        <f t="shared" ref="BD1842" si="19539">AR1842*AY1839+AT1842*AY1842-AS1842*AZ1839-AU1842*AZ1842</f>
        <v>-92036.155603890686</v>
      </c>
      <c r="BE1842" s="3">
        <f t="shared" ref="BE1842" si="19540">(AR1842*AZ1839+AS1842*AY1839+AT1842*AZ1842+AU1842*AY1842)</f>
        <v>0</v>
      </c>
      <c r="BF1842" s="20"/>
      <c r="BG1842" s="16">
        <v>0</v>
      </c>
      <c r="BH1842" s="17">
        <f t="shared" ref="BH1842" si="19541">$B1839*$BH$4</f>
        <v>8.192339200000001</v>
      </c>
      <c r="BI1842" s="18">
        <v>1</v>
      </c>
      <c r="BJ1842" s="19">
        <v>0</v>
      </c>
      <c r="BK1842" s="20"/>
      <c r="BL1842" s="1">
        <f t="shared" ref="BL1842" si="19542">BB1842*BG1839+BD1842*BG1842-BC1842*BH1839-BE1842*BH1842</f>
        <v>0</v>
      </c>
      <c r="BM1842" s="4">
        <f t="shared" ref="BM1842" si="19543">(BB1842*BH1839+BC1842*BG1839+BD1842*BH1842+BE1842*BG1842)</f>
        <v>-741972.08877888811</v>
      </c>
      <c r="BN1842" s="2">
        <f t="shared" ref="BN1842" si="19544">BB1842*BI1839+BD1842*BI1842-BC1842*BJ1839-BE1842*BJ1842</f>
        <v>-92036.155603890686</v>
      </c>
      <c r="BO1842" s="3">
        <f t="shared" ref="BO1842" si="19545">(BB1842*BJ1839+BC1842*BI1839+BD1842*BJ1842+BE1842*BI1842)</f>
        <v>0</v>
      </c>
      <c r="BP1842" s="20"/>
      <c r="BQ1842" s="16">
        <v>0</v>
      </c>
      <c r="BR1842" s="17">
        <v>0</v>
      </c>
      <c r="BS1842" s="18">
        <v>1</v>
      </c>
      <c r="BT1842" s="19">
        <v>0</v>
      </c>
      <c r="BU1842" s="20"/>
      <c r="BV1842" s="1">
        <f t="shared" ref="BV1842" si="19546">BL1842*BQ1839+BN1842*BQ1842-BM1842*BR1839-BO1842*BR1842</f>
        <v>0</v>
      </c>
      <c r="BW1842" s="4">
        <f t="shared" ref="BW1842" si="19547">(BL1842*BR1839+BM1842*BQ1839+BN1842*BR1842+BO1842*BQ1842)</f>
        <v>-741972.08877888811</v>
      </c>
      <c r="BX1842" s="2">
        <f t="shared" ref="BX1842" si="19548">BL1842*BS1839+BN1842*BS1842-BM1842*BT1839-BO1842*BT1842</f>
        <v>4715024.1214485615</v>
      </c>
      <c r="BY1842" s="3">
        <f t="shared" ref="BY1842" si="19549">(BL1842*BT1839+BM1842*BS1839+BN1842*BT1842+BO1842*BS1842)</f>
        <v>0</v>
      </c>
      <c r="BZ1842" s="20"/>
      <c r="CA1842" s="16">
        <v>0</v>
      </c>
      <c r="CB1842" s="17">
        <f t="shared" ref="CB1842" si="19550">$B1839*$CB$4</f>
        <v>3.6977392</v>
      </c>
      <c r="CC1842" s="18">
        <v>1</v>
      </c>
      <c r="CD1842" s="19">
        <v>0</v>
      </c>
      <c r="CE1842" s="20"/>
      <c r="CF1842" s="1">
        <f t="shared" ref="CF1842" si="19551">BV1842*CA1839+BX1842*CA1842-BW1842*CB1839-BY1842*CB1842</f>
        <v>0</v>
      </c>
      <c r="CG1842" s="4">
        <f t="shared" ref="CG1842" si="19552">(BV1842*CB1839+BW1842*CA1839+BX1842*CB1842+BY1842*CA1842)</f>
        <v>16692957.434047019</v>
      </c>
      <c r="CH1842" s="2">
        <f t="shared" ref="CH1842" si="19553">BV1842*CC1839+BX1842*CC1842-BW1842*CD1839-BY1842*CD1842</f>
        <v>4715024.1214485615</v>
      </c>
      <c r="CI1842" s="3">
        <f t="shared" ref="CI1842" si="19554">(BV1842*CD1839+BW1842*CC1839+BX1842*CD1842+BY1842*CC1842)</f>
        <v>0</v>
      </c>
      <c r="CK1842" s="16">
        <f t="shared" ref="CK1842" si="19555">1/$CL$4</f>
        <v>1</v>
      </c>
      <c r="CL1842" s="17">
        <v>0</v>
      </c>
      <c r="CM1842" s="18">
        <v>1</v>
      </c>
      <c r="CN1842" s="19">
        <v>0</v>
      </c>
      <c r="CP1842" s="1">
        <f t="shared" ref="CP1842" si="19556">CF1842*CK1839+CH1842*CK1842-CG1842*CL1839-CI1842*CL1842</f>
        <v>4715024.1214485615</v>
      </c>
      <c r="CQ1842" s="4">
        <f t="shared" ref="CQ1842" si="19557">(CF1842*CL1839+CG1842*CK1839+CH1842*CL1842+CI1842*CK1842)</f>
        <v>16692957.434047019</v>
      </c>
      <c r="CR1842" s="2">
        <f t="shared" ref="CR1842" si="19558">CF1842*CM1839+CH1842*CM1842-CG1842*CN1839-CI1842*CN1842</f>
        <v>4715024.1214485615</v>
      </c>
      <c r="CS1842" s="3">
        <f t="shared" ref="CS1842" si="19559">(CF1842*CN1839+CG1842*CM1839+CH1842*CN1842+CI1842*CM1842)</f>
        <v>0</v>
      </c>
      <c r="CU1842" s="39">
        <f t="shared" ref="CU1842" si="19560">(180/PI())*ATAN(-1*(CQ1839/CP1839))</f>
        <v>15.772645313503805</v>
      </c>
      <c r="CW1842" s="56">
        <f t="shared" ref="CW1842" si="19561">20*LOG(((1-(10^(CU1839/20)^2)*(1-((1-CW1839)/(1+CW1839))^2))^0.5))</f>
        <v>-3.6644443729024983E-14</v>
      </c>
    </row>
    <row r="1843" spans="1:101" ht="18" customHeight="1"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/>
      <c r="R1843" s="20"/>
      <c r="S1843" s="20"/>
      <c r="T1843" s="20"/>
      <c r="U1843" s="20"/>
      <c r="V1843" s="20"/>
      <c r="W1843" s="20"/>
      <c r="X1843" s="20"/>
      <c r="Y1843" s="20"/>
      <c r="Z1843" s="20"/>
      <c r="AA1843" s="20"/>
      <c r="AB1843" s="30"/>
      <c r="AC1843" s="20"/>
      <c r="AD1843" s="20"/>
      <c r="AE1843" s="20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</row>
    <row r="1844" spans="1:101" ht="18" customHeight="1"/>
    <row r="1845" spans="1:101" ht="18" customHeight="1" thickBot="1">
      <c r="A1845" s="23"/>
      <c r="B1845" s="23"/>
      <c r="C1845" s="23"/>
      <c r="D1845" s="20" t="s">
        <v>6</v>
      </c>
      <c r="E1845" s="20"/>
      <c r="F1845" s="20"/>
      <c r="G1845" s="20"/>
      <c r="H1845" s="20"/>
      <c r="I1845" s="20" t="s">
        <v>7</v>
      </c>
      <c r="J1845" s="20"/>
      <c r="K1845" s="20"/>
      <c r="L1845" s="20"/>
      <c r="M1845" s="23"/>
      <c r="N1845" s="23"/>
      <c r="O1845" s="24" t="s">
        <v>8</v>
      </c>
      <c r="P1845" s="23"/>
      <c r="Q1845" s="23"/>
      <c r="R1845" s="23"/>
      <c r="S1845" s="20"/>
      <c r="T1845" s="20" t="s">
        <v>9</v>
      </c>
      <c r="U1845" s="23"/>
      <c r="V1845" s="23"/>
      <c r="W1845" s="23"/>
      <c r="X1845" s="23"/>
      <c r="Y1845" s="24" t="s">
        <v>10</v>
      </c>
      <c r="Z1845" s="23"/>
      <c r="AA1845" s="23"/>
      <c r="AB1845" s="23"/>
      <c r="AC1845" s="24" t="s">
        <v>11</v>
      </c>
      <c r="AD1845" s="20"/>
      <c r="AE1845" s="20"/>
      <c r="AF1845" s="20"/>
      <c r="AG1845" s="20"/>
      <c r="AH1845" s="23"/>
      <c r="AI1845" s="24" t="s">
        <v>12</v>
      </c>
      <c r="AJ1845" s="23"/>
      <c r="AK1845" s="23"/>
      <c r="AL1845" s="20"/>
      <c r="AM1845" s="24" t="s">
        <v>21</v>
      </c>
      <c r="AN1845" s="20"/>
      <c r="AO1845" s="23"/>
      <c r="AP1845" s="23"/>
      <c r="AQ1845" s="23"/>
      <c r="AR1845" s="23"/>
      <c r="AS1845" s="24" t="s">
        <v>87</v>
      </c>
      <c r="AT1845" s="23"/>
      <c r="AU1845" s="23"/>
      <c r="AV1845" s="23"/>
      <c r="AW1845" s="24" t="s">
        <v>22</v>
      </c>
      <c r="AX1845" s="20"/>
      <c r="AY1845" s="20"/>
      <c r="AZ1845" s="20"/>
      <c r="BA1845" s="20"/>
      <c r="BB1845" s="23"/>
      <c r="BC1845" s="24" t="s">
        <v>13</v>
      </c>
      <c r="BD1845" s="23"/>
      <c r="BE1845" s="23"/>
      <c r="BF1845" s="23"/>
      <c r="BG1845" s="24" t="s">
        <v>23</v>
      </c>
      <c r="BH1845" s="20"/>
      <c r="BI1845" s="23"/>
      <c r="BJ1845" s="23"/>
      <c r="BK1845" s="23"/>
      <c r="BL1845" s="23"/>
      <c r="BM1845" s="24" t="s">
        <v>24</v>
      </c>
      <c r="BN1845" s="23"/>
      <c r="BO1845" s="23"/>
      <c r="BP1845" s="23"/>
      <c r="BQ1845" s="24" t="s">
        <v>22</v>
      </c>
      <c r="BR1845" s="20"/>
      <c r="BS1845" s="20"/>
      <c r="BT1845" s="20"/>
      <c r="BU1845" s="20"/>
      <c r="BV1845" s="23"/>
      <c r="BW1845" s="24" t="s">
        <v>25</v>
      </c>
      <c r="BX1845" s="23"/>
      <c r="BY1845" s="23"/>
      <c r="BZ1845" s="23"/>
      <c r="CA1845" s="24" t="s">
        <v>23</v>
      </c>
      <c r="CB1845" s="20"/>
      <c r="CC1845" s="23"/>
      <c r="CD1845" s="23"/>
      <c r="CE1845" s="23"/>
      <c r="CF1845" s="23"/>
      <c r="CG1845" s="24" t="s">
        <v>88</v>
      </c>
      <c r="CH1845" s="23"/>
      <c r="CI1845" s="23"/>
      <c r="CJ1845" s="23"/>
      <c r="CK1845" s="24" t="s">
        <v>155</v>
      </c>
      <c r="CL1845" s="24"/>
      <c r="CM1845" s="23"/>
      <c r="CN1845" s="23"/>
      <c r="CO1845" s="23"/>
      <c r="CP1845" s="23"/>
      <c r="CQ1845" s="24" t="s">
        <v>89</v>
      </c>
      <c r="CR1845" s="23"/>
      <c r="CS1845" s="23"/>
    </row>
    <row r="1846" spans="1:101" ht="18" customHeight="1" thickBot="1">
      <c r="A1846" s="23"/>
      <c r="B1846" s="33"/>
      <c r="C1846" s="23"/>
      <c r="D1846" s="7" t="s">
        <v>99</v>
      </c>
      <c r="E1846" s="8"/>
      <c r="F1846" s="8" t="s">
        <v>100</v>
      </c>
      <c r="G1846" s="9"/>
      <c r="H1846" s="10"/>
      <c r="I1846" s="7" t="s">
        <v>103</v>
      </c>
      <c r="J1846" s="8"/>
      <c r="K1846" s="8" t="s">
        <v>104</v>
      </c>
      <c r="L1846" s="9"/>
      <c r="M1846" s="23"/>
      <c r="N1846" s="194" t="s">
        <v>74</v>
      </c>
      <c r="O1846" s="195"/>
      <c r="P1846" s="196" t="s">
        <v>75</v>
      </c>
      <c r="Q1846" s="197"/>
      <c r="R1846" s="23"/>
      <c r="S1846" s="7" t="s">
        <v>2</v>
      </c>
      <c r="T1846" s="8"/>
      <c r="U1846" s="8" t="s">
        <v>3</v>
      </c>
      <c r="V1846" s="9"/>
      <c r="W1846" s="20"/>
      <c r="X1846" s="194" t="s">
        <v>108</v>
      </c>
      <c r="Y1846" s="195"/>
      <c r="Z1846" s="196" t="s">
        <v>109</v>
      </c>
      <c r="AA1846" s="197"/>
      <c r="AB1846" s="20"/>
      <c r="AC1846" s="7" t="s">
        <v>107</v>
      </c>
      <c r="AD1846" s="8"/>
      <c r="AE1846" s="8" t="s">
        <v>14</v>
      </c>
      <c r="AF1846" s="9"/>
      <c r="AG1846" s="20"/>
      <c r="AH1846" s="194" t="s">
        <v>112</v>
      </c>
      <c r="AI1846" s="195"/>
      <c r="AJ1846" s="196" t="s">
        <v>113</v>
      </c>
      <c r="AK1846" s="197"/>
      <c r="AL1846" s="20"/>
      <c r="AM1846" s="106" t="s">
        <v>135</v>
      </c>
      <c r="AN1846" s="107"/>
      <c r="AO1846" s="107" t="s">
        <v>136</v>
      </c>
      <c r="AP1846" s="108"/>
      <c r="AQ1846" s="23"/>
      <c r="AR1846" s="194" t="s">
        <v>116</v>
      </c>
      <c r="AS1846" s="195"/>
      <c r="AT1846" s="196" t="s">
        <v>0</v>
      </c>
      <c r="AU1846" s="197"/>
      <c r="AV1846" s="36"/>
      <c r="AW1846" s="7" t="s">
        <v>139</v>
      </c>
      <c r="AX1846" s="8"/>
      <c r="AY1846" s="8" t="s">
        <v>140</v>
      </c>
      <c r="AZ1846" s="9"/>
      <c r="BA1846" s="20"/>
      <c r="BB1846" s="194" t="s">
        <v>119</v>
      </c>
      <c r="BC1846" s="195"/>
      <c r="BD1846" s="196" t="s">
        <v>120</v>
      </c>
      <c r="BE1846" s="197"/>
      <c r="BF1846" s="36"/>
      <c r="BG1846" s="190" t="s">
        <v>143</v>
      </c>
      <c r="BH1846" s="191"/>
      <c r="BI1846" s="192" t="s">
        <v>144</v>
      </c>
      <c r="BJ1846" s="193"/>
      <c r="BK1846" s="36"/>
      <c r="BL1846" s="194" t="s">
        <v>123</v>
      </c>
      <c r="BM1846" s="195"/>
      <c r="BN1846" s="196" t="s">
        <v>124</v>
      </c>
      <c r="BO1846" s="197"/>
      <c r="BP1846" s="36"/>
      <c r="BQ1846" s="7" t="s">
        <v>147</v>
      </c>
      <c r="BR1846" s="8"/>
      <c r="BS1846" s="8" t="s">
        <v>148</v>
      </c>
      <c r="BT1846" s="9"/>
      <c r="BU1846" s="20"/>
      <c r="BV1846" s="194" t="s">
        <v>127</v>
      </c>
      <c r="BW1846" s="195"/>
      <c r="BX1846" s="196" t="s">
        <v>128</v>
      </c>
      <c r="BY1846" s="197"/>
      <c r="BZ1846" s="36"/>
      <c r="CA1846" s="7" t="s">
        <v>151</v>
      </c>
      <c r="CB1846" s="8"/>
      <c r="CC1846" s="8" t="s">
        <v>152</v>
      </c>
      <c r="CD1846" s="9"/>
      <c r="CE1846" s="36"/>
      <c r="CF1846" s="194" t="s">
        <v>131</v>
      </c>
      <c r="CG1846" s="195"/>
      <c r="CH1846" s="196" t="s">
        <v>132</v>
      </c>
      <c r="CI1846" s="197"/>
      <c r="CJ1846" s="23"/>
      <c r="CK1846" s="7" t="s">
        <v>156</v>
      </c>
      <c r="CL1846" s="8"/>
      <c r="CM1846" s="8" t="s">
        <v>157</v>
      </c>
      <c r="CN1846" s="9"/>
      <c r="CO1846" s="23"/>
      <c r="CP1846" s="194" t="s">
        <v>160</v>
      </c>
      <c r="CQ1846" s="195"/>
      <c r="CR1846" s="196" t="s">
        <v>132</v>
      </c>
      <c r="CS1846" s="197"/>
      <c r="CU1846" s="26" t="s">
        <v>15</v>
      </c>
      <c r="CW1846" s="52" t="s">
        <v>46</v>
      </c>
    </row>
    <row r="1847" spans="1:101" ht="18" customHeight="1" thickTop="1" thickBot="1">
      <c r="B1847" s="34">
        <v>4.5599999999999996</v>
      </c>
      <c r="D1847" s="11">
        <v>1</v>
      </c>
      <c r="E1847" s="12">
        <v>0</v>
      </c>
      <c r="F1847" s="13">
        <v>0</v>
      </c>
      <c r="G1847" s="14">
        <v>0</v>
      </c>
      <c r="H1847" s="10"/>
      <c r="I1847" s="11">
        <v>1</v>
      </c>
      <c r="J1847" s="12">
        <v>0</v>
      </c>
      <c r="K1847" s="13">
        <v>0</v>
      </c>
      <c r="L1847" s="40">
        <f t="shared" ref="L1847" si="19562">$B1847*$J$4</f>
        <v>6.5073023999999995</v>
      </c>
      <c r="N1847" s="1">
        <f t="shared" ref="N1847" si="19563">D1847*I1847+F1847*I1850-E1847*J1847-G1847*J1850</f>
        <v>1</v>
      </c>
      <c r="O1847" s="4">
        <f t="shared" ref="O1847" si="19564">(D1847*J1847+E1847*I1847+F1847*J1850+G1847*I1850)</f>
        <v>0</v>
      </c>
      <c r="P1847" s="2">
        <f t="shared" ref="P1847" si="19565">D1847*K1847+F1847*K1850-E1847*L1847-G1847*L1850</f>
        <v>0</v>
      </c>
      <c r="Q1847" s="3">
        <f t="shared" ref="Q1847" si="19566">(D1847*L1847+E1847*K1847+F1847*L1850+G1847*K1850)</f>
        <v>6.5073023999999995</v>
      </c>
      <c r="S1847" s="11">
        <v>1</v>
      </c>
      <c r="T1847" s="12">
        <v>0</v>
      </c>
      <c r="U1847" s="13">
        <v>0</v>
      </c>
      <c r="V1847" s="13">
        <v>0</v>
      </c>
      <c r="W1847" s="20"/>
      <c r="X1847" s="1">
        <f t="shared" ref="X1847" si="19567">N1847*S1847+P1847*S1850-O1847*T1847-Q1847*T1850</f>
        <v>-52.544874478469112</v>
      </c>
      <c r="Y1847" s="4">
        <f t="shared" ref="Y1847" si="19568">(N1847*T1847+O1847*S1847+P1847*T1850+Q1847*S1850)</f>
        <v>0</v>
      </c>
      <c r="Z1847" s="2">
        <f t="shared" ref="Z1847" si="19569">N1847*U1847+P1847*U1850-O1847*V1847-Q1847*V1850</f>
        <v>0</v>
      </c>
      <c r="AA1847" s="3">
        <f t="shared" ref="AA1847" si="19570">(N1847*V1847+O1847*U1847+P1847*V1850+Q1847*U1850)</f>
        <v>6.5073023999999995</v>
      </c>
      <c r="AB1847" s="20"/>
      <c r="AC1847" s="11">
        <v>1</v>
      </c>
      <c r="AD1847" s="12">
        <v>0</v>
      </c>
      <c r="AE1847" s="13">
        <v>0</v>
      </c>
      <c r="AF1847" s="40">
        <f t="shared" ref="AF1847" si="19571">$B1847*$AD$4</f>
        <v>7.8089543999999993</v>
      </c>
      <c r="AG1847" s="20"/>
      <c r="AH1847" s="1">
        <f t="shared" ref="AH1847" si="19572">X1847*AC1847+Z1847*AC1850-Y1847*AD1847-AA1847*AD1850</f>
        <v>-52.544874478469112</v>
      </c>
      <c r="AI1847" s="4">
        <f t="shared" ref="AI1847" si="19573">(X1847*AD1847+Y1847*AC1847+Z1847*AD1850+AA1847*AC1850)</f>
        <v>0</v>
      </c>
      <c r="AJ1847" s="2">
        <f t="shared" ref="AJ1847" si="19574">X1847*AE1847+Z1847*AE1850-Y1847*AF1847-AA1847*AF1850</f>
        <v>0</v>
      </c>
      <c r="AK1847" s="3">
        <f t="shared" ref="AK1847" si="19575">(X1847*AF1847+Y1847*AE1847+Z1847*AF1850+AA1847*AE1850)</f>
        <v>-403.81322635608905</v>
      </c>
      <c r="AL1847" s="20"/>
      <c r="AM1847" s="11">
        <v>1</v>
      </c>
      <c r="AN1847" s="12">
        <v>0</v>
      </c>
      <c r="AO1847" s="13">
        <v>0</v>
      </c>
      <c r="AP1847" s="14">
        <v>0</v>
      </c>
      <c r="AR1847" s="1">
        <f t="shared" ref="AR1847" si="19576">AH1847*AM1847+AJ1847*AM1850-AI1847*AN1847-AK1847*AN1850</f>
        <v>3456.6993153488643</v>
      </c>
      <c r="AS1847" s="4">
        <f t="shared" ref="AS1847" si="19577">(AH1847*AN1847+AI1847*AM1847+AJ1847*AN1850+AK1847*AM1850)</f>
        <v>0</v>
      </c>
      <c r="AT1847" s="2">
        <f t="shared" ref="AT1847" si="19578">AH1847*AO1847+AJ1847*AO1850-AI1847*AP1847-AK1847*AP1850</f>
        <v>0</v>
      </c>
      <c r="AU1847" s="3">
        <f t="shared" ref="AU1847" si="19579">(AH1847*AP1847+AI1847*AO1847+AJ1847*AP1850+AK1847*AO1850)</f>
        <v>-403.81322635608905</v>
      </c>
      <c r="AV1847" s="20"/>
      <c r="AW1847" s="11">
        <v>1</v>
      </c>
      <c r="AX1847" s="12">
        <v>0</v>
      </c>
      <c r="AY1847" s="13">
        <v>0</v>
      </c>
      <c r="AZ1847" s="40">
        <f t="shared" ref="AZ1847" si="19580">$B1847*$AX$4</f>
        <v>7.8089543999999993</v>
      </c>
      <c r="BA1847" s="20"/>
      <c r="BB1847" s="1">
        <f t="shared" ref="BB1847" si="19581">AR1847*AW1847+AT1847*AW1850-AS1847*AX1847-AU1847*AX1850</f>
        <v>3456.6993153488643</v>
      </c>
      <c r="BC1847" s="4">
        <f t="shared" ref="BC1847" si="19582">(AR1847*AX1847+AS1847*AW1847+AT1847*AX1850+AU1847*AW1850)</f>
        <v>0</v>
      </c>
      <c r="BD1847" s="2">
        <f t="shared" ref="BD1847" si="19583">AR1847*AY1847+AT1847*AY1850-AS1847*AZ1847-AU1847*AZ1850</f>
        <v>0</v>
      </c>
      <c r="BE1847" s="3">
        <f t="shared" ref="BE1847" si="19584">(AR1847*AZ1847+AS1847*AY1847+AT1847*AZ1850+AU1847*AY1850)</f>
        <v>26589.39410171441</v>
      </c>
      <c r="BF1847" s="20"/>
      <c r="BG1847" s="11">
        <v>1</v>
      </c>
      <c r="BH1847" s="12">
        <v>0</v>
      </c>
      <c r="BI1847" s="13">
        <v>0</v>
      </c>
      <c r="BJ1847" s="14">
        <v>0</v>
      </c>
      <c r="BK1847" s="20"/>
      <c r="BL1847" s="1">
        <f t="shared" ref="BL1847" si="19585">BB1847*BG1847+BD1847*BG1850-BC1847*BH1847-BE1847*BH1850</f>
        <v>-215332.23688574811</v>
      </c>
      <c r="BM1847" s="4">
        <f t="shared" ref="BM1847" si="19586">(BB1847*BH1847+BC1847*BG1847+BD1847*BH1850+BE1847*BG1850)</f>
        <v>0</v>
      </c>
      <c r="BN1847" s="2">
        <f t="shared" ref="BN1847" si="19587">BB1847*BI1847+BD1847*BI1850-BC1847*BJ1847-BE1847*BJ1850</f>
        <v>0</v>
      </c>
      <c r="BO1847" s="3">
        <f t="shared" ref="BO1847" si="19588">(BB1847*BJ1847+BC1847*BI1847+BD1847*BJ1850+BE1847*BI1850)</f>
        <v>26589.39410171441</v>
      </c>
      <c r="BP1847" s="20"/>
      <c r="BQ1847" s="11">
        <v>1</v>
      </c>
      <c r="BR1847" s="12">
        <v>0</v>
      </c>
      <c r="BS1847" s="13">
        <v>0</v>
      </c>
      <c r="BT1847" s="40">
        <f t="shared" ref="BT1847" si="19589">$B1847*BR$4</f>
        <v>6.5073023999999995</v>
      </c>
      <c r="BU1847" s="20"/>
      <c r="BV1847" s="1">
        <f t="shared" ref="BV1847" si="19590">BL1847*BQ1847+BN1847*BQ1850-BM1847*BR1847-BO1847*BR1850</f>
        <v>-215332.23688574811</v>
      </c>
      <c r="BW1847" s="4">
        <f t="shared" ref="BW1847" si="19591">(BL1847*BR1847+BM1847*BQ1847+BN1847*BR1850+BO1847*BQ1850)</f>
        <v>0</v>
      </c>
      <c r="BX1847" s="2">
        <f t="shared" ref="BX1847" si="19592">BL1847*BS1847+BN1847*BS1850-BM1847*BT1847-BO1847*BT1850</f>
        <v>0</v>
      </c>
      <c r="BY1847" s="3">
        <f t="shared" ref="BY1847" si="19593">(BL1847*BT1847+BM1847*BS1847+BN1847*BT1850+BO1847*BS1850)</f>
        <v>-1374642.5877822826</v>
      </c>
      <c r="BZ1847" s="20"/>
      <c r="CA1847" s="11">
        <v>1</v>
      </c>
      <c r="CB1847" s="12">
        <v>0</v>
      </c>
      <c r="CC1847" s="13">
        <v>0</v>
      </c>
      <c r="CD1847" s="14">
        <v>0</v>
      </c>
      <c r="CE1847" s="20"/>
      <c r="CF1847" s="1">
        <f t="shared" ref="CF1847" si="19594">BV1847*CA1847+BX1847*CA1850-BW1847*CB1847-BY1847*CB1850</f>
        <v>4890129.9238441773</v>
      </c>
      <c r="CG1847" s="4">
        <f t="shared" ref="CG1847" si="19595">(BV1847*CB1847+BW1847*CA1847+BX1847*CB1850+BY1847*CA1850)</f>
        <v>0</v>
      </c>
      <c r="CH1847" s="2">
        <f t="shared" ref="CH1847" si="19596">BV1847*CC1847+BX1847*CC1850-BW1847*CD1847-BY1847*CD1850</f>
        <v>0</v>
      </c>
      <c r="CI1847" s="3">
        <f t="shared" ref="CI1847" si="19597">(BV1847*CD1847+BW1847*CC1847+BX1847*CD1850+BY1847*CC1850)</f>
        <v>-1374642.5877822826</v>
      </c>
      <c r="CJ1847" s="28"/>
      <c r="CK1847" s="11">
        <v>1</v>
      </c>
      <c r="CL1847" s="12">
        <v>0</v>
      </c>
      <c r="CM1847" s="13">
        <v>0</v>
      </c>
      <c r="CN1847" s="14">
        <v>0</v>
      </c>
      <c r="CP1847" s="1">
        <f t="shared" ref="CP1847" si="19598">CF1847*CK1847+CH1847*CK1850-CG1847*CL1847-CI1847*CL1850</f>
        <v>4890129.9238441773</v>
      </c>
      <c r="CQ1847" s="4">
        <f t="shared" ref="CQ1847" si="19599">(CF1847*CL1847+CG1847*CK1847+CH1847*CL1850+CI1847*CK1850)</f>
        <v>-1374642.5877822826</v>
      </c>
      <c r="CR1847" s="2">
        <f t="shared" ref="CR1847" si="19600">CF1847*CM1847+CH1847*CM1850-CG1847*CN1847-CI1847*CN1850</f>
        <v>0</v>
      </c>
      <c r="CS1847" s="3">
        <f t="shared" ref="CS1847" si="19601">(CF1847*CN1847+CG1847*CM1847+CH1847*CN1850+CI1847*CM1850)</f>
        <v>-1374642.5877822826</v>
      </c>
      <c r="CU1847" s="29">
        <f t="shared" ref="CU1847" si="19602">20*LOG(((1+$CL$4)/$CL$4)/((CP1847+CP1850)^2+(CQ1847+CQ1850)^2)^0.5)</f>
        <v>-139.44901258928388</v>
      </c>
      <c r="CW1847" s="53">
        <f t="shared" ref="CW1847" si="19603">((CP1847^2+CQ1847^2)^0.5)/((CP1850^2+CQ1850^2)^0.5)</f>
        <v>0.28110553486106898</v>
      </c>
    </row>
    <row r="1848" spans="1:101" ht="18" customHeight="1" thickBot="1">
      <c r="D1848" s="11"/>
      <c r="E1848" s="13"/>
      <c r="F1848" s="13"/>
      <c r="G1848" s="15"/>
      <c r="H1848" s="10"/>
      <c r="I1848" s="11"/>
      <c r="J1848" s="13"/>
      <c r="K1848" s="13"/>
      <c r="L1848" s="15"/>
      <c r="N1848" s="5"/>
      <c r="Q1848" s="6"/>
      <c r="S1848" s="11"/>
      <c r="T1848" s="13"/>
      <c r="U1848" s="13"/>
      <c r="V1848" s="15"/>
      <c r="W1848" s="20"/>
      <c r="X1848" s="5"/>
      <c r="AA1848" s="6"/>
      <c r="AB1848" s="20"/>
      <c r="AC1848" s="11"/>
      <c r="AD1848" s="13"/>
      <c r="AE1848" s="13"/>
      <c r="AF1848" s="15"/>
      <c r="AG1848" s="20"/>
      <c r="AH1848" s="5"/>
      <c r="AK1848" s="6"/>
      <c r="AL1848" s="20"/>
      <c r="AM1848" s="11"/>
      <c r="AN1848" s="13"/>
      <c r="AO1848" s="13"/>
      <c r="AP1848" s="15"/>
      <c r="AR1848" s="5"/>
      <c r="AU1848" s="6"/>
      <c r="AW1848" s="11"/>
      <c r="AX1848" s="13"/>
      <c r="AY1848" s="13"/>
      <c r="AZ1848" s="15"/>
      <c r="BA1848" s="20"/>
      <c r="BB1848" s="5"/>
      <c r="BE1848" s="6"/>
      <c r="BG1848" s="11"/>
      <c r="BH1848" s="13"/>
      <c r="BI1848" s="13"/>
      <c r="BJ1848" s="15"/>
      <c r="BL1848" s="5"/>
      <c r="BO1848" s="6"/>
      <c r="BQ1848" s="11"/>
      <c r="BR1848" s="13"/>
      <c r="BS1848" s="13"/>
      <c r="BT1848" s="15"/>
      <c r="BU1848" s="20"/>
      <c r="BV1848" s="5"/>
      <c r="BY1848" s="6"/>
      <c r="CA1848" s="11"/>
      <c r="CB1848" s="13"/>
      <c r="CC1848" s="13"/>
      <c r="CD1848" s="15"/>
      <c r="CF1848" s="5"/>
      <c r="CI1848" s="6"/>
      <c r="CK1848" s="11"/>
      <c r="CL1848" s="13"/>
      <c r="CM1848" s="13"/>
      <c r="CN1848" s="15"/>
      <c r="CP1848" s="5"/>
      <c r="CS1848" s="6"/>
      <c r="CW1848" s="54"/>
    </row>
    <row r="1849" spans="1:101" ht="18" customHeight="1" thickBot="1">
      <c r="D1849" s="11" t="s">
        <v>101</v>
      </c>
      <c r="E1849" s="13"/>
      <c r="F1849" s="13" t="s">
        <v>102</v>
      </c>
      <c r="G1849" s="15"/>
      <c r="H1849" s="10"/>
      <c r="I1849" s="11" t="s">
        <v>106</v>
      </c>
      <c r="J1849" s="13"/>
      <c r="K1849" s="13" t="s">
        <v>105</v>
      </c>
      <c r="L1849" s="15"/>
      <c r="N1849" s="194" t="s">
        <v>16</v>
      </c>
      <c r="O1849" s="195"/>
      <c r="P1849" s="196" t="s">
        <v>17</v>
      </c>
      <c r="Q1849" s="197"/>
      <c r="S1849" s="11" t="s">
        <v>4</v>
      </c>
      <c r="T1849" s="13"/>
      <c r="U1849" s="13" t="s">
        <v>5</v>
      </c>
      <c r="V1849" s="15"/>
      <c r="W1849" s="20"/>
      <c r="X1849" s="194" t="s">
        <v>111</v>
      </c>
      <c r="Y1849" s="195"/>
      <c r="Z1849" s="196" t="s">
        <v>110</v>
      </c>
      <c r="AA1849" s="197"/>
      <c r="AB1849" s="20"/>
      <c r="AC1849" s="11" t="s">
        <v>18</v>
      </c>
      <c r="AD1849" s="13"/>
      <c r="AE1849" s="13" t="s">
        <v>19</v>
      </c>
      <c r="AF1849" s="15"/>
      <c r="AG1849" s="20"/>
      <c r="AH1849" s="194" t="s">
        <v>114</v>
      </c>
      <c r="AI1849" s="195"/>
      <c r="AJ1849" s="196" t="s">
        <v>115</v>
      </c>
      <c r="AK1849" s="197"/>
      <c r="AL1849" s="20"/>
      <c r="AM1849" s="11" t="s">
        <v>138</v>
      </c>
      <c r="AN1849" s="13"/>
      <c r="AO1849" s="13" t="s">
        <v>137</v>
      </c>
      <c r="AP1849" s="15"/>
      <c r="AR1849" s="194" t="s">
        <v>117</v>
      </c>
      <c r="AS1849" s="195"/>
      <c r="AT1849" s="196" t="s">
        <v>118</v>
      </c>
      <c r="AU1849" s="197"/>
      <c r="AV1849" s="36"/>
      <c r="AW1849" s="11" t="s">
        <v>142</v>
      </c>
      <c r="AX1849" s="13"/>
      <c r="AY1849" s="13" t="s">
        <v>141</v>
      </c>
      <c r="AZ1849" s="15"/>
      <c r="BA1849" s="20"/>
      <c r="BB1849" s="194" t="s">
        <v>122</v>
      </c>
      <c r="BC1849" s="195"/>
      <c r="BD1849" s="196" t="s">
        <v>121</v>
      </c>
      <c r="BE1849" s="197"/>
      <c r="BF1849" s="36"/>
      <c r="BG1849" s="11" t="s">
        <v>145</v>
      </c>
      <c r="BH1849" s="13"/>
      <c r="BI1849" s="13" t="s">
        <v>146</v>
      </c>
      <c r="BJ1849" s="15"/>
      <c r="BK1849" s="36"/>
      <c r="BL1849" s="194" t="s">
        <v>125</v>
      </c>
      <c r="BM1849" s="195"/>
      <c r="BN1849" s="196" t="s">
        <v>126</v>
      </c>
      <c r="BO1849" s="197"/>
      <c r="BP1849" s="36"/>
      <c r="BQ1849" s="11" t="s">
        <v>150</v>
      </c>
      <c r="BR1849" s="13"/>
      <c r="BS1849" s="13" t="s">
        <v>149</v>
      </c>
      <c r="BT1849" s="15"/>
      <c r="BU1849" s="20"/>
      <c r="BV1849" s="194" t="s">
        <v>129</v>
      </c>
      <c r="BW1849" s="195"/>
      <c r="BX1849" s="196" t="s">
        <v>130</v>
      </c>
      <c r="BY1849" s="197"/>
      <c r="BZ1849" s="36"/>
      <c r="CA1849" s="11" t="s">
        <v>154</v>
      </c>
      <c r="CB1849" s="13"/>
      <c r="CC1849" s="13" t="s">
        <v>153</v>
      </c>
      <c r="CD1849" s="15"/>
      <c r="CE1849" s="36"/>
      <c r="CF1849" s="194" t="s">
        <v>134</v>
      </c>
      <c r="CG1849" s="195"/>
      <c r="CH1849" s="196" t="s">
        <v>133</v>
      </c>
      <c r="CI1849" s="197"/>
      <c r="CK1849" s="11" t="s">
        <v>159</v>
      </c>
      <c r="CL1849" s="13"/>
      <c r="CM1849" s="13" t="s">
        <v>158</v>
      </c>
      <c r="CN1849" s="15"/>
      <c r="CP1849" s="109" t="s">
        <v>161</v>
      </c>
      <c r="CQ1849" s="110"/>
      <c r="CR1849" s="111" t="s">
        <v>162</v>
      </c>
      <c r="CS1849" s="112"/>
      <c r="CU1849" s="38" t="s">
        <v>29</v>
      </c>
      <c r="CW1849" s="55" t="s">
        <v>47</v>
      </c>
    </row>
    <row r="1850" spans="1:101" ht="18" customHeight="1" thickTop="1" thickBot="1">
      <c r="D1850" s="16">
        <v>0</v>
      </c>
      <c r="E1850" s="17">
        <f t="shared" ref="E1850" si="19604">$B1847*$E$4</f>
        <v>3.7140287999999995</v>
      </c>
      <c r="F1850" s="18">
        <v>1</v>
      </c>
      <c r="G1850" s="19">
        <v>0</v>
      </c>
      <c r="H1850" s="10"/>
      <c r="I1850" s="16">
        <v>0</v>
      </c>
      <c r="J1850" s="17">
        <v>0</v>
      </c>
      <c r="K1850" s="18">
        <v>1</v>
      </c>
      <c r="L1850" s="19">
        <v>0</v>
      </c>
      <c r="N1850" s="1">
        <f t="shared" ref="N1850" si="19605">D1850*I1847+F1850*I1850-E1850*J1847-G1850*J1850</f>
        <v>0</v>
      </c>
      <c r="O1850" s="4">
        <f t="shared" ref="O1850" si="19606">(D1850*J1847+E1850*I1847+F1850*J1850+G1850*I1850)</f>
        <v>3.7140287999999995</v>
      </c>
      <c r="P1850" s="2">
        <f t="shared" ref="P1850" si="19607">D1850*K1847+F1850*K1850-E1850*L1847-G1850*L1850</f>
        <v>-23.168308523909115</v>
      </c>
      <c r="Q1850" s="3">
        <f t="shared" ref="Q1850" si="19608">(D1850*L1847+E1850*K1847+F1850*L1850+G1850*K1850)</f>
        <v>0</v>
      </c>
      <c r="S1850" s="16">
        <v>0</v>
      </c>
      <c r="T1850" s="17">
        <f t="shared" ref="T1850" si="19609">$B1847*$T$4</f>
        <v>8.2284287999999997</v>
      </c>
      <c r="U1850" s="18">
        <v>1</v>
      </c>
      <c r="V1850" s="19">
        <v>0</v>
      </c>
      <c r="W1850" s="20"/>
      <c r="X1850" s="1">
        <f t="shared" ref="X1850" si="19610">N1850*S1847+P1850*S1850-O1850*T1847-Q1850*T1850</f>
        <v>0</v>
      </c>
      <c r="Y1850" s="4">
        <f t="shared" ref="Y1850" si="19611">(N1850*T1847+O1850*S1847+P1850*T1850+Q1850*S1850)</f>
        <v>-186.92474830541926</v>
      </c>
      <c r="Z1850" s="2">
        <f t="shared" ref="Z1850" si="19612">N1850*U1847+P1850*U1850-O1850*V1847-Q1850*V1850</f>
        <v>-23.168308523909115</v>
      </c>
      <c r="AA1850" s="3">
        <f t="shared" ref="AA1850" si="19613">(N1850*V1847+O1850*U1847+P1850*V1850+Q1850*U1850)</f>
        <v>0</v>
      </c>
      <c r="AB1850" s="20"/>
      <c r="AC1850" s="16">
        <v>0</v>
      </c>
      <c r="AD1850" s="17">
        <v>0</v>
      </c>
      <c r="AE1850" s="18">
        <v>1</v>
      </c>
      <c r="AF1850" s="19">
        <v>0</v>
      </c>
      <c r="AG1850" s="20"/>
      <c r="AH1850" s="1">
        <f t="shared" ref="AH1850" si="19614">X1850*AC1847+Z1850*AC1850-Y1850*AD1847-AA1850*AD1850</f>
        <v>0</v>
      </c>
      <c r="AI1850" s="4">
        <f t="shared" ref="AI1850" si="19615">(X1850*AD1847+Y1850*AC1847+Z1850*AD1850+AA1850*AC1850)</f>
        <v>-186.92474830541926</v>
      </c>
      <c r="AJ1850" s="2">
        <f t="shared" ref="AJ1850" si="19616">X1850*AE1847+Z1850*AE1850-Y1850*AF1847-AA1850*AF1850</f>
        <v>1436.5185272245869</v>
      </c>
      <c r="AK1850" s="3">
        <f t="shared" ref="AK1850" si="19617">(X1850*AF1847+Y1850*AE1847+Z1850*AF1850+AA1850*AE1850)</f>
        <v>0</v>
      </c>
      <c r="AL1850" s="20"/>
      <c r="AM1850" s="16">
        <v>0</v>
      </c>
      <c r="AN1850" s="17">
        <f t="shared" ref="AN1850" si="19618">$B1847*$AN$4</f>
        <v>8.6902655999999983</v>
      </c>
      <c r="AO1850" s="18">
        <v>1</v>
      </c>
      <c r="AP1850" s="19">
        <v>0</v>
      </c>
      <c r="AR1850" s="1">
        <f t="shared" ref="AR1850" si="19619">AH1850*AM1847+AJ1850*AM1850-AI1850*AN1847-AK1850*AN1850</f>
        <v>0</v>
      </c>
      <c r="AS1850" s="4">
        <f t="shared" ref="AS1850" si="19620">(AH1850*AN1847+AI1850*AM1847+AJ1850*AN1850+AK1850*AM1850)</f>
        <v>12296.802792597071</v>
      </c>
      <c r="AT1850" s="2">
        <f t="shared" ref="AT1850" si="19621">AH1850*AO1847+AJ1850*AO1850-AI1850*AP1847-AK1850*AP1850</f>
        <v>1436.5185272245869</v>
      </c>
      <c r="AU1850" s="3">
        <f t="shared" ref="AU1850" si="19622">(AH1850*AP1847+AI1850*AO1847+AJ1850*AP1850+AK1850*AO1850)</f>
        <v>0</v>
      </c>
      <c r="AV1850" s="20"/>
      <c r="AW1850" s="16">
        <v>0</v>
      </c>
      <c r="AX1850" s="17">
        <v>0</v>
      </c>
      <c r="AY1850" s="18">
        <v>1</v>
      </c>
      <c r="AZ1850" s="19">
        <v>0</v>
      </c>
      <c r="BA1850" s="20"/>
      <c r="BB1850" s="1">
        <f t="shared" ref="BB1850" si="19623">AR1850*AW1847+AT1850*AW1850-AS1850*AX1847-AU1850*AX1850</f>
        <v>0</v>
      </c>
      <c r="BC1850" s="4">
        <f t="shared" ref="BC1850" si="19624">(AR1850*AX1847+AS1850*AW1847+AT1850*AX1850+AU1850*AW1850)</f>
        <v>12296.802792597071</v>
      </c>
      <c r="BD1850" s="2">
        <f t="shared" ref="BD1850" si="19625">AR1850*AY1847+AT1850*AY1850-AS1850*AZ1847-AU1850*AZ1850</f>
        <v>-94588.653745958582</v>
      </c>
      <c r="BE1850" s="3">
        <f t="shared" ref="BE1850" si="19626">(AR1850*AZ1847+AS1850*AY1847+AT1850*AZ1850+AU1850*AY1850)</f>
        <v>0</v>
      </c>
      <c r="BF1850" s="20"/>
      <c r="BG1850" s="16">
        <v>0</v>
      </c>
      <c r="BH1850" s="17">
        <f t="shared" ref="BH1850" si="19627">$B1847*$BH$4</f>
        <v>8.2284287999999997</v>
      </c>
      <c r="BI1850" s="18">
        <v>1</v>
      </c>
      <c r="BJ1850" s="19">
        <v>0</v>
      </c>
      <c r="BK1850" s="20"/>
      <c r="BL1850" s="1">
        <f t="shared" ref="BL1850" si="19628">BB1850*BG1847+BD1850*BG1850-BC1850*BH1847-BE1850*BH1850</f>
        <v>0</v>
      </c>
      <c r="BM1850" s="4">
        <f t="shared" ref="BM1850" si="19629">(BB1850*BH1847+BC1850*BG1847+BD1850*BH1850+BE1850*BG1850)</f>
        <v>-766019.1998438763</v>
      </c>
      <c r="BN1850" s="2">
        <f t="shared" ref="BN1850" si="19630">BB1850*BI1847+BD1850*BI1850-BC1850*BJ1847-BE1850*BJ1850</f>
        <v>-94588.653745958582</v>
      </c>
      <c r="BO1850" s="3">
        <f t="shared" ref="BO1850" si="19631">(BB1850*BJ1847+BC1850*BI1847+BD1850*BJ1850+BE1850*BI1850)</f>
        <v>0</v>
      </c>
      <c r="BP1850" s="20"/>
      <c r="BQ1850" s="16">
        <v>0</v>
      </c>
      <c r="BR1850" s="17">
        <v>0</v>
      </c>
      <c r="BS1850" s="18">
        <v>1</v>
      </c>
      <c r="BT1850" s="19">
        <v>0</v>
      </c>
      <c r="BU1850" s="20"/>
      <c r="BV1850" s="1">
        <f t="shared" ref="BV1850" si="19632">BL1850*BQ1847+BN1850*BQ1850-BM1850*BR1847-BO1850*BR1850</f>
        <v>0</v>
      </c>
      <c r="BW1850" s="4">
        <f t="shared" ref="BW1850" si="19633">(BL1850*BR1847+BM1850*BQ1847+BN1850*BR1850+BO1850*BQ1850)</f>
        <v>-766019.1998438763</v>
      </c>
      <c r="BX1850" s="2">
        <f t="shared" ref="BX1850" si="19634">BL1850*BS1847+BN1850*BS1850-BM1850*BT1847-BO1850*BT1850</f>
        <v>4890129.9238441773</v>
      </c>
      <c r="BY1850" s="3">
        <f t="shared" ref="BY1850" si="19635">(BL1850*BT1847+BM1850*BS1847+BN1850*BT1850+BO1850*BS1850)</f>
        <v>0</v>
      </c>
      <c r="BZ1850" s="20"/>
      <c r="CA1850" s="16">
        <v>0</v>
      </c>
      <c r="CB1850" s="17">
        <f t="shared" ref="CB1850" si="19636">$B1847*$CB$4</f>
        <v>3.7140287999999995</v>
      </c>
      <c r="CC1850" s="18">
        <v>1</v>
      </c>
      <c r="CD1850" s="19">
        <v>0</v>
      </c>
      <c r="CE1850" s="20"/>
      <c r="CF1850" s="1">
        <f t="shared" ref="CF1850" si="19637">BV1850*CA1847+BX1850*CA1850-BW1850*CB1847-BY1850*CB1850</f>
        <v>0</v>
      </c>
      <c r="CG1850" s="4">
        <f t="shared" ref="CG1850" si="19638">(BV1850*CB1847+BW1850*CA1847+BX1850*CB1850+BY1850*CA1850)</f>
        <v>17396064.173055202</v>
      </c>
      <c r="CH1850" s="2">
        <f t="shared" ref="CH1850" si="19639">BV1850*CC1847+BX1850*CC1850-BW1850*CD1847-BY1850*CD1850</f>
        <v>4890129.9238441773</v>
      </c>
      <c r="CI1850" s="3">
        <f t="shared" ref="CI1850" si="19640">(BV1850*CD1847+BW1850*CC1847+BX1850*CD1850+BY1850*CC1850)</f>
        <v>0</v>
      </c>
      <c r="CK1850" s="16">
        <f t="shared" ref="CK1850" si="19641">1/$CL$4</f>
        <v>1</v>
      </c>
      <c r="CL1850" s="17">
        <v>0</v>
      </c>
      <c r="CM1850" s="18">
        <v>1</v>
      </c>
      <c r="CN1850" s="19">
        <v>0</v>
      </c>
      <c r="CP1850" s="1">
        <f t="shared" ref="CP1850" si="19642">CF1850*CK1847+CH1850*CK1850-CG1850*CL1847-CI1850*CL1850</f>
        <v>4890129.9238441773</v>
      </c>
      <c r="CQ1850" s="4">
        <f t="shared" ref="CQ1850" si="19643">(CF1850*CL1847+CG1850*CK1847+CH1850*CL1850+CI1850*CK1850)</f>
        <v>17396064.173055202</v>
      </c>
      <c r="CR1850" s="2">
        <f t="shared" ref="CR1850" si="19644">CF1850*CM1847+CH1850*CM1850-CG1850*CN1847-CI1850*CN1850</f>
        <v>4890129.9238441773</v>
      </c>
      <c r="CS1850" s="3">
        <f t="shared" ref="CS1850" si="19645">(CF1850*CN1847+CG1850*CM1847+CH1850*CN1850+CI1850*CM1850)</f>
        <v>0</v>
      </c>
      <c r="CU1850" s="39">
        <f t="shared" ref="CU1850" si="19646">(180/PI())*ATAN(-1*(CQ1847/CP1847))</f>
        <v>15.700967045600571</v>
      </c>
      <c r="CW1850" s="56">
        <f t="shared" ref="CW1850" si="19647">20*LOG(((1-(10^(CU1847/20)^2)*(1-((1-CW1847)/(1+CW1847))^2))^0.5))</f>
        <v>-3.3751461329365114E-14</v>
      </c>
    </row>
    <row r="1851" spans="1:101" ht="18" customHeight="1"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/>
      <c r="R1851" s="20"/>
      <c r="S1851" s="20"/>
      <c r="T1851" s="20"/>
      <c r="U1851" s="20"/>
      <c r="V1851" s="20"/>
      <c r="W1851" s="20"/>
      <c r="X1851" s="20"/>
      <c r="Y1851" s="20"/>
      <c r="Z1851" s="20"/>
      <c r="AA1851" s="20"/>
      <c r="AB1851" s="30"/>
      <c r="AC1851" s="20"/>
      <c r="AD1851" s="20"/>
      <c r="AE1851" s="20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</row>
    <row r="1852" spans="1:101" ht="18" customHeight="1"/>
    <row r="1853" spans="1:101" ht="18" customHeight="1" thickBot="1">
      <c r="A1853" s="23"/>
      <c r="B1853" s="23"/>
      <c r="C1853" s="23"/>
      <c r="D1853" s="20" t="s">
        <v>6</v>
      </c>
      <c r="E1853" s="20"/>
      <c r="F1853" s="20"/>
      <c r="G1853" s="20"/>
      <c r="H1853" s="20"/>
      <c r="I1853" s="20" t="s">
        <v>7</v>
      </c>
      <c r="J1853" s="20"/>
      <c r="K1853" s="20"/>
      <c r="L1853" s="20"/>
      <c r="M1853" s="23"/>
      <c r="N1853" s="23"/>
      <c r="O1853" s="24" t="s">
        <v>8</v>
      </c>
      <c r="P1853" s="23"/>
      <c r="Q1853" s="23"/>
      <c r="R1853" s="23"/>
      <c r="S1853" s="20"/>
      <c r="T1853" s="20" t="s">
        <v>9</v>
      </c>
      <c r="U1853" s="23"/>
      <c r="V1853" s="23"/>
      <c r="W1853" s="23"/>
      <c r="X1853" s="23"/>
      <c r="Y1853" s="24" t="s">
        <v>10</v>
      </c>
      <c r="Z1853" s="23"/>
      <c r="AA1853" s="23"/>
      <c r="AB1853" s="23"/>
      <c r="AC1853" s="24" t="s">
        <v>11</v>
      </c>
      <c r="AD1853" s="20"/>
      <c r="AE1853" s="20"/>
      <c r="AF1853" s="20"/>
      <c r="AG1853" s="20"/>
      <c r="AH1853" s="23"/>
      <c r="AI1853" s="24" t="s">
        <v>12</v>
      </c>
      <c r="AJ1853" s="23"/>
      <c r="AK1853" s="23"/>
      <c r="AL1853" s="20"/>
      <c r="AM1853" s="24" t="s">
        <v>21</v>
      </c>
      <c r="AN1853" s="20"/>
      <c r="AO1853" s="23"/>
      <c r="AP1853" s="23"/>
      <c r="AQ1853" s="23"/>
      <c r="AR1853" s="23"/>
      <c r="AS1853" s="24" t="s">
        <v>87</v>
      </c>
      <c r="AT1853" s="23"/>
      <c r="AU1853" s="23"/>
      <c r="AV1853" s="23"/>
      <c r="AW1853" s="24" t="s">
        <v>22</v>
      </c>
      <c r="AX1853" s="20"/>
      <c r="AY1853" s="20"/>
      <c r="AZ1853" s="20"/>
      <c r="BA1853" s="20"/>
      <c r="BB1853" s="23"/>
      <c r="BC1853" s="24" t="s">
        <v>13</v>
      </c>
      <c r="BD1853" s="23"/>
      <c r="BE1853" s="23"/>
      <c r="BF1853" s="23"/>
      <c r="BG1853" s="24" t="s">
        <v>23</v>
      </c>
      <c r="BH1853" s="20"/>
      <c r="BI1853" s="23"/>
      <c r="BJ1853" s="23"/>
      <c r="BK1853" s="23"/>
      <c r="BL1853" s="23"/>
      <c r="BM1853" s="24" t="s">
        <v>24</v>
      </c>
      <c r="BN1853" s="23"/>
      <c r="BO1853" s="23"/>
      <c r="BP1853" s="23"/>
      <c r="BQ1853" s="24" t="s">
        <v>22</v>
      </c>
      <c r="BR1853" s="20"/>
      <c r="BS1853" s="20"/>
      <c r="BT1853" s="20"/>
      <c r="BU1853" s="20"/>
      <c r="BV1853" s="23"/>
      <c r="BW1853" s="24" t="s">
        <v>25</v>
      </c>
      <c r="BX1853" s="23"/>
      <c r="BY1853" s="23"/>
      <c r="BZ1853" s="23"/>
      <c r="CA1853" s="24" t="s">
        <v>23</v>
      </c>
      <c r="CB1853" s="20"/>
      <c r="CC1853" s="23"/>
      <c r="CD1853" s="23"/>
      <c r="CE1853" s="23"/>
      <c r="CF1853" s="23"/>
      <c r="CG1853" s="24" t="s">
        <v>88</v>
      </c>
      <c r="CH1853" s="23"/>
      <c r="CI1853" s="23"/>
      <c r="CJ1853" s="23"/>
      <c r="CK1853" s="24" t="s">
        <v>155</v>
      </c>
      <c r="CL1853" s="24"/>
      <c r="CM1853" s="23"/>
      <c r="CN1853" s="23"/>
      <c r="CO1853" s="23"/>
      <c r="CP1853" s="23"/>
      <c r="CQ1853" s="24" t="s">
        <v>89</v>
      </c>
      <c r="CR1853" s="23"/>
      <c r="CS1853" s="23"/>
    </row>
    <row r="1854" spans="1:101" ht="18" customHeight="1" thickBot="1">
      <c r="A1854" s="23"/>
      <c r="B1854" s="33"/>
      <c r="C1854" s="23"/>
      <c r="D1854" s="7" t="s">
        <v>99</v>
      </c>
      <c r="E1854" s="8"/>
      <c r="F1854" s="8" t="s">
        <v>100</v>
      </c>
      <c r="G1854" s="9"/>
      <c r="H1854" s="10"/>
      <c r="I1854" s="7" t="s">
        <v>103</v>
      </c>
      <c r="J1854" s="8"/>
      <c r="K1854" s="8" t="s">
        <v>104</v>
      </c>
      <c r="L1854" s="9"/>
      <c r="M1854" s="23"/>
      <c r="N1854" s="194" t="s">
        <v>74</v>
      </c>
      <c r="O1854" s="195"/>
      <c r="P1854" s="196" t="s">
        <v>75</v>
      </c>
      <c r="Q1854" s="197"/>
      <c r="R1854" s="23"/>
      <c r="S1854" s="7" t="s">
        <v>2</v>
      </c>
      <c r="T1854" s="8"/>
      <c r="U1854" s="8" t="s">
        <v>3</v>
      </c>
      <c r="V1854" s="9"/>
      <c r="W1854" s="20"/>
      <c r="X1854" s="194" t="s">
        <v>108</v>
      </c>
      <c r="Y1854" s="195"/>
      <c r="Z1854" s="196" t="s">
        <v>109</v>
      </c>
      <c r="AA1854" s="197"/>
      <c r="AB1854" s="20"/>
      <c r="AC1854" s="7" t="s">
        <v>107</v>
      </c>
      <c r="AD1854" s="8"/>
      <c r="AE1854" s="8" t="s">
        <v>14</v>
      </c>
      <c r="AF1854" s="9"/>
      <c r="AG1854" s="20"/>
      <c r="AH1854" s="194" t="s">
        <v>112</v>
      </c>
      <c r="AI1854" s="195"/>
      <c r="AJ1854" s="196" t="s">
        <v>113</v>
      </c>
      <c r="AK1854" s="197"/>
      <c r="AL1854" s="20"/>
      <c r="AM1854" s="106" t="s">
        <v>135</v>
      </c>
      <c r="AN1854" s="107"/>
      <c r="AO1854" s="107" t="s">
        <v>136</v>
      </c>
      <c r="AP1854" s="108"/>
      <c r="AQ1854" s="23"/>
      <c r="AR1854" s="194" t="s">
        <v>116</v>
      </c>
      <c r="AS1854" s="195"/>
      <c r="AT1854" s="196" t="s">
        <v>0</v>
      </c>
      <c r="AU1854" s="197"/>
      <c r="AV1854" s="36"/>
      <c r="AW1854" s="7" t="s">
        <v>139</v>
      </c>
      <c r="AX1854" s="8"/>
      <c r="AY1854" s="8" t="s">
        <v>140</v>
      </c>
      <c r="AZ1854" s="9"/>
      <c r="BA1854" s="20"/>
      <c r="BB1854" s="194" t="s">
        <v>119</v>
      </c>
      <c r="BC1854" s="195"/>
      <c r="BD1854" s="196" t="s">
        <v>120</v>
      </c>
      <c r="BE1854" s="197"/>
      <c r="BF1854" s="36"/>
      <c r="BG1854" s="190" t="s">
        <v>143</v>
      </c>
      <c r="BH1854" s="191"/>
      <c r="BI1854" s="192" t="s">
        <v>144</v>
      </c>
      <c r="BJ1854" s="193"/>
      <c r="BK1854" s="36"/>
      <c r="BL1854" s="194" t="s">
        <v>123</v>
      </c>
      <c r="BM1854" s="195"/>
      <c r="BN1854" s="196" t="s">
        <v>124</v>
      </c>
      <c r="BO1854" s="197"/>
      <c r="BP1854" s="36"/>
      <c r="BQ1854" s="7" t="s">
        <v>147</v>
      </c>
      <c r="BR1854" s="8"/>
      <c r="BS1854" s="8" t="s">
        <v>148</v>
      </c>
      <c r="BT1854" s="9"/>
      <c r="BU1854" s="20"/>
      <c r="BV1854" s="194" t="s">
        <v>127</v>
      </c>
      <c r="BW1854" s="195"/>
      <c r="BX1854" s="196" t="s">
        <v>128</v>
      </c>
      <c r="BY1854" s="197"/>
      <c r="BZ1854" s="36"/>
      <c r="CA1854" s="7" t="s">
        <v>151</v>
      </c>
      <c r="CB1854" s="8"/>
      <c r="CC1854" s="8" t="s">
        <v>152</v>
      </c>
      <c r="CD1854" s="9"/>
      <c r="CE1854" s="36"/>
      <c r="CF1854" s="194" t="s">
        <v>131</v>
      </c>
      <c r="CG1854" s="195"/>
      <c r="CH1854" s="196" t="s">
        <v>132</v>
      </c>
      <c r="CI1854" s="197"/>
      <c r="CJ1854" s="23"/>
      <c r="CK1854" s="7" t="s">
        <v>156</v>
      </c>
      <c r="CL1854" s="8"/>
      <c r="CM1854" s="8" t="s">
        <v>157</v>
      </c>
      <c r="CN1854" s="9"/>
      <c r="CO1854" s="23"/>
      <c r="CP1854" s="194" t="s">
        <v>160</v>
      </c>
      <c r="CQ1854" s="195"/>
      <c r="CR1854" s="196" t="s">
        <v>132</v>
      </c>
      <c r="CS1854" s="197"/>
      <c r="CU1854" s="26" t="s">
        <v>15</v>
      </c>
      <c r="CW1854" s="52" t="s">
        <v>46</v>
      </c>
    </row>
    <row r="1855" spans="1:101" ht="18" customHeight="1" thickTop="1" thickBot="1">
      <c r="B1855" s="34">
        <v>4.58</v>
      </c>
      <c r="D1855" s="11">
        <v>1</v>
      </c>
      <c r="E1855" s="12">
        <v>0</v>
      </c>
      <c r="F1855" s="13">
        <v>0</v>
      </c>
      <c r="G1855" s="14">
        <v>0</v>
      </c>
      <c r="H1855" s="10"/>
      <c r="I1855" s="11">
        <v>1</v>
      </c>
      <c r="J1855" s="12">
        <v>0</v>
      </c>
      <c r="K1855" s="13">
        <v>0</v>
      </c>
      <c r="L1855" s="40">
        <f t="shared" ref="L1855" si="19648">$B1855*$J$4</f>
        <v>6.5358432000000004</v>
      </c>
      <c r="N1855" s="1">
        <f t="shared" ref="N1855" si="19649">D1855*I1855+F1855*I1858-E1855*J1855-G1855*J1858</f>
        <v>1</v>
      </c>
      <c r="O1855" s="4">
        <f t="shared" ref="O1855" si="19650">(D1855*J1855+E1855*I1855+F1855*J1858+G1855*I1858)</f>
        <v>0</v>
      </c>
      <c r="P1855" s="2">
        <f t="shared" ref="P1855" si="19651">D1855*K1855+F1855*K1858-E1855*L1855-G1855*L1858</f>
        <v>0</v>
      </c>
      <c r="Q1855" s="3">
        <f t="shared" ref="Q1855" si="19652">(D1855*L1855+E1855*K1855+F1855*L1858+G1855*K1858)</f>
        <v>6.5358432000000004</v>
      </c>
      <c r="S1855" s="11">
        <v>1</v>
      </c>
      <c r="T1855" s="12">
        <v>0</v>
      </c>
      <c r="U1855" s="13">
        <v>0</v>
      </c>
      <c r="V1855" s="13">
        <v>0</v>
      </c>
      <c r="W1855" s="20"/>
      <c r="X1855" s="1">
        <f t="shared" ref="X1855" si="19653">N1855*S1855+P1855*S1858-O1855*T1855-Q1855*T1858</f>
        <v>-53.015596385914883</v>
      </c>
      <c r="Y1855" s="4">
        <f t="shared" ref="Y1855" si="19654">(N1855*T1855+O1855*S1855+P1855*T1858+Q1855*S1858)</f>
        <v>0</v>
      </c>
      <c r="Z1855" s="2">
        <f t="shared" ref="Z1855" si="19655">N1855*U1855+P1855*U1858-O1855*V1855-Q1855*V1858</f>
        <v>0</v>
      </c>
      <c r="AA1855" s="3">
        <f t="shared" ref="AA1855" si="19656">(N1855*V1855+O1855*U1855+P1855*V1858+Q1855*U1858)</f>
        <v>6.5358432000000004</v>
      </c>
      <c r="AB1855" s="20"/>
      <c r="AC1855" s="11">
        <v>1</v>
      </c>
      <c r="AD1855" s="12">
        <v>0</v>
      </c>
      <c r="AE1855" s="13">
        <v>0</v>
      </c>
      <c r="AF1855" s="40">
        <f t="shared" ref="AF1855" si="19657">$B1855*$AD$4</f>
        <v>7.8432042000000006</v>
      </c>
      <c r="AG1855" s="20"/>
      <c r="AH1855" s="1">
        <f t="shared" ref="AH1855" si="19658">X1855*AC1855+Z1855*AC1858-Y1855*AD1855-AA1855*AD1858</f>
        <v>-53.015596385914883</v>
      </c>
      <c r="AI1855" s="4">
        <f t="shared" ref="AI1855" si="19659">(X1855*AD1855+Y1855*AC1855+Z1855*AD1858+AA1855*AC1858)</f>
        <v>0</v>
      </c>
      <c r="AJ1855" s="2">
        <f t="shared" ref="AJ1855" si="19660">X1855*AE1855+Z1855*AE1858-Y1855*AF1855-AA1855*AF1858</f>
        <v>0</v>
      </c>
      <c r="AK1855" s="3">
        <f t="shared" ref="AK1855" si="19661">(X1855*AF1855+Y1855*AE1855+Z1855*AF1858+AA1855*AE1858)</f>
        <v>-409.27630503951247</v>
      </c>
      <c r="AL1855" s="20"/>
      <c r="AM1855" s="11">
        <v>1</v>
      </c>
      <c r="AN1855" s="12">
        <v>0</v>
      </c>
      <c r="AO1855" s="13">
        <v>0</v>
      </c>
      <c r="AP1855" s="14">
        <v>0</v>
      </c>
      <c r="AR1855" s="1">
        <f t="shared" ref="AR1855" si="19662">AH1855*AM1855+AJ1855*AM1858-AI1855*AN1855-AK1855*AN1858</f>
        <v>3519.303846415909</v>
      </c>
      <c r="AS1855" s="4">
        <f t="shared" ref="AS1855" si="19663">(AH1855*AN1855+AI1855*AM1855+AJ1855*AN1858+AK1855*AM1858)</f>
        <v>0</v>
      </c>
      <c r="AT1855" s="2">
        <f t="shared" ref="AT1855" si="19664">AH1855*AO1855+AJ1855*AO1858-AI1855*AP1855-AK1855*AP1858</f>
        <v>0</v>
      </c>
      <c r="AU1855" s="3">
        <f t="shared" ref="AU1855" si="19665">(AH1855*AP1855+AI1855*AO1855+AJ1855*AP1858+AK1855*AO1858)</f>
        <v>-409.27630503951247</v>
      </c>
      <c r="AV1855" s="20"/>
      <c r="AW1855" s="11">
        <v>1</v>
      </c>
      <c r="AX1855" s="12">
        <v>0</v>
      </c>
      <c r="AY1855" s="13">
        <v>0</v>
      </c>
      <c r="AZ1855" s="40">
        <f t="shared" ref="AZ1855" si="19666">$B1855*$AX$4</f>
        <v>7.8432042000000006</v>
      </c>
      <c r="BA1855" s="20"/>
      <c r="BB1855" s="1">
        <f t="shared" ref="BB1855" si="19667">AR1855*AW1855+AT1855*AW1858-AS1855*AX1855-AU1855*AX1858</f>
        <v>3519.303846415909</v>
      </c>
      <c r="BC1855" s="4">
        <f t="shared" ref="BC1855" si="19668">(AR1855*AX1855+AS1855*AW1855+AT1855*AX1858+AU1855*AW1858)</f>
        <v>0</v>
      </c>
      <c r="BD1855" s="2">
        <f t="shared" ref="BD1855" si="19669">AR1855*AY1855+AT1855*AY1858-AS1855*AZ1855-AU1855*AZ1858</f>
        <v>0</v>
      </c>
      <c r="BE1855" s="3">
        <f t="shared" ref="BE1855" si="19670">(AR1855*AZ1855+AS1855*AY1855+AT1855*AZ1858+AU1855*AY1858)</f>
        <v>27193.342404245905</v>
      </c>
      <c r="BF1855" s="20"/>
      <c r="BG1855" s="11">
        <v>1</v>
      </c>
      <c r="BH1855" s="12">
        <v>0</v>
      </c>
      <c r="BI1855" s="13">
        <v>0</v>
      </c>
      <c r="BJ1855" s="14">
        <v>0</v>
      </c>
      <c r="BK1855" s="20"/>
      <c r="BL1855" s="1">
        <f t="shared" ref="BL1855" si="19671">BB1855*BG1855+BD1855*BG1858-BC1855*BH1855-BE1855*BH1858</f>
        <v>-221220.57481097459</v>
      </c>
      <c r="BM1855" s="4">
        <f t="shared" ref="BM1855" si="19672">(BB1855*BH1855+BC1855*BG1855+BD1855*BH1858+BE1855*BG1858)</f>
        <v>0</v>
      </c>
      <c r="BN1855" s="2">
        <f t="shared" ref="BN1855" si="19673">BB1855*BI1855+BD1855*BI1858-BC1855*BJ1855-BE1855*BJ1858</f>
        <v>0</v>
      </c>
      <c r="BO1855" s="3">
        <f t="shared" ref="BO1855" si="19674">(BB1855*BJ1855+BC1855*BI1855+BD1855*BJ1858+BE1855*BI1858)</f>
        <v>27193.342404245905</v>
      </c>
      <c r="BP1855" s="20"/>
      <c r="BQ1855" s="11">
        <v>1</v>
      </c>
      <c r="BR1855" s="12">
        <v>0</v>
      </c>
      <c r="BS1855" s="13">
        <v>0</v>
      </c>
      <c r="BT1855" s="40">
        <f t="shared" ref="BT1855" si="19675">$B1855*BR$4</f>
        <v>6.5358432000000004</v>
      </c>
      <c r="BU1855" s="20"/>
      <c r="BV1855" s="1">
        <f t="shared" ref="BV1855" si="19676">BL1855*BQ1855+BN1855*BQ1858-BM1855*BR1855-BO1855*BR1858</f>
        <v>-221220.57481097459</v>
      </c>
      <c r="BW1855" s="4">
        <f t="shared" ref="BW1855" si="19677">(BL1855*BR1855+BM1855*BQ1855+BN1855*BR1858+BO1855*BQ1858)</f>
        <v>0</v>
      </c>
      <c r="BX1855" s="2">
        <f t="shared" ref="BX1855" si="19678">BL1855*BS1855+BN1855*BS1858-BM1855*BT1855-BO1855*BT1858</f>
        <v>0</v>
      </c>
      <c r="BY1855" s="3">
        <f t="shared" ref="BY1855" si="19679">(BL1855*BT1855+BM1855*BS1855+BN1855*BT1858+BO1855*BS1858)</f>
        <v>-1418669.6471741537</v>
      </c>
      <c r="BZ1855" s="20"/>
      <c r="CA1855" s="11">
        <v>1</v>
      </c>
      <c r="CB1855" s="12">
        <v>0</v>
      </c>
      <c r="CC1855" s="13">
        <v>0</v>
      </c>
      <c r="CD1855" s="14">
        <v>0</v>
      </c>
      <c r="CE1855" s="20"/>
      <c r="CF1855" s="1">
        <f t="shared" ref="CF1855" si="19680">BV1855*CA1855+BX1855*CA1858-BW1855*CB1855-BY1855*CB1858</f>
        <v>5070868.9135642787</v>
      </c>
      <c r="CG1855" s="4">
        <f t="shared" ref="CG1855" si="19681">(BV1855*CB1855+BW1855*CA1855+BX1855*CB1858+BY1855*CA1858)</f>
        <v>0</v>
      </c>
      <c r="CH1855" s="2">
        <f t="shared" ref="CH1855" si="19682">BV1855*CC1855+BX1855*CC1858-BW1855*CD1855-BY1855*CD1858</f>
        <v>0</v>
      </c>
      <c r="CI1855" s="3">
        <f t="shared" ref="CI1855" si="19683">(BV1855*CD1855+BW1855*CC1855+BX1855*CD1858+BY1855*CC1858)</f>
        <v>-1418669.6471741537</v>
      </c>
      <c r="CJ1855" s="28"/>
      <c r="CK1855" s="11">
        <v>1</v>
      </c>
      <c r="CL1855" s="12">
        <v>0</v>
      </c>
      <c r="CM1855" s="13">
        <v>0</v>
      </c>
      <c r="CN1855" s="14">
        <v>0</v>
      </c>
      <c r="CP1855" s="1">
        <f t="shared" ref="CP1855" si="19684">CF1855*CK1855+CH1855*CK1858-CG1855*CL1855-CI1855*CL1858</f>
        <v>5070868.9135642787</v>
      </c>
      <c r="CQ1855" s="4">
        <f t="shared" ref="CQ1855" si="19685">(CF1855*CL1855+CG1855*CK1855+CH1855*CL1858+CI1855*CK1858)</f>
        <v>-1418669.6471741537</v>
      </c>
      <c r="CR1855" s="2">
        <f t="shared" ref="CR1855" si="19686">CF1855*CM1855+CH1855*CM1858-CG1855*CN1855-CI1855*CN1858</f>
        <v>0</v>
      </c>
      <c r="CS1855" s="3">
        <f t="shared" ref="CS1855" si="19687">(CF1855*CN1855+CG1855*CM1855+CH1855*CN1858+CI1855*CM1858)</f>
        <v>-1418669.6471741537</v>
      </c>
      <c r="CU1855" s="29">
        <f t="shared" ref="CU1855" si="19688">20*LOG(((1+$CL$4)/$CL$4)/((CP1855+CP1858)^2+(CQ1855+CQ1858)^2)^0.5)</f>
        <v>-139.79962390520478</v>
      </c>
      <c r="CW1855" s="53">
        <f t="shared" ref="CW1855" si="19689">((CP1855^2+CQ1855^2)^0.5)/((CP1858^2+CQ1858^2)^0.5)</f>
        <v>0.27976855078610807</v>
      </c>
    </row>
    <row r="1856" spans="1:101" ht="18" customHeight="1" thickBot="1">
      <c r="D1856" s="11"/>
      <c r="E1856" s="13"/>
      <c r="F1856" s="13"/>
      <c r="G1856" s="15"/>
      <c r="H1856" s="10"/>
      <c r="I1856" s="11"/>
      <c r="J1856" s="13"/>
      <c r="K1856" s="13"/>
      <c r="L1856" s="15"/>
      <c r="N1856" s="5"/>
      <c r="Q1856" s="6"/>
      <c r="S1856" s="11"/>
      <c r="T1856" s="13"/>
      <c r="U1856" s="13"/>
      <c r="V1856" s="15"/>
      <c r="W1856" s="20"/>
      <c r="X1856" s="5"/>
      <c r="AA1856" s="6"/>
      <c r="AB1856" s="20"/>
      <c r="AC1856" s="11"/>
      <c r="AD1856" s="13"/>
      <c r="AE1856" s="13"/>
      <c r="AF1856" s="15"/>
      <c r="AG1856" s="20"/>
      <c r="AH1856" s="5"/>
      <c r="AK1856" s="6"/>
      <c r="AL1856" s="20"/>
      <c r="AM1856" s="11"/>
      <c r="AN1856" s="13"/>
      <c r="AO1856" s="13"/>
      <c r="AP1856" s="15"/>
      <c r="AR1856" s="5"/>
      <c r="AU1856" s="6"/>
      <c r="AW1856" s="11"/>
      <c r="AX1856" s="13"/>
      <c r="AY1856" s="13"/>
      <c r="AZ1856" s="15"/>
      <c r="BA1856" s="20"/>
      <c r="BB1856" s="5"/>
      <c r="BE1856" s="6"/>
      <c r="BG1856" s="11"/>
      <c r="BH1856" s="13"/>
      <c r="BI1856" s="13"/>
      <c r="BJ1856" s="15"/>
      <c r="BL1856" s="5"/>
      <c r="BO1856" s="6"/>
      <c r="BQ1856" s="11"/>
      <c r="BR1856" s="13"/>
      <c r="BS1856" s="13"/>
      <c r="BT1856" s="15"/>
      <c r="BU1856" s="20"/>
      <c r="BV1856" s="5"/>
      <c r="BY1856" s="6"/>
      <c r="CA1856" s="11"/>
      <c r="CB1856" s="13"/>
      <c r="CC1856" s="13"/>
      <c r="CD1856" s="15"/>
      <c r="CF1856" s="5"/>
      <c r="CI1856" s="6"/>
      <c r="CK1856" s="11"/>
      <c r="CL1856" s="13"/>
      <c r="CM1856" s="13"/>
      <c r="CN1856" s="15"/>
      <c r="CP1856" s="5"/>
      <c r="CS1856" s="6"/>
      <c r="CW1856" s="54"/>
    </row>
    <row r="1857" spans="1:101" ht="18" customHeight="1" thickBot="1">
      <c r="D1857" s="11" t="s">
        <v>101</v>
      </c>
      <c r="E1857" s="13"/>
      <c r="F1857" s="13" t="s">
        <v>102</v>
      </c>
      <c r="G1857" s="15"/>
      <c r="H1857" s="10"/>
      <c r="I1857" s="11" t="s">
        <v>106</v>
      </c>
      <c r="J1857" s="13"/>
      <c r="K1857" s="13" t="s">
        <v>105</v>
      </c>
      <c r="L1857" s="15"/>
      <c r="N1857" s="194" t="s">
        <v>16</v>
      </c>
      <c r="O1857" s="195"/>
      <c r="P1857" s="196" t="s">
        <v>17</v>
      </c>
      <c r="Q1857" s="197"/>
      <c r="S1857" s="11" t="s">
        <v>4</v>
      </c>
      <c r="T1857" s="13"/>
      <c r="U1857" s="13" t="s">
        <v>5</v>
      </c>
      <c r="V1857" s="15"/>
      <c r="W1857" s="20"/>
      <c r="X1857" s="194" t="s">
        <v>111</v>
      </c>
      <c r="Y1857" s="195"/>
      <c r="Z1857" s="196" t="s">
        <v>110</v>
      </c>
      <c r="AA1857" s="197"/>
      <c r="AB1857" s="20"/>
      <c r="AC1857" s="11" t="s">
        <v>18</v>
      </c>
      <c r="AD1857" s="13"/>
      <c r="AE1857" s="13" t="s">
        <v>19</v>
      </c>
      <c r="AF1857" s="15"/>
      <c r="AG1857" s="20"/>
      <c r="AH1857" s="194" t="s">
        <v>114</v>
      </c>
      <c r="AI1857" s="195"/>
      <c r="AJ1857" s="196" t="s">
        <v>115</v>
      </c>
      <c r="AK1857" s="197"/>
      <c r="AL1857" s="20"/>
      <c r="AM1857" s="11" t="s">
        <v>138</v>
      </c>
      <c r="AN1857" s="13"/>
      <c r="AO1857" s="13" t="s">
        <v>137</v>
      </c>
      <c r="AP1857" s="15"/>
      <c r="AR1857" s="194" t="s">
        <v>117</v>
      </c>
      <c r="AS1857" s="195"/>
      <c r="AT1857" s="196" t="s">
        <v>118</v>
      </c>
      <c r="AU1857" s="197"/>
      <c r="AV1857" s="36"/>
      <c r="AW1857" s="11" t="s">
        <v>142</v>
      </c>
      <c r="AX1857" s="13"/>
      <c r="AY1857" s="13" t="s">
        <v>141</v>
      </c>
      <c r="AZ1857" s="15"/>
      <c r="BA1857" s="20"/>
      <c r="BB1857" s="194" t="s">
        <v>122</v>
      </c>
      <c r="BC1857" s="195"/>
      <c r="BD1857" s="196" t="s">
        <v>121</v>
      </c>
      <c r="BE1857" s="197"/>
      <c r="BF1857" s="36"/>
      <c r="BG1857" s="11" t="s">
        <v>145</v>
      </c>
      <c r="BH1857" s="13"/>
      <c r="BI1857" s="13" t="s">
        <v>146</v>
      </c>
      <c r="BJ1857" s="15"/>
      <c r="BK1857" s="36"/>
      <c r="BL1857" s="194" t="s">
        <v>125</v>
      </c>
      <c r="BM1857" s="195"/>
      <c r="BN1857" s="196" t="s">
        <v>126</v>
      </c>
      <c r="BO1857" s="197"/>
      <c r="BP1857" s="36"/>
      <c r="BQ1857" s="11" t="s">
        <v>150</v>
      </c>
      <c r="BR1857" s="13"/>
      <c r="BS1857" s="13" t="s">
        <v>149</v>
      </c>
      <c r="BT1857" s="15"/>
      <c r="BU1857" s="20"/>
      <c r="BV1857" s="194" t="s">
        <v>129</v>
      </c>
      <c r="BW1857" s="195"/>
      <c r="BX1857" s="196" t="s">
        <v>130</v>
      </c>
      <c r="BY1857" s="197"/>
      <c r="BZ1857" s="36"/>
      <c r="CA1857" s="11" t="s">
        <v>154</v>
      </c>
      <c r="CB1857" s="13"/>
      <c r="CC1857" s="13" t="s">
        <v>153</v>
      </c>
      <c r="CD1857" s="15"/>
      <c r="CE1857" s="36"/>
      <c r="CF1857" s="194" t="s">
        <v>134</v>
      </c>
      <c r="CG1857" s="195"/>
      <c r="CH1857" s="196" t="s">
        <v>133</v>
      </c>
      <c r="CI1857" s="197"/>
      <c r="CK1857" s="11" t="s">
        <v>159</v>
      </c>
      <c r="CL1857" s="13"/>
      <c r="CM1857" s="13" t="s">
        <v>158</v>
      </c>
      <c r="CN1857" s="15"/>
      <c r="CP1857" s="109" t="s">
        <v>161</v>
      </c>
      <c r="CQ1857" s="110"/>
      <c r="CR1857" s="111" t="s">
        <v>162</v>
      </c>
      <c r="CS1857" s="112"/>
      <c r="CU1857" s="38" t="s">
        <v>29</v>
      </c>
      <c r="CW1857" s="55" t="s">
        <v>47</v>
      </c>
    </row>
    <row r="1858" spans="1:101" ht="18" customHeight="1" thickTop="1" thickBot="1">
      <c r="D1858" s="16">
        <v>0</v>
      </c>
      <c r="E1858" s="17">
        <f t="shared" ref="E1858" si="19690">$B1855*$E$4</f>
        <v>3.7303183999999998</v>
      </c>
      <c r="F1858" s="18">
        <v>1</v>
      </c>
      <c r="G1858" s="19">
        <v>0</v>
      </c>
      <c r="H1858" s="10"/>
      <c r="I1858" s="16">
        <v>0</v>
      </c>
      <c r="J1858" s="17">
        <v>0</v>
      </c>
      <c r="K1858" s="18">
        <v>1</v>
      </c>
      <c r="L1858" s="19">
        <v>0</v>
      </c>
      <c r="N1858" s="1">
        <f t="shared" ref="N1858" si="19691">D1858*I1855+F1858*I1858-E1858*J1855-G1858*J1858</f>
        <v>0</v>
      </c>
      <c r="O1858" s="4">
        <f t="shared" ref="O1858" si="19692">(D1858*J1855+E1858*I1855+F1858*J1858+G1858*I1858)</f>
        <v>3.7303183999999998</v>
      </c>
      <c r="P1858" s="2">
        <f t="shared" ref="P1858" si="19693">D1858*K1855+F1858*K1858-E1858*L1855-G1858*L1858</f>
        <v>-23.38077614847488</v>
      </c>
      <c r="Q1858" s="3">
        <f t="shared" ref="Q1858" si="19694">(D1858*L1855+E1858*K1855+F1858*L1858+G1858*K1858)</f>
        <v>0</v>
      </c>
      <c r="S1858" s="16">
        <v>0</v>
      </c>
      <c r="T1858" s="17">
        <f t="shared" ref="T1858" si="19695">$B1855*$T$4</f>
        <v>8.2645184</v>
      </c>
      <c r="U1858" s="18">
        <v>1</v>
      </c>
      <c r="V1858" s="19">
        <v>0</v>
      </c>
      <c r="W1858" s="20"/>
      <c r="X1858" s="1">
        <f t="shared" ref="X1858" si="19696">N1858*S1855+P1858*S1858-O1858*T1855-Q1858*T1858</f>
        <v>0</v>
      </c>
      <c r="Y1858" s="4">
        <f t="shared" ref="Y1858" si="19697">(N1858*T1855+O1858*S1855+P1858*T1858+Q1858*S1858)</f>
        <v>-189.50053628535179</v>
      </c>
      <c r="Z1858" s="2">
        <f t="shared" ref="Z1858" si="19698">N1858*U1855+P1858*U1858-O1858*V1855-Q1858*V1858</f>
        <v>-23.38077614847488</v>
      </c>
      <c r="AA1858" s="3">
        <f t="shared" ref="AA1858" si="19699">(N1858*V1855+O1858*U1855+P1858*V1858+Q1858*U1858)</f>
        <v>0</v>
      </c>
      <c r="AB1858" s="20"/>
      <c r="AC1858" s="16">
        <v>0</v>
      </c>
      <c r="AD1858" s="17">
        <v>0</v>
      </c>
      <c r="AE1858" s="18">
        <v>1</v>
      </c>
      <c r="AF1858" s="19">
        <v>0</v>
      </c>
      <c r="AG1858" s="20"/>
      <c r="AH1858" s="1">
        <f t="shared" ref="AH1858" si="19700">X1858*AC1855+Z1858*AC1858-Y1858*AD1855-AA1858*AD1858</f>
        <v>0</v>
      </c>
      <c r="AI1858" s="4">
        <f t="shared" ref="AI1858" si="19701">(X1858*AD1855+Y1858*AC1855+Z1858*AD1858+AA1858*AC1858)</f>
        <v>-189.50053628535179</v>
      </c>
      <c r="AJ1858" s="2">
        <f t="shared" ref="AJ1858" si="19702">X1858*AE1855+Z1858*AE1858-Y1858*AF1855-AA1858*AF1858</f>
        <v>1462.9106259470486</v>
      </c>
      <c r="AK1858" s="3">
        <f t="shared" ref="AK1858" si="19703">(X1858*AF1855+Y1858*AE1855+Z1858*AF1858+AA1858*AE1858)</f>
        <v>0</v>
      </c>
      <c r="AL1858" s="20"/>
      <c r="AM1858" s="16">
        <v>0</v>
      </c>
      <c r="AN1858" s="17">
        <f t="shared" ref="AN1858" si="19704">$B1855*$AN$4</f>
        <v>8.7283808000000001</v>
      </c>
      <c r="AO1858" s="18">
        <v>1</v>
      </c>
      <c r="AP1858" s="19">
        <v>0</v>
      </c>
      <c r="AR1858" s="1">
        <f t="shared" ref="AR1858" si="19705">AH1858*AM1855+AJ1858*AM1858-AI1858*AN1855-AK1858*AN1858</f>
        <v>0</v>
      </c>
      <c r="AS1858" s="4">
        <f t="shared" ref="AS1858" si="19706">(AH1858*AN1855+AI1858*AM1855+AJ1858*AN1858+AK1858*AM1858)</f>
        <v>12579.34048334685</v>
      </c>
      <c r="AT1858" s="2">
        <f t="shared" ref="AT1858" si="19707">AH1858*AO1855+AJ1858*AO1858-AI1858*AP1855-AK1858*AP1858</f>
        <v>1462.9106259470486</v>
      </c>
      <c r="AU1858" s="3">
        <f t="shared" ref="AU1858" si="19708">(AH1858*AP1855+AI1858*AO1855+AJ1858*AP1858+AK1858*AO1858)</f>
        <v>0</v>
      </c>
      <c r="AV1858" s="20"/>
      <c r="AW1858" s="16">
        <v>0</v>
      </c>
      <c r="AX1858" s="17">
        <v>0</v>
      </c>
      <c r="AY1858" s="18">
        <v>1</v>
      </c>
      <c r="AZ1858" s="19">
        <v>0</v>
      </c>
      <c r="BA1858" s="20"/>
      <c r="BB1858" s="1">
        <f t="shared" ref="BB1858" si="19709">AR1858*AW1855+AT1858*AW1858-AS1858*AX1855-AU1858*AX1858</f>
        <v>0</v>
      </c>
      <c r="BC1858" s="4">
        <f t="shared" ref="BC1858" si="19710">(AR1858*AX1855+AS1858*AW1855+AT1858*AX1858+AU1858*AW1858)</f>
        <v>12579.34048334685</v>
      </c>
      <c r="BD1858" s="2">
        <f t="shared" ref="BD1858" si="19711">AR1858*AY1855+AT1858*AY1858-AS1858*AZ1855-AU1858*AZ1858</f>
        <v>-97199.425486269014</v>
      </c>
      <c r="BE1858" s="3">
        <f t="shared" ref="BE1858" si="19712">(AR1858*AZ1855+AS1858*AY1855+AT1858*AZ1858+AU1858*AY1858)</f>
        <v>0</v>
      </c>
      <c r="BF1858" s="20"/>
      <c r="BG1858" s="16">
        <v>0</v>
      </c>
      <c r="BH1858" s="17">
        <f t="shared" ref="BH1858" si="19713">$B1855*$BH$4</f>
        <v>8.2645184</v>
      </c>
      <c r="BI1858" s="18">
        <v>1</v>
      </c>
      <c r="BJ1858" s="19">
        <v>0</v>
      </c>
      <c r="BK1858" s="20"/>
      <c r="BL1858" s="1">
        <f t="shared" ref="BL1858" si="19714">BB1858*BG1855+BD1858*BG1858-BC1858*BH1855-BE1858*BH1858</f>
        <v>0</v>
      </c>
      <c r="BM1858" s="4">
        <f t="shared" ref="BM1858" si="19715">(BB1858*BH1855+BC1858*BG1855+BD1858*BH1858+BE1858*BG1858)</f>
        <v>-790727.09991735243</v>
      </c>
      <c r="BN1858" s="2">
        <f t="shared" ref="BN1858" si="19716">BB1858*BI1855+BD1858*BI1858-BC1858*BJ1855-BE1858*BJ1858</f>
        <v>-97199.425486269014</v>
      </c>
      <c r="BO1858" s="3">
        <f t="shared" ref="BO1858" si="19717">(BB1858*BJ1855+BC1858*BI1855+BD1858*BJ1858+BE1858*BI1858)</f>
        <v>0</v>
      </c>
      <c r="BP1858" s="20"/>
      <c r="BQ1858" s="16">
        <v>0</v>
      </c>
      <c r="BR1858" s="17">
        <v>0</v>
      </c>
      <c r="BS1858" s="18">
        <v>1</v>
      </c>
      <c r="BT1858" s="19">
        <v>0</v>
      </c>
      <c r="BU1858" s="20"/>
      <c r="BV1858" s="1">
        <f t="shared" ref="BV1858" si="19718">BL1858*BQ1855+BN1858*BQ1858-BM1858*BR1855-BO1858*BR1858</f>
        <v>0</v>
      </c>
      <c r="BW1858" s="4">
        <f t="shared" ref="BW1858" si="19719">(BL1858*BR1855+BM1858*BQ1855+BN1858*BR1858+BO1858*BQ1858)</f>
        <v>-790727.09991735243</v>
      </c>
      <c r="BX1858" s="2">
        <f t="shared" ref="BX1858" si="19720">BL1858*BS1855+BN1858*BS1858-BM1858*BT1855-BO1858*BT1858</f>
        <v>5070868.9135642797</v>
      </c>
      <c r="BY1858" s="3">
        <f t="shared" ref="BY1858" si="19721">(BL1858*BT1855+BM1858*BS1855+BN1858*BT1858+BO1858*BS1858)</f>
        <v>0</v>
      </c>
      <c r="BZ1858" s="20"/>
      <c r="CA1858" s="16">
        <v>0</v>
      </c>
      <c r="CB1858" s="17">
        <f t="shared" ref="CB1858" si="19722">$B1855*$CB$4</f>
        <v>3.7303183999999998</v>
      </c>
      <c r="CC1858" s="18">
        <v>1</v>
      </c>
      <c r="CD1858" s="19">
        <v>0</v>
      </c>
      <c r="CE1858" s="20"/>
      <c r="CF1858" s="1">
        <f t="shared" ref="CF1858" si="19723">BV1858*CA1855+BX1858*CA1858-BW1858*CB1855-BY1858*CB1858</f>
        <v>0</v>
      </c>
      <c r="CG1858" s="4">
        <f t="shared" ref="CG1858" si="19724">(BV1858*CB1855+BW1858*CA1855+BX1858*CB1858+BY1858*CA1858)</f>
        <v>18125228.512339488</v>
      </c>
      <c r="CH1858" s="2">
        <f t="shared" ref="CH1858" si="19725">BV1858*CC1855+BX1858*CC1858-BW1858*CD1855-BY1858*CD1858</f>
        <v>5070868.9135642797</v>
      </c>
      <c r="CI1858" s="3">
        <f t="shared" ref="CI1858" si="19726">(BV1858*CD1855+BW1858*CC1855+BX1858*CD1858+BY1858*CC1858)</f>
        <v>0</v>
      </c>
      <c r="CK1858" s="16">
        <f t="shared" ref="CK1858" si="19727">1/$CL$4</f>
        <v>1</v>
      </c>
      <c r="CL1858" s="17">
        <v>0</v>
      </c>
      <c r="CM1858" s="18">
        <v>1</v>
      </c>
      <c r="CN1858" s="19">
        <v>0</v>
      </c>
      <c r="CP1858" s="1">
        <f t="shared" ref="CP1858" si="19728">CF1858*CK1855+CH1858*CK1858-CG1858*CL1855-CI1858*CL1858</f>
        <v>5070868.9135642797</v>
      </c>
      <c r="CQ1858" s="4">
        <f t="shared" ref="CQ1858" si="19729">(CF1858*CL1855+CG1858*CK1855+CH1858*CL1858+CI1858*CK1858)</f>
        <v>18125228.512339488</v>
      </c>
      <c r="CR1858" s="2">
        <f t="shared" ref="CR1858" si="19730">CF1858*CM1855+CH1858*CM1858-CG1858*CN1855-CI1858*CN1858</f>
        <v>5070868.9135642797</v>
      </c>
      <c r="CS1858" s="3">
        <f t="shared" ref="CS1858" si="19731">(CF1858*CN1855+CG1858*CM1855+CH1858*CN1858+CI1858*CM1858)</f>
        <v>0</v>
      </c>
      <c r="CU1858" s="39">
        <f t="shared" ref="CU1858" si="19732">(180/PI())*ATAN(-1*(CQ1855/CP1855))</f>
        <v>15.629948738470024</v>
      </c>
      <c r="CW1858" s="56">
        <f t="shared" ref="CW1858" si="19733">20*LOG(((1-(10^(CU1855/20)^2)*(1-((1-CW1855)/(1+CW1855))^2))^0.5))</f>
        <v>-3.0858478929705245E-14</v>
      </c>
    </row>
    <row r="1859" spans="1:101" ht="18" customHeight="1">
      <c r="E1859" s="20"/>
      <c r="F1859" s="20"/>
      <c r="G1859" s="20"/>
      <c r="H1859" s="20"/>
      <c r="I1859" s="20"/>
      <c r="J1859" s="20"/>
      <c r="K1859" s="20"/>
      <c r="L1859" s="20"/>
      <c r="M1859" s="20"/>
      <c r="N1859" s="20"/>
      <c r="O1859" s="20"/>
      <c r="P1859" s="20"/>
      <c r="Q1859" s="20"/>
      <c r="R1859" s="20"/>
      <c r="S1859" s="20"/>
      <c r="T1859" s="20"/>
      <c r="U1859" s="20"/>
      <c r="V1859" s="20"/>
      <c r="W1859" s="20"/>
      <c r="X1859" s="20"/>
      <c r="Y1859" s="20"/>
      <c r="Z1859" s="20"/>
      <c r="AA1859" s="20"/>
      <c r="AB1859" s="30"/>
      <c r="AC1859" s="20"/>
      <c r="AD1859" s="20"/>
      <c r="AE1859" s="20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</row>
    <row r="1860" spans="1:101" ht="18" customHeight="1"/>
    <row r="1861" spans="1:101" ht="18" customHeight="1" thickBot="1">
      <c r="A1861" s="23"/>
      <c r="B1861" s="23"/>
      <c r="C1861" s="23"/>
      <c r="D1861" s="20" t="s">
        <v>6</v>
      </c>
      <c r="E1861" s="20"/>
      <c r="F1861" s="20"/>
      <c r="G1861" s="20"/>
      <c r="H1861" s="20"/>
      <c r="I1861" s="20" t="s">
        <v>7</v>
      </c>
      <c r="J1861" s="20"/>
      <c r="K1861" s="20"/>
      <c r="L1861" s="20"/>
      <c r="M1861" s="23"/>
      <c r="N1861" s="23"/>
      <c r="O1861" s="24" t="s">
        <v>8</v>
      </c>
      <c r="P1861" s="23"/>
      <c r="Q1861" s="23"/>
      <c r="R1861" s="23"/>
      <c r="S1861" s="20"/>
      <c r="T1861" s="20" t="s">
        <v>9</v>
      </c>
      <c r="U1861" s="23"/>
      <c r="V1861" s="23"/>
      <c r="W1861" s="23"/>
      <c r="X1861" s="23"/>
      <c r="Y1861" s="24" t="s">
        <v>10</v>
      </c>
      <c r="Z1861" s="23"/>
      <c r="AA1861" s="23"/>
      <c r="AB1861" s="23"/>
      <c r="AC1861" s="24" t="s">
        <v>11</v>
      </c>
      <c r="AD1861" s="20"/>
      <c r="AE1861" s="20"/>
      <c r="AF1861" s="20"/>
      <c r="AG1861" s="20"/>
      <c r="AH1861" s="23"/>
      <c r="AI1861" s="24" t="s">
        <v>12</v>
      </c>
      <c r="AJ1861" s="23"/>
      <c r="AK1861" s="23"/>
      <c r="AL1861" s="20"/>
      <c r="AM1861" s="24" t="s">
        <v>21</v>
      </c>
      <c r="AN1861" s="20"/>
      <c r="AO1861" s="23"/>
      <c r="AP1861" s="23"/>
      <c r="AQ1861" s="23"/>
      <c r="AR1861" s="23"/>
      <c r="AS1861" s="24" t="s">
        <v>87</v>
      </c>
      <c r="AT1861" s="23"/>
      <c r="AU1861" s="23"/>
      <c r="AV1861" s="23"/>
      <c r="AW1861" s="24" t="s">
        <v>22</v>
      </c>
      <c r="AX1861" s="20"/>
      <c r="AY1861" s="20"/>
      <c r="AZ1861" s="20"/>
      <c r="BA1861" s="20"/>
      <c r="BB1861" s="23"/>
      <c r="BC1861" s="24" t="s">
        <v>13</v>
      </c>
      <c r="BD1861" s="23"/>
      <c r="BE1861" s="23"/>
      <c r="BF1861" s="23"/>
      <c r="BG1861" s="24" t="s">
        <v>23</v>
      </c>
      <c r="BH1861" s="20"/>
      <c r="BI1861" s="23"/>
      <c r="BJ1861" s="23"/>
      <c r="BK1861" s="23"/>
      <c r="BL1861" s="23"/>
      <c r="BM1861" s="24" t="s">
        <v>24</v>
      </c>
      <c r="BN1861" s="23"/>
      <c r="BO1861" s="23"/>
      <c r="BP1861" s="23"/>
      <c r="BQ1861" s="24" t="s">
        <v>22</v>
      </c>
      <c r="BR1861" s="20"/>
      <c r="BS1861" s="20"/>
      <c r="BT1861" s="20"/>
      <c r="BU1861" s="20"/>
      <c r="BV1861" s="23"/>
      <c r="BW1861" s="24" t="s">
        <v>25</v>
      </c>
      <c r="BX1861" s="23"/>
      <c r="BY1861" s="23"/>
      <c r="BZ1861" s="23"/>
      <c r="CA1861" s="24" t="s">
        <v>23</v>
      </c>
      <c r="CB1861" s="20"/>
      <c r="CC1861" s="23"/>
      <c r="CD1861" s="23"/>
      <c r="CE1861" s="23"/>
      <c r="CF1861" s="23"/>
      <c r="CG1861" s="24" t="s">
        <v>88</v>
      </c>
      <c r="CH1861" s="23"/>
      <c r="CI1861" s="23"/>
      <c r="CJ1861" s="23"/>
      <c r="CK1861" s="24" t="s">
        <v>155</v>
      </c>
      <c r="CL1861" s="24"/>
      <c r="CM1861" s="23"/>
      <c r="CN1861" s="23"/>
      <c r="CO1861" s="23"/>
      <c r="CP1861" s="23"/>
      <c r="CQ1861" s="24" t="s">
        <v>89</v>
      </c>
      <c r="CR1861" s="23"/>
      <c r="CS1861" s="23"/>
    </row>
    <row r="1862" spans="1:101" ht="18" customHeight="1" thickBot="1">
      <c r="A1862" s="23"/>
      <c r="B1862" s="33"/>
      <c r="C1862" s="23"/>
      <c r="D1862" s="7" t="s">
        <v>99</v>
      </c>
      <c r="E1862" s="8"/>
      <c r="F1862" s="8" t="s">
        <v>100</v>
      </c>
      <c r="G1862" s="9"/>
      <c r="H1862" s="10"/>
      <c r="I1862" s="7" t="s">
        <v>103</v>
      </c>
      <c r="J1862" s="8"/>
      <c r="K1862" s="8" t="s">
        <v>104</v>
      </c>
      <c r="L1862" s="9"/>
      <c r="M1862" s="23"/>
      <c r="N1862" s="194" t="s">
        <v>74</v>
      </c>
      <c r="O1862" s="195"/>
      <c r="P1862" s="196" t="s">
        <v>75</v>
      </c>
      <c r="Q1862" s="197"/>
      <c r="R1862" s="23"/>
      <c r="S1862" s="7" t="s">
        <v>2</v>
      </c>
      <c r="T1862" s="8"/>
      <c r="U1862" s="8" t="s">
        <v>3</v>
      </c>
      <c r="V1862" s="9"/>
      <c r="W1862" s="20"/>
      <c r="X1862" s="194" t="s">
        <v>108</v>
      </c>
      <c r="Y1862" s="195"/>
      <c r="Z1862" s="196" t="s">
        <v>109</v>
      </c>
      <c r="AA1862" s="197"/>
      <c r="AB1862" s="20"/>
      <c r="AC1862" s="7" t="s">
        <v>107</v>
      </c>
      <c r="AD1862" s="8"/>
      <c r="AE1862" s="8" t="s">
        <v>14</v>
      </c>
      <c r="AF1862" s="9"/>
      <c r="AG1862" s="20"/>
      <c r="AH1862" s="194" t="s">
        <v>112</v>
      </c>
      <c r="AI1862" s="195"/>
      <c r="AJ1862" s="196" t="s">
        <v>113</v>
      </c>
      <c r="AK1862" s="197"/>
      <c r="AL1862" s="20"/>
      <c r="AM1862" s="106" t="s">
        <v>135</v>
      </c>
      <c r="AN1862" s="107"/>
      <c r="AO1862" s="107" t="s">
        <v>136</v>
      </c>
      <c r="AP1862" s="108"/>
      <c r="AQ1862" s="23"/>
      <c r="AR1862" s="194" t="s">
        <v>116</v>
      </c>
      <c r="AS1862" s="195"/>
      <c r="AT1862" s="196" t="s">
        <v>0</v>
      </c>
      <c r="AU1862" s="197"/>
      <c r="AV1862" s="36"/>
      <c r="AW1862" s="7" t="s">
        <v>139</v>
      </c>
      <c r="AX1862" s="8"/>
      <c r="AY1862" s="8" t="s">
        <v>140</v>
      </c>
      <c r="AZ1862" s="9"/>
      <c r="BA1862" s="20"/>
      <c r="BB1862" s="194" t="s">
        <v>119</v>
      </c>
      <c r="BC1862" s="195"/>
      <c r="BD1862" s="196" t="s">
        <v>120</v>
      </c>
      <c r="BE1862" s="197"/>
      <c r="BF1862" s="36"/>
      <c r="BG1862" s="190" t="s">
        <v>143</v>
      </c>
      <c r="BH1862" s="191"/>
      <c r="BI1862" s="192" t="s">
        <v>144</v>
      </c>
      <c r="BJ1862" s="193"/>
      <c r="BK1862" s="36"/>
      <c r="BL1862" s="194" t="s">
        <v>123</v>
      </c>
      <c r="BM1862" s="195"/>
      <c r="BN1862" s="196" t="s">
        <v>124</v>
      </c>
      <c r="BO1862" s="197"/>
      <c r="BP1862" s="36"/>
      <c r="BQ1862" s="7" t="s">
        <v>147</v>
      </c>
      <c r="BR1862" s="8"/>
      <c r="BS1862" s="8" t="s">
        <v>148</v>
      </c>
      <c r="BT1862" s="9"/>
      <c r="BU1862" s="20"/>
      <c r="BV1862" s="194" t="s">
        <v>127</v>
      </c>
      <c r="BW1862" s="195"/>
      <c r="BX1862" s="196" t="s">
        <v>128</v>
      </c>
      <c r="BY1862" s="197"/>
      <c r="BZ1862" s="36"/>
      <c r="CA1862" s="7" t="s">
        <v>151</v>
      </c>
      <c r="CB1862" s="8"/>
      <c r="CC1862" s="8" t="s">
        <v>152</v>
      </c>
      <c r="CD1862" s="9"/>
      <c r="CE1862" s="36"/>
      <c r="CF1862" s="194" t="s">
        <v>131</v>
      </c>
      <c r="CG1862" s="195"/>
      <c r="CH1862" s="196" t="s">
        <v>132</v>
      </c>
      <c r="CI1862" s="197"/>
      <c r="CJ1862" s="23"/>
      <c r="CK1862" s="7" t="s">
        <v>156</v>
      </c>
      <c r="CL1862" s="8"/>
      <c r="CM1862" s="8" t="s">
        <v>157</v>
      </c>
      <c r="CN1862" s="9"/>
      <c r="CO1862" s="23"/>
      <c r="CP1862" s="194" t="s">
        <v>160</v>
      </c>
      <c r="CQ1862" s="195"/>
      <c r="CR1862" s="196" t="s">
        <v>132</v>
      </c>
      <c r="CS1862" s="197"/>
      <c r="CU1862" s="26" t="s">
        <v>15</v>
      </c>
      <c r="CW1862" s="52" t="s">
        <v>46</v>
      </c>
    </row>
    <row r="1863" spans="1:101" ht="18" customHeight="1" thickTop="1" thickBot="1">
      <c r="B1863" s="34">
        <v>4.5999999999999996</v>
      </c>
      <c r="D1863" s="11">
        <v>1</v>
      </c>
      <c r="E1863" s="12">
        <v>0</v>
      </c>
      <c r="F1863" s="13">
        <v>0</v>
      </c>
      <c r="G1863" s="14">
        <v>0</v>
      </c>
      <c r="H1863" s="10"/>
      <c r="I1863" s="11">
        <v>1</v>
      </c>
      <c r="J1863" s="12">
        <v>0</v>
      </c>
      <c r="K1863" s="13">
        <v>0</v>
      </c>
      <c r="L1863" s="40">
        <f t="shared" ref="L1863" si="19734">$B1863*$J$4</f>
        <v>6.5643839999999996</v>
      </c>
      <c r="N1863" s="1">
        <f t="shared" ref="N1863" si="19735">D1863*I1863+F1863*I1866-E1863*J1863-G1863*J1866</f>
        <v>1</v>
      </c>
      <c r="O1863" s="4">
        <f t="shared" ref="O1863" si="19736">(D1863*J1863+E1863*I1863+F1863*J1866+G1863*I1866)</f>
        <v>0</v>
      </c>
      <c r="P1863" s="2">
        <f t="shared" ref="P1863" si="19737">D1863*K1863+F1863*K1866-E1863*L1863-G1863*L1866</f>
        <v>0</v>
      </c>
      <c r="Q1863" s="3">
        <f t="shared" ref="Q1863" si="19738">(D1863*L1863+E1863*K1863+F1863*L1866+G1863*K1866)</f>
        <v>6.5643839999999996</v>
      </c>
      <c r="S1863" s="11">
        <v>1</v>
      </c>
      <c r="T1863" s="12">
        <v>0</v>
      </c>
      <c r="U1863" s="13">
        <v>0</v>
      </c>
      <c r="V1863" s="13">
        <v>0</v>
      </c>
      <c r="W1863" s="20"/>
      <c r="X1863" s="1">
        <f t="shared" ref="X1863" si="19739">N1863*S1863+P1863*S1866-O1863*T1863-Q1863*T1866</f>
        <v>-53.488378345472</v>
      </c>
      <c r="Y1863" s="4">
        <f t="shared" ref="Y1863" si="19740">(N1863*T1863+O1863*S1863+P1863*T1866+Q1863*S1866)</f>
        <v>0</v>
      </c>
      <c r="Z1863" s="2">
        <f t="shared" ref="Z1863" si="19741">N1863*U1863+P1863*U1866-O1863*V1863-Q1863*V1866</f>
        <v>0</v>
      </c>
      <c r="AA1863" s="3">
        <f t="shared" ref="AA1863" si="19742">(N1863*V1863+O1863*U1863+P1863*V1866+Q1863*U1866)</f>
        <v>6.5643839999999996</v>
      </c>
      <c r="AB1863" s="20"/>
      <c r="AC1863" s="11">
        <v>1</v>
      </c>
      <c r="AD1863" s="12">
        <v>0</v>
      </c>
      <c r="AE1863" s="13">
        <v>0</v>
      </c>
      <c r="AF1863" s="40">
        <f t="shared" ref="AF1863" si="19743">$B1863*$AD$4</f>
        <v>7.8774539999999993</v>
      </c>
      <c r="AG1863" s="20"/>
      <c r="AH1863" s="1">
        <f t="shared" ref="AH1863" si="19744">X1863*AC1863+Z1863*AC1866-Y1863*AD1863-AA1863*AD1866</f>
        <v>-53.488378345472</v>
      </c>
      <c r="AI1863" s="4">
        <f t="shared" ref="AI1863" si="19745">(X1863*AD1863+Y1863*AC1863+Z1863*AD1866+AA1863*AC1866)</f>
        <v>0</v>
      </c>
      <c r="AJ1863" s="2">
        <f t="shared" ref="AJ1863" si="19746">X1863*AE1863+Z1863*AE1866-Y1863*AF1863-AA1863*AF1866</f>
        <v>0</v>
      </c>
      <c r="AK1863" s="3">
        <f t="shared" ref="AK1863" si="19747">(X1863*AF1863+Y1863*AE1863+Z1863*AF1866+AA1863*AE1866)</f>
        <v>-414.78785595105171</v>
      </c>
      <c r="AL1863" s="20"/>
      <c r="AM1863" s="11">
        <v>1</v>
      </c>
      <c r="AN1863" s="12">
        <v>0</v>
      </c>
      <c r="AO1863" s="13">
        <v>0</v>
      </c>
      <c r="AP1863" s="14">
        <v>0</v>
      </c>
      <c r="AR1863" s="1">
        <f t="shared" ref="AR1863" si="19748">AH1863*AM1863+AJ1863*AM1866-AI1863*AN1863-AK1863*AN1866</f>
        <v>3582.7477016979983</v>
      </c>
      <c r="AS1863" s="4">
        <f t="shared" ref="AS1863" si="19749">(AH1863*AN1863+AI1863*AM1863+AJ1863*AN1866+AK1863*AM1866)</f>
        <v>0</v>
      </c>
      <c r="AT1863" s="2">
        <f t="shared" ref="AT1863" si="19750">AH1863*AO1863+AJ1863*AO1866-AI1863*AP1863-AK1863*AP1866</f>
        <v>0</v>
      </c>
      <c r="AU1863" s="3">
        <f t="shared" ref="AU1863" si="19751">(AH1863*AP1863+AI1863*AO1863+AJ1863*AP1866+AK1863*AO1866)</f>
        <v>-414.78785595105171</v>
      </c>
      <c r="AV1863" s="20"/>
      <c r="AW1863" s="11">
        <v>1</v>
      </c>
      <c r="AX1863" s="12">
        <v>0</v>
      </c>
      <c r="AY1863" s="13">
        <v>0</v>
      </c>
      <c r="AZ1863" s="40">
        <f t="shared" ref="AZ1863" si="19752">$B1863*$AX$4</f>
        <v>7.8774539999999993</v>
      </c>
      <c r="BA1863" s="20"/>
      <c r="BB1863" s="1">
        <f t="shared" ref="BB1863" si="19753">AR1863*AW1863+AT1863*AW1866-AS1863*AX1863-AU1863*AX1866</f>
        <v>3582.7477016979983</v>
      </c>
      <c r="BC1863" s="4">
        <f t="shared" ref="BC1863" si="19754">(AR1863*AX1863+AS1863*AW1863+AT1863*AX1866+AU1863*AW1866)</f>
        <v>0</v>
      </c>
      <c r="BD1863" s="2">
        <f t="shared" ref="BD1863" si="19755">AR1863*AY1863+AT1863*AY1866-AS1863*AZ1863-AU1863*AZ1866</f>
        <v>0</v>
      </c>
      <c r="BE1863" s="3">
        <f t="shared" ref="BE1863" si="19756">(AR1863*AZ1863+AS1863*AY1863+AT1863*AZ1866+AU1863*AY1866)</f>
        <v>27808.142357780653</v>
      </c>
      <c r="BF1863" s="20"/>
      <c r="BG1863" s="11">
        <v>1</v>
      </c>
      <c r="BH1863" s="12">
        <v>0</v>
      </c>
      <c r="BI1863" s="13">
        <v>0</v>
      </c>
      <c r="BJ1863" s="14">
        <v>0</v>
      </c>
      <c r="BK1863" s="20"/>
      <c r="BL1863" s="1">
        <f t="shared" ref="BL1863" si="19757">BB1863*BG1863+BD1863*BG1866-BC1863*BH1863-BE1863*BH1866</f>
        <v>-227241.74121843494</v>
      </c>
      <c r="BM1863" s="4">
        <f t="shared" ref="BM1863" si="19758">(BB1863*BH1863+BC1863*BG1863+BD1863*BH1866+BE1863*BG1866)</f>
        <v>0</v>
      </c>
      <c r="BN1863" s="2">
        <f t="shared" ref="BN1863" si="19759">BB1863*BI1863+BD1863*BI1866-BC1863*BJ1863-BE1863*BJ1866</f>
        <v>0</v>
      </c>
      <c r="BO1863" s="3">
        <f t="shared" ref="BO1863" si="19760">(BB1863*BJ1863+BC1863*BI1863+BD1863*BJ1866+BE1863*BI1866)</f>
        <v>27808.142357780653</v>
      </c>
      <c r="BP1863" s="20"/>
      <c r="BQ1863" s="11">
        <v>1</v>
      </c>
      <c r="BR1863" s="12">
        <v>0</v>
      </c>
      <c r="BS1863" s="13">
        <v>0</v>
      </c>
      <c r="BT1863" s="40">
        <f t="shared" ref="BT1863" si="19761">$B1863*BR$4</f>
        <v>6.5643839999999996</v>
      </c>
      <c r="BU1863" s="20"/>
      <c r="BV1863" s="1">
        <f t="shared" ref="BV1863" si="19762">BL1863*BQ1863+BN1863*BQ1866-BM1863*BR1863-BO1863*BR1866</f>
        <v>-227241.74121843494</v>
      </c>
      <c r="BW1863" s="4">
        <f t="shared" ref="BW1863" si="19763">(BL1863*BR1863+BM1863*BQ1863+BN1863*BR1866+BO1863*BQ1866)</f>
        <v>0</v>
      </c>
      <c r="BX1863" s="2">
        <f t="shared" ref="BX1863" si="19764">BL1863*BS1863+BN1863*BS1866-BM1863*BT1863-BO1863*BT1866</f>
        <v>0</v>
      </c>
      <c r="BY1863" s="3">
        <f t="shared" ref="BY1863" si="19765">(BL1863*BT1863+BM1863*BS1863+BN1863*BT1866+BO1863*BS1866)</f>
        <v>-1463893.9078286542</v>
      </c>
      <c r="BZ1863" s="20"/>
      <c r="CA1863" s="11">
        <v>1</v>
      </c>
      <c r="CB1863" s="12">
        <v>0</v>
      </c>
      <c r="CC1863" s="13">
        <v>0</v>
      </c>
      <c r="CD1863" s="14">
        <v>0</v>
      </c>
      <c r="CE1863" s="20"/>
      <c r="CF1863" s="1">
        <f t="shared" ref="CF1863" si="19766">BV1863*CA1863+BX1863*CA1866-BW1863*CB1863-BY1863*CB1866</f>
        <v>5257394.8850036636</v>
      </c>
      <c r="CG1863" s="4">
        <f t="shared" ref="CG1863" si="19767">(BV1863*CB1863+BW1863*CA1863+BX1863*CB1866+BY1863*CA1866)</f>
        <v>0</v>
      </c>
      <c r="CH1863" s="2">
        <f t="shared" ref="CH1863" si="19768">BV1863*CC1863+BX1863*CC1866-BW1863*CD1863-BY1863*CD1866</f>
        <v>0</v>
      </c>
      <c r="CI1863" s="3">
        <f t="shared" ref="CI1863" si="19769">(BV1863*CD1863+BW1863*CC1863+BX1863*CD1866+BY1863*CC1866)</f>
        <v>-1463893.9078286542</v>
      </c>
      <c r="CJ1863" s="28"/>
      <c r="CK1863" s="11">
        <v>1</v>
      </c>
      <c r="CL1863" s="12">
        <v>0</v>
      </c>
      <c r="CM1863" s="13">
        <v>0</v>
      </c>
      <c r="CN1863" s="14">
        <v>0</v>
      </c>
      <c r="CP1863" s="1">
        <f t="shared" ref="CP1863" si="19770">CF1863*CK1863+CH1863*CK1866-CG1863*CL1863-CI1863*CL1866</f>
        <v>5257394.8850036636</v>
      </c>
      <c r="CQ1863" s="4">
        <f t="shared" ref="CQ1863" si="19771">(CF1863*CL1863+CG1863*CK1863+CH1863*CL1866+CI1863*CK1866)</f>
        <v>-1463893.9078286542</v>
      </c>
      <c r="CR1863" s="2">
        <f t="shared" ref="CR1863" si="19772">CF1863*CM1863+CH1863*CM1866-CG1863*CN1863-CI1863*CN1866</f>
        <v>0</v>
      </c>
      <c r="CS1863" s="3">
        <f t="shared" ref="CS1863" si="19773">(CF1863*CN1863+CG1863*CM1863+CH1863*CN1866+CI1863*CM1866)</f>
        <v>-1463893.9078286542</v>
      </c>
      <c r="CU1863" s="29">
        <f t="shared" ref="CU1863" si="19774">20*LOG(((1+$CL$4)/$CL$4)/((CP1863+CP1866)^2+(CQ1863+CQ1866)^2)^0.5)</f>
        <v>-140.14863119509852</v>
      </c>
      <c r="CW1863" s="53">
        <f t="shared" ref="CW1863" si="19775">((CP1863^2+CQ1863^2)^0.5)/((CP1866^2+CQ1866^2)^0.5)</f>
        <v>0.27844473163017575</v>
      </c>
    </row>
    <row r="1864" spans="1:101" ht="18" customHeight="1" thickBot="1">
      <c r="D1864" s="11"/>
      <c r="E1864" s="13"/>
      <c r="F1864" s="13"/>
      <c r="G1864" s="15"/>
      <c r="H1864" s="10"/>
      <c r="I1864" s="11"/>
      <c r="J1864" s="13"/>
      <c r="K1864" s="13"/>
      <c r="L1864" s="15"/>
      <c r="N1864" s="5"/>
      <c r="Q1864" s="6"/>
      <c r="S1864" s="11"/>
      <c r="T1864" s="13"/>
      <c r="U1864" s="13"/>
      <c r="V1864" s="15"/>
      <c r="W1864" s="20"/>
      <c r="X1864" s="5"/>
      <c r="AA1864" s="6"/>
      <c r="AB1864" s="20"/>
      <c r="AC1864" s="11"/>
      <c r="AD1864" s="13"/>
      <c r="AE1864" s="13"/>
      <c r="AF1864" s="15"/>
      <c r="AG1864" s="20"/>
      <c r="AH1864" s="5"/>
      <c r="AK1864" s="6"/>
      <c r="AL1864" s="20"/>
      <c r="AM1864" s="11"/>
      <c r="AN1864" s="13"/>
      <c r="AO1864" s="13"/>
      <c r="AP1864" s="15"/>
      <c r="AR1864" s="5"/>
      <c r="AU1864" s="6"/>
      <c r="AW1864" s="11"/>
      <c r="AX1864" s="13"/>
      <c r="AY1864" s="13"/>
      <c r="AZ1864" s="15"/>
      <c r="BA1864" s="20"/>
      <c r="BB1864" s="5"/>
      <c r="BE1864" s="6"/>
      <c r="BG1864" s="11"/>
      <c r="BH1864" s="13"/>
      <c r="BI1864" s="13"/>
      <c r="BJ1864" s="15"/>
      <c r="BL1864" s="5"/>
      <c r="BO1864" s="6"/>
      <c r="BQ1864" s="11"/>
      <c r="BR1864" s="13"/>
      <c r="BS1864" s="13"/>
      <c r="BT1864" s="15"/>
      <c r="BU1864" s="20"/>
      <c r="BV1864" s="5"/>
      <c r="BY1864" s="6"/>
      <c r="CA1864" s="11"/>
      <c r="CB1864" s="13"/>
      <c r="CC1864" s="13"/>
      <c r="CD1864" s="15"/>
      <c r="CF1864" s="5"/>
      <c r="CI1864" s="6"/>
      <c r="CK1864" s="11"/>
      <c r="CL1864" s="13"/>
      <c r="CM1864" s="13"/>
      <c r="CN1864" s="15"/>
      <c r="CP1864" s="5"/>
      <c r="CS1864" s="6"/>
      <c r="CW1864" s="54"/>
    </row>
    <row r="1865" spans="1:101" ht="18" customHeight="1" thickBot="1">
      <c r="D1865" s="11" t="s">
        <v>101</v>
      </c>
      <c r="E1865" s="13"/>
      <c r="F1865" s="13" t="s">
        <v>102</v>
      </c>
      <c r="G1865" s="15"/>
      <c r="H1865" s="10"/>
      <c r="I1865" s="11" t="s">
        <v>106</v>
      </c>
      <c r="J1865" s="13"/>
      <c r="K1865" s="13" t="s">
        <v>105</v>
      </c>
      <c r="L1865" s="15"/>
      <c r="N1865" s="194" t="s">
        <v>16</v>
      </c>
      <c r="O1865" s="195"/>
      <c r="P1865" s="196" t="s">
        <v>17</v>
      </c>
      <c r="Q1865" s="197"/>
      <c r="S1865" s="11" t="s">
        <v>4</v>
      </c>
      <c r="T1865" s="13"/>
      <c r="U1865" s="13" t="s">
        <v>5</v>
      </c>
      <c r="V1865" s="15"/>
      <c r="W1865" s="20"/>
      <c r="X1865" s="194" t="s">
        <v>111</v>
      </c>
      <c r="Y1865" s="195"/>
      <c r="Z1865" s="196" t="s">
        <v>110</v>
      </c>
      <c r="AA1865" s="197"/>
      <c r="AB1865" s="20"/>
      <c r="AC1865" s="11" t="s">
        <v>18</v>
      </c>
      <c r="AD1865" s="13"/>
      <c r="AE1865" s="13" t="s">
        <v>19</v>
      </c>
      <c r="AF1865" s="15"/>
      <c r="AG1865" s="20"/>
      <c r="AH1865" s="194" t="s">
        <v>114</v>
      </c>
      <c r="AI1865" s="195"/>
      <c r="AJ1865" s="196" t="s">
        <v>115</v>
      </c>
      <c r="AK1865" s="197"/>
      <c r="AL1865" s="20"/>
      <c r="AM1865" s="11" t="s">
        <v>138</v>
      </c>
      <c r="AN1865" s="13"/>
      <c r="AO1865" s="13" t="s">
        <v>137</v>
      </c>
      <c r="AP1865" s="15"/>
      <c r="AR1865" s="194" t="s">
        <v>117</v>
      </c>
      <c r="AS1865" s="195"/>
      <c r="AT1865" s="196" t="s">
        <v>118</v>
      </c>
      <c r="AU1865" s="197"/>
      <c r="AV1865" s="36"/>
      <c r="AW1865" s="11" t="s">
        <v>142</v>
      </c>
      <c r="AX1865" s="13"/>
      <c r="AY1865" s="13" t="s">
        <v>141</v>
      </c>
      <c r="AZ1865" s="15"/>
      <c r="BA1865" s="20"/>
      <c r="BB1865" s="194" t="s">
        <v>122</v>
      </c>
      <c r="BC1865" s="195"/>
      <c r="BD1865" s="196" t="s">
        <v>121</v>
      </c>
      <c r="BE1865" s="197"/>
      <c r="BF1865" s="36"/>
      <c r="BG1865" s="11" t="s">
        <v>145</v>
      </c>
      <c r="BH1865" s="13"/>
      <c r="BI1865" s="13" t="s">
        <v>146</v>
      </c>
      <c r="BJ1865" s="15"/>
      <c r="BK1865" s="36"/>
      <c r="BL1865" s="194" t="s">
        <v>125</v>
      </c>
      <c r="BM1865" s="195"/>
      <c r="BN1865" s="196" t="s">
        <v>126</v>
      </c>
      <c r="BO1865" s="197"/>
      <c r="BP1865" s="36"/>
      <c r="BQ1865" s="11" t="s">
        <v>150</v>
      </c>
      <c r="BR1865" s="13"/>
      <c r="BS1865" s="13" t="s">
        <v>149</v>
      </c>
      <c r="BT1865" s="15"/>
      <c r="BU1865" s="20"/>
      <c r="BV1865" s="194" t="s">
        <v>129</v>
      </c>
      <c r="BW1865" s="195"/>
      <c r="BX1865" s="196" t="s">
        <v>130</v>
      </c>
      <c r="BY1865" s="197"/>
      <c r="BZ1865" s="36"/>
      <c r="CA1865" s="11" t="s">
        <v>154</v>
      </c>
      <c r="CB1865" s="13"/>
      <c r="CC1865" s="13" t="s">
        <v>153</v>
      </c>
      <c r="CD1865" s="15"/>
      <c r="CE1865" s="36"/>
      <c r="CF1865" s="194" t="s">
        <v>134</v>
      </c>
      <c r="CG1865" s="195"/>
      <c r="CH1865" s="196" t="s">
        <v>133</v>
      </c>
      <c r="CI1865" s="197"/>
      <c r="CK1865" s="11" t="s">
        <v>159</v>
      </c>
      <c r="CL1865" s="13"/>
      <c r="CM1865" s="13" t="s">
        <v>158</v>
      </c>
      <c r="CN1865" s="15"/>
      <c r="CP1865" s="109" t="s">
        <v>161</v>
      </c>
      <c r="CQ1865" s="110"/>
      <c r="CR1865" s="111" t="s">
        <v>162</v>
      </c>
      <c r="CS1865" s="112"/>
      <c r="CU1865" s="38" t="s">
        <v>29</v>
      </c>
      <c r="CW1865" s="55" t="s">
        <v>47</v>
      </c>
    </row>
    <row r="1866" spans="1:101" ht="18" customHeight="1" thickTop="1" thickBot="1">
      <c r="D1866" s="16">
        <v>0</v>
      </c>
      <c r="E1866" s="17">
        <f t="shared" ref="E1866" si="19776">$B1863*$E$4</f>
        <v>3.7466079999999997</v>
      </c>
      <c r="F1866" s="18">
        <v>1</v>
      </c>
      <c r="G1866" s="19">
        <v>0</v>
      </c>
      <c r="H1866" s="10"/>
      <c r="I1866" s="16">
        <v>0</v>
      </c>
      <c r="J1866" s="17">
        <v>0</v>
      </c>
      <c r="K1866" s="18">
        <v>1</v>
      </c>
      <c r="L1866" s="19">
        <v>0</v>
      </c>
      <c r="N1866" s="1">
        <f t="shared" ref="N1866" si="19777">D1866*I1863+F1866*I1866-E1866*J1863-G1866*J1866</f>
        <v>0</v>
      </c>
      <c r="O1866" s="4">
        <f t="shared" ref="O1866" si="19778">(D1866*J1863+E1866*I1863+F1866*J1866+G1866*I1866)</f>
        <v>3.7466079999999997</v>
      </c>
      <c r="P1866" s="2">
        <f t="shared" ref="P1866" si="19779">D1866*K1863+F1866*K1866-E1866*L1863-G1866*L1866</f>
        <v>-23.594173609471998</v>
      </c>
      <c r="Q1866" s="3">
        <f t="shared" ref="Q1866" si="19780">(D1866*L1863+E1866*K1863+F1866*L1866+G1866*K1866)</f>
        <v>0</v>
      </c>
      <c r="S1866" s="16">
        <v>0</v>
      </c>
      <c r="T1866" s="17">
        <f t="shared" ref="T1866" si="19781">$B1863*$T$4</f>
        <v>8.3006080000000004</v>
      </c>
      <c r="U1866" s="18">
        <v>1</v>
      </c>
      <c r="V1866" s="19">
        <v>0</v>
      </c>
      <c r="W1866" s="20"/>
      <c r="X1866" s="1">
        <f t="shared" ref="X1866" si="19782">N1866*S1863+P1866*S1866-O1866*T1863-Q1866*T1866</f>
        <v>0</v>
      </c>
      <c r="Y1866" s="4">
        <f t="shared" ref="Y1866" si="19783">(N1866*T1863+O1866*S1863+P1866*T1866+Q1866*S1866)</f>
        <v>-192.09937821617214</v>
      </c>
      <c r="Z1866" s="2">
        <f t="shared" ref="Z1866" si="19784">N1866*U1863+P1866*U1866-O1866*V1863-Q1866*V1866</f>
        <v>-23.594173609471998</v>
      </c>
      <c r="AA1866" s="3">
        <f t="shared" ref="AA1866" si="19785">(N1866*V1863+O1866*U1863+P1866*V1866+Q1866*U1866)</f>
        <v>0</v>
      </c>
      <c r="AB1866" s="20"/>
      <c r="AC1866" s="16">
        <v>0</v>
      </c>
      <c r="AD1866" s="17">
        <v>0</v>
      </c>
      <c r="AE1866" s="18">
        <v>1</v>
      </c>
      <c r="AF1866" s="19">
        <v>0</v>
      </c>
      <c r="AG1866" s="20"/>
      <c r="AH1866" s="1">
        <f t="shared" ref="AH1866" si="19786">X1866*AC1863+Z1866*AC1866-Y1866*AD1863-AA1866*AD1866</f>
        <v>0</v>
      </c>
      <c r="AI1866" s="4">
        <f t="shared" ref="AI1866" si="19787">(X1866*AD1863+Y1866*AC1863+Z1866*AD1866+AA1866*AC1866)</f>
        <v>-192.09937821617214</v>
      </c>
      <c r="AJ1866" s="2">
        <f t="shared" ref="AJ1866" si="19788">X1866*AE1863+Z1866*AE1866-Y1866*AF1863-AA1866*AF1866</f>
        <v>1489.659841717026</v>
      </c>
      <c r="AK1866" s="3">
        <f t="shared" ref="AK1866" si="19789">(X1866*AF1863+Y1866*AE1863+Z1866*AF1866+AA1866*AE1866)</f>
        <v>0</v>
      </c>
      <c r="AL1866" s="20"/>
      <c r="AM1866" s="16">
        <v>0</v>
      </c>
      <c r="AN1866" s="17">
        <f t="shared" ref="AN1866" si="19790">$B1863*$AN$4</f>
        <v>8.7664959999999983</v>
      </c>
      <c r="AO1866" s="18">
        <v>1</v>
      </c>
      <c r="AP1866" s="19">
        <v>0</v>
      </c>
      <c r="AR1866" s="1">
        <f t="shared" ref="AR1866" si="19791">AH1866*AM1863+AJ1866*AM1866-AI1866*AN1863-AK1866*AN1866</f>
        <v>0</v>
      </c>
      <c r="AS1866" s="4">
        <f t="shared" ref="AS1866" si="19792">(AH1866*AN1863+AI1866*AM1863+AJ1866*AN1866+AK1866*AM1866)</f>
        <v>12866.997665556768</v>
      </c>
      <c r="AT1866" s="2">
        <f t="shared" ref="AT1866" si="19793">AH1866*AO1863+AJ1866*AO1866-AI1866*AP1863-AK1866*AP1866</f>
        <v>1489.659841717026</v>
      </c>
      <c r="AU1866" s="3">
        <f t="shared" ref="AU1866" si="19794">(AH1866*AP1863+AI1866*AO1863+AJ1866*AP1866+AK1866*AO1866)</f>
        <v>0</v>
      </c>
      <c r="AV1866" s="20"/>
      <c r="AW1866" s="16">
        <v>0</v>
      </c>
      <c r="AX1866" s="17">
        <v>0</v>
      </c>
      <c r="AY1866" s="18">
        <v>1</v>
      </c>
      <c r="AZ1866" s="19">
        <v>0</v>
      </c>
      <c r="BA1866" s="20"/>
      <c r="BB1866" s="1">
        <f t="shared" ref="BB1866" si="19795">AR1866*AW1863+AT1866*AW1866-AS1866*AX1863-AU1866*AX1866</f>
        <v>0</v>
      </c>
      <c r="BC1866" s="4">
        <f t="shared" ref="BC1866" si="19796">(AR1866*AX1863+AS1866*AW1863+AT1866*AX1866+AU1866*AW1866)</f>
        <v>12866.997665556768</v>
      </c>
      <c r="BD1866" s="2">
        <f t="shared" ref="BD1866" si="19797">AR1866*AY1863+AT1866*AY1866-AS1866*AZ1863-AU1866*AZ1866</f>
        <v>-99869.522386813784</v>
      </c>
      <c r="BE1866" s="3">
        <f t="shared" ref="BE1866" si="19798">(AR1866*AZ1863+AS1866*AY1863+AT1866*AZ1866+AU1866*AY1866)</f>
        <v>0</v>
      </c>
      <c r="BF1866" s="20"/>
      <c r="BG1866" s="16">
        <v>0</v>
      </c>
      <c r="BH1866" s="17">
        <f t="shared" ref="BH1866" si="19799">$B1863*$BH$4</f>
        <v>8.3006080000000004</v>
      </c>
      <c r="BI1866" s="18">
        <v>1</v>
      </c>
      <c r="BJ1866" s="19">
        <v>0</v>
      </c>
      <c r="BK1866" s="20"/>
      <c r="BL1866" s="1">
        <f t="shared" ref="BL1866" si="19800">BB1866*BG1863+BD1866*BG1866-BC1866*BH1863-BE1866*BH1866</f>
        <v>0</v>
      </c>
      <c r="BM1866" s="4">
        <f t="shared" ref="BM1866" si="19801">(BB1866*BH1863+BC1866*BG1863+BD1866*BH1866+BE1866*BG1866)</f>
        <v>-816110.75881460891</v>
      </c>
      <c r="BN1866" s="2">
        <f t="shared" ref="BN1866" si="19802">BB1866*BI1863+BD1866*BI1866-BC1866*BJ1863-BE1866*BJ1866</f>
        <v>-99869.522386813784</v>
      </c>
      <c r="BO1866" s="3">
        <f t="shared" ref="BO1866" si="19803">(BB1866*BJ1863+BC1866*BI1863+BD1866*BJ1866+BE1866*BI1866)</f>
        <v>0</v>
      </c>
      <c r="BP1866" s="20"/>
      <c r="BQ1866" s="16">
        <v>0</v>
      </c>
      <c r="BR1866" s="17">
        <v>0</v>
      </c>
      <c r="BS1866" s="18">
        <v>1</v>
      </c>
      <c r="BT1866" s="19">
        <v>0</v>
      </c>
      <c r="BU1866" s="20"/>
      <c r="BV1866" s="1">
        <f t="shared" ref="BV1866" si="19804">BL1866*BQ1863+BN1866*BQ1866-BM1866*BR1863-BO1866*BR1866</f>
        <v>0</v>
      </c>
      <c r="BW1866" s="4">
        <f t="shared" ref="BW1866" si="19805">(BL1866*BR1863+BM1866*BQ1863+BN1866*BR1866+BO1866*BQ1866)</f>
        <v>-816110.75881460891</v>
      </c>
      <c r="BX1866" s="2">
        <f t="shared" ref="BX1866" si="19806">BL1866*BS1863+BN1866*BS1866-BM1866*BT1863-BO1866*BT1866</f>
        <v>5257394.8850036636</v>
      </c>
      <c r="BY1866" s="3">
        <f t="shared" ref="BY1866" si="19807">(BL1866*BT1863+BM1866*BS1863+BN1866*BT1866+BO1866*BS1866)</f>
        <v>0</v>
      </c>
      <c r="BZ1866" s="20"/>
      <c r="CA1866" s="16">
        <v>0</v>
      </c>
      <c r="CB1866" s="17">
        <f t="shared" ref="CB1866" si="19808">$B1863*$CB$4</f>
        <v>3.7466079999999997</v>
      </c>
      <c r="CC1866" s="18">
        <v>1</v>
      </c>
      <c r="CD1866" s="19">
        <v>0</v>
      </c>
      <c r="CE1866" s="20"/>
      <c r="CF1866" s="1">
        <f t="shared" ref="CF1866" si="19809">BV1866*CA1863+BX1866*CA1866-BW1866*CB1863-BY1866*CB1866</f>
        <v>0</v>
      </c>
      <c r="CG1866" s="4">
        <f t="shared" ref="CG1866" si="19810">(BV1866*CB1863+BW1866*CA1863+BX1866*CB1866+BY1866*CA1866)</f>
        <v>18881286.976499192</v>
      </c>
      <c r="CH1866" s="2">
        <f t="shared" ref="CH1866" si="19811">BV1866*CC1863+BX1866*CC1866-BW1866*CD1863-BY1866*CD1866</f>
        <v>5257394.8850036636</v>
      </c>
      <c r="CI1866" s="3">
        <f t="shared" ref="CI1866" si="19812">(BV1866*CD1863+BW1866*CC1863+BX1866*CD1866+BY1866*CC1866)</f>
        <v>0</v>
      </c>
      <c r="CK1866" s="16">
        <f t="shared" ref="CK1866" si="19813">1/$CL$4</f>
        <v>1</v>
      </c>
      <c r="CL1866" s="17">
        <v>0</v>
      </c>
      <c r="CM1866" s="18">
        <v>1</v>
      </c>
      <c r="CN1866" s="19">
        <v>0</v>
      </c>
      <c r="CP1866" s="1">
        <f t="shared" ref="CP1866" si="19814">CF1866*CK1863+CH1866*CK1866-CG1866*CL1863-CI1866*CL1866</f>
        <v>5257394.8850036636</v>
      </c>
      <c r="CQ1866" s="4">
        <f t="shared" ref="CQ1866" si="19815">(CF1866*CL1863+CG1866*CK1863+CH1866*CL1866+CI1866*CK1866)</f>
        <v>18881286.976499192</v>
      </c>
      <c r="CR1866" s="2">
        <f t="shared" ref="CR1866" si="19816">CF1866*CM1863+CH1866*CM1866-CG1866*CN1863-CI1866*CN1866</f>
        <v>5257394.8850036636</v>
      </c>
      <c r="CS1866" s="3">
        <f t="shared" ref="CS1866" si="19817">(CF1866*CN1863+CG1866*CM1863+CH1866*CN1866+CI1866*CM1866)</f>
        <v>0</v>
      </c>
      <c r="CU1866" s="39">
        <f t="shared" ref="CU1866" si="19818">(180/PI())*ATAN(-1*(CQ1863/CP1863))</f>
        <v>15.559581165619198</v>
      </c>
      <c r="CW1866" s="56">
        <f t="shared" ref="CW1866" si="19819">20*LOG(((1-(10^(CU1863/20)^2)*(1-((1-CW1863)/(1+CW1863))^2))^0.5))</f>
        <v>-2.8929823996598662E-14</v>
      </c>
    </row>
    <row r="1867" spans="1:101" ht="18" customHeight="1">
      <c r="E1867" s="20"/>
      <c r="F1867" s="20"/>
      <c r="G1867" s="20"/>
      <c r="H1867" s="20"/>
      <c r="I1867" s="20"/>
      <c r="J1867" s="20"/>
      <c r="K1867" s="20"/>
      <c r="L1867" s="20"/>
      <c r="M1867" s="20"/>
      <c r="N1867" s="20"/>
      <c r="O1867" s="20"/>
      <c r="P1867" s="20"/>
      <c r="Q1867" s="20"/>
      <c r="R1867" s="20"/>
      <c r="S1867" s="20"/>
      <c r="T1867" s="20"/>
      <c r="U1867" s="20"/>
      <c r="V1867" s="20"/>
      <c r="W1867" s="20"/>
      <c r="X1867" s="20"/>
      <c r="Y1867" s="20"/>
      <c r="Z1867" s="20"/>
      <c r="AA1867" s="20"/>
      <c r="AB1867" s="30"/>
      <c r="AC1867" s="20"/>
      <c r="AD1867" s="20"/>
      <c r="AE1867" s="20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</row>
    <row r="1868" spans="1:101" ht="18" customHeight="1"/>
    <row r="1869" spans="1:101" ht="18" customHeight="1" thickBot="1">
      <c r="A1869" s="23"/>
      <c r="B1869" s="23"/>
      <c r="C1869" s="23"/>
      <c r="D1869" s="20" t="s">
        <v>6</v>
      </c>
      <c r="E1869" s="20"/>
      <c r="F1869" s="20"/>
      <c r="G1869" s="20"/>
      <c r="H1869" s="20"/>
      <c r="I1869" s="20" t="s">
        <v>7</v>
      </c>
      <c r="J1869" s="20"/>
      <c r="K1869" s="20"/>
      <c r="L1869" s="20"/>
      <c r="M1869" s="23"/>
      <c r="N1869" s="23"/>
      <c r="O1869" s="24" t="s">
        <v>8</v>
      </c>
      <c r="P1869" s="23"/>
      <c r="Q1869" s="23"/>
      <c r="R1869" s="23"/>
      <c r="S1869" s="20"/>
      <c r="T1869" s="20" t="s">
        <v>9</v>
      </c>
      <c r="U1869" s="23"/>
      <c r="V1869" s="23"/>
      <c r="W1869" s="23"/>
      <c r="X1869" s="23"/>
      <c r="Y1869" s="24" t="s">
        <v>10</v>
      </c>
      <c r="Z1869" s="23"/>
      <c r="AA1869" s="23"/>
      <c r="AB1869" s="23"/>
      <c r="AC1869" s="24" t="s">
        <v>11</v>
      </c>
      <c r="AD1869" s="20"/>
      <c r="AE1869" s="20"/>
      <c r="AF1869" s="20"/>
      <c r="AG1869" s="20"/>
      <c r="AH1869" s="23"/>
      <c r="AI1869" s="24" t="s">
        <v>12</v>
      </c>
      <c r="AJ1869" s="23"/>
      <c r="AK1869" s="23"/>
      <c r="AL1869" s="20"/>
      <c r="AM1869" s="24" t="s">
        <v>21</v>
      </c>
      <c r="AN1869" s="20"/>
      <c r="AO1869" s="23"/>
      <c r="AP1869" s="23"/>
      <c r="AQ1869" s="23"/>
      <c r="AR1869" s="23"/>
      <c r="AS1869" s="24" t="s">
        <v>87</v>
      </c>
      <c r="AT1869" s="23"/>
      <c r="AU1869" s="23"/>
      <c r="AV1869" s="23"/>
      <c r="AW1869" s="24" t="s">
        <v>22</v>
      </c>
      <c r="AX1869" s="20"/>
      <c r="AY1869" s="20"/>
      <c r="AZ1869" s="20"/>
      <c r="BA1869" s="20"/>
      <c r="BB1869" s="23"/>
      <c r="BC1869" s="24" t="s">
        <v>13</v>
      </c>
      <c r="BD1869" s="23"/>
      <c r="BE1869" s="23"/>
      <c r="BF1869" s="23"/>
      <c r="BG1869" s="24" t="s">
        <v>23</v>
      </c>
      <c r="BH1869" s="20"/>
      <c r="BI1869" s="23"/>
      <c r="BJ1869" s="23"/>
      <c r="BK1869" s="23"/>
      <c r="BL1869" s="23"/>
      <c r="BM1869" s="24" t="s">
        <v>24</v>
      </c>
      <c r="BN1869" s="23"/>
      <c r="BO1869" s="23"/>
      <c r="BP1869" s="23"/>
      <c r="BQ1869" s="24" t="s">
        <v>22</v>
      </c>
      <c r="BR1869" s="20"/>
      <c r="BS1869" s="20"/>
      <c r="BT1869" s="20"/>
      <c r="BU1869" s="20"/>
      <c r="BV1869" s="23"/>
      <c r="BW1869" s="24" t="s">
        <v>25</v>
      </c>
      <c r="BX1869" s="23"/>
      <c r="BY1869" s="23"/>
      <c r="BZ1869" s="23"/>
      <c r="CA1869" s="24" t="s">
        <v>23</v>
      </c>
      <c r="CB1869" s="20"/>
      <c r="CC1869" s="23"/>
      <c r="CD1869" s="23"/>
      <c r="CE1869" s="23"/>
      <c r="CF1869" s="23"/>
      <c r="CG1869" s="24" t="s">
        <v>88</v>
      </c>
      <c r="CH1869" s="23"/>
      <c r="CI1869" s="23"/>
      <c r="CJ1869" s="23"/>
      <c r="CK1869" s="24" t="s">
        <v>155</v>
      </c>
      <c r="CL1869" s="24"/>
      <c r="CM1869" s="23"/>
      <c r="CN1869" s="23"/>
      <c r="CO1869" s="23"/>
      <c r="CP1869" s="23"/>
      <c r="CQ1869" s="24" t="s">
        <v>89</v>
      </c>
      <c r="CR1869" s="23"/>
      <c r="CS1869" s="23"/>
    </row>
    <row r="1870" spans="1:101" ht="18" customHeight="1" thickBot="1">
      <c r="A1870" s="23"/>
      <c r="B1870" s="33"/>
      <c r="C1870" s="23"/>
      <c r="D1870" s="7" t="s">
        <v>99</v>
      </c>
      <c r="E1870" s="8"/>
      <c r="F1870" s="8" t="s">
        <v>100</v>
      </c>
      <c r="G1870" s="9"/>
      <c r="H1870" s="10"/>
      <c r="I1870" s="7" t="s">
        <v>103</v>
      </c>
      <c r="J1870" s="8"/>
      <c r="K1870" s="8" t="s">
        <v>104</v>
      </c>
      <c r="L1870" s="9"/>
      <c r="M1870" s="23"/>
      <c r="N1870" s="194" t="s">
        <v>74</v>
      </c>
      <c r="O1870" s="195"/>
      <c r="P1870" s="196" t="s">
        <v>75</v>
      </c>
      <c r="Q1870" s="197"/>
      <c r="R1870" s="23"/>
      <c r="S1870" s="7" t="s">
        <v>2</v>
      </c>
      <c r="T1870" s="8"/>
      <c r="U1870" s="8" t="s">
        <v>3</v>
      </c>
      <c r="V1870" s="9"/>
      <c r="W1870" s="20"/>
      <c r="X1870" s="194" t="s">
        <v>108</v>
      </c>
      <c r="Y1870" s="195"/>
      <c r="Z1870" s="196" t="s">
        <v>109</v>
      </c>
      <c r="AA1870" s="197"/>
      <c r="AB1870" s="20"/>
      <c r="AC1870" s="7" t="s">
        <v>107</v>
      </c>
      <c r="AD1870" s="8"/>
      <c r="AE1870" s="8" t="s">
        <v>14</v>
      </c>
      <c r="AF1870" s="9"/>
      <c r="AG1870" s="20"/>
      <c r="AH1870" s="194" t="s">
        <v>112</v>
      </c>
      <c r="AI1870" s="195"/>
      <c r="AJ1870" s="196" t="s">
        <v>113</v>
      </c>
      <c r="AK1870" s="197"/>
      <c r="AL1870" s="20"/>
      <c r="AM1870" s="106" t="s">
        <v>135</v>
      </c>
      <c r="AN1870" s="107"/>
      <c r="AO1870" s="107" t="s">
        <v>136</v>
      </c>
      <c r="AP1870" s="108"/>
      <c r="AQ1870" s="23"/>
      <c r="AR1870" s="194" t="s">
        <v>116</v>
      </c>
      <c r="AS1870" s="195"/>
      <c r="AT1870" s="196" t="s">
        <v>0</v>
      </c>
      <c r="AU1870" s="197"/>
      <c r="AV1870" s="36"/>
      <c r="AW1870" s="7" t="s">
        <v>139</v>
      </c>
      <c r="AX1870" s="8"/>
      <c r="AY1870" s="8" t="s">
        <v>140</v>
      </c>
      <c r="AZ1870" s="9"/>
      <c r="BA1870" s="20"/>
      <c r="BB1870" s="194" t="s">
        <v>119</v>
      </c>
      <c r="BC1870" s="195"/>
      <c r="BD1870" s="196" t="s">
        <v>120</v>
      </c>
      <c r="BE1870" s="197"/>
      <c r="BF1870" s="36"/>
      <c r="BG1870" s="190" t="s">
        <v>143</v>
      </c>
      <c r="BH1870" s="191"/>
      <c r="BI1870" s="192" t="s">
        <v>144</v>
      </c>
      <c r="BJ1870" s="193"/>
      <c r="BK1870" s="36"/>
      <c r="BL1870" s="194" t="s">
        <v>123</v>
      </c>
      <c r="BM1870" s="195"/>
      <c r="BN1870" s="196" t="s">
        <v>124</v>
      </c>
      <c r="BO1870" s="197"/>
      <c r="BP1870" s="36"/>
      <c r="BQ1870" s="7" t="s">
        <v>147</v>
      </c>
      <c r="BR1870" s="8"/>
      <c r="BS1870" s="8" t="s">
        <v>148</v>
      </c>
      <c r="BT1870" s="9"/>
      <c r="BU1870" s="20"/>
      <c r="BV1870" s="194" t="s">
        <v>127</v>
      </c>
      <c r="BW1870" s="195"/>
      <c r="BX1870" s="196" t="s">
        <v>128</v>
      </c>
      <c r="BY1870" s="197"/>
      <c r="BZ1870" s="36"/>
      <c r="CA1870" s="7" t="s">
        <v>151</v>
      </c>
      <c r="CB1870" s="8"/>
      <c r="CC1870" s="8" t="s">
        <v>152</v>
      </c>
      <c r="CD1870" s="9"/>
      <c r="CE1870" s="36"/>
      <c r="CF1870" s="194" t="s">
        <v>131</v>
      </c>
      <c r="CG1870" s="195"/>
      <c r="CH1870" s="196" t="s">
        <v>132</v>
      </c>
      <c r="CI1870" s="197"/>
      <c r="CJ1870" s="23"/>
      <c r="CK1870" s="7" t="s">
        <v>156</v>
      </c>
      <c r="CL1870" s="8"/>
      <c r="CM1870" s="8" t="s">
        <v>157</v>
      </c>
      <c r="CN1870" s="9"/>
      <c r="CO1870" s="23"/>
      <c r="CP1870" s="194" t="s">
        <v>160</v>
      </c>
      <c r="CQ1870" s="195"/>
      <c r="CR1870" s="196" t="s">
        <v>132</v>
      </c>
      <c r="CS1870" s="197"/>
      <c r="CU1870" s="26" t="s">
        <v>15</v>
      </c>
      <c r="CW1870" s="52" t="s">
        <v>46</v>
      </c>
    </row>
    <row r="1871" spans="1:101" ht="18" customHeight="1" thickTop="1" thickBot="1">
      <c r="B1871" s="34">
        <v>4.62</v>
      </c>
      <c r="D1871" s="11">
        <v>1</v>
      </c>
      <c r="E1871" s="12">
        <v>0</v>
      </c>
      <c r="F1871" s="13">
        <v>0</v>
      </c>
      <c r="G1871" s="14">
        <v>0</v>
      </c>
      <c r="H1871" s="10"/>
      <c r="I1871" s="11">
        <v>1</v>
      </c>
      <c r="J1871" s="12">
        <v>0</v>
      </c>
      <c r="K1871" s="13">
        <v>0</v>
      </c>
      <c r="L1871" s="40">
        <f t="shared" ref="L1871" si="19820">$B1871*$J$4</f>
        <v>6.5929248000000005</v>
      </c>
      <c r="N1871" s="1">
        <f t="shared" ref="N1871" si="19821">D1871*I1871+F1871*I1874-E1871*J1871-G1871*J1874</f>
        <v>1</v>
      </c>
      <c r="O1871" s="4">
        <f t="shared" ref="O1871" si="19822">(D1871*J1871+E1871*I1871+F1871*J1874+G1871*I1874)</f>
        <v>0</v>
      </c>
      <c r="P1871" s="2">
        <f t="shared" ref="P1871" si="19823">D1871*K1871+F1871*K1874-E1871*L1871-G1871*L1874</f>
        <v>0</v>
      </c>
      <c r="Q1871" s="3">
        <f t="shared" ref="Q1871" si="19824">(D1871*L1871+E1871*K1871+F1871*L1874+G1871*K1874)</f>
        <v>6.5929248000000005</v>
      </c>
      <c r="S1871" s="11">
        <v>1</v>
      </c>
      <c r="T1871" s="12">
        <v>0</v>
      </c>
      <c r="U1871" s="13">
        <v>0</v>
      </c>
      <c r="V1871" s="13">
        <v>0</v>
      </c>
      <c r="W1871" s="20"/>
      <c r="X1871" s="1">
        <f t="shared" ref="X1871" si="19825">N1871*S1871+P1871*S1874-O1871*T1871-Q1871*T1874</f>
        <v>-53.963220357140486</v>
      </c>
      <c r="Y1871" s="4">
        <f t="shared" ref="Y1871" si="19826">(N1871*T1871+O1871*S1871+P1871*T1874+Q1871*S1874)</f>
        <v>0</v>
      </c>
      <c r="Z1871" s="2">
        <f t="shared" ref="Z1871" si="19827">N1871*U1871+P1871*U1874-O1871*V1871-Q1871*V1874</f>
        <v>0</v>
      </c>
      <c r="AA1871" s="3">
        <f t="shared" ref="AA1871" si="19828">(N1871*V1871+O1871*U1871+P1871*V1874+Q1871*U1874)</f>
        <v>6.5929248000000005</v>
      </c>
      <c r="AB1871" s="20"/>
      <c r="AC1871" s="11">
        <v>1</v>
      </c>
      <c r="AD1871" s="12">
        <v>0</v>
      </c>
      <c r="AE1871" s="13">
        <v>0</v>
      </c>
      <c r="AF1871" s="40">
        <f t="shared" ref="AF1871" si="19829">$B1871*$AD$4</f>
        <v>7.9117038000000006</v>
      </c>
      <c r="AG1871" s="20"/>
      <c r="AH1871" s="1">
        <f t="shared" ref="AH1871" si="19830">X1871*AC1871+Z1871*AC1874-Y1871*AD1871-AA1871*AD1874</f>
        <v>-53.963220357140486</v>
      </c>
      <c r="AI1871" s="4">
        <f t="shared" ref="AI1871" si="19831">(X1871*AD1871+Y1871*AC1871+Z1871*AD1874+AA1871*AC1874)</f>
        <v>0</v>
      </c>
      <c r="AJ1871" s="2">
        <f t="shared" ref="AJ1871" si="19832">X1871*AE1871+Z1871*AE1874-Y1871*AF1871-AA1871*AF1874</f>
        <v>0</v>
      </c>
      <c r="AK1871" s="3">
        <f t="shared" ref="AK1871" si="19833">(X1871*AF1871+Y1871*AE1871+Z1871*AF1874+AA1871*AE1874)</f>
        <v>-420.34809075982577</v>
      </c>
      <c r="AL1871" s="20"/>
      <c r="AM1871" s="11">
        <v>1</v>
      </c>
      <c r="AN1871" s="12">
        <v>0</v>
      </c>
      <c r="AO1871" s="13">
        <v>0</v>
      </c>
      <c r="AP1871" s="14">
        <v>0</v>
      </c>
      <c r="AR1871" s="1">
        <f t="shared" ref="AR1871" si="19834">AH1871*AM1871+AJ1871*AM1874-AI1871*AN1871-AK1871*AN1874</f>
        <v>3647.0382874454381</v>
      </c>
      <c r="AS1871" s="4">
        <f t="shared" ref="AS1871" si="19835">(AH1871*AN1871+AI1871*AM1871+AJ1871*AN1874+AK1871*AM1874)</f>
        <v>0</v>
      </c>
      <c r="AT1871" s="2">
        <f t="shared" ref="AT1871" si="19836">AH1871*AO1871+AJ1871*AO1874-AI1871*AP1871-AK1871*AP1874</f>
        <v>0</v>
      </c>
      <c r="AU1871" s="3">
        <f t="shared" ref="AU1871" si="19837">(AH1871*AP1871+AI1871*AO1871+AJ1871*AP1874+AK1871*AO1874)</f>
        <v>-420.34809075982577</v>
      </c>
      <c r="AV1871" s="20"/>
      <c r="AW1871" s="11">
        <v>1</v>
      </c>
      <c r="AX1871" s="12">
        <v>0</v>
      </c>
      <c r="AY1871" s="13">
        <v>0</v>
      </c>
      <c r="AZ1871" s="40">
        <f t="shared" ref="AZ1871" si="19838">$B1871*$AX$4</f>
        <v>7.9117038000000006</v>
      </c>
      <c r="BA1871" s="20"/>
      <c r="BB1871" s="1">
        <f t="shared" ref="BB1871" si="19839">AR1871*AW1871+AT1871*AW1874-AS1871*AX1871-AU1871*AX1874</f>
        <v>3647.0382874454381</v>
      </c>
      <c r="BC1871" s="4">
        <f t="shared" ref="BC1871" si="19840">(AR1871*AX1871+AS1871*AW1871+AT1871*AX1874+AU1871*AW1874)</f>
        <v>0</v>
      </c>
      <c r="BD1871" s="2">
        <f t="shared" ref="BD1871" si="19841">AR1871*AY1871+AT1871*AY1874-AS1871*AZ1871-AU1871*AZ1874</f>
        <v>0</v>
      </c>
      <c r="BE1871" s="3">
        <f t="shared" ref="BE1871" si="19842">(AR1871*AZ1871+AS1871*AY1871+AT1871*AZ1874+AU1871*AY1874)</f>
        <v>28433.938586767741</v>
      </c>
      <c r="BF1871" s="20"/>
      <c r="BG1871" s="11">
        <v>1</v>
      </c>
      <c r="BH1871" s="12">
        <v>0</v>
      </c>
      <c r="BI1871" s="13">
        <v>0</v>
      </c>
      <c r="BJ1871" s="14">
        <v>0</v>
      </c>
      <c r="BK1871" s="20"/>
      <c r="BL1871" s="1">
        <f t="shared" ref="BL1871" si="19843">BB1871*BG1871+BD1871*BG1874-BC1871*BH1871-BE1871*BH1874</f>
        <v>-233398.10928740862</v>
      </c>
      <c r="BM1871" s="4">
        <f t="shared" ref="BM1871" si="19844">(BB1871*BH1871+BC1871*BG1871+BD1871*BH1874+BE1871*BG1874)</f>
        <v>0</v>
      </c>
      <c r="BN1871" s="2">
        <f t="shared" ref="BN1871" si="19845">BB1871*BI1871+BD1871*BI1874-BC1871*BJ1871-BE1871*BJ1874</f>
        <v>0</v>
      </c>
      <c r="BO1871" s="3">
        <f t="shared" ref="BO1871" si="19846">(BB1871*BJ1871+BC1871*BI1871+BD1871*BJ1874+BE1871*BI1874)</f>
        <v>28433.938586767741</v>
      </c>
      <c r="BP1871" s="20"/>
      <c r="BQ1871" s="11">
        <v>1</v>
      </c>
      <c r="BR1871" s="12">
        <v>0</v>
      </c>
      <c r="BS1871" s="13">
        <v>0</v>
      </c>
      <c r="BT1871" s="40">
        <f t="shared" ref="BT1871" si="19847">$B1871*BR$4</f>
        <v>6.5929248000000005</v>
      </c>
      <c r="BU1871" s="20"/>
      <c r="BV1871" s="1">
        <f t="shared" ref="BV1871" si="19848">BL1871*BQ1871+BN1871*BQ1874-BM1871*BR1871-BO1871*BR1874</f>
        <v>-233398.10928740862</v>
      </c>
      <c r="BW1871" s="4">
        <f t="shared" ref="BW1871" si="19849">(BL1871*BR1871+BM1871*BQ1871+BN1871*BR1874+BO1871*BQ1874)</f>
        <v>0</v>
      </c>
      <c r="BX1871" s="2">
        <f t="shared" ref="BX1871" si="19850">BL1871*BS1871+BN1871*BS1874-BM1871*BT1871-BO1871*BT1874</f>
        <v>0</v>
      </c>
      <c r="BY1871" s="3">
        <f t="shared" ref="BY1871" si="19851">(BL1871*BT1871+BM1871*BS1871+BN1871*BT1874+BO1871*BS1874)</f>
        <v>-1510342.244407299</v>
      </c>
      <c r="BZ1871" s="20"/>
      <c r="CA1871" s="11">
        <v>1</v>
      </c>
      <c r="CB1871" s="12">
        <v>0</v>
      </c>
      <c r="CC1871" s="13">
        <v>0</v>
      </c>
      <c r="CD1871" s="14">
        <v>0</v>
      </c>
      <c r="CE1871" s="20"/>
      <c r="CF1871" s="1">
        <f t="shared" ref="CF1871" si="19852">BV1871*CA1871+BX1871*CA1874-BW1871*CB1871-BY1871*CB1874</f>
        <v>5449865.0973714311</v>
      </c>
      <c r="CG1871" s="4">
        <f t="shared" ref="CG1871" si="19853">(BV1871*CB1871+BW1871*CA1871+BX1871*CB1874+BY1871*CA1874)</f>
        <v>0</v>
      </c>
      <c r="CH1871" s="2">
        <f t="shared" ref="CH1871" si="19854">BV1871*CC1871+BX1871*CC1874-BW1871*CD1871-BY1871*CD1874</f>
        <v>0</v>
      </c>
      <c r="CI1871" s="3">
        <f t="shared" ref="CI1871" si="19855">(BV1871*CD1871+BW1871*CC1871+BX1871*CD1874+BY1871*CC1874)</f>
        <v>-1510342.244407299</v>
      </c>
      <c r="CJ1871" s="28"/>
      <c r="CK1871" s="11">
        <v>1</v>
      </c>
      <c r="CL1871" s="12">
        <v>0</v>
      </c>
      <c r="CM1871" s="13">
        <v>0</v>
      </c>
      <c r="CN1871" s="14">
        <v>0</v>
      </c>
      <c r="CP1871" s="1">
        <f t="shared" ref="CP1871" si="19856">CF1871*CK1871+CH1871*CK1874-CG1871*CL1871-CI1871*CL1874</f>
        <v>5449865.0973714311</v>
      </c>
      <c r="CQ1871" s="4">
        <f t="shared" ref="CQ1871" si="19857">(CF1871*CL1871+CG1871*CK1871+CH1871*CL1874+CI1871*CK1874)</f>
        <v>-1510342.244407299</v>
      </c>
      <c r="CR1871" s="2">
        <f t="shared" ref="CR1871" si="19858">CF1871*CM1871+CH1871*CM1874-CG1871*CN1871-CI1871*CN1874</f>
        <v>0</v>
      </c>
      <c r="CS1871" s="3">
        <f t="shared" ref="CS1871" si="19859">(CF1871*CN1871+CG1871*CM1871+CH1871*CN1874+CI1871*CM1874)</f>
        <v>-1510342.244407299</v>
      </c>
      <c r="CU1871" s="29">
        <f t="shared" ref="CU1871" si="19860">20*LOG(((1+$CL$4)/$CL$4)/((CP1871+CP1874)^2+(CQ1871+CQ1874)^2)^0.5)</f>
        <v>-140.49604941230845</v>
      </c>
      <c r="CW1871" s="53">
        <f t="shared" ref="CW1871" si="19861">((CP1871^2+CQ1871^2)^0.5)/((CP1874^2+CQ1874^2)^0.5)</f>
        <v>0.2771338771552001</v>
      </c>
    </row>
    <row r="1872" spans="1:101" ht="18" customHeight="1" thickBot="1">
      <c r="D1872" s="11"/>
      <c r="E1872" s="13"/>
      <c r="F1872" s="13"/>
      <c r="G1872" s="15"/>
      <c r="H1872" s="10"/>
      <c r="I1872" s="11"/>
      <c r="J1872" s="13"/>
      <c r="K1872" s="13"/>
      <c r="L1872" s="15"/>
      <c r="N1872" s="5"/>
      <c r="Q1872" s="6"/>
      <c r="S1872" s="11"/>
      <c r="T1872" s="13"/>
      <c r="U1872" s="13"/>
      <c r="V1872" s="15"/>
      <c r="W1872" s="20"/>
      <c r="X1872" s="5"/>
      <c r="AA1872" s="6"/>
      <c r="AB1872" s="20"/>
      <c r="AC1872" s="11"/>
      <c r="AD1872" s="13"/>
      <c r="AE1872" s="13"/>
      <c r="AF1872" s="15"/>
      <c r="AG1872" s="20"/>
      <c r="AH1872" s="5"/>
      <c r="AK1872" s="6"/>
      <c r="AL1872" s="20"/>
      <c r="AM1872" s="11"/>
      <c r="AN1872" s="13"/>
      <c r="AO1872" s="13"/>
      <c r="AP1872" s="15"/>
      <c r="AR1872" s="5"/>
      <c r="AU1872" s="6"/>
      <c r="AW1872" s="11"/>
      <c r="AX1872" s="13"/>
      <c r="AY1872" s="13"/>
      <c r="AZ1872" s="15"/>
      <c r="BA1872" s="20"/>
      <c r="BB1872" s="5"/>
      <c r="BE1872" s="6"/>
      <c r="BG1872" s="11"/>
      <c r="BH1872" s="13"/>
      <c r="BI1872" s="13"/>
      <c r="BJ1872" s="15"/>
      <c r="BL1872" s="5"/>
      <c r="BO1872" s="6"/>
      <c r="BQ1872" s="11"/>
      <c r="BR1872" s="13"/>
      <c r="BS1872" s="13"/>
      <c r="BT1872" s="15"/>
      <c r="BU1872" s="20"/>
      <c r="BV1872" s="5"/>
      <c r="BY1872" s="6"/>
      <c r="CA1872" s="11"/>
      <c r="CB1872" s="13"/>
      <c r="CC1872" s="13"/>
      <c r="CD1872" s="15"/>
      <c r="CF1872" s="5"/>
      <c r="CI1872" s="6"/>
      <c r="CK1872" s="11"/>
      <c r="CL1872" s="13"/>
      <c r="CM1872" s="13"/>
      <c r="CN1872" s="15"/>
      <c r="CP1872" s="5"/>
      <c r="CS1872" s="6"/>
      <c r="CW1872" s="54"/>
    </row>
    <row r="1873" spans="1:101" ht="18" customHeight="1" thickBot="1">
      <c r="D1873" s="11" t="s">
        <v>101</v>
      </c>
      <c r="E1873" s="13"/>
      <c r="F1873" s="13" t="s">
        <v>102</v>
      </c>
      <c r="G1873" s="15"/>
      <c r="H1873" s="10"/>
      <c r="I1873" s="11" t="s">
        <v>106</v>
      </c>
      <c r="J1873" s="13"/>
      <c r="K1873" s="13" t="s">
        <v>105</v>
      </c>
      <c r="L1873" s="15"/>
      <c r="N1873" s="194" t="s">
        <v>16</v>
      </c>
      <c r="O1873" s="195"/>
      <c r="P1873" s="196" t="s">
        <v>17</v>
      </c>
      <c r="Q1873" s="197"/>
      <c r="S1873" s="11" t="s">
        <v>4</v>
      </c>
      <c r="T1873" s="13"/>
      <c r="U1873" s="13" t="s">
        <v>5</v>
      </c>
      <c r="V1873" s="15"/>
      <c r="W1873" s="20"/>
      <c r="X1873" s="194" t="s">
        <v>111</v>
      </c>
      <c r="Y1873" s="195"/>
      <c r="Z1873" s="196" t="s">
        <v>110</v>
      </c>
      <c r="AA1873" s="197"/>
      <c r="AB1873" s="20"/>
      <c r="AC1873" s="11" t="s">
        <v>18</v>
      </c>
      <c r="AD1873" s="13"/>
      <c r="AE1873" s="13" t="s">
        <v>19</v>
      </c>
      <c r="AF1873" s="15"/>
      <c r="AG1873" s="20"/>
      <c r="AH1873" s="194" t="s">
        <v>114</v>
      </c>
      <c r="AI1873" s="195"/>
      <c r="AJ1873" s="196" t="s">
        <v>115</v>
      </c>
      <c r="AK1873" s="197"/>
      <c r="AL1873" s="20"/>
      <c r="AM1873" s="11" t="s">
        <v>138</v>
      </c>
      <c r="AN1873" s="13"/>
      <c r="AO1873" s="13" t="s">
        <v>137</v>
      </c>
      <c r="AP1873" s="15"/>
      <c r="AR1873" s="194" t="s">
        <v>117</v>
      </c>
      <c r="AS1873" s="195"/>
      <c r="AT1873" s="196" t="s">
        <v>118</v>
      </c>
      <c r="AU1873" s="197"/>
      <c r="AV1873" s="36"/>
      <c r="AW1873" s="11" t="s">
        <v>142</v>
      </c>
      <c r="AX1873" s="13"/>
      <c r="AY1873" s="13" t="s">
        <v>141</v>
      </c>
      <c r="AZ1873" s="15"/>
      <c r="BA1873" s="20"/>
      <c r="BB1873" s="194" t="s">
        <v>122</v>
      </c>
      <c r="BC1873" s="195"/>
      <c r="BD1873" s="196" t="s">
        <v>121</v>
      </c>
      <c r="BE1873" s="197"/>
      <c r="BF1873" s="36"/>
      <c r="BG1873" s="11" t="s">
        <v>145</v>
      </c>
      <c r="BH1873" s="13"/>
      <c r="BI1873" s="13" t="s">
        <v>146</v>
      </c>
      <c r="BJ1873" s="15"/>
      <c r="BK1873" s="36"/>
      <c r="BL1873" s="194" t="s">
        <v>125</v>
      </c>
      <c r="BM1873" s="195"/>
      <c r="BN1873" s="196" t="s">
        <v>126</v>
      </c>
      <c r="BO1873" s="197"/>
      <c r="BP1873" s="36"/>
      <c r="BQ1873" s="11" t="s">
        <v>150</v>
      </c>
      <c r="BR1873" s="13"/>
      <c r="BS1873" s="13" t="s">
        <v>149</v>
      </c>
      <c r="BT1873" s="15"/>
      <c r="BU1873" s="20"/>
      <c r="BV1873" s="194" t="s">
        <v>129</v>
      </c>
      <c r="BW1873" s="195"/>
      <c r="BX1873" s="196" t="s">
        <v>130</v>
      </c>
      <c r="BY1873" s="197"/>
      <c r="BZ1873" s="36"/>
      <c r="CA1873" s="11" t="s">
        <v>154</v>
      </c>
      <c r="CB1873" s="13"/>
      <c r="CC1873" s="13" t="s">
        <v>153</v>
      </c>
      <c r="CD1873" s="15"/>
      <c r="CE1873" s="36"/>
      <c r="CF1873" s="194" t="s">
        <v>134</v>
      </c>
      <c r="CG1873" s="195"/>
      <c r="CH1873" s="196" t="s">
        <v>133</v>
      </c>
      <c r="CI1873" s="197"/>
      <c r="CK1873" s="11" t="s">
        <v>159</v>
      </c>
      <c r="CL1873" s="13"/>
      <c r="CM1873" s="13" t="s">
        <v>158</v>
      </c>
      <c r="CN1873" s="15"/>
      <c r="CP1873" s="109" t="s">
        <v>161</v>
      </c>
      <c r="CQ1873" s="110"/>
      <c r="CR1873" s="111" t="s">
        <v>162</v>
      </c>
      <c r="CS1873" s="112"/>
      <c r="CU1873" s="38" t="s">
        <v>29</v>
      </c>
      <c r="CW1873" s="55" t="s">
        <v>47</v>
      </c>
    </row>
    <row r="1874" spans="1:101" ht="18" customHeight="1" thickTop="1" thickBot="1">
      <c r="D1874" s="16">
        <v>0</v>
      </c>
      <c r="E1874" s="17">
        <f t="shared" ref="E1874" si="19862">$B1871*$E$4</f>
        <v>3.7628976000000001</v>
      </c>
      <c r="F1874" s="18">
        <v>1</v>
      </c>
      <c r="G1874" s="19">
        <v>0</v>
      </c>
      <c r="H1874" s="10"/>
      <c r="I1874" s="16">
        <v>0</v>
      </c>
      <c r="J1874" s="17">
        <v>0</v>
      </c>
      <c r="K1874" s="18">
        <v>1</v>
      </c>
      <c r="L1874" s="19">
        <v>0</v>
      </c>
      <c r="N1874" s="1">
        <f t="shared" ref="N1874" si="19863">D1874*I1871+F1874*I1874-E1874*J1871-G1874*J1874</f>
        <v>0</v>
      </c>
      <c r="O1874" s="4">
        <f t="shared" ref="O1874" si="19864">(D1874*J1871+E1874*I1871+F1874*J1874+G1874*I1874)</f>
        <v>3.7628976000000001</v>
      </c>
      <c r="P1874" s="2">
        <f t="shared" ref="P1874" si="19865">D1874*K1871+F1874*K1874-E1874*L1871-G1874*L1874</f>
        <v>-23.80850090690048</v>
      </c>
      <c r="Q1874" s="3">
        <f t="shared" ref="Q1874" si="19866">(D1874*L1871+E1874*K1871+F1874*L1874+G1874*K1874)</f>
        <v>0</v>
      </c>
      <c r="S1874" s="16">
        <v>0</v>
      </c>
      <c r="T1874" s="17">
        <f t="shared" ref="T1874" si="19867">$B1871*$T$4</f>
        <v>8.3366976000000008</v>
      </c>
      <c r="U1874" s="18">
        <v>1</v>
      </c>
      <c r="V1874" s="19">
        <v>0</v>
      </c>
      <c r="W1874" s="20"/>
      <c r="X1874" s="1">
        <f t="shared" ref="X1874" si="19868">N1874*S1871+P1874*S1874-O1874*T1871-Q1874*T1874</f>
        <v>0</v>
      </c>
      <c r="Y1874" s="4">
        <f t="shared" ref="Y1874" si="19869">(N1874*T1871+O1874*S1871+P1874*T1874+Q1874*S1874)</f>
        <v>-194.72137477015508</v>
      </c>
      <c r="Z1874" s="2">
        <f t="shared" ref="Z1874" si="19870">N1874*U1871+P1874*U1874-O1874*V1871-Q1874*V1874</f>
        <v>-23.80850090690048</v>
      </c>
      <c r="AA1874" s="3">
        <f t="shared" ref="AA1874" si="19871">(N1874*V1871+O1874*U1871+P1874*V1874+Q1874*U1874)</f>
        <v>0</v>
      </c>
      <c r="AB1874" s="20"/>
      <c r="AC1874" s="16">
        <v>0</v>
      </c>
      <c r="AD1874" s="17">
        <v>0</v>
      </c>
      <c r="AE1874" s="18">
        <v>1</v>
      </c>
      <c r="AF1874" s="19">
        <v>0</v>
      </c>
      <c r="AG1874" s="20"/>
      <c r="AH1874" s="1">
        <f t="shared" ref="AH1874" si="19872">X1874*AC1871+Z1874*AC1874-Y1874*AD1871-AA1874*AD1874</f>
        <v>0</v>
      </c>
      <c r="AI1874" s="4">
        <f t="shared" ref="AI1874" si="19873">(X1874*AD1871+Y1874*AC1871+Z1874*AD1874+AA1874*AC1874)</f>
        <v>-194.72137477015508</v>
      </c>
      <c r="AJ1874" s="2">
        <f t="shared" ref="AJ1874" si="19874">X1874*AE1871+Z1874*AE1874-Y1874*AF1871-AA1874*AF1874</f>
        <v>1516.7693398033598</v>
      </c>
      <c r="AK1874" s="3">
        <f t="shared" ref="AK1874" si="19875">(X1874*AF1871+Y1874*AE1871+Z1874*AF1874+AA1874*AE1874)</f>
        <v>0</v>
      </c>
      <c r="AL1874" s="20"/>
      <c r="AM1874" s="16">
        <v>0</v>
      </c>
      <c r="AN1874" s="17">
        <f t="shared" ref="AN1874" si="19876">$B1871*$AN$4</f>
        <v>8.8046112000000001</v>
      </c>
      <c r="AO1874" s="18">
        <v>1</v>
      </c>
      <c r="AP1874" s="19">
        <v>0</v>
      </c>
      <c r="AR1874" s="1">
        <f t="shared" ref="AR1874" si="19877">AH1874*AM1871+AJ1874*AM1874-AI1874*AN1871-AK1874*AN1874</f>
        <v>0</v>
      </c>
      <c r="AS1874" s="4">
        <f t="shared" ref="AS1874" si="19878">(AH1874*AN1871+AI1874*AM1871+AJ1874*AN1874+AK1874*AM1874)</f>
        <v>13159.842942279112</v>
      </c>
      <c r="AT1874" s="2">
        <f t="shared" ref="AT1874" si="19879">AH1874*AO1871+AJ1874*AO1874-AI1874*AP1871-AK1874*AP1874</f>
        <v>1516.7693398033598</v>
      </c>
      <c r="AU1874" s="3">
        <f t="shared" ref="AU1874" si="19880">(AH1874*AP1871+AI1874*AO1871+AJ1874*AP1874+AK1874*AO1874)</f>
        <v>0</v>
      </c>
      <c r="AV1874" s="20"/>
      <c r="AW1874" s="16">
        <v>0</v>
      </c>
      <c r="AX1874" s="17">
        <v>0</v>
      </c>
      <c r="AY1874" s="18">
        <v>1</v>
      </c>
      <c r="AZ1874" s="19">
        <v>0</v>
      </c>
      <c r="BA1874" s="20"/>
      <c r="BB1874" s="1">
        <f t="shared" ref="BB1874" si="19881">AR1874*AW1871+AT1874*AW1874-AS1874*AX1871-AU1874*AX1874</f>
        <v>0</v>
      </c>
      <c r="BC1874" s="4">
        <f t="shared" ref="BC1874" si="19882">(AR1874*AX1871+AS1874*AW1871+AT1874*AX1874+AU1874*AW1874)</f>
        <v>13159.842942279112</v>
      </c>
      <c r="BD1874" s="2">
        <f t="shared" ref="BD1874" si="19883">AR1874*AY1871+AT1874*AY1874-AS1874*AZ1871-AU1874*AZ1874</f>
        <v>-102600.01007402949</v>
      </c>
      <c r="BE1874" s="3">
        <f t="shared" ref="BE1874" si="19884">(AR1874*AZ1871+AS1874*AY1871+AT1874*AZ1874+AU1874*AY1874)</f>
        <v>0</v>
      </c>
      <c r="BF1874" s="20"/>
      <c r="BG1874" s="16">
        <v>0</v>
      </c>
      <c r="BH1874" s="17">
        <f t="shared" ref="BH1874" si="19885">$B1871*$BH$4</f>
        <v>8.3366976000000008</v>
      </c>
      <c r="BI1874" s="18">
        <v>1</v>
      </c>
      <c r="BJ1874" s="19">
        <v>0</v>
      </c>
      <c r="BK1874" s="20"/>
      <c r="BL1874" s="1">
        <f t="shared" ref="BL1874" si="19886">BB1874*BG1871+BD1874*BG1874-BC1874*BH1871-BE1874*BH1874</f>
        <v>0</v>
      </c>
      <c r="BM1874" s="4">
        <f t="shared" ref="BM1874" si="19887">(BB1874*BH1871+BC1874*BG1871+BD1874*BH1874+BE1874*BG1874)</f>
        <v>-842185.41480185848</v>
      </c>
      <c r="BN1874" s="2">
        <f t="shared" ref="BN1874" si="19888">BB1874*BI1871+BD1874*BI1874-BC1874*BJ1871-BE1874*BJ1874</f>
        <v>-102600.01007402949</v>
      </c>
      <c r="BO1874" s="3">
        <f t="shared" ref="BO1874" si="19889">(BB1874*BJ1871+BC1874*BI1871+BD1874*BJ1874+BE1874*BI1874)</f>
        <v>0</v>
      </c>
      <c r="BP1874" s="20"/>
      <c r="BQ1874" s="16">
        <v>0</v>
      </c>
      <c r="BR1874" s="17">
        <v>0</v>
      </c>
      <c r="BS1874" s="18">
        <v>1</v>
      </c>
      <c r="BT1874" s="19">
        <v>0</v>
      </c>
      <c r="BU1874" s="20"/>
      <c r="BV1874" s="1">
        <f t="shared" ref="BV1874" si="19890">BL1874*BQ1871+BN1874*BQ1874-BM1874*BR1871-BO1874*BR1874</f>
        <v>0</v>
      </c>
      <c r="BW1874" s="4">
        <f t="shared" ref="BW1874" si="19891">(BL1874*BR1871+BM1874*BQ1871+BN1874*BR1874+BO1874*BQ1874)</f>
        <v>-842185.41480185848</v>
      </c>
      <c r="BX1874" s="2">
        <f t="shared" ref="BX1874" si="19892">BL1874*BS1871+BN1874*BS1874-BM1874*BT1871-BO1874*BT1874</f>
        <v>5449865.0973714301</v>
      </c>
      <c r="BY1874" s="3">
        <f t="shared" ref="BY1874" si="19893">(BL1874*BT1871+BM1874*BS1871+BN1874*BT1874+BO1874*BS1874)</f>
        <v>0</v>
      </c>
      <c r="BZ1874" s="20"/>
      <c r="CA1874" s="16">
        <v>0</v>
      </c>
      <c r="CB1874" s="17">
        <f t="shared" ref="CB1874" si="19894">$B1871*$CB$4</f>
        <v>3.7628976000000001</v>
      </c>
      <c r="CC1874" s="18">
        <v>1</v>
      </c>
      <c r="CD1874" s="19">
        <v>0</v>
      </c>
      <c r="CE1874" s="20"/>
      <c r="CF1874" s="1">
        <f t="shared" ref="CF1874" si="19895">BV1874*CA1871+BX1874*CA1874-BW1874*CB1871-BY1874*CB1874</f>
        <v>0</v>
      </c>
      <c r="CG1874" s="4">
        <f t="shared" ref="CG1874" si="19896">(BV1874*CB1871+BW1874*CA1871+BX1874*CB1874+BY1874*CA1874)</f>
        <v>19665098.880420864</v>
      </c>
      <c r="CH1874" s="2">
        <f t="shared" ref="CH1874" si="19897">BV1874*CC1871+BX1874*CC1874-BW1874*CD1871-BY1874*CD1874</f>
        <v>5449865.0973714301</v>
      </c>
      <c r="CI1874" s="3">
        <f t="shared" ref="CI1874" si="19898">(BV1874*CD1871+BW1874*CC1871+BX1874*CD1874+BY1874*CC1874)</f>
        <v>0</v>
      </c>
      <c r="CK1874" s="16">
        <f t="shared" ref="CK1874" si="19899">1/$CL$4</f>
        <v>1</v>
      </c>
      <c r="CL1874" s="17">
        <v>0</v>
      </c>
      <c r="CM1874" s="18">
        <v>1</v>
      </c>
      <c r="CN1874" s="19">
        <v>0</v>
      </c>
      <c r="CP1874" s="1">
        <f t="shared" ref="CP1874" si="19900">CF1874*CK1871+CH1874*CK1874-CG1874*CL1871-CI1874*CL1874</f>
        <v>5449865.0973714301</v>
      </c>
      <c r="CQ1874" s="4">
        <f t="shared" ref="CQ1874" si="19901">(CF1874*CL1871+CG1874*CK1871+CH1874*CL1874+CI1874*CK1874)</f>
        <v>19665098.880420864</v>
      </c>
      <c r="CR1874" s="2">
        <f t="shared" ref="CR1874" si="19902">CF1874*CM1871+CH1874*CM1874-CG1874*CN1871-CI1874*CN1874</f>
        <v>5449865.0973714301</v>
      </c>
      <c r="CS1874" s="3">
        <f t="shared" ref="CS1874" si="19903">(CF1874*CN1871+CG1874*CM1871+CH1874*CN1874+CI1874*CM1874)</f>
        <v>0</v>
      </c>
      <c r="CU1874" s="39">
        <f t="shared" ref="CU1874" si="19904">(180/PI())*ATAN(-1*(CQ1871/CP1871))</f>
        <v>15.48985527447504</v>
      </c>
      <c r="CW1874" s="56">
        <f t="shared" ref="CW1874" si="19905">20*LOG(((1-(10^(CU1871/20)^2)*(1-((1-CW1871)/(1+CW1871))^2))^0.5))</f>
        <v>-2.7001169063492082E-14</v>
      </c>
    </row>
    <row r="1875" spans="1:101" ht="18" customHeight="1">
      <c r="E1875" s="20"/>
      <c r="F1875" s="20"/>
      <c r="G1875" s="20"/>
      <c r="H1875" s="20"/>
      <c r="I1875" s="20"/>
      <c r="J1875" s="20"/>
      <c r="K1875" s="20"/>
      <c r="L1875" s="20"/>
      <c r="M1875" s="20"/>
      <c r="N1875" s="20"/>
      <c r="O1875" s="20"/>
      <c r="P1875" s="20"/>
      <c r="Q1875" s="20"/>
      <c r="R1875" s="20"/>
      <c r="S1875" s="20"/>
      <c r="T1875" s="20"/>
      <c r="U1875" s="20"/>
      <c r="V1875" s="20"/>
      <c r="W1875" s="20"/>
      <c r="X1875" s="20"/>
      <c r="Y1875" s="20"/>
      <c r="Z1875" s="20"/>
      <c r="AA1875" s="20"/>
      <c r="AB1875" s="30"/>
      <c r="AC1875" s="20"/>
      <c r="AD1875" s="20"/>
      <c r="AE1875" s="20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</row>
    <row r="1876" spans="1:101" ht="18" customHeight="1"/>
    <row r="1877" spans="1:101" ht="18" customHeight="1" thickBot="1">
      <c r="A1877" s="23"/>
      <c r="B1877" s="23"/>
      <c r="C1877" s="23"/>
      <c r="D1877" s="20" t="s">
        <v>6</v>
      </c>
      <c r="E1877" s="20"/>
      <c r="F1877" s="20"/>
      <c r="G1877" s="20"/>
      <c r="H1877" s="20"/>
      <c r="I1877" s="20" t="s">
        <v>7</v>
      </c>
      <c r="J1877" s="20"/>
      <c r="K1877" s="20"/>
      <c r="L1877" s="20"/>
      <c r="M1877" s="23"/>
      <c r="N1877" s="23"/>
      <c r="O1877" s="24" t="s">
        <v>8</v>
      </c>
      <c r="P1877" s="23"/>
      <c r="Q1877" s="23"/>
      <c r="R1877" s="23"/>
      <c r="S1877" s="20"/>
      <c r="T1877" s="20" t="s">
        <v>9</v>
      </c>
      <c r="U1877" s="23"/>
      <c r="V1877" s="23"/>
      <c r="W1877" s="23"/>
      <c r="X1877" s="23"/>
      <c r="Y1877" s="24" t="s">
        <v>10</v>
      </c>
      <c r="Z1877" s="23"/>
      <c r="AA1877" s="23"/>
      <c r="AB1877" s="23"/>
      <c r="AC1877" s="24" t="s">
        <v>11</v>
      </c>
      <c r="AD1877" s="20"/>
      <c r="AE1877" s="20"/>
      <c r="AF1877" s="20"/>
      <c r="AG1877" s="20"/>
      <c r="AH1877" s="23"/>
      <c r="AI1877" s="24" t="s">
        <v>12</v>
      </c>
      <c r="AJ1877" s="23"/>
      <c r="AK1877" s="23"/>
      <c r="AL1877" s="20"/>
      <c r="AM1877" s="24" t="s">
        <v>21</v>
      </c>
      <c r="AN1877" s="20"/>
      <c r="AO1877" s="23"/>
      <c r="AP1877" s="23"/>
      <c r="AQ1877" s="23"/>
      <c r="AR1877" s="23"/>
      <c r="AS1877" s="24" t="s">
        <v>87</v>
      </c>
      <c r="AT1877" s="23"/>
      <c r="AU1877" s="23"/>
      <c r="AV1877" s="23"/>
      <c r="AW1877" s="24" t="s">
        <v>22</v>
      </c>
      <c r="AX1877" s="20"/>
      <c r="AY1877" s="20"/>
      <c r="AZ1877" s="20"/>
      <c r="BA1877" s="20"/>
      <c r="BB1877" s="23"/>
      <c r="BC1877" s="24" t="s">
        <v>13</v>
      </c>
      <c r="BD1877" s="23"/>
      <c r="BE1877" s="23"/>
      <c r="BF1877" s="23"/>
      <c r="BG1877" s="24" t="s">
        <v>23</v>
      </c>
      <c r="BH1877" s="20"/>
      <c r="BI1877" s="23"/>
      <c r="BJ1877" s="23"/>
      <c r="BK1877" s="23"/>
      <c r="BL1877" s="23"/>
      <c r="BM1877" s="24" t="s">
        <v>24</v>
      </c>
      <c r="BN1877" s="23"/>
      <c r="BO1877" s="23"/>
      <c r="BP1877" s="23"/>
      <c r="BQ1877" s="24" t="s">
        <v>22</v>
      </c>
      <c r="BR1877" s="20"/>
      <c r="BS1877" s="20"/>
      <c r="BT1877" s="20"/>
      <c r="BU1877" s="20"/>
      <c r="BV1877" s="23"/>
      <c r="BW1877" s="24" t="s">
        <v>25</v>
      </c>
      <c r="BX1877" s="23"/>
      <c r="BY1877" s="23"/>
      <c r="BZ1877" s="23"/>
      <c r="CA1877" s="24" t="s">
        <v>23</v>
      </c>
      <c r="CB1877" s="20"/>
      <c r="CC1877" s="23"/>
      <c r="CD1877" s="23"/>
      <c r="CE1877" s="23"/>
      <c r="CF1877" s="23"/>
      <c r="CG1877" s="24" t="s">
        <v>88</v>
      </c>
      <c r="CH1877" s="23"/>
      <c r="CI1877" s="23"/>
      <c r="CJ1877" s="23"/>
      <c r="CK1877" s="24" t="s">
        <v>155</v>
      </c>
      <c r="CL1877" s="24"/>
      <c r="CM1877" s="23"/>
      <c r="CN1877" s="23"/>
      <c r="CO1877" s="23"/>
      <c r="CP1877" s="23"/>
      <c r="CQ1877" s="24" t="s">
        <v>89</v>
      </c>
      <c r="CR1877" s="23"/>
      <c r="CS1877" s="23"/>
    </row>
    <row r="1878" spans="1:101" ht="18" customHeight="1" thickBot="1">
      <c r="A1878" s="23"/>
      <c r="B1878" s="33"/>
      <c r="C1878" s="23"/>
      <c r="D1878" s="7" t="s">
        <v>99</v>
      </c>
      <c r="E1878" s="8"/>
      <c r="F1878" s="8" t="s">
        <v>100</v>
      </c>
      <c r="G1878" s="9"/>
      <c r="H1878" s="10"/>
      <c r="I1878" s="7" t="s">
        <v>103</v>
      </c>
      <c r="J1878" s="8"/>
      <c r="K1878" s="8" t="s">
        <v>104</v>
      </c>
      <c r="L1878" s="9"/>
      <c r="M1878" s="23"/>
      <c r="N1878" s="194" t="s">
        <v>74</v>
      </c>
      <c r="O1878" s="195"/>
      <c r="P1878" s="196" t="s">
        <v>75</v>
      </c>
      <c r="Q1878" s="197"/>
      <c r="R1878" s="23"/>
      <c r="S1878" s="7" t="s">
        <v>2</v>
      </c>
      <c r="T1878" s="8"/>
      <c r="U1878" s="8" t="s">
        <v>3</v>
      </c>
      <c r="V1878" s="9"/>
      <c r="W1878" s="20"/>
      <c r="X1878" s="194" t="s">
        <v>108</v>
      </c>
      <c r="Y1878" s="195"/>
      <c r="Z1878" s="196" t="s">
        <v>109</v>
      </c>
      <c r="AA1878" s="197"/>
      <c r="AB1878" s="20"/>
      <c r="AC1878" s="7" t="s">
        <v>107</v>
      </c>
      <c r="AD1878" s="8"/>
      <c r="AE1878" s="8" t="s">
        <v>14</v>
      </c>
      <c r="AF1878" s="9"/>
      <c r="AG1878" s="20"/>
      <c r="AH1878" s="194" t="s">
        <v>112</v>
      </c>
      <c r="AI1878" s="195"/>
      <c r="AJ1878" s="196" t="s">
        <v>113</v>
      </c>
      <c r="AK1878" s="197"/>
      <c r="AL1878" s="20"/>
      <c r="AM1878" s="106" t="s">
        <v>135</v>
      </c>
      <c r="AN1878" s="107"/>
      <c r="AO1878" s="107" t="s">
        <v>136</v>
      </c>
      <c r="AP1878" s="108"/>
      <c r="AQ1878" s="23"/>
      <c r="AR1878" s="194" t="s">
        <v>116</v>
      </c>
      <c r="AS1878" s="195"/>
      <c r="AT1878" s="196" t="s">
        <v>0</v>
      </c>
      <c r="AU1878" s="197"/>
      <c r="AV1878" s="36"/>
      <c r="AW1878" s="7" t="s">
        <v>139</v>
      </c>
      <c r="AX1878" s="8"/>
      <c r="AY1878" s="8" t="s">
        <v>140</v>
      </c>
      <c r="AZ1878" s="9"/>
      <c r="BA1878" s="20"/>
      <c r="BB1878" s="194" t="s">
        <v>119</v>
      </c>
      <c r="BC1878" s="195"/>
      <c r="BD1878" s="196" t="s">
        <v>120</v>
      </c>
      <c r="BE1878" s="197"/>
      <c r="BF1878" s="36"/>
      <c r="BG1878" s="190" t="s">
        <v>143</v>
      </c>
      <c r="BH1878" s="191"/>
      <c r="BI1878" s="192" t="s">
        <v>144</v>
      </c>
      <c r="BJ1878" s="193"/>
      <c r="BK1878" s="36"/>
      <c r="BL1878" s="194" t="s">
        <v>123</v>
      </c>
      <c r="BM1878" s="195"/>
      <c r="BN1878" s="196" t="s">
        <v>124</v>
      </c>
      <c r="BO1878" s="197"/>
      <c r="BP1878" s="36"/>
      <c r="BQ1878" s="7" t="s">
        <v>147</v>
      </c>
      <c r="BR1878" s="8"/>
      <c r="BS1878" s="8" t="s">
        <v>148</v>
      </c>
      <c r="BT1878" s="9"/>
      <c r="BU1878" s="20"/>
      <c r="BV1878" s="194" t="s">
        <v>127</v>
      </c>
      <c r="BW1878" s="195"/>
      <c r="BX1878" s="196" t="s">
        <v>128</v>
      </c>
      <c r="BY1878" s="197"/>
      <c r="BZ1878" s="36"/>
      <c r="CA1878" s="7" t="s">
        <v>151</v>
      </c>
      <c r="CB1878" s="8"/>
      <c r="CC1878" s="8" t="s">
        <v>152</v>
      </c>
      <c r="CD1878" s="9"/>
      <c r="CE1878" s="36"/>
      <c r="CF1878" s="194" t="s">
        <v>131</v>
      </c>
      <c r="CG1878" s="195"/>
      <c r="CH1878" s="196" t="s">
        <v>132</v>
      </c>
      <c r="CI1878" s="197"/>
      <c r="CJ1878" s="23"/>
      <c r="CK1878" s="7" t="s">
        <v>156</v>
      </c>
      <c r="CL1878" s="8"/>
      <c r="CM1878" s="8" t="s">
        <v>157</v>
      </c>
      <c r="CN1878" s="9"/>
      <c r="CO1878" s="23"/>
      <c r="CP1878" s="194" t="s">
        <v>160</v>
      </c>
      <c r="CQ1878" s="195"/>
      <c r="CR1878" s="196" t="s">
        <v>132</v>
      </c>
      <c r="CS1878" s="197"/>
      <c r="CU1878" s="26" t="s">
        <v>15</v>
      </c>
      <c r="CW1878" s="52" t="s">
        <v>46</v>
      </c>
    </row>
    <row r="1879" spans="1:101" ht="18" customHeight="1" thickTop="1" thickBot="1">
      <c r="B1879" s="34">
        <v>4.6399999999999997</v>
      </c>
      <c r="D1879" s="11">
        <v>1</v>
      </c>
      <c r="E1879" s="12">
        <v>0</v>
      </c>
      <c r="F1879" s="13">
        <v>0</v>
      </c>
      <c r="G1879" s="14">
        <v>0</v>
      </c>
      <c r="H1879" s="10"/>
      <c r="I1879" s="11">
        <v>1</v>
      </c>
      <c r="J1879" s="12">
        <v>0</v>
      </c>
      <c r="K1879" s="13">
        <v>0</v>
      </c>
      <c r="L1879" s="40">
        <f t="shared" ref="L1879" si="19906">$B1879*$J$4</f>
        <v>6.6214655999999996</v>
      </c>
      <c r="N1879" s="1">
        <f t="shared" ref="N1879" si="19907">D1879*I1879+F1879*I1882-E1879*J1879-G1879*J1882</f>
        <v>1</v>
      </c>
      <c r="O1879" s="4">
        <f t="shared" ref="O1879" si="19908">(D1879*J1879+E1879*I1879+F1879*J1882+G1879*I1882)</f>
        <v>0</v>
      </c>
      <c r="P1879" s="2">
        <f t="shared" ref="P1879" si="19909">D1879*K1879+F1879*K1882-E1879*L1879-G1879*L1882</f>
        <v>0</v>
      </c>
      <c r="Q1879" s="3">
        <f t="shared" ref="Q1879" si="19910">(D1879*L1879+E1879*K1879+F1879*L1882+G1879*K1882)</f>
        <v>6.6214655999999996</v>
      </c>
      <c r="S1879" s="11">
        <v>1</v>
      </c>
      <c r="T1879" s="12">
        <v>0</v>
      </c>
      <c r="U1879" s="13">
        <v>0</v>
      </c>
      <c r="V1879" s="13">
        <v>0</v>
      </c>
      <c r="W1879" s="20"/>
      <c r="X1879" s="1">
        <f t="shared" ref="X1879" si="19911">N1879*S1879+P1879*S1882-O1879*T1879-Q1879*T1882</f>
        <v>-54.440122420920311</v>
      </c>
      <c r="Y1879" s="4">
        <f t="shared" ref="Y1879" si="19912">(N1879*T1879+O1879*S1879+P1879*T1882+Q1879*S1882)</f>
        <v>0</v>
      </c>
      <c r="Z1879" s="2">
        <f t="shared" ref="Z1879" si="19913">N1879*U1879+P1879*U1882-O1879*V1879-Q1879*V1882</f>
        <v>0</v>
      </c>
      <c r="AA1879" s="3">
        <f t="shared" ref="AA1879" si="19914">(N1879*V1879+O1879*U1879+P1879*V1882+Q1879*U1882)</f>
        <v>6.6214655999999996</v>
      </c>
      <c r="AB1879" s="20"/>
      <c r="AC1879" s="11">
        <v>1</v>
      </c>
      <c r="AD1879" s="12">
        <v>0</v>
      </c>
      <c r="AE1879" s="13">
        <v>0</v>
      </c>
      <c r="AF1879" s="40">
        <f t="shared" ref="AF1879" si="19915">$B1879*$AD$4</f>
        <v>7.9459536000000002</v>
      </c>
      <c r="AG1879" s="20"/>
      <c r="AH1879" s="1">
        <f t="shared" ref="AH1879" si="19916">X1879*AC1879+Z1879*AC1882-Y1879*AD1879-AA1879*AD1882</f>
        <v>-54.440122420920311</v>
      </c>
      <c r="AI1879" s="4">
        <f t="shared" ref="AI1879" si="19917">(X1879*AD1879+Y1879*AC1879+Z1879*AD1882+AA1879*AC1882)</f>
        <v>0</v>
      </c>
      <c r="AJ1879" s="2">
        <f t="shared" ref="AJ1879" si="19918">X1879*AE1879+Z1879*AE1882-Y1879*AF1879-AA1879*AF1882</f>
        <v>0</v>
      </c>
      <c r="AK1879" s="3">
        <f t="shared" ref="AK1879" si="19919">(X1879*AF1879+Y1879*AE1879+Z1879*AF1882+AA1879*AE1882)</f>
        <v>-425.95722113495242</v>
      </c>
      <c r="AL1879" s="20"/>
      <c r="AM1879" s="11">
        <v>1</v>
      </c>
      <c r="AN1879" s="12">
        <v>0</v>
      </c>
      <c r="AO1879" s="13">
        <v>0</v>
      </c>
      <c r="AP1879" s="14">
        <v>0</v>
      </c>
      <c r="AR1879" s="1">
        <f t="shared" ref="AR1879" si="19920">AH1879*AM1879+AJ1879*AM1882-AI1879*AN1879-AK1879*AN1882</f>
        <v>3712.1830421797604</v>
      </c>
      <c r="AS1879" s="4">
        <f t="shared" ref="AS1879" si="19921">(AH1879*AN1879+AI1879*AM1879+AJ1879*AN1882+AK1879*AM1882)</f>
        <v>0</v>
      </c>
      <c r="AT1879" s="2">
        <f t="shared" ref="AT1879" si="19922">AH1879*AO1879+AJ1879*AO1882-AI1879*AP1879-AK1879*AP1882</f>
        <v>0</v>
      </c>
      <c r="AU1879" s="3">
        <f t="shared" ref="AU1879" si="19923">(AH1879*AP1879+AI1879*AO1879+AJ1879*AP1882+AK1879*AO1882)</f>
        <v>-425.95722113495242</v>
      </c>
      <c r="AV1879" s="20"/>
      <c r="AW1879" s="11">
        <v>1</v>
      </c>
      <c r="AX1879" s="12">
        <v>0</v>
      </c>
      <c r="AY1879" s="13">
        <v>0</v>
      </c>
      <c r="AZ1879" s="40">
        <f t="shared" ref="AZ1879" si="19924">$B1879*$AX$4</f>
        <v>7.9459536000000002</v>
      </c>
      <c r="BA1879" s="20"/>
      <c r="BB1879" s="1">
        <f t="shared" ref="BB1879" si="19925">AR1879*AW1879+AT1879*AW1882-AS1879*AX1879-AU1879*AX1882</f>
        <v>3712.1830421797604</v>
      </c>
      <c r="BC1879" s="4">
        <f t="shared" ref="BC1879" si="19926">(AR1879*AX1879+AS1879*AW1879+AT1879*AX1882+AU1879*AW1882)</f>
        <v>0</v>
      </c>
      <c r="BD1879" s="2">
        <f t="shared" ref="BD1879" si="19927">AR1879*AY1879+AT1879*AY1882-AS1879*AZ1879-AU1879*AZ1882</f>
        <v>0</v>
      </c>
      <c r="BE1879" s="3">
        <f t="shared" ref="BE1879" si="19928">(AR1879*AZ1879+AS1879*AY1879+AT1879*AZ1882+AU1879*AY1882)</f>
        <v>29070.87698673227</v>
      </c>
      <c r="BF1879" s="20"/>
      <c r="BG1879" s="11">
        <v>1</v>
      </c>
      <c r="BH1879" s="12">
        <v>0</v>
      </c>
      <c r="BI1879" s="13">
        <v>0</v>
      </c>
      <c r="BJ1879" s="14">
        <v>0</v>
      </c>
      <c r="BK1879" s="20"/>
      <c r="BL1879" s="1">
        <f t="shared" ref="BL1879" si="19929">BB1879*BG1879+BD1879*BG1882-BC1879*BH1879-BE1879*BH1882</f>
        <v>-239692.08368510674</v>
      </c>
      <c r="BM1879" s="4">
        <f t="shared" ref="BM1879" si="19930">(BB1879*BH1879+BC1879*BG1879+BD1879*BH1882+BE1879*BG1882)</f>
        <v>0</v>
      </c>
      <c r="BN1879" s="2">
        <f t="shared" ref="BN1879" si="19931">BB1879*BI1879+BD1879*BI1882-BC1879*BJ1879-BE1879*BJ1882</f>
        <v>0</v>
      </c>
      <c r="BO1879" s="3">
        <f t="shared" ref="BO1879" si="19932">(BB1879*BJ1879+BC1879*BI1879+BD1879*BJ1882+BE1879*BI1882)</f>
        <v>29070.87698673227</v>
      </c>
      <c r="BP1879" s="20"/>
      <c r="BQ1879" s="11">
        <v>1</v>
      </c>
      <c r="BR1879" s="12">
        <v>0</v>
      </c>
      <c r="BS1879" s="13">
        <v>0</v>
      </c>
      <c r="BT1879" s="40">
        <f t="shared" ref="BT1879" si="19933">$B1879*BR$4</f>
        <v>6.6214655999999996</v>
      </c>
      <c r="BU1879" s="20"/>
      <c r="BV1879" s="1">
        <f t="shared" ref="BV1879" si="19934">BL1879*BQ1879+BN1879*BQ1882-BM1879*BR1879-BO1879*BR1882</f>
        <v>-239692.08368510674</v>
      </c>
      <c r="BW1879" s="4">
        <f t="shared" ref="BW1879" si="19935">(BL1879*BR1879+BM1879*BQ1879+BN1879*BR1882+BO1879*BQ1882)</f>
        <v>0</v>
      </c>
      <c r="BX1879" s="2">
        <f t="shared" ref="BX1879" si="19936">BL1879*BS1879+BN1879*BS1882-BM1879*BT1879-BO1879*BT1882</f>
        <v>0</v>
      </c>
      <c r="BY1879" s="3">
        <f t="shared" ref="BY1879" si="19937">(BL1879*BT1879+BM1879*BS1879+BN1879*BT1882+BO1879*BS1882)</f>
        <v>-1558042.0097265232</v>
      </c>
      <c r="BZ1879" s="20"/>
      <c r="CA1879" s="11">
        <v>1</v>
      </c>
      <c r="CB1879" s="12">
        <v>0</v>
      </c>
      <c r="CC1879" s="13">
        <v>0</v>
      </c>
      <c r="CD1879" s="14">
        <v>0</v>
      </c>
      <c r="CE1879" s="20"/>
      <c r="CF1879" s="1">
        <f t="shared" ref="CF1879" si="19938">BV1879*CA1879+BX1879*CA1882-BW1879*CB1879-BY1879*CB1882</f>
        <v>5648440.3365356447</v>
      </c>
      <c r="CG1879" s="4">
        <f t="shared" ref="CG1879" si="19939">(BV1879*CB1879+BW1879*CA1879+BX1879*CB1882+BY1879*CA1882)</f>
        <v>0</v>
      </c>
      <c r="CH1879" s="2">
        <f t="shared" ref="CH1879" si="19940">BV1879*CC1879+BX1879*CC1882-BW1879*CD1879-BY1879*CD1882</f>
        <v>0</v>
      </c>
      <c r="CI1879" s="3">
        <f t="shared" ref="CI1879" si="19941">(BV1879*CD1879+BW1879*CC1879+BX1879*CD1882+BY1879*CC1882)</f>
        <v>-1558042.0097265232</v>
      </c>
      <c r="CJ1879" s="28"/>
      <c r="CK1879" s="11">
        <v>1</v>
      </c>
      <c r="CL1879" s="12">
        <v>0</v>
      </c>
      <c r="CM1879" s="13">
        <v>0</v>
      </c>
      <c r="CN1879" s="14">
        <v>0</v>
      </c>
      <c r="CP1879" s="1">
        <f t="shared" ref="CP1879" si="19942">CF1879*CK1879+CH1879*CK1882-CG1879*CL1879-CI1879*CL1882</f>
        <v>5648440.3365356447</v>
      </c>
      <c r="CQ1879" s="4">
        <f t="shared" ref="CQ1879" si="19943">(CF1879*CL1879+CG1879*CK1879+CH1879*CL1882+CI1879*CK1882)</f>
        <v>-1558042.0097265232</v>
      </c>
      <c r="CR1879" s="2">
        <f t="shared" ref="CR1879" si="19944">CF1879*CM1879+CH1879*CM1882-CG1879*CN1879-CI1879*CN1882</f>
        <v>0</v>
      </c>
      <c r="CS1879" s="3">
        <f t="shared" ref="CS1879" si="19945">(CF1879*CN1879+CG1879*CM1879+CH1879*CN1882+CI1879*CM1882)</f>
        <v>-1558042.0097265232</v>
      </c>
      <c r="CU1879" s="29">
        <f t="shared" ref="CU1879" si="19946">20*LOG(((1+$CL$4)/$CL$4)/((CP1879+CP1882)^2+(CQ1879+CQ1882)^2)^0.5)</f>
        <v>-140.84189329752863</v>
      </c>
      <c r="CW1879" s="53">
        <f t="shared" ref="CW1879" si="19947">((CP1879^2+CQ1879^2)^0.5)/((CP1882^2+CQ1882^2)^0.5)</f>
        <v>0.27583579128006885</v>
      </c>
    </row>
    <row r="1880" spans="1:101" ht="18" customHeight="1" thickBot="1">
      <c r="D1880" s="11"/>
      <c r="E1880" s="13"/>
      <c r="F1880" s="13"/>
      <c r="G1880" s="15"/>
      <c r="H1880" s="10"/>
      <c r="I1880" s="11"/>
      <c r="J1880" s="13"/>
      <c r="K1880" s="13"/>
      <c r="L1880" s="15"/>
      <c r="N1880" s="5"/>
      <c r="Q1880" s="6"/>
      <c r="S1880" s="11"/>
      <c r="T1880" s="13"/>
      <c r="U1880" s="13"/>
      <c r="V1880" s="15"/>
      <c r="W1880" s="20"/>
      <c r="X1880" s="5"/>
      <c r="AA1880" s="6"/>
      <c r="AB1880" s="20"/>
      <c r="AC1880" s="11"/>
      <c r="AD1880" s="13"/>
      <c r="AE1880" s="13"/>
      <c r="AF1880" s="15"/>
      <c r="AG1880" s="20"/>
      <c r="AH1880" s="5"/>
      <c r="AK1880" s="6"/>
      <c r="AL1880" s="20"/>
      <c r="AM1880" s="11"/>
      <c r="AN1880" s="13"/>
      <c r="AO1880" s="13"/>
      <c r="AP1880" s="15"/>
      <c r="AR1880" s="5"/>
      <c r="AU1880" s="6"/>
      <c r="AW1880" s="11"/>
      <c r="AX1880" s="13"/>
      <c r="AY1880" s="13"/>
      <c r="AZ1880" s="15"/>
      <c r="BA1880" s="20"/>
      <c r="BB1880" s="5"/>
      <c r="BE1880" s="6"/>
      <c r="BG1880" s="11"/>
      <c r="BH1880" s="13"/>
      <c r="BI1880" s="13"/>
      <c r="BJ1880" s="15"/>
      <c r="BL1880" s="5"/>
      <c r="BO1880" s="6"/>
      <c r="BQ1880" s="11"/>
      <c r="BR1880" s="13"/>
      <c r="BS1880" s="13"/>
      <c r="BT1880" s="15"/>
      <c r="BU1880" s="20"/>
      <c r="BV1880" s="5"/>
      <c r="BY1880" s="6"/>
      <c r="CA1880" s="11"/>
      <c r="CB1880" s="13"/>
      <c r="CC1880" s="13"/>
      <c r="CD1880" s="15"/>
      <c r="CF1880" s="5"/>
      <c r="CI1880" s="6"/>
      <c r="CK1880" s="11"/>
      <c r="CL1880" s="13"/>
      <c r="CM1880" s="13"/>
      <c r="CN1880" s="15"/>
      <c r="CP1880" s="5"/>
      <c r="CS1880" s="6"/>
      <c r="CW1880" s="54"/>
    </row>
    <row r="1881" spans="1:101" ht="18" customHeight="1" thickBot="1">
      <c r="D1881" s="11" t="s">
        <v>101</v>
      </c>
      <c r="E1881" s="13"/>
      <c r="F1881" s="13" t="s">
        <v>102</v>
      </c>
      <c r="G1881" s="15"/>
      <c r="H1881" s="10"/>
      <c r="I1881" s="11" t="s">
        <v>106</v>
      </c>
      <c r="J1881" s="13"/>
      <c r="K1881" s="13" t="s">
        <v>105</v>
      </c>
      <c r="L1881" s="15"/>
      <c r="N1881" s="194" t="s">
        <v>16</v>
      </c>
      <c r="O1881" s="195"/>
      <c r="P1881" s="196" t="s">
        <v>17</v>
      </c>
      <c r="Q1881" s="197"/>
      <c r="S1881" s="11" t="s">
        <v>4</v>
      </c>
      <c r="T1881" s="13"/>
      <c r="U1881" s="13" t="s">
        <v>5</v>
      </c>
      <c r="V1881" s="15"/>
      <c r="W1881" s="20"/>
      <c r="X1881" s="194" t="s">
        <v>111</v>
      </c>
      <c r="Y1881" s="195"/>
      <c r="Z1881" s="196" t="s">
        <v>110</v>
      </c>
      <c r="AA1881" s="197"/>
      <c r="AB1881" s="20"/>
      <c r="AC1881" s="11" t="s">
        <v>18</v>
      </c>
      <c r="AD1881" s="13"/>
      <c r="AE1881" s="13" t="s">
        <v>19</v>
      </c>
      <c r="AF1881" s="15"/>
      <c r="AG1881" s="20"/>
      <c r="AH1881" s="194" t="s">
        <v>114</v>
      </c>
      <c r="AI1881" s="195"/>
      <c r="AJ1881" s="196" t="s">
        <v>115</v>
      </c>
      <c r="AK1881" s="197"/>
      <c r="AL1881" s="20"/>
      <c r="AM1881" s="11" t="s">
        <v>138</v>
      </c>
      <c r="AN1881" s="13"/>
      <c r="AO1881" s="13" t="s">
        <v>137</v>
      </c>
      <c r="AP1881" s="15"/>
      <c r="AR1881" s="194" t="s">
        <v>117</v>
      </c>
      <c r="AS1881" s="195"/>
      <c r="AT1881" s="196" t="s">
        <v>118</v>
      </c>
      <c r="AU1881" s="197"/>
      <c r="AV1881" s="36"/>
      <c r="AW1881" s="11" t="s">
        <v>142</v>
      </c>
      <c r="AX1881" s="13"/>
      <c r="AY1881" s="13" t="s">
        <v>141</v>
      </c>
      <c r="AZ1881" s="15"/>
      <c r="BA1881" s="20"/>
      <c r="BB1881" s="194" t="s">
        <v>122</v>
      </c>
      <c r="BC1881" s="195"/>
      <c r="BD1881" s="196" t="s">
        <v>121</v>
      </c>
      <c r="BE1881" s="197"/>
      <c r="BF1881" s="36"/>
      <c r="BG1881" s="11" t="s">
        <v>145</v>
      </c>
      <c r="BH1881" s="13"/>
      <c r="BI1881" s="13" t="s">
        <v>146</v>
      </c>
      <c r="BJ1881" s="15"/>
      <c r="BK1881" s="36"/>
      <c r="BL1881" s="194" t="s">
        <v>125</v>
      </c>
      <c r="BM1881" s="195"/>
      <c r="BN1881" s="196" t="s">
        <v>126</v>
      </c>
      <c r="BO1881" s="197"/>
      <c r="BP1881" s="36"/>
      <c r="BQ1881" s="11" t="s">
        <v>150</v>
      </c>
      <c r="BR1881" s="13"/>
      <c r="BS1881" s="13" t="s">
        <v>149</v>
      </c>
      <c r="BT1881" s="15"/>
      <c r="BU1881" s="20"/>
      <c r="BV1881" s="194" t="s">
        <v>129</v>
      </c>
      <c r="BW1881" s="195"/>
      <c r="BX1881" s="196" t="s">
        <v>130</v>
      </c>
      <c r="BY1881" s="197"/>
      <c r="BZ1881" s="36"/>
      <c r="CA1881" s="11" t="s">
        <v>154</v>
      </c>
      <c r="CB1881" s="13"/>
      <c r="CC1881" s="13" t="s">
        <v>153</v>
      </c>
      <c r="CD1881" s="15"/>
      <c r="CE1881" s="36"/>
      <c r="CF1881" s="194" t="s">
        <v>134</v>
      </c>
      <c r="CG1881" s="195"/>
      <c r="CH1881" s="196" t="s">
        <v>133</v>
      </c>
      <c r="CI1881" s="197"/>
      <c r="CK1881" s="11" t="s">
        <v>159</v>
      </c>
      <c r="CL1881" s="13"/>
      <c r="CM1881" s="13" t="s">
        <v>158</v>
      </c>
      <c r="CN1881" s="15"/>
      <c r="CP1881" s="109" t="s">
        <v>161</v>
      </c>
      <c r="CQ1881" s="110"/>
      <c r="CR1881" s="111" t="s">
        <v>162</v>
      </c>
      <c r="CS1881" s="112"/>
      <c r="CU1881" s="38" t="s">
        <v>29</v>
      </c>
      <c r="CW1881" s="55" t="s">
        <v>47</v>
      </c>
    </row>
    <row r="1882" spans="1:101" ht="18" customHeight="1" thickTop="1" thickBot="1">
      <c r="D1882" s="16">
        <v>0</v>
      </c>
      <c r="E1882" s="17">
        <f t="shared" ref="E1882" si="19948">$B1879*$E$4</f>
        <v>3.7791871999999995</v>
      </c>
      <c r="F1882" s="18">
        <v>1</v>
      </c>
      <c r="G1882" s="19">
        <v>0</v>
      </c>
      <c r="H1882" s="10"/>
      <c r="I1882" s="16">
        <v>0</v>
      </c>
      <c r="J1882" s="17">
        <v>0</v>
      </c>
      <c r="K1882" s="18">
        <v>1</v>
      </c>
      <c r="L1882" s="19">
        <v>0</v>
      </c>
      <c r="N1882" s="1">
        <f t="shared" ref="N1882" si="19949">D1882*I1879+F1882*I1882-E1882*J1879-G1882*J1882</f>
        <v>0</v>
      </c>
      <c r="O1882" s="4">
        <f t="shared" ref="O1882" si="19950">(D1882*J1879+E1882*I1879+F1882*J1882+G1882*I1882)</f>
        <v>3.7791871999999995</v>
      </c>
      <c r="P1882" s="2">
        <f t="shared" ref="P1882" si="19951">D1882*K1879+F1882*K1882-E1882*L1879-G1882*L1882</f>
        <v>-24.023758040760317</v>
      </c>
      <c r="Q1882" s="3">
        <f t="shared" ref="Q1882" si="19952">(D1882*L1879+E1882*K1879+F1882*L1882+G1882*K1882)</f>
        <v>0</v>
      </c>
      <c r="S1882" s="16">
        <v>0</v>
      </c>
      <c r="T1882" s="17">
        <f t="shared" ref="T1882" si="19953">$B1879*$T$4</f>
        <v>8.3727871999999994</v>
      </c>
      <c r="U1882" s="18">
        <v>1</v>
      </c>
      <c r="V1882" s="19">
        <v>0</v>
      </c>
      <c r="W1882" s="20"/>
      <c r="X1882" s="1">
        <f t="shared" ref="X1882" si="19954">N1882*S1879+P1882*S1882-O1882*T1879-Q1882*T1882</f>
        <v>0</v>
      </c>
      <c r="Y1882" s="4">
        <f t="shared" ref="Y1882" si="19955">(N1882*T1879+O1882*S1879+P1882*T1882+Q1882*S1882)</f>
        <v>-197.36662661957504</v>
      </c>
      <c r="Z1882" s="2">
        <f t="shared" ref="Z1882" si="19956">N1882*U1879+P1882*U1882-O1882*V1879-Q1882*V1882</f>
        <v>-24.023758040760317</v>
      </c>
      <c r="AA1882" s="3">
        <f t="shared" ref="AA1882" si="19957">(N1882*V1879+O1882*U1879+P1882*V1882+Q1882*U1882)</f>
        <v>0</v>
      </c>
      <c r="AB1882" s="20"/>
      <c r="AC1882" s="16">
        <v>0</v>
      </c>
      <c r="AD1882" s="17">
        <v>0</v>
      </c>
      <c r="AE1882" s="18">
        <v>1</v>
      </c>
      <c r="AF1882" s="19">
        <v>0</v>
      </c>
      <c r="AG1882" s="20"/>
      <c r="AH1882" s="1">
        <f t="shared" ref="AH1882" si="19958">X1882*AC1879+Z1882*AC1882-Y1882*AD1879-AA1882*AD1882</f>
        <v>0</v>
      </c>
      <c r="AI1882" s="4">
        <f t="shared" ref="AI1882" si="19959">(X1882*AD1879+Y1882*AC1879+Z1882*AD1882+AA1882*AC1882)</f>
        <v>-197.36662661957504</v>
      </c>
      <c r="AJ1882" s="2">
        <f t="shared" ref="AJ1882" si="19960">X1882*AE1879+Z1882*AE1882-Y1882*AF1879-AA1882*AF1882</f>
        <v>1544.2422992669078</v>
      </c>
      <c r="AK1882" s="3">
        <f t="shared" ref="AK1882" si="19961">(X1882*AF1879+Y1882*AE1879+Z1882*AF1882+AA1882*AE1882)</f>
        <v>0</v>
      </c>
      <c r="AL1882" s="20"/>
      <c r="AM1882" s="16">
        <v>0</v>
      </c>
      <c r="AN1882" s="17">
        <f t="shared" ref="AN1882" si="19962">$B1879*$AN$4</f>
        <v>8.8427263999999983</v>
      </c>
      <c r="AO1882" s="18">
        <v>1</v>
      </c>
      <c r="AP1882" s="19">
        <v>0</v>
      </c>
      <c r="AR1882" s="1">
        <f t="shared" ref="AR1882" si="19963">AH1882*AM1879+AJ1882*AM1882-AI1882*AN1879-AK1882*AN1882</f>
        <v>0</v>
      </c>
      <c r="AS1882" s="4">
        <f t="shared" ref="AS1882" si="19964">(AH1882*AN1879+AI1882*AM1879+AJ1882*AN1882+AK1882*AM1882)</f>
        <v>13457.94552110461</v>
      </c>
      <c r="AT1882" s="2">
        <f t="shared" ref="AT1882" si="19965">AH1882*AO1879+AJ1882*AO1882-AI1882*AP1879-AK1882*AP1882</f>
        <v>1544.2422992669078</v>
      </c>
      <c r="AU1882" s="3">
        <f t="shared" ref="AU1882" si="19966">(AH1882*AP1879+AI1882*AO1879+AJ1882*AP1882+AK1882*AO1882)</f>
        <v>0</v>
      </c>
      <c r="AV1882" s="20"/>
      <c r="AW1882" s="16">
        <v>0</v>
      </c>
      <c r="AX1882" s="17">
        <v>0</v>
      </c>
      <c r="AY1882" s="18">
        <v>1</v>
      </c>
      <c r="AZ1882" s="19">
        <v>0</v>
      </c>
      <c r="BA1882" s="20"/>
      <c r="BB1882" s="1">
        <f t="shared" ref="BB1882" si="19967">AR1882*AW1879+AT1882*AW1882-AS1882*AX1879-AU1882*AX1882</f>
        <v>0</v>
      </c>
      <c r="BC1882" s="4">
        <f t="shared" ref="BC1882" si="19968">(AR1882*AX1879+AS1882*AW1879+AT1882*AX1882+AU1882*AW1882)</f>
        <v>13457.94552110461</v>
      </c>
      <c r="BD1882" s="2">
        <f t="shared" ref="BD1882" si="19969">AR1882*AY1879+AT1882*AY1882-AS1882*AZ1879-AU1882*AZ1882</f>
        <v>-105391.96836275815</v>
      </c>
      <c r="BE1882" s="3">
        <f t="shared" ref="BE1882" si="19970">(AR1882*AZ1879+AS1882*AY1879+AT1882*AZ1882+AU1882*AY1882)</f>
        <v>0</v>
      </c>
      <c r="BF1882" s="20"/>
      <c r="BG1882" s="16">
        <v>0</v>
      </c>
      <c r="BH1882" s="17">
        <f t="shared" ref="BH1882" si="19971">$B1879*$BH$4</f>
        <v>8.3727871999999994</v>
      </c>
      <c r="BI1882" s="18">
        <v>1</v>
      </c>
      <c r="BJ1882" s="19">
        <v>0</v>
      </c>
      <c r="BK1882" s="20"/>
      <c r="BL1882" s="1">
        <f t="shared" ref="BL1882" si="19972">BB1882*BG1879+BD1882*BG1882-BC1882*BH1879-BE1882*BH1882</f>
        <v>0</v>
      </c>
      <c r="BM1882" s="4">
        <f t="shared" ref="BM1882" si="19973">(BB1882*BH1879+BC1882*BG1879+BD1882*BH1882+BE1882*BG1882)</f>
        <v>-868966.57816940174</v>
      </c>
      <c r="BN1882" s="2">
        <f t="shared" ref="BN1882" si="19974">BB1882*BI1879+BD1882*BI1882-BC1882*BJ1879-BE1882*BJ1882</f>
        <v>-105391.96836275815</v>
      </c>
      <c r="BO1882" s="3">
        <f t="shared" ref="BO1882" si="19975">(BB1882*BJ1879+BC1882*BI1879+BD1882*BJ1882+BE1882*BI1882)</f>
        <v>0</v>
      </c>
      <c r="BP1882" s="20"/>
      <c r="BQ1882" s="16">
        <v>0</v>
      </c>
      <c r="BR1882" s="17">
        <v>0</v>
      </c>
      <c r="BS1882" s="18">
        <v>1</v>
      </c>
      <c r="BT1882" s="19">
        <v>0</v>
      </c>
      <c r="BU1882" s="20"/>
      <c r="BV1882" s="1">
        <f t="shared" ref="BV1882" si="19976">BL1882*BQ1879+BN1882*BQ1882-BM1882*BR1879-BO1882*BR1882</f>
        <v>0</v>
      </c>
      <c r="BW1882" s="4">
        <f t="shared" ref="BW1882" si="19977">(BL1882*BR1879+BM1882*BQ1879+BN1882*BR1882+BO1882*BQ1882)</f>
        <v>-868966.57816940174</v>
      </c>
      <c r="BX1882" s="2">
        <f t="shared" ref="BX1882" si="19978">BL1882*BS1879+BN1882*BS1882-BM1882*BT1879-BO1882*BT1882</f>
        <v>5648440.3365356466</v>
      </c>
      <c r="BY1882" s="3">
        <f t="shared" ref="BY1882" si="19979">(BL1882*BT1879+BM1882*BS1879+BN1882*BT1882+BO1882*BS1882)</f>
        <v>0</v>
      </c>
      <c r="BZ1882" s="20"/>
      <c r="CA1882" s="16">
        <v>0</v>
      </c>
      <c r="CB1882" s="17">
        <f t="shared" ref="CB1882" si="19980">$B1879*$CB$4</f>
        <v>3.7791871999999995</v>
      </c>
      <c r="CC1882" s="18">
        <v>1</v>
      </c>
      <c r="CD1882" s="19">
        <v>0</v>
      </c>
      <c r="CE1882" s="20"/>
      <c r="CF1882" s="1">
        <f t="shared" ref="CF1882" si="19981">BV1882*CA1879+BX1882*CA1882-BW1882*CB1879-BY1882*CB1882</f>
        <v>0</v>
      </c>
      <c r="CG1882" s="4">
        <f t="shared" ref="CG1882" si="19982">(BV1882*CB1879+BW1882*CA1879+BX1882*CB1882+BY1882*CA1882)</f>
        <v>20477546.841629803</v>
      </c>
      <c r="CH1882" s="2">
        <f t="shared" ref="CH1882" si="19983">BV1882*CC1879+BX1882*CC1882-BW1882*CD1879-BY1882*CD1882</f>
        <v>5648440.3365356466</v>
      </c>
      <c r="CI1882" s="3">
        <f t="shared" ref="CI1882" si="19984">(BV1882*CD1879+BW1882*CC1879+BX1882*CD1882+BY1882*CC1882)</f>
        <v>0</v>
      </c>
      <c r="CK1882" s="16">
        <f t="shared" ref="CK1882" si="19985">1/$CL$4</f>
        <v>1</v>
      </c>
      <c r="CL1882" s="17">
        <v>0</v>
      </c>
      <c r="CM1882" s="18">
        <v>1</v>
      </c>
      <c r="CN1882" s="19">
        <v>0</v>
      </c>
      <c r="CP1882" s="1">
        <f t="shared" ref="CP1882" si="19986">CF1882*CK1879+CH1882*CK1882-CG1882*CL1879-CI1882*CL1882</f>
        <v>5648440.3365356466</v>
      </c>
      <c r="CQ1882" s="4">
        <f t="shared" ref="CQ1882" si="19987">(CF1882*CL1879+CG1882*CK1879+CH1882*CL1882+CI1882*CK1882)</f>
        <v>20477546.841629803</v>
      </c>
      <c r="CR1882" s="2">
        <f t="shared" ref="CR1882" si="19988">CF1882*CM1879+CH1882*CM1882-CG1882*CN1879-CI1882*CN1882</f>
        <v>5648440.3365356466</v>
      </c>
      <c r="CS1882" s="3">
        <f t="shared" ref="CS1882" si="19989">(CF1882*CN1879+CG1882*CM1879+CH1882*CN1882+CI1882*CM1882)</f>
        <v>0</v>
      </c>
      <c r="CU1882" s="39">
        <f t="shared" ref="CU1882" si="19990">(180/PI())*ATAN(-1*(CQ1879/CP1879))</f>
        <v>15.420762182245362</v>
      </c>
      <c r="CW1882" s="56">
        <f t="shared" ref="CW1882" si="19991">20*LOG(((1-(10^(CU1879/20)^2)*(1-((1-CW1879)/(1+CW1879))^2))^0.5))</f>
        <v>-2.4108186663832213E-14</v>
      </c>
    </row>
    <row r="1883" spans="1:101" ht="18" customHeight="1"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30"/>
      <c r="AC1883" s="20"/>
      <c r="AD1883" s="20"/>
      <c r="AE1883" s="20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</row>
    <row r="1884" spans="1:101" ht="18" customHeight="1"/>
    <row r="1885" spans="1:101" ht="18" customHeight="1" thickBot="1">
      <c r="A1885" s="23"/>
      <c r="B1885" s="23"/>
      <c r="C1885" s="23"/>
      <c r="D1885" s="20" t="s">
        <v>6</v>
      </c>
      <c r="E1885" s="20"/>
      <c r="F1885" s="20"/>
      <c r="G1885" s="20"/>
      <c r="H1885" s="20"/>
      <c r="I1885" s="20" t="s">
        <v>7</v>
      </c>
      <c r="J1885" s="20"/>
      <c r="K1885" s="20"/>
      <c r="L1885" s="20"/>
      <c r="M1885" s="23"/>
      <c r="N1885" s="23"/>
      <c r="O1885" s="24" t="s">
        <v>8</v>
      </c>
      <c r="P1885" s="23"/>
      <c r="Q1885" s="23"/>
      <c r="R1885" s="23"/>
      <c r="S1885" s="20"/>
      <c r="T1885" s="20" t="s">
        <v>9</v>
      </c>
      <c r="U1885" s="23"/>
      <c r="V1885" s="23"/>
      <c r="W1885" s="23"/>
      <c r="X1885" s="23"/>
      <c r="Y1885" s="24" t="s">
        <v>10</v>
      </c>
      <c r="Z1885" s="23"/>
      <c r="AA1885" s="23"/>
      <c r="AB1885" s="23"/>
      <c r="AC1885" s="24" t="s">
        <v>11</v>
      </c>
      <c r="AD1885" s="20"/>
      <c r="AE1885" s="20"/>
      <c r="AF1885" s="20"/>
      <c r="AG1885" s="20"/>
      <c r="AH1885" s="23"/>
      <c r="AI1885" s="24" t="s">
        <v>12</v>
      </c>
      <c r="AJ1885" s="23"/>
      <c r="AK1885" s="23"/>
      <c r="AL1885" s="20"/>
      <c r="AM1885" s="24" t="s">
        <v>21</v>
      </c>
      <c r="AN1885" s="20"/>
      <c r="AO1885" s="23"/>
      <c r="AP1885" s="23"/>
      <c r="AQ1885" s="23"/>
      <c r="AR1885" s="23"/>
      <c r="AS1885" s="24" t="s">
        <v>87</v>
      </c>
      <c r="AT1885" s="23"/>
      <c r="AU1885" s="23"/>
      <c r="AV1885" s="23"/>
      <c r="AW1885" s="24" t="s">
        <v>22</v>
      </c>
      <c r="AX1885" s="20"/>
      <c r="AY1885" s="20"/>
      <c r="AZ1885" s="20"/>
      <c r="BA1885" s="20"/>
      <c r="BB1885" s="23"/>
      <c r="BC1885" s="24" t="s">
        <v>13</v>
      </c>
      <c r="BD1885" s="23"/>
      <c r="BE1885" s="23"/>
      <c r="BF1885" s="23"/>
      <c r="BG1885" s="24" t="s">
        <v>23</v>
      </c>
      <c r="BH1885" s="20"/>
      <c r="BI1885" s="23"/>
      <c r="BJ1885" s="23"/>
      <c r="BK1885" s="23"/>
      <c r="BL1885" s="23"/>
      <c r="BM1885" s="24" t="s">
        <v>24</v>
      </c>
      <c r="BN1885" s="23"/>
      <c r="BO1885" s="23"/>
      <c r="BP1885" s="23"/>
      <c r="BQ1885" s="24" t="s">
        <v>22</v>
      </c>
      <c r="BR1885" s="20"/>
      <c r="BS1885" s="20"/>
      <c r="BT1885" s="20"/>
      <c r="BU1885" s="20"/>
      <c r="BV1885" s="23"/>
      <c r="BW1885" s="24" t="s">
        <v>25</v>
      </c>
      <c r="BX1885" s="23"/>
      <c r="BY1885" s="23"/>
      <c r="BZ1885" s="23"/>
      <c r="CA1885" s="24" t="s">
        <v>23</v>
      </c>
      <c r="CB1885" s="20"/>
      <c r="CC1885" s="23"/>
      <c r="CD1885" s="23"/>
      <c r="CE1885" s="23"/>
      <c r="CF1885" s="23"/>
      <c r="CG1885" s="24" t="s">
        <v>88</v>
      </c>
      <c r="CH1885" s="23"/>
      <c r="CI1885" s="23"/>
      <c r="CJ1885" s="23"/>
      <c r="CK1885" s="24" t="s">
        <v>155</v>
      </c>
      <c r="CL1885" s="24"/>
      <c r="CM1885" s="23"/>
      <c r="CN1885" s="23"/>
      <c r="CO1885" s="23"/>
      <c r="CP1885" s="23"/>
      <c r="CQ1885" s="24" t="s">
        <v>89</v>
      </c>
      <c r="CR1885" s="23"/>
      <c r="CS1885" s="23"/>
    </row>
    <row r="1886" spans="1:101" ht="18" customHeight="1" thickBot="1">
      <c r="A1886" s="23"/>
      <c r="B1886" s="33"/>
      <c r="C1886" s="23"/>
      <c r="D1886" s="7" t="s">
        <v>99</v>
      </c>
      <c r="E1886" s="8"/>
      <c r="F1886" s="8" t="s">
        <v>100</v>
      </c>
      <c r="G1886" s="9"/>
      <c r="H1886" s="10"/>
      <c r="I1886" s="7" t="s">
        <v>103</v>
      </c>
      <c r="J1886" s="8"/>
      <c r="K1886" s="8" t="s">
        <v>104</v>
      </c>
      <c r="L1886" s="9"/>
      <c r="M1886" s="23"/>
      <c r="N1886" s="194" t="s">
        <v>74</v>
      </c>
      <c r="O1886" s="195"/>
      <c r="P1886" s="196" t="s">
        <v>75</v>
      </c>
      <c r="Q1886" s="197"/>
      <c r="R1886" s="23"/>
      <c r="S1886" s="7" t="s">
        <v>2</v>
      </c>
      <c r="T1886" s="8"/>
      <c r="U1886" s="8" t="s">
        <v>3</v>
      </c>
      <c r="V1886" s="9"/>
      <c r="W1886" s="20"/>
      <c r="X1886" s="194" t="s">
        <v>108</v>
      </c>
      <c r="Y1886" s="195"/>
      <c r="Z1886" s="196" t="s">
        <v>109</v>
      </c>
      <c r="AA1886" s="197"/>
      <c r="AB1886" s="20"/>
      <c r="AC1886" s="7" t="s">
        <v>107</v>
      </c>
      <c r="AD1886" s="8"/>
      <c r="AE1886" s="8" t="s">
        <v>14</v>
      </c>
      <c r="AF1886" s="9"/>
      <c r="AG1886" s="20"/>
      <c r="AH1886" s="194" t="s">
        <v>112</v>
      </c>
      <c r="AI1886" s="195"/>
      <c r="AJ1886" s="196" t="s">
        <v>113</v>
      </c>
      <c r="AK1886" s="197"/>
      <c r="AL1886" s="20"/>
      <c r="AM1886" s="106" t="s">
        <v>135</v>
      </c>
      <c r="AN1886" s="107"/>
      <c r="AO1886" s="107" t="s">
        <v>136</v>
      </c>
      <c r="AP1886" s="108"/>
      <c r="AQ1886" s="23"/>
      <c r="AR1886" s="194" t="s">
        <v>116</v>
      </c>
      <c r="AS1886" s="195"/>
      <c r="AT1886" s="196" t="s">
        <v>0</v>
      </c>
      <c r="AU1886" s="197"/>
      <c r="AV1886" s="36"/>
      <c r="AW1886" s="7" t="s">
        <v>139</v>
      </c>
      <c r="AX1886" s="8"/>
      <c r="AY1886" s="8" t="s">
        <v>140</v>
      </c>
      <c r="AZ1886" s="9"/>
      <c r="BA1886" s="20"/>
      <c r="BB1886" s="194" t="s">
        <v>119</v>
      </c>
      <c r="BC1886" s="195"/>
      <c r="BD1886" s="196" t="s">
        <v>120</v>
      </c>
      <c r="BE1886" s="197"/>
      <c r="BF1886" s="36"/>
      <c r="BG1886" s="190" t="s">
        <v>143</v>
      </c>
      <c r="BH1886" s="191"/>
      <c r="BI1886" s="192" t="s">
        <v>144</v>
      </c>
      <c r="BJ1886" s="193"/>
      <c r="BK1886" s="36"/>
      <c r="BL1886" s="194" t="s">
        <v>123</v>
      </c>
      <c r="BM1886" s="195"/>
      <c r="BN1886" s="196" t="s">
        <v>124</v>
      </c>
      <c r="BO1886" s="197"/>
      <c r="BP1886" s="36"/>
      <c r="BQ1886" s="7" t="s">
        <v>147</v>
      </c>
      <c r="BR1886" s="8"/>
      <c r="BS1886" s="8" t="s">
        <v>148</v>
      </c>
      <c r="BT1886" s="9"/>
      <c r="BU1886" s="20"/>
      <c r="BV1886" s="194" t="s">
        <v>127</v>
      </c>
      <c r="BW1886" s="195"/>
      <c r="BX1886" s="196" t="s">
        <v>128</v>
      </c>
      <c r="BY1886" s="197"/>
      <c r="BZ1886" s="36"/>
      <c r="CA1886" s="7" t="s">
        <v>151</v>
      </c>
      <c r="CB1886" s="8"/>
      <c r="CC1886" s="8" t="s">
        <v>152</v>
      </c>
      <c r="CD1886" s="9"/>
      <c r="CE1886" s="36"/>
      <c r="CF1886" s="194" t="s">
        <v>131</v>
      </c>
      <c r="CG1886" s="195"/>
      <c r="CH1886" s="196" t="s">
        <v>132</v>
      </c>
      <c r="CI1886" s="197"/>
      <c r="CJ1886" s="23"/>
      <c r="CK1886" s="7" t="s">
        <v>156</v>
      </c>
      <c r="CL1886" s="8"/>
      <c r="CM1886" s="8" t="s">
        <v>157</v>
      </c>
      <c r="CN1886" s="9"/>
      <c r="CO1886" s="23"/>
      <c r="CP1886" s="194" t="s">
        <v>160</v>
      </c>
      <c r="CQ1886" s="195"/>
      <c r="CR1886" s="196" t="s">
        <v>132</v>
      </c>
      <c r="CS1886" s="197"/>
      <c r="CU1886" s="26" t="s">
        <v>15</v>
      </c>
      <c r="CW1886" s="52" t="s">
        <v>46</v>
      </c>
    </row>
    <row r="1887" spans="1:101" ht="18" customHeight="1" thickTop="1" thickBot="1">
      <c r="B1887" s="34">
        <v>4.66</v>
      </c>
      <c r="D1887" s="11">
        <v>1</v>
      </c>
      <c r="E1887" s="12">
        <v>0</v>
      </c>
      <c r="F1887" s="13">
        <v>0</v>
      </c>
      <c r="G1887" s="14">
        <v>0</v>
      </c>
      <c r="H1887" s="10"/>
      <c r="I1887" s="11">
        <v>1</v>
      </c>
      <c r="J1887" s="12">
        <v>0</v>
      </c>
      <c r="K1887" s="13">
        <v>0</v>
      </c>
      <c r="L1887" s="40">
        <f t="shared" ref="L1887" si="19992">$B1887*$J$4</f>
        <v>6.6500064000000005</v>
      </c>
      <c r="N1887" s="1">
        <f t="shared" ref="N1887" si="19993">D1887*I1887+F1887*I1890-E1887*J1887-G1887*J1890</f>
        <v>1</v>
      </c>
      <c r="O1887" s="4">
        <f t="shared" ref="O1887" si="19994">(D1887*J1887+E1887*I1887+F1887*J1890+G1887*I1890)</f>
        <v>0</v>
      </c>
      <c r="P1887" s="2">
        <f t="shared" ref="P1887" si="19995">D1887*K1887+F1887*K1890-E1887*L1887-G1887*L1890</f>
        <v>0</v>
      </c>
      <c r="Q1887" s="3">
        <f t="shared" ref="Q1887" si="19996">(D1887*L1887+E1887*K1887+F1887*L1890+G1887*K1890)</f>
        <v>6.6500064000000005</v>
      </c>
      <c r="S1887" s="11">
        <v>1</v>
      </c>
      <c r="T1887" s="12">
        <v>0</v>
      </c>
      <c r="U1887" s="13">
        <v>0</v>
      </c>
      <c r="V1887" s="13">
        <v>0</v>
      </c>
      <c r="W1887" s="20"/>
      <c r="X1887" s="1">
        <f t="shared" ref="X1887" si="19997">N1887*S1887+P1887*S1890-O1887*T1887-Q1887*T1890</f>
        <v>-54.919084536811525</v>
      </c>
      <c r="Y1887" s="4">
        <f t="shared" ref="Y1887" si="19998">(N1887*T1887+O1887*S1887+P1887*T1890+Q1887*S1890)</f>
        <v>0</v>
      </c>
      <c r="Z1887" s="2">
        <f t="shared" ref="Z1887" si="19999">N1887*U1887+P1887*U1890-O1887*V1887-Q1887*V1890</f>
        <v>0</v>
      </c>
      <c r="AA1887" s="3">
        <f t="shared" ref="AA1887" si="20000">(N1887*V1887+O1887*U1887+P1887*V1890+Q1887*U1890)</f>
        <v>6.6500064000000005</v>
      </c>
      <c r="AB1887" s="20"/>
      <c r="AC1887" s="11">
        <v>1</v>
      </c>
      <c r="AD1887" s="12">
        <v>0</v>
      </c>
      <c r="AE1887" s="13">
        <v>0</v>
      </c>
      <c r="AF1887" s="40">
        <f t="shared" ref="AF1887" si="20001">$B1887*$AD$4</f>
        <v>7.9802034000000006</v>
      </c>
      <c r="AG1887" s="20"/>
      <c r="AH1887" s="1">
        <f t="shared" ref="AH1887" si="20002">X1887*AC1887+Z1887*AC1890-Y1887*AD1887-AA1887*AD1890</f>
        <v>-54.919084536811525</v>
      </c>
      <c r="AI1887" s="4">
        <f t="shared" ref="AI1887" si="20003">(X1887*AD1887+Y1887*AC1887+Z1887*AD1890+AA1887*AC1890)</f>
        <v>0</v>
      </c>
      <c r="AJ1887" s="2">
        <f t="shared" ref="AJ1887" si="20004">X1887*AE1887+Z1887*AE1890-Y1887*AF1887-AA1887*AF1890</f>
        <v>0</v>
      </c>
      <c r="AK1887" s="3">
        <f t="shared" ref="AK1887" si="20005">(X1887*AF1887+Y1887*AE1887+Z1887*AF1890+AA1887*AE1890)</f>
        <v>-431.61545874555077</v>
      </c>
      <c r="AL1887" s="20"/>
      <c r="AM1887" s="11">
        <v>1</v>
      </c>
      <c r="AN1887" s="12">
        <v>0</v>
      </c>
      <c r="AO1887" s="13">
        <v>0</v>
      </c>
      <c r="AP1887" s="14">
        <v>0</v>
      </c>
      <c r="AR1887" s="1">
        <f t="shared" ref="AR1887" si="20006">AH1887*AM1887+AJ1887*AM1890-AI1887*AN1887-AK1887*AN1890</f>
        <v>3778.1894366937595</v>
      </c>
      <c r="AS1887" s="4">
        <f t="shared" ref="AS1887" si="20007">(AH1887*AN1887+AI1887*AM1887+AJ1887*AN1890+AK1887*AM1890)</f>
        <v>0</v>
      </c>
      <c r="AT1887" s="2">
        <f t="shared" ref="AT1887" si="20008">AH1887*AO1887+AJ1887*AO1890-AI1887*AP1887-AK1887*AP1890</f>
        <v>0</v>
      </c>
      <c r="AU1887" s="3">
        <f t="shared" ref="AU1887" si="20009">(AH1887*AP1887+AI1887*AO1887+AJ1887*AP1890+AK1887*AO1890)</f>
        <v>-431.61545874555077</v>
      </c>
      <c r="AV1887" s="20"/>
      <c r="AW1887" s="11">
        <v>1</v>
      </c>
      <c r="AX1887" s="12">
        <v>0</v>
      </c>
      <c r="AY1887" s="13">
        <v>0</v>
      </c>
      <c r="AZ1887" s="40">
        <f t="shared" ref="AZ1887" si="20010">$B1887*$AX$4</f>
        <v>7.9802034000000006</v>
      </c>
      <c r="BA1887" s="20"/>
      <c r="BB1887" s="1">
        <f t="shared" ref="BB1887" si="20011">AR1887*AW1887+AT1887*AW1890-AS1887*AX1887-AU1887*AX1890</f>
        <v>3778.1894366937595</v>
      </c>
      <c r="BC1887" s="4">
        <f t="shared" ref="BC1887" si="20012">(AR1887*AX1887+AS1887*AW1887+AT1887*AX1890+AU1887*AW1890)</f>
        <v>0</v>
      </c>
      <c r="BD1887" s="2">
        <f t="shared" ref="BD1887" si="20013">AR1887*AY1887+AT1887*AY1890-AS1887*AZ1887-AU1887*AZ1890</f>
        <v>0</v>
      </c>
      <c r="BE1887" s="3">
        <f t="shared" ref="BE1887" si="20014">(AR1887*AZ1887+AS1887*AY1887+AT1887*AZ1890+AU1887*AY1890)</f>
        <v>29719.104729802079</v>
      </c>
      <c r="BF1887" s="20"/>
      <c r="BG1887" s="11">
        <v>1</v>
      </c>
      <c r="BH1887" s="12">
        <v>0</v>
      </c>
      <c r="BI1887" s="13">
        <v>0</v>
      </c>
      <c r="BJ1887" s="14">
        <v>0</v>
      </c>
      <c r="BK1887" s="20"/>
      <c r="BL1887" s="1">
        <f t="shared" ref="BL1887" si="20015">BB1887*BG1887+BD1887*BG1890-BC1887*BH1887-BE1887*BH1890</f>
        <v>-246126.10084250919</v>
      </c>
      <c r="BM1887" s="4">
        <f t="shared" ref="BM1887" si="20016">(BB1887*BH1887+BC1887*BG1887+BD1887*BH1890+BE1887*BG1890)</f>
        <v>0</v>
      </c>
      <c r="BN1887" s="2">
        <f t="shared" ref="BN1887" si="20017">BB1887*BI1887+BD1887*BI1890-BC1887*BJ1887-BE1887*BJ1890</f>
        <v>0</v>
      </c>
      <c r="BO1887" s="3">
        <f t="shared" ref="BO1887" si="20018">(BB1887*BJ1887+BC1887*BI1887+BD1887*BJ1890+BE1887*BI1890)</f>
        <v>29719.104729802079</v>
      </c>
      <c r="BP1887" s="20"/>
      <c r="BQ1887" s="11">
        <v>1</v>
      </c>
      <c r="BR1887" s="12">
        <v>0</v>
      </c>
      <c r="BS1887" s="13">
        <v>0</v>
      </c>
      <c r="BT1887" s="40">
        <f t="shared" ref="BT1887" si="20019">$B1887*BR$4</f>
        <v>6.6500064000000005</v>
      </c>
      <c r="BU1887" s="20"/>
      <c r="BV1887" s="1">
        <f t="shared" ref="BV1887" si="20020">BL1887*BQ1887+BN1887*BQ1890-BM1887*BR1887-BO1887*BR1890</f>
        <v>-246126.10084250919</v>
      </c>
      <c r="BW1887" s="4">
        <f t="shared" ref="BW1887" si="20021">(BL1887*BR1887+BM1887*BQ1887+BN1887*BR1890+BO1887*BQ1890)</f>
        <v>0</v>
      </c>
      <c r="BX1887" s="2">
        <f t="shared" ref="BX1887" si="20022">BL1887*BS1887+BN1887*BS1890-BM1887*BT1887-BO1887*BT1890</f>
        <v>0</v>
      </c>
      <c r="BY1887" s="3">
        <f t="shared" ref="BY1887" si="20023">(BL1887*BT1887+BM1887*BS1887+BN1887*BT1890+BO1887*BS1890)</f>
        <v>-1607021.0410799296</v>
      </c>
      <c r="BZ1887" s="20"/>
      <c r="CA1887" s="11">
        <v>1</v>
      </c>
      <c r="CB1887" s="12">
        <v>0</v>
      </c>
      <c r="CC1887" s="13">
        <v>0</v>
      </c>
      <c r="CD1887" s="14">
        <v>0</v>
      </c>
      <c r="CE1887" s="20"/>
      <c r="CF1887" s="1">
        <f t="shared" ref="CF1887" si="20024">BV1887*CA1887+BX1887*CA1890-BW1887*CB1887-BY1887*CB1890</f>
        <v>5853284.9776882101</v>
      </c>
      <c r="CG1887" s="4">
        <f t="shared" ref="CG1887" si="20025">(BV1887*CB1887+BW1887*CA1887+BX1887*CB1890+BY1887*CA1890)</f>
        <v>0</v>
      </c>
      <c r="CH1887" s="2">
        <f t="shared" ref="CH1887" si="20026">BV1887*CC1887+BX1887*CC1890-BW1887*CD1887-BY1887*CD1890</f>
        <v>0</v>
      </c>
      <c r="CI1887" s="3">
        <f t="shared" ref="CI1887" si="20027">(BV1887*CD1887+BW1887*CC1887+BX1887*CD1890+BY1887*CC1890)</f>
        <v>-1607021.0410799296</v>
      </c>
      <c r="CJ1887" s="28"/>
      <c r="CK1887" s="11">
        <v>1</v>
      </c>
      <c r="CL1887" s="12">
        <v>0</v>
      </c>
      <c r="CM1887" s="13">
        <v>0</v>
      </c>
      <c r="CN1887" s="14">
        <v>0</v>
      </c>
      <c r="CP1887" s="1">
        <f t="shared" ref="CP1887" si="20028">CF1887*CK1887+CH1887*CK1890-CG1887*CL1887-CI1887*CL1890</f>
        <v>5853284.9776882101</v>
      </c>
      <c r="CQ1887" s="4">
        <f t="shared" ref="CQ1887" si="20029">(CF1887*CL1887+CG1887*CK1887+CH1887*CL1890+CI1887*CK1890)</f>
        <v>-1607021.0410799296</v>
      </c>
      <c r="CR1887" s="2">
        <f t="shared" ref="CR1887" si="20030">CF1887*CM1887+CH1887*CM1890-CG1887*CN1887-CI1887*CN1890</f>
        <v>0</v>
      </c>
      <c r="CS1887" s="3">
        <f t="shared" ref="CS1887" si="20031">(CF1887*CN1887+CG1887*CM1887+CH1887*CN1890+CI1887*CM1890)</f>
        <v>-1607021.0410799296</v>
      </c>
      <c r="CU1887" s="29">
        <f t="shared" ref="CU1887" si="20032">20*LOG(((1+$CL$4)/$CL$4)/((CP1887+CP1890)^2+(CQ1887+CQ1890)^2)^0.5)</f>
        <v>-141.18617738289504</v>
      </c>
      <c r="CW1887" s="53">
        <f t="shared" ref="CW1887" si="20033">((CP1887^2+CQ1887^2)^0.5)/((CP1890^2+CQ1890^2)^0.5)</f>
        <v>0.27455028197083881</v>
      </c>
    </row>
    <row r="1888" spans="1:101" ht="18" customHeight="1" thickBot="1">
      <c r="D1888" s="11"/>
      <c r="E1888" s="13"/>
      <c r="F1888" s="13"/>
      <c r="G1888" s="15"/>
      <c r="H1888" s="10"/>
      <c r="I1888" s="11"/>
      <c r="J1888" s="13"/>
      <c r="K1888" s="13"/>
      <c r="L1888" s="15"/>
      <c r="N1888" s="5"/>
      <c r="Q1888" s="6"/>
      <c r="S1888" s="11"/>
      <c r="T1888" s="13"/>
      <c r="U1888" s="13"/>
      <c r="V1888" s="15"/>
      <c r="W1888" s="20"/>
      <c r="X1888" s="5"/>
      <c r="AA1888" s="6"/>
      <c r="AB1888" s="20"/>
      <c r="AC1888" s="11"/>
      <c r="AD1888" s="13"/>
      <c r="AE1888" s="13"/>
      <c r="AF1888" s="15"/>
      <c r="AG1888" s="20"/>
      <c r="AH1888" s="5"/>
      <c r="AK1888" s="6"/>
      <c r="AL1888" s="20"/>
      <c r="AM1888" s="11"/>
      <c r="AN1888" s="13"/>
      <c r="AO1888" s="13"/>
      <c r="AP1888" s="15"/>
      <c r="AR1888" s="5"/>
      <c r="AU1888" s="6"/>
      <c r="AW1888" s="11"/>
      <c r="AX1888" s="13"/>
      <c r="AY1888" s="13"/>
      <c r="AZ1888" s="15"/>
      <c r="BA1888" s="20"/>
      <c r="BB1888" s="5"/>
      <c r="BE1888" s="6"/>
      <c r="BG1888" s="11"/>
      <c r="BH1888" s="13"/>
      <c r="BI1888" s="13"/>
      <c r="BJ1888" s="15"/>
      <c r="BL1888" s="5"/>
      <c r="BO1888" s="6"/>
      <c r="BQ1888" s="11"/>
      <c r="BR1888" s="13"/>
      <c r="BS1888" s="13"/>
      <c r="BT1888" s="15"/>
      <c r="BU1888" s="20"/>
      <c r="BV1888" s="5"/>
      <c r="BY1888" s="6"/>
      <c r="CA1888" s="11"/>
      <c r="CB1888" s="13"/>
      <c r="CC1888" s="13"/>
      <c r="CD1888" s="15"/>
      <c r="CF1888" s="5"/>
      <c r="CI1888" s="6"/>
      <c r="CK1888" s="11"/>
      <c r="CL1888" s="13"/>
      <c r="CM1888" s="13"/>
      <c r="CN1888" s="15"/>
      <c r="CP1888" s="5"/>
      <c r="CS1888" s="6"/>
      <c r="CW1888" s="54"/>
    </row>
    <row r="1889" spans="1:101" ht="18" customHeight="1" thickBot="1">
      <c r="D1889" s="11" t="s">
        <v>101</v>
      </c>
      <c r="E1889" s="13"/>
      <c r="F1889" s="13" t="s">
        <v>102</v>
      </c>
      <c r="G1889" s="15"/>
      <c r="H1889" s="10"/>
      <c r="I1889" s="11" t="s">
        <v>106</v>
      </c>
      <c r="J1889" s="13"/>
      <c r="K1889" s="13" t="s">
        <v>105</v>
      </c>
      <c r="L1889" s="15"/>
      <c r="N1889" s="194" t="s">
        <v>16</v>
      </c>
      <c r="O1889" s="195"/>
      <c r="P1889" s="196" t="s">
        <v>17</v>
      </c>
      <c r="Q1889" s="197"/>
      <c r="S1889" s="11" t="s">
        <v>4</v>
      </c>
      <c r="T1889" s="13"/>
      <c r="U1889" s="13" t="s">
        <v>5</v>
      </c>
      <c r="V1889" s="15"/>
      <c r="W1889" s="20"/>
      <c r="X1889" s="194" t="s">
        <v>111</v>
      </c>
      <c r="Y1889" s="195"/>
      <c r="Z1889" s="196" t="s">
        <v>110</v>
      </c>
      <c r="AA1889" s="197"/>
      <c r="AB1889" s="20"/>
      <c r="AC1889" s="11" t="s">
        <v>18</v>
      </c>
      <c r="AD1889" s="13"/>
      <c r="AE1889" s="13" t="s">
        <v>19</v>
      </c>
      <c r="AF1889" s="15"/>
      <c r="AG1889" s="20"/>
      <c r="AH1889" s="194" t="s">
        <v>114</v>
      </c>
      <c r="AI1889" s="195"/>
      <c r="AJ1889" s="196" t="s">
        <v>115</v>
      </c>
      <c r="AK1889" s="197"/>
      <c r="AL1889" s="20"/>
      <c r="AM1889" s="11" t="s">
        <v>138</v>
      </c>
      <c r="AN1889" s="13"/>
      <c r="AO1889" s="13" t="s">
        <v>137</v>
      </c>
      <c r="AP1889" s="15"/>
      <c r="AR1889" s="194" t="s">
        <v>117</v>
      </c>
      <c r="AS1889" s="195"/>
      <c r="AT1889" s="196" t="s">
        <v>118</v>
      </c>
      <c r="AU1889" s="197"/>
      <c r="AV1889" s="36"/>
      <c r="AW1889" s="11" t="s">
        <v>142</v>
      </c>
      <c r="AX1889" s="13"/>
      <c r="AY1889" s="13" t="s">
        <v>141</v>
      </c>
      <c r="AZ1889" s="15"/>
      <c r="BA1889" s="20"/>
      <c r="BB1889" s="194" t="s">
        <v>122</v>
      </c>
      <c r="BC1889" s="195"/>
      <c r="BD1889" s="196" t="s">
        <v>121</v>
      </c>
      <c r="BE1889" s="197"/>
      <c r="BF1889" s="36"/>
      <c r="BG1889" s="11" t="s">
        <v>145</v>
      </c>
      <c r="BH1889" s="13"/>
      <c r="BI1889" s="13" t="s">
        <v>146</v>
      </c>
      <c r="BJ1889" s="15"/>
      <c r="BK1889" s="36"/>
      <c r="BL1889" s="194" t="s">
        <v>125</v>
      </c>
      <c r="BM1889" s="195"/>
      <c r="BN1889" s="196" t="s">
        <v>126</v>
      </c>
      <c r="BO1889" s="197"/>
      <c r="BP1889" s="36"/>
      <c r="BQ1889" s="11" t="s">
        <v>150</v>
      </c>
      <c r="BR1889" s="13"/>
      <c r="BS1889" s="13" t="s">
        <v>149</v>
      </c>
      <c r="BT1889" s="15"/>
      <c r="BU1889" s="20"/>
      <c r="BV1889" s="194" t="s">
        <v>129</v>
      </c>
      <c r="BW1889" s="195"/>
      <c r="BX1889" s="196" t="s">
        <v>130</v>
      </c>
      <c r="BY1889" s="197"/>
      <c r="BZ1889" s="36"/>
      <c r="CA1889" s="11" t="s">
        <v>154</v>
      </c>
      <c r="CB1889" s="13"/>
      <c r="CC1889" s="13" t="s">
        <v>153</v>
      </c>
      <c r="CD1889" s="15"/>
      <c r="CE1889" s="36"/>
      <c r="CF1889" s="194" t="s">
        <v>134</v>
      </c>
      <c r="CG1889" s="195"/>
      <c r="CH1889" s="196" t="s">
        <v>133</v>
      </c>
      <c r="CI1889" s="197"/>
      <c r="CK1889" s="11" t="s">
        <v>159</v>
      </c>
      <c r="CL1889" s="13"/>
      <c r="CM1889" s="13" t="s">
        <v>158</v>
      </c>
      <c r="CN1889" s="15"/>
      <c r="CP1889" s="109" t="s">
        <v>161</v>
      </c>
      <c r="CQ1889" s="110"/>
      <c r="CR1889" s="111" t="s">
        <v>162</v>
      </c>
      <c r="CS1889" s="112"/>
      <c r="CU1889" s="38" t="s">
        <v>29</v>
      </c>
      <c r="CW1889" s="55" t="s">
        <v>47</v>
      </c>
    </row>
    <row r="1890" spans="1:101" ht="18" customHeight="1" thickTop="1" thickBot="1">
      <c r="D1890" s="16">
        <v>0</v>
      </c>
      <c r="E1890" s="17">
        <f t="shared" ref="E1890" si="20034">$B1887*$E$4</f>
        <v>3.7954767999999999</v>
      </c>
      <c r="F1890" s="18">
        <v>1</v>
      </c>
      <c r="G1890" s="19">
        <v>0</v>
      </c>
      <c r="H1890" s="10"/>
      <c r="I1890" s="16">
        <v>0</v>
      </c>
      <c r="J1890" s="17">
        <v>0</v>
      </c>
      <c r="K1890" s="18">
        <v>1</v>
      </c>
      <c r="L1890" s="19">
        <v>0</v>
      </c>
      <c r="N1890" s="1">
        <f t="shared" ref="N1890" si="20035">D1890*I1887+F1890*I1890-E1890*J1887-G1890*J1890</f>
        <v>0</v>
      </c>
      <c r="O1890" s="4">
        <f t="shared" ref="O1890" si="20036">(D1890*J1887+E1890*I1887+F1890*J1890+G1890*I1890)</f>
        <v>3.7954767999999999</v>
      </c>
      <c r="P1890" s="2">
        <f t="shared" ref="P1890" si="20037">D1890*K1887+F1890*K1890-E1890*L1887-G1890*L1890</f>
        <v>-24.239945011051521</v>
      </c>
      <c r="Q1890" s="3">
        <f t="shared" ref="Q1890" si="20038">(D1890*L1887+E1890*K1887+F1890*L1890+G1890*K1890)</f>
        <v>0</v>
      </c>
      <c r="S1890" s="16">
        <v>0</v>
      </c>
      <c r="T1890" s="17">
        <f t="shared" ref="T1890" si="20039">$B1887*$T$4</f>
        <v>8.4088767999999998</v>
      </c>
      <c r="U1890" s="18">
        <v>1</v>
      </c>
      <c r="V1890" s="19">
        <v>0</v>
      </c>
      <c r="W1890" s="20"/>
      <c r="X1890" s="1">
        <f t="shared" ref="X1890" si="20040">N1890*S1887+P1890*S1890-O1890*T1887-Q1890*T1890</f>
        <v>0</v>
      </c>
      <c r="Y1890" s="4">
        <f t="shared" ref="Y1890" si="20041">(N1890*T1887+O1890*S1887+P1890*T1890+Q1890*S1890)</f>
        <v>-200.03523443670687</v>
      </c>
      <c r="Z1890" s="2">
        <f t="shared" ref="Z1890" si="20042">N1890*U1887+P1890*U1890-O1890*V1887-Q1890*V1890</f>
        <v>-24.239945011051521</v>
      </c>
      <c r="AA1890" s="3">
        <f t="shared" ref="AA1890" si="20043">(N1890*V1887+O1890*U1887+P1890*V1890+Q1890*U1890)</f>
        <v>0</v>
      </c>
      <c r="AB1890" s="20"/>
      <c r="AC1890" s="16">
        <v>0</v>
      </c>
      <c r="AD1890" s="17">
        <v>0</v>
      </c>
      <c r="AE1890" s="18">
        <v>1</v>
      </c>
      <c r="AF1890" s="19">
        <v>0</v>
      </c>
      <c r="AG1890" s="20"/>
      <c r="AH1890" s="1">
        <f t="shared" ref="AH1890" si="20044">X1890*AC1887+Z1890*AC1890-Y1890*AD1887-AA1890*AD1890</f>
        <v>0</v>
      </c>
      <c r="AI1890" s="4">
        <f t="shared" ref="AI1890" si="20045">(X1890*AD1887+Y1890*AC1887+Z1890*AD1890+AA1890*AC1890)</f>
        <v>-200.03523443670687</v>
      </c>
      <c r="AJ1890" s="2">
        <f t="shared" ref="AJ1890" si="20046">X1890*AE1887+Z1890*AE1890-Y1890*AF1887-AA1890*AF1890</f>
        <v>1572.0819129605538</v>
      </c>
      <c r="AK1890" s="3">
        <f t="shared" ref="AK1890" si="20047">(X1890*AF1887+Y1890*AE1887+Z1890*AF1890+AA1890*AE1890)</f>
        <v>0</v>
      </c>
      <c r="AL1890" s="20"/>
      <c r="AM1890" s="16">
        <v>0</v>
      </c>
      <c r="AN1890" s="17">
        <f t="shared" ref="AN1890" si="20048">$B1887*$AN$4</f>
        <v>8.8808416000000001</v>
      </c>
      <c r="AO1890" s="18">
        <v>1</v>
      </c>
      <c r="AP1890" s="19">
        <v>0</v>
      </c>
      <c r="AR1890" s="1">
        <f t="shared" ref="AR1890" si="20049">AH1890*AM1887+AJ1890*AM1890-AI1890*AN1887-AK1890*AN1890</f>
        <v>0</v>
      </c>
      <c r="AS1890" s="4">
        <f t="shared" ref="AS1890" si="20050">(AH1890*AN1887+AI1890*AM1887+AJ1890*AN1890+AK1890*AM1890)</f>
        <v>13761.375216790959</v>
      </c>
      <c r="AT1890" s="2">
        <f t="shared" ref="AT1890" si="20051">AH1890*AO1887+AJ1890*AO1890-AI1890*AP1887-AK1890*AP1890</f>
        <v>1572.0819129605538</v>
      </c>
      <c r="AU1890" s="3">
        <f t="shared" ref="AU1890" si="20052">(AH1890*AP1887+AI1890*AO1887+AJ1890*AP1890+AK1890*AO1890)</f>
        <v>0</v>
      </c>
      <c r="AV1890" s="20"/>
      <c r="AW1890" s="16">
        <v>0</v>
      </c>
      <c r="AX1890" s="17">
        <v>0</v>
      </c>
      <c r="AY1890" s="18">
        <v>1</v>
      </c>
      <c r="AZ1890" s="19">
        <v>0</v>
      </c>
      <c r="BA1890" s="20"/>
      <c r="BB1890" s="1">
        <f t="shared" ref="BB1890" si="20053">AR1890*AW1887+AT1890*AW1890-AS1890*AX1887-AU1890*AX1890</f>
        <v>0</v>
      </c>
      <c r="BC1890" s="4">
        <f t="shared" ref="BC1890" si="20054">(AR1890*AX1887+AS1890*AW1887+AT1890*AX1890+AU1890*AW1890)</f>
        <v>13761.375216790959</v>
      </c>
      <c r="BD1890" s="2">
        <f t="shared" ref="BD1890" si="20055">AR1890*AY1887+AT1890*AY1890-AS1890*AZ1887-AU1890*AZ1890</f>
        <v>-108246.49138075041</v>
      </c>
      <c r="BE1890" s="3">
        <f t="shared" ref="BE1890" si="20056">(AR1890*AZ1887+AS1890*AY1887+AT1890*AZ1890+AU1890*AY1890)</f>
        <v>0</v>
      </c>
      <c r="BF1890" s="20"/>
      <c r="BG1890" s="16">
        <v>0</v>
      </c>
      <c r="BH1890" s="17">
        <f t="shared" ref="BH1890" si="20057">$B1887*$BH$4</f>
        <v>8.4088767999999998</v>
      </c>
      <c r="BI1890" s="18">
        <v>1</v>
      </c>
      <c r="BJ1890" s="19">
        <v>0</v>
      </c>
      <c r="BK1890" s="20"/>
      <c r="BL1890" s="1">
        <f t="shared" ref="BL1890" si="20058">BB1890*BG1887+BD1890*BG1890-BC1890*BH1887-BE1890*BH1890</f>
        <v>0</v>
      </c>
      <c r="BM1890" s="4">
        <f t="shared" ref="BM1890" si="20059">(BB1890*BH1887+BC1890*BG1887+BD1890*BH1890+BE1890*BG1890)</f>
        <v>-896470.03483620111</v>
      </c>
      <c r="BN1890" s="2">
        <f t="shared" ref="BN1890" si="20060">BB1890*BI1887+BD1890*BI1890-BC1890*BJ1887-BE1890*BJ1890</f>
        <v>-108246.49138075041</v>
      </c>
      <c r="BO1890" s="3">
        <f t="shared" ref="BO1890" si="20061">(BB1890*BJ1887+BC1890*BI1887+BD1890*BJ1890+BE1890*BI1890)</f>
        <v>0</v>
      </c>
      <c r="BP1890" s="20"/>
      <c r="BQ1890" s="16">
        <v>0</v>
      </c>
      <c r="BR1890" s="17">
        <v>0</v>
      </c>
      <c r="BS1890" s="18">
        <v>1</v>
      </c>
      <c r="BT1890" s="19">
        <v>0</v>
      </c>
      <c r="BU1890" s="20"/>
      <c r="BV1890" s="1">
        <f t="shared" ref="BV1890" si="20062">BL1890*BQ1887+BN1890*BQ1890-BM1890*BR1887-BO1890*BR1890</f>
        <v>0</v>
      </c>
      <c r="BW1890" s="4">
        <f t="shared" ref="BW1890" si="20063">(BL1890*BR1887+BM1890*BQ1887+BN1890*BR1890+BO1890*BQ1890)</f>
        <v>-896470.03483620111</v>
      </c>
      <c r="BX1890" s="2">
        <f t="shared" ref="BX1890" si="20064">BL1890*BS1887+BN1890*BS1890-BM1890*BT1887-BO1890*BT1890</f>
        <v>5853284.977688211</v>
      </c>
      <c r="BY1890" s="3">
        <f t="shared" ref="BY1890" si="20065">(BL1890*BT1887+BM1890*BS1887+BN1890*BT1890+BO1890*BS1890)</f>
        <v>0</v>
      </c>
      <c r="BZ1890" s="20"/>
      <c r="CA1890" s="16">
        <v>0</v>
      </c>
      <c r="CB1890" s="17">
        <f t="shared" ref="CB1890" si="20066">$B1887*$CB$4</f>
        <v>3.7954767999999999</v>
      </c>
      <c r="CC1890" s="18">
        <v>1</v>
      </c>
      <c r="CD1890" s="19">
        <v>0</v>
      </c>
      <c r="CE1890" s="20"/>
      <c r="CF1890" s="1">
        <f t="shared" ref="CF1890" si="20067">BV1890*CA1887+BX1890*CA1890-BW1890*CB1887-BY1890*CB1890</f>
        <v>0</v>
      </c>
      <c r="CG1890" s="4">
        <f t="shared" ref="CG1890" si="20068">(BV1890*CB1887+BW1890*CA1887+BX1890*CB1890+BY1890*CA1890)</f>
        <v>21319537.301767919</v>
      </c>
      <c r="CH1890" s="2">
        <f t="shared" ref="CH1890" si="20069">BV1890*CC1887+BX1890*CC1890-BW1890*CD1887-BY1890*CD1890</f>
        <v>5853284.977688211</v>
      </c>
      <c r="CI1890" s="3">
        <f t="shared" ref="CI1890" si="20070">(BV1890*CD1887+BW1890*CC1887+BX1890*CD1890+BY1890*CC1890)</f>
        <v>0</v>
      </c>
      <c r="CK1890" s="16">
        <f t="shared" ref="CK1890" si="20071">1/$CL$4</f>
        <v>1</v>
      </c>
      <c r="CL1890" s="17">
        <v>0</v>
      </c>
      <c r="CM1890" s="18">
        <v>1</v>
      </c>
      <c r="CN1890" s="19">
        <v>0</v>
      </c>
      <c r="CP1890" s="1">
        <f t="shared" ref="CP1890" si="20072">CF1890*CK1887+CH1890*CK1890-CG1890*CL1887-CI1890*CL1890</f>
        <v>5853284.977688211</v>
      </c>
      <c r="CQ1890" s="4">
        <f t="shared" ref="CQ1890" si="20073">(CF1890*CL1887+CG1890*CK1887+CH1890*CL1890+CI1890*CK1890)</f>
        <v>21319537.301767919</v>
      </c>
      <c r="CR1890" s="2">
        <f t="shared" ref="CR1890" si="20074">CF1890*CM1887+CH1890*CM1890-CG1890*CN1887-CI1890*CN1890</f>
        <v>5853284.977688211</v>
      </c>
      <c r="CS1890" s="3">
        <f t="shared" ref="CS1890" si="20075">(CF1890*CN1887+CG1890*CM1887+CH1890*CN1890+CI1890*CM1890)</f>
        <v>0</v>
      </c>
      <c r="CU1890" s="39">
        <f t="shared" ref="CU1890" si="20076">(180/PI())*ATAN(-1*(CQ1887/CP1887))</f>
        <v>15.352293171898998</v>
      </c>
      <c r="CW1890" s="56">
        <f t="shared" ref="CW1890" si="20077">20*LOG(((1-(10^(CU1887/20)^2)*(1-((1-CW1887)/(1+CW1887))^2))^0.5))</f>
        <v>-2.217953173072563E-14</v>
      </c>
    </row>
    <row r="1891" spans="1:101" ht="18" customHeight="1"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/>
      <c r="R1891" s="20"/>
      <c r="S1891" s="20"/>
      <c r="T1891" s="20"/>
      <c r="U1891" s="20"/>
      <c r="V1891" s="20"/>
      <c r="W1891" s="20"/>
      <c r="X1891" s="20"/>
      <c r="Y1891" s="20"/>
      <c r="Z1891" s="20"/>
      <c r="AA1891" s="20"/>
      <c r="AB1891" s="30"/>
      <c r="AC1891" s="20"/>
      <c r="AD1891" s="20"/>
      <c r="AE1891" s="20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</row>
    <row r="1892" spans="1:101" ht="18" customHeight="1"/>
    <row r="1893" spans="1:101" ht="18" customHeight="1" thickBot="1">
      <c r="A1893" s="23"/>
      <c r="B1893" s="23"/>
      <c r="C1893" s="23"/>
      <c r="D1893" s="20" t="s">
        <v>6</v>
      </c>
      <c r="E1893" s="20"/>
      <c r="F1893" s="20"/>
      <c r="G1893" s="20"/>
      <c r="H1893" s="20"/>
      <c r="I1893" s="20" t="s">
        <v>7</v>
      </c>
      <c r="J1893" s="20"/>
      <c r="K1893" s="20"/>
      <c r="L1893" s="20"/>
      <c r="M1893" s="23"/>
      <c r="N1893" s="23"/>
      <c r="O1893" s="24" t="s">
        <v>8</v>
      </c>
      <c r="P1893" s="23"/>
      <c r="Q1893" s="23"/>
      <c r="R1893" s="23"/>
      <c r="S1893" s="20"/>
      <c r="T1893" s="20" t="s">
        <v>9</v>
      </c>
      <c r="U1893" s="23"/>
      <c r="V1893" s="23"/>
      <c r="W1893" s="23"/>
      <c r="X1893" s="23"/>
      <c r="Y1893" s="24" t="s">
        <v>10</v>
      </c>
      <c r="Z1893" s="23"/>
      <c r="AA1893" s="23"/>
      <c r="AB1893" s="23"/>
      <c r="AC1893" s="24" t="s">
        <v>11</v>
      </c>
      <c r="AD1893" s="20"/>
      <c r="AE1893" s="20"/>
      <c r="AF1893" s="20"/>
      <c r="AG1893" s="20"/>
      <c r="AH1893" s="23"/>
      <c r="AI1893" s="24" t="s">
        <v>12</v>
      </c>
      <c r="AJ1893" s="23"/>
      <c r="AK1893" s="23"/>
      <c r="AL1893" s="20"/>
      <c r="AM1893" s="24" t="s">
        <v>21</v>
      </c>
      <c r="AN1893" s="20"/>
      <c r="AO1893" s="23"/>
      <c r="AP1893" s="23"/>
      <c r="AQ1893" s="23"/>
      <c r="AR1893" s="23"/>
      <c r="AS1893" s="24" t="s">
        <v>87</v>
      </c>
      <c r="AT1893" s="23"/>
      <c r="AU1893" s="23"/>
      <c r="AV1893" s="23"/>
      <c r="AW1893" s="24" t="s">
        <v>22</v>
      </c>
      <c r="AX1893" s="20"/>
      <c r="AY1893" s="20"/>
      <c r="AZ1893" s="20"/>
      <c r="BA1893" s="20"/>
      <c r="BB1893" s="23"/>
      <c r="BC1893" s="24" t="s">
        <v>13</v>
      </c>
      <c r="BD1893" s="23"/>
      <c r="BE1893" s="23"/>
      <c r="BF1893" s="23"/>
      <c r="BG1893" s="24" t="s">
        <v>23</v>
      </c>
      <c r="BH1893" s="20"/>
      <c r="BI1893" s="23"/>
      <c r="BJ1893" s="23"/>
      <c r="BK1893" s="23"/>
      <c r="BL1893" s="23"/>
      <c r="BM1893" s="24" t="s">
        <v>24</v>
      </c>
      <c r="BN1893" s="23"/>
      <c r="BO1893" s="23"/>
      <c r="BP1893" s="23"/>
      <c r="BQ1893" s="24" t="s">
        <v>22</v>
      </c>
      <c r="BR1893" s="20"/>
      <c r="BS1893" s="20"/>
      <c r="BT1893" s="20"/>
      <c r="BU1893" s="20"/>
      <c r="BV1893" s="23"/>
      <c r="BW1893" s="24" t="s">
        <v>25</v>
      </c>
      <c r="BX1893" s="23"/>
      <c r="BY1893" s="23"/>
      <c r="BZ1893" s="23"/>
      <c r="CA1893" s="24" t="s">
        <v>23</v>
      </c>
      <c r="CB1893" s="20"/>
      <c r="CC1893" s="23"/>
      <c r="CD1893" s="23"/>
      <c r="CE1893" s="23"/>
      <c r="CF1893" s="23"/>
      <c r="CG1893" s="24" t="s">
        <v>88</v>
      </c>
      <c r="CH1893" s="23"/>
      <c r="CI1893" s="23"/>
      <c r="CJ1893" s="23"/>
      <c r="CK1893" s="24" t="s">
        <v>155</v>
      </c>
      <c r="CL1893" s="24"/>
      <c r="CM1893" s="23"/>
      <c r="CN1893" s="23"/>
      <c r="CO1893" s="23"/>
      <c r="CP1893" s="23"/>
      <c r="CQ1893" s="24" t="s">
        <v>89</v>
      </c>
      <c r="CR1893" s="23"/>
      <c r="CS1893" s="23"/>
    </row>
    <row r="1894" spans="1:101" ht="18" customHeight="1" thickBot="1">
      <c r="A1894" s="23"/>
      <c r="B1894" s="33"/>
      <c r="C1894" s="23"/>
      <c r="D1894" s="7" t="s">
        <v>99</v>
      </c>
      <c r="E1894" s="8"/>
      <c r="F1894" s="8" t="s">
        <v>100</v>
      </c>
      <c r="G1894" s="9"/>
      <c r="H1894" s="10"/>
      <c r="I1894" s="7" t="s">
        <v>103</v>
      </c>
      <c r="J1894" s="8"/>
      <c r="K1894" s="8" t="s">
        <v>104</v>
      </c>
      <c r="L1894" s="9"/>
      <c r="M1894" s="23"/>
      <c r="N1894" s="194" t="s">
        <v>74</v>
      </c>
      <c r="O1894" s="195"/>
      <c r="P1894" s="196" t="s">
        <v>75</v>
      </c>
      <c r="Q1894" s="197"/>
      <c r="R1894" s="23"/>
      <c r="S1894" s="7" t="s">
        <v>2</v>
      </c>
      <c r="T1894" s="8"/>
      <c r="U1894" s="8" t="s">
        <v>3</v>
      </c>
      <c r="V1894" s="9"/>
      <c r="W1894" s="20"/>
      <c r="X1894" s="194" t="s">
        <v>108</v>
      </c>
      <c r="Y1894" s="195"/>
      <c r="Z1894" s="196" t="s">
        <v>109</v>
      </c>
      <c r="AA1894" s="197"/>
      <c r="AB1894" s="20"/>
      <c r="AC1894" s="7" t="s">
        <v>107</v>
      </c>
      <c r="AD1894" s="8"/>
      <c r="AE1894" s="8" t="s">
        <v>14</v>
      </c>
      <c r="AF1894" s="9"/>
      <c r="AG1894" s="20"/>
      <c r="AH1894" s="194" t="s">
        <v>112</v>
      </c>
      <c r="AI1894" s="195"/>
      <c r="AJ1894" s="196" t="s">
        <v>113</v>
      </c>
      <c r="AK1894" s="197"/>
      <c r="AL1894" s="20"/>
      <c r="AM1894" s="106" t="s">
        <v>135</v>
      </c>
      <c r="AN1894" s="107"/>
      <c r="AO1894" s="107" t="s">
        <v>136</v>
      </c>
      <c r="AP1894" s="108"/>
      <c r="AQ1894" s="23"/>
      <c r="AR1894" s="194" t="s">
        <v>116</v>
      </c>
      <c r="AS1894" s="195"/>
      <c r="AT1894" s="196" t="s">
        <v>0</v>
      </c>
      <c r="AU1894" s="197"/>
      <c r="AV1894" s="36"/>
      <c r="AW1894" s="7" t="s">
        <v>139</v>
      </c>
      <c r="AX1894" s="8"/>
      <c r="AY1894" s="8" t="s">
        <v>140</v>
      </c>
      <c r="AZ1894" s="9"/>
      <c r="BA1894" s="20"/>
      <c r="BB1894" s="194" t="s">
        <v>119</v>
      </c>
      <c r="BC1894" s="195"/>
      <c r="BD1894" s="196" t="s">
        <v>120</v>
      </c>
      <c r="BE1894" s="197"/>
      <c r="BF1894" s="36"/>
      <c r="BG1894" s="190" t="s">
        <v>143</v>
      </c>
      <c r="BH1894" s="191"/>
      <c r="BI1894" s="192" t="s">
        <v>144</v>
      </c>
      <c r="BJ1894" s="193"/>
      <c r="BK1894" s="36"/>
      <c r="BL1894" s="194" t="s">
        <v>123</v>
      </c>
      <c r="BM1894" s="195"/>
      <c r="BN1894" s="196" t="s">
        <v>124</v>
      </c>
      <c r="BO1894" s="197"/>
      <c r="BP1894" s="36"/>
      <c r="BQ1894" s="7" t="s">
        <v>147</v>
      </c>
      <c r="BR1894" s="8"/>
      <c r="BS1894" s="8" t="s">
        <v>148</v>
      </c>
      <c r="BT1894" s="9"/>
      <c r="BU1894" s="20"/>
      <c r="BV1894" s="194" t="s">
        <v>127</v>
      </c>
      <c r="BW1894" s="195"/>
      <c r="BX1894" s="196" t="s">
        <v>128</v>
      </c>
      <c r="BY1894" s="197"/>
      <c r="BZ1894" s="36"/>
      <c r="CA1894" s="7" t="s">
        <v>151</v>
      </c>
      <c r="CB1894" s="8"/>
      <c r="CC1894" s="8" t="s">
        <v>152</v>
      </c>
      <c r="CD1894" s="9"/>
      <c r="CE1894" s="36"/>
      <c r="CF1894" s="194" t="s">
        <v>131</v>
      </c>
      <c r="CG1894" s="195"/>
      <c r="CH1894" s="196" t="s">
        <v>132</v>
      </c>
      <c r="CI1894" s="197"/>
      <c r="CJ1894" s="23"/>
      <c r="CK1894" s="7" t="s">
        <v>156</v>
      </c>
      <c r="CL1894" s="8"/>
      <c r="CM1894" s="8" t="s">
        <v>157</v>
      </c>
      <c r="CN1894" s="9"/>
      <c r="CO1894" s="23"/>
      <c r="CP1894" s="194" t="s">
        <v>160</v>
      </c>
      <c r="CQ1894" s="195"/>
      <c r="CR1894" s="196" t="s">
        <v>132</v>
      </c>
      <c r="CS1894" s="197"/>
      <c r="CU1894" s="26" t="s">
        <v>15</v>
      </c>
      <c r="CW1894" s="52" t="s">
        <v>46</v>
      </c>
    </row>
    <row r="1895" spans="1:101" ht="18" customHeight="1" thickTop="1" thickBot="1">
      <c r="B1895" s="34">
        <v>4.68</v>
      </c>
      <c r="D1895" s="11">
        <v>1</v>
      </c>
      <c r="E1895" s="12">
        <v>0</v>
      </c>
      <c r="F1895" s="13">
        <v>0</v>
      </c>
      <c r="G1895" s="14">
        <v>0</v>
      </c>
      <c r="H1895" s="10"/>
      <c r="I1895" s="11">
        <v>1</v>
      </c>
      <c r="J1895" s="12">
        <v>0</v>
      </c>
      <c r="K1895" s="13">
        <v>0</v>
      </c>
      <c r="L1895" s="40">
        <f t="shared" ref="L1895" si="20078">$B1895*$J$4</f>
        <v>6.6785471999999997</v>
      </c>
      <c r="N1895" s="1">
        <f t="shared" ref="N1895" si="20079">D1895*I1895+F1895*I1898-E1895*J1895-G1895*J1898</f>
        <v>1</v>
      </c>
      <c r="O1895" s="4">
        <f t="shared" ref="O1895" si="20080">(D1895*J1895+E1895*I1895+F1895*J1898+G1895*I1898)</f>
        <v>0</v>
      </c>
      <c r="P1895" s="2">
        <f t="shared" ref="P1895" si="20081">D1895*K1895+F1895*K1898-E1895*L1895-G1895*L1898</f>
        <v>0</v>
      </c>
      <c r="Q1895" s="3">
        <f t="shared" ref="Q1895" si="20082">(D1895*L1895+E1895*K1895+F1895*L1898+G1895*K1898)</f>
        <v>6.6785471999999997</v>
      </c>
      <c r="S1895" s="11">
        <v>1</v>
      </c>
      <c r="T1895" s="12">
        <v>0</v>
      </c>
      <c r="U1895" s="13">
        <v>0</v>
      </c>
      <c r="V1895" s="13">
        <v>0</v>
      </c>
      <c r="W1895" s="20"/>
      <c r="X1895" s="1">
        <f t="shared" ref="X1895" si="20083">N1895*S1895+P1895*S1898-O1895*T1895-Q1895*T1898</f>
        <v>-55.400106704814078</v>
      </c>
      <c r="Y1895" s="4">
        <f t="shared" ref="Y1895" si="20084">(N1895*T1895+O1895*S1895+P1895*T1898+Q1895*S1898)</f>
        <v>0</v>
      </c>
      <c r="Z1895" s="2">
        <f t="shared" ref="Z1895" si="20085">N1895*U1895+P1895*U1898-O1895*V1895-Q1895*V1898</f>
        <v>0</v>
      </c>
      <c r="AA1895" s="3">
        <f t="shared" ref="AA1895" si="20086">(N1895*V1895+O1895*U1895+P1895*V1898+Q1895*U1898)</f>
        <v>6.6785471999999997</v>
      </c>
      <c r="AB1895" s="20"/>
      <c r="AC1895" s="11">
        <v>1</v>
      </c>
      <c r="AD1895" s="12">
        <v>0</v>
      </c>
      <c r="AE1895" s="13">
        <v>0</v>
      </c>
      <c r="AF1895" s="40">
        <f t="shared" ref="AF1895" si="20087">$B1895*$AD$4</f>
        <v>8.0144532000000002</v>
      </c>
      <c r="AG1895" s="20"/>
      <c r="AH1895" s="1">
        <f t="shared" ref="AH1895" si="20088">X1895*AC1895+Z1895*AC1898-Y1895*AD1895-AA1895*AD1898</f>
        <v>-55.400106704814078</v>
      </c>
      <c r="AI1895" s="4">
        <f t="shared" ref="AI1895" si="20089">(X1895*AD1895+Y1895*AC1895+Z1895*AD1898+AA1895*AC1898)</f>
        <v>0</v>
      </c>
      <c r="AJ1895" s="2">
        <f t="shared" ref="AJ1895" si="20090">X1895*AE1895+Z1895*AE1898-Y1895*AF1895-AA1895*AF1898</f>
        <v>0</v>
      </c>
      <c r="AK1895" s="3">
        <f t="shared" ref="AK1895" si="20091">(X1895*AF1895+Y1895*AE1895+Z1895*AF1898+AA1895*AE1898)</f>
        <v>-437.32301526073866</v>
      </c>
      <c r="AL1895" s="20"/>
      <c r="AM1895" s="11">
        <v>1</v>
      </c>
      <c r="AN1895" s="12">
        <v>0</v>
      </c>
      <c r="AO1895" s="13">
        <v>0</v>
      </c>
      <c r="AP1895" s="14">
        <v>0</v>
      </c>
      <c r="AR1895" s="1">
        <f t="shared" ref="AR1895" si="20092">AH1895*AM1895+AJ1895*AM1898-AI1895*AN1895-AK1895*AN1898</f>
        <v>3845.0649740514541</v>
      </c>
      <c r="AS1895" s="4">
        <f t="shared" ref="AS1895" si="20093">(AH1895*AN1895+AI1895*AM1895+AJ1895*AN1898+AK1895*AM1898)</f>
        <v>0</v>
      </c>
      <c r="AT1895" s="2">
        <f t="shared" ref="AT1895" si="20094">AH1895*AO1895+AJ1895*AO1898-AI1895*AP1895-AK1895*AP1898</f>
        <v>0</v>
      </c>
      <c r="AU1895" s="3">
        <f t="shared" ref="AU1895" si="20095">(AH1895*AP1895+AI1895*AO1895+AJ1895*AP1898+AK1895*AO1898)</f>
        <v>-437.32301526073866</v>
      </c>
      <c r="AV1895" s="20"/>
      <c r="AW1895" s="11">
        <v>1</v>
      </c>
      <c r="AX1895" s="12">
        <v>0</v>
      </c>
      <c r="AY1895" s="13">
        <v>0</v>
      </c>
      <c r="AZ1895" s="40">
        <f t="shared" ref="AZ1895" si="20096">$B1895*$AX$4</f>
        <v>8.0144532000000002</v>
      </c>
      <c r="BA1895" s="20"/>
      <c r="BB1895" s="1">
        <f t="shared" ref="BB1895" si="20097">AR1895*AW1895+AT1895*AW1898-AS1895*AX1895-AU1895*AX1898</f>
        <v>3845.0649740514541</v>
      </c>
      <c r="BC1895" s="4">
        <f t="shared" ref="BC1895" si="20098">(AR1895*AX1895+AS1895*AW1895+AT1895*AX1898+AU1895*AW1898)</f>
        <v>0</v>
      </c>
      <c r="BD1895" s="2">
        <f t="shared" ref="BD1895" si="20099">AR1895*AY1895+AT1895*AY1898-AS1895*AZ1895-AU1895*AZ1898</f>
        <v>0</v>
      </c>
      <c r="BE1895" s="3">
        <f t="shared" ref="BE1895" si="20100">(AR1895*AZ1895+AS1895*AY1895+AT1895*AZ1898+AU1895*AY1898)</f>
        <v>30378.770270233854</v>
      </c>
      <c r="BF1895" s="20"/>
      <c r="BG1895" s="11">
        <v>1</v>
      </c>
      <c r="BH1895" s="12">
        <v>0</v>
      </c>
      <c r="BI1895" s="13">
        <v>0</v>
      </c>
      <c r="BJ1895" s="14">
        <v>0</v>
      </c>
      <c r="BK1895" s="20"/>
      <c r="BL1895" s="1">
        <f t="shared" ref="BL1895" si="20101">BB1895*BG1895+BD1895*BG1898-BC1895*BH1895-BE1895*BH1898</f>
        <v>-252702.62923139235</v>
      </c>
      <c r="BM1895" s="4">
        <f t="shared" ref="BM1895" si="20102">(BB1895*BH1895+BC1895*BG1895+BD1895*BH1898+BE1895*BG1898)</f>
        <v>0</v>
      </c>
      <c r="BN1895" s="2">
        <f t="shared" ref="BN1895" si="20103">BB1895*BI1895+BD1895*BI1898-BC1895*BJ1895-BE1895*BJ1898</f>
        <v>0</v>
      </c>
      <c r="BO1895" s="3">
        <f t="shared" ref="BO1895" si="20104">(BB1895*BJ1895+BC1895*BI1895+BD1895*BJ1898+BE1895*BI1898)</f>
        <v>30378.770270233854</v>
      </c>
      <c r="BP1895" s="20"/>
      <c r="BQ1895" s="11">
        <v>1</v>
      </c>
      <c r="BR1895" s="12">
        <v>0</v>
      </c>
      <c r="BS1895" s="13">
        <v>0</v>
      </c>
      <c r="BT1895" s="40">
        <f t="shared" ref="BT1895" si="20105">$B1895*BR$4</f>
        <v>6.6785471999999997</v>
      </c>
      <c r="BU1895" s="20"/>
      <c r="BV1895" s="1">
        <f t="shared" ref="BV1895" si="20106">BL1895*BQ1895+BN1895*BQ1898-BM1895*BR1895-BO1895*BR1898</f>
        <v>-252702.62923139235</v>
      </c>
      <c r="BW1895" s="4">
        <f t="shared" ref="BW1895" si="20107">(BL1895*BR1895+BM1895*BQ1895+BN1895*BR1898+BO1895*BQ1898)</f>
        <v>0</v>
      </c>
      <c r="BX1895" s="2">
        <f t="shared" ref="BX1895" si="20108">BL1895*BS1895+BN1895*BS1898-BM1895*BT1895-BO1895*BT1898</f>
        <v>0</v>
      </c>
      <c r="BY1895" s="3">
        <f t="shared" ref="BY1895" si="20109">(BL1895*BT1895+BM1895*BS1895+BN1895*BT1898+BO1895*BS1898)</f>
        <v>-1657307.6666157197</v>
      </c>
      <c r="BZ1895" s="20"/>
      <c r="CA1895" s="11">
        <v>1</v>
      </c>
      <c r="CB1895" s="12">
        <v>0</v>
      </c>
      <c r="CC1895" s="13">
        <v>0</v>
      </c>
      <c r="CD1895" s="14">
        <v>0</v>
      </c>
      <c r="CE1895" s="20"/>
      <c r="CF1895" s="1">
        <f t="shared" ref="CF1895" si="20110">BV1895*CA1895+BX1895*CA1898-BW1895*CB1895-BY1895*CB1898</f>
        <v>6064567.0488368096</v>
      </c>
      <c r="CG1895" s="4">
        <f t="shared" ref="CG1895" si="20111">(BV1895*CB1895+BW1895*CA1895+BX1895*CB1898+BY1895*CA1898)</f>
        <v>0</v>
      </c>
      <c r="CH1895" s="2">
        <f t="shared" ref="CH1895" si="20112">BV1895*CC1895+BX1895*CC1898-BW1895*CD1895-BY1895*CD1898</f>
        <v>0</v>
      </c>
      <c r="CI1895" s="3">
        <f t="shared" ref="CI1895" si="20113">(BV1895*CD1895+BW1895*CC1895+BX1895*CD1898+BY1895*CC1898)</f>
        <v>-1657307.6666157197</v>
      </c>
      <c r="CJ1895" s="28"/>
      <c r="CK1895" s="11">
        <v>1</v>
      </c>
      <c r="CL1895" s="12">
        <v>0</v>
      </c>
      <c r="CM1895" s="13">
        <v>0</v>
      </c>
      <c r="CN1895" s="14">
        <v>0</v>
      </c>
      <c r="CP1895" s="1">
        <f t="shared" ref="CP1895" si="20114">CF1895*CK1895+CH1895*CK1898-CG1895*CL1895-CI1895*CL1898</f>
        <v>6064567.0488368096</v>
      </c>
      <c r="CQ1895" s="4">
        <f t="shared" ref="CQ1895" si="20115">(CF1895*CL1895+CG1895*CK1895+CH1895*CL1898+CI1895*CK1898)</f>
        <v>-1657307.6666157197</v>
      </c>
      <c r="CR1895" s="2">
        <f t="shared" ref="CR1895" si="20116">CF1895*CM1895+CH1895*CM1898-CG1895*CN1895-CI1895*CN1898</f>
        <v>0</v>
      </c>
      <c r="CS1895" s="3">
        <f t="shared" ref="CS1895" si="20117">(CF1895*CN1895+CG1895*CM1895+CH1895*CN1898+CI1895*CM1898)</f>
        <v>-1657307.6666157197</v>
      </c>
      <c r="CU1895" s="29">
        <f t="shared" ref="CU1895" si="20118">20*LOG(((1+$CL$4)/$CL$4)/((CP1895+CP1898)^2+(CQ1895+CQ1898)^2)^0.5)</f>
        <v>-141.52891599597706</v>
      </c>
      <c r="CW1895" s="53">
        <f t="shared" ref="CW1895" si="20119">((CP1895^2+CQ1895^2)^0.5)/((CP1898^2+CQ1898^2)^0.5)</f>
        <v>0.27327716113446798</v>
      </c>
    </row>
    <row r="1896" spans="1:101" ht="18" customHeight="1" thickBot="1">
      <c r="D1896" s="11"/>
      <c r="E1896" s="13"/>
      <c r="F1896" s="13"/>
      <c r="G1896" s="15"/>
      <c r="H1896" s="10"/>
      <c r="I1896" s="11"/>
      <c r="J1896" s="13"/>
      <c r="K1896" s="13"/>
      <c r="L1896" s="15"/>
      <c r="N1896" s="5"/>
      <c r="Q1896" s="6"/>
      <c r="S1896" s="11"/>
      <c r="T1896" s="13"/>
      <c r="U1896" s="13"/>
      <c r="V1896" s="15"/>
      <c r="W1896" s="20"/>
      <c r="X1896" s="5"/>
      <c r="AA1896" s="6"/>
      <c r="AB1896" s="20"/>
      <c r="AC1896" s="11"/>
      <c r="AD1896" s="13"/>
      <c r="AE1896" s="13"/>
      <c r="AF1896" s="15"/>
      <c r="AG1896" s="20"/>
      <c r="AH1896" s="5"/>
      <c r="AK1896" s="6"/>
      <c r="AL1896" s="20"/>
      <c r="AM1896" s="11"/>
      <c r="AN1896" s="13"/>
      <c r="AO1896" s="13"/>
      <c r="AP1896" s="15"/>
      <c r="AR1896" s="5"/>
      <c r="AU1896" s="6"/>
      <c r="AW1896" s="11"/>
      <c r="AX1896" s="13"/>
      <c r="AY1896" s="13"/>
      <c r="AZ1896" s="15"/>
      <c r="BA1896" s="20"/>
      <c r="BB1896" s="5"/>
      <c r="BE1896" s="6"/>
      <c r="BG1896" s="11"/>
      <c r="BH1896" s="13"/>
      <c r="BI1896" s="13"/>
      <c r="BJ1896" s="15"/>
      <c r="BL1896" s="5"/>
      <c r="BO1896" s="6"/>
      <c r="BQ1896" s="11"/>
      <c r="BR1896" s="13"/>
      <c r="BS1896" s="13"/>
      <c r="BT1896" s="15"/>
      <c r="BU1896" s="20"/>
      <c r="BV1896" s="5"/>
      <c r="BY1896" s="6"/>
      <c r="CA1896" s="11"/>
      <c r="CB1896" s="13"/>
      <c r="CC1896" s="13"/>
      <c r="CD1896" s="15"/>
      <c r="CF1896" s="5"/>
      <c r="CI1896" s="6"/>
      <c r="CK1896" s="11"/>
      <c r="CL1896" s="13"/>
      <c r="CM1896" s="13"/>
      <c r="CN1896" s="15"/>
      <c r="CP1896" s="5"/>
      <c r="CS1896" s="6"/>
      <c r="CW1896" s="54"/>
    </row>
    <row r="1897" spans="1:101" ht="18" customHeight="1" thickBot="1">
      <c r="D1897" s="11" t="s">
        <v>101</v>
      </c>
      <c r="E1897" s="13"/>
      <c r="F1897" s="13" t="s">
        <v>102</v>
      </c>
      <c r="G1897" s="15"/>
      <c r="H1897" s="10"/>
      <c r="I1897" s="11" t="s">
        <v>106</v>
      </c>
      <c r="J1897" s="13"/>
      <c r="K1897" s="13" t="s">
        <v>105</v>
      </c>
      <c r="L1897" s="15"/>
      <c r="N1897" s="194" t="s">
        <v>16</v>
      </c>
      <c r="O1897" s="195"/>
      <c r="P1897" s="196" t="s">
        <v>17</v>
      </c>
      <c r="Q1897" s="197"/>
      <c r="S1897" s="11" t="s">
        <v>4</v>
      </c>
      <c r="T1897" s="13"/>
      <c r="U1897" s="13" t="s">
        <v>5</v>
      </c>
      <c r="V1897" s="15"/>
      <c r="W1897" s="20"/>
      <c r="X1897" s="194" t="s">
        <v>111</v>
      </c>
      <c r="Y1897" s="195"/>
      <c r="Z1897" s="196" t="s">
        <v>110</v>
      </c>
      <c r="AA1897" s="197"/>
      <c r="AB1897" s="20"/>
      <c r="AC1897" s="11" t="s">
        <v>18</v>
      </c>
      <c r="AD1897" s="13"/>
      <c r="AE1897" s="13" t="s">
        <v>19</v>
      </c>
      <c r="AF1897" s="15"/>
      <c r="AG1897" s="20"/>
      <c r="AH1897" s="194" t="s">
        <v>114</v>
      </c>
      <c r="AI1897" s="195"/>
      <c r="AJ1897" s="196" t="s">
        <v>115</v>
      </c>
      <c r="AK1897" s="197"/>
      <c r="AL1897" s="20"/>
      <c r="AM1897" s="11" t="s">
        <v>138</v>
      </c>
      <c r="AN1897" s="13"/>
      <c r="AO1897" s="13" t="s">
        <v>137</v>
      </c>
      <c r="AP1897" s="15"/>
      <c r="AR1897" s="194" t="s">
        <v>117</v>
      </c>
      <c r="AS1897" s="195"/>
      <c r="AT1897" s="196" t="s">
        <v>118</v>
      </c>
      <c r="AU1897" s="197"/>
      <c r="AV1897" s="36"/>
      <c r="AW1897" s="11" t="s">
        <v>142</v>
      </c>
      <c r="AX1897" s="13"/>
      <c r="AY1897" s="13" t="s">
        <v>141</v>
      </c>
      <c r="AZ1897" s="15"/>
      <c r="BA1897" s="20"/>
      <c r="BB1897" s="194" t="s">
        <v>122</v>
      </c>
      <c r="BC1897" s="195"/>
      <c r="BD1897" s="196" t="s">
        <v>121</v>
      </c>
      <c r="BE1897" s="197"/>
      <c r="BF1897" s="36"/>
      <c r="BG1897" s="11" t="s">
        <v>145</v>
      </c>
      <c r="BH1897" s="13"/>
      <c r="BI1897" s="13" t="s">
        <v>146</v>
      </c>
      <c r="BJ1897" s="15"/>
      <c r="BK1897" s="36"/>
      <c r="BL1897" s="194" t="s">
        <v>125</v>
      </c>
      <c r="BM1897" s="195"/>
      <c r="BN1897" s="196" t="s">
        <v>126</v>
      </c>
      <c r="BO1897" s="197"/>
      <c r="BP1897" s="36"/>
      <c r="BQ1897" s="11" t="s">
        <v>150</v>
      </c>
      <c r="BR1897" s="13"/>
      <c r="BS1897" s="13" t="s">
        <v>149</v>
      </c>
      <c r="BT1897" s="15"/>
      <c r="BU1897" s="20"/>
      <c r="BV1897" s="194" t="s">
        <v>129</v>
      </c>
      <c r="BW1897" s="195"/>
      <c r="BX1897" s="196" t="s">
        <v>130</v>
      </c>
      <c r="BY1897" s="197"/>
      <c r="BZ1897" s="36"/>
      <c r="CA1897" s="11" t="s">
        <v>154</v>
      </c>
      <c r="CB1897" s="13"/>
      <c r="CC1897" s="13" t="s">
        <v>153</v>
      </c>
      <c r="CD1897" s="15"/>
      <c r="CE1897" s="36"/>
      <c r="CF1897" s="194" t="s">
        <v>134</v>
      </c>
      <c r="CG1897" s="195"/>
      <c r="CH1897" s="196" t="s">
        <v>133</v>
      </c>
      <c r="CI1897" s="197"/>
      <c r="CK1897" s="11" t="s">
        <v>159</v>
      </c>
      <c r="CL1897" s="13"/>
      <c r="CM1897" s="13" t="s">
        <v>158</v>
      </c>
      <c r="CN1897" s="15"/>
      <c r="CP1897" s="109" t="s">
        <v>161</v>
      </c>
      <c r="CQ1897" s="110"/>
      <c r="CR1897" s="111" t="s">
        <v>162</v>
      </c>
      <c r="CS1897" s="112"/>
      <c r="CU1897" s="38" t="s">
        <v>29</v>
      </c>
      <c r="CW1897" s="55" t="s">
        <v>47</v>
      </c>
    </row>
    <row r="1898" spans="1:101" ht="18" customHeight="1" thickTop="1" thickBot="1">
      <c r="D1898" s="16">
        <v>0</v>
      </c>
      <c r="E1898" s="17">
        <f t="shared" ref="E1898" si="20120">$B1895*$E$4</f>
        <v>3.8117663999999998</v>
      </c>
      <c r="F1898" s="18">
        <v>1</v>
      </c>
      <c r="G1898" s="19">
        <v>0</v>
      </c>
      <c r="H1898" s="10"/>
      <c r="I1898" s="16">
        <v>0</v>
      </c>
      <c r="J1898" s="17">
        <v>0</v>
      </c>
      <c r="K1898" s="18">
        <v>1</v>
      </c>
      <c r="L1898" s="19">
        <v>0</v>
      </c>
      <c r="N1898" s="1">
        <f t="shared" ref="N1898" si="20121">D1898*I1895+F1898*I1898-E1898*J1895-G1898*J1898</f>
        <v>0</v>
      </c>
      <c r="O1898" s="4">
        <f t="shared" ref="O1898" si="20122">(D1898*J1895+E1898*I1895+F1898*J1898+G1898*I1898)</f>
        <v>3.8117663999999998</v>
      </c>
      <c r="P1898" s="2">
        <f t="shared" ref="P1898" si="20123">D1898*K1895+F1898*K1898-E1898*L1895-G1898*L1898</f>
        <v>-24.457061817774079</v>
      </c>
      <c r="Q1898" s="3">
        <f t="shared" ref="Q1898" si="20124">(D1898*L1895+E1898*K1895+F1898*L1898+G1898*K1898)</f>
        <v>0</v>
      </c>
      <c r="S1898" s="16">
        <v>0</v>
      </c>
      <c r="T1898" s="17">
        <f t="shared" ref="T1898" si="20125">$B1895*$T$4</f>
        <v>8.4449664000000002</v>
      </c>
      <c r="U1898" s="18">
        <v>1</v>
      </c>
      <c r="V1898" s="19">
        <v>0</v>
      </c>
      <c r="W1898" s="20"/>
      <c r="X1898" s="1">
        <f t="shared" ref="X1898" si="20126">N1898*S1895+P1898*S1898-O1898*T1895-Q1898*T1898</f>
        <v>0</v>
      </c>
      <c r="Y1898" s="4">
        <f t="shared" ref="Y1898" si="20127">(N1898*T1895+O1898*S1895+P1898*T1898+Q1898*S1898)</f>
        <v>-202.72729889382501</v>
      </c>
      <c r="Z1898" s="2">
        <f t="shared" ref="Z1898" si="20128">N1898*U1895+P1898*U1898-O1898*V1895-Q1898*V1898</f>
        <v>-24.457061817774079</v>
      </c>
      <c r="AA1898" s="3">
        <f t="shared" ref="AA1898" si="20129">(N1898*V1895+O1898*U1895+P1898*V1898+Q1898*U1898)</f>
        <v>0</v>
      </c>
      <c r="AB1898" s="20"/>
      <c r="AC1898" s="16">
        <v>0</v>
      </c>
      <c r="AD1898" s="17">
        <v>0</v>
      </c>
      <c r="AE1898" s="18">
        <v>1</v>
      </c>
      <c r="AF1898" s="19">
        <v>0</v>
      </c>
      <c r="AG1898" s="20"/>
      <c r="AH1898" s="1">
        <f t="shared" ref="AH1898" si="20130">X1898*AC1895+Z1898*AC1898-Y1898*AD1895-AA1898*AD1898</f>
        <v>0</v>
      </c>
      <c r="AI1898" s="4">
        <f t="shared" ref="AI1898" si="20131">(X1898*AD1895+Y1898*AC1895+Z1898*AD1898+AA1898*AC1898)</f>
        <v>-202.72729889382501</v>
      </c>
      <c r="AJ1898" s="2">
        <f t="shared" ref="AJ1898" si="20132">X1898*AE1895+Z1898*AE1898-Y1898*AF1895-AA1898*AF1898</f>
        <v>1600.2913875291983</v>
      </c>
      <c r="AK1898" s="3">
        <f t="shared" ref="AK1898" si="20133">(X1898*AF1895+Y1898*AE1895+Z1898*AF1898+AA1898*AE1898)</f>
        <v>0</v>
      </c>
      <c r="AL1898" s="20"/>
      <c r="AM1898" s="16">
        <v>0</v>
      </c>
      <c r="AN1898" s="17">
        <f t="shared" ref="AN1898" si="20134">$B1895*$AN$4</f>
        <v>8.9189567999999984</v>
      </c>
      <c r="AO1898" s="18">
        <v>1</v>
      </c>
      <c r="AP1898" s="19">
        <v>0</v>
      </c>
      <c r="AR1898" s="1">
        <f t="shared" ref="AR1898" si="20135">AH1898*AM1895+AJ1898*AM1898-AI1898*AN1895-AK1898*AN1898</f>
        <v>0</v>
      </c>
      <c r="AS1898" s="4">
        <f t="shared" ref="AS1898" si="20136">(AH1898*AN1895+AI1898*AM1895+AJ1898*AN1898+AK1898*AM1898)</f>
        <v>14070.20245389115</v>
      </c>
      <c r="AT1898" s="2">
        <f t="shared" ref="AT1898" si="20137">AH1898*AO1895+AJ1898*AO1898-AI1898*AP1895-AK1898*AP1898</f>
        <v>1600.2913875291983</v>
      </c>
      <c r="AU1898" s="3">
        <f t="shared" ref="AU1898" si="20138">(AH1898*AP1895+AI1898*AO1895+AJ1898*AP1898+AK1898*AO1898)</f>
        <v>0</v>
      </c>
      <c r="AV1898" s="20"/>
      <c r="AW1898" s="16">
        <v>0</v>
      </c>
      <c r="AX1898" s="17">
        <v>0</v>
      </c>
      <c r="AY1898" s="18">
        <v>1</v>
      </c>
      <c r="AZ1898" s="19">
        <v>0</v>
      </c>
      <c r="BA1898" s="20"/>
      <c r="BB1898" s="1">
        <f t="shared" ref="BB1898" si="20139">AR1898*AW1895+AT1898*AW1898-AS1898*AX1895-AU1898*AX1898</f>
        <v>0</v>
      </c>
      <c r="BC1898" s="4">
        <f t="shared" ref="BC1898" si="20140">(AR1898*AX1895+AS1898*AW1895+AT1898*AX1898+AU1898*AW1898)</f>
        <v>14070.20245389115</v>
      </c>
      <c r="BD1898" s="2">
        <f t="shared" ref="BD1898" si="20141">AR1898*AY1895+AT1898*AY1898-AS1898*AZ1895-AU1898*AZ1898</f>
        <v>-111164.68769370658</v>
      </c>
      <c r="BE1898" s="3">
        <f t="shared" ref="BE1898" si="20142">(AR1898*AZ1895+AS1898*AY1895+AT1898*AZ1898+AU1898*AY1898)</f>
        <v>0</v>
      </c>
      <c r="BF1898" s="20"/>
      <c r="BG1898" s="16">
        <v>0</v>
      </c>
      <c r="BH1898" s="17">
        <f t="shared" ref="BH1898" si="20143">$B1895*$BH$4</f>
        <v>8.4449664000000002</v>
      </c>
      <c r="BI1898" s="18">
        <v>1</v>
      </c>
      <c r="BJ1898" s="19">
        <v>0</v>
      </c>
      <c r="BK1898" s="20"/>
      <c r="BL1898" s="1">
        <f t="shared" ref="BL1898" si="20144">BB1898*BG1895+BD1898*BG1898-BC1898*BH1895-BE1898*BH1898</f>
        <v>0</v>
      </c>
      <c r="BM1898" s="4">
        <f t="shared" ref="BM1898" si="20145">(BB1898*BH1895+BC1898*BG1895+BD1898*BH1898+BE1898*BG1898)</f>
        <v>-924711.84998595447</v>
      </c>
      <c r="BN1898" s="2">
        <f t="shared" ref="BN1898" si="20146">BB1898*BI1895+BD1898*BI1898-BC1898*BJ1895-BE1898*BJ1898</f>
        <v>-111164.68769370658</v>
      </c>
      <c r="BO1898" s="3">
        <f t="shared" ref="BO1898" si="20147">(BB1898*BJ1895+BC1898*BI1895+BD1898*BJ1898+BE1898*BI1898)</f>
        <v>0</v>
      </c>
      <c r="BP1898" s="20"/>
      <c r="BQ1898" s="16">
        <v>0</v>
      </c>
      <c r="BR1898" s="17">
        <v>0</v>
      </c>
      <c r="BS1898" s="18">
        <v>1</v>
      </c>
      <c r="BT1898" s="19">
        <v>0</v>
      </c>
      <c r="BU1898" s="20"/>
      <c r="BV1898" s="1">
        <f t="shared" ref="BV1898" si="20148">BL1898*BQ1895+BN1898*BQ1898-BM1898*BR1895-BO1898*BR1898</f>
        <v>0</v>
      </c>
      <c r="BW1898" s="4">
        <f t="shared" ref="BW1898" si="20149">(BL1898*BR1895+BM1898*BQ1895+BN1898*BR1898+BO1898*BQ1898)</f>
        <v>-924711.84998595447</v>
      </c>
      <c r="BX1898" s="2">
        <f t="shared" ref="BX1898" si="20150">BL1898*BS1895+BN1898*BS1898-BM1898*BT1895-BO1898*BT1898</f>
        <v>6064567.0488368096</v>
      </c>
      <c r="BY1898" s="3">
        <f t="shared" ref="BY1898" si="20151">(BL1898*BT1895+BM1898*BS1895+BN1898*BT1898+BO1898*BS1898)</f>
        <v>0</v>
      </c>
      <c r="BZ1898" s="20"/>
      <c r="CA1898" s="16">
        <v>0</v>
      </c>
      <c r="CB1898" s="17">
        <f t="shared" ref="CB1898" si="20152">$B1895*$CB$4</f>
        <v>3.8117663999999998</v>
      </c>
      <c r="CC1898" s="18">
        <v>1</v>
      </c>
      <c r="CD1898" s="19">
        <v>0</v>
      </c>
      <c r="CE1898" s="20"/>
      <c r="CF1898" s="1">
        <f t="shared" ref="CF1898" si="20153">BV1898*CA1895+BX1898*CA1898-BW1898*CB1895-BY1898*CB1898</f>
        <v>0</v>
      </c>
      <c r="CG1898" s="4">
        <f t="shared" ref="CG1898" si="20154">(BV1898*CB1895+BW1898*CA1895+BX1898*CB1898+BY1898*CA1898)</f>
        <v>22192001.057317354</v>
      </c>
      <c r="CH1898" s="2">
        <f t="shared" ref="CH1898" si="20155">BV1898*CC1895+BX1898*CC1898-BW1898*CD1895-BY1898*CD1898</f>
        <v>6064567.0488368096</v>
      </c>
      <c r="CI1898" s="3">
        <f t="shared" ref="CI1898" si="20156">(BV1898*CD1895+BW1898*CC1895+BX1898*CD1898+BY1898*CC1898)</f>
        <v>0</v>
      </c>
      <c r="CK1898" s="16">
        <f t="shared" ref="CK1898" si="20157">1/$CL$4</f>
        <v>1</v>
      </c>
      <c r="CL1898" s="17">
        <v>0</v>
      </c>
      <c r="CM1898" s="18">
        <v>1</v>
      </c>
      <c r="CN1898" s="19">
        <v>0</v>
      </c>
      <c r="CP1898" s="1">
        <f t="shared" ref="CP1898" si="20158">CF1898*CK1895+CH1898*CK1898-CG1898*CL1895-CI1898*CL1898</f>
        <v>6064567.0488368096</v>
      </c>
      <c r="CQ1898" s="4">
        <f t="shared" ref="CQ1898" si="20159">(CF1898*CL1895+CG1898*CK1895+CH1898*CL1898+CI1898*CK1898)</f>
        <v>22192001.057317354</v>
      </c>
      <c r="CR1898" s="2">
        <f t="shared" ref="CR1898" si="20160">CF1898*CM1895+CH1898*CM1898-CG1898*CN1895-CI1898*CN1898</f>
        <v>6064567.0488368096</v>
      </c>
      <c r="CS1898" s="3">
        <f t="shared" ref="CS1898" si="20161">(CF1898*CN1895+CG1898*CM1895+CH1898*CN1898+CI1898*CM1898)</f>
        <v>0</v>
      </c>
      <c r="CU1898" s="39">
        <f t="shared" ref="CU1898" si="20162">(180/PI())*ATAN(-1*(CQ1895/CP1895))</f>
        <v>15.284439688261202</v>
      </c>
      <c r="CW1898" s="56">
        <f t="shared" ref="CW1898" si="20163">20*LOG(((1-(10^(CU1895/20)^2)*(1-((1-CW1895)/(1+CW1895))^2))^0.5))</f>
        <v>-2.1215204264172341E-14</v>
      </c>
    </row>
    <row r="1899" spans="1:101" ht="18" customHeight="1">
      <c r="E1899" s="20"/>
      <c r="F1899" s="20"/>
      <c r="G1899" s="20"/>
      <c r="H1899" s="20"/>
      <c r="I1899" s="20"/>
      <c r="J1899" s="20"/>
      <c r="K1899" s="20"/>
      <c r="L1899" s="20"/>
      <c r="M1899" s="20"/>
      <c r="N1899" s="20"/>
      <c r="O1899" s="20"/>
      <c r="P1899" s="20"/>
      <c r="Q1899" s="20"/>
      <c r="R1899" s="20"/>
      <c r="S1899" s="20"/>
      <c r="T1899" s="20"/>
      <c r="U1899" s="20"/>
      <c r="V1899" s="20"/>
      <c r="W1899" s="20"/>
      <c r="X1899" s="20"/>
      <c r="Y1899" s="20"/>
      <c r="Z1899" s="20"/>
      <c r="AA1899" s="20"/>
      <c r="AB1899" s="30"/>
      <c r="AC1899" s="20"/>
      <c r="AD1899" s="20"/>
      <c r="AE1899" s="20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</row>
    <row r="1900" spans="1:101" ht="18" customHeight="1"/>
    <row r="1901" spans="1:101" ht="18" customHeight="1" thickBot="1">
      <c r="A1901" s="23"/>
      <c r="B1901" s="23"/>
      <c r="C1901" s="23"/>
      <c r="D1901" s="20" t="s">
        <v>6</v>
      </c>
      <c r="E1901" s="20"/>
      <c r="F1901" s="20"/>
      <c r="G1901" s="20"/>
      <c r="H1901" s="20"/>
      <c r="I1901" s="20" t="s">
        <v>7</v>
      </c>
      <c r="J1901" s="20"/>
      <c r="K1901" s="20"/>
      <c r="L1901" s="20"/>
      <c r="M1901" s="23"/>
      <c r="N1901" s="23"/>
      <c r="O1901" s="24" t="s">
        <v>8</v>
      </c>
      <c r="P1901" s="23"/>
      <c r="Q1901" s="23"/>
      <c r="R1901" s="23"/>
      <c r="S1901" s="20"/>
      <c r="T1901" s="20" t="s">
        <v>9</v>
      </c>
      <c r="U1901" s="23"/>
      <c r="V1901" s="23"/>
      <c r="W1901" s="23"/>
      <c r="X1901" s="23"/>
      <c r="Y1901" s="24" t="s">
        <v>10</v>
      </c>
      <c r="Z1901" s="23"/>
      <c r="AA1901" s="23"/>
      <c r="AB1901" s="23"/>
      <c r="AC1901" s="24" t="s">
        <v>11</v>
      </c>
      <c r="AD1901" s="20"/>
      <c r="AE1901" s="20"/>
      <c r="AF1901" s="20"/>
      <c r="AG1901" s="20"/>
      <c r="AH1901" s="23"/>
      <c r="AI1901" s="24" t="s">
        <v>12</v>
      </c>
      <c r="AJ1901" s="23"/>
      <c r="AK1901" s="23"/>
      <c r="AL1901" s="20"/>
      <c r="AM1901" s="24" t="s">
        <v>21</v>
      </c>
      <c r="AN1901" s="20"/>
      <c r="AO1901" s="23"/>
      <c r="AP1901" s="23"/>
      <c r="AQ1901" s="23"/>
      <c r="AR1901" s="23"/>
      <c r="AS1901" s="24" t="s">
        <v>87</v>
      </c>
      <c r="AT1901" s="23"/>
      <c r="AU1901" s="23"/>
      <c r="AV1901" s="23"/>
      <c r="AW1901" s="24" t="s">
        <v>22</v>
      </c>
      <c r="AX1901" s="20"/>
      <c r="AY1901" s="20"/>
      <c r="AZ1901" s="20"/>
      <c r="BA1901" s="20"/>
      <c r="BB1901" s="23"/>
      <c r="BC1901" s="24" t="s">
        <v>13</v>
      </c>
      <c r="BD1901" s="23"/>
      <c r="BE1901" s="23"/>
      <c r="BF1901" s="23"/>
      <c r="BG1901" s="24" t="s">
        <v>23</v>
      </c>
      <c r="BH1901" s="20"/>
      <c r="BI1901" s="23"/>
      <c r="BJ1901" s="23"/>
      <c r="BK1901" s="23"/>
      <c r="BL1901" s="23"/>
      <c r="BM1901" s="24" t="s">
        <v>24</v>
      </c>
      <c r="BN1901" s="23"/>
      <c r="BO1901" s="23"/>
      <c r="BP1901" s="23"/>
      <c r="BQ1901" s="24" t="s">
        <v>22</v>
      </c>
      <c r="BR1901" s="20"/>
      <c r="BS1901" s="20"/>
      <c r="BT1901" s="20"/>
      <c r="BU1901" s="20"/>
      <c r="BV1901" s="23"/>
      <c r="BW1901" s="24" t="s">
        <v>25</v>
      </c>
      <c r="BX1901" s="23"/>
      <c r="BY1901" s="23"/>
      <c r="BZ1901" s="23"/>
      <c r="CA1901" s="24" t="s">
        <v>23</v>
      </c>
      <c r="CB1901" s="20"/>
      <c r="CC1901" s="23"/>
      <c r="CD1901" s="23"/>
      <c r="CE1901" s="23"/>
      <c r="CF1901" s="23"/>
      <c r="CG1901" s="24" t="s">
        <v>88</v>
      </c>
      <c r="CH1901" s="23"/>
      <c r="CI1901" s="23"/>
      <c r="CJ1901" s="23"/>
      <c r="CK1901" s="24" t="s">
        <v>155</v>
      </c>
      <c r="CL1901" s="24"/>
      <c r="CM1901" s="23"/>
      <c r="CN1901" s="23"/>
      <c r="CO1901" s="23"/>
      <c r="CP1901" s="23"/>
      <c r="CQ1901" s="24" t="s">
        <v>89</v>
      </c>
      <c r="CR1901" s="23"/>
      <c r="CS1901" s="23"/>
    </row>
    <row r="1902" spans="1:101" ht="18" customHeight="1" thickBot="1">
      <c r="A1902" s="23"/>
      <c r="B1902" s="33"/>
      <c r="C1902" s="23"/>
      <c r="D1902" s="7" t="s">
        <v>99</v>
      </c>
      <c r="E1902" s="8"/>
      <c r="F1902" s="8" t="s">
        <v>100</v>
      </c>
      <c r="G1902" s="9"/>
      <c r="H1902" s="10"/>
      <c r="I1902" s="7" t="s">
        <v>103</v>
      </c>
      <c r="J1902" s="8"/>
      <c r="K1902" s="8" t="s">
        <v>104</v>
      </c>
      <c r="L1902" s="9"/>
      <c r="M1902" s="23"/>
      <c r="N1902" s="194" t="s">
        <v>74</v>
      </c>
      <c r="O1902" s="195"/>
      <c r="P1902" s="196" t="s">
        <v>75</v>
      </c>
      <c r="Q1902" s="197"/>
      <c r="R1902" s="23"/>
      <c r="S1902" s="7" t="s">
        <v>2</v>
      </c>
      <c r="T1902" s="8"/>
      <c r="U1902" s="8" t="s">
        <v>3</v>
      </c>
      <c r="V1902" s="9"/>
      <c r="W1902" s="20"/>
      <c r="X1902" s="194" t="s">
        <v>108</v>
      </c>
      <c r="Y1902" s="195"/>
      <c r="Z1902" s="196" t="s">
        <v>109</v>
      </c>
      <c r="AA1902" s="197"/>
      <c r="AB1902" s="20"/>
      <c r="AC1902" s="7" t="s">
        <v>107</v>
      </c>
      <c r="AD1902" s="8"/>
      <c r="AE1902" s="8" t="s">
        <v>14</v>
      </c>
      <c r="AF1902" s="9"/>
      <c r="AG1902" s="20"/>
      <c r="AH1902" s="194" t="s">
        <v>112</v>
      </c>
      <c r="AI1902" s="195"/>
      <c r="AJ1902" s="196" t="s">
        <v>113</v>
      </c>
      <c r="AK1902" s="197"/>
      <c r="AL1902" s="20"/>
      <c r="AM1902" s="106" t="s">
        <v>135</v>
      </c>
      <c r="AN1902" s="107"/>
      <c r="AO1902" s="107" t="s">
        <v>136</v>
      </c>
      <c r="AP1902" s="108"/>
      <c r="AQ1902" s="23"/>
      <c r="AR1902" s="194" t="s">
        <v>116</v>
      </c>
      <c r="AS1902" s="195"/>
      <c r="AT1902" s="196" t="s">
        <v>0</v>
      </c>
      <c r="AU1902" s="197"/>
      <c r="AV1902" s="36"/>
      <c r="AW1902" s="7" t="s">
        <v>139</v>
      </c>
      <c r="AX1902" s="8"/>
      <c r="AY1902" s="8" t="s">
        <v>140</v>
      </c>
      <c r="AZ1902" s="9"/>
      <c r="BA1902" s="20"/>
      <c r="BB1902" s="194" t="s">
        <v>119</v>
      </c>
      <c r="BC1902" s="195"/>
      <c r="BD1902" s="196" t="s">
        <v>120</v>
      </c>
      <c r="BE1902" s="197"/>
      <c r="BF1902" s="36"/>
      <c r="BG1902" s="190" t="s">
        <v>143</v>
      </c>
      <c r="BH1902" s="191"/>
      <c r="BI1902" s="192" t="s">
        <v>144</v>
      </c>
      <c r="BJ1902" s="193"/>
      <c r="BK1902" s="36"/>
      <c r="BL1902" s="194" t="s">
        <v>123</v>
      </c>
      <c r="BM1902" s="195"/>
      <c r="BN1902" s="196" t="s">
        <v>124</v>
      </c>
      <c r="BO1902" s="197"/>
      <c r="BP1902" s="36"/>
      <c r="BQ1902" s="7" t="s">
        <v>147</v>
      </c>
      <c r="BR1902" s="8"/>
      <c r="BS1902" s="8" t="s">
        <v>148</v>
      </c>
      <c r="BT1902" s="9"/>
      <c r="BU1902" s="20"/>
      <c r="BV1902" s="194" t="s">
        <v>127</v>
      </c>
      <c r="BW1902" s="195"/>
      <c r="BX1902" s="196" t="s">
        <v>128</v>
      </c>
      <c r="BY1902" s="197"/>
      <c r="BZ1902" s="36"/>
      <c r="CA1902" s="7" t="s">
        <v>151</v>
      </c>
      <c r="CB1902" s="8"/>
      <c r="CC1902" s="8" t="s">
        <v>152</v>
      </c>
      <c r="CD1902" s="9"/>
      <c r="CE1902" s="36"/>
      <c r="CF1902" s="194" t="s">
        <v>131</v>
      </c>
      <c r="CG1902" s="195"/>
      <c r="CH1902" s="196" t="s">
        <v>132</v>
      </c>
      <c r="CI1902" s="197"/>
      <c r="CJ1902" s="23"/>
      <c r="CK1902" s="7" t="s">
        <v>156</v>
      </c>
      <c r="CL1902" s="8"/>
      <c r="CM1902" s="8" t="s">
        <v>157</v>
      </c>
      <c r="CN1902" s="9"/>
      <c r="CO1902" s="23"/>
      <c r="CP1902" s="194" t="s">
        <v>160</v>
      </c>
      <c r="CQ1902" s="195"/>
      <c r="CR1902" s="196" t="s">
        <v>132</v>
      </c>
      <c r="CS1902" s="197"/>
      <c r="CU1902" s="26" t="s">
        <v>15</v>
      </c>
      <c r="CW1902" s="52" t="s">
        <v>46</v>
      </c>
    </row>
    <row r="1903" spans="1:101" ht="18" customHeight="1" thickTop="1" thickBot="1">
      <c r="B1903" s="34">
        <v>4.7</v>
      </c>
      <c r="D1903" s="11">
        <v>1</v>
      </c>
      <c r="E1903" s="12">
        <v>0</v>
      </c>
      <c r="F1903" s="13">
        <v>0</v>
      </c>
      <c r="G1903" s="14">
        <v>0</v>
      </c>
      <c r="H1903" s="10"/>
      <c r="I1903" s="11">
        <v>1</v>
      </c>
      <c r="J1903" s="12">
        <v>0</v>
      </c>
      <c r="K1903" s="13">
        <v>0</v>
      </c>
      <c r="L1903" s="40">
        <f t="shared" ref="L1903" si="20164">$B1903*$J$4</f>
        <v>6.7070880000000006</v>
      </c>
      <c r="N1903" s="1">
        <f t="shared" ref="N1903" si="20165">D1903*I1903+F1903*I1906-E1903*J1903-G1903*J1906</f>
        <v>1</v>
      </c>
      <c r="O1903" s="4">
        <f t="shared" ref="O1903" si="20166">(D1903*J1903+E1903*I1903+F1903*J1906+G1903*I1906)</f>
        <v>0</v>
      </c>
      <c r="P1903" s="2">
        <f t="shared" ref="P1903" si="20167">D1903*K1903+F1903*K1906-E1903*L1903-G1903*L1906</f>
        <v>0</v>
      </c>
      <c r="Q1903" s="3">
        <f t="shared" ref="Q1903" si="20168">(D1903*L1903+E1903*K1903+F1903*L1906+G1903*K1906)</f>
        <v>6.7070880000000006</v>
      </c>
      <c r="S1903" s="11">
        <v>1</v>
      </c>
      <c r="T1903" s="12">
        <v>0</v>
      </c>
      <c r="U1903" s="13">
        <v>0</v>
      </c>
      <c r="V1903" s="13">
        <v>0</v>
      </c>
      <c r="W1903" s="20"/>
      <c r="X1903" s="1">
        <f t="shared" ref="X1903" si="20169">N1903*S1903+P1903*S1906-O1903*T1903-Q1903*T1906</f>
        <v>-55.883188924928007</v>
      </c>
      <c r="Y1903" s="4">
        <f t="shared" ref="Y1903" si="20170">(N1903*T1903+O1903*S1903+P1903*T1906+Q1903*S1906)</f>
        <v>0</v>
      </c>
      <c r="Z1903" s="2">
        <f t="shared" ref="Z1903" si="20171">N1903*U1903+P1903*U1906-O1903*V1903-Q1903*V1906</f>
        <v>0</v>
      </c>
      <c r="AA1903" s="3">
        <f t="shared" ref="AA1903" si="20172">(N1903*V1903+O1903*U1903+P1903*V1906+Q1903*U1906)</f>
        <v>6.7070880000000006</v>
      </c>
      <c r="AB1903" s="20"/>
      <c r="AC1903" s="11">
        <v>1</v>
      </c>
      <c r="AD1903" s="12">
        <v>0</v>
      </c>
      <c r="AE1903" s="13">
        <v>0</v>
      </c>
      <c r="AF1903" s="40">
        <f t="shared" ref="AF1903" si="20173">$B1903*$AD$4</f>
        <v>8.0487030000000015</v>
      </c>
      <c r="AG1903" s="20"/>
      <c r="AH1903" s="1">
        <f t="shared" ref="AH1903" si="20174">X1903*AC1903+Z1903*AC1906-Y1903*AD1903-AA1903*AD1906</f>
        <v>-55.883188924928007</v>
      </c>
      <c r="AI1903" s="4">
        <f t="shared" ref="AI1903" si="20175">(X1903*AD1903+Y1903*AC1903+Z1903*AD1906+AA1903*AC1906)</f>
        <v>0</v>
      </c>
      <c r="AJ1903" s="2">
        <f t="shared" ref="AJ1903" si="20176">X1903*AE1903+Z1903*AE1906-Y1903*AF1903-AA1903*AF1906</f>
        <v>0</v>
      </c>
      <c r="AK1903" s="3">
        <f t="shared" ref="AK1903" si="20177">(X1903*AF1903+Y1903*AE1903+Z1903*AF1906+AA1903*AE1906)</f>
        <v>-443.0801023496349</v>
      </c>
      <c r="AL1903" s="20"/>
      <c r="AM1903" s="11">
        <v>1</v>
      </c>
      <c r="AN1903" s="12">
        <v>0</v>
      </c>
      <c r="AO1903" s="13">
        <v>0</v>
      </c>
      <c r="AP1903" s="14">
        <v>0</v>
      </c>
      <c r="AR1903" s="1">
        <f t="shared" ref="AR1903" si="20178">AH1903*AM1903+AJ1903*AM1906-AI1903*AN1903-AK1903*AN1906</f>
        <v>3912.817189588121</v>
      </c>
      <c r="AS1903" s="4">
        <f t="shared" ref="AS1903" si="20179">(AH1903*AN1903+AI1903*AM1903+AJ1903*AN1906+AK1903*AM1906)</f>
        <v>0</v>
      </c>
      <c r="AT1903" s="2">
        <f t="shared" ref="AT1903" si="20180">AH1903*AO1903+AJ1903*AO1906-AI1903*AP1903-AK1903*AP1906</f>
        <v>0</v>
      </c>
      <c r="AU1903" s="3">
        <f t="shared" ref="AU1903" si="20181">(AH1903*AP1903+AI1903*AO1903+AJ1903*AP1906+AK1903*AO1906)</f>
        <v>-443.0801023496349</v>
      </c>
      <c r="AV1903" s="20"/>
      <c r="AW1903" s="11">
        <v>1</v>
      </c>
      <c r="AX1903" s="12">
        <v>0</v>
      </c>
      <c r="AY1903" s="13">
        <v>0</v>
      </c>
      <c r="AZ1903" s="40">
        <f t="shared" ref="AZ1903" si="20182">$B1903*$AX$4</f>
        <v>8.0487030000000015</v>
      </c>
      <c r="BA1903" s="20"/>
      <c r="BB1903" s="1">
        <f t="shared" ref="BB1903" si="20183">AR1903*AW1903+AT1903*AW1906-AS1903*AX1903-AU1903*AX1906</f>
        <v>3912.817189588121</v>
      </c>
      <c r="BC1903" s="4">
        <f t="shared" ref="BC1903" si="20184">(AR1903*AX1903+AS1903*AW1903+AT1903*AX1906+AU1903*AW1906)</f>
        <v>0</v>
      </c>
      <c r="BD1903" s="2">
        <f t="shared" ref="BD1903" si="20185">AR1903*AY1903+AT1903*AY1906-AS1903*AZ1903-AU1903*AZ1906</f>
        <v>0</v>
      </c>
      <c r="BE1903" s="3">
        <f t="shared" ref="BE1903" si="20186">(AR1903*AZ1903+AS1903*AY1903+AT1903*AZ1906+AU1903*AY1906)</f>
        <v>31050.023349939849</v>
      </c>
      <c r="BF1903" s="20"/>
      <c r="BG1903" s="11">
        <v>1</v>
      </c>
      <c r="BH1903" s="12">
        <v>0</v>
      </c>
      <c r="BI1903" s="13">
        <v>0</v>
      </c>
      <c r="BJ1903" s="14">
        <v>0</v>
      </c>
      <c r="BK1903" s="20"/>
      <c r="BL1903" s="1">
        <f t="shared" ref="BL1903" si="20187">BB1903*BG1903+BD1903*BG1906-BC1903*BH1903-BE1903*BH1906</f>
        <v>-259424.16964255934</v>
      </c>
      <c r="BM1903" s="4">
        <f t="shared" ref="BM1903" si="20188">(BB1903*BH1903+BC1903*BG1903+BD1903*BH1906+BE1903*BG1906)</f>
        <v>0</v>
      </c>
      <c r="BN1903" s="2">
        <f t="shared" ref="BN1903" si="20189">BB1903*BI1903+BD1903*BI1906-BC1903*BJ1903-BE1903*BJ1906</f>
        <v>0</v>
      </c>
      <c r="BO1903" s="3">
        <f t="shared" ref="BO1903" si="20190">(BB1903*BJ1903+BC1903*BI1903+BD1903*BJ1906+BE1903*BI1906)</f>
        <v>31050.023349939849</v>
      </c>
      <c r="BP1903" s="20"/>
      <c r="BQ1903" s="11">
        <v>1</v>
      </c>
      <c r="BR1903" s="12">
        <v>0</v>
      </c>
      <c r="BS1903" s="13">
        <v>0</v>
      </c>
      <c r="BT1903" s="40">
        <f t="shared" ref="BT1903" si="20191">$B1903*BR$4</f>
        <v>6.7070880000000006</v>
      </c>
      <c r="BU1903" s="20"/>
      <c r="BV1903" s="1">
        <f t="shared" ref="BV1903" si="20192">BL1903*BQ1903+BN1903*BQ1906-BM1903*BR1903-BO1903*BR1906</f>
        <v>-259424.16964255934</v>
      </c>
      <c r="BW1903" s="4">
        <f t="shared" ref="BW1903" si="20193">(BL1903*BR1903+BM1903*BQ1903+BN1903*BR1906+BO1903*BQ1906)</f>
        <v>0</v>
      </c>
      <c r="BX1903" s="2">
        <f t="shared" ref="BX1903" si="20194">BL1903*BS1903+BN1903*BS1906-BM1903*BT1903-BO1903*BT1906</f>
        <v>0</v>
      </c>
      <c r="BY1903" s="3">
        <f t="shared" ref="BY1903" si="20195">(BL1903*BT1903+BM1903*BS1903+BN1903*BT1906+BO1903*BS1906)</f>
        <v>-1708930.7117696344</v>
      </c>
      <c r="BZ1903" s="20"/>
      <c r="CA1903" s="11">
        <v>1</v>
      </c>
      <c r="CB1903" s="12">
        <v>0</v>
      </c>
      <c r="CC1903" s="13">
        <v>0</v>
      </c>
      <c r="CD1903" s="14">
        <v>0</v>
      </c>
      <c r="CE1903" s="20"/>
      <c r="CF1903" s="1">
        <f t="shared" ref="CF1903" si="20196">BV1903*CA1903+BX1903*CA1906-BW1903*CB1903-BY1903*CB1906</f>
        <v>6282458.2951314608</v>
      </c>
      <c r="CG1903" s="4">
        <f t="shared" ref="CG1903" si="20197">(BV1903*CB1903+BW1903*CA1903+BX1903*CB1906+BY1903*CA1906)</f>
        <v>0</v>
      </c>
      <c r="CH1903" s="2">
        <f t="shared" ref="CH1903" si="20198">BV1903*CC1903+BX1903*CC1906-BW1903*CD1903-BY1903*CD1906</f>
        <v>0</v>
      </c>
      <c r="CI1903" s="3">
        <f t="shared" ref="CI1903" si="20199">(BV1903*CD1903+BW1903*CC1903+BX1903*CD1906+BY1903*CC1906)</f>
        <v>-1708930.7117696344</v>
      </c>
      <c r="CJ1903" s="28"/>
      <c r="CK1903" s="11">
        <v>1</v>
      </c>
      <c r="CL1903" s="12">
        <v>0</v>
      </c>
      <c r="CM1903" s="13">
        <v>0</v>
      </c>
      <c r="CN1903" s="14">
        <v>0</v>
      </c>
      <c r="CP1903" s="1">
        <f t="shared" ref="CP1903" si="20200">CF1903*CK1903+CH1903*CK1906-CG1903*CL1903-CI1903*CL1906</f>
        <v>6282458.2951314608</v>
      </c>
      <c r="CQ1903" s="4">
        <f t="shared" ref="CQ1903" si="20201">(CF1903*CL1903+CG1903*CK1903+CH1903*CL1906+CI1903*CK1906)</f>
        <v>-1708930.7117696344</v>
      </c>
      <c r="CR1903" s="2">
        <f t="shared" ref="CR1903" si="20202">CF1903*CM1903+CH1903*CM1906-CG1903*CN1903-CI1903*CN1906</f>
        <v>0</v>
      </c>
      <c r="CS1903" s="3">
        <f t="shared" ref="CS1903" si="20203">(CF1903*CN1903+CG1903*CM1903+CH1903*CN1906+CI1903*CM1906)</f>
        <v>-1708930.7117696344</v>
      </c>
      <c r="CU1903" s="29">
        <f t="shared" ref="CU1903" si="20204">20*LOG(((1+$CL$4)/$CL$4)/((CP1903+CP1906)^2+(CQ1903+CQ1906)^2)^0.5)</f>
        <v>-141.87012326367221</v>
      </c>
      <c r="CW1903" s="53">
        <f t="shared" ref="CW1903" si="20205">((CP1903^2+CQ1903^2)^0.5)/((CP1906^2+CQ1906^2)^0.5)</f>
        <v>0.27201624451593992</v>
      </c>
    </row>
    <row r="1904" spans="1:101" ht="18" customHeight="1" thickBot="1">
      <c r="D1904" s="11"/>
      <c r="E1904" s="13"/>
      <c r="F1904" s="13"/>
      <c r="G1904" s="15"/>
      <c r="H1904" s="10"/>
      <c r="I1904" s="11"/>
      <c r="J1904" s="13"/>
      <c r="K1904" s="13"/>
      <c r="L1904" s="15"/>
      <c r="N1904" s="5"/>
      <c r="Q1904" s="6"/>
      <c r="S1904" s="11"/>
      <c r="T1904" s="13"/>
      <c r="U1904" s="13"/>
      <c r="V1904" s="15"/>
      <c r="W1904" s="20"/>
      <c r="X1904" s="5"/>
      <c r="AA1904" s="6"/>
      <c r="AB1904" s="20"/>
      <c r="AC1904" s="11"/>
      <c r="AD1904" s="13"/>
      <c r="AE1904" s="13"/>
      <c r="AF1904" s="15"/>
      <c r="AG1904" s="20"/>
      <c r="AH1904" s="5"/>
      <c r="AK1904" s="6"/>
      <c r="AL1904" s="20"/>
      <c r="AM1904" s="11"/>
      <c r="AN1904" s="13"/>
      <c r="AO1904" s="13"/>
      <c r="AP1904" s="15"/>
      <c r="AR1904" s="5"/>
      <c r="AU1904" s="6"/>
      <c r="AW1904" s="11"/>
      <c r="AX1904" s="13"/>
      <c r="AY1904" s="13"/>
      <c r="AZ1904" s="15"/>
      <c r="BA1904" s="20"/>
      <c r="BB1904" s="5"/>
      <c r="BE1904" s="6"/>
      <c r="BG1904" s="11"/>
      <c r="BH1904" s="13"/>
      <c r="BI1904" s="13"/>
      <c r="BJ1904" s="15"/>
      <c r="BL1904" s="5"/>
      <c r="BO1904" s="6"/>
      <c r="BQ1904" s="11"/>
      <c r="BR1904" s="13"/>
      <c r="BS1904" s="13"/>
      <c r="BT1904" s="15"/>
      <c r="BU1904" s="20"/>
      <c r="BV1904" s="5"/>
      <c r="BY1904" s="6"/>
      <c r="CA1904" s="11"/>
      <c r="CB1904" s="13"/>
      <c r="CC1904" s="13"/>
      <c r="CD1904" s="15"/>
      <c r="CF1904" s="5"/>
      <c r="CI1904" s="6"/>
      <c r="CK1904" s="11"/>
      <c r="CL1904" s="13"/>
      <c r="CM1904" s="13"/>
      <c r="CN1904" s="15"/>
      <c r="CP1904" s="5"/>
      <c r="CS1904" s="6"/>
      <c r="CW1904" s="54"/>
    </row>
    <row r="1905" spans="1:101" ht="18" customHeight="1" thickBot="1">
      <c r="D1905" s="11" t="s">
        <v>101</v>
      </c>
      <c r="E1905" s="13"/>
      <c r="F1905" s="13" t="s">
        <v>102</v>
      </c>
      <c r="G1905" s="15"/>
      <c r="H1905" s="10"/>
      <c r="I1905" s="11" t="s">
        <v>106</v>
      </c>
      <c r="J1905" s="13"/>
      <c r="K1905" s="13" t="s">
        <v>105</v>
      </c>
      <c r="L1905" s="15"/>
      <c r="N1905" s="194" t="s">
        <v>16</v>
      </c>
      <c r="O1905" s="195"/>
      <c r="P1905" s="196" t="s">
        <v>17</v>
      </c>
      <c r="Q1905" s="197"/>
      <c r="S1905" s="11" t="s">
        <v>4</v>
      </c>
      <c r="T1905" s="13"/>
      <c r="U1905" s="13" t="s">
        <v>5</v>
      </c>
      <c r="V1905" s="15"/>
      <c r="W1905" s="20"/>
      <c r="X1905" s="194" t="s">
        <v>111</v>
      </c>
      <c r="Y1905" s="195"/>
      <c r="Z1905" s="196" t="s">
        <v>110</v>
      </c>
      <c r="AA1905" s="197"/>
      <c r="AB1905" s="20"/>
      <c r="AC1905" s="11" t="s">
        <v>18</v>
      </c>
      <c r="AD1905" s="13"/>
      <c r="AE1905" s="13" t="s">
        <v>19</v>
      </c>
      <c r="AF1905" s="15"/>
      <c r="AG1905" s="20"/>
      <c r="AH1905" s="194" t="s">
        <v>114</v>
      </c>
      <c r="AI1905" s="195"/>
      <c r="AJ1905" s="196" t="s">
        <v>115</v>
      </c>
      <c r="AK1905" s="197"/>
      <c r="AL1905" s="20"/>
      <c r="AM1905" s="11" t="s">
        <v>138</v>
      </c>
      <c r="AN1905" s="13"/>
      <c r="AO1905" s="13" t="s">
        <v>137</v>
      </c>
      <c r="AP1905" s="15"/>
      <c r="AR1905" s="194" t="s">
        <v>117</v>
      </c>
      <c r="AS1905" s="195"/>
      <c r="AT1905" s="196" t="s">
        <v>118</v>
      </c>
      <c r="AU1905" s="197"/>
      <c r="AV1905" s="36"/>
      <c r="AW1905" s="11" t="s">
        <v>142</v>
      </c>
      <c r="AX1905" s="13"/>
      <c r="AY1905" s="13" t="s">
        <v>141</v>
      </c>
      <c r="AZ1905" s="15"/>
      <c r="BA1905" s="20"/>
      <c r="BB1905" s="194" t="s">
        <v>122</v>
      </c>
      <c r="BC1905" s="195"/>
      <c r="BD1905" s="196" t="s">
        <v>121</v>
      </c>
      <c r="BE1905" s="197"/>
      <c r="BF1905" s="36"/>
      <c r="BG1905" s="11" t="s">
        <v>145</v>
      </c>
      <c r="BH1905" s="13"/>
      <c r="BI1905" s="13" t="s">
        <v>146</v>
      </c>
      <c r="BJ1905" s="15"/>
      <c r="BK1905" s="36"/>
      <c r="BL1905" s="194" t="s">
        <v>125</v>
      </c>
      <c r="BM1905" s="195"/>
      <c r="BN1905" s="196" t="s">
        <v>126</v>
      </c>
      <c r="BO1905" s="197"/>
      <c r="BP1905" s="36"/>
      <c r="BQ1905" s="11" t="s">
        <v>150</v>
      </c>
      <c r="BR1905" s="13"/>
      <c r="BS1905" s="13" t="s">
        <v>149</v>
      </c>
      <c r="BT1905" s="15"/>
      <c r="BU1905" s="20"/>
      <c r="BV1905" s="194" t="s">
        <v>129</v>
      </c>
      <c r="BW1905" s="195"/>
      <c r="BX1905" s="196" t="s">
        <v>130</v>
      </c>
      <c r="BY1905" s="197"/>
      <c r="BZ1905" s="36"/>
      <c r="CA1905" s="11" t="s">
        <v>154</v>
      </c>
      <c r="CB1905" s="13"/>
      <c r="CC1905" s="13" t="s">
        <v>153</v>
      </c>
      <c r="CD1905" s="15"/>
      <c r="CE1905" s="36"/>
      <c r="CF1905" s="194" t="s">
        <v>134</v>
      </c>
      <c r="CG1905" s="195"/>
      <c r="CH1905" s="196" t="s">
        <v>133</v>
      </c>
      <c r="CI1905" s="197"/>
      <c r="CK1905" s="11" t="s">
        <v>159</v>
      </c>
      <c r="CL1905" s="13"/>
      <c r="CM1905" s="13" t="s">
        <v>158</v>
      </c>
      <c r="CN1905" s="15"/>
      <c r="CP1905" s="109" t="s">
        <v>161</v>
      </c>
      <c r="CQ1905" s="110"/>
      <c r="CR1905" s="111" t="s">
        <v>162</v>
      </c>
      <c r="CS1905" s="112"/>
      <c r="CU1905" s="38" t="s">
        <v>29</v>
      </c>
      <c r="CW1905" s="55" t="s">
        <v>47</v>
      </c>
    </row>
    <row r="1906" spans="1:101" ht="18" customHeight="1" thickTop="1" thickBot="1">
      <c r="D1906" s="16">
        <v>0</v>
      </c>
      <c r="E1906" s="17">
        <f t="shared" ref="E1906" si="20206">$B1903*$E$4</f>
        <v>3.8280560000000001</v>
      </c>
      <c r="F1906" s="18">
        <v>1</v>
      </c>
      <c r="G1906" s="19">
        <v>0</v>
      </c>
      <c r="H1906" s="10"/>
      <c r="I1906" s="16">
        <v>0</v>
      </c>
      <c r="J1906" s="17">
        <v>0</v>
      </c>
      <c r="K1906" s="18">
        <v>1</v>
      </c>
      <c r="L1906" s="19">
        <v>0</v>
      </c>
      <c r="N1906" s="1">
        <f t="shared" ref="N1906" si="20207">D1906*I1903+F1906*I1906-E1906*J1903-G1906*J1906</f>
        <v>0</v>
      </c>
      <c r="O1906" s="4">
        <f t="shared" ref="O1906" si="20208">(D1906*J1903+E1906*I1903+F1906*J1906+G1906*I1906)</f>
        <v>3.8280560000000001</v>
      </c>
      <c r="P1906" s="2">
        <f t="shared" ref="P1906" si="20209">D1906*K1903+F1906*K1906-E1906*L1903-G1906*L1906</f>
        <v>-24.675108460928005</v>
      </c>
      <c r="Q1906" s="3">
        <f t="shared" ref="Q1906" si="20210">(D1906*L1903+E1906*K1903+F1906*L1906+G1906*K1906)</f>
        <v>0</v>
      </c>
      <c r="S1906" s="16">
        <v>0</v>
      </c>
      <c r="T1906" s="17">
        <f t="shared" ref="T1906" si="20211">$B1903*$T$4</f>
        <v>8.4810560000000006</v>
      </c>
      <c r="U1906" s="18">
        <v>1</v>
      </c>
      <c r="V1906" s="19">
        <v>0</v>
      </c>
      <c r="W1906" s="20"/>
      <c r="X1906" s="1">
        <f t="shared" ref="X1906" si="20212">N1906*S1903+P1906*S1906-O1906*T1903-Q1906*T1906</f>
        <v>0</v>
      </c>
      <c r="Y1906" s="4">
        <f t="shared" ref="Y1906" si="20213">(N1906*T1903+O1906*S1903+P1906*T1906+Q1906*S1906)</f>
        <v>-205.44292066320423</v>
      </c>
      <c r="Z1906" s="2">
        <f t="shared" ref="Z1906" si="20214">N1906*U1903+P1906*U1906-O1906*V1903-Q1906*V1906</f>
        <v>-24.675108460928005</v>
      </c>
      <c r="AA1906" s="3">
        <f t="shared" ref="AA1906" si="20215">(N1906*V1903+O1906*U1903+P1906*V1906+Q1906*U1906)</f>
        <v>0</v>
      </c>
      <c r="AB1906" s="20"/>
      <c r="AC1906" s="16">
        <v>0</v>
      </c>
      <c r="AD1906" s="17">
        <v>0</v>
      </c>
      <c r="AE1906" s="18">
        <v>1</v>
      </c>
      <c r="AF1906" s="19">
        <v>0</v>
      </c>
      <c r="AG1906" s="20"/>
      <c r="AH1906" s="1">
        <f t="shared" ref="AH1906" si="20216">X1906*AC1903+Z1906*AC1906-Y1906*AD1903-AA1906*AD1906</f>
        <v>0</v>
      </c>
      <c r="AI1906" s="4">
        <f t="shared" ref="AI1906" si="20217">(X1906*AD1903+Y1906*AC1903+Z1906*AD1906+AA1906*AC1906)</f>
        <v>-205.44292066320423</v>
      </c>
      <c r="AJ1906" s="2">
        <f t="shared" ref="AJ1906" si="20218">X1906*AE1903+Z1906*AE1906-Y1906*AF1903-AA1906*AF1906</f>
        <v>1628.8739434097663</v>
      </c>
      <c r="AK1906" s="3">
        <f t="shared" ref="AK1906" si="20219">(X1906*AF1903+Y1906*AE1903+Z1906*AF1906+AA1906*AE1906)</f>
        <v>0</v>
      </c>
      <c r="AL1906" s="20"/>
      <c r="AM1906" s="16">
        <v>0</v>
      </c>
      <c r="AN1906" s="17">
        <f t="shared" ref="AN1906" si="20220">$B1903*$AN$4</f>
        <v>8.9570720000000001</v>
      </c>
      <c r="AO1906" s="18">
        <v>1</v>
      </c>
      <c r="AP1906" s="19">
        <v>0</v>
      </c>
      <c r="AR1906" s="1">
        <f t="shared" ref="AR1906" si="20221">AH1906*AM1903+AJ1906*AM1906-AI1906*AN1903-AK1906*AN1906</f>
        <v>0</v>
      </c>
      <c r="AS1906" s="4">
        <f t="shared" ref="AS1906" si="20222">(AH1906*AN1903+AI1906*AM1903+AJ1906*AN1906+AK1906*AM1906)</f>
        <v>14384.498269381998</v>
      </c>
      <c r="AT1906" s="2">
        <f t="shared" ref="AT1906" si="20223">AH1906*AO1903+AJ1906*AO1906-AI1906*AP1903-AK1906*AP1906</f>
        <v>1628.8739434097663</v>
      </c>
      <c r="AU1906" s="3">
        <f t="shared" ref="AU1906" si="20224">(AH1906*AP1903+AI1906*AO1903+AJ1906*AP1906+AK1906*AO1906)</f>
        <v>0</v>
      </c>
      <c r="AV1906" s="20"/>
      <c r="AW1906" s="16">
        <v>0</v>
      </c>
      <c r="AX1906" s="17">
        <v>0</v>
      </c>
      <c r="AY1906" s="18">
        <v>1</v>
      </c>
      <c r="AZ1906" s="19">
        <v>0</v>
      </c>
      <c r="BA1906" s="20"/>
      <c r="BB1906" s="1">
        <f t="shared" ref="BB1906" si="20225">AR1906*AW1903+AT1906*AW1906-AS1906*AX1903-AU1906*AX1906</f>
        <v>0</v>
      </c>
      <c r="BC1906" s="4">
        <f t="shared" ref="BC1906" si="20226">(AR1906*AX1903+AS1906*AW1903+AT1906*AX1906+AU1906*AW1906)</f>
        <v>14384.498269381998</v>
      </c>
      <c r="BD1906" s="2">
        <f t="shared" ref="BD1906" si="20227">AR1906*AY1903+AT1906*AY1906-AS1906*AZ1903-AU1906*AZ1906</f>
        <v>-114147.68043085995</v>
      </c>
      <c r="BE1906" s="3">
        <f t="shared" ref="BE1906" si="20228">(AR1906*AZ1903+AS1906*AY1903+AT1906*AZ1906+AU1906*AY1906)</f>
        <v>0</v>
      </c>
      <c r="BF1906" s="20"/>
      <c r="BG1906" s="16">
        <v>0</v>
      </c>
      <c r="BH1906" s="17">
        <f t="shared" ref="BH1906" si="20229">$B1903*$BH$4</f>
        <v>8.4810560000000006</v>
      </c>
      <c r="BI1906" s="18">
        <v>1</v>
      </c>
      <c r="BJ1906" s="19">
        <v>0</v>
      </c>
      <c r="BK1906" s="20"/>
      <c r="BL1906" s="1">
        <f t="shared" ref="BL1906" si="20230">BB1906*BG1903+BD1906*BG1906-BC1906*BH1903-BE1906*BH1906</f>
        <v>0</v>
      </c>
      <c r="BM1906" s="4">
        <f t="shared" ref="BM1906" si="20231">(BB1906*BH1903+BC1906*BG1903+BD1906*BH1906+BE1906*BG1906)</f>
        <v>-953708.37173484545</v>
      </c>
      <c r="BN1906" s="2">
        <f t="shared" ref="BN1906" si="20232">BB1906*BI1903+BD1906*BI1906-BC1906*BJ1903-BE1906*BJ1906</f>
        <v>-114147.68043085995</v>
      </c>
      <c r="BO1906" s="3">
        <f t="shared" ref="BO1906" si="20233">(BB1906*BJ1903+BC1906*BI1903+BD1906*BJ1906+BE1906*BI1906)</f>
        <v>0</v>
      </c>
      <c r="BP1906" s="20"/>
      <c r="BQ1906" s="16">
        <v>0</v>
      </c>
      <c r="BR1906" s="17">
        <v>0</v>
      </c>
      <c r="BS1906" s="18">
        <v>1</v>
      </c>
      <c r="BT1906" s="19">
        <v>0</v>
      </c>
      <c r="BU1906" s="20"/>
      <c r="BV1906" s="1">
        <f t="shared" ref="BV1906" si="20234">BL1906*BQ1903+BN1906*BQ1906-BM1906*BR1903-BO1906*BR1906</f>
        <v>0</v>
      </c>
      <c r="BW1906" s="4">
        <f t="shared" ref="BW1906" si="20235">(BL1906*BR1903+BM1906*BQ1903+BN1906*BR1906+BO1906*BQ1906)</f>
        <v>-953708.37173484545</v>
      </c>
      <c r="BX1906" s="2">
        <f t="shared" ref="BX1906" si="20236">BL1906*BS1903+BN1906*BS1906-BM1906*BT1903-BO1906*BT1906</f>
        <v>6282458.2951314617</v>
      </c>
      <c r="BY1906" s="3">
        <f t="shared" ref="BY1906" si="20237">(BL1906*BT1903+BM1906*BS1903+BN1906*BT1906+BO1906*BS1906)</f>
        <v>0</v>
      </c>
      <c r="BZ1906" s="20"/>
      <c r="CA1906" s="16">
        <v>0</v>
      </c>
      <c r="CB1906" s="17">
        <f t="shared" ref="CB1906" si="20238">$B1903*$CB$4</f>
        <v>3.8280560000000001</v>
      </c>
      <c r="CC1906" s="18">
        <v>1</v>
      </c>
      <c r="CD1906" s="19">
        <v>0</v>
      </c>
      <c r="CE1906" s="20"/>
      <c r="CF1906" s="1">
        <f t="shared" ref="CF1906" si="20239">BV1906*CA1903+BX1906*CA1906-BW1906*CB1903-BY1906*CB1906</f>
        <v>0</v>
      </c>
      <c r="CG1906" s="4">
        <f t="shared" ref="CG1906" si="20240">(BV1906*CB1903+BW1906*CA1903+BX1906*CB1906+BY1906*CA1906)</f>
        <v>23095893.799692918</v>
      </c>
      <c r="CH1906" s="2">
        <f t="shared" ref="CH1906" si="20241">BV1906*CC1903+BX1906*CC1906-BW1906*CD1903-BY1906*CD1906</f>
        <v>6282458.2951314617</v>
      </c>
      <c r="CI1906" s="3">
        <f t="shared" ref="CI1906" si="20242">(BV1906*CD1903+BW1906*CC1903+BX1906*CD1906+BY1906*CC1906)</f>
        <v>0</v>
      </c>
      <c r="CK1906" s="16">
        <f t="shared" ref="CK1906" si="20243">1/$CL$4</f>
        <v>1</v>
      </c>
      <c r="CL1906" s="17">
        <v>0</v>
      </c>
      <c r="CM1906" s="18">
        <v>1</v>
      </c>
      <c r="CN1906" s="19">
        <v>0</v>
      </c>
      <c r="CP1906" s="1">
        <f t="shared" ref="CP1906" si="20244">CF1906*CK1903+CH1906*CK1906-CG1906*CL1903-CI1906*CL1906</f>
        <v>6282458.2951314617</v>
      </c>
      <c r="CQ1906" s="4">
        <f t="shared" ref="CQ1906" si="20245">(CF1906*CL1903+CG1906*CK1903+CH1906*CL1906+CI1906*CK1906)</f>
        <v>23095893.799692918</v>
      </c>
      <c r="CR1906" s="2">
        <f t="shared" ref="CR1906" si="20246">CF1906*CM1903+CH1906*CM1906-CG1906*CN1903-CI1906*CN1906</f>
        <v>6282458.2951314617</v>
      </c>
      <c r="CS1906" s="3">
        <f t="shared" ref="CS1906" si="20247">(CF1906*CN1903+CG1906*CM1903+CH1906*CN1906+CI1906*CM1906)</f>
        <v>0</v>
      </c>
      <c r="CU1906" s="39">
        <f t="shared" ref="CU1906" si="20248">(180/PI())*ATAN(-1*(CQ1903/CP1903))</f>
        <v>15.217193334220303</v>
      </c>
      <c r="CW1906" s="56">
        <f t="shared" ref="CW1906" si="20249">20*LOG(((1-(10^(CU1903/20)^2)*(1-((1-CW1903)/(1+CW1903))^2))^0.5))</f>
        <v>-1.9286549331065764E-14</v>
      </c>
    </row>
    <row r="1907" spans="1:101" ht="18" customHeight="1">
      <c r="E1907" s="20"/>
      <c r="F1907" s="20"/>
      <c r="G1907" s="20"/>
      <c r="H1907" s="20"/>
      <c r="I1907" s="20"/>
      <c r="J1907" s="20"/>
      <c r="K1907" s="20"/>
      <c r="L1907" s="20"/>
      <c r="M1907" s="20"/>
      <c r="N1907" s="20"/>
      <c r="O1907" s="20"/>
      <c r="P1907" s="20"/>
      <c r="Q1907" s="20"/>
      <c r="R1907" s="20"/>
      <c r="S1907" s="20"/>
      <c r="T1907" s="20"/>
      <c r="U1907" s="20"/>
      <c r="V1907" s="20"/>
      <c r="W1907" s="20"/>
      <c r="X1907" s="20"/>
      <c r="Y1907" s="20"/>
      <c r="Z1907" s="20"/>
      <c r="AA1907" s="20"/>
      <c r="AB1907" s="30"/>
      <c r="AC1907" s="20"/>
      <c r="AD1907" s="20"/>
      <c r="AE1907" s="20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</row>
    <row r="1908" spans="1:101" ht="18" customHeight="1"/>
    <row r="1909" spans="1:101" ht="18" customHeight="1" thickBot="1">
      <c r="A1909" s="23"/>
      <c r="B1909" s="23"/>
      <c r="C1909" s="23"/>
      <c r="D1909" s="20" t="s">
        <v>6</v>
      </c>
      <c r="E1909" s="20"/>
      <c r="F1909" s="20"/>
      <c r="G1909" s="20"/>
      <c r="H1909" s="20"/>
      <c r="I1909" s="20" t="s">
        <v>7</v>
      </c>
      <c r="J1909" s="20"/>
      <c r="K1909" s="20"/>
      <c r="L1909" s="20"/>
      <c r="M1909" s="23"/>
      <c r="N1909" s="23"/>
      <c r="O1909" s="24" t="s">
        <v>8</v>
      </c>
      <c r="P1909" s="23"/>
      <c r="Q1909" s="23"/>
      <c r="R1909" s="23"/>
      <c r="S1909" s="20"/>
      <c r="T1909" s="20" t="s">
        <v>9</v>
      </c>
      <c r="U1909" s="23"/>
      <c r="V1909" s="23"/>
      <c r="W1909" s="23"/>
      <c r="X1909" s="23"/>
      <c r="Y1909" s="24" t="s">
        <v>10</v>
      </c>
      <c r="Z1909" s="23"/>
      <c r="AA1909" s="23"/>
      <c r="AB1909" s="23"/>
      <c r="AC1909" s="24" t="s">
        <v>11</v>
      </c>
      <c r="AD1909" s="20"/>
      <c r="AE1909" s="20"/>
      <c r="AF1909" s="20"/>
      <c r="AG1909" s="20"/>
      <c r="AH1909" s="23"/>
      <c r="AI1909" s="24" t="s">
        <v>12</v>
      </c>
      <c r="AJ1909" s="23"/>
      <c r="AK1909" s="23"/>
      <c r="AL1909" s="20"/>
      <c r="AM1909" s="24" t="s">
        <v>21</v>
      </c>
      <c r="AN1909" s="20"/>
      <c r="AO1909" s="23"/>
      <c r="AP1909" s="23"/>
      <c r="AQ1909" s="23"/>
      <c r="AR1909" s="23"/>
      <c r="AS1909" s="24" t="s">
        <v>87</v>
      </c>
      <c r="AT1909" s="23"/>
      <c r="AU1909" s="23"/>
      <c r="AV1909" s="23"/>
      <c r="AW1909" s="24" t="s">
        <v>22</v>
      </c>
      <c r="AX1909" s="20"/>
      <c r="AY1909" s="20"/>
      <c r="AZ1909" s="20"/>
      <c r="BA1909" s="20"/>
      <c r="BB1909" s="23"/>
      <c r="BC1909" s="24" t="s">
        <v>13</v>
      </c>
      <c r="BD1909" s="23"/>
      <c r="BE1909" s="23"/>
      <c r="BF1909" s="23"/>
      <c r="BG1909" s="24" t="s">
        <v>23</v>
      </c>
      <c r="BH1909" s="20"/>
      <c r="BI1909" s="23"/>
      <c r="BJ1909" s="23"/>
      <c r="BK1909" s="23"/>
      <c r="BL1909" s="23"/>
      <c r="BM1909" s="24" t="s">
        <v>24</v>
      </c>
      <c r="BN1909" s="23"/>
      <c r="BO1909" s="23"/>
      <c r="BP1909" s="23"/>
      <c r="BQ1909" s="24" t="s">
        <v>22</v>
      </c>
      <c r="BR1909" s="20"/>
      <c r="BS1909" s="20"/>
      <c r="BT1909" s="20"/>
      <c r="BU1909" s="20"/>
      <c r="BV1909" s="23"/>
      <c r="BW1909" s="24" t="s">
        <v>25</v>
      </c>
      <c r="BX1909" s="23"/>
      <c r="BY1909" s="23"/>
      <c r="BZ1909" s="23"/>
      <c r="CA1909" s="24" t="s">
        <v>23</v>
      </c>
      <c r="CB1909" s="20"/>
      <c r="CC1909" s="23"/>
      <c r="CD1909" s="23"/>
      <c r="CE1909" s="23"/>
      <c r="CF1909" s="23"/>
      <c r="CG1909" s="24" t="s">
        <v>88</v>
      </c>
      <c r="CH1909" s="23"/>
      <c r="CI1909" s="23"/>
      <c r="CJ1909" s="23"/>
      <c r="CK1909" s="24" t="s">
        <v>155</v>
      </c>
      <c r="CL1909" s="24"/>
      <c r="CM1909" s="23"/>
      <c r="CN1909" s="23"/>
      <c r="CO1909" s="23"/>
      <c r="CP1909" s="23"/>
      <c r="CQ1909" s="24" t="s">
        <v>89</v>
      </c>
      <c r="CR1909" s="23"/>
      <c r="CS1909" s="23"/>
    </row>
    <row r="1910" spans="1:101" ht="18" customHeight="1" thickBot="1">
      <c r="A1910" s="23"/>
      <c r="B1910" s="33"/>
      <c r="C1910" s="23"/>
      <c r="D1910" s="7" t="s">
        <v>99</v>
      </c>
      <c r="E1910" s="8"/>
      <c r="F1910" s="8" t="s">
        <v>100</v>
      </c>
      <c r="G1910" s="9"/>
      <c r="H1910" s="10"/>
      <c r="I1910" s="7" t="s">
        <v>103</v>
      </c>
      <c r="J1910" s="8"/>
      <c r="K1910" s="8" t="s">
        <v>104</v>
      </c>
      <c r="L1910" s="9"/>
      <c r="M1910" s="23"/>
      <c r="N1910" s="194" t="s">
        <v>74</v>
      </c>
      <c r="O1910" s="195"/>
      <c r="P1910" s="196" t="s">
        <v>75</v>
      </c>
      <c r="Q1910" s="197"/>
      <c r="R1910" s="23"/>
      <c r="S1910" s="7" t="s">
        <v>2</v>
      </c>
      <c r="T1910" s="8"/>
      <c r="U1910" s="8" t="s">
        <v>3</v>
      </c>
      <c r="V1910" s="9"/>
      <c r="W1910" s="20"/>
      <c r="X1910" s="194" t="s">
        <v>108</v>
      </c>
      <c r="Y1910" s="195"/>
      <c r="Z1910" s="196" t="s">
        <v>109</v>
      </c>
      <c r="AA1910" s="197"/>
      <c r="AB1910" s="20"/>
      <c r="AC1910" s="7" t="s">
        <v>107</v>
      </c>
      <c r="AD1910" s="8"/>
      <c r="AE1910" s="8" t="s">
        <v>14</v>
      </c>
      <c r="AF1910" s="9"/>
      <c r="AG1910" s="20"/>
      <c r="AH1910" s="194" t="s">
        <v>112</v>
      </c>
      <c r="AI1910" s="195"/>
      <c r="AJ1910" s="196" t="s">
        <v>113</v>
      </c>
      <c r="AK1910" s="197"/>
      <c r="AL1910" s="20"/>
      <c r="AM1910" s="106" t="s">
        <v>135</v>
      </c>
      <c r="AN1910" s="107"/>
      <c r="AO1910" s="107" t="s">
        <v>136</v>
      </c>
      <c r="AP1910" s="108"/>
      <c r="AQ1910" s="23"/>
      <c r="AR1910" s="194" t="s">
        <v>116</v>
      </c>
      <c r="AS1910" s="195"/>
      <c r="AT1910" s="196" t="s">
        <v>0</v>
      </c>
      <c r="AU1910" s="197"/>
      <c r="AV1910" s="36"/>
      <c r="AW1910" s="7" t="s">
        <v>139</v>
      </c>
      <c r="AX1910" s="8"/>
      <c r="AY1910" s="8" t="s">
        <v>140</v>
      </c>
      <c r="AZ1910" s="9"/>
      <c r="BA1910" s="20"/>
      <c r="BB1910" s="194" t="s">
        <v>119</v>
      </c>
      <c r="BC1910" s="195"/>
      <c r="BD1910" s="196" t="s">
        <v>120</v>
      </c>
      <c r="BE1910" s="197"/>
      <c r="BF1910" s="36"/>
      <c r="BG1910" s="190" t="s">
        <v>143</v>
      </c>
      <c r="BH1910" s="191"/>
      <c r="BI1910" s="192" t="s">
        <v>144</v>
      </c>
      <c r="BJ1910" s="193"/>
      <c r="BK1910" s="36"/>
      <c r="BL1910" s="194" t="s">
        <v>123</v>
      </c>
      <c r="BM1910" s="195"/>
      <c r="BN1910" s="196" t="s">
        <v>124</v>
      </c>
      <c r="BO1910" s="197"/>
      <c r="BP1910" s="36"/>
      <c r="BQ1910" s="7" t="s">
        <v>147</v>
      </c>
      <c r="BR1910" s="8"/>
      <c r="BS1910" s="8" t="s">
        <v>148</v>
      </c>
      <c r="BT1910" s="9"/>
      <c r="BU1910" s="20"/>
      <c r="BV1910" s="194" t="s">
        <v>127</v>
      </c>
      <c r="BW1910" s="195"/>
      <c r="BX1910" s="196" t="s">
        <v>128</v>
      </c>
      <c r="BY1910" s="197"/>
      <c r="BZ1910" s="36"/>
      <c r="CA1910" s="7" t="s">
        <v>151</v>
      </c>
      <c r="CB1910" s="8"/>
      <c r="CC1910" s="8" t="s">
        <v>152</v>
      </c>
      <c r="CD1910" s="9"/>
      <c r="CE1910" s="36"/>
      <c r="CF1910" s="194" t="s">
        <v>131</v>
      </c>
      <c r="CG1910" s="195"/>
      <c r="CH1910" s="196" t="s">
        <v>132</v>
      </c>
      <c r="CI1910" s="197"/>
      <c r="CJ1910" s="23"/>
      <c r="CK1910" s="7" t="s">
        <v>156</v>
      </c>
      <c r="CL1910" s="8"/>
      <c r="CM1910" s="8" t="s">
        <v>157</v>
      </c>
      <c r="CN1910" s="9"/>
      <c r="CO1910" s="23"/>
      <c r="CP1910" s="194" t="s">
        <v>160</v>
      </c>
      <c r="CQ1910" s="195"/>
      <c r="CR1910" s="196" t="s">
        <v>132</v>
      </c>
      <c r="CS1910" s="197"/>
      <c r="CU1910" s="26" t="s">
        <v>15</v>
      </c>
      <c r="CW1910" s="52" t="s">
        <v>46</v>
      </c>
    </row>
    <row r="1911" spans="1:101" ht="18" customHeight="1" thickTop="1" thickBot="1">
      <c r="B1911" s="34">
        <v>4.72</v>
      </c>
      <c r="D1911" s="11">
        <v>1</v>
      </c>
      <c r="E1911" s="12">
        <v>0</v>
      </c>
      <c r="F1911" s="13">
        <v>0</v>
      </c>
      <c r="G1911" s="14">
        <v>0</v>
      </c>
      <c r="H1911" s="10"/>
      <c r="I1911" s="11">
        <v>1</v>
      </c>
      <c r="J1911" s="12">
        <v>0</v>
      </c>
      <c r="K1911" s="13">
        <v>0</v>
      </c>
      <c r="L1911" s="40">
        <f t="shared" ref="L1911" si="20250">$B1911*$J$4</f>
        <v>6.7356287999999997</v>
      </c>
      <c r="N1911" s="1">
        <f t="shared" ref="N1911" si="20251">D1911*I1911+F1911*I1914-E1911*J1911-G1911*J1914</f>
        <v>1</v>
      </c>
      <c r="O1911" s="4">
        <f t="shared" ref="O1911" si="20252">(D1911*J1911+E1911*I1911+F1911*J1914+G1911*I1914)</f>
        <v>0</v>
      </c>
      <c r="P1911" s="2">
        <f t="shared" ref="P1911" si="20253">D1911*K1911+F1911*K1914-E1911*L1911-G1911*L1914</f>
        <v>0</v>
      </c>
      <c r="Q1911" s="3">
        <f t="shared" ref="Q1911" si="20254">(D1911*L1911+E1911*K1911+F1911*L1914+G1911*K1914)</f>
        <v>6.7356287999999997</v>
      </c>
      <c r="S1911" s="11">
        <v>1</v>
      </c>
      <c r="T1911" s="12">
        <v>0</v>
      </c>
      <c r="U1911" s="13">
        <v>0</v>
      </c>
      <c r="V1911" s="13">
        <v>0</v>
      </c>
      <c r="W1911" s="20"/>
      <c r="X1911" s="1">
        <f t="shared" ref="X1911" si="20255">N1911*S1911+P1911*S1914-O1911*T1911-Q1911*T1914</f>
        <v>-56.368331197153275</v>
      </c>
      <c r="Y1911" s="4">
        <f t="shared" ref="Y1911" si="20256">(N1911*T1911+O1911*S1911+P1911*T1914+Q1911*S1914)</f>
        <v>0</v>
      </c>
      <c r="Z1911" s="2">
        <f t="shared" ref="Z1911" si="20257">N1911*U1911+P1911*U1914-O1911*V1911-Q1911*V1914</f>
        <v>0</v>
      </c>
      <c r="AA1911" s="3">
        <f t="shared" ref="AA1911" si="20258">(N1911*V1911+O1911*U1911+P1911*V1914+Q1911*U1914)</f>
        <v>6.7356287999999997</v>
      </c>
      <c r="AB1911" s="20"/>
      <c r="AC1911" s="11">
        <v>1</v>
      </c>
      <c r="AD1911" s="12">
        <v>0</v>
      </c>
      <c r="AE1911" s="13">
        <v>0</v>
      </c>
      <c r="AF1911" s="40">
        <f t="shared" ref="AF1911" si="20259">$B1911*$AD$4</f>
        <v>8.0829527999999993</v>
      </c>
      <c r="AG1911" s="20"/>
      <c r="AH1911" s="1">
        <f t="shared" ref="AH1911" si="20260">X1911*AC1911+Z1911*AC1914-Y1911*AD1911-AA1911*AD1914</f>
        <v>-56.368331197153275</v>
      </c>
      <c r="AI1911" s="4">
        <f t="shared" ref="AI1911" si="20261">(X1911*AD1911+Y1911*AC1911+Z1911*AD1914+AA1911*AC1914)</f>
        <v>0</v>
      </c>
      <c r="AJ1911" s="2">
        <f t="shared" ref="AJ1911" si="20262">X1911*AE1911+Z1911*AE1914-Y1911*AF1911-AA1911*AF1914</f>
        <v>0</v>
      </c>
      <c r="AK1911" s="3">
        <f t="shared" ref="AK1911" si="20263">(X1911*AF1911+Y1911*AE1911+Z1911*AF1914+AA1911*AE1914)</f>
        <v>-448.8869316813574</v>
      </c>
      <c r="AL1911" s="20"/>
      <c r="AM1911" s="11">
        <v>1</v>
      </c>
      <c r="AN1911" s="12">
        <v>0</v>
      </c>
      <c r="AO1911" s="13">
        <v>0</v>
      </c>
      <c r="AP1911" s="14">
        <v>0</v>
      </c>
      <c r="AR1911" s="1">
        <f t="shared" ref="AR1911" si="20264">AH1911*AM1911+AJ1911*AM1914-AI1911*AN1911-AK1911*AN1914</f>
        <v>3981.4536509102668</v>
      </c>
      <c r="AS1911" s="4">
        <f t="shared" ref="AS1911" si="20265">(AH1911*AN1911+AI1911*AM1911+AJ1911*AN1914+AK1911*AM1914)</f>
        <v>0</v>
      </c>
      <c r="AT1911" s="2">
        <f t="shared" ref="AT1911" si="20266">AH1911*AO1911+AJ1911*AO1914-AI1911*AP1911-AK1911*AP1914</f>
        <v>0</v>
      </c>
      <c r="AU1911" s="3">
        <f t="shared" ref="AU1911" si="20267">(AH1911*AP1911+AI1911*AO1911+AJ1911*AP1914+AK1911*AO1914)</f>
        <v>-448.8869316813574</v>
      </c>
      <c r="AV1911" s="20"/>
      <c r="AW1911" s="11">
        <v>1</v>
      </c>
      <c r="AX1911" s="12">
        <v>0</v>
      </c>
      <c r="AY1911" s="13">
        <v>0</v>
      </c>
      <c r="AZ1911" s="40">
        <f t="shared" ref="AZ1911" si="20268">$B1911*$AX$4</f>
        <v>8.0829527999999993</v>
      </c>
      <c r="BA1911" s="20"/>
      <c r="BB1911" s="1">
        <f t="shared" ref="BB1911" si="20269">AR1911*AW1911+AT1911*AW1914-AS1911*AX1911-AU1911*AX1914</f>
        <v>3981.4536509102668</v>
      </c>
      <c r="BC1911" s="4">
        <f t="shared" ref="BC1911" si="20270">(AR1911*AX1911+AS1911*AW1911+AT1911*AX1914+AU1911*AW1914)</f>
        <v>0</v>
      </c>
      <c r="BD1911" s="2">
        <f t="shared" ref="BD1911" si="20271">AR1911*AY1911+AT1911*AY1914-AS1911*AZ1911-AU1911*AZ1914</f>
        <v>0</v>
      </c>
      <c r="BE1911" s="3">
        <f t="shared" ref="BE1911" si="20272">(AR1911*AZ1911+AS1911*AY1911+AT1911*AZ1914+AU1911*AY1914)</f>
        <v>31733.015004014003</v>
      </c>
      <c r="BF1911" s="20"/>
      <c r="BG1911" s="11">
        <v>1</v>
      </c>
      <c r="BH1911" s="12">
        <v>0</v>
      </c>
      <c r="BI1911" s="13">
        <v>0</v>
      </c>
      <c r="BJ1911" s="14">
        <v>0</v>
      </c>
      <c r="BK1911" s="20"/>
      <c r="BL1911" s="1">
        <f t="shared" ref="BL1911" si="20273">BB1911*BG1911+BD1911*BG1914-BC1911*BH1911-BE1911*BH1914</f>
        <v>-266293.25546526152</v>
      </c>
      <c r="BM1911" s="4">
        <f t="shared" ref="BM1911" si="20274">(BB1911*BH1911+BC1911*BG1911+BD1911*BH1914+BE1911*BG1914)</f>
        <v>0</v>
      </c>
      <c r="BN1911" s="2">
        <f t="shared" ref="BN1911" si="20275">BB1911*BI1911+BD1911*BI1914-BC1911*BJ1911-BE1911*BJ1914</f>
        <v>0</v>
      </c>
      <c r="BO1911" s="3">
        <f t="shared" ref="BO1911" si="20276">(BB1911*BJ1911+BC1911*BI1911+BD1911*BJ1914+BE1911*BI1914)</f>
        <v>31733.015004014003</v>
      </c>
      <c r="BP1911" s="20"/>
      <c r="BQ1911" s="11">
        <v>1</v>
      </c>
      <c r="BR1911" s="12">
        <v>0</v>
      </c>
      <c r="BS1911" s="13">
        <v>0</v>
      </c>
      <c r="BT1911" s="40">
        <f t="shared" ref="BT1911" si="20277">$B1911*BR$4</f>
        <v>6.7356287999999997</v>
      </c>
      <c r="BU1911" s="20"/>
      <c r="BV1911" s="1">
        <f t="shared" ref="BV1911" si="20278">BL1911*BQ1911+BN1911*BQ1914-BM1911*BR1911-BO1911*BR1914</f>
        <v>-266293.25546526152</v>
      </c>
      <c r="BW1911" s="4">
        <f t="shared" ref="BW1911" si="20279">(BL1911*BR1911+BM1911*BQ1911+BN1911*BR1914+BO1911*BQ1914)</f>
        <v>0</v>
      </c>
      <c r="BX1911" s="2">
        <f t="shared" ref="BX1911" si="20280">BL1911*BS1911+BN1911*BS1914-BM1911*BT1911-BO1911*BT1914</f>
        <v>0</v>
      </c>
      <c r="BY1911" s="3">
        <f t="shared" ref="BY1911" si="20281">(BL1911*BT1911+BM1911*BS1911+BN1911*BT1914+BO1911*BS1914)</f>
        <v>-1761919.5057535588</v>
      </c>
      <c r="BZ1911" s="20"/>
      <c r="CA1911" s="11">
        <v>1</v>
      </c>
      <c r="CB1911" s="12">
        <v>0</v>
      </c>
      <c r="CC1911" s="13">
        <v>0</v>
      </c>
      <c r="CD1911" s="14">
        <v>0</v>
      </c>
      <c r="CE1911" s="20"/>
      <c r="CF1911" s="1">
        <f t="shared" ref="CF1911" si="20282">BV1911*CA1911+BX1911*CA1914-BW1911*CB1911-BY1911*CB1914</f>
        <v>6507134.2440326065</v>
      </c>
      <c r="CG1911" s="4">
        <f t="shared" ref="CG1911" si="20283">(BV1911*CB1911+BW1911*CA1911+BX1911*CB1914+BY1911*CA1914)</f>
        <v>0</v>
      </c>
      <c r="CH1911" s="2">
        <f t="shared" ref="CH1911" si="20284">BV1911*CC1911+BX1911*CC1914-BW1911*CD1911-BY1911*CD1914</f>
        <v>0</v>
      </c>
      <c r="CI1911" s="3">
        <f t="shared" ref="CI1911" si="20285">(BV1911*CD1911+BW1911*CC1911+BX1911*CD1914+BY1911*CC1914)</f>
        <v>-1761919.5057535588</v>
      </c>
      <c r="CJ1911" s="28"/>
      <c r="CK1911" s="11">
        <v>1</v>
      </c>
      <c r="CL1911" s="12">
        <v>0</v>
      </c>
      <c r="CM1911" s="13">
        <v>0</v>
      </c>
      <c r="CN1911" s="14">
        <v>0</v>
      </c>
      <c r="CP1911" s="1">
        <f t="shared" ref="CP1911" si="20286">CF1911*CK1911+CH1911*CK1914-CG1911*CL1911-CI1911*CL1914</f>
        <v>6507134.2440326065</v>
      </c>
      <c r="CQ1911" s="4">
        <f t="shared" ref="CQ1911" si="20287">(CF1911*CL1911+CG1911*CK1911+CH1911*CL1914+CI1911*CK1914)</f>
        <v>-1761919.5057535588</v>
      </c>
      <c r="CR1911" s="2">
        <f t="shared" ref="CR1911" si="20288">CF1911*CM1911+CH1911*CM1914-CG1911*CN1911-CI1911*CN1914</f>
        <v>0</v>
      </c>
      <c r="CS1911" s="3">
        <f t="shared" ref="CS1911" si="20289">(CF1911*CN1911+CG1911*CM1911+CH1911*CN1914+CI1911*CM1914)</f>
        <v>-1761919.5057535588</v>
      </c>
      <c r="CU1911" s="29">
        <f t="shared" ref="CU1911" si="20290">20*LOG(((1+$CL$4)/$CL$4)/((CP1911+CP1914)^2+(CQ1911+CQ1914)^2)^0.5)</f>
        <v>-142.20981311600735</v>
      </c>
      <c r="CW1911" s="53">
        <f t="shared" ref="CW1911" si="20291">((CP1911^2+CQ1911^2)^0.5)/((CP1914^2+CQ1914^2)^0.5)</f>
        <v>0.27076735159865084</v>
      </c>
    </row>
    <row r="1912" spans="1:101" ht="18" customHeight="1" thickBot="1">
      <c r="D1912" s="11"/>
      <c r="E1912" s="13"/>
      <c r="F1912" s="13"/>
      <c r="G1912" s="15"/>
      <c r="H1912" s="10"/>
      <c r="I1912" s="11"/>
      <c r="J1912" s="13"/>
      <c r="K1912" s="13"/>
      <c r="L1912" s="15"/>
      <c r="N1912" s="5"/>
      <c r="Q1912" s="6"/>
      <c r="S1912" s="11"/>
      <c r="T1912" s="13"/>
      <c r="U1912" s="13"/>
      <c r="V1912" s="15"/>
      <c r="W1912" s="20"/>
      <c r="X1912" s="5"/>
      <c r="AA1912" s="6"/>
      <c r="AB1912" s="20"/>
      <c r="AC1912" s="11"/>
      <c r="AD1912" s="13"/>
      <c r="AE1912" s="13"/>
      <c r="AF1912" s="15"/>
      <c r="AG1912" s="20"/>
      <c r="AH1912" s="5"/>
      <c r="AK1912" s="6"/>
      <c r="AL1912" s="20"/>
      <c r="AM1912" s="11"/>
      <c r="AN1912" s="13"/>
      <c r="AO1912" s="13"/>
      <c r="AP1912" s="15"/>
      <c r="AR1912" s="5"/>
      <c r="AU1912" s="6"/>
      <c r="AW1912" s="11"/>
      <c r="AX1912" s="13"/>
      <c r="AY1912" s="13"/>
      <c r="AZ1912" s="15"/>
      <c r="BA1912" s="20"/>
      <c r="BB1912" s="5"/>
      <c r="BE1912" s="6"/>
      <c r="BG1912" s="11"/>
      <c r="BH1912" s="13"/>
      <c r="BI1912" s="13"/>
      <c r="BJ1912" s="15"/>
      <c r="BL1912" s="5"/>
      <c r="BO1912" s="6"/>
      <c r="BQ1912" s="11"/>
      <c r="BR1912" s="13"/>
      <c r="BS1912" s="13"/>
      <c r="BT1912" s="15"/>
      <c r="BU1912" s="20"/>
      <c r="BV1912" s="5"/>
      <c r="BY1912" s="6"/>
      <c r="CA1912" s="11"/>
      <c r="CB1912" s="13"/>
      <c r="CC1912" s="13"/>
      <c r="CD1912" s="15"/>
      <c r="CF1912" s="5"/>
      <c r="CI1912" s="6"/>
      <c r="CK1912" s="11"/>
      <c r="CL1912" s="13"/>
      <c r="CM1912" s="13"/>
      <c r="CN1912" s="15"/>
      <c r="CP1912" s="5"/>
      <c r="CS1912" s="6"/>
      <c r="CW1912" s="54"/>
    </row>
    <row r="1913" spans="1:101" ht="18" customHeight="1" thickBot="1">
      <c r="D1913" s="11" t="s">
        <v>101</v>
      </c>
      <c r="E1913" s="13"/>
      <c r="F1913" s="13" t="s">
        <v>102</v>
      </c>
      <c r="G1913" s="15"/>
      <c r="H1913" s="10"/>
      <c r="I1913" s="11" t="s">
        <v>106</v>
      </c>
      <c r="J1913" s="13"/>
      <c r="K1913" s="13" t="s">
        <v>105</v>
      </c>
      <c r="L1913" s="15"/>
      <c r="N1913" s="194" t="s">
        <v>16</v>
      </c>
      <c r="O1913" s="195"/>
      <c r="P1913" s="196" t="s">
        <v>17</v>
      </c>
      <c r="Q1913" s="197"/>
      <c r="S1913" s="11" t="s">
        <v>4</v>
      </c>
      <c r="T1913" s="13"/>
      <c r="U1913" s="13" t="s">
        <v>5</v>
      </c>
      <c r="V1913" s="15"/>
      <c r="W1913" s="20"/>
      <c r="X1913" s="194" t="s">
        <v>111</v>
      </c>
      <c r="Y1913" s="195"/>
      <c r="Z1913" s="196" t="s">
        <v>110</v>
      </c>
      <c r="AA1913" s="197"/>
      <c r="AB1913" s="20"/>
      <c r="AC1913" s="11" t="s">
        <v>18</v>
      </c>
      <c r="AD1913" s="13"/>
      <c r="AE1913" s="13" t="s">
        <v>19</v>
      </c>
      <c r="AF1913" s="15"/>
      <c r="AG1913" s="20"/>
      <c r="AH1913" s="194" t="s">
        <v>114</v>
      </c>
      <c r="AI1913" s="195"/>
      <c r="AJ1913" s="196" t="s">
        <v>115</v>
      </c>
      <c r="AK1913" s="197"/>
      <c r="AL1913" s="20"/>
      <c r="AM1913" s="11" t="s">
        <v>138</v>
      </c>
      <c r="AN1913" s="13"/>
      <c r="AO1913" s="13" t="s">
        <v>137</v>
      </c>
      <c r="AP1913" s="15"/>
      <c r="AR1913" s="194" t="s">
        <v>117</v>
      </c>
      <c r="AS1913" s="195"/>
      <c r="AT1913" s="196" t="s">
        <v>118</v>
      </c>
      <c r="AU1913" s="197"/>
      <c r="AV1913" s="36"/>
      <c r="AW1913" s="11" t="s">
        <v>142</v>
      </c>
      <c r="AX1913" s="13"/>
      <c r="AY1913" s="13" t="s">
        <v>141</v>
      </c>
      <c r="AZ1913" s="15"/>
      <c r="BA1913" s="20"/>
      <c r="BB1913" s="194" t="s">
        <v>122</v>
      </c>
      <c r="BC1913" s="195"/>
      <c r="BD1913" s="196" t="s">
        <v>121</v>
      </c>
      <c r="BE1913" s="197"/>
      <c r="BF1913" s="36"/>
      <c r="BG1913" s="11" t="s">
        <v>145</v>
      </c>
      <c r="BH1913" s="13"/>
      <c r="BI1913" s="13" t="s">
        <v>146</v>
      </c>
      <c r="BJ1913" s="15"/>
      <c r="BK1913" s="36"/>
      <c r="BL1913" s="194" t="s">
        <v>125</v>
      </c>
      <c r="BM1913" s="195"/>
      <c r="BN1913" s="196" t="s">
        <v>126</v>
      </c>
      <c r="BO1913" s="197"/>
      <c r="BP1913" s="36"/>
      <c r="BQ1913" s="11" t="s">
        <v>150</v>
      </c>
      <c r="BR1913" s="13"/>
      <c r="BS1913" s="13" t="s">
        <v>149</v>
      </c>
      <c r="BT1913" s="15"/>
      <c r="BU1913" s="20"/>
      <c r="BV1913" s="194" t="s">
        <v>129</v>
      </c>
      <c r="BW1913" s="195"/>
      <c r="BX1913" s="196" t="s">
        <v>130</v>
      </c>
      <c r="BY1913" s="197"/>
      <c r="BZ1913" s="36"/>
      <c r="CA1913" s="11" t="s">
        <v>154</v>
      </c>
      <c r="CB1913" s="13"/>
      <c r="CC1913" s="13" t="s">
        <v>153</v>
      </c>
      <c r="CD1913" s="15"/>
      <c r="CE1913" s="36"/>
      <c r="CF1913" s="194" t="s">
        <v>134</v>
      </c>
      <c r="CG1913" s="195"/>
      <c r="CH1913" s="196" t="s">
        <v>133</v>
      </c>
      <c r="CI1913" s="197"/>
      <c r="CK1913" s="11" t="s">
        <v>159</v>
      </c>
      <c r="CL1913" s="13"/>
      <c r="CM1913" s="13" t="s">
        <v>158</v>
      </c>
      <c r="CN1913" s="15"/>
      <c r="CP1913" s="109" t="s">
        <v>161</v>
      </c>
      <c r="CQ1913" s="110"/>
      <c r="CR1913" s="111" t="s">
        <v>162</v>
      </c>
      <c r="CS1913" s="112"/>
      <c r="CU1913" s="38" t="s">
        <v>29</v>
      </c>
      <c r="CW1913" s="55" t="s">
        <v>47</v>
      </c>
    </row>
    <row r="1914" spans="1:101" ht="18" customHeight="1" thickTop="1" thickBot="1">
      <c r="D1914" s="16">
        <v>0</v>
      </c>
      <c r="E1914" s="17">
        <f t="shared" ref="E1914" si="20292">$B1911*$E$4</f>
        <v>3.8443455999999996</v>
      </c>
      <c r="F1914" s="18">
        <v>1</v>
      </c>
      <c r="G1914" s="19">
        <v>0</v>
      </c>
      <c r="H1914" s="10"/>
      <c r="I1914" s="16">
        <v>0</v>
      </c>
      <c r="J1914" s="17">
        <v>0</v>
      </c>
      <c r="K1914" s="18">
        <v>1</v>
      </c>
      <c r="L1914" s="19">
        <v>0</v>
      </c>
      <c r="N1914" s="1">
        <f t="shared" ref="N1914" si="20293">D1914*I1911+F1914*I1914-E1914*J1911-G1914*J1914</f>
        <v>0</v>
      </c>
      <c r="O1914" s="4">
        <f t="shared" ref="O1914" si="20294">(D1914*J1911+E1914*I1911+F1914*J1914+G1914*I1914)</f>
        <v>3.8443455999999996</v>
      </c>
      <c r="P1914" s="2">
        <f t="shared" ref="P1914" si="20295">D1914*K1911+F1914*K1914-E1914*L1911-G1914*L1914</f>
        <v>-24.894084940513277</v>
      </c>
      <c r="Q1914" s="3">
        <f t="shared" ref="Q1914" si="20296">(D1914*L1911+E1914*K1911+F1914*L1914+G1914*K1914)</f>
        <v>0</v>
      </c>
      <c r="S1914" s="16">
        <v>0</v>
      </c>
      <c r="T1914" s="17">
        <f t="shared" ref="T1914" si="20297">$B1911*$T$4</f>
        <v>8.5171455999999992</v>
      </c>
      <c r="U1914" s="18">
        <v>1</v>
      </c>
      <c r="V1914" s="19">
        <v>0</v>
      </c>
      <c r="W1914" s="20"/>
      <c r="X1914" s="1">
        <f t="shared" ref="X1914" si="20298">N1914*S1911+P1914*S1914-O1914*T1911-Q1914*T1914</f>
        <v>0</v>
      </c>
      <c r="Y1914" s="4">
        <f t="shared" ref="Y1914" si="20299">(N1914*T1911+O1914*S1911+P1914*T1914+Q1914*S1914)</f>
        <v>-208.18220041711891</v>
      </c>
      <c r="Z1914" s="2">
        <f t="shared" ref="Z1914" si="20300">N1914*U1911+P1914*U1914-O1914*V1911-Q1914*V1914</f>
        <v>-24.894084940513277</v>
      </c>
      <c r="AA1914" s="3">
        <f t="shared" ref="AA1914" si="20301">(N1914*V1911+O1914*U1911+P1914*V1914+Q1914*U1914)</f>
        <v>0</v>
      </c>
      <c r="AB1914" s="20"/>
      <c r="AC1914" s="16">
        <v>0</v>
      </c>
      <c r="AD1914" s="17">
        <v>0</v>
      </c>
      <c r="AE1914" s="18">
        <v>1</v>
      </c>
      <c r="AF1914" s="19">
        <v>0</v>
      </c>
      <c r="AG1914" s="20"/>
      <c r="AH1914" s="1">
        <f t="shared" ref="AH1914" si="20302">X1914*AC1911+Z1914*AC1914-Y1914*AD1911-AA1914*AD1914</f>
        <v>0</v>
      </c>
      <c r="AI1914" s="4">
        <f t="shared" ref="AI1914" si="20303">(X1914*AD1911+Y1914*AC1911+Z1914*AD1914+AA1914*AC1914)</f>
        <v>-208.18220041711891</v>
      </c>
      <c r="AJ1914" s="2">
        <f t="shared" ref="AJ1914" si="20304">X1914*AE1911+Z1914*AE1914-Y1914*AF1911-AA1914*AF1914</f>
        <v>1657.8328148311989</v>
      </c>
      <c r="AK1914" s="3">
        <f t="shared" ref="AK1914" si="20305">(X1914*AF1911+Y1914*AE1911+Z1914*AF1914+AA1914*AE1914)</f>
        <v>0</v>
      </c>
      <c r="AL1914" s="20"/>
      <c r="AM1914" s="16">
        <v>0</v>
      </c>
      <c r="AN1914" s="17">
        <f t="shared" ref="AN1914" si="20306">$B1911*$AN$4</f>
        <v>8.9951871999999984</v>
      </c>
      <c r="AO1914" s="18">
        <v>1</v>
      </c>
      <c r="AP1914" s="19">
        <v>0</v>
      </c>
      <c r="AR1914" s="1">
        <f t="shared" ref="AR1914" si="20307">AH1914*AM1911+AJ1914*AM1914-AI1914*AN1911-AK1914*AN1914</f>
        <v>0</v>
      </c>
      <c r="AS1914" s="4">
        <f t="shared" ref="AS1914" si="20308">(AH1914*AN1911+AI1914*AM1911+AJ1914*AN1914+AK1914*AM1914)</f>
        <v>14704.334315292448</v>
      </c>
      <c r="AT1914" s="2">
        <f t="shared" ref="AT1914" si="20309">AH1914*AO1911+AJ1914*AO1914-AI1914*AP1911-AK1914*AP1914</f>
        <v>1657.8328148311989</v>
      </c>
      <c r="AU1914" s="3">
        <f t="shared" ref="AU1914" si="20310">(AH1914*AP1911+AI1914*AO1911+AJ1914*AP1914+AK1914*AO1914)</f>
        <v>0</v>
      </c>
      <c r="AV1914" s="20"/>
      <c r="AW1914" s="16">
        <v>0</v>
      </c>
      <c r="AX1914" s="17">
        <v>0</v>
      </c>
      <c r="AY1914" s="18">
        <v>1</v>
      </c>
      <c r="AZ1914" s="19">
        <v>0</v>
      </c>
      <c r="BA1914" s="20"/>
      <c r="BB1914" s="1">
        <f t="shared" ref="BB1914" si="20311">AR1914*AW1911+AT1914*AW1914-AS1914*AX1911-AU1914*AX1914</f>
        <v>0</v>
      </c>
      <c r="BC1914" s="4">
        <f t="shared" ref="BC1914" si="20312">(AR1914*AX1911+AS1914*AW1911+AT1914*AX1914+AU1914*AW1914)</f>
        <v>14704.334315292448</v>
      </c>
      <c r="BD1914" s="2">
        <f t="shared" ref="BD1914" si="20313">AR1914*AY1911+AT1914*AY1914-AS1914*AZ1911-AU1914*AZ1914</f>
        <v>-117196.60741109797</v>
      </c>
      <c r="BE1914" s="3">
        <f t="shared" ref="BE1914" si="20314">(AR1914*AZ1911+AS1914*AY1911+AT1914*AZ1914+AU1914*AY1914)</f>
        <v>0</v>
      </c>
      <c r="BF1914" s="20"/>
      <c r="BG1914" s="16">
        <v>0</v>
      </c>
      <c r="BH1914" s="17">
        <f t="shared" ref="BH1914" si="20315">$B1911*$BH$4</f>
        <v>8.5171455999999992</v>
      </c>
      <c r="BI1914" s="18">
        <v>1</v>
      </c>
      <c r="BJ1914" s="19">
        <v>0</v>
      </c>
      <c r="BK1914" s="20"/>
      <c r="BL1914" s="1">
        <f t="shared" ref="BL1914" si="20316">BB1914*BG1911+BD1914*BG1914-BC1914*BH1911-BE1914*BH1914</f>
        <v>0</v>
      </c>
      <c r="BM1914" s="4">
        <f t="shared" ref="BM1914" si="20317">(BB1914*BH1911+BC1914*BG1911+BD1914*BH1914+BE1914*BG1914)</f>
        <v>-983476.23483106797</v>
      </c>
      <c r="BN1914" s="2">
        <f t="shared" ref="BN1914" si="20318">BB1914*BI1911+BD1914*BI1914-BC1914*BJ1911-BE1914*BJ1914</f>
        <v>-117196.60741109797</v>
      </c>
      <c r="BO1914" s="3">
        <f t="shared" ref="BO1914" si="20319">(BB1914*BJ1911+BC1914*BI1911+BD1914*BJ1914+BE1914*BI1914)</f>
        <v>0</v>
      </c>
      <c r="BP1914" s="20"/>
      <c r="BQ1914" s="16">
        <v>0</v>
      </c>
      <c r="BR1914" s="17">
        <v>0</v>
      </c>
      <c r="BS1914" s="18">
        <v>1</v>
      </c>
      <c r="BT1914" s="19">
        <v>0</v>
      </c>
      <c r="BU1914" s="20"/>
      <c r="BV1914" s="1">
        <f t="shared" ref="BV1914" si="20320">BL1914*BQ1911+BN1914*BQ1914-BM1914*BR1911-BO1914*BR1914</f>
        <v>0</v>
      </c>
      <c r="BW1914" s="4">
        <f t="shared" ref="BW1914" si="20321">(BL1914*BR1911+BM1914*BQ1911+BN1914*BR1914+BO1914*BQ1914)</f>
        <v>-983476.23483106797</v>
      </c>
      <c r="BX1914" s="2">
        <f t="shared" ref="BX1914" si="20322">BL1914*BS1911+BN1914*BS1914-BM1914*BT1911-BO1914*BT1914</f>
        <v>6507134.2440326065</v>
      </c>
      <c r="BY1914" s="3">
        <f t="shared" ref="BY1914" si="20323">(BL1914*BT1911+BM1914*BS1911+BN1914*BT1914+BO1914*BS1914)</f>
        <v>0</v>
      </c>
      <c r="BZ1914" s="20"/>
      <c r="CA1914" s="16">
        <v>0</v>
      </c>
      <c r="CB1914" s="17">
        <f t="shared" ref="CB1914" si="20324">$B1911*$CB$4</f>
        <v>3.8443455999999996</v>
      </c>
      <c r="CC1914" s="18">
        <v>1</v>
      </c>
      <c r="CD1914" s="19">
        <v>0</v>
      </c>
      <c r="CE1914" s="20"/>
      <c r="CF1914" s="1">
        <f t="shared" ref="CF1914" si="20325">BV1914*CA1911+BX1914*CA1914-BW1914*CB1911-BY1914*CB1914</f>
        <v>0</v>
      </c>
      <c r="CG1914" s="4">
        <f t="shared" ref="CG1914" si="20326">(BV1914*CB1911+BW1914*CA1911+BX1914*CB1914+BY1914*CA1914)</f>
        <v>24032196.664825007</v>
      </c>
      <c r="CH1914" s="2">
        <f t="shared" ref="CH1914" si="20327">BV1914*CC1911+BX1914*CC1914-BW1914*CD1911-BY1914*CD1914</f>
        <v>6507134.2440326065</v>
      </c>
      <c r="CI1914" s="3">
        <f t="shared" ref="CI1914" si="20328">(BV1914*CD1911+BW1914*CC1911+BX1914*CD1914+BY1914*CC1914)</f>
        <v>0</v>
      </c>
      <c r="CK1914" s="16">
        <f t="shared" ref="CK1914" si="20329">1/$CL$4</f>
        <v>1</v>
      </c>
      <c r="CL1914" s="17">
        <v>0</v>
      </c>
      <c r="CM1914" s="18">
        <v>1</v>
      </c>
      <c r="CN1914" s="19">
        <v>0</v>
      </c>
      <c r="CP1914" s="1">
        <f t="shared" ref="CP1914" si="20330">CF1914*CK1911+CH1914*CK1914-CG1914*CL1911-CI1914*CL1914</f>
        <v>6507134.2440326065</v>
      </c>
      <c r="CQ1914" s="4">
        <f t="shared" ref="CQ1914" si="20331">(CF1914*CL1911+CG1914*CK1911+CH1914*CL1914+CI1914*CK1914)</f>
        <v>24032196.664825007</v>
      </c>
      <c r="CR1914" s="2">
        <f t="shared" ref="CR1914" si="20332">CF1914*CM1911+CH1914*CM1914-CG1914*CN1911-CI1914*CN1914</f>
        <v>6507134.2440326065</v>
      </c>
      <c r="CS1914" s="3">
        <f t="shared" ref="CS1914" si="20333">(CF1914*CN1911+CG1914*CM1911+CH1914*CN1914+CI1914*CM1914)</f>
        <v>0</v>
      </c>
      <c r="CU1914" s="39">
        <f t="shared" ref="CU1914" si="20334">(180/PI())*ATAN(-1*(CQ1911/CP1911))</f>
        <v>15.150545867042014</v>
      </c>
      <c r="CW1914" s="56">
        <f t="shared" ref="CW1914" si="20335">20*LOG(((1-(10^(CU1911/20)^2)*(1-((1-CW1911)/(1+CW1911))^2))^0.5))</f>
        <v>-1.7357894397959187E-14</v>
      </c>
    </row>
    <row r="1915" spans="1:101" ht="18" customHeight="1"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/>
      <c r="R1915" s="20"/>
      <c r="S1915" s="20"/>
      <c r="T1915" s="20"/>
      <c r="U1915" s="20"/>
      <c r="V1915" s="20"/>
      <c r="W1915" s="20"/>
      <c r="X1915" s="20"/>
      <c r="Y1915" s="20"/>
      <c r="Z1915" s="20"/>
      <c r="AA1915" s="20"/>
      <c r="AB1915" s="30"/>
      <c r="AC1915" s="20"/>
      <c r="AD1915" s="20"/>
      <c r="AE1915" s="20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</row>
    <row r="1916" spans="1:101" ht="18" customHeight="1"/>
    <row r="1917" spans="1:101" ht="18" customHeight="1" thickBot="1">
      <c r="A1917" s="23"/>
      <c r="B1917" s="23"/>
      <c r="C1917" s="23"/>
      <c r="D1917" s="20" t="s">
        <v>6</v>
      </c>
      <c r="E1917" s="20"/>
      <c r="F1917" s="20"/>
      <c r="G1917" s="20"/>
      <c r="H1917" s="20"/>
      <c r="I1917" s="20" t="s">
        <v>7</v>
      </c>
      <c r="J1917" s="20"/>
      <c r="K1917" s="20"/>
      <c r="L1917" s="20"/>
      <c r="M1917" s="23"/>
      <c r="N1917" s="23"/>
      <c r="O1917" s="24" t="s">
        <v>8</v>
      </c>
      <c r="P1917" s="23"/>
      <c r="Q1917" s="23"/>
      <c r="R1917" s="23"/>
      <c r="S1917" s="20"/>
      <c r="T1917" s="20" t="s">
        <v>9</v>
      </c>
      <c r="U1917" s="23"/>
      <c r="V1917" s="23"/>
      <c r="W1917" s="23"/>
      <c r="X1917" s="23"/>
      <c r="Y1917" s="24" t="s">
        <v>10</v>
      </c>
      <c r="Z1917" s="23"/>
      <c r="AA1917" s="23"/>
      <c r="AB1917" s="23"/>
      <c r="AC1917" s="24" t="s">
        <v>11</v>
      </c>
      <c r="AD1917" s="20"/>
      <c r="AE1917" s="20"/>
      <c r="AF1917" s="20"/>
      <c r="AG1917" s="20"/>
      <c r="AH1917" s="23"/>
      <c r="AI1917" s="24" t="s">
        <v>12</v>
      </c>
      <c r="AJ1917" s="23"/>
      <c r="AK1917" s="23"/>
      <c r="AL1917" s="20"/>
      <c r="AM1917" s="24" t="s">
        <v>21</v>
      </c>
      <c r="AN1917" s="20"/>
      <c r="AO1917" s="23"/>
      <c r="AP1917" s="23"/>
      <c r="AQ1917" s="23"/>
      <c r="AR1917" s="23"/>
      <c r="AS1917" s="24" t="s">
        <v>87</v>
      </c>
      <c r="AT1917" s="23"/>
      <c r="AU1917" s="23"/>
      <c r="AV1917" s="23"/>
      <c r="AW1917" s="24" t="s">
        <v>22</v>
      </c>
      <c r="AX1917" s="20"/>
      <c r="AY1917" s="20"/>
      <c r="AZ1917" s="20"/>
      <c r="BA1917" s="20"/>
      <c r="BB1917" s="23"/>
      <c r="BC1917" s="24" t="s">
        <v>13</v>
      </c>
      <c r="BD1917" s="23"/>
      <c r="BE1917" s="23"/>
      <c r="BF1917" s="23"/>
      <c r="BG1917" s="24" t="s">
        <v>23</v>
      </c>
      <c r="BH1917" s="20"/>
      <c r="BI1917" s="23"/>
      <c r="BJ1917" s="23"/>
      <c r="BK1917" s="23"/>
      <c r="BL1917" s="23"/>
      <c r="BM1917" s="24" t="s">
        <v>24</v>
      </c>
      <c r="BN1917" s="23"/>
      <c r="BO1917" s="23"/>
      <c r="BP1917" s="23"/>
      <c r="BQ1917" s="24" t="s">
        <v>22</v>
      </c>
      <c r="BR1917" s="20"/>
      <c r="BS1917" s="20"/>
      <c r="BT1917" s="20"/>
      <c r="BU1917" s="20"/>
      <c r="BV1917" s="23"/>
      <c r="BW1917" s="24" t="s">
        <v>25</v>
      </c>
      <c r="BX1917" s="23"/>
      <c r="BY1917" s="23"/>
      <c r="BZ1917" s="23"/>
      <c r="CA1917" s="24" t="s">
        <v>23</v>
      </c>
      <c r="CB1917" s="20"/>
      <c r="CC1917" s="23"/>
      <c r="CD1917" s="23"/>
      <c r="CE1917" s="23"/>
      <c r="CF1917" s="23"/>
      <c r="CG1917" s="24" t="s">
        <v>88</v>
      </c>
      <c r="CH1917" s="23"/>
      <c r="CI1917" s="23"/>
      <c r="CJ1917" s="23"/>
      <c r="CK1917" s="24" t="s">
        <v>155</v>
      </c>
      <c r="CL1917" s="24"/>
      <c r="CM1917" s="23"/>
      <c r="CN1917" s="23"/>
      <c r="CO1917" s="23"/>
      <c r="CP1917" s="23"/>
      <c r="CQ1917" s="24" t="s">
        <v>89</v>
      </c>
      <c r="CR1917" s="23"/>
      <c r="CS1917" s="23"/>
    </row>
    <row r="1918" spans="1:101" ht="18" customHeight="1" thickBot="1">
      <c r="A1918" s="23"/>
      <c r="B1918" s="33"/>
      <c r="C1918" s="23"/>
      <c r="D1918" s="7" t="s">
        <v>99</v>
      </c>
      <c r="E1918" s="8"/>
      <c r="F1918" s="8" t="s">
        <v>100</v>
      </c>
      <c r="G1918" s="9"/>
      <c r="H1918" s="10"/>
      <c r="I1918" s="7" t="s">
        <v>103</v>
      </c>
      <c r="J1918" s="8"/>
      <c r="K1918" s="8" t="s">
        <v>104</v>
      </c>
      <c r="L1918" s="9"/>
      <c r="M1918" s="23"/>
      <c r="N1918" s="194" t="s">
        <v>74</v>
      </c>
      <c r="O1918" s="195"/>
      <c r="P1918" s="196" t="s">
        <v>75</v>
      </c>
      <c r="Q1918" s="197"/>
      <c r="R1918" s="23"/>
      <c r="S1918" s="7" t="s">
        <v>2</v>
      </c>
      <c r="T1918" s="8"/>
      <c r="U1918" s="8" t="s">
        <v>3</v>
      </c>
      <c r="V1918" s="9"/>
      <c r="W1918" s="20"/>
      <c r="X1918" s="194" t="s">
        <v>108</v>
      </c>
      <c r="Y1918" s="195"/>
      <c r="Z1918" s="196" t="s">
        <v>109</v>
      </c>
      <c r="AA1918" s="197"/>
      <c r="AB1918" s="20"/>
      <c r="AC1918" s="7" t="s">
        <v>107</v>
      </c>
      <c r="AD1918" s="8"/>
      <c r="AE1918" s="8" t="s">
        <v>14</v>
      </c>
      <c r="AF1918" s="9"/>
      <c r="AG1918" s="20"/>
      <c r="AH1918" s="194" t="s">
        <v>112</v>
      </c>
      <c r="AI1918" s="195"/>
      <c r="AJ1918" s="196" t="s">
        <v>113</v>
      </c>
      <c r="AK1918" s="197"/>
      <c r="AL1918" s="20"/>
      <c r="AM1918" s="106" t="s">
        <v>135</v>
      </c>
      <c r="AN1918" s="107"/>
      <c r="AO1918" s="107" t="s">
        <v>136</v>
      </c>
      <c r="AP1918" s="108"/>
      <c r="AQ1918" s="23"/>
      <c r="AR1918" s="194" t="s">
        <v>116</v>
      </c>
      <c r="AS1918" s="195"/>
      <c r="AT1918" s="196" t="s">
        <v>0</v>
      </c>
      <c r="AU1918" s="197"/>
      <c r="AV1918" s="36"/>
      <c r="AW1918" s="7" t="s">
        <v>139</v>
      </c>
      <c r="AX1918" s="8"/>
      <c r="AY1918" s="8" t="s">
        <v>140</v>
      </c>
      <c r="AZ1918" s="9"/>
      <c r="BA1918" s="20"/>
      <c r="BB1918" s="194" t="s">
        <v>119</v>
      </c>
      <c r="BC1918" s="195"/>
      <c r="BD1918" s="196" t="s">
        <v>120</v>
      </c>
      <c r="BE1918" s="197"/>
      <c r="BF1918" s="36"/>
      <c r="BG1918" s="190" t="s">
        <v>143</v>
      </c>
      <c r="BH1918" s="191"/>
      <c r="BI1918" s="192" t="s">
        <v>144</v>
      </c>
      <c r="BJ1918" s="193"/>
      <c r="BK1918" s="36"/>
      <c r="BL1918" s="194" t="s">
        <v>123</v>
      </c>
      <c r="BM1918" s="195"/>
      <c r="BN1918" s="196" t="s">
        <v>124</v>
      </c>
      <c r="BO1918" s="197"/>
      <c r="BP1918" s="36"/>
      <c r="BQ1918" s="7" t="s">
        <v>147</v>
      </c>
      <c r="BR1918" s="8"/>
      <c r="BS1918" s="8" t="s">
        <v>148</v>
      </c>
      <c r="BT1918" s="9"/>
      <c r="BU1918" s="20"/>
      <c r="BV1918" s="194" t="s">
        <v>127</v>
      </c>
      <c r="BW1918" s="195"/>
      <c r="BX1918" s="196" t="s">
        <v>128</v>
      </c>
      <c r="BY1918" s="197"/>
      <c r="BZ1918" s="36"/>
      <c r="CA1918" s="7" t="s">
        <v>151</v>
      </c>
      <c r="CB1918" s="8"/>
      <c r="CC1918" s="8" t="s">
        <v>152</v>
      </c>
      <c r="CD1918" s="9"/>
      <c r="CE1918" s="36"/>
      <c r="CF1918" s="194" t="s">
        <v>131</v>
      </c>
      <c r="CG1918" s="195"/>
      <c r="CH1918" s="196" t="s">
        <v>132</v>
      </c>
      <c r="CI1918" s="197"/>
      <c r="CJ1918" s="23"/>
      <c r="CK1918" s="7" t="s">
        <v>156</v>
      </c>
      <c r="CL1918" s="8"/>
      <c r="CM1918" s="8" t="s">
        <v>157</v>
      </c>
      <c r="CN1918" s="9"/>
      <c r="CO1918" s="23"/>
      <c r="CP1918" s="194" t="s">
        <v>160</v>
      </c>
      <c r="CQ1918" s="195"/>
      <c r="CR1918" s="196" t="s">
        <v>132</v>
      </c>
      <c r="CS1918" s="197"/>
      <c r="CU1918" s="26" t="s">
        <v>15</v>
      </c>
      <c r="CW1918" s="52" t="s">
        <v>46</v>
      </c>
    </row>
    <row r="1919" spans="1:101" ht="18" customHeight="1" thickTop="1" thickBot="1">
      <c r="B1919" s="34">
        <v>4.74</v>
      </c>
      <c r="D1919" s="11">
        <v>1</v>
      </c>
      <c r="E1919" s="12">
        <v>0</v>
      </c>
      <c r="F1919" s="13">
        <v>0</v>
      </c>
      <c r="G1919" s="14">
        <v>0</v>
      </c>
      <c r="H1919" s="10"/>
      <c r="I1919" s="11">
        <v>1</v>
      </c>
      <c r="J1919" s="12">
        <v>0</v>
      </c>
      <c r="K1919" s="13">
        <v>0</v>
      </c>
      <c r="L1919" s="40">
        <f t="shared" ref="L1919" si="20336">$B1919*$J$4</f>
        <v>6.7641696000000007</v>
      </c>
      <c r="N1919" s="1">
        <f t="shared" ref="N1919" si="20337">D1919*I1919+F1919*I1922-E1919*J1919-G1919*J1922</f>
        <v>1</v>
      </c>
      <c r="O1919" s="4">
        <f t="shared" ref="O1919" si="20338">(D1919*J1919+E1919*I1919+F1919*J1922+G1919*I1922)</f>
        <v>0</v>
      </c>
      <c r="P1919" s="2">
        <f t="shared" ref="P1919" si="20339">D1919*K1919+F1919*K1922-E1919*L1919-G1919*L1922</f>
        <v>0</v>
      </c>
      <c r="Q1919" s="3">
        <f t="shared" ref="Q1919" si="20340">(D1919*L1919+E1919*K1919+F1919*L1922+G1919*K1922)</f>
        <v>6.7641696000000007</v>
      </c>
      <c r="S1919" s="11">
        <v>1</v>
      </c>
      <c r="T1919" s="12">
        <v>0</v>
      </c>
      <c r="U1919" s="13">
        <v>0</v>
      </c>
      <c r="V1919" s="13">
        <v>0</v>
      </c>
      <c r="W1919" s="20"/>
      <c r="X1919" s="1">
        <f t="shared" ref="X1919" si="20341">N1919*S1919+P1919*S1922-O1919*T1919-Q1919*T1922</f>
        <v>-56.855533521489932</v>
      </c>
      <c r="Y1919" s="4">
        <f t="shared" ref="Y1919" si="20342">(N1919*T1919+O1919*S1919+P1919*T1922+Q1919*S1922)</f>
        <v>0</v>
      </c>
      <c r="Z1919" s="2">
        <f t="shared" ref="Z1919" si="20343">N1919*U1919+P1919*U1922-O1919*V1919-Q1919*V1922</f>
        <v>0</v>
      </c>
      <c r="AA1919" s="3">
        <f t="shared" ref="AA1919" si="20344">(N1919*V1919+O1919*U1919+P1919*V1922+Q1919*U1922)</f>
        <v>6.7641696000000007</v>
      </c>
      <c r="AB1919" s="20"/>
      <c r="AC1919" s="11">
        <v>1</v>
      </c>
      <c r="AD1919" s="12">
        <v>0</v>
      </c>
      <c r="AE1919" s="13">
        <v>0</v>
      </c>
      <c r="AF1919" s="40">
        <f t="shared" ref="AF1919" si="20345">$B1919*$AD$4</f>
        <v>8.1172026000000006</v>
      </c>
      <c r="AG1919" s="20"/>
      <c r="AH1919" s="1">
        <f t="shared" ref="AH1919" si="20346">X1919*AC1919+Z1919*AC1922-Y1919*AD1919-AA1919*AD1922</f>
        <v>-56.855533521489932</v>
      </c>
      <c r="AI1919" s="4">
        <f t="shared" ref="AI1919" si="20347">(X1919*AD1919+Y1919*AC1919+Z1919*AD1922+AA1919*AC1922)</f>
        <v>0</v>
      </c>
      <c r="AJ1919" s="2">
        <f t="shared" ref="AJ1919" si="20348">X1919*AE1919+Z1919*AE1922-Y1919*AF1919-AA1919*AF1922</f>
        <v>0</v>
      </c>
      <c r="AK1919" s="3">
        <f t="shared" ref="AK1919" si="20349">(X1919*AF1919+Y1919*AE1919+Z1919*AF1922+AA1919*AE1922)</f>
        <v>-454.74371492502524</v>
      </c>
      <c r="AL1919" s="20"/>
      <c r="AM1919" s="11">
        <v>1</v>
      </c>
      <c r="AN1919" s="12">
        <v>0</v>
      </c>
      <c r="AO1919" s="13">
        <v>0</v>
      </c>
      <c r="AP1919" s="14">
        <v>0</v>
      </c>
      <c r="AR1919" s="1">
        <f t="shared" ref="AR1919" si="20350">AH1919*AM1919+AJ1919*AM1922-AI1919*AN1919-AK1919*AN1922</f>
        <v>4050.9819578956563</v>
      </c>
      <c r="AS1919" s="4">
        <f t="shared" ref="AS1919" si="20351">(AH1919*AN1919+AI1919*AM1919+AJ1919*AN1922+AK1919*AM1922)</f>
        <v>0</v>
      </c>
      <c r="AT1919" s="2">
        <f t="shared" ref="AT1919" si="20352">AH1919*AO1919+AJ1919*AO1922-AI1919*AP1919-AK1919*AP1922</f>
        <v>0</v>
      </c>
      <c r="AU1919" s="3">
        <f t="shared" ref="AU1919" si="20353">(AH1919*AP1919+AI1919*AO1919+AJ1919*AP1922+AK1919*AO1922)</f>
        <v>-454.74371492502524</v>
      </c>
      <c r="AV1919" s="20"/>
      <c r="AW1919" s="11">
        <v>1</v>
      </c>
      <c r="AX1919" s="12">
        <v>0</v>
      </c>
      <c r="AY1919" s="13">
        <v>0</v>
      </c>
      <c r="AZ1919" s="40">
        <f t="shared" ref="AZ1919" si="20354">$B1919*$AX$4</f>
        <v>8.1172026000000006</v>
      </c>
      <c r="BA1919" s="20"/>
      <c r="BB1919" s="1">
        <f t="shared" ref="BB1919" si="20355">AR1919*AW1919+AT1919*AW1922-AS1919*AX1919-AU1919*AX1922</f>
        <v>4050.9819578956563</v>
      </c>
      <c r="BC1919" s="4">
        <f t="shared" ref="BC1919" si="20356">(AR1919*AX1919+AS1919*AW1919+AT1919*AX1922+AU1919*AW1922)</f>
        <v>0</v>
      </c>
      <c r="BD1919" s="2">
        <f t="shared" ref="BD1919" si="20357">AR1919*AY1919+AT1919*AY1922-AS1919*AZ1919-AU1919*AZ1922</f>
        <v>0</v>
      </c>
      <c r="BE1919" s="3">
        <f t="shared" ref="BE1919" si="20358">(AR1919*AZ1919+AS1919*AY1919+AT1919*AZ1922+AU1919*AY1922)</f>
        <v>32427.897566258689</v>
      </c>
      <c r="BF1919" s="20"/>
      <c r="BG1919" s="11">
        <v>1</v>
      </c>
      <c r="BH1919" s="12">
        <v>0</v>
      </c>
      <c r="BI1919" s="13">
        <v>0</v>
      </c>
      <c r="BJ1919" s="14">
        <v>0</v>
      </c>
      <c r="BK1919" s="20"/>
      <c r="BL1919" s="1">
        <f t="shared" ref="BL1919" si="20359">BB1919*BG1919+BD1919*BG1922-BC1919*BH1919-BE1919*BH1922</f>
        <v>-273312.45296782249</v>
      </c>
      <c r="BM1919" s="4">
        <f t="shared" ref="BM1919" si="20360">(BB1919*BH1919+BC1919*BG1919+BD1919*BH1922+BE1919*BG1922)</f>
        <v>0</v>
      </c>
      <c r="BN1919" s="2">
        <f t="shared" ref="BN1919" si="20361">BB1919*BI1919+BD1919*BI1922-BC1919*BJ1919-BE1919*BJ1922</f>
        <v>0</v>
      </c>
      <c r="BO1919" s="3">
        <f t="shared" ref="BO1919" si="20362">(BB1919*BJ1919+BC1919*BI1919+BD1919*BJ1922+BE1919*BI1922)</f>
        <v>32427.897566258689</v>
      </c>
      <c r="BP1919" s="20"/>
      <c r="BQ1919" s="11">
        <v>1</v>
      </c>
      <c r="BR1919" s="12">
        <v>0</v>
      </c>
      <c r="BS1919" s="13">
        <v>0</v>
      </c>
      <c r="BT1919" s="40">
        <f t="shared" ref="BT1919" si="20363">$B1919*BR$4</f>
        <v>6.7641696000000007</v>
      </c>
      <c r="BU1919" s="20"/>
      <c r="BV1919" s="1">
        <f t="shared" ref="BV1919" si="20364">BL1919*BQ1919+BN1919*BQ1922-BM1919*BR1919-BO1919*BR1922</f>
        <v>-273312.45296782249</v>
      </c>
      <c r="BW1919" s="4">
        <f t="shared" ref="BW1919" si="20365">(BL1919*BR1919+BM1919*BQ1919+BN1919*BR1922+BO1919*BQ1922)</f>
        <v>0</v>
      </c>
      <c r="BX1919" s="2">
        <f t="shared" ref="BX1919" si="20366">BL1919*BS1919+BN1919*BS1922-BM1919*BT1919-BO1919*BT1922</f>
        <v>0</v>
      </c>
      <c r="BY1919" s="3">
        <f t="shared" ref="BY1919" si="20367">(BL1919*BT1919+BM1919*BS1919+BN1919*BT1922+BO1919*BS1922)</f>
        <v>-1816303.8881001163</v>
      </c>
      <c r="BZ1919" s="20"/>
      <c r="CA1919" s="11">
        <v>1</v>
      </c>
      <c r="CB1919" s="12">
        <v>0</v>
      </c>
      <c r="CC1919" s="13">
        <v>0</v>
      </c>
      <c r="CD1919" s="14">
        <v>0</v>
      </c>
      <c r="CE1919" s="20"/>
      <c r="CF1919" s="1">
        <f t="shared" ref="CF1919" si="20368">BV1919*CA1919+BX1919*CA1922-BW1919*CB1919-BY1919*CB1922</f>
        <v>6738774.2713283477</v>
      </c>
      <c r="CG1919" s="4">
        <f t="shared" ref="CG1919" si="20369">(BV1919*CB1919+BW1919*CA1919+BX1919*CB1922+BY1919*CA1922)</f>
        <v>0</v>
      </c>
      <c r="CH1919" s="2">
        <f t="shared" ref="CH1919" si="20370">BV1919*CC1919+BX1919*CC1922-BW1919*CD1919-BY1919*CD1922</f>
        <v>0</v>
      </c>
      <c r="CI1919" s="3">
        <f t="shared" ref="CI1919" si="20371">(BV1919*CD1919+BW1919*CC1919+BX1919*CD1922+BY1919*CC1922)</f>
        <v>-1816303.8881001163</v>
      </c>
      <c r="CJ1919" s="28"/>
      <c r="CK1919" s="11">
        <v>1</v>
      </c>
      <c r="CL1919" s="12">
        <v>0</v>
      </c>
      <c r="CM1919" s="13">
        <v>0</v>
      </c>
      <c r="CN1919" s="14">
        <v>0</v>
      </c>
      <c r="CP1919" s="1">
        <f t="shared" ref="CP1919" si="20372">CF1919*CK1919+CH1919*CK1922-CG1919*CL1919-CI1919*CL1922</f>
        <v>6738774.2713283477</v>
      </c>
      <c r="CQ1919" s="4">
        <f t="shared" ref="CQ1919" si="20373">(CF1919*CL1919+CG1919*CK1919+CH1919*CL1922+CI1919*CK1922)</f>
        <v>-1816303.8881001163</v>
      </c>
      <c r="CR1919" s="2">
        <f t="shared" ref="CR1919" si="20374">CF1919*CM1919+CH1919*CM1922-CG1919*CN1919-CI1919*CN1922</f>
        <v>0</v>
      </c>
      <c r="CS1919" s="3">
        <f t="shared" ref="CS1919" si="20375">(CF1919*CN1919+CG1919*CM1919+CH1919*CN1922+CI1919*CM1922)</f>
        <v>-1816303.8881001163</v>
      </c>
      <c r="CU1919" s="29">
        <f t="shared" ref="CU1919" si="20376">20*LOG(((1+$CL$4)/$CL$4)/((CP1919+CP1922)^2+(CQ1919+CQ1922)^2)^0.5)</f>
        <v>-142.54799928984869</v>
      </c>
      <c r="CW1919" s="53">
        <f t="shared" ref="CW1919" si="20377">((CP1919^2+CQ1919^2)^0.5)/((CP1922^2+CQ1922^2)^0.5)</f>
        <v>0.26953030550793672</v>
      </c>
    </row>
    <row r="1920" spans="1:101" ht="18" customHeight="1" thickBot="1">
      <c r="D1920" s="11"/>
      <c r="E1920" s="13"/>
      <c r="F1920" s="13"/>
      <c r="G1920" s="15"/>
      <c r="H1920" s="10"/>
      <c r="I1920" s="11"/>
      <c r="J1920" s="13"/>
      <c r="K1920" s="13"/>
      <c r="L1920" s="15"/>
      <c r="N1920" s="5"/>
      <c r="Q1920" s="6"/>
      <c r="S1920" s="11"/>
      <c r="T1920" s="13"/>
      <c r="U1920" s="13"/>
      <c r="V1920" s="15"/>
      <c r="W1920" s="20"/>
      <c r="X1920" s="5"/>
      <c r="AA1920" s="6"/>
      <c r="AB1920" s="20"/>
      <c r="AC1920" s="11"/>
      <c r="AD1920" s="13"/>
      <c r="AE1920" s="13"/>
      <c r="AF1920" s="15"/>
      <c r="AG1920" s="20"/>
      <c r="AH1920" s="5"/>
      <c r="AK1920" s="6"/>
      <c r="AL1920" s="20"/>
      <c r="AM1920" s="11"/>
      <c r="AN1920" s="13"/>
      <c r="AO1920" s="13"/>
      <c r="AP1920" s="15"/>
      <c r="AR1920" s="5"/>
      <c r="AU1920" s="6"/>
      <c r="AW1920" s="11"/>
      <c r="AX1920" s="13"/>
      <c r="AY1920" s="13"/>
      <c r="AZ1920" s="15"/>
      <c r="BA1920" s="20"/>
      <c r="BB1920" s="5"/>
      <c r="BE1920" s="6"/>
      <c r="BG1920" s="11"/>
      <c r="BH1920" s="13"/>
      <c r="BI1920" s="13"/>
      <c r="BJ1920" s="15"/>
      <c r="BL1920" s="5"/>
      <c r="BO1920" s="6"/>
      <c r="BQ1920" s="11"/>
      <c r="BR1920" s="13"/>
      <c r="BS1920" s="13"/>
      <c r="BT1920" s="15"/>
      <c r="BU1920" s="20"/>
      <c r="BV1920" s="5"/>
      <c r="BY1920" s="6"/>
      <c r="CA1920" s="11"/>
      <c r="CB1920" s="13"/>
      <c r="CC1920" s="13"/>
      <c r="CD1920" s="15"/>
      <c r="CF1920" s="5"/>
      <c r="CI1920" s="6"/>
      <c r="CK1920" s="11"/>
      <c r="CL1920" s="13"/>
      <c r="CM1920" s="13"/>
      <c r="CN1920" s="15"/>
      <c r="CP1920" s="5"/>
      <c r="CS1920" s="6"/>
      <c r="CW1920" s="54"/>
    </row>
    <row r="1921" spans="1:101" ht="18" customHeight="1" thickBot="1">
      <c r="D1921" s="11" t="s">
        <v>101</v>
      </c>
      <c r="E1921" s="13"/>
      <c r="F1921" s="13" t="s">
        <v>102</v>
      </c>
      <c r="G1921" s="15"/>
      <c r="H1921" s="10"/>
      <c r="I1921" s="11" t="s">
        <v>106</v>
      </c>
      <c r="J1921" s="13"/>
      <c r="K1921" s="13" t="s">
        <v>105</v>
      </c>
      <c r="L1921" s="15"/>
      <c r="N1921" s="194" t="s">
        <v>16</v>
      </c>
      <c r="O1921" s="195"/>
      <c r="P1921" s="196" t="s">
        <v>17</v>
      </c>
      <c r="Q1921" s="197"/>
      <c r="S1921" s="11" t="s">
        <v>4</v>
      </c>
      <c r="T1921" s="13"/>
      <c r="U1921" s="13" t="s">
        <v>5</v>
      </c>
      <c r="V1921" s="15"/>
      <c r="W1921" s="20"/>
      <c r="X1921" s="194" t="s">
        <v>111</v>
      </c>
      <c r="Y1921" s="195"/>
      <c r="Z1921" s="196" t="s">
        <v>110</v>
      </c>
      <c r="AA1921" s="197"/>
      <c r="AB1921" s="20"/>
      <c r="AC1921" s="11" t="s">
        <v>18</v>
      </c>
      <c r="AD1921" s="13"/>
      <c r="AE1921" s="13" t="s">
        <v>19</v>
      </c>
      <c r="AF1921" s="15"/>
      <c r="AG1921" s="20"/>
      <c r="AH1921" s="194" t="s">
        <v>114</v>
      </c>
      <c r="AI1921" s="195"/>
      <c r="AJ1921" s="196" t="s">
        <v>115</v>
      </c>
      <c r="AK1921" s="197"/>
      <c r="AL1921" s="20"/>
      <c r="AM1921" s="11" t="s">
        <v>138</v>
      </c>
      <c r="AN1921" s="13"/>
      <c r="AO1921" s="13" t="s">
        <v>137</v>
      </c>
      <c r="AP1921" s="15"/>
      <c r="AR1921" s="194" t="s">
        <v>117</v>
      </c>
      <c r="AS1921" s="195"/>
      <c r="AT1921" s="196" t="s">
        <v>118</v>
      </c>
      <c r="AU1921" s="197"/>
      <c r="AV1921" s="36"/>
      <c r="AW1921" s="11" t="s">
        <v>142</v>
      </c>
      <c r="AX1921" s="13"/>
      <c r="AY1921" s="13" t="s">
        <v>141</v>
      </c>
      <c r="AZ1921" s="15"/>
      <c r="BA1921" s="20"/>
      <c r="BB1921" s="194" t="s">
        <v>122</v>
      </c>
      <c r="BC1921" s="195"/>
      <c r="BD1921" s="196" t="s">
        <v>121</v>
      </c>
      <c r="BE1921" s="197"/>
      <c r="BF1921" s="36"/>
      <c r="BG1921" s="11" t="s">
        <v>145</v>
      </c>
      <c r="BH1921" s="13"/>
      <c r="BI1921" s="13" t="s">
        <v>146</v>
      </c>
      <c r="BJ1921" s="15"/>
      <c r="BK1921" s="36"/>
      <c r="BL1921" s="194" t="s">
        <v>125</v>
      </c>
      <c r="BM1921" s="195"/>
      <c r="BN1921" s="196" t="s">
        <v>126</v>
      </c>
      <c r="BO1921" s="197"/>
      <c r="BP1921" s="36"/>
      <c r="BQ1921" s="11" t="s">
        <v>150</v>
      </c>
      <c r="BR1921" s="13"/>
      <c r="BS1921" s="13" t="s">
        <v>149</v>
      </c>
      <c r="BT1921" s="15"/>
      <c r="BU1921" s="20"/>
      <c r="BV1921" s="194" t="s">
        <v>129</v>
      </c>
      <c r="BW1921" s="195"/>
      <c r="BX1921" s="196" t="s">
        <v>130</v>
      </c>
      <c r="BY1921" s="197"/>
      <c r="BZ1921" s="36"/>
      <c r="CA1921" s="11" t="s">
        <v>154</v>
      </c>
      <c r="CB1921" s="13"/>
      <c r="CC1921" s="13" t="s">
        <v>153</v>
      </c>
      <c r="CD1921" s="15"/>
      <c r="CE1921" s="36"/>
      <c r="CF1921" s="194" t="s">
        <v>134</v>
      </c>
      <c r="CG1921" s="195"/>
      <c r="CH1921" s="196" t="s">
        <v>133</v>
      </c>
      <c r="CI1921" s="197"/>
      <c r="CK1921" s="11" t="s">
        <v>159</v>
      </c>
      <c r="CL1921" s="13"/>
      <c r="CM1921" s="13" t="s">
        <v>158</v>
      </c>
      <c r="CN1921" s="15"/>
      <c r="CP1921" s="109" t="s">
        <v>161</v>
      </c>
      <c r="CQ1921" s="110"/>
      <c r="CR1921" s="111" t="s">
        <v>162</v>
      </c>
      <c r="CS1921" s="112"/>
      <c r="CU1921" s="38" t="s">
        <v>29</v>
      </c>
      <c r="CW1921" s="55" t="s">
        <v>47</v>
      </c>
    </row>
    <row r="1922" spans="1:101" ht="18" customHeight="1" thickTop="1" thickBot="1">
      <c r="D1922" s="16">
        <v>0</v>
      </c>
      <c r="E1922" s="17">
        <f t="shared" ref="E1922" si="20378">$B1919*$E$4</f>
        <v>3.8606351999999999</v>
      </c>
      <c r="F1922" s="18">
        <v>1</v>
      </c>
      <c r="G1922" s="19">
        <v>0</v>
      </c>
      <c r="H1922" s="10"/>
      <c r="I1922" s="16">
        <v>0</v>
      </c>
      <c r="J1922" s="17">
        <v>0</v>
      </c>
      <c r="K1922" s="18">
        <v>1</v>
      </c>
      <c r="L1922" s="19">
        <v>0</v>
      </c>
      <c r="N1922" s="1">
        <f t="shared" ref="N1922" si="20379">D1922*I1919+F1922*I1922-E1922*J1919-G1922*J1922</f>
        <v>0</v>
      </c>
      <c r="O1922" s="4">
        <f t="shared" ref="O1922" si="20380">(D1922*J1919+E1922*I1919+F1922*J1922+G1922*I1922)</f>
        <v>3.8606351999999999</v>
      </c>
      <c r="P1922" s="2">
        <f t="shared" ref="P1922" si="20381">D1922*K1919+F1922*K1922-E1922*L1919-G1922*L1922</f>
        <v>-25.113991256529921</v>
      </c>
      <c r="Q1922" s="3">
        <f t="shared" ref="Q1922" si="20382">(D1922*L1919+E1922*K1919+F1922*L1922+G1922*K1922)</f>
        <v>0</v>
      </c>
      <c r="S1922" s="16">
        <v>0</v>
      </c>
      <c r="T1922" s="17">
        <f t="shared" ref="T1922" si="20383">$B1919*$T$4</f>
        <v>8.5532352000000014</v>
      </c>
      <c r="U1922" s="18">
        <v>1</v>
      </c>
      <c r="V1922" s="19">
        <v>0</v>
      </c>
      <c r="W1922" s="20"/>
      <c r="X1922" s="1">
        <f t="shared" ref="X1922" si="20384">N1922*S1919+P1922*S1922-O1922*T1919-Q1922*T1922</f>
        <v>0</v>
      </c>
      <c r="Y1922" s="4">
        <f t="shared" ref="Y1922" si="20385">(N1922*T1919+O1922*S1919+P1922*T1922+Q1922*S1922)</f>
        <v>-210.94523882784401</v>
      </c>
      <c r="Z1922" s="2">
        <f t="shared" ref="Z1922" si="20386">N1922*U1919+P1922*U1922-O1922*V1919-Q1922*V1922</f>
        <v>-25.113991256529921</v>
      </c>
      <c r="AA1922" s="3">
        <f t="shared" ref="AA1922" si="20387">(N1922*V1919+O1922*U1919+P1922*V1922+Q1922*U1922)</f>
        <v>0</v>
      </c>
      <c r="AB1922" s="20"/>
      <c r="AC1922" s="16">
        <v>0</v>
      </c>
      <c r="AD1922" s="17">
        <v>0</v>
      </c>
      <c r="AE1922" s="18">
        <v>1</v>
      </c>
      <c r="AF1922" s="19">
        <v>0</v>
      </c>
      <c r="AG1922" s="20"/>
      <c r="AH1922" s="1">
        <f t="shared" ref="AH1922" si="20388">X1922*AC1919+Z1922*AC1922-Y1922*AD1919-AA1922*AD1922</f>
        <v>0</v>
      </c>
      <c r="AI1922" s="4">
        <f t="shared" ref="AI1922" si="20389">(X1922*AD1919+Y1922*AC1919+Z1922*AD1922+AA1922*AC1922)</f>
        <v>-210.94523882784401</v>
      </c>
      <c r="AJ1922" s="2">
        <f t="shared" ref="AJ1922" si="20390">X1922*AE1919+Z1922*AE1922-Y1922*AF1919-AA1922*AF1922</f>
        <v>1687.1712498144666</v>
      </c>
      <c r="AK1922" s="3">
        <f t="shared" ref="AK1922" si="20391">(X1922*AF1919+Y1922*AE1919+Z1922*AF1922+AA1922*AE1922)</f>
        <v>0</v>
      </c>
      <c r="AL1922" s="20"/>
      <c r="AM1922" s="16">
        <v>0</v>
      </c>
      <c r="AN1922" s="17">
        <f t="shared" ref="AN1922" si="20392">$B1919*$AN$4</f>
        <v>9.0333024000000002</v>
      </c>
      <c r="AO1922" s="18">
        <v>1</v>
      </c>
      <c r="AP1922" s="19">
        <v>0</v>
      </c>
      <c r="AR1922" s="1">
        <f t="shared" ref="AR1922" si="20393">AH1922*AM1919+AJ1922*AM1922-AI1922*AN1919-AK1922*AN1922</f>
        <v>0</v>
      </c>
      <c r="AS1922" s="4">
        <f t="shared" ref="AS1922" si="20394">(AH1922*AN1919+AI1922*AM1919+AJ1922*AN1922+AK1922*AM1922)</f>
        <v>15029.782861332176</v>
      </c>
      <c r="AT1922" s="2">
        <f t="shared" ref="AT1922" si="20395">AH1922*AO1919+AJ1922*AO1922-AI1922*AP1919-AK1922*AP1922</f>
        <v>1687.1712498144666</v>
      </c>
      <c r="AU1922" s="3">
        <f t="shared" ref="AU1922" si="20396">(AH1922*AP1919+AI1922*AO1919+AJ1922*AP1922+AK1922*AO1922)</f>
        <v>0</v>
      </c>
      <c r="AV1922" s="20"/>
      <c r="AW1922" s="16">
        <v>0</v>
      </c>
      <c r="AX1922" s="17">
        <v>0</v>
      </c>
      <c r="AY1922" s="18">
        <v>1</v>
      </c>
      <c r="AZ1922" s="19">
        <v>0</v>
      </c>
      <c r="BA1922" s="20"/>
      <c r="BB1922" s="1">
        <f t="shared" ref="BB1922" si="20397">AR1922*AW1919+AT1922*AW1922-AS1922*AX1919-AU1922*AX1922</f>
        <v>0</v>
      </c>
      <c r="BC1922" s="4">
        <f t="shared" ref="BC1922" si="20398">(AR1922*AX1919+AS1922*AW1919+AT1922*AX1922+AU1922*AW1922)</f>
        <v>15029.782861332176</v>
      </c>
      <c r="BD1922" s="2">
        <f t="shared" ref="BD1922" si="20399">AR1922*AY1919+AT1922*AY1922-AS1922*AZ1919-AU1922*AZ1922</f>
        <v>-120312.62126962653</v>
      </c>
      <c r="BE1922" s="3">
        <f t="shared" ref="BE1922" si="20400">(AR1922*AZ1919+AS1922*AY1919+AT1922*AZ1922+AU1922*AY1922)</f>
        <v>0</v>
      </c>
      <c r="BF1922" s="20"/>
      <c r="BG1922" s="16">
        <v>0</v>
      </c>
      <c r="BH1922" s="17">
        <f t="shared" ref="BH1922" si="20401">$B1919*$BH$4</f>
        <v>8.5532352000000014</v>
      </c>
      <c r="BI1922" s="18">
        <v>1</v>
      </c>
      <c r="BJ1922" s="19">
        <v>0</v>
      </c>
      <c r="BK1922" s="20"/>
      <c r="BL1922" s="1">
        <f t="shared" ref="BL1922" si="20402">BB1922*BG1919+BD1922*BG1922-BC1922*BH1919-BE1922*BH1922</f>
        <v>0</v>
      </c>
      <c r="BM1922" s="4">
        <f t="shared" ref="BM1922" si="20403">(BB1922*BH1919+BC1922*BG1919+BD1922*BH1922+BE1922*BG1922)</f>
        <v>-1014032.3643863063</v>
      </c>
      <c r="BN1922" s="2">
        <f t="shared" ref="BN1922" si="20404">BB1922*BI1919+BD1922*BI1922-BC1922*BJ1919-BE1922*BJ1922</f>
        <v>-120312.62126962653</v>
      </c>
      <c r="BO1922" s="3">
        <f t="shared" ref="BO1922" si="20405">(BB1922*BJ1919+BC1922*BI1919+BD1922*BJ1922+BE1922*BI1922)</f>
        <v>0</v>
      </c>
      <c r="BP1922" s="20"/>
      <c r="BQ1922" s="16">
        <v>0</v>
      </c>
      <c r="BR1922" s="17">
        <v>0</v>
      </c>
      <c r="BS1922" s="18">
        <v>1</v>
      </c>
      <c r="BT1922" s="19">
        <v>0</v>
      </c>
      <c r="BU1922" s="20"/>
      <c r="BV1922" s="1">
        <f t="shared" ref="BV1922" si="20406">BL1922*BQ1919+BN1922*BQ1922-BM1922*BR1919-BO1922*BR1922</f>
        <v>0</v>
      </c>
      <c r="BW1922" s="4">
        <f t="shared" ref="BW1922" si="20407">(BL1922*BR1919+BM1922*BQ1919+BN1922*BR1922+BO1922*BQ1922)</f>
        <v>-1014032.3643863063</v>
      </c>
      <c r="BX1922" s="2">
        <f t="shared" ref="BX1922" si="20408">BL1922*BS1919+BN1922*BS1922-BM1922*BT1919-BO1922*BT1922</f>
        <v>6738774.2713283496</v>
      </c>
      <c r="BY1922" s="3">
        <f t="shared" ref="BY1922" si="20409">(BL1922*BT1919+BM1922*BS1919+BN1922*BT1922+BO1922*BS1922)</f>
        <v>0</v>
      </c>
      <c r="BZ1922" s="20"/>
      <c r="CA1922" s="16">
        <v>0</v>
      </c>
      <c r="CB1922" s="17">
        <f t="shared" ref="CB1922" si="20410">$B1919*$CB$4</f>
        <v>3.8606351999999999</v>
      </c>
      <c r="CC1922" s="18">
        <v>1</v>
      </c>
      <c r="CD1922" s="19">
        <v>0</v>
      </c>
      <c r="CE1922" s="20"/>
      <c r="CF1922" s="1">
        <f t="shared" ref="CF1922" si="20411">BV1922*CA1919+BX1922*CA1922-BW1922*CB1919-BY1922*CB1922</f>
        <v>0</v>
      </c>
      <c r="CG1922" s="4">
        <f t="shared" ref="CG1922" si="20412">(BV1922*CB1919+BW1922*CA1919+BX1922*CB1922+BY1922*CA1922)</f>
        <v>25001916.792358272</v>
      </c>
      <c r="CH1922" s="2">
        <f t="shared" ref="CH1922" si="20413">BV1922*CC1919+BX1922*CC1922-BW1922*CD1919-BY1922*CD1922</f>
        <v>6738774.2713283496</v>
      </c>
      <c r="CI1922" s="3">
        <f t="shared" ref="CI1922" si="20414">(BV1922*CD1919+BW1922*CC1919+BX1922*CD1922+BY1922*CC1922)</f>
        <v>0</v>
      </c>
      <c r="CK1922" s="16">
        <f t="shared" ref="CK1922" si="20415">1/$CL$4</f>
        <v>1</v>
      </c>
      <c r="CL1922" s="17">
        <v>0</v>
      </c>
      <c r="CM1922" s="18">
        <v>1</v>
      </c>
      <c r="CN1922" s="19">
        <v>0</v>
      </c>
      <c r="CP1922" s="1">
        <f t="shared" ref="CP1922" si="20416">CF1922*CK1919+CH1922*CK1922-CG1922*CL1919-CI1922*CL1922</f>
        <v>6738774.2713283496</v>
      </c>
      <c r="CQ1922" s="4">
        <f t="shared" ref="CQ1922" si="20417">(CF1922*CL1919+CG1922*CK1919+CH1922*CL1922+CI1922*CK1922)</f>
        <v>25001916.792358272</v>
      </c>
      <c r="CR1922" s="2">
        <f t="shared" ref="CR1922" si="20418">CF1922*CM1919+CH1922*CM1922-CG1922*CN1919-CI1922*CN1922</f>
        <v>6738774.2713283496</v>
      </c>
      <c r="CS1922" s="3">
        <f t="shared" ref="CS1922" si="20419">(CF1922*CN1919+CG1922*CM1919+CH1922*CN1922+CI1922*CM1922)</f>
        <v>0</v>
      </c>
      <c r="CU1922" s="39">
        <f t="shared" ref="CU1922" si="20420">(180/PI())*ATAN(-1*(CQ1919/CP1919))</f>
        <v>15.084489194787661</v>
      </c>
      <c r="CW1922" s="56">
        <f t="shared" ref="CW1922" si="20421">20*LOG(((1-(10^(CU1919/20)^2)*(1-((1-CW1919)/(1+CW1919))^2))^0.5))</f>
        <v>-1.6393566931405895E-14</v>
      </c>
    </row>
    <row r="1923" spans="1:101" ht="18" customHeight="1">
      <c r="E1923" s="20"/>
      <c r="F1923" s="20"/>
      <c r="G1923" s="20"/>
      <c r="H1923" s="20"/>
      <c r="I1923" s="20"/>
      <c r="J1923" s="20"/>
      <c r="K1923" s="20"/>
      <c r="L1923" s="20"/>
      <c r="M1923" s="20"/>
      <c r="N1923" s="20"/>
      <c r="O1923" s="20"/>
      <c r="P1923" s="20"/>
      <c r="Q1923" s="20"/>
      <c r="R1923" s="20"/>
      <c r="S1923" s="20"/>
      <c r="T1923" s="20"/>
      <c r="U1923" s="20"/>
      <c r="V1923" s="20"/>
      <c r="W1923" s="20"/>
      <c r="X1923" s="20"/>
      <c r="Y1923" s="20"/>
      <c r="Z1923" s="20"/>
      <c r="AA1923" s="20"/>
      <c r="AB1923" s="30"/>
      <c r="AC1923" s="20"/>
      <c r="AD1923" s="20"/>
      <c r="AE1923" s="20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</row>
    <row r="1924" spans="1:101" ht="18" customHeight="1"/>
    <row r="1925" spans="1:101" ht="18" customHeight="1" thickBot="1">
      <c r="A1925" s="23"/>
      <c r="B1925" s="23"/>
      <c r="C1925" s="23"/>
      <c r="D1925" s="20" t="s">
        <v>6</v>
      </c>
      <c r="E1925" s="20"/>
      <c r="F1925" s="20"/>
      <c r="G1925" s="20"/>
      <c r="H1925" s="20"/>
      <c r="I1925" s="20" t="s">
        <v>7</v>
      </c>
      <c r="J1925" s="20"/>
      <c r="K1925" s="20"/>
      <c r="L1925" s="20"/>
      <c r="M1925" s="23"/>
      <c r="N1925" s="23"/>
      <c r="O1925" s="24" t="s">
        <v>8</v>
      </c>
      <c r="P1925" s="23"/>
      <c r="Q1925" s="23"/>
      <c r="R1925" s="23"/>
      <c r="S1925" s="20"/>
      <c r="T1925" s="20" t="s">
        <v>9</v>
      </c>
      <c r="U1925" s="23"/>
      <c r="V1925" s="23"/>
      <c r="W1925" s="23"/>
      <c r="X1925" s="23"/>
      <c r="Y1925" s="24" t="s">
        <v>10</v>
      </c>
      <c r="Z1925" s="23"/>
      <c r="AA1925" s="23"/>
      <c r="AB1925" s="23"/>
      <c r="AC1925" s="24" t="s">
        <v>11</v>
      </c>
      <c r="AD1925" s="20"/>
      <c r="AE1925" s="20"/>
      <c r="AF1925" s="20"/>
      <c r="AG1925" s="20"/>
      <c r="AH1925" s="23"/>
      <c r="AI1925" s="24" t="s">
        <v>12</v>
      </c>
      <c r="AJ1925" s="23"/>
      <c r="AK1925" s="23"/>
      <c r="AL1925" s="20"/>
      <c r="AM1925" s="24" t="s">
        <v>21</v>
      </c>
      <c r="AN1925" s="20"/>
      <c r="AO1925" s="23"/>
      <c r="AP1925" s="23"/>
      <c r="AQ1925" s="23"/>
      <c r="AR1925" s="23"/>
      <c r="AS1925" s="24" t="s">
        <v>87</v>
      </c>
      <c r="AT1925" s="23"/>
      <c r="AU1925" s="23"/>
      <c r="AV1925" s="23"/>
      <c r="AW1925" s="24" t="s">
        <v>22</v>
      </c>
      <c r="AX1925" s="20"/>
      <c r="AY1925" s="20"/>
      <c r="AZ1925" s="20"/>
      <c r="BA1925" s="20"/>
      <c r="BB1925" s="23"/>
      <c r="BC1925" s="24" t="s">
        <v>13</v>
      </c>
      <c r="BD1925" s="23"/>
      <c r="BE1925" s="23"/>
      <c r="BF1925" s="23"/>
      <c r="BG1925" s="24" t="s">
        <v>23</v>
      </c>
      <c r="BH1925" s="20"/>
      <c r="BI1925" s="23"/>
      <c r="BJ1925" s="23"/>
      <c r="BK1925" s="23"/>
      <c r="BL1925" s="23"/>
      <c r="BM1925" s="24" t="s">
        <v>24</v>
      </c>
      <c r="BN1925" s="23"/>
      <c r="BO1925" s="23"/>
      <c r="BP1925" s="23"/>
      <c r="BQ1925" s="24" t="s">
        <v>22</v>
      </c>
      <c r="BR1925" s="20"/>
      <c r="BS1925" s="20"/>
      <c r="BT1925" s="20"/>
      <c r="BU1925" s="20"/>
      <c r="BV1925" s="23"/>
      <c r="BW1925" s="24" t="s">
        <v>25</v>
      </c>
      <c r="BX1925" s="23"/>
      <c r="BY1925" s="23"/>
      <c r="BZ1925" s="23"/>
      <c r="CA1925" s="24" t="s">
        <v>23</v>
      </c>
      <c r="CB1925" s="20"/>
      <c r="CC1925" s="23"/>
      <c r="CD1925" s="23"/>
      <c r="CE1925" s="23"/>
      <c r="CF1925" s="23"/>
      <c r="CG1925" s="24" t="s">
        <v>88</v>
      </c>
      <c r="CH1925" s="23"/>
      <c r="CI1925" s="23"/>
      <c r="CJ1925" s="23"/>
      <c r="CK1925" s="24" t="s">
        <v>155</v>
      </c>
      <c r="CL1925" s="24"/>
      <c r="CM1925" s="23"/>
      <c r="CN1925" s="23"/>
      <c r="CO1925" s="23"/>
      <c r="CP1925" s="23"/>
      <c r="CQ1925" s="24" t="s">
        <v>89</v>
      </c>
      <c r="CR1925" s="23"/>
      <c r="CS1925" s="23"/>
    </row>
    <row r="1926" spans="1:101" ht="18" customHeight="1" thickBot="1">
      <c r="A1926" s="23"/>
      <c r="B1926" s="33"/>
      <c r="C1926" s="23"/>
      <c r="D1926" s="7" t="s">
        <v>99</v>
      </c>
      <c r="E1926" s="8"/>
      <c r="F1926" s="8" t="s">
        <v>100</v>
      </c>
      <c r="G1926" s="9"/>
      <c r="H1926" s="10"/>
      <c r="I1926" s="7" t="s">
        <v>103</v>
      </c>
      <c r="J1926" s="8"/>
      <c r="K1926" s="8" t="s">
        <v>104</v>
      </c>
      <c r="L1926" s="9"/>
      <c r="M1926" s="23"/>
      <c r="N1926" s="194" t="s">
        <v>74</v>
      </c>
      <c r="O1926" s="195"/>
      <c r="P1926" s="196" t="s">
        <v>75</v>
      </c>
      <c r="Q1926" s="197"/>
      <c r="R1926" s="23"/>
      <c r="S1926" s="7" t="s">
        <v>2</v>
      </c>
      <c r="T1926" s="8"/>
      <c r="U1926" s="8" t="s">
        <v>3</v>
      </c>
      <c r="V1926" s="9"/>
      <c r="W1926" s="20"/>
      <c r="X1926" s="194" t="s">
        <v>108</v>
      </c>
      <c r="Y1926" s="195"/>
      <c r="Z1926" s="196" t="s">
        <v>109</v>
      </c>
      <c r="AA1926" s="197"/>
      <c r="AB1926" s="20"/>
      <c r="AC1926" s="7" t="s">
        <v>107</v>
      </c>
      <c r="AD1926" s="8"/>
      <c r="AE1926" s="8" t="s">
        <v>14</v>
      </c>
      <c r="AF1926" s="9"/>
      <c r="AG1926" s="20"/>
      <c r="AH1926" s="194" t="s">
        <v>112</v>
      </c>
      <c r="AI1926" s="195"/>
      <c r="AJ1926" s="196" t="s">
        <v>113</v>
      </c>
      <c r="AK1926" s="197"/>
      <c r="AL1926" s="20"/>
      <c r="AM1926" s="106" t="s">
        <v>135</v>
      </c>
      <c r="AN1926" s="107"/>
      <c r="AO1926" s="107" t="s">
        <v>136</v>
      </c>
      <c r="AP1926" s="108"/>
      <c r="AQ1926" s="23"/>
      <c r="AR1926" s="194" t="s">
        <v>116</v>
      </c>
      <c r="AS1926" s="195"/>
      <c r="AT1926" s="196" t="s">
        <v>0</v>
      </c>
      <c r="AU1926" s="197"/>
      <c r="AV1926" s="36"/>
      <c r="AW1926" s="7" t="s">
        <v>139</v>
      </c>
      <c r="AX1926" s="8"/>
      <c r="AY1926" s="8" t="s">
        <v>140</v>
      </c>
      <c r="AZ1926" s="9"/>
      <c r="BA1926" s="20"/>
      <c r="BB1926" s="194" t="s">
        <v>119</v>
      </c>
      <c r="BC1926" s="195"/>
      <c r="BD1926" s="196" t="s">
        <v>120</v>
      </c>
      <c r="BE1926" s="197"/>
      <c r="BF1926" s="36"/>
      <c r="BG1926" s="190" t="s">
        <v>143</v>
      </c>
      <c r="BH1926" s="191"/>
      <c r="BI1926" s="192" t="s">
        <v>144</v>
      </c>
      <c r="BJ1926" s="193"/>
      <c r="BK1926" s="36"/>
      <c r="BL1926" s="194" t="s">
        <v>123</v>
      </c>
      <c r="BM1926" s="195"/>
      <c r="BN1926" s="196" t="s">
        <v>124</v>
      </c>
      <c r="BO1926" s="197"/>
      <c r="BP1926" s="36"/>
      <c r="BQ1926" s="7" t="s">
        <v>147</v>
      </c>
      <c r="BR1926" s="8"/>
      <c r="BS1926" s="8" t="s">
        <v>148</v>
      </c>
      <c r="BT1926" s="9"/>
      <c r="BU1926" s="20"/>
      <c r="BV1926" s="194" t="s">
        <v>127</v>
      </c>
      <c r="BW1926" s="195"/>
      <c r="BX1926" s="196" t="s">
        <v>128</v>
      </c>
      <c r="BY1926" s="197"/>
      <c r="BZ1926" s="36"/>
      <c r="CA1926" s="7" t="s">
        <v>151</v>
      </c>
      <c r="CB1926" s="8"/>
      <c r="CC1926" s="8" t="s">
        <v>152</v>
      </c>
      <c r="CD1926" s="9"/>
      <c r="CE1926" s="36"/>
      <c r="CF1926" s="194" t="s">
        <v>131</v>
      </c>
      <c r="CG1926" s="195"/>
      <c r="CH1926" s="196" t="s">
        <v>132</v>
      </c>
      <c r="CI1926" s="197"/>
      <c r="CJ1926" s="23"/>
      <c r="CK1926" s="7" t="s">
        <v>156</v>
      </c>
      <c r="CL1926" s="8"/>
      <c r="CM1926" s="8" t="s">
        <v>157</v>
      </c>
      <c r="CN1926" s="9"/>
      <c r="CO1926" s="23"/>
      <c r="CP1926" s="194" t="s">
        <v>160</v>
      </c>
      <c r="CQ1926" s="195"/>
      <c r="CR1926" s="196" t="s">
        <v>132</v>
      </c>
      <c r="CS1926" s="197"/>
      <c r="CU1926" s="26" t="s">
        <v>15</v>
      </c>
      <c r="CW1926" s="52" t="s">
        <v>46</v>
      </c>
    </row>
    <row r="1927" spans="1:101" ht="18" customHeight="1" thickTop="1" thickBot="1">
      <c r="B1927" s="34">
        <v>4.76</v>
      </c>
      <c r="D1927" s="11">
        <v>1</v>
      </c>
      <c r="E1927" s="12">
        <v>0</v>
      </c>
      <c r="F1927" s="13">
        <v>0</v>
      </c>
      <c r="G1927" s="14">
        <v>0</v>
      </c>
      <c r="H1927" s="10"/>
      <c r="I1927" s="11">
        <v>1</v>
      </c>
      <c r="J1927" s="12">
        <v>0</v>
      </c>
      <c r="K1927" s="13">
        <v>0</v>
      </c>
      <c r="L1927" s="40">
        <f t="shared" ref="L1927" si="20422">$B1927*$J$4</f>
        <v>6.7927103999999998</v>
      </c>
      <c r="N1927" s="1">
        <f t="shared" ref="N1927" si="20423">D1927*I1927+F1927*I1930-E1927*J1927-G1927*J1930</f>
        <v>1</v>
      </c>
      <c r="O1927" s="4">
        <f t="shared" ref="O1927" si="20424">(D1927*J1927+E1927*I1927+F1927*J1930+G1927*I1930)</f>
        <v>0</v>
      </c>
      <c r="P1927" s="2">
        <f t="shared" ref="P1927" si="20425">D1927*K1927+F1927*K1930-E1927*L1927-G1927*L1930</f>
        <v>0</v>
      </c>
      <c r="Q1927" s="3">
        <f t="shared" ref="Q1927" si="20426">(D1927*L1927+E1927*K1927+F1927*L1930+G1927*K1930)</f>
        <v>6.7927103999999998</v>
      </c>
      <c r="S1927" s="11">
        <v>1</v>
      </c>
      <c r="T1927" s="12">
        <v>0</v>
      </c>
      <c r="U1927" s="13">
        <v>0</v>
      </c>
      <c r="V1927" s="13">
        <v>0</v>
      </c>
      <c r="W1927" s="20"/>
      <c r="X1927" s="1">
        <f t="shared" ref="X1927" si="20427">N1927*S1927+P1927*S1930-O1927*T1927-Q1927*T1930</f>
        <v>-57.344795897937921</v>
      </c>
      <c r="Y1927" s="4">
        <f t="shared" ref="Y1927" si="20428">(N1927*T1927+O1927*S1927+P1927*T1930+Q1927*S1930)</f>
        <v>0</v>
      </c>
      <c r="Z1927" s="2">
        <f t="shared" ref="Z1927" si="20429">N1927*U1927+P1927*U1930-O1927*V1927-Q1927*V1930</f>
        <v>0</v>
      </c>
      <c r="AA1927" s="3">
        <f t="shared" ref="AA1927" si="20430">(N1927*V1927+O1927*U1927+P1927*V1930+Q1927*U1930)</f>
        <v>6.7927103999999998</v>
      </c>
      <c r="AB1927" s="20"/>
      <c r="AC1927" s="11">
        <v>1</v>
      </c>
      <c r="AD1927" s="12">
        <v>0</v>
      </c>
      <c r="AE1927" s="13">
        <v>0</v>
      </c>
      <c r="AF1927" s="40">
        <f t="shared" ref="AF1927" si="20431">$B1927*$AD$4</f>
        <v>8.1514524000000002</v>
      </c>
      <c r="AG1927" s="20"/>
      <c r="AH1927" s="1">
        <f t="shared" ref="AH1927" si="20432">X1927*AC1927+Z1927*AC1930-Y1927*AD1927-AA1927*AD1930</f>
        <v>-57.344795897937921</v>
      </c>
      <c r="AI1927" s="4">
        <f t="shared" ref="AI1927" si="20433">(X1927*AD1927+Y1927*AC1927+Z1927*AD1930+AA1927*AC1930)</f>
        <v>0</v>
      </c>
      <c r="AJ1927" s="2">
        <f t="shared" ref="AJ1927" si="20434">X1927*AE1927+Z1927*AE1930-Y1927*AF1927-AA1927*AF1930</f>
        <v>0</v>
      </c>
      <c r="AK1927" s="3">
        <f t="shared" ref="AK1927" si="20435">(X1927*AF1927+Y1927*AE1927+Z1927*AF1930+AA1927*AE1930)</f>
        <v>-460.65066374975623</v>
      </c>
      <c r="AL1927" s="20"/>
      <c r="AM1927" s="11">
        <v>1</v>
      </c>
      <c r="AN1927" s="12">
        <v>0</v>
      </c>
      <c r="AO1927" s="13">
        <v>0</v>
      </c>
      <c r="AP1927" s="14">
        <v>0</v>
      </c>
      <c r="AR1927" s="1">
        <f t="shared" ref="AR1927" si="20436">AH1927*AM1927+AJ1927*AM1930-AI1927*AN1927-AK1927*AN1930</f>
        <v>4121.4097426932822</v>
      </c>
      <c r="AS1927" s="4">
        <f t="shared" ref="AS1927" si="20437">(AH1927*AN1927+AI1927*AM1927+AJ1927*AN1930+AK1927*AM1930)</f>
        <v>0</v>
      </c>
      <c r="AT1927" s="2">
        <f t="shared" ref="AT1927" si="20438">AH1927*AO1927+AJ1927*AO1930-AI1927*AP1927-AK1927*AP1930</f>
        <v>0</v>
      </c>
      <c r="AU1927" s="3">
        <f t="shared" ref="AU1927" si="20439">(AH1927*AP1927+AI1927*AO1927+AJ1927*AP1930+AK1927*AO1930)</f>
        <v>-460.65066374975623</v>
      </c>
      <c r="AV1927" s="20"/>
      <c r="AW1927" s="11">
        <v>1</v>
      </c>
      <c r="AX1927" s="12">
        <v>0</v>
      </c>
      <c r="AY1927" s="13">
        <v>0</v>
      </c>
      <c r="AZ1927" s="40">
        <f t="shared" ref="AZ1927" si="20440">$B1927*$AX$4</f>
        <v>8.1514524000000002</v>
      </c>
      <c r="BA1927" s="20"/>
      <c r="BB1927" s="1">
        <f t="shared" ref="BB1927" si="20441">AR1927*AW1927+AT1927*AW1930-AS1927*AX1927-AU1927*AX1930</f>
        <v>4121.4097426932822</v>
      </c>
      <c r="BC1927" s="4">
        <f t="shared" ref="BC1927" si="20442">(AR1927*AX1927+AS1927*AW1927+AT1927*AX1930+AU1927*AW1930)</f>
        <v>0</v>
      </c>
      <c r="BD1927" s="2">
        <f t="shared" ref="BD1927" si="20443">AR1927*AY1927+AT1927*AY1930-AS1927*AZ1927-AU1927*AZ1930</f>
        <v>0</v>
      </c>
      <c r="BE1927" s="3">
        <f t="shared" ref="BE1927" si="20444">(AR1927*AZ1927+AS1927*AY1927+AT1927*AZ1930+AU1927*AY1930)</f>
        <v>33134.824674710777</v>
      </c>
      <c r="BF1927" s="20"/>
      <c r="BG1927" s="11">
        <v>1</v>
      </c>
      <c r="BH1927" s="12">
        <v>0</v>
      </c>
      <c r="BI1927" s="13">
        <v>0</v>
      </c>
      <c r="BJ1927" s="14">
        <v>0</v>
      </c>
      <c r="BK1927" s="20"/>
      <c r="BL1927" s="1">
        <f t="shared" ref="BL1927" si="20445">BB1927*BG1927+BD1927*BG1930-BC1927*BH1927-BE1927*BH1930</f>
        <v>-280484.36157945188</v>
      </c>
      <c r="BM1927" s="4">
        <f t="shared" ref="BM1927" si="20446">(BB1927*BH1927+BC1927*BG1927+BD1927*BH1930+BE1927*BG1930)</f>
        <v>0</v>
      </c>
      <c r="BN1927" s="2">
        <f t="shared" ref="BN1927" si="20447">BB1927*BI1927+BD1927*BI1930-BC1927*BJ1927-BE1927*BJ1930</f>
        <v>0</v>
      </c>
      <c r="BO1927" s="3">
        <f t="shared" ref="BO1927" si="20448">(BB1927*BJ1927+BC1927*BI1927+BD1927*BJ1930+BE1927*BI1930)</f>
        <v>33134.824674710777</v>
      </c>
      <c r="BP1927" s="20"/>
      <c r="BQ1927" s="11">
        <v>1</v>
      </c>
      <c r="BR1927" s="12">
        <v>0</v>
      </c>
      <c r="BS1927" s="13">
        <v>0</v>
      </c>
      <c r="BT1927" s="40">
        <f t="shared" ref="BT1927" si="20449">$B1927*BR$4</f>
        <v>6.7927103999999998</v>
      </c>
      <c r="BU1927" s="20"/>
      <c r="BV1927" s="1">
        <f t="shared" ref="BV1927" si="20450">BL1927*BQ1927+BN1927*BQ1930-BM1927*BR1927-BO1927*BR1930</f>
        <v>-280484.36157945188</v>
      </c>
      <c r="BW1927" s="4">
        <f t="shared" ref="BW1927" si="20451">(BL1927*BR1927+BM1927*BQ1927+BN1927*BR1930+BO1927*BQ1930)</f>
        <v>0</v>
      </c>
      <c r="BX1927" s="2">
        <f t="shared" ref="BX1927" si="20452">BL1927*BS1927+BN1927*BS1930-BM1927*BT1927-BO1927*BT1930</f>
        <v>0</v>
      </c>
      <c r="BY1927" s="3">
        <f t="shared" ref="BY1927" si="20453">(BL1927*BT1927+BM1927*BS1927+BN1927*BT1930+BO1927*BS1930)</f>
        <v>-1872114.2152633923</v>
      </c>
      <c r="BZ1927" s="20"/>
      <c r="CA1927" s="11">
        <v>1</v>
      </c>
      <c r="CB1927" s="12">
        <v>0</v>
      </c>
      <c r="CC1927" s="13">
        <v>0</v>
      </c>
      <c r="CD1927" s="14">
        <v>0</v>
      </c>
      <c r="CE1927" s="20"/>
      <c r="CF1927" s="1">
        <f t="shared" ref="CF1927" si="20454">BV1927*CA1927+BX1927*CA1930-BW1927*CB1927-BY1927*CB1930</f>
        <v>6977561.6680077324</v>
      </c>
      <c r="CG1927" s="4">
        <f t="shared" ref="CG1927" si="20455">(BV1927*CB1927+BW1927*CA1927+BX1927*CB1930+BY1927*CA1930)</f>
        <v>0</v>
      </c>
      <c r="CH1927" s="2">
        <f t="shared" ref="CH1927" si="20456">BV1927*CC1927+BX1927*CC1930-BW1927*CD1927-BY1927*CD1930</f>
        <v>0</v>
      </c>
      <c r="CI1927" s="3">
        <f t="shared" ref="CI1927" si="20457">(BV1927*CD1927+BW1927*CC1927+BX1927*CD1930+BY1927*CC1930)</f>
        <v>-1872114.2152633923</v>
      </c>
      <c r="CJ1927" s="28"/>
      <c r="CK1927" s="11">
        <v>1</v>
      </c>
      <c r="CL1927" s="12">
        <v>0</v>
      </c>
      <c r="CM1927" s="13">
        <v>0</v>
      </c>
      <c r="CN1927" s="14">
        <v>0</v>
      </c>
      <c r="CP1927" s="1">
        <f t="shared" ref="CP1927" si="20458">CF1927*CK1927+CH1927*CK1930-CG1927*CL1927-CI1927*CL1930</f>
        <v>6977561.6680077324</v>
      </c>
      <c r="CQ1927" s="4">
        <f t="shared" ref="CQ1927" si="20459">(CF1927*CL1927+CG1927*CK1927+CH1927*CL1930+CI1927*CK1930)</f>
        <v>-1872114.2152633923</v>
      </c>
      <c r="CR1927" s="2">
        <f t="shared" ref="CR1927" si="20460">CF1927*CM1927+CH1927*CM1930-CG1927*CN1927-CI1927*CN1930</f>
        <v>0</v>
      </c>
      <c r="CS1927" s="3">
        <f t="shared" ref="CS1927" si="20461">(CF1927*CN1927+CG1927*CM1927+CH1927*CN1930+CI1927*CM1930)</f>
        <v>-1872114.2152633923</v>
      </c>
      <c r="CU1927" s="29">
        <f t="shared" ref="CU1927" si="20462">20*LOG(((1+$CL$4)/$CL$4)/((CP1927+CP1930)^2+(CQ1927+CQ1930)^2)^0.5)</f>
        <v>-142.88469533252305</v>
      </c>
      <c r="CW1927" s="53">
        <f t="shared" ref="CW1927" si="20463">((CP1927^2+CQ1927^2)^0.5)/((CP1930^2+CQ1930^2)^0.5)</f>
        <v>0.26830493291762808</v>
      </c>
    </row>
    <row r="1928" spans="1:101" ht="18" customHeight="1" thickBot="1">
      <c r="D1928" s="11"/>
      <c r="E1928" s="13"/>
      <c r="F1928" s="13"/>
      <c r="G1928" s="15"/>
      <c r="H1928" s="10"/>
      <c r="I1928" s="11"/>
      <c r="J1928" s="13"/>
      <c r="K1928" s="13"/>
      <c r="L1928" s="15"/>
      <c r="N1928" s="5"/>
      <c r="Q1928" s="6"/>
      <c r="S1928" s="11"/>
      <c r="T1928" s="13"/>
      <c r="U1928" s="13"/>
      <c r="V1928" s="15"/>
      <c r="W1928" s="20"/>
      <c r="X1928" s="5"/>
      <c r="AA1928" s="6"/>
      <c r="AB1928" s="20"/>
      <c r="AC1928" s="11"/>
      <c r="AD1928" s="13"/>
      <c r="AE1928" s="13"/>
      <c r="AF1928" s="15"/>
      <c r="AG1928" s="20"/>
      <c r="AH1928" s="5"/>
      <c r="AK1928" s="6"/>
      <c r="AL1928" s="20"/>
      <c r="AM1928" s="11"/>
      <c r="AN1928" s="13"/>
      <c r="AO1928" s="13"/>
      <c r="AP1928" s="15"/>
      <c r="AR1928" s="5"/>
      <c r="AU1928" s="6"/>
      <c r="AW1928" s="11"/>
      <c r="AX1928" s="13"/>
      <c r="AY1928" s="13"/>
      <c r="AZ1928" s="15"/>
      <c r="BA1928" s="20"/>
      <c r="BB1928" s="5"/>
      <c r="BE1928" s="6"/>
      <c r="BG1928" s="11"/>
      <c r="BH1928" s="13"/>
      <c r="BI1928" s="13"/>
      <c r="BJ1928" s="15"/>
      <c r="BL1928" s="5"/>
      <c r="BO1928" s="6"/>
      <c r="BQ1928" s="11"/>
      <c r="BR1928" s="13"/>
      <c r="BS1928" s="13"/>
      <c r="BT1928" s="15"/>
      <c r="BU1928" s="20"/>
      <c r="BV1928" s="5"/>
      <c r="BY1928" s="6"/>
      <c r="CA1928" s="11"/>
      <c r="CB1928" s="13"/>
      <c r="CC1928" s="13"/>
      <c r="CD1928" s="15"/>
      <c r="CF1928" s="5"/>
      <c r="CI1928" s="6"/>
      <c r="CK1928" s="11"/>
      <c r="CL1928" s="13"/>
      <c r="CM1928" s="13"/>
      <c r="CN1928" s="15"/>
      <c r="CP1928" s="5"/>
      <c r="CS1928" s="6"/>
      <c r="CW1928" s="54"/>
    </row>
    <row r="1929" spans="1:101" ht="18" customHeight="1" thickBot="1">
      <c r="D1929" s="11" t="s">
        <v>101</v>
      </c>
      <c r="E1929" s="13"/>
      <c r="F1929" s="13" t="s">
        <v>102</v>
      </c>
      <c r="G1929" s="15"/>
      <c r="H1929" s="10"/>
      <c r="I1929" s="11" t="s">
        <v>106</v>
      </c>
      <c r="J1929" s="13"/>
      <c r="K1929" s="13" t="s">
        <v>105</v>
      </c>
      <c r="L1929" s="15"/>
      <c r="N1929" s="194" t="s">
        <v>16</v>
      </c>
      <c r="O1929" s="195"/>
      <c r="P1929" s="196" t="s">
        <v>17</v>
      </c>
      <c r="Q1929" s="197"/>
      <c r="S1929" s="11" t="s">
        <v>4</v>
      </c>
      <c r="T1929" s="13"/>
      <c r="U1929" s="13" t="s">
        <v>5</v>
      </c>
      <c r="V1929" s="15"/>
      <c r="W1929" s="20"/>
      <c r="X1929" s="194" t="s">
        <v>111</v>
      </c>
      <c r="Y1929" s="195"/>
      <c r="Z1929" s="196" t="s">
        <v>110</v>
      </c>
      <c r="AA1929" s="197"/>
      <c r="AB1929" s="20"/>
      <c r="AC1929" s="11" t="s">
        <v>18</v>
      </c>
      <c r="AD1929" s="13"/>
      <c r="AE1929" s="13" t="s">
        <v>19</v>
      </c>
      <c r="AF1929" s="15"/>
      <c r="AG1929" s="20"/>
      <c r="AH1929" s="194" t="s">
        <v>114</v>
      </c>
      <c r="AI1929" s="195"/>
      <c r="AJ1929" s="196" t="s">
        <v>115</v>
      </c>
      <c r="AK1929" s="197"/>
      <c r="AL1929" s="20"/>
      <c r="AM1929" s="11" t="s">
        <v>138</v>
      </c>
      <c r="AN1929" s="13"/>
      <c r="AO1929" s="13" t="s">
        <v>137</v>
      </c>
      <c r="AP1929" s="15"/>
      <c r="AR1929" s="194" t="s">
        <v>117</v>
      </c>
      <c r="AS1929" s="195"/>
      <c r="AT1929" s="196" t="s">
        <v>118</v>
      </c>
      <c r="AU1929" s="197"/>
      <c r="AV1929" s="36"/>
      <c r="AW1929" s="11" t="s">
        <v>142</v>
      </c>
      <c r="AX1929" s="13"/>
      <c r="AY1929" s="13" t="s">
        <v>141</v>
      </c>
      <c r="AZ1929" s="15"/>
      <c r="BA1929" s="20"/>
      <c r="BB1929" s="194" t="s">
        <v>122</v>
      </c>
      <c r="BC1929" s="195"/>
      <c r="BD1929" s="196" t="s">
        <v>121</v>
      </c>
      <c r="BE1929" s="197"/>
      <c r="BF1929" s="36"/>
      <c r="BG1929" s="11" t="s">
        <v>145</v>
      </c>
      <c r="BH1929" s="13"/>
      <c r="BI1929" s="13" t="s">
        <v>146</v>
      </c>
      <c r="BJ1929" s="15"/>
      <c r="BK1929" s="36"/>
      <c r="BL1929" s="194" t="s">
        <v>125</v>
      </c>
      <c r="BM1929" s="195"/>
      <c r="BN1929" s="196" t="s">
        <v>126</v>
      </c>
      <c r="BO1929" s="197"/>
      <c r="BP1929" s="36"/>
      <c r="BQ1929" s="11" t="s">
        <v>150</v>
      </c>
      <c r="BR1929" s="13"/>
      <c r="BS1929" s="13" t="s">
        <v>149</v>
      </c>
      <c r="BT1929" s="15"/>
      <c r="BU1929" s="20"/>
      <c r="BV1929" s="194" t="s">
        <v>129</v>
      </c>
      <c r="BW1929" s="195"/>
      <c r="BX1929" s="196" t="s">
        <v>130</v>
      </c>
      <c r="BY1929" s="197"/>
      <c r="BZ1929" s="36"/>
      <c r="CA1929" s="11" t="s">
        <v>154</v>
      </c>
      <c r="CB1929" s="13"/>
      <c r="CC1929" s="13" t="s">
        <v>153</v>
      </c>
      <c r="CD1929" s="15"/>
      <c r="CE1929" s="36"/>
      <c r="CF1929" s="194" t="s">
        <v>134</v>
      </c>
      <c r="CG1929" s="195"/>
      <c r="CH1929" s="196" t="s">
        <v>133</v>
      </c>
      <c r="CI1929" s="197"/>
      <c r="CK1929" s="11" t="s">
        <v>159</v>
      </c>
      <c r="CL1929" s="13"/>
      <c r="CM1929" s="13" t="s">
        <v>158</v>
      </c>
      <c r="CN1929" s="15"/>
      <c r="CP1929" s="109" t="s">
        <v>161</v>
      </c>
      <c r="CQ1929" s="110"/>
      <c r="CR1929" s="111" t="s">
        <v>162</v>
      </c>
      <c r="CS1929" s="112"/>
      <c r="CU1929" s="38" t="s">
        <v>29</v>
      </c>
      <c r="CW1929" s="55" t="s">
        <v>47</v>
      </c>
    </row>
    <row r="1930" spans="1:101" ht="18" customHeight="1" thickTop="1" thickBot="1">
      <c r="D1930" s="16">
        <v>0</v>
      </c>
      <c r="E1930" s="17">
        <f t="shared" ref="E1930" si="20464">$B1927*$E$4</f>
        <v>3.8769247999999998</v>
      </c>
      <c r="F1930" s="18">
        <v>1</v>
      </c>
      <c r="G1930" s="19">
        <v>0</v>
      </c>
      <c r="H1930" s="10"/>
      <c r="I1930" s="16">
        <v>0</v>
      </c>
      <c r="J1930" s="17">
        <v>0</v>
      </c>
      <c r="K1930" s="18">
        <v>1</v>
      </c>
      <c r="L1930" s="19">
        <v>0</v>
      </c>
      <c r="N1930" s="1">
        <f t="shared" ref="N1930" si="20465">D1930*I1927+F1930*I1930-E1930*J1927-G1930*J1930</f>
        <v>0</v>
      </c>
      <c r="O1930" s="4">
        <f t="shared" ref="O1930" si="20466">(D1930*J1927+E1930*I1927+F1930*J1930+G1930*I1930)</f>
        <v>3.8769247999999998</v>
      </c>
      <c r="P1930" s="2">
        <f t="shared" ref="P1930" si="20467">D1930*K1927+F1930*K1930-E1930*L1927-G1930*L1930</f>
        <v>-25.334827408977919</v>
      </c>
      <c r="Q1930" s="3">
        <f t="shared" ref="Q1930" si="20468">(D1930*L1927+E1930*K1927+F1930*L1930+G1930*K1930)</f>
        <v>0</v>
      </c>
      <c r="S1930" s="16">
        <v>0</v>
      </c>
      <c r="T1930" s="17">
        <f t="shared" ref="T1930" si="20469">$B1927*$T$4</f>
        <v>8.5893248</v>
      </c>
      <c r="U1930" s="18">
        <v>1</v>
      </c>
      <c r="V1930" s="19">
        <v>0</v>
      </c>
      <c r="W1930" s="20"/>
      <c r="X1930" s="1">
        <f t="shared" ref="X1930" si="20470">N1930*S1927+P1930*S1930-O1930*T1927-Q1930*T1930</f>
        <v>0</v>
      </c>
      <c r="Y1930" s="4">
        <f t="shared" ref="Y1930" si="20471">(N1930*T1927+O1930*S1927+P1930*T1930+Q1930*S1930)</f>
        <v>-213.73213656765378</v>
      </c>
      <c r="Z1930" s="2">
        <f t="shared" ref="Z1930" si="20472">N1930*U1927+P1930*U1930-O1930*V1927-Q1930*V1930</f>
        <v>-25.334827408977919</v>
      </c>
      <c r="AA1930" s="3">
        <f t="shared" ref="AA1930" si="20473">(N1930*V1927+O1930*U1927+P1930*V1930+Q1930*U1930)</f>
        <v>0</v>
      </c>
      <c r="AB1930" s="20"/>
      <c r="AC1930" s="16">
        <v>0</v>
      </c>
      <c r="AD1930" s="17">
        <v>0</v>
      </c>
      <c r="AE1930" s="18">
        <v>1</v>
      </c>
      <c r="AF1930" s="19">
        <v>0</v>
      </c>
      <c r="AG1930" s="20"/>
      <c r="AH1930" s="1">
        <f t="shared" ref="AH1930" si="20474">X1930*AC1927+Z1930*AC1930-Y1930*AD1927-AA1930*AD1930</f>
        <v>0</v>
      </c>
      <c r="AI1930" s="4">
        <f t="shared" ref="AI1930" si="20475">(X1930*AD1927+Y1930*AC1927+Z1930*AD1930+AA1930*AC1930)</f>
        <v>-213.73213656765378</v>
      </c>
      <c r="AJ1930" s="2">
        <f t="shared" ref="AJ1930" si="20476">X1930*AE1927+Z1930*AE1930-Y1930*AF1927-AA1930*AF1930</f>
        <v>1716.8925101725513</v>
      </c>
      <c r="AK1930" s="3">
        <f t="shared" ref="AK1930" si="20477">(X1930*AF1927+Y1930*AE1927+Z1930*AF1930+AA1930*AE1930)</f>
        <v>0</v>
      </c>
      <c r="AL1930" s="20"/>
      <c r="AM1930" s="16">
        <v>0</v>
      </c>
      <c r="AN1930" s="17">
        <f t="shared" ref="AN1930" si="20478">$B1927*$AN$4</f>
        <v>9.0714175999999984</v>
      </c>
      <c r="AO1930" s="18">
        <v>1</v>
      </c>
      <c r="AP1930" s="19">
        <v>0</v>
      </c>
      <c r="AR1930" s="1">
        <f t="shared" ref="AR1930" si="20479">AH1930*AM1927+AJ1930*AM1930-AI1930*AN1927-AK1930*AN1930</f>
        <v>0</v>
      </c>
      <c r="AS1930" s="4">
        <f t="shared" ref="AS1930" si="20480">(AH1930*AN1927+AI1930*AM1927+AJ1930*AN1930+AK1930*AM1930)</f>
        <v>15360.916797519803</v>
      </c>
      <c r="AT1930" s="2">
        <f t="shared" ref="AT1930" si="20481">AH1930*AO1927+AJ1930*AO1930-AI1930*AP1927-AK1930*AP1930</f>
        <v>1716.8925101725513</v>
      </c>
      <c r="AU1930" s="3">
        <f t="shared" ref="AU1930" si="20482">(AH1930*AP1927+AI1930*AO1927+AJ1930*AP1930+AK1930*AO1930)</f>
        <v>0</v>
      </c>
      <c r="AV1930" s="20"/>
      <c r="AW1930" s="16">
        <v>0</v>
      </c>
      <c r="AX1930" s="17">
        <v>0</v>
      </c>
      <c r="AY1930" s="18">
        <v>1</v>
      </c>
      <c r="AZ1930" s="19">
        <v>0</v>
      </c>
      <c r="BA1930" s="20"/>
      <c r="BB1930" s="1">
        <f t="shared" ref="BB1930" si="20483">AR1930*AW1927+AT1930*AW1930-AS1930*AX1927-AU1930*AX1930</f>
        <v>0</v>
      </c>
      <c r="BC1930" s="4">
        <f t="shared" ref="BC1930" si="20484">(AR1930*AX1927+AS1930*AW1927+AT1930*AX1930+AU1930*AW1930)</f>
        <v>15360.916797519803</v>
      </c>
      <c r="BD1930" s="2">
        <f t="shared" ref="BD1930" si="20485">AR1930*AY1927+AT1930*AY1930-AS1930*AZ1927-AU1930*AZ1930</f>
        <v>-123496.88958517057</v>
      </c>
      <c r="BE1930" s="3">
        <f t="shared" ref="BE1930" si="20486">(AR1930*AZ1927+AS1930*AY1927+AT1930*AZ1930+AU1930*AY1930)</f>
        <v>0</v>
      </c>
      <c r="BF1930" s="20"/>
      <c r="BG1930" s="16">
        <v>0</v>
      </c>
      <c r="BH1930" s="17">
        <f t="shared" ref="BH1930" si="20487">$B1927*$BH$4</f>
        <v>8.5893248</v>
      </c>
      <c r="BI1930" s="18">
        <v>1</v>
      </c>
      <c r="BJ1930" s="19">
        <v>0</v>
      </c>
      <c r="BK1930" s="20"/>
      <c r="BL1930" s="1">
        <f t="shared" ref="BL1930" si="20488">BB1930*BG1927+BD1930*BG1930-BC1930*BH1927-BE1930*BH1930</f>
        <v>0</v>
      </c>
      <c r="BM1930" s="4">
        <f t="shared" ref="BM1930" si="20489">(BB1930*BH1927+BC1930*BG1927+BD1930*BH1930+BE1930*BG1930)</f>
        <v>-1045393.9796392476</v>
      </c>
      <c r="BN1930" s="2">
        <f t="shared" ref="BN1930" si="20490">BB1930*BI1927+BD1930*BI1930-BC1930*BJ1927-BE1930*BJ1930</f>
        <v>-123496.88958517057</v>
      </c>
      <c r="BO1930" s="3">
        <f t="shared" ref="BO1930" si="20491">(BB1930*BJ1927+BC1930*BI1927+BD1930*BJ1930+BE1930*BI1930)</f>
        <v>0</v>
      </c>
      <c r="BP1930" s="20"/>
      <c r="BQ1930" s="16">
        <v>0</v>
      </c>
      <c r="BR1930" s="17">
        <v>0</v>
      </c>
      <c r="BS1930" s="18">
        <v>1</v>
      </c>
      <c r="BT1930" s="19">
        <v>0</v>
      </c>
      <c r="BU1930" s="20"/>
      <c r="BV1930" s="1">
        <f t="shared" ref="BV1930" si="20492">BL1930*BQ1927+BN1930*BQ1930-BM1930*BR1927-BO1930*BR1930</f>
        <v>0</v>
      </c>
      <c r="BW1930" s="4">
        <f t="shared" ref="BW1930" si="20493">(BL1930*BR1927+BM1930*BQ1927+BN1930*BR1930+BO1930*BQ1930)</f>
        <v>-1045393.9796392476</v>
      </c>
      <c r="BX1930" s="2">
        <f t="shared" ref="BX1930" si="20494">BL1930*BS1927+BN1930*BS1930-BM1930*BT1927-BO1930*BT1930</f>
        <v>6977561.6680077342</v>
      </c>
      <c r="BY1930" s="3">
        <f t="shared" ref="BY1930" si="20495">(BL1930*BT1927+BM1930*BS1927+BN1930*BT1930+BO1930*BS1930)</f>
        <v>0</v>
      </c>
      <c r="BZ1930" s="20"/>
      <c r="CA1930" s="16">
        <v>0</v>
      </c>
      <c r="CB1930" s="17">
        <f t="shared" ref="CB1930" si="20496">$B1927*$CB$4</f>
        <v>3.8769247999999998</v>
      </c>
      <c r="CC1930" s="18">
        <v>1</v>
      </c>
      <c r="CD1930" s="19">
        <v>0</v>
      </c>
      <c r="CE1930" s="20"/>
      <c r="CF1930" s="1">
        <f t="shared" ref="CF1930" si="20497">BV1930*CA1927+BX1930*CA1930-BW1930*CB1927-BY1930*CB1930</f>
        <v>0</v>
      </c>
      <c r="CG1930" s="4">
        <f t="shared" ref="CG1930" si="20498">(BV1930*CB1927+BW1930*CA1927+BX1930*CB1930+BY1930*CA1930)</f>
        <v>26006087.894589305</v>
      </c>
      <c r="CH1930" s="2">
        <f t="shared" ref="CH1930" si="20499">BV1930*CC1927+BX1930*CC1930-BW1930*CD1927-BY1930*CD1930</f>
        <v>6977561.6680077342</v>
      </c>
      <c r="CI1930" s="3">
        <f t="shared" ref="CI1930" si="20500">(BV1930*CD1927+BW1930*CC1927+BX1930*CD1930+BY1930*CC1930)</f>
        <v>0</v>
      </c>
      <c r="CK1930" s="16">
        <f t="shared" ref="CK1930" si="20501">1/$CL$4</f>
        <v>1</v>
      </c>
      <c r="CL1930" s="17">
        <v>0</v>
      </c>
      <c r="CM1930" s="18">
        <v>1</v>
      </c>
      <c r="CN1930" s="19">
        <v>0</v>
      </c>
      <c r="CP1930" s="1">
        <f t="shared" ref="CP1930" si="20502">CF1930*CK1927+CH1930*CK1930-CG1930*CL1927-CI1930*CL1930</f>
        <v>6977561.6680077342</v>
      </c>
      <c r="CQ1930" s="4">
        <f t="shared" ref="CQ1930" si="20503">(CF1930*CL1927+CG1930*CK1927+CH1930*CL1930+CI1930*CK1930)</f>
        <v>26006087.894589305</v>
      </c>
      <c r="CR1930" s="2">
        <f t="shared" ref="CR1930" si="20504">CF1930*CM1927+CH1930*CM1930-CG1930*CN1927-CI1930*CN1930</f>
        <v>6977561.6680077342</v>
      </c>
      <c r="CS1930" s="3">
        <f t="shared" ref="CS1930" si="20505">(CF1930*CN1927+CG1930*CM1927+CH1930*CN1930+CI1930*CM1930)</f>
        <v>0</v>
      </c>
      <c r="CU1930" s="39">
        <f t="shared" ref="CU1930" si="20506">(180/PI())*ATAN(-1*(CQ1927/CP1927))</f>
        <v>15.019015372833051</v>
      </c>
      <c r="CW1930" s="56">
        <f t="shared" ref="CW1930" si="20507">20*LOG(((1-(10^(CU1927/20)^2)*(1-((1-CW1927)/(1+CW1927))^2))^0.5))</f>
        <v>-1.5429239464852607E-14</v>
      </c>
    </row>
    <row r="1931" spans="1:101" ht="18" customHeight="1"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/>
      <c r="R1931" s="20"/>
      <c r="S1931" s="20"/>
      <c r="T1931" s="20"/>
      <c r="U1931" s="20"/>
      <c r="V1931" s="20"/>
      <c r="W1931" s="20"/>
      <c r="X1931" s="20"/>
      <c r="Y1931" s="20"/>
      <c r="Z1931" s="20"/>
      <c r="AA1931" s="20"/>
      <c r="AB1931" s="30"/>
      <c r="AC1931" s="20"/>
      <c r="AD1931" s="20"/>
      <c r="AE1931" s="20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</row>
    <row r="1932" spans="1:101" ht="18" customHeight="1"/>
    <row r="1933" spans="1:101" ht="18" customHeight="1" thickBot="1">
      <c r="A1933" s="23"/>
      <c r="B1933" s="23"/>
      <c r="C1933" s="23"/>
      <c r="D1933" s="20" t="s">
        <v>6</v>
      </c>
      <c r="E1933" s="20"/>
      <c r="F1933" s="20"/>
      <c r="G1933" s="20"/>
      <c r="H1933" s="20"/>
      <c r="I1933" s="20" t="s">
        <v>7</v>
      </c>
      <c r="J1933" s="20"/>
      <c r="K1933" s="20"/>
      <c r="L1933" s="20"/>
      <c r="M1933" s="23"/>
      <c r="N1933" s="23"/>
      <c r="O1933" s="24" t="s">
        <v>8</v>
      </c>
      <c r="P1933" s="23"/>
      <c r="Q1933" s="23"/>
      <c r="R1933" s="23"/>
      <c r="S1933" s="20"/>
      <c r="T1933" s="20" t="s">
        <v>9</v>
      </c>
      <c r="U1933" s="23"/>
      <c r="V1933" s="23"/>
      <c r="W1933" s="23"/>
      <c r="X1933" s="23"/>
      <c r="Y1933" s="24" t="s">
        <v>10</v>
      </c>
      <c r="Z1933" s="23"/>
      <c r="AA1933" s="23"/>
      <c r="AB1933" s="23"/>
      <c r="AC1933" s="24" t="s">
        <v>11</v>
      </c>
      <c r="AD1933" s="20"/>
      <c r="AE1933" s="20"/>
      <c r="AF1933" s="20"/>
      <c r="AG1933" s="20"/>
      <c r="AH1933" s="23"/>
      <c r="AI1933" s="24" t="s">
        <v>12</v>
      </c>
      <c r="AJ1933" s="23"/>
      <c r="AK1933" s="23"/>
      <c r="AL1933" s="20"/>
      <c r="AM1933" s="24" t="s">
        <v>21</v>
      </c>
      <c r="AN1933" s="20"/>
      <c r="AO1933" s="23"/>
      <c r="AP1933" s="23"/>
      <c r="AQ1933" s="23"/>
      <c r="AR1933" s="23"/>
      <c r="AS1933" s="24" t="s">
        <v>87</v>
      </c>
      <c r="AT1933" s="23"/>
      <c r="AU1933" s="23"/>
      <c r="AV1933" s="23"/>
      <c r="AW1933" s="24" t="s">
        <v>22</v>
      </c>
      <c r="AX1933" s="20"/>
      <c r="AY1933" s="20"/>
      <c r="AZ1933" s="20"/>
      <c r="BA1933" s="20"/>
      <c r="BB1933" s="23"/>
      <c r="BC1933" s="24" t="s">
        <v>13</v>
      </c>
      <c r="BD1933" s="23"/>
      <c r="BE1933" s="23"/>
      <c r="BF1933" s="23"/>
      <c r="BG1933" s="24" t="s">
        <v>23</v>
      </c>
      <c r="BH1933" s="20"/>
      <c r="BI1933" s="23"/>
      <c r="BJ1933" s="23"/>
      <c r="BK1933" s="23"/>
      <c r="BL1933" s="23"/>
      <c r="BM1933" s="24" t="s">
        <v>24</v>
      </c>
      <c r="BN1933" s="23"/>
      <c r="BO1933" s="23"/>
      <c r="BP1933" s="23"/>
      <c r="BQ1933" s="24" t="s">
        <v>22</v>
      </c>
      <c r="BR1933" s="20"/>
      <c r="BS1933" s="20"/>
      <c r="BT1933" s="20"/>
      <c r="BU1933" s="20"/>
      <c r="BV1933" s="23"/>
      <c r="BW1933" s="24" t="s">
        <v>25</v>
      </c>
      <c r="BX1933" s="23"/>
      <c r="BY1933" s="23"/>
      <c r="BZ1933" s="23"/>
      <c r="CA1933" s="24" t="s">
        <v>23</v>
      </c>
      <c r="CB1933" s="20"/>
      <c r="CC1933" s="23"/>
      <c r="CD1933" s="23"/>
      <c r="CE1933" s="23"/>
      <c r="CF1933" s="23"/>
      <c r="CG1933" s="24" t="s">
        <v>88</v>
      </c>
      <c r="CH1933" s="23"/>
      <c r="CI1933" s="23"/>
      <c r="CJ1933" s="23"/>
      <c r="CK1933" s="24" t="s">
        <v>155</v>
      </c>
      <c r="CL1933" s="24"/>
      <c r="CM1933" s="23"/>
      <c r="CN1933" s="23"/>
      <c r="CO1933" s="23"/>
      <c r="CP1933" s="23"/>
      <c r="CQ1933" s="24" t="s">
        <v>89</v>
      </c>
      <c r="CR1933" s="23"/>
      <c r="CS1933" s="23"/>
    </row>
    <row r="1934" spans="1:101" ht="18" customHeight="1" thickBot="1">
      <c r="A1934" s="23"/>
      <c r="B1934" s="33"/>
      <c r="C1934" s="23"/>
      <c r="D1934" s="7" t="s">
        <v>99</v>
      </c>
      <c r="E1934" s="8"/>
      <c r="F1934" s="8" t="s">
        <v>100</v>
      </c>
      <c r="G1934" s="9"/>
      <c r="H1934" s="10"/>
      <c r="I1934" s="7" t="s">
        <v>103</v>
      </c>
      <c r="J1934" s="8"/>
      <c r="K1934" s="8" t="s">
        <v>104</v>
      </c>
      <c r="L1934" s="9"/>
      <c r="M1934" s="23"/>
      <c r="N1934" s="194" t="s">
        <v>74</v>
      </c>
      <c r="O1934" s="195"/>
      <c r="P1934" s="196" t="s">
        <v>75</v>
      </c>
      <c r="Q1934" s="197"/>
      <c r="R1934" s="23"/>
      <c r="S1934" s="7" t="s">
        <v>2</v>
      </c>
      <c r="T1934" s="8"/>
      <c r="U1934" s="8" t="s">
        <v>3</v>
      </c>
      <c r="V1934" s="9"/>
      <c r="W1934" s="20"/>
      <c r="X1934" s="194" t="s">
        <v>108</v>
      </c>
      <c r="Y1934" s="195"/>
      <c r="Z1934" s="196" t="s">
        <v>109</v>
      </c>
      <c r="AA1934" s="197"/>
      <c r="AB1934" s="20"/>
      <c r="AC1934" s="7" t="s">
        <v>107</v>
      </c>
      <c r="AD1934" s="8"/>
      <c r="AE1934" s="8" t="s">
        <v>14</v>
      </c>
      <c r="AF1934" s="9"/>
      <c r="AG1934" s="20"/>
      <c r="AH1934" s="194" t="s">
        <v>112</v>
      </c>
      <c r="AI1934" s="195"/>
      <c r="AJ1934" s="196" t="s">
        <v>113</v>
      </c>
      <c r="AK1934" s="197"/>
      <c r="AL1934" s="20"/>
      <c r="AM1934" s="106" t="s">
        <v>135</v>
      </c>
      <c r="AN1934" s="107"/>
      <c r="AO1934" s="107" t="s">
        <v>136</v>
      </c>
      <c r="AP1934" s="108"/>
      <c r="AQ1934" s="23"/>
      <c r="AR1934" s="194" t="s">
        <v>116</v>
      </c>
      <c r="AS1934" s="195"/>
      <c r="AT1934" s="196" t="s">
        <v>0</v>
      </c>
      <c r="AU1934" s="197"/>
      <c r="AV1934" s="36"/>
      <c r="AW1934" s="7" t="s">
        <v>139</v>
      </c>
      <c r="AX1934" s="8"/>
      <c r="AY1934" s="8" t="s">
        <v>140</v>
      </c>
      <c r="AZ1934" s="9"/>
      <c r="BA1934" s="20"/>
      <c r="BB1934" s="194" t="s">
        <v>119</v>
      </c>
      <c r="BC1934" s="195"/>
      <c r="BD1934" s="196" t="s">
        <v>120</v>
      </c>
      <c r="BE1934" s="197"/>
      <c r="BF1934" s="36"/>
      <c r="BG1934" s="190" t="s">
        <v>143</v>
      </c>
      <c r="BH1934" s="191"/>
      <c r="BI1934" s="192" t="s">
        <v>144</v>
      </c>
      <c r="BJ1934" s="193"/>
      <c r="BK1934" s="36"/>
      <c r="BL1934" s="194" t="s">
        <v>123</v>
      </c>
      <c r="BM1934" s="195"/>
      <c r="BN1934" s="196" t="s">
        <v>124</v>
      </c>
      <c r="BO1934" s="197"/>
      <c r="BP1934" s="36"/>
      <c r="BQ1934" s="7" t="s">
        <v>147</v>
      </c>
      <c r="BR1934" s="8"/>
      <c r="BS1934" s="8" t="s">
        <v>148</v>
      </c>
      <c r="BT1934" s="9"/>
      <c r="BU1934" s="20"/>
      <c r="BV1934" s="194" t="s">
        <v>127</v>
      </c>
      <c r="BW1934" s="195"/>
      <c r="BX1934" s="196" t="s">
        <v>128</v>
      </c>
      <c r="BY1934" s="197"/>
      <c r="BZ1934" s="36"/>
      <c r="CA1934" s="7" t="s">
        <v>151</v>
      </c>
      <c r="CB1934" s="8"/>
      <c r="CC1934" s="8" t="s">
        <v>152</v>
      </c>
      <c r="CD1934" s="9"/>
      <c r="CE1934" s="36"/>
      <c r="CF1934" s="194" t="s">
        <v>131</v>
      </c>
      <c r="CG1934" s="195"/>
      <c r="CH1934" s="196" t="s">
        <v>132</v>
      </c>
      <c r="CI1934" s="197"/>
      <c r="CJ1934" s="23"/>
      <c r="CK1934" s="7" t="s">
        <v>156</v>
      </c>
      <c r="CL1934" s="8"/>
      <c r="CM1934" s="8" t="s">
        <v>157</v>
      </c>
      <c r="CN1934" s="9"/>
      <c r="CO1934" s="23"/>
      <c r="CP1934" s="194" t="s">
        <v>160</v>
      </c>
      <c r="CQ1934" s="195"/>
      <c r="CR1934" s="196" t="s">
        <v>132</v>
      </c>
      <c r="CS1934" s="197"/>
      <c r="CU1934" s="26" t="s">
        <v>15</v>
      </c>
      <c r="CW1934" s="52" t="s">
        <v>46</v>
      </c>
    </row>
    <row r="1935" spans="1:101" ht="18" customHeight="1" thickTop="1" thickBot="1">
      <c r="B1935" s="34">
        <v>4.78</v>
      </c>
      <c r="D1935" s="11">
        <v>1</v>
      </c>
      <c r="E1935" s="12">
        <v>0</v>
      </c>
      <c r="F1935" s="13">
        <v>0</v>
      </c>
      <c r="G1935" s="14">
        <v>0</v>
      </c>
      <c r="H1935" s="10"/>
      <c r="I1935" s="11">
        <v>1</v>
      </c>
      <c r="J1935" s="12">
        <v>0</v>
      </c>
      <c r="K1935" s="13">
        <v>0</v>
      </c>
      <c r="L1935" s="40">
        <f t="shared" ref="L1935" si="20508">$B1935*$J$4</f>
        <v>6.8212512000000007</v>
      </c>
      <c r="N1935" s="1">
        <f t="shared" ref="N1935" si="20509">D1935*I1935+F1935*I1938-E1935*J1935-G1935*J1938</f>
        <v>1</v>
      </c>
      <c r="O1935" s="4">
        <f t="shared" ref="O1935" si="20510">(D1935*J1935+E1935*I1935+F1935*J1938+G1935*I1938)</f>
        <v>0</v>
      </c>
      <c r="P1935" s="2">
        <f t="shared" ref="P1935" si="20511">D1935*K1935+F1935*K1938-E1935*L1935-G1935*L1938</f>
        <v>0</v>
      </c>
      <c r="Q1935" s="3">
        <f t="shared" ref="Q1935" si="20512">(D1935*L1935+E1935*K1935+F1935*L1938+G1935*K1938)</f>
        <v>6.8212512000000007</v>
      </c>
      <c r="S1935" s="11">
        <v>1</v>
      </c>
      <c r="T1935" s="12">
        <v>0</v>
      </c>
      <c r="U1935" s="13">
        <v>0</v>
      </c>
      <c r="V1935" s="13">
        <v>0</v>
      </c>
      <c r="W1935" s="20"/>
      <c r="X1935" s="1">
        <f t="shared" ref="X1935" si="20513">N1935*S1935+P1935*S1938-O1935*T1935-Q1935*T1938</f>
        <v>-57.836118326497292</v>
      </c>
      <c r="Y1935" s="4">
        <f t="shared" ref="Y1935" si="20514">(N1935*T1935+O1935*S1935+P1935*T1938+Q1935*S1938)</f>
        <v>0</v>
      </c>
      <c r="Z1935" s="2">
        <f t="shared" ref="Z1935" si="20515">N1935*U1935+P1935*U1938-O1935*V1935-Q1935*V1938</f>
        <v>0</v>
      </c>
      <c r="AA1935" s="3">
        <f t="shared" ref="AA1935" si="20516">(N1935*V1935+O1935*U1935+P1935*V1938+Q1935*U1938)</f>
        <v>6.8212512000000007</v>
      </c>
      <c r="AB1935" s="20"/>
      <c r="AC1935" s="11">
        <v>1</v>
      </c>
      <c r="AD1935" s="12">
        <v>0</v>
      </c>
      <c r="AE1935" s="13">
        <v>0</v>
      </c>
      <c r="AF1935" s="40">
        <f t="shared" ref="AF1935" si="20517">$B1935*$AD$4</f>
        <v>8.1857022000000015</v>
      </c>
      <c r="AG1935" s="20"/>
      <c r="AH1935" s="1">
        <f t="shared" ref="AH1935" si="20518">X1935*AC1935+Z1935*AC1938-Y1935*AD1935-AA1935*AD1938</f>
        <v>-57.836118326497292</v>
      </c>
      <c r="AI1935" s="4">
        <f t="shared" ref="AI1935" si="20519">(X1935*AD1935+Y1935*AC1935+Z1935*AD1938+AA1935*AC1938)</f>
        <v>0</v>
      </c>
      <c r="AJ1935" s="2">
        <f t="shared" ref="AJ1935" si="20520">X1935*AE1935+Z1935*AE1938-Y1935*AF1935-AA1935*AF1938</f>
        <v>0</v>
      </c>
      <c r="AK1935" s="3">
        <f t="shared" ref="AK1935" si="20521">(X1935*AF1935+Y1935*AE1935+Z1935*AF1938+AA1935*AE1938)</f>
        <v>-466.60798982466929</v>
      </c>
      <c r="AL1935" s="20"/>
      <c r="AM1935" s="11">
        <v>1</v>
      </c>
      <c r="AN1935" s="12">
        <v>0</v>
      </c>
      <c r="AO1935" s="13">
        <v>0</v>
      </c>
      <c r="AP1935" s="14">
        <v>0</v>
      </c>
      <c r="AR1935" s="1">
        <f t="shared" ref="AR1935" si="20522">AH1935*AM1935+AJ1935*AM1938-AI1935*AN1935-AK1935*AN1938</f>
        <v>4192.7446697233945</v>
      </c>
      <c r="AS1935" s="4">
        <f t="shared" ref="AS1935" si="20523">(AH1935*AN1935+AI1935*AM1935+AJ1935*AN1938+AK1935*AM1938)</f>
        <v>0</v>
      </c>
      <c r="AT1935" s="2">
        <f t="shared" ref="AT1935" si="20524">AH1935*AO1935+AJ1935*AO1938-AI1935*AP1935-AK1935*AP1938</f>
        <v>0</v>
      </c>
      <c r="AU1935" s="3">
        <f t="shared" ref="AU1935" si="20525">(AH1935*AP1935+AI1935*AO1935+AJ1935*AP1938+AK1935*AO1938)</f>
        <v>-466.60798982466929</v>
      </c>
      <c r="AV1935" s="20"/>
      <c r="AW1935" s="11">
        <v>1</v>
      </c>
      <c r="AX1935" s="12">
        <v>0</v>
      </c>
      <c r="AY1935" s="13">
        <v>0</v>
      </c>
      <c r="AZ1935" s="40">
        <f t="shared" ref="AZ1935" si="20526">$B1935*$AX$4</f>
        <v>8.1857022000000015</v>
      </c>
      <c r="BA1935" s="20"/>
      <c r="BB1935" s="1">
        <f t="shared" ref="BB1935" si="20527">AR1935*AW1935+AT1935*AW1938-AS1935*AX1935-AU1935*AX1938</f>
        <v>4192.7446697233945</v>
      </c>
      <c r="BC1935" s="4">
        <f t="shared" ref="BC1935" si="20528">(AR1935*AX1935+AS1935*AW1935+AT1935*AX1938+AU1935*AW1938)</f>
        <v>0</v>
      </c>
      <c r="BD1935" s="2">
        <f t="shared" ref="BD1935" si="20529">AR1935*AY1935+AT1935*AY1938-AS1935*AZ1935-AU1935*AZ1938</f>
        <v>0</v>
      </c>
      <c r="BE1935" s="3">
        <f t="shared" ref="BE1935" si="20530">(AR1935*AZ1935+AS1935*AY1935+AT1935*AZ1938+AU1935*AY1938)</f>
        <v>33853.951277168402</v>
      </c>
      <c r="BF1935" s="20"/>
      <c r="BG1935" s="11">
        <v>1</v>
      </c>
      <c r="BH1935" s="12">
        <v>0</v>
      </c>
      <c r="BI1935" s="13">
        <v>0</v>
      </c>
      <c r="BJ1935" s="14">
        <v>0</v>
      </c>
      <c r="BK1935" s="20"/>
      <c r="BL1935" s="1">
        <f t="shared" ref="BL1935" si="20531">BB1935*BG1935+BD1935*BG1938-BC1935*BH1935-BE1935*BH1938</f>
        <v>-287811.61417326337</v>
      </c>
      <c r="BM1935" s="4">
        <f t="shared" ref="BM1935" si="20532">(BB1935*BH1935+BC1935*BG1935+BD1935*BH1938+BE1935*BG1938)</f>
        <v>0</v>
      </c>
      <c r="BN1935" s="2">
        <f t="shared" ref="BN1935" si="20533">BB1935*BI1935+BD1935*BI1938-BC1935*BJ1935-BE1935*BJ1938</f>
        <v>0</v>
      </c>
      <c r="BO1935" s="3">
        <f t="shared" ref="BO1935" si="20534">(BB1935*BJ1935+BC1935*BI1935+BD1935*BJ1938+BE1935*BI1938)</f>
        <v>33853.951277168402</v>
      </c>
      <c r="BP1935" s="20"/>
      <c r="BQ1935" s="11">
        <v>1</v>
      </c>
      <c r="BR1935" s="12">
        <v>0</v>
      </c>
      <c r="BS1935" s="13">
        <v>0</v>
      </c>
      <c r="BT1935" s="40">
        <f t="shared" ref="BT1935" si="20535">$B1935*BR$4</f>
        <v>6.8212512000000007</v>
      </c>
      <c r="BU1935" s="20"/>
      <c r="BV1935" s="1">
        <f t="shared" ref="BV1935" si="20536">BL1935*BQ1935+BN1935*BQ1938-BM1935*BR1935-BO1935*BR1938</f>
        <v>-287811.61417326337</v>
      </c>
      <c r="BW1935" s="4">
        <f t="shared" ref="BW1935" si="20537">(BL1935*BR1935+BM1935*BQ1935+BN1935*BR1938+BO1935*BQ1938)</f>
        <v>0</v>
      </c>
      <c r="BX1935" s="2">
        <f t="shared" ref="BX1935" si="20538">BL1935*BS1935+BN1935*BS1938-BM1935*BT1935-BO1935*BT1938</f>
        <v>0</v>
      </c>
      <c r="BY1935" s="3">
        <f t="shared" ref="BY1935" si="20539">(BL1935*BT1935+BM1935*BS1935+BN1935*BT1938+BO1935*BS1938)</f>
        <v>-1929381.3672761414</v>
      </c>
      <c r="BZ1935" s="20"/>
      <c r="CA1935" s="11">
        <v>1</v>
      </c>
      <c r="CB1935" s="12">
        <v>0</v>
      </c>
      <c r="CC1935" s="13">
        <v>0</v>
      </c>
      <c r="CD1935" s="14">
        <v>0</v>
      </c>
      <c r="CE1935" s="20"/>
      <c r="CF1935" s="1">
        <f t="shared" ref="CF1935" si="20540">BV1935*CA1935+BX1935*CA1938-BW1935*CB1935-BY1935*CB1938</f>
        <v>7223683.7079978995</v>
      </c>
      <c r="CG1935" s="4">
        <f t="shared" ref="CG1935" si="20541">(BV1935*CB1935+BW1935*CA1935+BX1935*CB1938+BY1935*CA1938)</f>
        <v>0</v>
      </c>
      <c r="CH1935" s="2">
        <f t="shared" ref="CH1935" si="20542">BV1935*CC1935+BX1935*CC1938-BW1935*CD1935-BY1935*CD1938</f>
        <v>0</v>
      </c>
      <c r="CI1935" s="3">
        <f t="shared" ref="CI1935" si="20543">(BV1935*CD1935+BW1935*CC1935+BX1935*CD1938+BY1935*CC1938)</f>
        <v>-1929381.3672761414</v>
      </c>
      <c r="CJ1935" s="28"/>
      <c r="CK1935" s="11">
        <v>1</v>
      </c>
      <c r="CL1935" s="12">
        <v>0</v>
      </c>
      <c r="CM1935" s="13">
        <v>0</v>
      </c>
      <c r="CN1935" s="14">
        <v>0</v>
      </c>
      <c r="CP1935" s="1">
        <f t="shared" ref="CP1935" si="20544">CF1935*CK1935+CH1935*CK1938-CG1935*CL1935-CI1935*CL1938</f>
        <v>7223683.7079978995</v>
      </c>
      <c r="CQ1935" s="4">
        <f t="shared" ref="CQ1935" si="20545">(CF1935*CL1935+CG1935*CK1935+CH1935*CL1938+CI1935*CK1938)</f>
        <v>-1929381.3672761414</v>
      </c>
      <c r="CR1935" s="2">
        <f t="shared" ref="CR1935" si="20546">CF1935*CM1935+CH1935*CM1938-CG1935*CN1935-CI1935*CN1938</f>
        <v>0</v>
      </c>
      <c r="CS1935" s="3">
        <f t="shared" ref="CS1935" si="20547">(CF1935*CN1935+CG1935*CM1935+CH1935*CN1938+CI1935*CM1938)</f>
        <v>-1929381.3672761414</v>
      </c>
      <c r="CU1935" s="29">
        <f t="shared" ref="CU1935" si="20548">20*LOG(((1+$CL$4)/$CL$4)/((CP1935+CP1938)^2+(CQ1935+CQ1938)^2)^0.5)</f>
        <v>-143.21991460535401</v>
      </c>
      <c r="CW1935" s="53">
        <f t="shared" ref="CW1935" si="20549">((CP1935^2+CQ1935^2)^0.5)/((CP1938^2+CQ1938^2)^0.5)</f>
        <v>0.26709106395951537</v>
      </c>
    </row>
    <row r="1936" spans="1:101" ht="18" customHeight="1" thickBot="1">
      <c r="D1936" s="11"/>
      <c r="E1936" s="13"/>
      <c r="F1936" s="13"/>
      <c r="G1936" s="15"/>
      <c r="H1936" s="10"/>
      <c r="I1936" s="11"/>
      <c r="J1936" s="13"/>
      <c r="K1936" s="13"/>
      <c r="L1936" s="15"/>
      <c r="N1936" s="5"/>
      <c r="Q1936" s="6"/>
      <c r="S1936" s="11"/>
      <c r="T1936" s="13"/>
      <c r="U1936" s="13"/>
      <c r="V1936" s="15"/>
      <c r="W1936" s="20"/>
      <c r="X1936" s="5"/>
      <c r="AA1936" s="6"/>
      <c r="AB1936" s="20"/>
      <c r="AC1936" s="11"/>
      <c r="AD1936" s="13"/>
      <c r="AE1936" s="13"/>
      <c r="AF1936" s="15"/>
      <c r="AG1936" s="20"/>
      <c r="AH1936" s="5"/>
      <c r="AK1936" s="6"/>
      <c r="AL1936" s="20"/>
      <c r="AM1936" s="11"/>
      <c r="AN1936" s="13"/>
      <c r="AO1936" s="13"/>
      <c r="AP1936" s="15"/>
      <c r="AR1936" s="5"/>
      <c r="AU1936" s="6"/>
      <c r="AW1936" s="11"/>
      <c r="AX1936" s="13"/>
      <c r="AY1936" s="13"/>
      <c r="AZ1936" s="15"/>
      <c r="BA1936" s="20"/>
      <c r="BB1936" s="5"/>
      <c r="BE1936" s="6"/>
      <c r="BG1936" s="11"/>
      <c r="BH1936" s="13"/>
      <c r="BI1936" s="13"/>
      <c r="BJ1936" s="15"/>
      <c r="BL1936" s="5"/>
      <c r="BO1936" s="6"/>
      <c r="BQ1936" s="11"/>
      <c r="BR1936" s="13"/>
      <c r="BS1936" s="13"/>
      <c r="BT1936" s="15"/>
      <c r="BU1936" s="20"/>
      <c r="BV1936" s="5"/>
      <c r="BY1936" s="6"/>
      <c r="CA1936" s="11"/>
      <c r="CB1936" s="13"/>
      <c r="CC1936" s="13"/>
      <c r="CD1936" s="15"/>
      <c r="CF1936" s="5"/>
      <c r="CI1936" s="6"/>
      <c r="CK1936" s="11"/>
      <c r="CL1936" s="13"/>
      <c r="CM1936" s="13"/>
      <c r="CN1936" s="15"/>
      <c r="CP1936" s="5"/>
      <c r="CS1936" s="6"/>
      <c r="CW1936" s="54"/>
    </row>
    <row r="1937" spans="1:101" ht="18" customHeight="1" thickBot="1">
      <c r="D1937" s="11" t="s">
        <v>101</v>
      </c>
      <c r="E1937" s="13"/>
      <c r="F1937" s="13" t="s">
        <v>102</v>
      </c>
      <c r="G1937" s="15"/>
      <c r="H1937" s="10"/>
      <c r="I1937" s="11" t="s">
        <v>106</v>
      </c>
      <c r="J1937" s="13"/>
      <c r="K1937" s="13" t="s">
        <v>105</v>
      </c>
      <c r="L1937" s="15"/>
      <c r="N1937" s="194" t="s">
        <v>16</v>
      </c>
      <c r="O1937" s="195"/>
      <c r="P1937" s="196" t="s">
        <v>17</v>
      </c>
      <c r="Q1937" s="197"/>
      <c r="S1937" s="11" t="s">
        <v>4</v>
      </c>
      <c r="T1937" s="13"/>
      <c r="U1937" s="13" t="s">
        <v>5</v>
      </c>
      <c r="V1937" s="15"/>
      <c r="W1937" s="20"/>
      <c r="X1937" s="194" t="s">
        <v>111</v>
      </c>
      <c r="Y1937" s="195"/>
      <c r="Z1937" s="196" t="s">
        <v>110</v>
      </c>
      <c r="AA1937" s="197"/>
      <c r="AB1937" s="20"/>
      <c r="AC1937" s="11" t="s">
        <v>18</v>
      </c>
      <c r="AD1937" s="13"/>
      <c r="AE1937" s="13" t="s">
        <v>19</v>
      </c>
      <c r="AF1937" s="15"/>
      <c r="AG1937" s="20"/>
      <c r="AH1937" s="194" t="s">
        <v>114</v>
      </c>
      <c r="AI1937" s="195"/>
      <c r="AJ1937" s="196" t="s">
        <v>115</v>
      </c>
      <c r="AK1937" s="197"/>
      <c r="AL1937" s="20"/>
      <c r="AM1937" s="11" t="s">
        <v>138</v>
      </c>
      <c r="AN1937" s="13"/>
      <c r="AO1937" s="13" t="s">
        <v>137</v>
      </c>
      <c r="AP1937" s="15"/>
      <c r="AR1937" s="194" t="s">
        <v>117</v>
      </c>
      <c r="AS1937" s="195"/>
      <c r="AT1937" s="196" t="s">
        <v>118</v>
      </c>
      <c r="AU1937" s="197"/>
      <c r="AV1937" s="36"/>
      <c r="AW1937" s="11" t="s">
        <v>142</v>
      </c>
      <c r="AX1937" s="13"/>
      <c r="AY1937" s="13" t="s">
        <v>141</v>
      </c>
      <c r="AZ1937" s="15"/>
      <c r="BA1937" s="20"/>
      <c r="BB1937" s="194" t="s">
        <v>122</v>
      </c>
      <c r="BC1937" s="195"/>
      <c r="BD1937" s="196" t="s">
        <v>121</v>
      </c>
      <c r="BE1937" s="197"/>
      <c r="BF1937" s="36"/>
      <c r="BG1937" s="11" t="s">
        <v>145</v>
      </c>
      <c r="BH1937" s="13"/>
      <c r="BI1937" s="13" t="s">
        <v>146</v>
      </c>
      <c r="BJ1937" s="15"/>
      <c r="BK1937" s="36"/>
      <c r="BL1937" s="194" t="s">
        <v>125</v>
      </c>
      <c r="BM1937" s="195"/>
      <c r="BN1937" s="196" t="s">
        <v>126</v>
      </c>
      <c r="BO1937" s="197"/>
      <c r="BP1937" s="36"/>
      <c r="BQ1937" s="11" t="s">
        <v>150</v>
      </c>
      <c r="BR1937" s="13"/>
      <c r="BS1937" s="13" t="s">
        <v>149</v>
      </c>
      <c r="BT1937" s="15"/>
      <c r="BU1937" s="20"/>
      <c r="BV1937" s="194" t="s">
        <v>129</v>
      </c>
      <c r="BW1937" s="195"/>
      <c r="BX1937" s="196" t="s">
        <v>130</v>
      </c>
      <c r="BY1937" s="197"/>
      <c r="BZ1937" s="36"/>
      <c r="CA1937" s="11" t="s">
        <v>154</v>
      </c>
      <c r="CB1937" s="13"/>
      <c r="CC1937" s="13" t="s">
        <v>153</v>
      </c>
      <c r="CD1937" s="15"/>
      <c r="CE1937" s="36"/>
      <c r="CF1937" s="194" t="s">
        <v>134</v>
      </c>
      <c r="CG1937" s="195"/>
      <c r="CH1937" s="196" t="s">
        <v>133</v>
      </c>
      <c r="CI1937" s="197"/>
      <c r="CK1937" s="11" t="s">
        <v>159</v>
      </c>
      <c r="CL1937" s="13"/>
      <c r="CM1937" s="13" t="s">
        <v>158</v>
      </c>
      <c r="CN1937" s="15"/>
      <c r="CP1937" s="109" t="s">
        <v>161</v>
      </c>
      <c r="CQ1937" s="110"/>
      <c r="CR1937" s="111" t="s">
        <v>162</v>
      </c>
      <c r="CS1937" s="112"/>
      <c r="CU1937" s="38" t="s">
        <v>29</v>
      </c>
      <c r="CW1937" s="55" t="s">
        <v>47</v>
      </c>
    </row>
    <row r="1938" spans="1:101" ht="18" customHeight="1" thickTop="1" thickBot="1">
      <c r="D1938" s="16">
        <v>0</v>
      </c>
      <c r="E1938" s="17">
        <f t="shared" ref="E1938" si="20550">$B1935*$E$4</f>
        <v>3.8932144000000002</v>
      </c>
      <c r="F1938" s="18">
        <v>1</v>
      </c>
      <c r="G1938" s="19">
        <v>0</v>
      </c>
      <c r="H1938" s="10"/>
      <c r="I1938" s="16">
        <v>0</v>
      </c>
      <c r="J1938" s="17">
        <v>0</v>
      </c>
      <c r="K1938" s="18">
        <v>1</v>
      </c>
      <c r="L1938" s="19">
        <v>0</v>
      </c>
      <c r="N1938" s="1">
        <f t="shared" ref="N1938" si="20551">D1938*I1935+F1938*I1938-E1938*J1935-G1938*J1938</f>
        <v>0</v>
      </c>
      <c r="O1938" s="4">
        <f t="shared" ref="O1938" si="20552">(D1938*J1935+E1938*I1935+F1938*J1938+G1938*I1938)</f>
        <v>3.8932144000000002</v>
      </c>
      <c r="P1938" s="2">
        <f t="shared" ref="P1938" si="20553">D1938*K1935+F1938*K1938-E1938*L1935-G1938*L1938</f>
        <v>-25.556593397857284</v>
      </c>
      <c r="Q1938" s="3">
        <f t="shared" ref="Q1938" si="20554">(D1938*L1935+E1938*K1935+F1938*L1938+G1938*K1938)</f>
        <v>0</v>
      </c>
      <c r="S1938" s="16">
        <v>0</v>
      </c>
      <c r="T1938" s="17">
        <f t="shared" ref="T1938" si="20555">$B1935*$T$4</f>
        <v>8.6254144000000004</v>
      </c>
      <c r="U1938" s="18">
        <v>1</v>
      </c>
      <c r="V1938" s="19">
        <v>0</v>
      </c>
      <c r="W1938" s="20"/>
      <c r="X1938" s="1">
        <f t="shared" ref="X1938" si="20556">N1938*S1935+P1938*S1938-O1938*T1935-Q1938*T1938</f>
        <v>0</v>
      </c>
      <c r="Y1938" s="4">
        <f t="shared" ref="Y1938" si="20557">(N1938*T1935+O1938*S1935+P1938*T1938+Q1938*S1938)</f>
        <v>-216.54299430882315</v>
      </c>
      <c r="Z1938" s="2">
        <f t="shared" ref="Z1938" si="20558">N1938*U1935+P1938*U1938-O1938*V1935-Q1938*V1938</f>
        <v>-25.556593397857284</v>
      </c>
      <c r="AA1938" s="3">
        <f t="shared" ref="AA1938" si="20559">(N1938*V1935+O1938*U1935+P1938*V1938+Q1938*U1938)</f>
        <v>0</v>
      </c>
      <c r="AB1938" s="20"/>
      <c r="AC1938" s="16">
        <v>0</v>
      </c>
      <c r="AD1938" s="17">
        <v>0</v>
      </c>
      <c r="AE1938" s="18">
        <v>1</v>
      </c>
      <c r="AF1938" s="19">
        <v>0</v>
      </c>
      <c r="AG1938" s="20"/>
      <c r="AH1938" s="1">
        <f t="shared" ref="AH1938" si="20560">X1938*AC1935+Z1938*AC1938-Y1938*AD1935-AA1938*AD1938</f>
        <v>0</v>
      </c>
      <c r="AI1938" s="4">
        <f t="shared" ref="AI1938" si="20561">(X1938*AD1935+Y1938*AC1935+Z1938*AD1938+AA1938*AC1938)</f>
        <v>-216.54299430882315</v>
      </c>
      <c r="AJ1938" s="2">
        <f t="shared" ref="AJ1938" si="20562">X1938*AE1935+Z1938*AE1938-Y1938*AF1935-AA1938*AF1938</f>
        <v>1746.9998715104641</v>
      </c>
      <c r="AK1938" s="3">
        <f t="shared" ref="AK1938" si="20563">(X1938*AF1935+Y1938*AE1935+Z1938*AF1938+AA1938*AE1938)</f>
        <v>0</v>
      </c>
      <c r="AL1938" s="20"/>
      <c r="AM1938" s="16">
        <v>0</v>
      </c>
      <c r="AN1938" s="17">
        <f t="shared" ref="AN1938" si="20564">$B1935*$AN$4</f>
        <v>9.1095328000000002</v>
      </c>
      <c r="AO1938" s="18">
        <v>1</v>
      </c>
      <c r="AP1938" s="19">
        <v>0</v>
      </c>
      <c r="AR1938" s="1">
        <f t="shared" ref="AR1938" si="20565">AH1938*AM1935+AJ1938*AM1938-AI1938*AN1935-AK1938*AN1938</f>
        <v>0</v>
      </c>
      <c r="AS1938" s="4">
        <f t="shared" ref="AS1938" si="20566">(AH1938*AN1935+AI1938*AM1935+AJ1938*AN1938+AK1938*AM1938)</f>
        <v>15697.809636811535</v>
      </c>
      <c r="AT1938" s="2">
        <f t="shared" ref="AT1938" si="20567">AH1938*AO1935+AJ1938*AO1938-AI1938*AP1935-AK1938*AP1938</f>
        <v>1746.9998715104641</v>
      </c>
      <c r="AU1938" s="3">
        <f t="shared" ref="AU1938" si="20568">(AH1938*AP1935+AI1938*AO1935+AJ1938*AP1938+AK1938*AO1938)</f>
        <v>0</v>
      </c>
      <c r="AV1938" s="20"/>
      <c r="AW1938" s="16">
        <v>0</v>
      </c>
      <c r="AX1938" s="17">
        <v>0</v>
      </c>
      <c r="AY1938" s="18">
        <v>1</v>
      </c>
      <c r="AZ1938" s="19">
        <v>0</v>
      </c>
      <c r="BA1938" s="20"/>
      <c r="BB1938" s="1">
        <f t="shared" ref="BB1938" si="20569">AR1938*AW1935+AT1938*AW1938-AS1938*AX1935-AU1938*AX1938</f>
        <v>0</v>
      </c>
      <c r="BC1938" s="4">
        <f t="shared" ref="BC1938" si="20570">(AR1938*AX1935+AS1938*AW1935+AT1938*AX1938+AU1938*AW1938)</f>
        <v>15697.809636811535</v>
      </c>
      <c r="BD1938" s="2">
        <f t="shared" ref="BD1938" si="20571">AR1938*AY1935+AT1938*AY1938-AS1938*AZ1935-AU1938*AZ1938</f>
        <v>-126750.59500771895</v>
      </c>
      <c r="BE1938" s="3">
        <f t="shared" ref="BE1938" si="20572">(AR1938*AZ1935+AS1938*AY1935+AT1938*AZ1938+AU1938*AY1938)</f>
        <v>0</v>
      </c>
      <c r="BF1938" s="20"/>
      <c r="BG1938" s="16">
        <v>0</v>
      </c>
      <c r="BH1938" s="17">
        <f t="shared" ref="BH1938" si="20573">$B1935*$BH$4</f>
        <v>8.6254144000000004</v>
      </c>
      <c r="BI1938" s="18">
        <v>1</v>
      </c>
      <c r="BJ1938" s="19">
        <v>0</v>
      </c>
      <c r="BK1938" s="20"/>
      <c r="BL1938" s="1">
        <f t="shared" ref="BL1938" si="20574">BB1938*BG1935+BD1938*BG1938-BC1938*BH1935-BE1938*BH1938</f>
        <v>0</v>
      </c>
      <c r="BM1938" s="4">
        <f t="shared" ref="BM1938" si="20575">(BB1938*BH1935+BC1938*BG1935+BD1938*BH1938+BE1938*BG1938)</f>
        <v>-1077578.5977513357</v>
      </c>
      <c r="BN1938" s="2">
        <f t="shared" ref="BN1938" si="20576">BB1938*BI1935+BD1938*BI1938-BC1938*BJ1935-BE1938*BJ1938</f>
        <v>-126750.59500771895</v>
      </c>
      <c r="BO1938" s="3">
        <f t="shared" ref="BO1938" si="20577">(BB1938*BJ1935+BC1938*BI1935+BD1938*BJ1938+BE1938*BI1938)</f>
        <v>0</v>
      </c>
      <c r="BP1938" s="20"/>
      <c r="BQ1938" s="16">
        <v>0</v>
      </c>
      <c r="BR1938" s="17">
        <v>0</v>
      </c>
      <c r="BS1938" s="18">
        <v>1</v>
      </c>
      <c r="BT1938" s="19">
        <v>0</v>
      </c>
      <c r="BU1938" s="20"/>
      <c r="BV1938" s="1">
        <f t="shared" ref="BV1938" si="20578">BL1938*BQ1935+BN1938*BQ1938-BM1938*BR1935-BO1938*BR1938</f>
        <v>0</v>
      </c>
      <c r="BW1938" s="4">
        <f t="shared" ref="BW1938" si="20579">(BL1938*BR1935+BM1938*BQ1935+BN1938*BR1938+BO1938*BQ1938)</f>
        <v>-1077578.5977513357</v>
      </c>
      <c r="BX1938" s="2">
        <f t="shared" ref="BX1938" si="20580">BL1938*BS1935+BN1938*BS1938-BM1938*BT1935-BO1938*BT1938</f>
        <v>7223683.7079978986</v>
      </c>
      <c r="BY1938" s="3">
        <f t="shared" ref="BY1938" si="20581">(BL1938*BT1935+BM1938*BS1935+BN1938*BT1938+BO1938*BS1938)</f>
        <v>0</v>
      </c>
      <c r="BZ1938" s="20"/>
      <c r="CA1938" s="16">
        <v>0</v>
      </c>
      <c r="CB1938" s="17">
        <f t="shared" ref="CB1938" si="20582">$B1935*$CB$4</f>
        <v>3.8932144000000002</v>
      </c>
      <c r="CC1938" s="18">
        <v>1</v>
      </c>
      <c r="CD1938" s="19">
        <v>0</v>
      </c>
      <c r="CE1938" s="20"/>
      <c r="CF1938" s="1">
        <f t="shared" ref="CF1938" si="20583">BV1938*CA1935+BX1938*CA1938-BW1938*CB1935-BY1938*CB1938</f>
        <v>0</v>
      </c>
      <c r="CG1938" s="4">
        <f t="shared" ref="CG1938" si="20584">(BV1938*CB1935+BW1938*CA1935+BX1938*CB1938+BY1938*CA1938)</f>
        <v>27045770.835271481</v>
      </c>
      <c r="CH1938" s="2">
        <f t="shared" ref="CH1938" si="20585">BV1938*CC1935+BX1938*CC1938-BW1938*CD1935-BY1938*CD1938</f>
        <v>7223683.7079978986</v>
      </c>
      <c r="CI1938" s="3">
        <f t="shared" ref="CI1938" si="20586">(BV1938*CD1935+BW1938*CC1935+BX1938*CD1938+BY1938*CC1938)</f>
        <v>0</v>
      </c>
      <c r="CK1938" s="16">
        <f t="shared" ref="CK1938" si="20587">1/$CL$4</f>
        <v>1</v>
      </c>
      <c r="CL1938" s="17">
        <v>0</v>
      </c>
      <c r="CM1938" s="18">
        <v>1</v>
      </c>
      <c r="CN1938" s="19">
        <v>0</v>
      </c>
      <c r="CP1938" s="1">
        <f t="shared" ref="CP1938" si="20588">CF1938*CK1935+CH1938*CK1938-CG1938*CL1935-CI1938*CL1938</f>
        <v>7223683.7079978986</v>
      </c>
      <c r="CQ1938" s="4">
        <f t="shared" ref="CQ1938" si="20589">(CF1938*CL1935+CG1938*CK1935+CH1938*CL1938+CI1938*CK1938)</f>
        <v>27045770.835271481</v>
      </c>
      <c r="CR1938" s="2">
        <f t="shared" ref="CR1938" si="20590">CF1938*CM1935+CH1938*CM1938-CG1938*CN1935-CI1938*CN1938</f>
        <v>7223683.7079978986</v>
      </c>
      <c r="CS1938" s="3">
        <f t="shared" ref="CS1938" si="20591">(CF1938*CN1935+CG1938*CM1935+CH1938*CN1938+CI1938*CM1938)</f>
        <v>0</v>
      </c>
      <c r="CU1938" s="39">
        <f t="shared" ref="CU1938" si="20592">(180/PI())*ATAN(-1*(CQ1935/CP1935))</f>
        <v>14.954116600484499</v>
      </c>
      <c r="CW1938" s="56">
        <f t="shared" ref="CW1938" si="20593">20*LOG(((1-(10^(CU1935/20)^2)*(1-((1-CW1935)/(1+CW1935))^2))^0.5))</f>
        <v>-1.350058453174603E-14</v>
      </c>
    </row>
    <row r="1939" spans="1:101" ht="18" customHeight="1">
      <c r="E1939" s="20"/>
      <c r="F1939" s="20"/>
      <c r="G1939" s="20"/>
      <c r="H1939" s="20"/>
      <c r="I1939" s="20"/>
      <c r="J1939" s="20"/>
      <c r="K1939" s="20"/>
      <c r="L1939" s="20"/>
      <c r="M1939" s="20"/>
      <c r="N1939" s="20"/>
      <c r="O1939" s="20"/>
      <c r="P1939" s="20"/>
      <c r="Q1939" s="20"/>
      <c r="R1939" s="20"/>
      <c r="S1939" s="20"/>
      <c r="T1939" s="20"/>
      <c r="U1939" s="20"/>
      <c r="V1939" s="20"/>
      <c r="W1939" s="20"/>
      <c r="X1939" s="20"/>
      <c r="Y1939" s="20"/>
      <c r="Z1939" s="20"/>
      <c r="AA1939" s="20"/>
      <c r="AB1939" s="30"/>
      <c r="AC1939" s="20"/>
      <c r="AD1939" s="20"/>
      <c r="AE1939" s="20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</row>
    <row r="1940" spans="1:101" ht="18" customHeight="1"/>
    <row r="1941" spans="1:101" ht="18" customHeight="1" thickBot="1">
      <c r="A1941" s="23"/>
      <c r="B1941" s="23"/>
      <c r="C1941" s="23"/>
      <c r="D1941" s="20" t="s">
        <v>6</v>
      </c>
      <c r="E1941" s="20"/>
      <c r="F1941" s="20"/>
      <c r="G1941" s="20"/>
      <c r="H1941" s="20"/>
      <c r="I1941" s="20" t="s">
        <v>7</v>
      </c>
      <c r="J1941" s="20"/>
      <c r="K1941" s="20"/>
      <c r="L1941" s="20"/>
      <c r="M1941" s="23"/>
      <c r="N1941" s="23"/>
      <c r="O1941" s="24" t="s">
        <v>8</v>
      </c>
      <c r="P1941" s="23"/>
      <c r="Q1941" s="23"/>
      <c r="R1941" s="23"/>
      <c r="S1941" s="20"/>
      <c r="T1941" s="20" t="s">
        <v>9</v>
      </c>
      <c r="U1941" s="23"/>
      <c r="V1941" s="23"/>
      <c r="W1941" s="23"/>
      <c r="X1941" s="23"/>
      <c r="Y1941" s="24" t="s">
        <v>10</v>
      </c>
      <c r="Z1941" s="23"/>
      <c r="AA1941" s="23"/>
      <c r="AB1941" s="23"/>
      <c r="AC1941" s="24" t="s">
        <v>11</v>
      </c>
      <c r="AD1941" s="20"/>
      <c r="AE1941" s="20"/>
      <c r="AF1941" s="20"/>
      <c r="AG1941" s="20"/>
      <c r="AH1941" s="23"/>
      <c r="AI1941" s="24" t="s">
        <v>12</v>
      </c>
      <c r="AJ1941" s="23"/>
      <c r="AK1941" s="23"/>
      <c r="AL1941" s="20"/>
      <c r="AM1941" s="24" t="s">
        <v>21</v>
      </c>
      <c r="AN1941" s="20"/>
      <c r="AO1941" s="23"/>
      <c r="AP1941" s="23"/>
      <c r="AQ1941" s="23"/>
      <c r="AR1941" s="23"/>
      <c r="AS1941" s="24" t="s">
        <v>87</v>
      </c>
      <c r="AT1941" s="23"/>
      <c r="AU1941" s="23"/>
      <c r="AV1941" s="23"/>
      <c r="AW1941" s="24" t="s">
        <v>22</v>
      </c>
      <c r="AX1941" s="20"/>
      <c r="AY1941" s="20"/>
      <c r="AZ1941" s="20"/>
      <c r="BA1941" s="20"/>
      <c r="BB1941" s="23"/>
      <c r="BC1941" s="24" t="s">
        <v>13</v>
      </c>
      <c r="BD1941" s="23"/>
      <c r="BE1941" s="23"/>
      <c r="BF1941" s="23"/>
      <c r="BG1941" s="24" t="s">
        <v>23</v>
      </c>
      <c r="BH1941" s="20"/>
      <c r="BI1941" s="23"/>
      <c r="BJ1941" s="23"/>
      <c r="BK1941" s="23"/>
      <c r="BL1941" s="23"/>
      <c r="BM1941" s="24" t="s">
        <v>24</v>
      </c>
      <c r="BN1941" s="23"/>
      <c r="BO1941" s="23"/>
      <c r="BP1941" s="23"/>
      <c r="BQ1941" s="24" t="s">
        <v>22</v>
      </c>
      <c r="BR1941" s="20"/>
      <c r="BS1941" s="20"/>
      <c r="BT1941" s="20"/>
      <c r="BU1941" s="20"/>
      <c r="BV1941" s="23"/>
      <c r="BW1941" s="24" t="s">
        <v>25</v>
      </c>
      <c r="BX1941" s="23"/>
      <c r="BY1941" s="23"/>
      <c r="BZ1941" s="23"/>
      <c r="CA1941" s="24" t="s">
        <v>23</v>
      </c>
      <c r="CB1941" s="20"/>
      <c r="CC1941" s="23"/>
      <c r="CD1941" s="23"/>
      <c r="CE1941" s="23"/>
      <c r="CF1941" s="23"/>
      <c r="CG1941" s="24" t="s">
        <v>88</v>
      </c>
      <c r="CH1941" s="23"/>
      <c r="CI1941" s="23"/>
      <c r="CJ1941" s="23"/>
      <c r="CK1941" s="24" t="s">
        <v>155</v>
      </c>
      <c r="CL1941" s="24"/>
      <c r="CM1941" s="23"/>
      <c r="CN1941" s="23"/>
      <c r="CO1941" s="23"/>
      <c r="CP1941" s="23"/>
      <c r="CQ1941" s="24" t="s">
        <v>89</v>
      </c>
      <c r="CR1941" s="23"/>
      <c r="CS1941" s="23"/>
    </row>
    <row r="1942" spans="1:101" ht="18" customHeight="1" thickBot="1">
      <c r="A1942" s="23"/>
      <c r="B1942" s="33"/>
      <c r="C1942" s="23"/>
      <c r="D1942" s="7" t="s">
        <v>99</v>
      </c>
      <c r="E1942" s="8"/>
      <c r="F1942" s="8" t="s">
        <v>100</v>
      </c>
      <c r="G1942" s="9"/>
      <c r="H1942" s="10"/>
      <c r="I1942" s="7" t="s">
        <v>103</v>
      </c>
      <c r="J1942" s="8"/>
      <c r="K1942" s="8" t="s">
        <v>104</v>
      </c>
      <c r="L1942" s="9"/>
      <c r="M1942" s="23"/>
      <c r="N1942" s="194" t="s">
        <v>74</v>
      </c>
      <c r="O1942" s="195"/>
      <c r="P1942" s="196" t="s">
        <v>75</v>
      </c>
      <c r="Q1942" s="197"/>
      <c r="R1942" s="23"/>
      <c r="S1942" s="7" t="s">
        <v>2</v>
      </c>
      <c r="T1942" s="8"/>
      <c r="U1942" s="8" t="s">
        <v>3</v>
      </c>
      <c r="V1942" s="9"/>
      <c r="W1942" s="20"/>
      <c r="X1942" s="194" t="s">
        <v>108</v>
      </c>
      <c r="Y1942" s="195"/>
      <c r="Z1942" s="196" t="s">
        <v>109</v>
      </c>
      <c r="AA1942" s="197"/>
      <c r="AB1942" s="20"/>
      <c r="AC1942" s="7" t="s">
        <v>107</v>
      </c>
      <c r="AD1942" s="8"/>
      <c r="AE1942" s="8" t="s">
        <v>14</v>
      </c>
      <c r="AF1942" s="9"/>
      <c r="AG1942" s="20"/>
      <c r="AH1942" s="194" t="s">
        <v>112</v>
      </c>
      <c r="AI1942" s="195"/>
      <c r="AJ1942" s="196" t="s">
        <v>113</v>
      </c>
      <c r="AK1942" s="197"/>
      <c r="AL1942" s="20"/>
      <c r="AM1942" s="106" t="s">
        <v>135</v>
      </c>
      <c r="AN1942" s="107"/>
      <c r="AO1942" s="107" t="s">
        <v>136</v>
      </c>
      <c r="AP1942" s="108"/>
      <c r="AQ1942" s="23"/>
      <c r="AR1942" s="194" t="s">
        <v>116</v>
      </c>
      <c r="AS1942" s="195"/>
      <c r="AT1942" s="196" t="s">
        <v>0</v>
      </c>
      <c r="AU1942" s="197"/>
      <c r="AV1942" s="36"/>
      <c r="AW1942" s="7" t="s">
        <v>139</v>
      </c>
      <c r="AX1942" s="8"/>
      <c r="AY1942" s="8" t="s">
        <v>140</v>
      </c>
      <c r="AZ1942" s="9"/>
      <c r="BA1942" s="20"/>
      <c r="BB1942" s="194" t="s">
        <v>119</v>
      </c>
      <c r="BC1942" s="195"/>
      <c r="BD1942" s="196" t="s">
        <v>120</v>
      </c>
      <c r="BE1942" s="197"/>
      <c r="BF1942" s="36"/>
      <c r="BG1942" s="190" t="s">
        <v>143</v>
      </c>
      <c r="BH1942" s="191"/>
      <c r="BI1942" s="192" t="s">
        <v>144</v>
      </c>
      <c r="BJ1942" s="193"/>
      <c r="BK1942" s="36"/>
      <c r="BL1942" s="194" t="s">
        <v>123</v>
      </c>
      <c r="BM1942" s="195"/>
      <c r="BN1942" s="196" t="s">
        <v>124</v>
      </c>
      <c r="BO1942" s="197"/>
      <c r="BP1942" s="36"/>
      <c r="BQ1942" s="7" t="s">
        <v>147</v>
      </c>
      <c r="BR1942" s="8"/>
      <c r="BS1942" s="8" t="s">
        <v>148</v>
      </c>
      <c r="BT1942" s="9"/>
      <c r="BU1942" s="20"/>
      <c r="BV1942" s="194" t="s">
        <v>127</v>
      </c>
      <c r="BW1942" s="195"/>
      <c r="BX1942" s="196" t="s">
        <v>128</v>
      </c>
      <c r="BY1942" s="197"/>
      <c r="BZ1942" s="36"/>
      <c r="CA1942" s="7" t="s">
        <v>151</v>
      </c>
      <c r="CB1942" s="8"/>
      <c r="CC1942" s="8" t="s">
        <v>152</v>
      </c>
      <c r="CD1942" s="9"/>
      <c r="CE1942" s="36"/>
      <c r="CF1942" s="194" t="s">
        <v>131</v>
      </c>
      <c r="CG1942" s="195"/>
      <c r="CH1942" s="196" t="s">
        <v>132</v>
      </c>
      <c r="CI1942" s="197"/>
      <c r="CJ1942" s="23"/>
      <c r="CK1942" s="7" t="s">
        <v>156</v>
      </c>
      <c r="CL1942" s="8"/>
      <c r="CM1942" s="8" t="s">
        <v>157</v>
      </c>
      <c r="CN1942" s="9"/>
      <c r="CO1942" s="23"/>
      <c r="CP1942" s="194" t="s">
        <v>160</v>
      </c>
      <c r="CQ1942" s="195"/>
      <c r="CR1942" s="196" t="s">
        <v>132</v>
      </c>
      <c r="CS1942" s="197"/>
      <c r="CU1942" s="26" t="s">
        <v>15</v>
      </c>
      <c r="CW1942" s="52" t="s">
        <v>46</v>
      </c>
    </row>
    <row r="1943" spans="1:101" ht="18" customHeight="1" thickTop="1" thickBot="1">
      <c r="B1943" s="34">
        <v>4.8</v>
      </c>
      <c r="D1943" s="11">
        <v>1</v>
      </c>
      <c r="E1943" s="12">
        <v>0</v>
      </c>
      <c r="F1943" s="13">
        <v>0</v>
      </c>
      <c r="G1943" s="14">
        <v>0</v>
      </c>
      <c r="H1943" s="10"/>
      <c r="I1943" s="11">
        <v>1</v>
      </c>
      <c r="J1943" s="12">
        <v>0</v>
      </c>
      <c r="K1943" s="13">
        <v>0</v>
      </c>
      <c r="L1943" s="40">
        <f t="shared" ref="L1943" si="20594">$B1943*$J$4</f>
        <v>6.8497919999999999</v>
      </c>
      <c r="N1943" s="1">
        <f t="shared" ref="N1943" si="20595">D1943*I1943+F1943*I1946-E1943*J1943-G1943*J1946</f>
        <v>1</v>
      </c>
      <c r="O1943" s="4">
        <f t="shared" ref="O1943" si="20596">(D1943*J1943+E1943*I1943+F1943*J1946+G1943*I1946)</f>
        <v>0</v>
      </c>
      <c r="P1943" s="2">
        <f t="shared" ref="P1943" si="20597">D1943*K1943+F1943*K1946-E1943*L1943-G1943*L1946</f>
        <v>0</v>
      </c>
      <c r="Q1943" s="3">
        <f t="shared" ref="Q1943" si="20598">(D1943*L1943+E1943*K1943+F1943*L1946+G1943*K1946)</f>
        <v>6.8497919999999999</v>
      </c>
      <c r="S1943" s="11">
        <v>1</v>
      </c>
      <c r="T1943" s="12">
        <v>0</v>
      </c>
      <c r="U1943" s="13">
        <v>0</v>
      </c>
      <c r="V1943" s="13">
        <v>0</v>
      </c>
      <c r="W1943" s="20"/>
      <c r="X1943" s="1">
        <f t="shared" ref="X1943" si="20599">N1943*S1943+P1943*S1946-O1943*T1943-Q1943*T1946</f>
        <v>-58.329500807168003</v>
      </c>
      <c r="Y1943" s="4">
        <f t="shared" ref="Y1943" si="20600">(N1943*T1943+O1943*S1943+P1943*T1946+Q1943*S1946)</f>
        <v>0</v>
      </c>
      <c r="Z1943" s="2">
        <f t="shared" ref="Z1943" si="20601">N1943*U1943+P1943*U1946-O1943*V1943-Q1943*V1946</f>
        <v>0</v>
      </c>
      <c r="AA1943" s="3">
        <f t="shared" ref="AA1943" si="20602">(N1943*V1943+O1943*U1943+P1943*V1946+Q1943*U1946)</f>
        <v>6.8497919999999999</v>
      </c>
      <c r="AB1943" s="20"/>
      <c r="AC1943" s="11">
        <v>1</v>
      </c>
      <c r="AD1943" s="12">
        <v>0</v>
      </c>
      <c r="AE1943" s="13">
        <v>0</v>
      </c>
      <c r="AF1943" s="40">
        <f t="shared" ref="AF1943" si="20603">$B1943*$AD$4</f>
        <v>8.2199519999999993</v>
      </c>
      <c r="AG1943" s="20"/>
      <c r="AH1943" s="1">
        <f t="shared" ref="AH1943" si="20604">X1943*AC1943+Z1943*AC1946-Y1943*AD1943-AA1943*AD1946</f>
        <v>-58.329500807168003</v>
      </c>
      <c r="AI1943" s="4">
        <f t="shared" ref="AI1943" si="20605">(X1943*AD1943+Y1943*AC1943+Z1943*AD1946+AA1943*AC1946)</f>
        <v>0</v>
      </c>
      <c r="AJ1943" s="2">
        <f t="shared" ref="AJ1943" si="20606">X1943*AE1943+Z1943*AE1946-Y1943*AF1943-AA1943*AF1946</f>
        <v>0</v>
      </c>
      <c r="AK1943" s="3">
        <f t="shared" ref="AK1943" si="20607">(X1943*AF1943+Y1943*AE1943+Z1943*AF1946+AA1943*AE1946)</f>
        <v>-472.6159048188822</v>
      </c>
      <c r="AL1943" s="20"/>
      <c r="AM1943" s="11">
        <v>1</v>
      </c>
      <c r="AN1943" s="12">
        <v>0</v>
      </c>
      <c r="AO1943" s="13">
        <v>0</v>
      </c>
      <c r="AP1943" s="14">
        <v>0</v>
      </c>
      <c r="AR1943" s="1">
        <f t="shared" ref="AR1943" si="20608">AH1943*AM1943+AJ1943*AM1946-AI1943*AN1943-AK1943*AN1946</f>
        <v>4264.9944356774695</v>
      </c>
      <c r="AS1943" s="4">
        <f t="shared" ref="AS1943" si="20609">(AH1943*AN1943+AI1943*AM1943+AJ1943*AN1946+AK1943*AM1946)</f>
        <v>0</v>
      </c>
      <c r="AT1943" s="2">
        <f t="shared" ref="AT1943" si="20610">AH1943*AO1943+AJ1943*AO1946-AI1943*AP1943-AK1943*AP1946</f>
        <v>0</v>
      </c>
      <c r="AU1943" s="3">
        <f t="shared" ref="AU1943" si="20611">(AH1943*AP1943+AI1943*AO1943+AJ1943*AP1946+AK1943*AO1946)</f>
        <v>-472.6159048188822</v>
      </c>
      <c r="AV1943" s="20"/>
      <c r="AW1943" s="11">
        <v>1</v>
      </c>
      <c r="AX1943" s="12">
        <v>0</v>
      </c>
      <c r="AY1943" s="13">
        <v>0</v>
      </c>
      <c r="AZ1943" s="40">
        <f t="shared" ref="AZ1943" si="20612">$B1943*$AX$4</f>
        <v>8.2199519999999993</v>
      </c>
      <c r="BA1943" s="20"/>
      <c r="BB1943" s="1">
        <f t="shared" ref="BB1943" si="20613">AR1943*AW1943+AT1943*AW1946-AS1943*AX1943-AU1943*AX1946</f>
        <v>4264.9944356774695</v>
      </c>
      <c r="BC1943" s="4">
        <f t="shared" ref="BC1943" si="20614">(AR1943*AX1943+AS1943*AW1943+AT1943*AX1946+AU1943*AW1946)</f>
        <v>0</v>
      </c>
      <c r="BD1943" s="2">
        <f t="shared" ref="BD1943" si="20615">AR1943*AY1943+AT1943*AY1946-AS1943*AZ1943-AU1943*AZ1946</f>
        <v>0</v>
      </c>
      <c r="BE1943" s="3">
        <f t="shared" ref="BE1943" si="20616">(AR1943*AZ1943+AS1943*AY1943+AT1943*AZ1946+AU1943*AY1946)</f>
        <v>34585.433636716996</v>
      </c>
      <c r="BF1943" s="20"/>
      <c r="BG1943" s="11">
        <v>1</v>
      </c>
      <c r="BH1943" s="12">
        <v>0</v>
      </c>
      <c r="BI1943" s="13">
        <v>0</v>
      </c>
      <c r="BJ1943" s="14">
        <v>0</v>
      </c>
      <c r="BK1943" s="20"/>
      <c r="BL1943" s="1">
        <f t="shared" ref="BL1943" si="20617">BB1943*BG1943+BD1943*BG1946-BC1943*BH1943-BE1943*BH1946</f>
        <v>-295296.87735048134</v>
      </c>
      <c r="BM1943" s="4">
        <f t="shared" ref="BM1943" si="20618">(BB1943*BH1943+BC1943*BG1943+BD1943*BH1946+BE1943*BG1946)</f>
        <v>0</v>
      </c>
      <c r="BN1943" s="2">
        <f t="shared" ref="BN1943" si="20619">BB1943*BI1943+BD1943*BI1946-BC1943*BJ1943-BE1943*BJ1946</f>
        <v>0</v>
      </c>
      <c r="BO1943" s="3">
        <f t="shared" ref="BO1943" si="20620">(BB1943*BJ1943+BC1943*BI1943+BD1943*BJ1946+BE1943*BI1946)</f>
        <v>34585.433636716996</v>
      </c>
      <c r="BP1943" s="20"/>
      <c r="BQ1943" s="11">
        <v>1</v>
      </c>
      <c r="BR1943" s="12">
        <v>0</v>
      </c>
      <c r="BS1943" s="13">
        <v>0</v>
      </c>
      <c r="BT1943" s="40">
        <f t="shared" ref="BT1943" si="20621">$B1943*BR$4</f>
        <v>6.8497919999999999</v>
      </c>
      <c r="BU1943" s="20"/>
      <c r="BV1943" s="1">
        <f t="shared" ref="BV1943" si="20622">BL1943*BQ1943+BN1943*BQ1946-BM1943*BR1943-BO1943*BR1946</f>
        <v>-295296.87735048134</v>
      </c>
      <c r="BW1943" s="4">
        <f t="shared" ref="BW1943" si="20623">(BL1943*BR1943+BM1943*BQ1943+BN1943*BR1946+BO1943*BQ1946)</f>
        <v>0</v>
      </c>
      <c r="BX1943" s="2">
        <f t="shared" ref="BX1943" si="20624">BL1943*BS1943+BN1943*BS1946-BM1943*BT1943-BO1943*BT1946</f>
        <v>0</v>
      </c>
      <c r="BY1943" s="3">
        <f t="shared" ref="BY1943" si="20625">(BL1943*BT1943+BM1943*BS1943+BN1943*BT1946+BO1943*BS1946)</f>
        <v>-1988136.7544635911</v>
      </c>
      <c r="BZ1943" s="20"/>
      <c r="CA1943" s="11">
        <v>1</v>
      </c>
      <c r="CB1943" s="12">
        <v>0</v>
      </c>
      <c r="CC1943" s="13">
        <v>0</v>
      </c>
      <c r="CD1943" s="14">
        <v>0</v>
      </c>
      <c r="CE1943" s="20"/>
      <c r="CF1943" s="1">
        <f t="shared" ref="CF1943" si="20626">BV1943*CA1943+BX1943*CA1946-BW1943*CB1943-BY1943*CB1946</f>
        <v>7477331.7167719454</v>
      </c>
      <c r="CG1943" s="4">
        <f t="shared" ref="CG1943" si="20627">(BV1943*CB1943+BW1943*CA1943+BX1943*CB1946+BY1943*CA1946)</f>
        <v>0</v>
      </c>
      <c r="CH1943" s="2">
        <f t="shared" ref="CH1943" si="20628">BV1943*CC1943+BX1943*CC1946-BW1943*CD1943-BY1943*CD1946</f>
        <v>0</v>
      </c>
      <c r="CI1943" s="3">
        <f t="shared" ref="CI1943" si="20629">(BV1943*CD1943+BW1943*CC1943+BX1943*CD1946+BY1943*CC1946)</f>
        <v>-1988136.7544635911</v>
      </c>
      <c r="CJ1943" s="28"/>
      <c r="CK1943" s="11">
        <v>1</v>
      </c>
      <c r="CL1943" s="12">
        <v>0</v>
      </c>
      <c r="CM1943" s="13">
        <v>0</v>
      </c>
      <c r="CN1943" s="14">
        <v>0</v>
      </c>
      <c r="CP1943" s="1">
        <f t="shared" ref="CP1943" si="20630">CF1943*CK1943+CH1943*CK1946-CG1943*CL1943-CI1943*CL1946</f>
        <v>7477331.7167719454</v>
      </c>
      <c r="CQ1943" s="4">
        <f t="shared" ref="CQ1943" si="20631">(CF1943*CL1943+CG1943*CK1943+CH1943*CL1946+CI1943*CK1946)</f>
        <v>-1988136.7544635911</v>
      </c>
      <c r="CR1943" s="2">
        <f t="shared" ref="CR1943" si="20632">CF1943*CM1943+CH1943*CM1946-CG1943*CN1943-CI1943*CN1946</f>
        <v>0</v>
      </c>
      <c r="CS1943" s="3">
        <f t="shared" ref="CS1943" si="20633">(CF1943*CN1943+CG1943*CM1943+CH1943*CN1946+CI1943*CM1946)</f>
        <v>-1988136.7544635911</v>
      </c>
      <c r="CU1943" s="29">
        <f t="shared" ref="CU1943" si="20634">20*LOG(((1+$CL$4)/$CL$4)/((CP1943+CP1946)^2+(CQ1943+CQ1946)^2)^0.5)</f>
        <v>-143.55367028711376</v>
      </c>
      <c r="CW1943" s="53">
        <f t="shared" ref="CW1943" si="20635">((CP1943^2+CQ1943^2)^0.5)/((CP1946^2+CQ1946^2)^0.5)</f>
        <v>0.26588853213562219</v>
      </c>
    </row>
    <row r="1944" spans="1:101" ht="18" customHeight="1" thickBot="1">
      <c r="D1944" s="11"/>
      <c r="E1944" s="13"/>
      <c r="F1944" s="13"/>
      <c r="G1944" s="15"/>
      <c r="H1944" s="10"/>
      <c r="I1944" s="11"/>
      <c r="J1944" s="13"/>
      <c r="K1944" s="13"/>
      <c r="L1944" s="15"/>
      <c r="N1944" s="5"/>
      <c r="Q1944" s="6"/>
      <c r="S1944" s="11"/>
      <c r="T1944" s="13"/>
      <c r="U1944" s="13"/>
      <c r="V1944" s="15"/>
      <c r="W1944" s="20"/>
      <c r="X1944" s="5"/>
      <c r="AA1944" s="6"/>
      <c r="AB1944" s="20"/>
      <c r="AC1944" s="11"/>
      <c r="AD1944" s="13"/>
      <c r="AE1944" s="13"/>
      <c r="AF1944" s="15"/>
      <c r="AG1944" s="20"/>
      <c r="AH1944" s="5"/>
      <c r="AK1944" s="6"/>
      <c r="AL1944" s="20"/>
      <c r="AM1944" s="11"/>
      <c r="AN1944" s="13"/>
      <c r="AO1944" s="13"/>
      <c r="AP1944" s="15"/>
      <c r="AR1944" s="5"/>
      <c r="AU1944" s="6"/>
      <c r="AW1944" s="11"/>
      <c r="AX1944" s="13"/>
      <c r="AY1944" s="13"/>
      <c r="AZ1944" s="15"/>
      <c r="BA1944" s="20"/>
      <c r="BB1944" s="5"/>
      <c r="BE1944" s="6"/>
      <c r="BG1944" s="11"/>
      <c r="BH1944" s="13"/>
      <c r="BI1944" s="13"/>
      <c r="BJ1944" s="15"/>
      <c r="BL1944" s="5"/>
      <c r="BO1944" s="6"/>
      <c r="BQ1944" s="11"/>
      <c r="BR1944" s="13"/>
      <c r="BS1944" s="13"/>
      <c r="BT1944" s="15"/>
      <c r="BU1944" s="20"/>
      <c r="BV1944" s="5"/>
      <c r="BY1944" s="6"/>
      <c r="CA1944" s="11"/>
      <c r="CB1944" s="13"/>
      <c r="CC1944" s="13"/>
      <c r="CD1944" s="15"/>
      <c r="CF1944" s="5"/>
      <c r="CI1944" s="6"/>
      <c r="CK1944" s="11"/>
      <c r="CL1944" s="13"/>
      <c r="CM1944" s="13"/>
      <c r="CN1944" s="15"/>
      <c r="CP1944" s="5"/>
      <c r="CS1944" s="6"/>
      <c r="CW1944" s="54"/>
    </row>
    <row r="1945" spans="1:101" ht="18" customHeight="1" thickBot="1">
      <c r="D1945" s="11" t="s">
        <v>101</v>
      </c>
      <c r="E1945" s="13"/>
      <c r="F1945" s="13" t="s">
        <v>102</v>
      </c>
      <c r="G1945" s="15"/>
      <c r="H1945" s="10"/>
      <c r="I1945" s="11" t="s">
        <v>106</v>
      </c>
      <c r="J1945" s="13"/>
      <c r="K1945" s="13" t="s">
        <v>105</v>
      </c>
      <c r="L1945" s="15"/>
      <c r="N1945" s="194" t="s">
        <v>16</v>
      </c>
      <c r="O1945" s="195"/>
      <c r="P1945" s="196" t="s">
        <v>17</v>
      </c>
      <c r="Q1945" s="197"/>
      <c r="S1945" s="11" t="s">
        <v>4</v>
      </c>
      <c r="T1945" s="13"/>
      <c r="U1945" s="13" t="s">
        <v>5</v>
      </c>
      <c r="V1945" s="15"/>
      <c r="W1945" s="20"/>
      <c r="X1945" s="194" t="s">
        <v>111</v>
      </c>
      <c r="Y1945" s="195"/>
      <c r="Z1945" s="196" t="s">
        <v>110</v>
      </c>
      <c r="AA1945" s="197"/>
      <c r="AB1945" s="20"/>
      <c r="AC1945" s="11" t="s">
        <v>18</v>
      </c>
      <c r="AD1945" s="13"/>
      <c r="AE1945" s="13" t="s">
        <v>19</v>
      </c>
      <c r="AF1945" s="15"/>
      <c r="AG1945" s="20"/>
      <c r="AH1945" s="194" t="s">
        <v>114</v>
      </c>
      <c r="AI1945" s="195"/>
      <c r="AJ1945" s="196" t="s">
        <v>115</v>
      </c>
      <c r="AK1945" s="197"/>
      <c r="AL1945" s="20"/>
      <c r="AM1945" s="11" t="s">
        <v>138</v>
      </c>
      <c r="AN1945" s="13"/>
      <c r="AO1945" s="13" t="s">
        <v>137</v>
      </c>
      <c r="AP1945" s="15"/>
      <c r="AR1945" s="194" t="s">
        <v>117</v>
      </c>
      <c r="AS1945" s="195"/>
      <c r="AT1945" s="196" t="s">
        <v>118</v>
      </c>
      <c r="AU1945" s="197"/>
      <c r="AV1945" s="36"/>
      <c r="AW1945" s="11" t="s">
        <v>142</v>
      </c>
      <c r="AX1945" s="13"/>
      <c r="AY1945" s="13" t="s">
        <v>141</v>
      </c>
      <c r="AZ1945" s="15"/>
      <c r="BA1945" s="20"/>
      <c r="BB1945" s="194" t="s">
        <v>122</v>
      </c>
      <c r="BC1945" s="195"/>
      <c r="BD1945" s="196" t="s">
        <v>121</v>
      </c>
      <c r="BE1945" s="197"/>
      <c r="BF1945" s="36"/>
      <c r="BG1945" s="11" t="s">
        <v>145</v>
      </c>
      <c r="BH1945" s="13"/>
      <c r="BI1945" s="13" t="s">
        <v>146</v>
      </c>
      <c r="BJ1945" s="15"/>
      <c r="BK1945" s="36"/>
      <c r="BL1945" s="194" t="s">
        <v>125</v>
      </c>
      <c r="BM1945" s="195"/>
      <c r="BN1945" s="196" t="s">
        <v>126</v>
      </c>
      <c r="BO1945" s="197"/>
      <c r="BP1945" s="36"/>
      <c r="BQ1945" s="11" t="s">
        <v>150</v>
      </c>
      <c r="BR1945" s="13"/>
      <c r="BS1945" s="13" t="s">
        <v>149</v>
      </c>
      <c r="BT1945" s="15"/>
      <c r="BU1945" s="20"/>
      <c r="BV1945" s="194" t="s">
        <v>129</v>
      </c>
      <c r="BW1945" s="195"/>
      <c r="BX1945" s="196" t="s">
        <v>130</v>
      </c>
      <c r="BY1945" s="197"/>
      <c r="BZ1945" s="36"/>
      <c r="CA1945" s="11" t="s">
        <v>154</v>
      </c>
      <c r="CB1945" s="13"/>
      <c r="CC1945" s="13" t="s">
        <v>153</v>
      </c>
      <c r="CD1945" s="15"/>
      <c r="CE1945" s="36"/>
      <c r="CF1945" s="194" t="s">
        <v>134</v>
      </c>
      <c r="CG1945" s="195"/>
      <c r="CH1945" s="196" t="s">
        <v>133</v>
      </c>
      <c r="CI1945" s="197"/>
      <c r="CK1945" s="11" t="s">
        <v>159</v>
      </c>
      <c r="CL1945" s="13"/>
      <c r="CM1945" s="13" t="s">
        <v>158</v>
      </c>
      <c r="CN1945" s="15"/>
      <c r="CP1945" s="109" t="s">
        <v>161</v>
      </c>
      <c r="CQ1945" s="110"/>
      <c r="CR1945" s="111" t="s">
        <v>162</v>
      </c>
      <c r="CS1945" s="112"/>
      <c r="CU1945" s="38" t="s">
        <v>29</v>
      </c>
      <c r="CW1945" s="55" t="s">
        <v>47</v>
      </c>
    </row>
    <row r="1946" spans="1:101" ht="18" customHeight="1" thickTop="1" thickBot="1">
      <c r="D1946" s="16">
        <v>0</v>
      </c>
      <c r="E1946" s="17">
        <f t="shared" ref="E1946" si="20636">$B1943*$E$4</f>
        <v>3.9095039999999996</v>
      </c>
      <c r="F1946" s="18">
        <v>1</v>
      </c>
      <c r="G1946" s="19">
        <v>0</v>
      </c>
      <c r="H1946" s="10"/>
      <c r="I1946" s="16">
        <v>0</v>
      </c>
      <c r="J1946" s="17">
        <v>0</v>
      </c>
      <c r="K1946" s="18">
        <v>1</v>
      </c>
      <c r="L1946" s="19">
        <v>0</v>
      </c>
      <c r="N1946" s="1">
        <f t="shared" ref="N1946" si="20637">D1946*I1943+F1946*I1946-E1946*J1943-G1946*J1946</f>
        <v>0</v>
      </c>
      <c r="O1946" s="4">
        <f t="shared" ref="O1946" si="20638">(D1946*J1943+E1946*I1943+F1946*J1946+G1946*I1946)</f>
        <v>3.9095039999999996</v>
      </c>
      <c r="P1946" s="2">
        <f t="shared" ref="P1946" si="20639">D1946*K1943+F1946*K1946-E1946*L1943-G1946*L1946</f>
        <v>-25.779289223167996</v>
      </c>
      <c r="Q1946" s="3">
        <f t="shared" ref="Q1946" si="20640">(D1946*L1943+E1946*K1943+F1946*L1946+G1946*K1946)</f>
        <v>0</v>
      </c>
      <c r="S1946" s="16">
        <v>0</v>
      </c>
      <c r="T1946" s="17">
        <f t="shared" ref="T1946" si="20641">$B1943*$T$4</f>
        <v>8.6615040000000008</v>
      </c>
      <c r="U1946" s="18">
        <v>1</v>
      </c>
      <c r="V1946" s="19">
        <v>0</v>
      </c>
      <c r="W1946" s="20"/>
      <c r="X1946" s="1">
        <f t="shared" ref="X1946" si="20642">N1946*S1943+P1946*S1946-O1946*T1943-Q1946*T1946</f>
        <v>0</v>
      </c>
      <c r="Y1946" s="4">
        <f t="shared" ref="Y1946" si="20643">(N1946*T1943+O1946*S1943+P1946*T1946+Q1946*S1946)</f>
        <v>-219.37791272362651</v>
      </c>
      <c r="Z1946" s="2">
        <f t="shared" ref="Z1946" si="20644">N1946*U1943+P1946*U1946-O1946*V1943-Q1946*V1946</f>
        <v>-25.779289223167996</v>
      </c>
      <c r="AA1946" s="3">
        <f t="shared" ref="AA1946" si="20645">(N1946*V1943+O1946*U1943+P1946*V1946+Q1946*U1946)</f>
        <v>0</v>
      </c>
      <c r="AB1946" s="20"/>
      <c r="AC1946" s="16">
        <v>0</v>
      </c>
      <c r="AD1946" s="17">
        <v>0</v>
      </c>
      <c r="AE1946" s="18">
        <v>1</v>
      </c>
      <c r="AF1946" s="19">
        <v>0</v>
      </c>
      <c r="AG1946" s="20"/>
      <c r="AH1946" s="1">
        <f t="shared" ref="AH1946" si="20646">X1946*AC1943+Z1946*AC1946-Y1946*AD1943-AA1946*AD1946</f>
        <v>0</v>
      </c>
      <c r="AI1946" s="4">
        <f t="shared" ref="AI1946" si="20647">(X1946*AD1943+Y1946*AC1943+Z1946*AD1946+AA1946*AC1946)</f>
        <v>-219.37791272362651</v>
      </c>
      <c r="AJ1946" s="2">
        <f t="shared" ref="AJ1946" si="20648">X1946*AE1943+Z1946*AE1946-Y1946*AF1943-AA1946*AF1946</f>
        <v>1777.4966232252309</v>
      </c>
      <c r="AK1946" s="3">
        <f t="shared" ref="AK1946" si="20649">(X1946*AF1943+Y1946*AE1943+Z1946*AF1946+AA1946*AE1946)</f>
        <v>0</v>
      </c>
      <c r="AL1946" s="20"/>
      <c r="AM1946" s="16">
        <v>0</v>
      </c>
      <c r="AN1946" s="17">
        <f t="shared" ref="AN1946" si="20650">$B1943*$AN$4</f>
        <v>9.1476479999999984</v>
      </c>
      <c r="AO1946" s="18">
        <v>1</v>
      </c>
      <c r="AP1946" s="19">
        <v>0</v>
      </c>
      <c r="AR1946" s="1">
        <f t="shared" ref="AR1946" si="20651">AH1946*AM1943+AJ1946*AM1946-AI1946*AN1943-AK1946*AN1946</f>
        <v>0</v>
      </c>
      <c r="AS1946" s="4">
        <f t="shared" ref="AS1946" si="20652">(AH1946*AN1943+AI1946*AM1943+AJ1946*AN1946+AK1946*AM1946)</f>
        <v>16040.535517729408</v>
      </c>
      <c r="AT1946" s="2">
        <f t="shared" ref="AT1946" si="20653">AH1946*AO1943+AJ1946*AO1946-AI1946*AP1943-AK1946*AP1946</f>
        <v>1777.4966232252309</v>
      </c>
      <c r="AU1946" s="3">
        <f t="shared" ref="AU1946" si="20654">(AH1946*AP1943+AI1946*AO1943+AJ1946*AP1946+AK1946*AO1946)</f>
        <v>0</v>
      </c>
      <c r="AV1946" s="20"/>
      <c r="AW1946" s="16">
        <v>0</v>
      </c>
      <c r="AX1946" s="17">
        <v>0</v>
      </c>
      <c r="AY1946" s="18">
        <v>1</v>
      </c>
      <c r="AZ1946" s="19">
        <v>0</v>
      </c>
      <c r="BA1946" s="20"/>
      <c r="BB1946" s="1">
        <f t="shared" ref="BB1946" si="20655">AR1946*AW1943+AT1946*AW1946-AS1946*AX1943-AU1946*AX1946</f>
        <v>0</v>
      </c>
      <c r="BC1946" s="4">
        <f t="shared" ref="BC1946" si="20656">(AR1946*AX1943+AS1946*AW1943+AT1946*AX1946+AU1946*AW1946)</f>
        <v>16040.535517729408</v>
      </c>
      <c r="BD1946" s="2">
        <f t="shared" ref="BD1946" si="20657">AR1946*AY1943+AT1946*AY1946-AS1946*AZ1943-AU1946*AZ1946</f>
        <v>-130074.93538680564</v>
      </c>
      <c r="BE1946" s="3">
        <f t="shared" ref="BE1946" si="20658">(AR1946*AZ1943+AS1946*AY1943+AT1946*AZ1946+AU1946*AY1946)</f>
        <v>0</v>
      </c>
      <c r="BF1946" s="20"/>
      <c r="BG1946" s="16">
        <v>0</v>
      </c>
      <c r="BH1946" s="17">
        <f t="shared" ref="BH1946" si="20659">$B1943*$BH$4</f>
        <v>8.6615040000000008</v>
      </c>
      <c r="BI1946" s="18">
        <v>1</v>
      </c>
      <c r="BJ1946" s="19">
        <v>0</v>
      </c>
      <c r="BK1946" s="20"/>
      <c r="BL1946" s="1">
        <f t="shared" ref="BL1946" si="20660">BB1946*BG1943+BD1946*BG1946-BC1946*BH1943-BE1946*BH1946</f>
        <v>0</v>
      </c>
      <c r="BM1946" s="4">
        <f t="shared" ref="BM1946" si="20661">(BB1946*BH1943+BC1946*BG1943+BD1946*BH1946+BE1946*BG1946)</f>
        <v>-1110604.0376348293</v>
      </c>
      <c r="BN1946" s="2">
        <f t="shared" ref="BN1946" si="20662">BB1946*BI1943+BD1946*BI1946-BC1946*BJ1943-BE1946*BJ1946</f>
        <v>-130074.93538680564</v>
      </c>
      <c r="BO1946" s="3">
        <f t="shared" ref="BO1946" si="20663">(BB1946*BJ1943+BC1946*BI1943+BD1946*BJ1946+BE1946*BI1946)</f>
        <v>0</v>
      </c>
      <c r="BP1946" s="20"/>
      <c r="BQ1946" s="16">
        <v>0</v>
      </c>
      <c r="BR1946" s="17">
        <v>0</v>
      </c>
      <c r="BS1946" s="18">
        <v>1</v>
      </c>
      <c r="BT1946" s="19">
        <v>0</v>
      </c>
      <c r="BU1946" s="20"/>
      <c r="BV1946" s="1">
        <f t="shared" ref="BV1946" si="20664">BL1946*BQ1943+BN1946*BQ1946-BM1946*BR1943-BO1946*BR1946</f>
        <v>0</v>
      </c>
      <c r="BW1946" s="4">
        <f t="shared" ref="BW1946" si="20665">(BL1946*BR1943+BM1946*BQ1943+BN1946*BR1946+BO1946*BQ1946)</f>
        <v>-1110604.0376348293</v>
      </c>
      <c r="BX1946" s="2">
        <f t="shared" ref="BX1946" si="20666">BL1946*BS1943+BN1946*BS1946-BM1946*BT1943-BO1946*BT1946</f>
        <v>7477331.7167719463</v>
      </c>
      <c r="BY1946" s="3">
        <f t="shared" ref="BY1946" si="20667">(BL1946*BT1943+BM1946*BS1943+BN1946*BT1946+BO1946*BS1946)</f>
        <v>0</v>
      </c>
      <c r="BZ1946" s="20"/>
      <c r="CA1946" s="16">
        <v>0</v>
      </c>
      <c r="CB1946" s="17">
        <f t="shared" ref="CB1946" si="20668">$B1943*$CB$4</f>
        <v>3.9095039999999996</v>
      </c>
      <c r="CC1946" s="18">
        <v>1</v>
      </c>
      <c r="CD1946" s="19">
        <v>0</v>
      </c>
      <c r="CE1946" s="20"/>
      <c r="CF1946" s="1">
        <f t="shared" ref="CF1946" si="20669">BV1946*CA1943+BX1946*CA1946-BW1946*CB1943-BY1946*CB1946</f>
        <v>0</v>
      </c>
      <c r="CG1946" s="4">
        <f t="shared" ref="CG1946" si="20670">(BV1946*CB1943+BW1946*CA1943+BX1946*CB1946+BY1946*CA1946)</f>
        <v>28122054.218411956</v>
      </c>
      <c r="CH1946" s="2">
        <f t="shared" ref="CH1946" si="20671">BV1946*CC1943+BX1946*CC1946-BW1946*CD1943-BY1946*CD1946</f>
        <v>7477331.7167719463</v>
      </c>
      <c r="CI1946" s="3">
        <f t="shared" ref="CI1946" si="20672">(BV1946*CD1943+BW1946*CC1943+BX1946*CD1946+BY1946*CC1946)</f>
        <v>0</v>
      </c>
      <c r="CK1946" s="16">
        <f t="shared" ref="CK1946" si="20673">1/$CL$4</f>
        <v>1</v>
      </c>
      <c r="CL1946" s="17">
        <v>0</v>
      </c>
      <c r="CM1946" s="18">
        <v>1</v>
      </c>
      <c r="CN1946" s="19">
        <v>0</v>
      </c>
      <c r="CP1946" s="1">
        <f t="shared" ref="CP1946" si="20674">CF1946*CK1943+CH1946*CK1946-CG1946*CL1943-CI1946*CL1946</f>
        <v>7477331.7167719463</v>
      </c>
      <c r="CQ1946" s="4">
        <f t="shared" ref="CQ1946" si="20675">(CF1946*CL1943+CG1946*CK1943+CH1946*CL1946+CI1946*CK1946)</f>
        <v>28122054.218411956</v>
      </c>
      <c r="CR1946" s="2">
        <f t="shared" ref="CR1946" si="20676">CF1946*CM1943+CH1946*CM1946-CG1946*CN1943-CI1946*CN1946</f>
        <v>7477331.7167719463</v>
      </c>
      <c r="CS1946" s="3">
        <f t="shared" ref="CS1946" si="20677">(CF1946*CN1943+CG1946*CM1943+CH1946*CN1946+CI1946*CM1946)</f>
        <v>0</v>
      </c>
      <c r="CU1946" s="39">
        <f t="shared" ref="CU1946" si="20678">(180/PI())*ATAN(-1*(CQ1943/CP1943))</f>
        <v>14.88978521768898</v>
      </c>
      <c r="CW1946" s="56">
        <f t="shared" ref="CW1946" si="20679">20*LOG(((1-(10^(CU1943/20)^2)*(1-((1-CW1943)/(1+CW1943))^2))^0.5))</f>
        <v>-1.2536257065192741E-14</v>
      </c>
    </row>
    <row r="1947" spans="1:101" ht="18" customHeight="1">
      <c r="E1947" s="20"/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30"/>
      <c r="AC1947" s="20"/>
      <c r="AD1947" s="20"/>
      <c r="AE1947" s="20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</row>
    <row r="1948" spans="1:101" ht="18" customHeight="1"/>
    <row r="1949" spans="1:101" ht="18" customHeight="1" thickBot="1">
      <c r="A1949" s="23"/>
      <c r="B1949" s="23"/>
      <c r="C1949" s="23"/>
      <c r="D1949" s="20" t="s">
        <v>6</v>
      </c>
      <c r="E1949" s="20"/>
      <c r="F1949" s="20"/>
      <c r="G1949" s="20"/>
      <c r="H1949" s="20"/>
      <c r="I1949" s="20" t="s">
        <v>7</v>
      </c>
      <c r="J1949" s="20"/>
      <c r="K1949" s="20"/>
      <c r="L1949" s="20"/>
      <c r="M1949" s="23"/>
      <c r="N1949" s="23"/>
      <c r="O1949" s="24" t="s">
        <v>8</v>
      </c>
      <c r="P1949" s="23"/>
      <c r="Q1949" s="23"/>
      <c r="R1949" s="23"/>
      <c r="S1949" s="20"/>
      <c r="T1949" s="20" t="s">
        <v>9</v>
      </c>
      <c r="U1949" s="23"/>
      <c r="V1949" s="23"/>
      <c r="W1949" s="23"/>
      <c r="X1949" s="23"/>
      <c r="Y1949" s="24" t="s">
        <v>10</v>
      </c>
      <c r="Z1949" s="23"/>
      <c r="AA1949" s="23"/>
      <c r="AB1949" s="23"/>
      <c r="AC1949" s="24" t="s">
        <v>11</v>
      </c>
      <c r="AD1949" s="20"/>
      <c r="AE1949" s="20"/>
      <c r="AF1949" s="20"/>
      <c r="AG1949" s="20"/>
      <c r="AH1949" s="23"/>
      <c r="AI1949" s="24" t="s">
        <v>12</v>
      </c>
      <c r="AJ1949" s="23"/>
      <c r="AK1949" s="23"/>
      <c r="AL1949" s="20"/>
      <c r="AM1949" s="24" t="s">
        <v>21</v>
      </c>
      <c r="AN1949" s="20"/>
      <c r="AO1949" s="23"/>
      <c r="AP1949" s="23"/>
      <c r="AQ1949" s="23"/>
      <c r="AR1949" s="23"/>
      <c r="AS1949" s="24" t="s">
        <v>87</v>
      </c>
      <c r="AT1949" s="23"/>
      <c r="AU1949" s="23"/>
      <c r="AV1949" s="23"/>
      <c r="AW1949" s="24" t="s">
        <v>22</v>
      </c>
      <c r="AX1949" s="20"/>
      <c r="AY1949" s="20"/>
      <c r="AZ1949" s="20"/>
      <c r="BA1949" s="20"/>
      <c r="BB1949" s="23"/>
      <c r="BC1949" s="24" t="s">
        <v>13</v>
      </c>
      <c r="BD1949" s="23"/>
      <c r="BE1949" s="23"/>
      <c r="BF1949" s="23"/>
      <c r="BG1949" s="24" t="s">
        <v>23</v>
      </c>
      <c r="BH1949" s="20"/>
      <c r="BI1949" s="23"/>
      <c r="BJ1949" s="23"/>
      <c r="BK1949" s="23"/>
      <c r="BL1949" s="23"/>
      <c r="BM1949" s="24" t="s">
        <v>24</v>
      </c>
      <c r="BN1949" s="23"/>
      <c r="BO1949" s="23"/>
      <c r="BP1949" s="23"/>
      <c r="BQ1949" s="24" t="s">
        <v>22</v>
      </c>
      <c r="BR1949" s="20"/>
      <c r="BS1949" s="20"/>
      <c r="BT1949" s="20"/>
      <c r="BU1949" s="20"/>
      <c r="BV1949" s="23"/>
      <c r="BW1949" s="24" t="s">
        <v>25</v>
      </c>
      <c r="BX1949" s="23"/>
      <c r="BY1949" s="23"/>
      <c r="BZ1949" s="23"/>
      <c r="CA1949" s="24" t="s">
        <v>23</v>
      </c>
      <c r="CB1949" s="20"/>
      <c r="CC1949" s="23"/>
      <c r="CD1949" s="23"/>
      <c r="CE1949" s="23"/>
      <c r="CF1949" s="23"/>
      <c r="CG1949" s="24" t="s">
        <v>88</v>
      </c>
      <c r="CH1949" s="23"/>
      <c r="CI1949" s="23"/>
      <c r="CJ1949" s="23"/>
      <c r="CK1949" s="24" t="s">
        <v>155</v>
      </c>
      <c r="CL1949" s="24"/>
      <c r="CM1949" s="23"/>
      <c r="CN1949" s="23"/>
      <c r="CO1949" s="23"/>
      <c r="CP1949" s="23"/>
      <c r="CQ1949" s="24" t="s">
        <v>89</v>
      </c>
      <c r="CR1949" s="23"/>
      <c r="CS1949" s="23"/>
    </row>
    <row r="1950" spans="1:101" ht="18" customHeight="1" thickBot="1">
      <c r="A1950" s="23"/>
      <c r="B1950" s="33"/>
      <c r="C1950" s="23"/>
      <c r="D1950" s="7" t="s">
        <v>99</v>
      </c>
      <c r="E1950" s="8"/>
      <c r="F1950" s="8" t="s">
        <v>100</v>
      </c>
      <c r="G1950" s="9"/>
      <c r="H1950" s="10"/>
      <c r="I1950" s="7" t="s">
        <v>103</v>
      </c>
      <c r="J1950" s="8"/>
      <c r="K1950" s="8" t="s">
        <v>104</v>
      </c>
      <c r="L1950" s="9"/>
      <c r="M1950" s="23"/>
      <c r="N1950" s="194" t="s">
        <v>74</v>
      </c>
      <c r="O1950" s="195"/>
      <c r="P1950" s="196" t="s">
        <v>75</v>
      </c>
      <c r="Q1950" s="197"/>
      <c r="R1950" s="23"/>
      <c r="S1950" s="7" t="s">
        <v>2</v>
      </c>
      <c r="T1950" s="8"/>
      <c r="U1950" s="8" t="s">
        <v>3</v>
      </c>
      <c r="V1950" s="9"/>
      <c r="W1950" s="20"/>
      <c r="X1950" s="194" t="s">
        <v>108</v>
      </c>
      <c r="Y1950" s="195"/>
      <c r="Z1950" s="196" t="s">
        <v>109</v>
      </c>
      <c r="AA1950" s="197"/>
      <c r="AB1950" s="20"/>
      <c r="AC1950" s="7" t="s">
        <v>107</v>
      </c>
      <c r="AD1950" s="8"/>
      <c r="AE1950" s="8" t="s">
        <v>14</v>
      </c>
      <c r="AF1950" s="9"/>
      <c r="AG1950" s="20"/>
      <c r="AH1950" s="194" t="s">
        <v>112</v>
      </c>
      <c r="AI1950" s="195"/>
      <c r="AJ1950" s="196" t="s">
        <v>113</v>
      </c>
      <c r="AK1950" s="197"/>
      <c r="AL1950" s="20"/>
      <c r="AM1950" s="106" t="s">
        <v>135</v>
      </c>
      <c r="AN1950" s="107"/>
      <c r="AO1950" s="107" t="s">
        <v>136</v>
      </c>
      <c r="AP1950" s="108"/>
      <c r="AQ1950" s="23"/>
      <c r="AR1950" s="194" t="s">
        <v>116</v>
      </c>
      <c r="AS1950" s="195"/>
      <c r="AT1950" s="196" t="s">
        <v>0</v>
      </c>
      <c r="AU1950" s="197"/>
      <c r="AV1950" s="36"/>
      <c r="AW1950" s="7" t="s">
        <v>139</v>
      </c>
      <c r="AX1950" s="8"/>
      <c r="AY1950" s="8" t="s">
        <v>140</v>
      </c>
      <c r="AZ1950" s="9"/>
      <c r="BA1950" s="20"/>
      <c r="BB1950" s="194" t="s">
        <v>119</v>
      </c>
      <c r="BC1950" s="195"/>
      <c r="BD1950" s="196" t="s">
        <v>120</v>
      </c>
      <c r="BE1950" s="197"/>
      <c r="BF1950" s="36"/>
      <c r="BG1950" s="190" t="s">
        <v>143</v>
      </c>
      <c r="BH1950" s="191"/>
      <c r="BI1950" s="192" t="s">
        <v>144</v>
      </c>
      <c r="BJ1950" s="193"/>
      <c r="BK1950" s="36"/>
      <c r="BL1950" s="194" t="s">
        <v>123</v>
      </c>
      <c r="BM1950" s="195"/>
      <c r="BN1950" s="196" t="s">
        <v>124</v>
      </c>
      <c r="BO1950" s="197"/>
      <c r="BP1950" s="36"/>
      <c r="BQ1950" s="7" t="s">
        <v>147</v>
      </c>
      <c r="BR1950" s="8"/>
      <c r="BS1950" s="8" t="s">
        <v>148</v>
      </c>
      <c r="BT1950" s="9"/>
      <c r="BU1950" s="20"/>
      <c r="BV1950" s="194" t="s">
        <v>127</v>
      </c>
      <c r="BW1950" s="195"/>
      <c r="BX1950" s="196" t="s">
        <v>128</v>
      </c>
      <c r="BY1950" s="197"/>
      <c r="BZ1950" s="36"/>
      <c r="CA1950" s="7" t="s">
        <v>151</v>
      </c>
      <c r="CB1950" s="8"/>
      <c r="CC1950" s="8" t="s">
        <v>152</v>
      </c>
      <c r="CD1950" s="9"/>
      <c r="CE1950" s="36"/>
      <c r="CF1950" s="194" t="s">
        <v>131</v>
      </c>
      <c r="CG1950" s="195"/>
      <c r="CH1950" s="196" t="s">
        <v>132</v>
      </c>
      <c r="CI1950" s="197"/>
      <c r="CJ1950" s="23"/>
      <c r="CK1950" s="7" t="s">
        <v>156</v>
      </c>
      <c r="CL1950" s="8"/>
      <c r="CM1950" s="8" t="s">
        <v>157</v>
      </c>
      <c r="CN1950" s="9"/>
      <c r="CO1950" s="23"/>
      <c r="CP1950" s="194" t="s">
        <v>160</v>
      </c>
      <c r="CQ1950" s="195"/>
      <c r="CR1950" s="196" t="s">
        <v>132</v>
      </c>
      <c r="CS1950" s="197"/>
      <c r="CU1950" s="26" t="s">
        <v>15</v>
      </c>
      <c r="CW1950" s="52" t="s">
        <v>46</v>
      </c>
    </row>
    <row r="1951" spans="1:101" ht="18" customHeight="1" thickTop="1" thickBot="1">
      <c r="B1951" s="34">
        <v>4.82</v>
      </c>
      <c r="D1951" s="11">
        <v>1</v>
      </c>
      <c r="E1951" s="12">
        <v>0</v>
      </c>
      <c r="F1951" s="13">
        <v>0</v>
      </c>
      <c r="G1951" s="14">
        <v>0</v>
      </c>
      <c r="H1951" s="10"/>
      <c r="I1951" s="11">
        <v>1</v>
      </c>
      <c r="J1951" s="12">
        <v>0</v>
      </c>
      <c r="K1951" s="13">
        <v>0</v>
      </c>
      <c r="L1951" s="40">
        <f t="shared" ref="L1951" si="20680">$B1951*$J$4</f>
        <v>6.8783328000000008</v>
      </c>
      <c r="N1951" s="1">
        <f t="shared" ref="N1951" si="20681">D1951*I1951+F1951*I1954-E1951*J1951-G1951*J1954</f>
        <v>1</v>
      </c>
      <c r="O1951" s="4">
        <f t="shared" ref="O1951" si="20682">(D1951*J1951+E1951*I1951+F1951*J1954+G1951*I1954)</f>
        <v>0</v>
      </c>
      <c r="P1951" s="2">
        <f t="shared" ref="P1951" si="20683">D1951*K1951+F1951*K1954-E1951*L1951-G1951*L1954</f>
        <v>0</v>
      </c>
      <c r="Q1951" s="3">
        <f t="shared" ref="Q1951" si="20684">(D1951*L1951+E1951*K1951+F1951*L1954+G1951*K1954)</f>
        <v>6.8783328000000008</v>
      </c>
      <c r="S1951" s="11">
        <v>1</v>
      </c>
      <c r="T1951" s="12">
        <v>0</v>
      </c>
      <c r="U1951" s="13">
        <v>0</v>
      </c>
      <c r="V1951" s="13">
        <v>0</v>
      </c>
      <c r="W1951" s="20"/>
      <c r="X1951" s="1">
        <f t="shared" ref="X1951" si="20685">N1951*S1951+P1951*S1954-O1951*T1951-Q1951*T1954</f>
        <v>-58.824943339950096</v>
      </c>
      <c r="Y1951" s="4">
        <f t="shared" ref="Y1951" si="20686">(N1951*T1951+O1951*S1951+P1951*T1954+Q1951*S1954)</f>
        <v>0</v>
      </c>
      <c r="Z1951" s="2">
        <f t="shared" ref="Z1951" si="20687">N1951*U1951+P1951*U1954-O1951*V1951-Q1951*V1954</f>
        <v>0</v>
      </c>
      <c r="AA1951" s="3">
        <f t="shared" ref="AA1951" si="20688">(N1951*V1951+O1951*U1951+P1951*V1954+Q1951*U1954)</f>
        <v>6.8783328000000008</v>
      </c>
      <c r="AB1951" s="20"/>
      <c r="AC1951" s="11">
        <v>1</v>
      </c>
      <c r="AD1951" s="12">
        <v>0</v>
      </c>
      <c r="AE1951" s="13">
        <v>0</v>
      </c>
      <c r="AF1951" s="40">
        <f t="shared" ref="AF1951" si="20689">$B1951*$AD$4</f>
        <v>8.2542018000000006</v>
      </c>
      <c r="AG1951" s="20"/>
      <c r="AH1951" s="1">
        <f t="shared" ref="AH1951" si="20690">X1951*AC1951+Z1951*AC1954-Y1951*AD1951-AA1951*AD1954</f>
        <v>-58.824943339950096</v>
      </c>
      <c r="AI1951" s="4">
        <f t="shared" ref="AI1951" si="20691">(X1951*AD1951+Y1951*AC1951+Z1951*AD1954+AA1951*AC1954)</f>
        <v>0</v>
      </c>
      <c r="AJ1951" s="2">
        <f t="shared" ref="AJ1951" si="20692">X1951*AE1951+Z1951*AE1954-Y1951*AF1951-AA1951*AF1954</f>
        <v>0</v>
      </c>
      <c r="AK1951" s="3">
        <f t="shared" ref="AK1951" si="20693">(X1951*AF1951+Y1951*AE1951+Z1951*AF1954+AA1951*AE1954)</f>
        <v>-478.67462040151412</v>
      </c>
      <c r="AL1951" s="20"/>
      <c r="AM1951" s="11">
        <v>1</v>
      </c>
      <c r="AN1951" s="12">
        <v>0</v>
      </c>
      <c r="AO1951" s="13">
        <v>0</v>
      </c>
      <c r="AP1951" s="14">
        <v>0</v>
      </c>
      <c r="AR1951" s="1">
        <f t="shared" ref="AR1951" si="20694">AH1951*AM1951+AJ1951*AM1954-AI1951*AN1951-AK1951*AN1954</f>
        <v>4338.1667695182477</v>
      </c>
      <c r="AS1951" s="4">
        <f t="shared" ref="AS1951" si="20695">(AH1951*AN1951+AI1951*AM1951+AJ1951*AN1954+AK1951*AM1954)</f>
        <v>0</v>
      </c>
      <c r="AT1951" s="2">
        <f t="shared" ref="AT1951" si="20696">AH1951*AO1951+AJ1951*AO1954-AI1951*AP1951-AK1951*AP1954</f>
        <v>0</v>
      </c>
      <c r="AU1951" s="3">
        <f t="shared" ref="AU1951" si="20697">(AH1951*AP1951+AI1951*AO1951+AJ1951*AP1954+AK1951*AO1954)</f>
        <v>-478.67462040151412</v>
      </c>
      <c r="AV1951" s="20"/>
      <c r="AW1951" s="11">
        <v>1</v>
      </c>
      <c r="AX1951" s="12">
        <v>0</v>
      </c>
      <c r="AY1951" s="13">
        <v>0</v>
      </c>
      <c r="AZ1951" s="40">
        <f t="shared" ref="AZ1951" si="20698">$B1951*$AX$4</f>
        <v>8.2542018000000006</v>
      </c>
      <c r="BA1951" s="20"/>
      <c r="BB1951" s="1">
        <f t="shared" ref="BB1951" si="20699">AR1951*AW1951+AT1951*AW1954-AS1951*AX1951-AU1951*AX1954</f>
        <v>4338.1667695182477</v>
      </c>
      <c r="BC1951" s="4">
        <f t="shared" ref="BC1951" si="20700">(AR1951*AX1951+AS1951*AW1951+AT1951*AX1954+AU1951*AW1954)</f>
        <v>0</v>
      </c>
      <c r="BD1951" s="2">
        <f t="shared" ref="BD1951" si="20701">AR1951*AY1951+AT1951*AY1954-AS1951*AZ1951-AU1951*AZ1954</f>
        <v>0</v>
      </c>
      <c r="BE1951" s="3">
        <f t="shared" ref="BE1951" si="20702">(AR1951*AZ1951+AS1951*AY1951+AT1951*AZ1954+AU1951*AY1954)</f>
        <v>35329.429337256195</v>
      </c>
      <c r="BF1951" s="20"/>
      <c r="BG1951" s="11">
        <v>1</v>
      </c>
      <c r="BH1951" s="12">
        <v>0</v>
      </c>
      <c r="BI1951" s="13">
        <v>0</v>
      </c>
      <c r="BJ1951" s="14">
        <v>0</v>
      </c>
      <c r="BK1951" s="20"/>
      <c r="BL1951" s="1">
        <f t="shared" ref="BL1951" si="20703">BB1951*BG1951+BD1951*BG1954-BC1951*BH1951-BE1951*BH1954</f>
        <v>-302942.85172585351</v>
      </c>
      <c r="BM1951" s="4">
        <f t="shared" ref="BM1951" si="20704">(BB1951*BH1951+BC1951*BG1951+BD1951*BH1954+BE1951*BG1954)</f>
        <v>0</v>
      </c>
      <c r="BN1951" s="2">
        <f t="shared" ref="BN1951" si="20705">BB1951*BI1951+BD1951*BI1954-BC1951*BJ1951-BE1951*BJ1954</f>
        <v>0</v>
      </c>
      <c r="BO1951" s="3">
        <f t="shared" ref="BO1951" si="20706">(BB1951*BJ1951+BC1951*BI1951+BD1951*BJ1954+BE1951*BI1954)</f>
        <v>35329.429337256195</v>
      </c>
      <c r="BP1951" s="20"/>
      <c r="BQ1951" s="11">
        <v>1</v>
      </c>
      <c r="BR1951" s="12">
        <v>0</v>
      </c>
      <c r="BS1951" s="13">
        <v>0</v>
      </c>
      <c r="BT1951" s="40">
        <f t="shared" ref="BT1951" si="20707">$B1951*BR$4</f>
        <v>6.8783328000000008</v>
      </c>
      <c r="BU1951" s="20"/>
      <c r="BV1951" s="1">
        <f t="shared" ref="BV1951" si="20708">BL1951*BQ1951+BN1951*BQ1954-BM1951*BR1951-BO1951*BR1954</f>
        <v>-302942.85172585351</v>
      </c>
      <c r="BW1951" s="4">
        <f t="shared" ref="BW1951" si="20709">(BL1951*BR1951+BM1951*BQ1951+BN1951*BR1954+BO1951*BQ1954)</f>
        <v>0</v>
      </c>
      <c r="BX1951" s="2">
        <f t="shared" ref="BX1951" si="20710">BL1951*BS1951+BN1951*BS1954-BM1951*BT1951-BO1951*BT1954</f>
        <v>0</v>
      </c>
      <c r="BY1951" s="3">
        <f t="shared" ref="BY1951" si="20711">(BL1951*BT1951+BM1951*BS1951+BN1951*BT1954+BO1951*BS1954)</f>
        <v>-2048412.3242142189</v>
      </c>
      <c r="BZ1951" s="20"/>
      <c r="CA1951" s="11">
        <v>1</v>
      </c>
      <c r="CB1951" s="12">
        <v>0</v>
      </c>
      <c r="CC1951" s="13">
        <v>0</v>
      </c>
      <c r="CD1951" s="14">
        <v>0</v>
      </c>
      <c r="CE1951" s="20"/>
      <c r="CF1951" s="1">
        <f t="shared" ref="CF1951" si="20712">BV1951*CA1951+BX1951*CA1954-BW1951*CB1951-BY1951*CB1954</f>
        <v>7738701.1408354528</v>
      </c>
      <c r="CG1951" s="4">
        <f t="shared" ref="CG1951" si="20713">(BV1951*CB1951+BW1951*CA1951+BX1951*CB1954+BY1951*CA1954)</f>
        <v>0</v>
      </c>
      <c r="CH1951" s="2">
        <f t="shared" ref="CH1951" si="20714">BV1951*CC1951+BX1951*CC1954-BW1951*CD1951-BY1951*CD1954</f>
        <v>0</v>
      </c>
      <c r="CI1951" s="3">
        <f t="shared" ref="CI1951" si="20715">(BV1951*CD1951+BW1951*CC1951+BX1951*CD1954+BY1951*CC1954)</f>
        <v>-2048412.3242142189</v>
      </c>
      <c r="CJ1951" s="28"/>
      <c r="CK1951" s="11">
        <v>1</v>
      </c>
      <c r="CL1951" s="12">
        <v>0</v>
      </c>
      <c r="CM1951" s="13">
        <v>0</v>
      </c>
      <c r="CN1951" s="14">
        <v>0</v>
      </c>
      <c r="CP1951" s="1">
        <f t="shared" ref="CP1951" si="20716">CF1951*CK1951+CH1951*CK1954-CG1951*CL1951-CI1951*CL1954</f>
        <v>7738701.1408354528</v>
      </c>
      <c r="CQ1951" s="4">
        <f t="shared" ref="CQ1951" si="20717">(CF1951*CL1951+CG1951*CK1951+CH1951*CL1954+CI1951*CK1954)</f>
        <v>-2048412.3242142189</v>
      </c>
      <c r="CR1951" s="2">
        <f t="shared" ref="CR1951" si="20718">CF1951*CM1951+CH1951*CM1954-CG1951*CN1951-CI1951*CN1954</f>
        <v>0</v>
      </c>
      <c r="CS1951" s="3">
        <f t="shared" ref="CS1951" si="20719">(CF1951*CN1951+CG1951*CM1951+CH1951*CN1954+CI1951*CM1954)</f>
        <v>-2048412.3242142189</v>
      </c>
      <c r="CU1951" s="29">
        <f t="shared" ref="CU1951" si="20720">20*LOG(((1+$CL$4)/$CL$4)/((CP1951+CP1954)^2+(CQ1951+CQ1954)^2)^0.5)</f>
        <v>-143.88597537739471</v>
      </c>
      <c r="CW1951" s="53">
        <f t="shared" ref="CW1951" si="20721">((CP1951^2+CQ1951^2)^0.5)/((CP1954^2+CQ1954^2)^0.5)</f>
        <v>0.26469717423318267</v>
      </c>
    </row>
    <row r="1952" spans="1:101" ht="18" customHeight="1" thickBot="1">
      <c r="D1952" s="11"/>
      <c r="E1952" s="13"/>
      <c r="F1952" s="13"/>
      <c r="G1952" s="15"/>
      <c r="H1952" s="10"/>
      <c r="I1952" s="11"/>
      <c r="J1952" s="13"/>
      <c r="K1952" s="13"/>
      <c r="L1952" s="15"/>
      <c r="N1952" s="5"/>
      <c r="Q1952" s="6"/>
      <c r="S1952" s="11"/>
      <c r="T1952" s="13"/>
      <c r="U1952" s="13"/>
      <c r="V1952" s="15"/>
      <c r="W1952" s="20"/>
      <c r="X1952" s="5"/>
      <c r="AA1952" s="6"/>
      <c r="AB1952" s="20"/>
      <c r="AC1952" s="11"/>
      <c r="AD1952" s="13"/>
      <c r="AE1952" s="13"/>
      <c r="AF1952" s="15"/>
      <c r="AG1952" s="20"/>
      <c r="AH1952" s="5"/>
      <c r="AK1952" s="6"/>
      <c r="AL1952" s="20"/>
      <c r="AM1952" s="11"/>
      <c r="AN1952" s="13"/>
      <c r="AO1952" s="13"/>
      <c r="AP1952" s="15"/>
      <c r="AR1952" s="5"/>
      <c r="AU1952" s="6"/>
      <c r="AW1952" s="11"/>
      <c r="AX1952" s="13"/>
      <c r="AY1952" s="13"/>
      <c r="AZ1952" s="15"/>
      <c r="BA1952" s="20"/>
      <c r="BB1952" s="5"/>
      <c r="BE1952" s="6"/>
      <c r="BG1952" s="11"/>
      <c r="BH1952" s="13"/>
      <c r="BI1952" s="13"/>
      <c r="BJ1952" s="15"/>
      <c r="BL1952" s="5"/>
      <c r="BO1952" s="6"/>
      <c r="BQ1952" s="11"/>
      <c r="BR1952" s="13"/>
      <c r="BS1952" s="13"/>
      <c r="BT1952" s="15"/>
      <c r="BU1952" s="20"/>
      <c r="BV1952" s="5"/>
      <c r="BY1952" s="6"/>
      <c r="CA1952" s="11"/>
      <c r="CB1952" s="13"/>
      <c r="CC1952" s="13"/>
      <c r="CD1952" s="15"/>
      <c r="CF1952" s="5"/>
      <c r="CI1952" s="6"/>
      <c r="CK1952" s="11"/>
      <c r="CL1952" s="13"/>
      <c r="CM1952" s="13"/>
      <c r="CN1952" s="15"/>
      <c r="CP1952" s="5"/>
      <c r="CS1952" s="6"/>
      <c r="CW1952" s="54"/>
    </row>
    <row r="1953" spans="1:101" ht="18" customHeight="1" thickBot="1">
      <c r="D1953" s="11" t="s">
        <v>101</v>
      </c>
      <c r="E1953" s="13"/>
      <c r="F1953" s="13" t="s">
        <v>102</v>
      </c>
      <c r="G1953" s="15"/>
      <c r="H1953" s="10"/>
      <c r="I1953" s="11" t="s">
        <v>106</v>
      </c>
      <c r="J1953" s="13"/>
      <c r="K1953" s="13" t="s">
        <v>105</v>
      </c>
      <c r="L1953" s="15"/>
      <c r="N1953" s="194" t="s">
        <v>16</v>
      </c>
      <c r="O1953" s="195"/>
      <c r="P1953" s="196" t="s">
        <v>17</v>
      </c>
      <c r="Q1953" s="197"/>
      <c r="S1953" s="11" t="s">
        <v>4</v>
      </c>
      <c r="T1953" s="13"/>
      <c r="U1953" s="13" t="s">
        <v>5</v>
      </c>
      <c r="V1953" s="15"/>
      <c r="W1953" s="20"/>
      <c r="X1953" s="194" t="s">
        <v>111</v>
      </c>
      <c r="Y1953" s="195"/>
      <c r="Z1953" s="196" t="s">
        <v>110</v>
      </c>
      <c r="AA1953" s="197"/>
      <c r="AB1953" s="20"/>
      <c r="AC1953" s="11" t="s">
        <v>18</v>
      </c>
      <c r="AD1953" s="13"/>
      <c r="AE1953" s="13" t="s">
        <v>19</v>
      </c>
      <c r="AF1953" s="15"/>
      <c r="AG1953" s="20"/>
      <c r="AH1953" s="194" t="s">
        <v>114</v>
      </c>
      <c r="AI1953" s="195"/>
      <c r="AJ1953" s="196" t="s">
        <v>115</v>
      </c>
      <c r="AK1953" s="197"/>
      <c r="AL1953" s="20"/>
      <c r="AM1953" s="11" t="s">
        <v>138</v>
      </c>
      <c r="AN1953" s="13"/>
      <c r="AO1953" s="13" t="s">
        <v>137</v>
      </c>
      <c r="AP1953" s="15"/>
      <c r="AR1953" s="194" t="s">
        <v>117</v>
      </c>
      <c r="AS1953" s="195"/>
      <c r="AT1953" s="196" t="s">
        <v>118</v>
      </c>
      <c r="AU1953" s="197"/>
      <c r="AV1953" s="36"/>
      <c r="AW1953" s="11" t="s">
        <v>142</v>
      </c>
      <c r="AX1953" s="13"/>
      <c r="AY1953" s="13" t="s">
        <v>141</v>
      </c>
      <c r="AZ1953" s="15"/>
      <c r="BA1953" s="20"/>
      <c r="BB1953" s="194" t="s">
        <v>122</v>
      </c>
      <c r="BC1953" s="195"/>
      <c r="BD1953" s="196" t="s">
        <v>121</v>
      </c>
      <c r="BE1953" s="197"/>
      <c r="BF1953" s="36"/>
      <c r="BG1953" s="11" t="s">
        <v>145</v>
      </c>
      <c r="BH1953" s="13"/>
      <c r="BI1953" s="13" t="s">
        <v>146</v>
      </c>
      <c r="BJ1953" s="15"/>
      <c r="BK1953" s="36"/>
      <c r="BL1953" s="194" t="s">
        <v>125</v>
      </c>
      <c r="BM1953" s="195"/>
      <c r="BN1953" s="196" t="s">
        <v>126</v>
      </c>
      <c r="BO1953" s="197"/>
      <c r="BP1953" s="36"/>
      <c r="BQ1953" s="11" t="s">
        <v>150</v>
      </c>
      <c r="BR1953" s="13"/>
      <c r="BS1953" s="13" t="s">
        <v>149</v>
      </c>
      <c r="BT1953" s="15"/>
      <c r="BU1953" s="20"/>
      <c r="BV1953" s="194" t="s">
        <v>129</v>
      </c>
      <c r="BW1953" s="195"/>
      <c r="BX1953" s="196" t="s">
        <v>130</v>
      </c>
      <c r="BY1953" s="197"/>
      <c r="BZ1953" s="36"/>
      <c r="CA1953" s="11" t="s">
        <v>154</v>
      </c>
      <c r="CB1953" s="13"/>
      <c r="CC1953" s="13" t="s">
        <v>153</v>
      </c>
      <c r="CD1953" s="15"/>
      <c r="CE1953" s="36"/>
      <c r="CF1953" s="194" t="s">
        <v>134</v>
      </c>
      <c r="CG1953" s="195"/>
      <c r="CH1953" s="196" t="s">
        <v>133</v>
      </c>
      <c r="CI1953" s="197"/>
      <c r="CK1953" s="11" t="s">
        <v>159</v>
      </c>
      <c r="CL1953" s="13"/>
      <c r="CM1953" s="13" t="s">
        <v>158</v>
      </c>
      <c r="CN1953" s="15"/>
      <c r="CP1953" s="109" t="s">
        <v>161</v>
      </c>
      <c r="CQ1953" s="110"/>
      <c r="CR1953" s="111" t="s">
        <v>162</v>
      </c>
      <c r="CS1953" s="112"/>
      <c r="CU1953" s="38" t="s">
        <v>29</v>
      </c>
      <c r="CW1953" s="55" t="s">
        <v>47</v>
      </c>
    </row>
    <row r="1954" spans="1:101" ht="18" customHeight="1" thickTop="1" thickBot="1">
      <c r="D1954" s="16">
        <v>0</v>
      </c>
      <c r="E1954" s="17">
        <f t="shared" ref="E1954" si="20722">$B1951*$E$4</f>
        <v>3.9257936</v>
      </c>
      <c r="F1954" s="18">
        <v>1</v>
      </c>
      <c r="G1954" s="19">
        <v>0</v>
      </c>
      <c r="H1954" s="10"/>
      <c r="I1954" s="16">
        <v>0</v>
      </c>
      <c r="J1954" s="17">
        <v>0</v>
      </c>
      <c r="K1954" s="18">
        <v>1</v>
      </c>
      <c r="L1954" s="19">
        <v>0</v>
      </c>
      <c r="N1954" s="1">
        <f t="shared" ref="N1954" si="20723">D1954*I1951+F1954*I1954-E1954*J1951-G1954*J1954</f>
        <v>0</v>
      </c>
      <c r="O1954" s="4">
        <f t="shared" ref="O1954" si="20724">(D1954*J1951+E1954*I1951+F1954*J1954+G1954*I1954)</f>
        <v>3.9257936</v>
      </c>
      <c r="P1954" s="2">
        <f t="shared" ref="P1954" si="20725">D1954*K1951+F1954*K1954-E1954*L1951-G1954*L1954</f>
        <v>-26.002914884910084</v>
      </c>
      <c r="Q1954" s="3">
        <f t="shared" ref="Q1954" si="20726">(D1954*L1951+E1954*K1951+F1954*L1954+G1954*K1954)</f>
        <v>0</v>
      </c>
      <c r="S1954" s="16">
        <v>0</v>
      </c>
      <c r="T1954" s="17">
        <f t="shared" ref="T1954" si="20727">$B1951*$T$4</f>
        <v>8.6975936000000011</v>
      </c>
      <c r="U1954" s="18">
        <v>1</v>
      </c>
      <c r="V1954" s="19">
        <v>0</v>
      </c>
      <c r="W1954" s="20"/>
      <c r="X1954" s="1">
        <f t="shared" ref="X1954" si="20728">N1954*S1951+P1954*S1954-O1954*T1951-Q1954*T1954</f>
        <v>0</v>
      </c>
      <c r="Y1954" s="4">
        <f t="shared" ref="Y1954" si="20729">(N1954*T1951+O1954*S1951+P1954*T1954+Q1954*S1954)</f>
        <v>-222.23699248433871</v>
      </c>
      <c r="Z1954" s="2">
        <f t="shared" ref="Z1954" si="20730">N1954*U1951+P1954*U1954-O1954*V1951-Q1954*V1954</f>
        <v>-26.002914884910084</v>
      </c>
      <c r="AA1954" s="3">
        <f t="shared" ref="AA1954" si="20731">(N1954*V1951+O1954*U1951+P1954*V1954+Q1954*U1954)</f>
        <v>0</v>
      </c>
      <c r="AB1954" s="20"/>
      <c r="AC1954" s="16">
        <v>0</v>
      </c>
      <c r="AD1954" s="17">
        <v>0</v>
      </c>
      <c r="AE1954" s="18">
        <v>1</v>
      </c>
      <c r="AF1954" s="19">
        <v>0</v>
      </c>
      <c r="AG1954" s="20"/>
      <c r="AH1954" s="1">
        <f t="shared" ref="AH1954" si="20732">X1954*AC1951+Z1954*AC1954-Y1954*AD1951-AA1954*AD1954</f>
        <v>0</v>
      </c>
      <c r="AI1954" s="4">
        <f t="shared" ref="AI1954" si="20733">(X1954*AD1951+Y1954*AC1951+Z1954*AD1954+AA1954*AC1954)</f>
        <v>-222.23699248433871</v>
      </c>
      <c r="AJ1954" s="2">
        <f t="shared" ref="AJ1954" si="20734">X1954*AE1951+Z1954*AE1954-Y1954*AF1951-AA1954*AF1954</f>
        <v>1808.3860685059051</v>
      </c>
      <c r="AK1954" s="3">
        <f t="shared" ref="AK1954" si="20735">(X1954*AF1951+Y1954*AE1951+Z1954*AF1954+AA1954*AE1954)</f>
        <v>0</v>
      </c>
      <c r="AL1954" s="20"/>
      <c r="AM1954" s="16">
        <v>0</v>
      </c>
      <c r="AN1954" s="17">
        <f t="shared" ref="AN1954" si="20736">$B1951*$AN$4</f>
        <v>9.1857632000000002</v>
      </c>
      <c r="AO1954" s="18">
        <v>1</v>
      </c>
      <c r="AP1954" s="19">
        <v>0</v>
      </c>
      <c r="AR1954" s="1">
        <f t="shared" ref="AR1954" si="20737">AH1954*AM1951+AJ1954*AM1954-AI1954*AN1951-AK1954*AN1954</f>
        <v>0</v>
      </c>
      <c r="AS1954" s="4">
        <f t="shared" ref="AS1954" si="20738">(AH1954*AN1951+AI1954*AM1951+AJ1954*AN1954+AK1954*AM1954)</f>
        <v>16389.169206989885</v>
      </c>
      <c r="AT1954" s="2">
        <f t="shared" ref="AT1954" si="20739">AH1954*AO1951+AJ1954*AO1954-AI1954*AP1951-AK1954*AP1954</f>
        <v>1808.3860685059051</v>
      </c>
      <c r="AU1954" s="3">
        <f t="shared" ref="AU1954" si="20740">(AH1954*AP1951+AI1954*AO1951+AJ1954*AP1954+AK1954*AO1954)</f>
        <v>0</v>
      </c>
      <c r="AV1954" s="20"/>
      <c r="AW1954" s="16">
        <v>0</v>
      </c>
      <c r="AX1954" s="17">
        <v>0</v>
      </c>
      <c r="AY1954" s="18">
        <v>1</v>
      </c>
      <c r="AZ1954" s="19">
        <v>0</v>
      </c>
      <c r="BA1954" s="20"/>
      <c r="BB1954" s="1">
        <f t="shared" ref="BB1954" si="20741">AR1954*AW1951+AT1954*AW1954-AS1954*AX1951-AU1954*AX1954</f>
        <v>0</v>
      </c>
      <c r="BC1954" s="4">
        <f t="shared" ref="BC1954" si="20742">(AR1954*AX1951+AS1954*AW1951+AT1954*AX1954+AU1954*AW1954)</f>
        <v>16389.169206989885</v>
      </c>
      <c r="BD1954" s="2">
        <f t="shared" ref="BD1954" si="20743">AR1954*AY1951+AT1954*AY1954-AS1954*AZ1951-AU1954*AZ1954</f>
        <v>-133471.12390033458</v>
      </c>
      <c r="BE1954" s="3">
        <f t="shared" ref="BE1954" si="20744">(AR1954*AZ1951+AS1954*AY1951+AT1954*AZ1954+AU1954*AY1954)</f>
        <v>0</v>
      </c>
      <c r="BF1954" s="20"/>
      <c r="BG1954" s="16">
        <v>0</v>
      </c>
      <c r="BH1954" s="17">
        <f t="shared" ref="BH1954" si="20745">$B1951*$BH$4</f>
        <v>8.6975936000000011</v>
      </c>
      <c r="BI1954" s="18">
        <v>1</v>
      </c>
      <c r="BJ1954" s="19">
        <v>0</v>
      </c>
      <c r="BK1954" s="20"/>
      <c r="BL1954" s="1">
        <f t="shared" ref="BL1954" si="20746">BB1954*BG1951+BD1954*BG1954-BC1954*BH1951-BE1954*BH1954</f>
        <v>0</v>
      </c>
      <c r="BM1954" s="4">
        <f t="shared" ref="BM1954" si="20747">(BB1954*BH1951+BC1954*BG1951+BD1954*BH1954+BE1954*BG1954)</f>
        <v>-1144488.4238133673</v>
      </c>
      <c r="BN1954" s="2">
        <f t="shared" ref="BN1954" si="20748">BB1954*BI1951+BD1954*BI1954-BC1954*BJ1951-BE1954*BJ1954</f>
        <v>-133471.12390033458</v>
      </c>
      <c r="BO1954" s="3">
        <f t="shared" ref="BO1954" si="20749">(BB1954*BJ1951+BC1954*BI1951+BD1954*BJ1954+BE1954*BI1954)</f>
        <v>0</v>
      </c>
      <c r="BP1954" s="20"/>
      <c r="BQ1954" s="16">
        <v>0</v>
      </c>
      <c r="BR1954" s="17">
        <v>0</v>
      </c>
      <c r="BS1954" s="18">
        <v>1</v>
      </c>
      <c r="BT1954" s="19">
        <v>0</v>
      </c>
      <c r="BU1954" s="20"/>
      <c r="BV1954" s="1">
        <f t="shared" ref="BV1954" si="20750">BL1954*BQ1951+BN1954*BQ1954-BM1954*BR1951-BO1954*BR1954</f>
        <v>0</v>
      </c>
      <c r="BW1954" s="4">
        <f t="shared" ref="BW1954" si="20751">(BL1954*BR1951+BM1954*BQ1951+BN1954*BR1954+BO1954*BQ1954)</f>
        <v>-1144488.4238133673</v>
      </c>
      <c r="BX1954" s="2">
        <f t="shared" ref="BX1954" si="20752">BL1954*BS1951+BN1954*BS1954-BM1954*BT1951-BO1954*BT1954</f>
        <v>7738701.1408354519</v>
      </c>
      <c r="BY1954" s="3">
        <f t="shared" ref="BY1954" si="20753">(BL1954*BT1951+BM1954*BS1951+BN1954*BT1954+BO1954*BS1954)</f>
        <v>0</v>
      </c>
      <c r="BZ1954" s="20"/>
      <c r="CA1954" s="16">
        <v>0</v>
      </c>
      <c r="CB1954" s="17">
        <f t="shared" ref="CB1954" si="20754">$B1951*$CB$4</f>
        <v>3.9257936</v>
      </c>
      <c r="CC1954" s="18">
        <v>1</v>
      </c>
      <c r="CD1954" s="19">
        <v>0</v>
      </c>
      <c r="CE1954" s="20"/>
      <c r="CF1954" s="1">
        <f t="shared" ref="CF1954" si="20755">BV1954*CA1951+BX1954*CA1954-BW1954*CB1951-BY1954*CB1954</f>
        <v>0</v>
      </c>
      <c r="CG1954" s="4">
        <f t="shared" ref="CG1954" si="20756">(BV1954*CB1951+BW1954*CA1951+BX1954*CB1954+BY1954*CA1954)</f>
        <v>29236054.987191148</v>
      </c>
      <c r="CH1954" s="2">
        <f t="shared" ref="CH1954" si="20757">BV1954*CC1951+BX1954*CC1954-BW1954*CD1951-BY1954*CD1954</f>
        <v>7738701.1408354519</v>
      </c>
      <c r="CI1954" s="3">
        <f t="shared" ref="CI1954" si="20758">(BV1954*CD1951+BW1954*CC1951+BX1954*CD1954+BY1954*CC1954)</f>
        <v>0</v>
      </c>
      <c r="CK1954" s="16">
        <f t="shared" ref="CK1954" si="20759">1/$CL$4</f>
        <v>1</v>
      </c>
      <c r="CL1954" s="17">
        <v>0</v>
      </c>
      <c r="CM1954" s="18">
        <v>1</v>
      </c>
      <c r="CN1954" s="19">
        <v>0</v>
      </c>
      <c r="CP1954" s="1">
        <f t="shared" ref="CP1954" si="20760">CF1954*CK1951+CH1954*CK1954-CG1954*CL1951-CI1954*CL1954</f>
        <v>7738701.1408354519</v>
      </c>
      <c r="CQ1954" s="4">
        <f t="shared" ref="CQ1954" si="20761">(CF1954*CL1951+CG1954*CK1951+CH1954*CL1954+CI1954*CK1954)</f>
        <v>29236054.987191148</v>
      </c>
      <c r="CR1954" s="2">
        <f t="shared" ref="CR1954" si="20762">CF1954*CM1951+CH1954*CM1954-CG1954*CN1951-CI1954*CN1954</f>
        <v>7738701.1408354519</v>
      </c>
      <c r="CS1954" s="3">
        <f t="shared" ref="CS1954" si="20763">(CF1954*CN1951+CG1954*CM1951+CH1954*CN1954+CI1954*CM1954)</f>
        <v>0</v>
      </c>
      <c r="CU1954" s="39">
        <f t="shared" ref="CU1954" si="20764">(180/PI())*ATAN(-1*(CQ1951/CP1951))</f>
        <v>14.826013701835144</v>
      </c>
      <c r="CW1954" s="56">
        <f t="shared" ref="CW1954" si="20765">20*LOG(((1-(10^(CU1951/20)^2)*(1-((1-CW1951)/(1+CW1951))^2))^0.5))</f>
        <v>-1.1571929598639454E-14</v>
      </c>
    </row>
    <row r="1955" spans="1:101" ht="18" customHeight="1"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/>
      <c r="S1955" s="20"/>
      <c r="T1955" s="20"/>
      <c r="U1955" s="20"/>
      <c r="V1955" s="20"/>
      <c r="W1955" s="20"/>
      <c r="X1955" s="20"/>
      <c r="Y1955" s="20"/>
      <c r="Z1955" s="20"/>
      <c r="AA1955" s="20"/>
      <c r="AB1955" s="30"/>
      <c r="AC1955" s="20"/>
      <c r="AD1955" s="20"/>
      <c r="AE1955" s="20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</row>
    <row r="1956" spans="1:101" ht="18" customHeight="1"/>
    <row r="1957" spans="1:101" ht="18" customHeight="1" thickBot="1">
      <c r="A1957" s="23"/>
      <c r="B1957" s="23"/>
      <c r="C1957" s="23"/>
      <c r="D1957" s="20" t="s">
        <v>6</v>
      </c>
      <c r="E1957" s="20"/>
      <c r="F1957" s="20"/>
      <c r="G1957" s="20"/>
      <c r="H1957" s="20"/>
      <c r="I1957" s="20" t="s">
        <v>7</v>
      </c>
      <c r="J1957" s="20"/>
      <c r="K1957" s="20"/>
      <c r="L1957" s="20"/>
      <c r="M1957" s="23"/>
      <c r="N1957" s="23"/>
      <c r="O1957" s="24" t="s">
        <v>8</v>
      </c>
      <c r="P1957" s="23"/>
      <c r="Q1957" s="23"/>
      <c r="R1957" s="23"/>
      <c r="S1957" s="20"/>
      <c r="T1957" s="20" t="s">
        <v>9</v>
      </c>
      <c r="U1957" s="23"/>
      <c r="V1957" s="23"/>
      <c r="W1957" s="23"/>
      <c r="X1957" s="23"/>
      <c r="Y1957" s="24" t="s">
        <v>10</v>
      </c>
      <c r="Z1957" s="23"/>
      <c r="AA1957" s="23"/>
      <c r="AB1957" s="23"/>
      <c r="AC1957" s="24" t="s">
        <v>11</v>
      </c>
      <c r="AD1957" s="20"/>
      <c r="AE1957" s="20"/>
      <c r="AF1957" s="20"/>
      <c r="AG1957" s="20"/>
      <c r="AH1957" s="23"/>
      <c r="AI1957" s="24" t="s">
        <v>12</v>
      </c>
      <c r="AJ1957" s="23"/>
      <c r="AK1957" s="23"/>
      <c r="AL1957" s="20"/>
      <c r="AM1957" s="24" t="s">
        <v>21</v>
      </c>
      <c r="AN1957" s="20"/>
      <c r="AO1957" s="23"/>
      <c r="AP1957" s="23"/>
      <c r="AQ1957" s="23"/>
      <c r="AR1957" s="23"/>
      <c r="AS1957" s="24" t="s">
        <v>87</v>
      </c>
      <c r="AT1957" s="23"/>
      <c r="AU1957" s="23"/>
      <c r="AV1957" s="23"/>
      <c r="AW1957" s="24" t="s">
        <v>22</v>
      </c>
      <c r="AX1957" s="20"/>
      <c r="AY1957" s="20"/>
      <c r="AZ1957" s="20"/>
      <c r="BA1957" s="20"/>
      <c r="BB1957" s="23"/>
      <c r="BC1957" s="24" t="s">
        <v>13</v>
      </c>
      <c r="BD1957" s="23"/>
      <c r="BE1957" s="23"/>
      <c r="BF1957" s="23"/>
      <c r="BG1957" s="24" t="s">
        <v>23</v>
      </c>
      <c r="BH1957" s="20"/>
      <c r="BI1957" s="23"/>
      <c r="BJ1957" s="23"/>
      <c r="BK1957" s="23"/>
      <c r="BL1957" s="23"/>
      <c r="BM1957" s="24" t="s">
        <v>24</v>
      </c>
      <c r="BN1957" s="23"/>
      <c r="BO1957" s="23"/>
      <c r="BP1957" s="23"/>
      <c r="BQ1957" s="24" t="s">
        <v>22</v>
      </c>
      <c r="BR1957" s="20"/>
      <c r="BS1957" s="20"/>
      <c r="BT1957" s="20"/>
      <c r="BU1957" s="20"/>
      <c r="BV1957" s="23"/>
      <c r="BW1957" s="24" t="s">
        <v>25</v>
      </c>
      <c r="BX1957" s="23"/>
      <c r="BY1957" s="23"/>
      <c r="BZ1957" s="23"/>
      <c r="CA1957" s="24" t="s">
        <v>23</v>
      </c>
      <c r="CB1957" s="20"/>
      <c r="CC1957" s="23"/>
      <c r="CD1957" s="23"/>
      <c r="CE1957" s="23"/>
      <c r="CF1957" s="23"/>
      <c r="CG1957" s="24" t="s">
        <v>88</v>
      </c>
      <c r="CH1957" s="23"/>
      <c r="CI1957" s="23"/>
      <c r="CJ1957" s="23"/>
      <c r="CK1957" s="24" t="s">
        <v>155</v>
      </c>
      <c r="CL1957" s="24"/>
      <c r="CM1957" s="23"/>
      <c r="CN1957" s="23"/>
      <c r="CO1957" s="23"/>
      <c r="CP1957" s="23"/>
      <c r="CQ1957" s="24" t="s">
        <v>89</v>
      </c>
      <c r="CR1957" s="23"/>
      <c r="CS1957" s="23"/>
    </row>
    <row r="1958" spans="1:101" ht="18" customHeight="1" thickBot="1">
      <c r="A1958" s="23"/>
      <c r="B1958" s="33"/>
      <c r="C1958" s="23"/>
      <c r="D1958" s="7" t="s">
        <v>99</v>
      </c>
      <c r="E1958" s="8"/>
      <c r="F1958" s="8" t="s">
        <v>100</v>
      </c>
      <c r="G1958" s="9"/>
      <c r="H1958" s="10"/>
      <c r="I1958" s="7" t="s">
        <v>103</v>
      </c>
      <c r="J1958" s="8"/>
      <c r="K1958" s="8" t="s">
        <v>104</v>
      </c>
      <c r="L1958" s="9"/>
      <c r="M1958" s="23"/>
      <c r="N1958" s="194" t="s">
        <v>74</v>
      </c>
      <c r="O1958" s="195"/>
      <c r="P1958" s="196" t="s">
        <v>75</v>
      </c>
      <c r="Q1958" s="197"/>
      <c r="R1958" s="23"/>
      <c r="S1958" s="7" t="s">
        <v>2</v>
      </c>
      <c r="T1958" s="8"/>
      <c r="U1958" s="8" t="s">
        <v>3</v>
      </c>
      <c r="V1958" s="9"/>
      <c r="W1958" s="20"/>
      <c r="X1958" s="194" t="s">
        <v>108</v>
      </c>
      <c r="Y1958" s="195"/>
      <c r="Z1958" s="196" t="s">
        <v>109</v>
      </c>
      <c r="AA1958" s="197"/>
      <c r="AB1958" s="20"/>
      <c r="AC1958" s="7" t="s">
        <v>107</v>
      </c>
      <c r="AD1958" s="8"/>
      <c r="AE1958" s="8" t="s">
        <v>14</v>
      </c>
      <c r="AF1958" s="9"/>
      <c r="AG1958" s="20"/>
      <c r="AH1958" s="194" t="s">
        <v>112</v>
      </c>
      <c r="AI1958" s="195"/>
      <c r="AJ1958" s="196" t="s">
        <v>113</v>
      </c>
      <c r="AK1958" s="197"/>
      <c r="AL1958" s="20"/>
      <c r="AM1958" s="106" t="s">
        <v>135</v>
      </c>
      <c r="AN1958" s="107"/>
      <c r="AO1958" s="107" t="s">
        <v>136</v>
      </c>
      <c r="AP1958" s="108"/>
      <c r="AQ1958" s="23"/>
      <c r="AR1958" s="194" t="s">
        <v>116</v>
      </c>
      <c r="AS1958" s="195"/>
      <c r="AT1958" s="196" t="s">
        <v>0</v>
      </c>
      <c r="AU1958" s="197"/>
      <c r="AV1958" s="36"/>
      <c r="AW1958" s="7" t="s">
        <v>139</v>
      </c>
      <c r="AX1958" s="8"/>
      <c r="AY1958" s="8" t="s">
        <v>140</v>
      </c>
      <c r="AZ1958" s="9"/>
      <c r="BA1958" s="20"/>
      <c r="BB1958" s="194" t="s">
        <v>119</v>
      </c>
      <c r="BC1958" s="195"/>
      <c r="BD1958" s="196" t="s">
        <v>120</v>
      </c>
      <c r="BE1958" s="197"/>
      <c r="BF1958" s="36"/>
      <c r="BG1958" s="190" t="s">
        <v>143</v>
      </c>
      <c r="BH1958" s="191"/>
      <c r="BI1958" s="192" t="s">
        <v>144</v>
      </c>
      <c r="BJ1958" s="193"/>
      <c r="BK1958" s="36"/>
      <c r="BL1958" s="194" t="s">
        <v>123</v>
      </c>
      <c r="BM1958" s="195"/>
      <c r="BN1958" s="196" t="s">
        <v>124</v>
      </c>
      <c r="BO1958" s="197"/>
      <c r="BP1958" s="36"/>
      <c r="BQ1958" s="7" t="s">
        <v>147</v>
      </c>
      <c r="BR1958" s="8"/>
      <c r="BS1958" s="8" t="s">
        <v>148</v>
      </c>
      <c r="BT1958" s="9"/>
      <c r="BU1958" s="20"/>
      <c r="BV1958" s="194" t="s">
        <v>127</v>
      </c>
      <c r="BW1958" s="195"/>
      <c r="BX1958" s="196" t="s">
        <v>128</v>
      </c>
      <c r="BY1958" s="197"/>
      <c r="BZ1958" s="36"/>
      <c r="CA1958" s="7" t="s">
        <v>151</v>
      </c>
      <c r="CB1958" s="8"/>
      <c r="CC1958" s="8" t="s">
        <v>152</v>
      </c>
      <c r="CD1958" s="9"/>
      <c r="CE1958" s="36"/>
      <c r="CF1958" s="194" t="s">
        <v>131</v>
      </c>
      <c r="CG1958" s="195"/>
      <c r="CH1958" s="196" t="s">
        <v>132</v>
      </c>
      <c r="CI1958" s="197"/>
      <c r="CJ1958" s="23"/>
      <c r="CK1958" s="7" t="s">
        <v>156</v>
      </c>
      <c r="CL1958" s="8"/>
      <c r="CM1958" s="8" t="s">
        <v>157</v>
      </c>
      <c r="CN1958" s="9"/>
      <c r="CO1958" s="23"/>
      <c r="CP1958" s="194" t="s">
        <v>160</v>
      </c>
      <c r="CQ1958" s="195"/>
      <c r="CR1958" s="196" t="s">
        <v>132</v>
      </c>
      <c r="CS1958" s="197"/>
      <c r="CU1958" s="26" t="s">
        <v>15</v>
      </c>
      <c r="CW1958" s="52" t="s">
        <v>46</v>
      </c>
    </row>
    <row r="1959" spans="1:101" ht="18" customHeight="1" thickTop="1" thickBot="1">
      <c r="B1959" s="34">
        <v>4.84</v>
      </c>
      <c r="D1959" s="11">
        <v>1</v>
      </c>
      <c r="E1959" s="12">
        <v>0</v>
      </c>
      <c r="F1959" s="13">
        <v>0</v>
      </c>
      <c r="G1959" s="14">
        <v>0</v>
      </c>
      <c r="H1959" s="10"/>
      <c r="I1959" s="11">
        <v>1</v>
      </c>
      <c r="J1959" s="12">
        <v>0</v>
      </c>
      <c r="K1959" s="13">
        <v>0</v>
      </c>
      <c r="L1959" s="40">
        <f t="shared" ref="L1959" si="20766">$B1959*$J$4</f>
        <v>6.9068735999999999</v>
      </c>
      <c r="N1959" s="1">
        <f t="shared" ref="N1959" si="20767">D1959*I1959+F1959*I1962-E1959*J1959-G1959*J1962</f>
        <v>1</v>
      </c>
      <c r="O1959" s="4">
        <f t="shared" ref="O1959" si="20768">(D1959*J1959+E1959*I1959+F1959*J1962+G1959*I1962)</f>
        <v>0</v>
      </c>
      <c r="P1959" s="2">
        <f t="shared" ref="P1959" si="20769">D1959*K1959+F1959*K1962-E1959*L1959-G1959*L1962</f>
        <v>0</v>
      </c>
      <c r="Q1959" s="3">
        <f t="shared" ref="Q1959" si="20770">(D1959*L1959+E1959*K1959+F1959*L1962+G1959*K1962)</f>
        <v>6.9068735999999999</v>
      </c>
      <c r="S1959" s="11">
        <v>1</v>
      </c>
      <c r="T1959" s="12">
        <v>0</v>
      </c>
      <c r="U1959" s="13">
        <v>0</v>
      </c>
      <c r="V1959" s="13">
        <v>0</v>
      </c>
      <c r="W1959" s="20"/>
      <c r="X1959" s="1">
        <f t="shared" ref="X1959" si="20771">N1959*S1959+P1959*S1962-O1959*T1959-Q1959*T1962</f>
        <v>-59.322445924843521</v>
      </c>
      <c r="Y1959" s="4">
        <f t="shared" ref="Y1959" si="20772">(N1959*T1959+O1959*S1959+P1959*T1962+Q1959*S1962)</f>
        <v>0</v>
      </c>
      <c r="Z1959" s="2">
        <f t="shared" ref="Z1959" si="20773">N1959*U1959+P1959*U1962-O1959*V1959-Q1959*V1962</f>
        <v>0</v>
      </c>
      <c r="AA1959" s="3">
        <f t="shared" ref="AA1959" si="20774">(N1959*V1959+O1959*U1959+P1959*V1962+Q1959*U1962)</f>
        <v>6.9068735999999999</v>
      </c>
      <c r="AB1959" s="20"/>
      <c r="AC1959" s="11">
        <v>1</v>
      </c>
      <c r="AD1959" s="12">
        <v>0</v>
      </c>
      <c r="AE1959" s="13">
        <v>0</v>
      </c>
      <c r="AF1959" s="40">
        <f t="shared" ref="AF1959" si="20775">$B1959*$AD$4</f>
        <v>8.2884516000000001</v>
      </c>
      <c r="AG1959" s="20"/>
      <c r="AH1959" s="1">
        <f t="shared" ref="AH1959" si="20776">X1959*AC1959+Z1959*AC1962-Y1959*AD1959-AA1959*AD1962</f>
        <v>-59.322445924843521</v>
      </c>
      <c r="AI1959" s="4">
        <f t="shared" ref="AI1959" si="20777">(X1959*AD1959+Y1959*AC1959+Z1959*AD1962+AA1959*AC1962)</f>
        <v>0</v>
      </c>
      <c r="AJ1959" s="2">
        <f t="shared" ref="AJ1959" si="20778">X1959*AE1959+Z1959*AE1962-Y1959*AF1959-AA1959*AF1962</f>
        <v>0</v>
      </c>
      <c r="AK1959" s="3">
        <f t="shared" ref="AK1959" si="20779">(X1959*AF1959+Y1959*AE1959+Z1959*AF1962+AA1959*AE1962)</f>
        <v>-484.78434824168278</v>
      </c>
      <c r="AL1959" s="20"/>
      <c r="AM1959" s="11">
        <v>1</v>
      </c>
      <c r="AN1959" s="12">
        <v>0</v>
      </c>
      <c r="AO1959" s="13">
        <v>0</v>
      </c>
      <c r="AP1959" s="14">
        <v>0</v>
      </c>
      <c r="AR1959" s="1">
        <f t="shared" ref="AR1959" si="20780">AH1959*AM1959+AJ1959*AM1962-AI1959*AN1959-AK1959*AN1962</f>
        <v>4412.2694324796921</v>
      </c>
      <c r="AS1959" s="4">
        <f t="shared" ref="AS1959" si="20781">(AH1959*AN1959+AI1959*AM1959+AJ1959*AN1962+AK1959*AM1962)</f>
        <v>0</v>
      </c>
      <c r="AT1959" s="2">
        <f t="shared" ref="AT1959" si="20782">AH1959*AO1959+AJ1959*AO1962-AI1959*AP1959-AK1959*AP1962</f>
        <v>0</v>
      </c>
      <c r="AU1959" s="3">
        <f t="shared" ref="AU1959" si="20783">(AH1959*AP1959+AI1959*AO1959+AJ1959*AP1962+AK1959*AO1962)</f>
        <v>-484.78434824168278</v>
      </c>
      <c r="AV1959" s="20"/>
      <c r="AW1959" s="11">
        <v>1</v>
      </c>
      <c r="AX1959" s="12">
        <v>0</v>
      </c>
      <c r="AY1959" s="13">
        <v>0</v>
      </c>
      <c r="AZ1959" s="40">
        <f t="shared" ref="AZ1959" si="20784">$B1959*$AX$4</f>
        <v>8.2884516000000001</v>
      </c>
      <c r="BA1959" s="20"/>
      <c r="BB1959" s="1">
        <f t="shared" ref="BB1959" si="20785">AR1959*AW1959+AT1959*AW1962-AS1959*AX1959-AU1959*AX1962</f>
        <v>4412.2694324796921</v>
      </c>
      <c r="BC1959" s="4">
        <f t="shared" ref="BC1959" si="20786">(AR1959*AX1959+AS1959*AW1959+AT1959*AX1962+AU1959*AW1962)</f>
        <v>0</v>
      </c>
      <c r="BD1959" s="2">
        <f t="shared" ref="BD1959" si="20787">AR1959*AY1959+AT1959*AY1962-AS1959*AZ1959-AU1959*AZ1962</f>
        <v>0</v>
      </c>
      <c r="BE1959" s="3">
        <f t="shared" ref="BE1959" si="20788">(AR1959*AZ1959+AS1959*AY1959+AT1959*AZ1962+AU1959*AY1962)</f>
        <v>36086.097289025718</v>
      </c>
      <c r="BF1959" s="20"/>
      <c r="BG1959" s="11">
        <v>1</v>
      </c>
      <c r="BH1959" s="12">
        <v>0</v>
      </c>
      <c r="BI1959" s="13">
        <v>0</v>
      </c>
      <c r="BJ1959" s="14">
        <v>0</v>
      </c>
      <c r="BK1959" s="20"/>
      <c r="BL1959" s="1">
        <f t="shared" ref="BL1959" si="20789">BB1959*BG1959+BD1959*BG1962-BC1959*BH1959-BE1959*BH1962</f>
        <v>-310752.27221424977</v>
      </c>
      <c r="BM1959" s="4">
        <f t="shared" ref="BM1959" si="20790">(BB1959*BH1959+BC1959*BG1959+BD1959*BH1962+BE1959*BG1962)</f>
        <v>0</v>
      </c>
      <c r="BN1959" s="2">
        <f t="shared" ref="BN1959" si="20791">BB1959*BI1959+BD1959*BI1962-BC1959*BJ1959-BE1959*BJ1962</f>
        <v>0</v>
      </c>
      <c r="BO1959" s="3">
        <f t="shared" ref="BO1959" si="20792">(BB1959*BJ1959+BC1959*BI1959+BD1959*BJ1962+BE1959*BI1962)</f>
        <v>36086.097289025718</v>
      </c>
      <c r="BP1959" s="20"/>
      <c r="BQ1959" s="11">
        <v>1</v>
      </c>
      <c r="BR1959" s="12">
        <v>0</v>
      </c>
      <c r="BS1959" s="13">
        <v>0</v>
      </c>
      <c r="BT1959" s="40">
        <f t="shared" ref="BT1959" si="20793">$B1959*BR$4</f>
        <v>6.9068735999999999</v>
      </c>
      <c r="BU1959" s="20"/>
      <c r="BV1959" s="1">
        <f t="shared" ref="BV1959" si="20794">BL1959*BQ1959+BN1959*BQ1962-BM1959*BR1959-BO1959*BR1962</f>
        <v>-310752.27221424977</v>
      </c>
      <c r="BW1959" s="4">
        <f t="shared" ref="BW1959" si="20795">(BL1959*BR1959+BM1959*BQ1959+BN1959*BR1962+BO1959*BQ1962)</f>
        <v>0</v>
      </c>
      <c r="BX1959" s="2">
        <f t="shared" ref="BX1959" si="20796">BL1959*BS1959+BN1959*BS1962-BM1959*BT1959-BO1959*BT1962</f>
        <v>0</v>
      </c>
      <c r="BY1959" s="3">
        <f t="shared" ref="BY1959" si="20797">(BL1959*BT1959+BM1959*BS1959+BN1959*BT1962+BO1959*BS1962)</f>
        <v>-2110240.5678075897</v>
      </c>
      <c r="BZ1959" s="20"/>
      <c r="CA1959" s="11">
        <v>1</v>
      </c>
      <c r="CB1959" s="12">
        <v>0</v>
      </c>
      <c r="CC1959" s="13">
        <v>0</v>
      </c>
      <c r="CD1959" s="14">
        <v>0</v>
      </c>
      <c r="CE1959" s="20"/>
      <c r="CF1959" s="1">
        <f t="shared" ref="CF1959" si="20798">BV1959*CA1959+BX1959*CA1962-BW1959*CB1959-BY1959*CB1962</f>
        <v>8007991.6180985104</v>
      </c>
      <c r="CG1959" s="4">
        <f t="shared" ref="CG1959" si="20799">(BV1959*CB1959+BW1959*CA1959+BX1959*CB1962+BY1959*CA1962)</f>
        <v>0</v>
      </c>
      <c r="CH1959" s="2">
        <f t="shared" ref="CH1959" si="20800">BV1959*CC1959+BX1959*CC1962-BW1959*CD1959-BY1959*CD1962</f>
        <v>0</v>
      </c>
      <c r="CI1959" s="3">
        <f t="shared" ref="CI1959" si="20801">(BV1959*CD1959+BW1959*CC1959+BX1959*CD1962+BY1959*CC1962)</f>
        <v>-2110240.5678075897</v>
      </c>
      <c r="CJ1959" s="28"/>
      <c r="CK1959" s="11">
        <v>1</v>
      </c>
      <c r="CL1959" s="12">
        <v>0</v>
      </c>
      <c r="CM1959" s="13">
        <v>0</v>
      </c>
      <c r="CN1959" s="14">
        <v>0</v>
      </c>
      <c r="CP1959" s="1">
        <f t="shared" ref="CP1959" si="20802">CF1959*CK1959+CH1959*CK1962-CG1959*CL1959-CI1959*CL1962</f>
        <v>8007991.6180985104</v>
      </c>
      <c r="CQ1959" s="4">
        <f t="shared" ref="CQ1959" si="20803">(CF1959*CL1959+CG1959*CK1959+CH1959*CL1962+CI1959*CK1962)</f>
        <v>-2110240.5678075897</v>
      </c>
      <c r="CR1959" s="2">
        <f t="shared" ref="CR1959" si="20804">CF1959*CM1959+CH1959*CM1962-CG1959*CN1959-CI1959*CN1962</f>
        <v>0</v>
      </c>
      <c r="CS1959" s="3">
        <f t="shared" ref="CS1959" si="20805">(CF1959*CN1959+CG1959*CM1959+CH1959*CN1962+CI1959*CM1962)</f>
        <v>-2110240.5678075897</v>
      </c>
      <c r="CU1959" s="29">
        <f t="shared" ref="CU1959" si="20806">20*LOG(((1+$CL$4)/$CL$4)/((CP1959+CP1962)^2+(CQ1959+CQ1962)^2)^0.5)</f>
        <v>-144.21684269990183</v>
      </c>
      <c r="CW1959" s="53">
        <f t="shared" ref="CW1959" si="20807">((CP1959^2+CQ1959^2)^0.5)/((CP1962^2+CQ1962^2)^0.5)</f>
        <v>0.2635168302422245</v>
      </c>
    </row>
    <row r="1960" spans="1:101" ht="18" customHeight="1" thickBot="1">
      <c r="D1960" s="11"/>
      <c r="E1960" s="13"/>
      <c r="F1960" s="13"/>
      <c r="G1960" s="15"/>
      <c r="H1960" s="10"/>
      <c r="I1960" s="11"/>
      <c r="J1960" s="13"/>
      <c r="K1960" s="13"/>
      <c r="L1960" s="15"/>
      <c r="N1960" s="5"/>
      <c r="Q1960" s="6"/>
      <c r="S1960" s="11"/>
      <c r="T1960" s="13"/>
      <c r="U1960" s="13"/>
      <c r="V1960" s="15"/>
      <c r="W1960" s="20"/>
      <c r="X1960" s="5"/>
      <c r="AA1960" s="6"/>
      <c r="AB1960" s="20"/>
      <c r="AC1960" s="11"/>
      <c r="AD1960" s="13"/>
      <c r="AE1960" s="13"/>
      <c r="AF1960" s="15"/>
      <c r="AG1960" s="20"/>
      <c r="AH1960" s="5"/>
      <c r="AK1960" s="6"/>
      <c r="AL1960" s="20"/>
      <c r="AM1960" s="11"/>
      <c r="AN1960" s="13"/>
      <c r="AO1960" s="13"/>
      <c r="AP1960" s="15"/>
      <c r="AR1960" s="5"/>
      <c r="AU1960" s="6"/>
      <c r="AW1960" s="11"/>
      <c r="AX1960" s="13"/>
      <c r="AY1960" s="13"/>
      <c r="AZ1960" s="15"/>
      <c r="BA1960" s="20"/>
      <c r="BB1960" s="5"/>
      <c r="BE1960" s="6"/>
      <c r="BG1960" s="11"/>
      <c r="BH1960" s="13"/>
      <c r="BI1960" s="13"/>
      <c r="BJ1960" s="15"/>
      <c r="BL1960" s="5"/>
      <c r="BO1960" s="6"/>
      <c r="BQ1960" s="11"/>
      <c r="BR1960" s="13"/>
      <c r="BS1960" s="13"/>
      <c r="BT1960" s="15"/>
      <c r="BU1960" s="20"/>
      <c r="BV1960" s="5"/>
      <c r="BY1960" s="6"/>
      <c r="CA1960" s="11"/>
      <c r="CB1960" s="13"/>
      <c r="CC1960" s="13"/>
      <c r="CD1960" s="15"/>
      <c r="CF1960" s="5"/>
      <c r="CI1960" s="6"/>
      <c r="CK1960" s="11"/>
      <c r="CL1960" s="13"/>
      <c r="CM1960" s="13"/>
      <c r="CN1960" s="15"/>
      <c r="CP1960" s="5"/>
      <c r="CS1960" s="6"/>
      <c r="CW1960" s="54"/>
    </row>
    <row r="1961" spans="1:101" ht="18" customHeight="1" thickBot="1">
      <c r="D1961" s="11" t="s">
        <v>101</v>
      </c>
      <c r="E1961" s="13"/>
      <c r="F1961" s="13" t="s">
        <v>102</v>
      </c>
      <c r="G1961" s="15"/>
      <c r="H1961" s="10"/>
      <c r="I1961" s="11" t="s">
        <v>106</v>
      </c>
      <c r="J1961" s="13"/>
      <c r="K1961" s="13" t="s">
        <v>105</v>
      </c>
      <c r="L1961" s="15"/>
      <c r="N1961" s="194" t="s">
        <v>16</v>
      </c>
      <c r="O1961" s="195"/>
      <c r="P1961" s="196" t="s">
        <v>17</v>
      </c>
      <c r="Q1961" s="197"/>
      <c r="S1961" s="11" t="s">
        <v>4</v>
      </c>
      <c r="T1961" s="13"/>
      <c r="U1961" s="13" t="s">
        <v>5</v>
      </c>
      <c r="V1961" s="15"/>
      <c r="W1961" s="20"/>
      <c r="X1961" s="194" t="s">
        <v>111</v>
      </c>
      <c r="Y1961" s="195"/>
      <c r="Z1961" s="196" t="s">
        <v>110</v>
      </c>
      <c r="AA1961" s="197"/>
      <c r="AB1961" s="20"/>
      <c r="AC1961" s="11" t="s">
        <v>18</v>
      </c>
      <c r="AD1961" s="13"/>
      <c r="AE1961" s="13" t="s">
        <v>19</v>
      </c>
      <c r="AF1961" s="15"/>
      <c r="AG1961" s="20"/>
      <c r="AH1961" s="194" t="s">
        <v>114</v>
      </c>
      <c r="AI1961" s="195"/>
      <c r="AJ1961" s="196" t="s">
        <v>115</v>
      </c>
      <c r="AK1961" s="197"/>
      <c r="AL1961" s="20"/>
      <c r="AM1961" s="11" t="s">
        <v>138</v>
      </c>
      <c r="AN1961" s="13"/>
      <c r="AO1961" s="13" t="s">
        <v>137</v>
      </c>
      <c r="AP1961" s="15"/>
      <c r="AR1961" s="194" t="s">
        <v>117</v>
      </c>
      <c r="AS1961" s="195"/>
      <c r="AT1961" s="196" t="s">
        <v>118</v>
      </c>
      <c r="AU1961" s="197"/>
      <c r="AV1961" s="36"/>
      <c r="AW1961" s="11" t="s">
        <v>142</v>
      </c>
      <c r="AX1961" s="13"/>
      <c r="AY1961" s="13" t="s">
        <v>141</v>
      </c>
      <c r="AZ1961" s="15"/>
      <c r="BA1961" s="20"/>
      <c r="BB1961" s="194" t="s">
        <v>122</v>
      </c>
      <c r="BC1961" s="195"/>
      <c r="BD1961" s="196" t="s">
        <v>121</v>
      </c>
      <c r="BE1961" s="197"/>
      <c r="BF1961" s="36"/>
      <c r="BG1961" s="11" t="s">
        <v>145</v>
      </c>
      <c r="BH1961" s="13"/>
      <c r="BI1961" s="13" t="s">
        <v>146</v>
      </c>
      <c r="BJ1961" s="15"/>
      <c r="BK1961" s="36"/>
      <c r="BL1961" s="194" t="s">
        <v>125</v>
      </c>
      <c r="BM1961" s="195"/>
      <c r="BN1961" s="196" t="s">
        <v>126</v>
      </c>
      <c r="BO1961" s="197"/>
      <c r="BP1961" s="36"/>
      <c r="BQ1961" s="11" t="s">
        <v>150</v>
      </c>
      <c r="BR1961" s="13"/>
      <c r="BS1961" s="13" t="s">
        <v>149</v>
      </c>
      <c r="BT1961" s="15"/>
      <c r="BU1961" s="20"/>
      <c r="BV1961" s="194" t="s">
        <v>129</v>
      </c>
      <c r="BW1961" s="195"/>
      <c r="BX1961" s="196" t="s">
        <v>130</v>
      </c>
      <c r="BY1961" s="197"/>
      <c r="BZ1961" s="36"/>
      <c r="CA1961" s="11" t="s">
        <v>154</v>
      </c>
      <c r="CB1961" s="13"/>
      <c r="CC1961" s="13" t="s">
        <v>153</v>
      </c>
      <c r="CD1961" s="15"/>
      <c r="CE1961" s="36"/>
      <c r="CF1961" s="194" t="s">
        <v>134</v>
      </c>
      <c r="CG1961" s="195"/>
      <c r="CH1961" s="196" t="s">
        <v>133</v>
      </c>
      <c r="CI1961" s="197"/>
      <c r="CK1961" s="11" t="s">
        <v>159</v>
      </c>
      <c r="CL1961" s="13"/>
      <c r="CM1961" s="13" t="s">
        <v>158</v>
      </c>
      <c r="CN1961" s="15"/>
      <c r="CP1961" s="109" t="s">
        <v>161</v>
      </c>
      <c r="CQ1961" s="110"/>
      <c r="CR1961" s="111" t="s">
        <v>162</v>
      </c>
      <c r="CS1961" s="112"/>
      <c r="CU1961" s="38" t="s">
        <v>29</v>
      </c>
      <c r="CW1961" s="55" t="s">
        <v>47</v>
      </c>
    </row>
    <row r="1962" spans="1:101" ht="18" customHeight="1" thickTop="1" thickBot="1">
      <c r="D1962" s="16">
        <v>0</v>
      </c>
      <c r="E1962" s="17">
        <f t="shared" ref="E1962" si="20808">$B1959*$E$4</f>
        <v>3.9420831999999999</v>
      </c>
      <c r="F1962" s="18">
        <v>1</v>
      </c>
      <c r="G1962" s="19">
        <v>0</v>
      </c>
      <c r="H1962" s="10"/>
      <c r="I1962" s="16">
        <v>0</v>
      </c>
      <c r="J1962" s="17">
        <v>0</v>
      </c>
      <c r="K1962" s="18">
        <v>1</v>
      </c>
      <c r="L1962" s="19">
        <v>0</v>
      </c>
      <c r="N1962" s="1">
        <f t="shared" ref="N1962" si="20809">D1962*I1959+F1962*I1962-E1962*J1959-G1962*J1962</f>
        <v>0</v>
      </c>
      <c r="O1962" s="4">
        <f t="shared" ref="O1962" si="20810">(D1962*J1959+E1962*I1959+F1962*J1962+G1962*I1962)</f>
        <v>3.9420831999999999</v>
      </c>
      <c r="P1962" s="2">
        <f t="shared" ref="P1962" si="20811">D1962*K1959+F1962*K1962-E1962*L1959-G1962*L1962</f>
        <v>-26.227470383083521</v>
      </c>
      <c r="Q1962" s="3">
        <f t="shared" ref="Q1962" si="20812">(D1962*L1959+E1962*K1959+F1962*L1962+G1962*K1962)</f>
        <v>0</v>
      </c>
      <c r="S1962" s="16">
        <v>0</v>
      </c>
      <c r="T1962" s="17">
        <f t="shared" ref="T1962" si="20813">$B1959*$T$4</f>
        <v>8.7336831999999998</v>
      </c>
      <c r="U1962" s="18">
        <v>1</v>
      </c>
      <c r="V1962" s="19">
        <v>0</v>
      </c>
      <c r="W1962" s="20"/>
      <c r="X1962" s="1">
        <f t="shared" ref="X1962" si="20814">N1962*S1959+P1962*S1962-O1962*T1959-Q1962*T1962</f>
        <v>0</v>
      </c>
      <c r="Y1962" s="4">
        <f t="shared" ref="Y1962" si="20815">(N1962*T1959+O1962*S1959+P1962*T1962+Q1962*S1962)</f>
        <v>-225.1203342632341</v>
      </c>
      <c r="Z1962" s="2">
        <f t="shared" ref="Z1962" si="20816">N1962*U1959+P1962*U1962-O1962*V1959-Q1962*V1962</f>
        <v>-26.227470383083521</v>
      </c>
      <c r="AA1962" s="3">
        <f t="shared" ref="AA1962" si="20817">(N1962*V1959+O1962*U1959+P1962*V1962+Q1962*U1962)</f>
        <v>0</v>
      </c>
      <c r="AB1962" s="20"/>
      <c r="AC1962" s="16">
        <v>0</v>
      </c>
      <c r="AD1962" s="17">
        <v>0</v>
      </c>
      <c r="AE1962" s="18">
        <v>1</v>
      </c>
      <c r="AF1962" s="19">
        <v>0</v>
      </c>
      <c r="AG1962" s="20"/>
      <c r="AH1962" s="1">
        <f t="shared" ref="AH1962" si="20818">X1962*AC1959+Z1962*AC1962-Y1962*AD1959-AA1962*AD1962</f>
        <v>0</v>
      </c>
      <c r="AI1962" s="4">
        <f t="shared" ref="AI1962" si="20819">(X1962*AD1959+Y1962*AC1959+Z1962*AD1962+AA1962*AC1962)</f>
        <v>-225.1203342632341</v>
      </c>
      <c r="AJ1962" s="2">
        <f t="shared" ref="AJ1962" si="20820">X1962*AE1959+Z1962*AE1962-Y1962*AF1959-AA1962*AF1962</f>
        <v>1839.6715243335541</v>
      </c>
      <c r="AK1962" s="3">
        <f t="shared" ref="AK1962" si="20821">(X1962*AF1959+Y1962*AE1959+Z1962*AF1962+AA1962*AE1962)</f>
        <v>0</v>
      </c>
      <c r="AL1962" s="20"/>
      <c r="AM1962" s="16">
        <v>0</v>
      </c>
      <c r="AN1962" s="17">
        <f t="shared" ref="AN1962" si="20822">$B1959*$AN$4</f>
        <v>9.2238783999999985</v>
      </c>
      <c r="AO1962" s="18">
        <v>1</v>
      </c>
      <c r="AP1962" s="19">
        <v>0</v>
      </c>
      <c r="AR1962" s="1">
        <f t="shared" ref="AR1962" si="20823">AH1962*AM1959+AJ1962*AM1962-AI1962*AN1959-AK1962*AN1962</f>
        <v>0</v>
      </c>
      <c r="AS1962" s="4">
        <f t="shared" ref="AS1962" si="20824">(AH1962*AN1959+AI1962*AM1959+AJ1962*AN1962+AK1962*AM1962)</f>
        <v>16743.786102132108</v>
      </c>
      <c r="AT1962" s="2">
        <f t="shared" ref="AT1962" si="20825">AH1962*AO1959+AJ1962*AO1962-AI1962*AP1959-AK1962*AP1962</f>
        <v>1839.6715243335541</v>
      </c>
      <c r="AU1962" s="3">
        <f t="shared" ref="AU1962" si="20826">(AH1962*AP1959+AI1962*AO1959+AJ1962*AP1962+AK1962*AO1962)</f>
        <v>0</v>
      </c>
      <c r="AV1962" s="20"/>
      <c r="AW1962" s="16">
        <v>0</v>
      </c>
      <c r="AX1962" s="17">
        <v>0</v>
      </c>
      <c r="AY1962" s="18">
        <v>1</v>
      </c>
      <c r="AZ1962" s="19">
        <v>0</v>
      </c>
      <c r="BA1962" s="20"/>
      <c r="BB1962" s="1">
        <f t="shared" ref="BB1962" si="20827">AR1962*AW1959+AT1962*AW1962-AS1962*AX1959-AU1962*AX1962</f>
        <v>0</v>
      </c>
      <c r="BC1962" s="4">
        <f t="shared" ref="BC1962" si="20828">(AR1962*AX1959+AS1962*AW1959+AT1962*AX1962+AU1962*AW1962)</f>
        <v>16743.786102132108</v>
      </c>
      <c r="BD1962" s="2">
        <f t="shared" ref="BD1962" si="20829">AR1962*AY1959+AT1962*AY1962-AS1962*AZ1959-AU1962*AZ1962</f>
        <v>-136940.38918394106</v>
      </c>
      <c r="BE1962" s="3">
        <f t="shared" ref="BE1962" si="20830">(AR1962*AZ1959+AS1962*AY1959+AT1962*AZ1962+AU1962*AY1962)</f>
        <v>0</v>
      </c>
      <c r="BF1962" s="20"/>
      <c r="BG1962" s="16">
        <v>0</v>
      </c>
      <c r="BH1962" s="17">
        <f t="shared" ref="BH1962" si="20831">$B1959*$BH$4</f>
        <v>8.7336831999999998</v>
      </c>
      <c r="BI1962" s="18">
        <v>1</v>
      </c>
      <c r="BJ1962" s="19">
        <v>0</v>
      </c>
      <c r="BK1962" s="20"/>
      <c r="BL1962" s="1">
        <f t="shared" ref="BL1962" si="20832">BB1962*BG1959+BD1962*BG1962-BC1962*BH1959-BE1962*BH1962</f>
        <v>0</v>
      </c>
      <c r="BM1962" s="4">
        <f t="shared" ref="BM1962" si="20833">(BB1962*BH1959+BC1962*BG1959+BD1962*BH1962+BE1962*BG1962)</f>
        <v>-1179250.1903151155</v>
      </c>
      <c r="BN1962" s="2">
        <f t="shared" ref="BN1962" si="20834">BB1962*BI1959+BD1962*BI1962-BC1962*BJ1959-BE1962*BJ1962</f>
        <v>-136940.38918394106</v>
      </c>
      <c r="BO1962" s="3">
        <f t="shared" ref="BO1962" si="20835">(BB1962*BJ1959+BC1962*BI1959+BD1962*BJ1962+BE1962*BI1962)</f>
        <v>0</v>
      </c>
      <c r="BP1962" s="20"/>
      <c r="BQ1962" s="16">
        <v>0</v>
      </c>
      <c r="BR1962" s="17">
        <v>0</v>
      </c>
      <c r="BS1962" s="18">
        <v>1</v>
      </c>
      <c r="BT1962" s="19">
        <v>0</v>
      </c>
      <c r="BU1962" s="20"/>
      <c r="BV1962" s="1">
        <f t="shared" ref="BV1962" si="20836">BL1962*BQ1959+BN1962*BQ1962-BM1962*BR1959-BO1962*BR1962</f>
        <v>0</v>
      </c>
      <c r="BW1962" s="4">
        <f t="shared" ref="BW1962" si="20837">(BL1962*BR1959+BM1962*BQ1959+BN1962*BR1962+BO1962*BQ1962)</f>
        <v>-1179250.1903151155</v>
      </c>
      <c r="BX1962" s="2">
        <f t="shared" ref="BX1962" si="20838">BL1962*BS1959+BN1962*BS1962-BM1962*BT1959-BO1962*BT1962</f>
        <v>8007991.6180985058</v>
      </c>
      <c r="BY1962" s="3">
        <f t="shared" ref="BY1962" si="20839">(BL1962*BT1959+BM1962*BS1959+BN1962*BT1962+BO1962*BS1962)</f>
        <v>0</v>
      </c>
      <c r="BZ1962" s="20"/>
      <c r="CA1962" s="16">
        <v>0</v>
      </c>
      <c r="CB1962" s="17">
        <f t="shared" ref="CB1962" si="20840">$B1959*$CB$4</f>
        <v>3.9420831999999999</v>
      </c>
      <c r="CC1962" s="18">
        <v>1</v>
      </c>
      <c r="CD1962" s="19">
        <v>0</v>
      </c>
      <c r="CE1962" s="20"/>
      <c r="CF1962" s="1">
        <f t="shared" ref="CF1962" si="20841">BV1962*CA1959+BX1962*CA1962-BW1962*CB1959-BY1962*CB1962</f>
        <v>0</v>
      </c>
      <c r="CG1962" s="4">
        <f t="shared" ref="CG1962" si="20842">(BV1962*CB1959+BW1962*CA1959+BX1962*CB1962+BY1962*CA1962)</f>
        <v>30388919.033131819</v>
      </c>
      <c r="CH1962" s="2">
        <f t="shared" ref="CH1962" si="20843">BV1962*CC1959+BX1962*CC1962-BW1962*CD1959-BY1962*CD1962</f>
        <v>8007991.6180985058</v>
      </c>
      <c r="CI1962" s="3">
        <f t="shared" ref="CI1962" si="20844">(BV1962*CD1959+BW1962*CC1959+BX1962*CD1962+BY1962*CC1962)</f>
        <v>0</v>
      </c>
      <c r="CK1962" s="16">
        <f t="shared" ref="CK1962" si="20845">1/$CL$4</f>
        <v>1</v>
      </c>
      <c r="CL1962" s="17">
        <v>0</v>
      </c>
      <c r="CM1962" s="18">
        <v>1</v>
      </c>
      <c r="CN1962" s="19">
        <v>0</v>
      </c>
      <c r="CP1962" s="1">
        <f t="shared" ref="CP1962" si="20846">CF1962*CK1959+CH1962*CK1962-CG1962*CL1959-CI1962*CL1962</f>
        <v>8007991.6180985058</v>
      </c>
      <c r="CQ1962" s="4">
        <f t="shared" ref="CQ1962" si="20847">(CF1962*CL1959+CG1962*CK1959+CH1962*CL1962+CI1962*CK1962)</f>
        <v>30388919.033131819</v>
      </c>
      <c r="CR1962" s="2">
        <f t="shared" ref="CR1962" si="20848">CF1962*CM1959+CH1962*CM1962-CG1962*CN1959-CI1962*CN1962</f>
        <v>8007991.6180985058</v>
      </c>
      <c r="CS1962" s="3">
        <f t="shared" ref="CS1962" si="20849">(CF1962*CN1959+CG1962*CM1959+CH1962*CN1962+CI1962*CM1962)</f>
        <v>0</v>
      </c>
      <c r="CU1962" s="39">
        <f t="shared" ref="CU1962" si="20850">(180/PI())*ATAN(-1*(CQ1959/CP1959))</f>
        <v>14.762794664642493</v>
      </c>
      <c r="CW1962" s="56">
        <f t="shared" ref="CW1962" si="20851">20*LOG(((1-(10^(CU1959/20)^2)*(1-((1-CW1959)/(1+CW1959))^2))^0.5))</f>
        <v>-1.1571929598639454E-14</v>
      </c>
    </row>
    <row r="1963" spans="1:101" ht="18" customHeight="1"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/>
      <c r="S1963" s="20"/>
      <c r="T1963" s="20"/>
      <c r="U1963" s="20"/>
      <c r="V1963" s="20"/>
      <c r="W1963" s="20"/>
      <c r="X1963" s="20"/>
      <c r="Y1963" s="20"/>
      <c r="Z1963" s="20"/>
      <c r="AA1963" s="20"/>
      <c r="AB1963" s="30"/>
      <c r="AC1963" s="20"/>
      <c r="AD1963" s="20"/>
      <c r="AE1963" s="20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</row>
    <row r="1964" spans="1:101" ht="18" customHeight="1"/>
    <row r="1965" spans="1:101" ht="18" customHeight="1" thickBot="1">
      <c r="A1965" s="23"/>
      <c r="B1965" s="23"/>
      <c r="C1965" s="23"/>
      <c r="D1965" s="20" t="s">
        <v>6</v>
      </c>
      <c r="E1965" s="20"/>
      <c r="F1965" s="20"/>
      <c r="G1965" s="20"/>
      <c r="H1965" s="20"/>
      <c r="I1965" s="20" t="s">
        <v>7</v>
      </c>
      <c r="J1965" s="20"/>
      <c r="K1965" s="20"/>
      <c r="L1965" s="20"/>
      <c r="M1965" s="23"/>
      <c r="N1965" s="23"/>
      <c r="O1965" s="24" t="s">
        <v>8</v>
      </c>
      <c r="P1965" s="23"/>
      <c r="Q1965" s="23"/>
      <c r="R1965" s="23"/>
      <c r="S1965" s="20"/>
      <c r="T1965" s="20" t="s">
        <v>9</v>
      </c>
      <c r="U1965" s="23"/>
      <c r="V1965" s="23"/>
      <c r="W1965" s="23"/>
      <c r="X1965" s="23"/>
      <c r="Y1965" s="24" t="s">
        <v>10</v>
      </c>
      <c r="Z1965" s="23"/>
      <c r="AA1965" s="23"/>
      <c r="AB1965" s="23"/>
      <c r="AC1965" s="24" t="s">
        <v>11</v>
      </c>
      <c r="AD1965" s="20"/>
      <c r="AE1965" s="20"/>
      <c r="AF1965" s="20"/>
      <c r="AG1965" s="20"/>
      <c r="AH1965" s="23"/>
      <c r="AI1965" s="24" t="s">
        <v>12</v>
      </c>
      <c r="AJ1965" s="23"/>
      <c r="AK1965" s="23"/>
      <c r="AL1965" s="20"/>
      <c r="AM1965" s="24" t="s">
        <v>21</v>
      </c>
      <c r="AN1965" s="20"/>
      <c r="AO1965" s="23"/>
      <c r="AP1965" s="23"/>
      <c r="AQ1965" s="23"/>
      <c r="AR1965" s="23"/>
      <c r="AS1965" s="24" t="s">
        <v>87</v>
      </c>
      <c r="AT1965" s="23"/>
      <c r="AU1965" s="23"/>
      <c r="AV1965" s="23"/>
      <c r="AW1965" s="24" t="s">
        <v>22</v>
      </c>
      <c r="AX1965" s="20"/>
      <c r="AY1965" s="20"/>
      <c r="AZ1965" s="20"/>
      <c r="BA1965" s="20"/>
      <c r="BB1965" s="23"/>
      <c r="BC1965" s="24" t="s">
        <v>13</v>
      </c>
      <c r="BD1965" s="23"/>
      <c r="BE1965" s="23"/>
      <c r="BF1965" s="23"/>
      <c r="BG1965" s="24" t="s">
        <v>23</v>
      </c>
      <c r="BH1965" s="20"/>
      <c r="BI1965" s="23"/>
      <c r="BJ1965" s="23"/>
      <c r="BK1965" s="23"/>
      <c r="BL1965" s="23"/>
      <c r="BM1965" s="24" t="s">
        <v>24</v>
      </c>
      <c r="BN1965" s="23"/>
      <c r="BO1965" s="23"/>
      <c r="BP1965" s="23"/>
      <c r="BQ1965" s="24" t="s">
        <v>22</v>
      </c>
      <c r="BR1965" s="20"/>
      <c r="BS1965" s="20"/>
      <c r="BT1965" s="20"/>
      <c r="BU1965" s="20"/>
      <c r="BV1965" s="23"/>
      <c r="BW1965" s="24" t="s">
        <v>25</v>
      </c>
      <c r="BX1965" s="23"/>
      <c r="BY1965" s="23"/>
      <c r="BZ1965" s="23"/>
      <c r="CA1965" s="24" t="s">
        <v>23</v>
      </c>
      <c r="CB1965" s="20"/>
      <c r="CC1965" s="23"/>
      <c r="CD1965" s="23"/>
      <c r="CE1965" s="23"/>
      <c r="CF1965" s="23"/>
      <c r="CG1965" s="24" t="s">
        <v>88</v>
      </c>
      <c r="CH1965" s="23"/>
      <c r="CI1965" s="23"/>
      <c r="CJ1965" s="23"/>
      <c r="CK1965" s="24" t="s">
        <v>155</v>
      </c>
      <c r="CL1965" s="24"/>
      <c r="CM1965" s="23"/>
      <c r="CN1965" s="23"/>
      <c r="CO1965" s="23"/>
      <c r="CP1965" s="23"/>
      <c r="CQ1965" s="24" t="s">
        <v>89</v>
      </c>
      <c r="CR1965" s="23"/>
      <c r="CS1965" s="23"/>
    </row>
    <row r="1966" spans="1:101" ht="18" customHeight="1" thickBot="1">
      <c r="A1966" s="23"/>
      <c r="B1966" s="33"/>
      <c r="C1966" s="23"/>
      <c r="D1966" s="7" t="s">
        <v>99</v>
      </c>
      <c r="E1966" s="8"/>
      <c r="F1966" s="8" t="s">
        <v>100</v>
      </c>
      <c r="G1966" s="9"/>
      <c r="H1966" s="10"/>
      <c r="I1966" s="7" t="s">
        <v>103</v>
      </c>
      <c r="J1966" s="8"/>
      <c r="K1966" s="8" t="s">
        <v>104</v>
      </c>
      <c r="L1966" s="9"/>
      <c r="M1966" s="23"/>
      <c r="N1966" s="194" t="s">
        <v>74</v>
      </c>
      <c r="O1966" s="195"/>
      <c r="P1966" s="196" t="s">
        <v>75</v>
      </c>
      <c r="Q1966" s="197"/>
      <c r="R1966" s="23"/>
      <c r="S1966" s="7" t="s">
        <v>2</v>
      </c>
      <c r="T1966" s="8"/>
      <c r="U1966" s="8" t="s">
        <v>3</v>
      </c>
      <c r="V1966" s="9"/>
      <c r="W1966" s="20"/>
      <c r="X1966" s="194" t="s">
        <v>108</v>
      </c>
      <c r="Y1966" s="195"/>
      <c r="Z1966" s="196" t="s">
        <v>109</v>
      </c>
      <c r="AA1966" s="197"/>
      <c r="AB1966" s="20"/>
      <c r="AC1966" s="7" t="s">
        <v>107</v>
      </c>
      <c r="AD1966" s="8"/>
      <c r="AE1966" s="8" t="s">
        <v>14</v>
      </c>
      <c r="AF1966" s="9"/>
      <c r="AG1966" s="20"/>
      <c r="AH1966" s="194" t="s">
        <v>112</v>
      </c>
      <c r="AI1966" s="195"/>
      <c r="AJ1966" s="196" t="s">
        <v>113</v>
      </c>
      <c r="AK1966" s="197"/>
      <c r="AL1966" s="20"/>
      <c r="AM1966" s="106" t="s">
        <v>135</v>
      </c>
      <c r="AN1966" s="107"/>
      <c r="AO1966" s="107" t="s">
        <v>136</v>
      </c>
      <c r="AP1966" s="108"/>
      <c r="AQ1966" s="23"/>
      <c r="AR1966" s="194" t="s">
        <v>116</v>
      </c>
      <c r="AS1966" s="195"/>
      <c r="AT1966" s="196" t="s">
        <v>0</v>
      </c>
      <c r="AU1966" s="197"/>
      <c r="AV1966" s="36"/>
      <c r="AW1966" s="7" t="s">
        <v>139</v>
      </c>
      <c r="AX1966" s="8"/>
      <c r="AY1966" s="8" t="s">
        <v>140</v>
      </c>
      <c r="AZ1966" s="9"/>
      <c r="BA1966" s="20"/>
      <c r="BB1966" s="194" t="s">
        <v>119</v>
      </c>
      <c r="BC1966" s="195"/>
      <c r="BD1966" s="196" t="s">
        <v>120</v>
      </c>
      <c r="BE1966" s="197"/>
      <c r="BF1966" s="36"/>
      <c r="BG1966" s="190" t="s">
        <v>143</v>
      </c>
      <c r="BH1966" s="191"/>
      <c r="BI1966" s="192" t="s">
        <v>144</v>
      </c>
      <c r="BJ1966" s="193"/>
      <c r="BK1966" s="36"/>
      <c r="BL1966" s="194" t="s">
        <v>123</v>
      </c>
      <c r="BM1966" s="195"/>
      <c r="BN1966" s="196" t="s">
        <v>124</v>
      </c>
      <c r="BO1966" s="197"/>
      <c r="BP1966" s="36"/>
      <c r="BQ1966" s="7" t="s">
        <v>147</v>
      </c>
      <c r="BR1966" s="8"/>
      <c r="BS1966" s="8" t="s">
        <v>148</v>
      </c>
      <c r="BT1966" s="9"/>
      <c r="BU1966" s="20"/>
      <c r="BV1966" s="194" t="s">
        <v>127</v>
      </c>
      <c r="BW1966" s="195"/>
      <c r="BX1966" s="196" t="s">
        <v>128</v>
      </c>
      <c r="BY1966" s="197"/>
      <c r="BZ1966" s="36"/>
      <c r="CA1966" s="7" t="s">
        <v>151</v>
      </c>
      <c r="CB1966" s="8"/>
      <c r="CC1966" s="8" t="s">
        <v>152</v>
      </c>
      <c r="CD1966" s="9"/>
      <c r="CE1966" s="36"/>
      <c r="CF1966" s="194" t="s">
        <v>131</v>
      </c>
      <c r="CG1966" s="195"/>
      <c r="CH1966" s="196" t="s">
        <v>132</v>
      </c>
      <c r="CI1966" s="197"/>
      <c r="CJ1966" s="23"/>
      <c r="CK1966" s="7" t="s">
        <v>156</v>
      </c>
      <c r="CL1966" s="8"/>
      <c r="CM1966" s="8" t="s">
        <v>157</v>
      </c>
      <c r="CN1966" s="9"/>
      <c r="CO1966" s="23"/>
      <c r="CP1966" s="194" t="s">
        <v>160</v>
      </c>
      <c r="CQ1966" s="195"/>
      <c r="CR1966" s="196" t="s">
        <v>132</v>
      </c>
      <c r="CS1966" s="197"/>
      <c r="CU1966" s="26" t="s">
        <v>15</v>
      </c>
      <c r="CW1966" s="52" t="s">
        <v>46</v>
      </c>
    </row>
    <row r="1967" spans="1:101" ht="18" customHeight="1" thickTop="1" thickBot="1">
      <c r="B1967" s="34">
        <v>4.8600000000000003</v>
      </c>
      <c r="D1967" s="11">
        <v>1</v>
      </c>
      <c r="E1967" s="12">
        <v>0</v>
      </c>
      <c r="F1967" s="13">
        <v>0</v>
      </c>
      <c r="G1967" s="14">
        <v>0</v>
      </c>
      <c r="H1967" s="10"/>
      <c r="I1967" s="11">
        <v>1</v>
      </c>
      <c r="J1967" s="12">
        <v>0</v>
      </c>
      <c r="K1967" s="13">
        <v>0</v>
      </c>
      <c r="L1967" s="40">
        <f t="shared" ref="L1967" si="20852">$B1967*$J$4</f>
        <v>6.9354144000000009</v>
      </c>
      <c r="N1967" s="1">
        <f t="shared" ref="N1967" si="20853">D1967*I1967+F1967*I1970-E1967*J1967-G1967*J1970</f>
        <v>1</v>
      </c>
      <c r="O1967" s="4">
        <f t="shared" ref="O1967" si="20854">(D1967*J1967+E1967*I1967+F1967*J1970+G1967*I1970)</f>
        <v>0</v>
      </c>
      <c r="P1967" s="2">
        <f t="shared" ref="P1967" si="20855">D1967*K1967+F1967*K1970-E1967*L1967-G1967*L1970</f>
        <v>0</v>
      </c>
      <c r="Q1967" s="3">
        <f t="shared" ref="Q1967" si="20856">(D1967*L1967+E1967*K1967+F1967*L1970+G1967*K1970)</f>
        <v>6.9354144000000009</v>
      </c>
      <c r="S1967" s="11">
        <v>1</v>
      </c>
      <c r="T1967" s="12">
        <v>0</v>
      </c>
      <c r="U1967" s="13">
        <v>0</v>
      </c>
      <c r="V1967" s="13">
        <v>0</v>
      </c>
      <c r="W1967" s="20"/>
      <c r="X1967" s="1">
        <f t="shared" ref="X1967" si="20857">N1967*S1967+P1967*S1970-O1967*T1967-Q1967*T1970</f>
        <v>-59.822008561848328</v>
      </c>
      <c r="Y1967" s="4">
        <f t="shared" ref="Y1967" si="20858">(N1967*T1967+O1967*S1967+P1967*T1970+Q1967*S1970)</f>
        <v>0</v>
      </c>
      <c r="Z1967" s="2">
        <f t="shared" ref="Z1967" si="20859">N1967*U1967+P1967*U1970-O1967*V1967-Q1967*V1970</f>
        <v>0</v>
      </c>
      <c r="AA1967" s="3">
        <f t="shared" ref="AA1967" si="20860">(N1967*V1967+O1967*U1967+P1967*V1970+Q1967*U1970)</f>
        <v>6.9354144000000009</v>
      </c>
      <c r="AB1967" s="20"/>
      <c r="AC1967" s="11">
        <v>1</v>
      </c>
      <c r="AD1967" s="12">
        <v>0</v>
      </c>
      <c r="AE1967" s="13">
        <v>0</v>
      </c>
      <c r="AF1967" s="40">
        <f t="shared" ref="AF1967" si="20861">$B1967*$AD$4</f>
        <v>8.3227014000000015</v>
      </c>
      <c r="AG1967" s="20"/>
      <c r="AH1967" s="1">
        <f t="shared" ref="AH1967" si="20862">X1967*AC1967+Z1967*AC1970-Y1967*AD1967-AA1967*AD1970</f>
        <v>-59.822008561848328</v>
      </c>
      <c r="AI1967" s="4">
        <f t="shared" ref="AI1967" si="20863">(X1967*AD1967+Y1967*AC1967+Z1967*AD1970+AA1967*AC1970)</f>
        <v>0</v>
      </c>
      <c r="AJ1967" s="2">
        <f t="shared" ref="AJ1967" si="20864">X1967*AE1967+Z1967*AE1970-Y1967*AF1967-AA1967*AF1970</f>
        <v>0</v>
      </c>
      <c r="AK1967" s="3">
        <f t="shared" ref="AK1967" si="20865">(X1967*AF1967+Y1967*AE1967+Z1967*AF1970+AA1967*AE1970)</f>
        <v>-490.94530000850716</v>
      </c>
      <c r="AL1967" s="20"/>
      <c r="AM1967" s="11">
        <v>1</v>
      </c>
      <c r="AN1967" s="12">
        <v>0</v>
      </c>
      <c r="AO1967" s="13">
        <v>0</v>
      </c>
      <c r="AP1967" s="14">
        <v>0</v>
      </c>
      <c r="AR1967" s="1">
        <f t="shared" ref="AR1967" si="20866">AH1967*AM1967+AJ1967*AM1970-AI1967*AN1967-AK1967*AN1970</f>
        <v>4487.3102180670248</v>
      </c>
      <c r="AS1967" s="4">
        <f t="shared" ref="AS1967" si="20867">(AH1967*AN1967+AI1967*AM1967+AJ1967*AN1970+AK1967*AM1970)</f>
        <v>0</v>
      </c>
      <c r="AT1967" s="2">
        <f t="shared" ref="AT1967" si="20868">AH1967*AO1967+AJ1967*AO1970-AI1967*AP1967-AK1967*AP1970</f>
        <v>0</v>
      </c>
      <c r="AU1967" s="3">
        <f t="shared" ref="AU1967" si="20869">(AH1967*AP1967+AI1967*AO1967+AJ1967*AP1970+AK1967*AO1970)</f>
        <v>-490.94530000850716</v>
      </c>
      <c r="AV1967" s="20"/>
      <c r="AW1967" s="11">
        <v>1</v>
      </c>
      <c r="AX1967" s="12">
        <v>0</v>
      </c>
      <c r="AY1967" s="13">
        <v>0</v>
      </c>
      <c r="AZ1967" s="40">
        <f t="shared" ref="AZ1967" si="20870">$B1967*$AX$4</f>
        <v>8.3227014000000015</v>
      </c>
      <c r="BA1967" s="20"/>
      <c r="BB1967" s="1">
        <f t="shared" ref="BB1967" si="20871">AR1967*AW1967+AT1967*AW1970-AS1967*AX1967-AU1967*AX1970</f>
        <v>4487.3102180670248</v>
      </c>
      <c r="BC1967" s="4">
        <f t="shared" ref="BC1967" si="20872">(AR1967*AX1967+AS1967*AW1967+AT1967*AX1970+AU1967*AW1970)</f>
        <v>0</v>
      </c>
      <c r="BD1967" s="2">
        <f t="shared" ref="BD1967" si="20873">AR1967*AY1967+AT1967*AY1970-AS1967*AZ1967-AU1967*AZ1970</f>
        <v>0</v>
      </c>
      <c r="BE1967" s="3">
        <f t="shared" ref="BE1967" si="20874">(AR1967*AZ1967+AS1967*AY1967+AT1967*AZ1970+AU1967*AY1970)</f>
        <v>36855.597734132236</v>
      </c>
      <c r="BF1967" s="20"/>
      <c r="BG1967" s="11">
        <v>1</v>
      </c>
      <c r="BH1967" s="12">
        <v>0</v>
      </c>
      <c r="BI1967" s="13">
        <v>0</v>
      </c>
      <c r="BJ1967" s="14">
        <v>0</v>
      </c>
      <c r="BK1967" s="20"/>
      <c r="BL1967" s="1">
        <f t="shared" ref="BL1967" si="20875">BB1967*BG1967+BD1967*BG1970-BC1967*BH1967-BE1967*BH1970</f>
        <v>-318727.9083184675</v>
      </c>
      <c r="BM1967" s="4">
        <f t="shared" ref="BM1967" si="20876">(BB1967*BH1967+BC1967*BG1967+BD1967*BH1970+BE1967*BG1970)</f>
        <v>0</v>
      </c>
      <c r="BN1967" s="2">
        <f t="shared" ref="BN1967" si="20877">BB1967*BI1967+BD1967*BI1970-BC1967*BJ1967-BE1967*BJ1970</f>
        <v>0</v>
      </c>
      <c r="BO1967" s="3">
        <f t="shared" ref="BO1967" si="20878">(BB1967*BJ1967+BC1967*BI1967+BD1967*BJ1970+BE1967*BI1970)</f>
        <v>36855.597734132236</v>
      </c>
      <c r="BP1967" s="20"/>
      <c r="BQ1967" s="11">
        <v>1</v>
      </c>
      <c r="BR1967" s="12">
        <v>0</v>
      </c>
      <c r="BS1967" s="13">
        <v>0</v>
      </c>
      <c r="BT1967" s="40">
        <f t="shared" ref="BT1967" si="20879">$B1967*BR$4</f>
        <v>6.9354144000000009</v>
      </c>
      <c r="BU1967" s="20"/>
      <c r="BV1967" s="1">
        <f t="shared" ref="BV1967" si="20880">BL1967*BQ1967+BN1967*BQ1970-BM1967*BR1967-BO1967*BR1970</f>
        <v>-318727.9083184675</v>
      </c>
      <c r="BW1967" s="4">
        <f t="shared" ref="BW1967" si="20881">(BL1967*BR1967+BM1967*BQ1967+BN1967*BR1970+BO1967*BQ1970)</f>
        <v>0</v>
      </c>
      <c r="BX1967" s="2">
        <f t="shared" ref="BX1967" si="20882">BL1967*BS1967+BN1967*BS1970-BM1967*BT1967-BO1967*BT1970</f>
        <v>0</v>
      </c>
      <c r="BY1967" s="3">
        <f t="shared" ref="BY1967" si="20883">(BL1967*BT1967+BM1967*BS1967+BN1967*BT1970+BO1967*BS1970)</f>
        <v>-2173654.5272996472</v>
      </c>
      <c r="BZ1967" s="20"/>
      <c r="CA1967" s="11">
        <v>1</v>
      </c>
      <c r="CB1967" s="12">
        <v>0</v>
      </c>
      <c r="CC1967" s="13">
        <v>0</v>
      </c>
      <c r="CD1967" s="14">
        <v>0</v>
      </c>
      <c r="CE1967" s="20"/>
      <c r="CF1967" s="1">
        <f t="shared" ref="CF1967" si="20884">BV1967*CA1967+BX1967*CA1970-BW1967*CB1967-BY1967*CB1970</f>
        <v>8285407.0491413139</v>
      </c>
      <c r="CG1967" s="4">
        <f t="shared" ref="CG1967" si="20885">(BV1967*CB1967+BW1967*CA1967+BX1967*CB1970+BY1967*CA1970)</f>
        <v>0</v>
      </c>
      <c r="CH1967" s="2">
        <f t="shared" ref="CH1967" si="20886">BV1967*CC1967+BX1967*CC1970-BW1967*CD1967-BY1967*CD1970</f>
        <v>0</v>
      </c>
      <c r="CI1967" s="3">
        <f t="shared" ref="CI1967" si="20887">(BV1967*CD1967+BW1967*CC1967+BX1967*CD1970+BY1967*CC1970)</f>
        <v>-2173654.5272996472</v>
      </c>
      <c r="CJ1967" s="28"/>
      <c r="CK1967" s="11">
        <v>1</v>
      </c>
      <c r="CL1967" s="12">
        <v>0</v>
      </c>
      <c r="CM1967" s="13">
        <v>0</v>
      </c>
      <c r="CN1967" s="14">
        <v>0</v>
      </c>
      <c r="CP1967" s="1">
        <f t="shared" ref="CP1967" si="20888">CF1967*CK1967+CH1967*CK1970-CG1967*CL1967-CI1967*CL1970</f>
        <v>8285407.0491413139</v>
      </c>
      <c r="CQ1967" s="4">
        <f t="shared" ref="CQ1967" si="20889">(CF1967*CL1967+CG1967*CK1967+CH1967*CL1970+CI1967*CK1970)</f>
        <v>-2173654.5272996472</v>
      </c>
      <c r="CR1967" s="2">
        <f t="shared" ref="CR1967" si="20890">CF1967*CM1967+CH1967*CM1970-CG1967*CN1967-CI1967*CN1970</f>
        <v>0</v>
      </c>
      <c r="CS1967" s="3">
        <f t="shared" ref="CS1967" si="20891">(CF1967*CN1967+CG1967*CM1967+CH1967*CN1970+CI1967*CM1970)</f>
        <v>-2173654.5272996472</v>
      </c>
      <c r="CU1967" s="29">
        <f t="shared" ref="CU1967" si="20892">20*LOG(((1+$CL$4)/$CL$4)/((CP1967+CP1970)^2+(CQ1967+CQ1970)^2)^0.5)</f>
        <v>-144.54628490566873</v>
      </c>
      <c r="CW1967" s="53">
        <f t="shared" ref="CW1967" si="20893">((CP1967^2+CQ1967^2)^0.5)/((CP1970^2+CQ1970^2)^0.5)</f>
        <v>0.26234734327566323</v>
      </c>
    </row>
    <row r="1968" spans="1:101" ht="18" customHeight="1" thickBot="1">
      <c r="D1968" s="11"/>
      <c r="E1968" s="13"/>
      <c r="F1968" s="13"/>
      <c r="G1968" s="15"/>
      <c r="H1968" s="10"/>
      <c r="I1968" s="11"/>
      <c r="J1968" s="13"/>
      <c r="K1968" s="13"/>
      <c r="L1968" s="15"/>
      <c r="N1968" s="5"/>
      <c r="Q1968" s="6"/>
      <c r="S1968" s="11"/>
      <c r="T1968" s="13"/>
      <c r="U1968" s="13"/>
      <c r="V1968" s="15"/>
      <c r="W1968" s="20"/>
      <c r="X1968" s="5"/>
      <c r="AA1968" s="6"/>
      <c r="AB1968" s="20"/>
      <c r="AC1968" s="11"/>
      <c r="AD1968" s="13"/>
      <c r="AE1968" s="13"/>
      <c r="AF1968" s="15"/>
      <c r="AG1968" s="20"/>
      <c r="AH1968" s="5"/>
      <c r="AK1968" s="6"/>
      <c r="AL1968" s="20"/>
      <c r="AM1968" s="11"/>
      <c r="AN1968" s="13"/>
      <c r="AO1968" s="13"/>
      <c r="AP1968" s="15"/>
      <c r="AR1968" s="5"/>
      <c r="AU1968" s="6"/>
      <c r="AW1968" s="11"/>
      <c r="AX1968" s="13"/>
      <c r="AY1968" s="13"/>
      <c r="AZ1968" s="15"/>
      <c r="BA1968" s="20"/>
      <c r="BB1968" s="5"/>
      <c r="BE1968" s="6"/>
      <c r="BG1968" s="11"/>
      <c r="BH1968" s="13"/>
      <c r="BI1968" s="13"/>
      <c r="BJ1968" s="15"/>
      <c r="BL1968" s="5"/>
      <c r="BO1968" s="6"/>
      <c r="BQ1968" s="11"/>
      <c r="BR1968" s="13"/>
      <c r="BS1968" s="13"/>
      <c r="BT1968" s="15"/>
      <c r="BU1968" s="20"/>
      <c r="BV1968" s="5"/>
      <c r="BY1968" s="6"/>
      <c r="CA1968" s="11"/>
      <c r="CB1968" s="13"/>
      <c r="CC1968" s="13"/>
      <c r="CD1968" s="15"/>
      <c r="CF1968" s="5"/>
      <c r="CI1968" s="6"/>
      <c r="CK1968" s="11"/>
      <c r="CL1968" s="13"/>
      <c r="CM1968" s="13"/>
      <c r="CN1968" s="15"/>
      <c r="CP1968" s="5"/>
      <c r="CS1968" s="6"/>
      <c r="CW1968" s="54"/>
    </row>
    <row r="1969" spans="1:101" ht="18" customHeight="1" thickBot="1">
      <c r="D1969" s="11" t="s">
        <v>101</v>
      </c>
      <c r="E1969" s="13"/>
      <c r="F1969" s="13" t="s">
        <v>102</v>
      </c>
      <c r="G1969" s="15"/>
      <c r="H1969" s="10"/>
      <c r="I1969" s="11" t="s">
        <v>106</v>
      </c>
      <c r="J1969" s="13"/>
      <c r="K1969" s="13" t="s">
        <v>105</v>
      </c>
      <c r="L1969" s="15"/>
      <c r="N1969" s="194" t="s">
        <v>16</v>
      </c>
      <c r="O1969" s="195"/>
      <c r="P1969" s="196" t="s">
        <v>17</v>
      </c>
      <c r="Q1969" s="197"/>
      <c r="S1969" s="11" t="s">
        <v>4</v>
      </c>
      <c r="T1969" s="13"/>
      <c r="U1969" s="13" t="s">
        <v>5</v>
      </c>
      <c r="V1969" s="15"/>
      <c r="W1969" s="20"/>
      <c r="X1969" s="194" t="s">
        <v>111</v>
      </c>
      <c r="Y1969" s="195"/>
      <c r="Z1969" s="196" t="s">
        <v>110</v>
      </c>
      <c r="AA1969" s="197"/>
      <c r="AB1969" s="20"/>
      <c r="AC1969" s="11" t="s">
        <v>18</v>
      </c>
      <c r="AD1969" s="13"/>
      <c r="AE1969" s="13" t="s">
        <v>19</v>
      </c>
      <c r="AF1969" s="15"/>
      <c r="AG1969" s="20"/>
      <c r="AH1969" s="194" t="s">
        <v>114</v>
      </c>
      <c r="AI1969" s="195"/>
      <c r="AJ1969" s="196" t="s">
        <v>115</v>
      </c>
      <c r="AK1969" s="197"/>
      <c r="AL1969" s="20"/>
      <c r="AM1969" s="11" t="s">
        <v>138</v>
      </c>
      <c r="AN1969" s="13"/>
      <c r="AO1969" s="13" t="s">
        <v>137</v>
      </c>
      <c r="AP1969" s="15"/>
      <c r="AR1969" s="194" t="s">
        <v>117</v>
      </c>
      <c r="AS1969" s="195"/>
      <c r="AT1969" s="196" t="s">
        <v>118</v>
      </c>
      <c r="AU1969" s="197"/>
      <c r="AV1969" s="36"/>
      <c r="AW1969" s="11" t="s">
        <v>142</v>
      </c>
      <c r="AX1969" s="13"/>
      <c r="AY1969" s="13" t="s">
        <v>141</v>
      </c>
      <c r="AZ1969" s="15"/>
      <c r="BA1969" s="20"/>
      <c r="BB1969" s="194" t="s">
        <v>122</v>
      </c>
      <c r="BC1969" s="195"/>
      <c r="BD1969" s="196" t="s">
        <v>121</v>
      </c>
      <c r="BE1969" s="197"/>
      <c r="BF1969" s="36"/>
      <c r="BG1969" s="11" t="s">
        <v>145</v>
      </c>
      <c r="BH1969" s="13"/>
      <c r="BI1969" s="13" t="s">
        <v>146</v>
      </c>
      <c r="BJ1969" s="15"/>
      <c r="BK1969" s="36"/>
      <c r="BL1969" s="194" t="s">
        <v>125</v>
      </c>
      <c r="BM1969" s="195"/>
      <c r="BN1969" s="196" t="s">
        <v>126</v>
      </c>
      <c r="BO1969" s="197"/>
      <c r="BP1969" s="36"/>
      <c r="BQ1969" s="11" t="s">
        <v>150</v>
      </c>
      <c r="BR1969" s="13"/>
      <c r="BS1969" s="13" t="s">
        <v>149</v>
      </c>
      <c r="BT1969" s="15"/>
      <c r="BU1969" s="20"/>
      <c r="BV1969" s="194" t="s">
        <v>129</v>
      </c>
      <c r="BW1969" s="195"/>
      <c r="BX1969" s="196" t="s">
        <v>130</v>
      </c>
      <c r="BY1969" s="197"/>
      <c r="BZ1969" s="36"/>
      <c r="CA1969" s="11" t="s">
        <v>154</v>
      </c>
      <c r="CB1969" s="13"/>
      <c r="CC1969" s="13" t="s">
        <v>153</v>
      </c>
      <c r="CD1969" s="15"/>
      <c r="CE1969" s="36"/>
      <c r="CF1969" s="194" t="s">
        <v>134</v>
      </c>
      <c r="CG1969" s="195"/>
      <c r="CH1969" s="196" t="s">
        <v>133</v>
      </c>
      <c r="CI1969" s="197"/>
      <c r="CK1969" s="11" t="s">
        <v>159</v>
      </c>
      <c r="CL1969" s="13"/>
      <c r="CM1969" s="13" t="s">
        <v>158</v>
      </c>
      <c r="CN1969" s="15"/>
      <c r="CP1969" s="109" t="s">
        <v>161</v>
      </c>
      <c r="CQ1969" s="110"/>
      <c r="CR1969" s="111" t="s">
        <v>162</v>
      </c>
      <c r="CS1969" s="112"/>
      <c r="CU1969" s="38" t="s">
        <v>29</v>
      </c>
      <c r="CW1969" s="55" t="s">
        <v>47</v>
      </c>
    </row>
    <row r="1970" spans="1:101" ht="18" customHeight="1" thickTop="1" thickBot="1">
      <c r="D1970" s="16">
        <v>0</v>
      </c>
      <c r="E1970" s="17">
        <f t="shared" ref="E1970" si="20894">$B1967*$E$4</f>
        <v>3.9583728000000002</v>
      </c>
      <c r="F1970" s="18">
        <v>1</v>
      </c>
      <c r="G1970" s="19">
        <v>0</v>
      </c>
      <c r="H1970" s="10"/>
      <c r="I1970" s="16">
        <v>0</v>
      </c>
      <c r="J1970" s="17">
        <v>0</v>
      </c>
      <c r="K1970" s="18">
        <v>1</v>
      </c>
      <c r="L1970" s="19">
        <v>0</v>
      </c>
      <c r="N1970" s="1">
        <f t="shared" ref="N1970" si="20895">D1970*I1967+F1970*I1970-E1970*J1967-G1970*J1970</f>
        <v>0</v>
      </c>
      <c r="O1970" s="4">
        <f t="shared" ref="O1970" si="20896">(D1970*J1967+E1970*I1967+F1970*J1970+G1970*I1970)</f>
        <v>3.9583728000000002</v>
      </c>
      <c r="P1970" s="2">
        <f t="shared" ref="P1970" si="20897">D1970*K1967+F1970*K1970-E1970*L1967-G1970*L1970</f>
        <v>-26.452955717688326</v>
      </c>
      <c r="Q1970" s="3">
        <f t="shared" ref="Q1970" si="20898">(D1970*L1967+E1970*K1967+F1970*L1970+G1970*K1970)</f>
        <v>0</v>
      </c>
      <c r="S1970" s="16">
        <v>0</v>
      </c>
      <c r="T1970" s="17">
        <f t="shared" ref="T1970" si="20899">$B1967*$T$4</f>
        <v>8.7697728000000001</v>
      </c>
      <c r="U1970" s="18">
        <v>1</v>
      </c>
      <c r="V1970" s="19">
        <v>0</v>
      </c>
      <c r="W1970" s="20"/>
      <c r="X1970" s="1">
        <f t="shared" ref="X1970" si="20900">N1970*S1967+P1970*S1970-O1970*T1967-Q1970*T1970</f>
        <v>0</v>
      </c>
      <c r="Y1970" s="4">
        <f t="shared" ref="Y1970" si="20901">(N1970*T1967+O1970*S1967+P1970*T1970+Q1970*S1970)</f>
        <v>-228.02803873258756</v>
      </c>
      <c r="Z1970" s="2">
        <f t="shared" ref="Z1970" si="20902">N1970*U1967+P1970*U1970-O1970*V1967-Q1970*V1970</f>
        <v>-26.452955717688326</v>
      </c>
      <c r="AA1970" s="3">
        <f t="shared" ref="AA1970" si="20903">(N1970*V1967+O1970*U1967+P1970*V1970+Q1970*U1970)</f>
        <v>0</v>
      </c>
      <c r="AB1970" s="20"/>
      <c r="AC1970" s="16">
        <v>0</v>
      </c>
      <c r="AD1970" s="17">
        <v>0</v>
      </c>
      <c r="AE1970" s="18">
        <v>1</v>
      </c>
      <c r="AF1970" s="19">
        <v>0</v>
      </c>
      <c r="AG1970" s="20"/>
      <c r="AH1970" s="1">
        <f t="shared" ref="AH1970" si="20904">X1970*AC1967+Z1970*AC1970-Y1970*AD1967-AA1970*AD1970</f>
        <v>0</v>
      </c>
      <c r="AI1970" s="4">
        <f t="shared" ref="AI1970" si="20905">(X1970*AD1967+Y1970*AC1967+Z1970*AD1970+AA1970*AC1970)</f>
        <v>-228.02803873258756</v>
      </c>
      <c r="AJ1970" s="2">
        <f t="shared" ref="AJ1970" si="20906">X1970*AE1967+Z1970*AE1970-Y1970*AF1967-AA1970*AF1970</f>
        <v>1871.3563214812727</v>
      </c>
      <c r="AK1970" s="3">
        <f t="shared" ref="AK1970" si="20907">(X1970*AF1967+Y1970*AE1967+Z1970*AF1970+AA1970*AE1970)</f>
        <v>0</v>
      </c>
      <c r="AL1970" s="20"/>
      <c r="AM1970" s="16">
        <v>0</v>
      </c>
      <c r="AN1970" s="17">
        <f t="shared" ref="AN1970" si="20908">$B1967*$AN$4</f>
        <v>9.2619936000000003</v>
      </c>
      <c r="AO1970" s="18">
        <v>1</v>
      </c>
      <c r="AP1970" s="19">
        <v>0</v>
      </c>
      <c r="AR1970" s="1">
        <f t="shared" ref="AR1970" si="20909">AH1970*AM1967+AJ1970*AM1970-AI1970*AN1967-AK1970*AN1970</f>
        <v>0</v>
      </c>
      <c r="AS1970" s="4">
        <f t="shared" ref="AS1970" si="20910">(AH1970*AN1967+AI1970*AM1967+AJ1970*AN1970+AK1970*AM1970)</f>
        <v>17104.462234146504</v>
      </c>
      <c r="AT1970" s="2">
        <f t="shared" ref="AT1970" si="20911">AH1970*AO1967+AJ1970*AO1970-AI1970*AP1967-AK1970*AP1970</f>
        <v>1871.3563214812727</v>
      </c>
      <c r="AU1970" s="3">
        <f t="shared" ref="AU1970" si="20912">(AH1970*AP1967+AI1970*AO1967+AJ1970*AP1970+AK1970*AO1970)</f>
        <v>0</v>
      </c>
      <c r="AV1970" s="20"/>
      <c r="AW1970" s="16">
        <v>0</v>
      </c>
      <c r="AX1970" s="17">
        <v>0</v>
      </c>
      <c r="AY1970" s="18">
        <v>1</v>
      </c>
      <c r="AZ1970" s="19">
        <v>0</v>
      </c>
      <c r="BA1970" s="20"/>
      <c r="BB1970" s="1">
        <f t="shared" ref="BB1970" si="20913">AR1970*AW1967+AT1970*AW1970-AS1970*AX1967-AU1970*AX1970</f>
        <v>0</v>
      </c>
      <c r="BC1970" s="4">
        <f t="shared" ref="BC1970" si="20914">(AR1970*AX1967+AS1970*AW1967+AT1970*AX1970+AU1970*AW1970)</f>
        <v>17104.462234146504</v>
      </c>
      <c r="BD1970" s="2">
        <f t="shared" ref="BD1970" si="20915">AR1970*AY1967+AT1970*AY1970-AS1970*AZ1967-AU1970*AZ1970</f>
        <v>-140483.975460897</v>
      </c>
      <c r="BE1970" s="3">
        <f t="shared" ref="BE1970" si="20916">(AR1970*AZ1967+AS1970*AY1967+AT1970*AZ1970+AU1970*AY1970)</f>
        <v>0</v>
      </c>
      <c r="BF1970" s="20"/>
      <c r="BG1970" s="16">
        <v>0</v>
      </c>
      <c r="BH1970" s="17">
        <f t="shared" ref="BH1970" si="20917">$B1967*$BH$4</f>
        <v>8.7697728000000001</v>
      </c>
      <c r="BI1970" s="18">
        <v>1</v>
      </c>
      <c r="BJ1970" s="19">
        <v>0</v>
      </c>
      <c r="BK1970" s="20"/>
      <c r="BL1970" s="1">
        <f t="shared" ref="BL1970" si="20918">BB1970*BG1967+BD1970*BG1970-BC1970*BH1967-BE1970*BH1970</f>
        <v>0</v>
      </c>
      <c r="BM1970" s="4">
        <f t="shared" ref="BM1970" si="20919">(BB1970*BH1967+BC1970*BG1967+BD1970*BH1970+BE1970*BG1970)</f>
        <v>-1214908.0845986956</v>
      </c>
      <c r="BN1970" s="2">
        <f t="shared" ref="BN1970" si="20920">BB1970*BI1967+BD1970*BI1970-BC1970*BJ1967-BE1970*BJ1970</f>
        <v>-140483.975460897</v>
      </c>
      <c r="BO1970" s="3">
        <f t="shared" ref="BO1970" si="20921">(BB1970*BJ1967+BC1970*BI1967+BD1970*BJ1970+BE1970*BI1970)</f>
        <v>0</v>
      </c>
      <c r="BP1970" s="20"/>
      <c r="BQ1970" s="16">
        <v>0</v>
      </c>
      <c r="BR1970" s="17">
        <v>0</v>
      </c>
      <c r="BS1970" s="18">
        <v>1</v>
      </c>
      <c r="BT1970" s="19">
        <v>0</v>
      </c>
      <c r="BU1970" s="20"/>
      <c r="BV1970" s="1">
        <f t="shared" ref="BV1970" si="20922">BL1970*BQ1967+BN1970*BQ1970-BM1970*BR1967-BO1970*BR1970</f>
        <v>0</v>
      </c>
      <c r="BW1970" s="4">
        <f t="shared" ref="BW1970" si="20923">(BL1970*BR1967+BM1970*BQ1967+BN1970*BR1970+BO1970*BQ1970)</f>
        <v>-1214908.0845986956</v>
      </c>
      <c r="BX1970" s="2">
        <f t="shared" ref="BX1970" si="20924">BL1970*BS1967+BN1970*BS1970-BM1970*BT1967-BO1970*BT1970</f>
        <v>8285407.0491413148</v>
      </c>
      <c r="BY1970" s="3">
        <f t="shared" ref="BY1970" si="20925">(BL1970*BT1967+BM1970*BS1967+BN1970*BT1970+BO1970*BS1970)</f>
        <v>0</v>
      </c>
      <c r="BZ1970" s="20"/>
      <c r="CA1970" s="16">
        <v>0</v>
      </c>
      <c r="CB1970" s="17">
        <f t="shared" ref="CB1970" si="20926">$B1967*$CB$4</f>
        <v>3.9583728000000002</v>
      </c>
      <c r="CC1970" s="18">
        <v>1</v>
      </c>
      <c r="CD1970" s="19">
        <v>0</v>
      </c>
      <c r="CE1970" s="20"/>
      <c r="CF1970" s="1">
        <f t="shared" ref="CF1970" si="20927">BV1970*CA1967+BX1970*CA1970-BW1970*CB1967-BY1970*CB1970</f>
        <v>0</v>
      </c>
      <c r="CG1970" s="4">
        <f t="shared" ref="CG1970" si="20928">(BV1970*CB1967+BW1970*CA1967+BX1970*CB1970+BY1970*CA1970)</f>
        <v>31581821.815650553</v>
      </c>
      <c r="CH1970" s="2">
        <f t="shared" ref="CH1970" si="20929">BV1970*CC1967+BX1970*CC1970-BW1970*CD1967-BY1970*CD1970</f>
        <v>8285407.0491413148</v>
      </c>
      <c r="CI1970" s="3">
        <f t="shared" ref="CI1970" si="20930">(BV1970*CD1967+BW1970*CC1967+BX1970*CD1970+BY1970*CC1970)</f>
        <v>0</v>
      </c>
      <c r="CK1970" s="16">
        <f t="shared" ref="CK1970" si="20931">1/$CL$4</f>
        <v>1</v>
      </c>
      <c r="CL1970" s="17">
        <v>0</v>
      </c>
      <c r="CM1970" s="18">
        <v>1</v>
      </c>
      <c r="CN1970" s="19">
        <v>0</v>
      </c>
      <c r="CP1970" s="1">
        <f t="shared" ref="CP1970" si="20932">CF1970*CK1967+CH1970*CK1970-CG1970*CL1967-CI1970*CL1970</f>
        <v>8285407.0491413148</v>
      </c>
      <c r="CQ1970" s="4">
        <f t="shared" ref="CQ1970" si="20933">(CF1970*CL1967+CG1970*CK1967+CH1970*CL1970+CI1970*CK1970)</f>
        <v>31581821.815650553</v>
      </c>
      <c r="CR1970" s="2">
        <f t="shared" ref="CR1970" si="20934">CF1970*CM1967+CH1970*CM1970-CG1970*CN1967-CI1970*CN1970</f>
        <v>8285407.0491413148</v>
      </c>
      <c r="CS1970" s="3">
        <f t="shared" ref="CS1970" si="20935">(CF1970*CN1967+CG1970*CM1967+CH1970*CN1970+CI1970*CM1970)</f>
        <v>0</v>
      </c>
      <c r="CU1970" s="39">
        <f t="shared" ref="CU1970" si="20936">(180/PI())*ATAN(-1*(CQ1967/CP1967))</f>
        <v>14.700120849135597</v>
      </c>
      <c r="CW1970" s="56">
        <f t="shared" ref="CW1970" si="20937">20*LOG(((1-(10^(CU1967/20)^2)*(1-((1-CW1967)/(1+CW1967))^2))^0.5))</f>
        <v>-9.6432746655328773E-15</v>
      </c>
    </row>
    <row r="1971" spans="1:101" ht="18" customHeight="1">
      <c r="E1971" s="20"/>
      <c r="F1971" s="20"/>
      <c r="G1971" s="20"/>
      <c r="H1971" s="20"/>
      <c r="I1971" s="20"/>
      <c r="J1971" s="20"/>
      <c r="K1971" s="20"/>
      <c r="L1971" s="20"/>
      <c r="M1971" s="20"/>
      <c r="N1971" s="20"/>
      <c r="O1971" s="20"/>
      <c r="P1971" s="20"/>
      <c r="Q1971" s="20"/>
      <c r="R1971" s="20"/>
      <c r="S1971" s="20"/>
      <c r="T1971" s="20"/>
      <c r="U1971" s="20"/>
      <c r="V1971" s="20"/>
      <c r="W1971" s="20"/>
      <c r="X1971" s="20"/>
      <c r="Y1971" s="20"/>
      <c r="Z1971" s="20"/>
      <c r="AA1971" s="20"/>
      <c r="AB1971" s="30"/>
      <c r="AC1971" s="20"/>
      <c r="AD1971" s="20"/>
      <c r="AE1971" s="20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</row>
    <row r="1972" spans="1:101" ht="18" customHeight="1"/>
    <row r="1973" spans="1:101" ht="18" customHeight="1" thickBot="1">
      <c r="A1973" s="23"/>
      <c r="B1973" s="23"/>
      <c r="C1973" s="23"/>
      <c r="D1973" s="20" t="s">
        <v>6</v>
      </c>
      <c r="E1973" s="20"/>
      <c r="F1973" s="20"/>
      <c r="G1973" s="20"/>
      <c r="H1973" s="20"/>
      <c r="I1973" s="20" t="s">
        <v>7</v>
      </c>
      <c r="J1973" s="20"/>
      <c r="K1973" s="20"/>
      <c r="L1973" s="20"/>
      <c r="M1973" s="23"/>
      <c r="N1973" s="23"/>
      <c r="O1973" s="24" t="s">
        <v>8</v>
      </c>
      <c r="P1973" s="23"/>
      <c r="Q1973" s="23"/>
      <c r="R1973" s="23"/>
      <c r="S1973" s="20"/>
      <c r="T1973" s="20" t="s">
        <v>9</v>
      </c>
      <c r="U1973" s="23"/>
      <c r="V1973" s="23"/>
      <c r="W1973" s="23"/>
      <c r="X1973" s="23"/>
      <c r="Y1973" s="24" t="s">
        <v>10</v>
      </c>
      <c r="Z1973" s="23"/>
      <c r="AA1973" s="23"/>
      <c r="AB1973" s="23"/>
      <c r="AC1973" s="24" t="s">
        <v>11</v>
      </c>
      <c r="AD1973" s="20"/>
      <c r="AE1973" s="20"/>
      <c r="AF1973" s="20"/>
      <c r="AG1973" s="20"/>
      <c r="AH1973" s="23"/>
      <c r="AI1973" s="24" t="s">
        <v>12</v>
      </c>
      <c r="AJ1973" s="23"/>
      <c r="AK1973" s="23"/>
      <c r="AL1973" s="20"/>
      <c r="AM1973" s="24" t="s">
        <v>21</v>
      </c>
      <c r="AN1973" s="20"/>
      <c r="AO1973" s="23"/>
      <c r="AP1973" s="23"/>
      <c r="AQ1973" s="23"/>
      <c r="AR1973" s="23"/>
      <c r="AS1973" s="24" t="s">
        <v>87</v>
      </c>
      <c r="AT1973" s="23"/>
      <c r="AU1973" s="23"/>
      <c r="AV1973" s="23"/>
      <c r="AW1973" s="24" t="s">
        <v>22</v>
      </c>
      <c r="AX1973" s="20"/>
      <c r="AY1973" s="20"/>
      <c r="AZ1973" s="20"/>
      <c r="BA1973" s="20"/>
      <c r="BB1973" s="23"/>
      <c r="BC1973" s="24" t="s">
        <v>13</v>
      </c>
      <c r="BD1973" s="23"/>
      <c r="BE1973" s="23"/>
      <c r="BF1973" s="23"/>
      <c r="BG1973" s="24" t="s">
        <v>23</v>
      </c>
      <c r="BH1973" s="20"/>
      <c r="BI1973" s="23"/>
      <c r="BJ1973" s="23"/>
      <c r="BK1973" s="23"/>
      <c r="BL1973" s="23"/>
      <c r="BM1973" s="24" t="s">
        <v>24</v>
      </c>
      <c r="BN1973" s="23"/>
      <c r="BO1973" s="23"/>
      <c r="BP1973" s="23"/>
      <c r="BQ1973" s="24" t="s">
        <v>22</v>
      </c>
      <c r="BR1973" s="20"/>
      <c r="BS1973" s="20"/>
      <c r="BT1973" s="20"/>
      <c r="BU1973" s="20"/>
      <c r="BV1973" s="23"/>
      <c r="BW1973" s="24" t="s">
        <v>25</v>
      </c>
      <c r="BX1973" s="23"/>
      <c r="BY1973" s="23"/>
      <c r="BZ1973" s="23"/>
      <c r="CA1973" s="24" t="s">
        <v>23</v>
      </c>
      <c r="CB1973" s="20"/>
      <c r="CC1973" s="23"/>
      <c r="CD1973" s="23"/>
      <c r="CE1973" s="23"/>
      <c r="CF1973" s="23"/>
      <c r="CG1973" s="24" t="s">
        <v>88</v>
      </c>
      <c r="CH1973" s="23"/>
      <c r="CI1973" s="23"/>
      <c r="CJ1973" s="23"/>
      <c r="CK1973" s="24" t="s">
        <v>155</v>
      </c>
      <c r="CL1973" s="24"/>
      <c r="CM1973" s="23"/>
      <c r="CN1973" s="23"/>
      <c r="CO1973" s="23"/>
      <c r="CP1973" s="23"/>
      <c r="CQ1973" s="24" t="s">
        <v>89</v>
      </c>
      <c r="CR1973" s="23"/>
      <c r="CS1973" s="23"/>
    </row>
    <row r="1974" spans="1:101" ht="18" customHeight="1" thickBot="1">
      <c r="A1974" s="23"/>
      <c r="B1974" s="33"/>
      <c r="C1974" s="23"/>
      <c r="D1974" s="7" t="s">
        <v>99</v>
      </c>
      <c r="E1974" s="8"/>
      <c r="F1974" s="8" t="s">
        <v>100</v>
      </c>
      <c r="G1974" s="9"/>
      <c r="H1974" s="10"/>
      <c r="I1974" s="7" t="s">
        <v>103</v>
      </c>
      <c r="J1974" s="8"/>
      <c r="K1974" s="8" t="s">
        <v>104</v>
      </c>
      <c r="L1974" s="9"/>
      <c r="M1974" s="23"/>
      <c r="N1974" s="194" t="s">
        <v>74</v>
      </c>
      <c r="O1974" s="195"/>
      <c r="P1974" s="196" t="s">
        <v>75</v>
      </c>
      <c r="Q1974" s="197"/>
      <c r="R1974" s="23"/>
      <c r="S1974" s="7" t="s">
        <v>2</v>
      </c>
      <c r="T1974" s="8"/>
      <c r="U1974" s="8" t="s">
        <v>3</v>
      </c>
      <c r="V1974" s="9"/>
      <c r="W1974" s="20"/>
      <c r="X1974" s="194" t="s">
        <v>108</v>
      </c>
      <c r="Y1974" s="195"/>
      <c r="Z1974" s="196" t="s">
        <v>109</v>
      </c>
      <c r="AA1974" s="197"/>
      <c r="AB1974" s="20"/>
      <c r="AC1974" s="7" t="s">
        <v>107</v>
      </c>
      <c r="AD1974" s="8"/>
      <c r="AE1974" s="8" t="s">
        <v>14</v>
      </c>
      <c r="AF1974" s="9"/>
      <c r="AG1974" s="20"/>
      <c r="AH1974" s="194" t="s">
        <v>112</v>
      </c>
      <c r="AI1974" s="195"/>
      <c r="AJ1974" s="196" t="s">
        <v>113</v>
      </c>
      <c r="AK1974" s="197"/>
      <c r="AL1974" s="20"/>
      <c r="AM1974" s="106" t="s">
        <v>135</v>
      </c>
      <c r="AN1974" s="107"/>
      <c r="AO1974" s="107" t="s">
        <v>136</v>
      </c>
      <c r="AP1974" s="108"/>
      <c r="AQ1974" s="23"/>
      <c r="AR1974" s="194" t="s">
        <v>116</v>
      </c>
      <c r="AS1974" s="195"/>
      <c r="AT1974" s="196" t="s">
        <v>0</v>
      </c>
      <c r="AU1974" s="197"/>
      <c r="AV1974" s="36"/>
      <c r="AW1974" s="7" t="s">
        <v>139</v>
      </c>
      <c r="AX1974" s="8"/>
      <c r="AY1974" s="8" t="s">
        <v>140</v>
      </c>
      <c r="AZ1974" s="9"/>
      <c r="BA1974" s="20"/>
      <c r="BB1974" s="194" t="s">
        <v>119</v>
      </c>
      <c r="BC1974" s="195"/>
      <c r="BD1974" s="196" t="s">
        <v>120</v>
      </c>
      <c r="BE1974" s="197"/>
      <c r="BF1974" s="36"/>
      <c r="BG1974" s="190" t="s">
        <v>143</v>
      </c>
      <c r="BH1974" s="191"/>
      <c r="BI1974" s="192" t="s">
        <v>144</v>
      </c>
      <c r="BJ1974" s="193"/>
      <c r="BK1974" s="36"/>
      <c r="BL1974" s="194" t="s">
        <v>123</v>
      </c>
      <c r="BM1974" s="195"/>
      <c r="BN1974" s="196" t="s">
        <v>124</v>
      </c>
      <c r="BO1974" s="197"/>
      <c r="BP1974" s="36"/>
      <c r="BQ1974" s="7" t="s">
        <v>147</v>
      </c>
      <c r="BR1974" s="8"/>
      <c r="BS1974" s="8" t="s">
        <v>148</v>
      </c>
      <c r="BT1974" s="9"/>
      <c r="BU1974" s="20"/>
      <c r="BV1974" s="194" t="s">
        <v>127</v>
      </c>
      <c r="BW1974" s="195"/>
      <c r="BX1974" s="196" t="s">
        <v>128</v>
      </c>
      <c r="BY1974" s="197"/>
      <c r="BZ1974" s="36"/>
      <c r="CA1974" s="7" t="s">
        <v>151</v>
      </c>
      <c r="CB1974" s="8"/>
      <c r="CC1974" s="8" t="s">
        <v>152</v>
      </c>
      <c r="CD1974" s="9"/>
      <c r="CE1974" s="36"/>
      <c r="CF1974" s="194" t="s">
        <v>131</v>
      </c>
      <c r="CG1974" s="195"/>
      <c r="CH1974" s="196" t="s">
        <v>132</v>
      </c>
      <c r="CI1974" s="197"/>
      <c r="CJ1974" s="23"/>
      <c r="CK1974" s="7" t="s">
        <v>156</v>
      </c>
      <c r="CL1974" s="8"/>
      <c r="CM1974" s="8" t="s">
        <v>157</v>
      </c>
      <c r="CN1974" s="9"/>
      <c r="CO1974" s="23"/>
      <c r="CP1974" s="194" t="s">
        <v>160</v>
      </c>
      <c r="CQ1974" s="195"/>
      <c r="CR1974" s="196" t="s">
        <v>132</v>
      </c>
      <c r="CS1974" s="197"/>
      <c r="CU1974" s="26" t="s">
        <v>15</v>
      </c>
      <c r="CW1974" s="52" t="s">
        <v>46</v>
      </c>
    </row>
    <row r="1975" spans="1:101" ht="18" customHeight="1" thickTop="1" thickBot="1">
      <c r="B1975" s="34">
        <v>4.88</v>
      </c>
      <c r="D1975" s="11">
        <v>1</v>
      </c>
      <c r="E1975" s="12">
        <v>0</v>
      </c>
      <c r="F1975" s="13">
        <v>0</v>
      </c>
      <c r="G1975" s="14">
        <v>0</v>
      </c>
      <c r="H1975" s="10"/>
      <c r="I1975" s="11">
        <v>1</v>
      </c>
      <c r="J1975" s="12">
        <v>0</v>
      </c>
      <c r="K1975" s="13">
        <v>0</v>
      </c>
      <c r="L1975" s="40">
        <f t="shared" ref="L1975" si="20938">$B1975*$J$4</f>
        <v>6.9639552</v>
      </c>
      <c r="N1975" s="1">
        <f t="shared" ref="N1975" si="20939">D1975*I1975+F1975*I1978-E1975*J1975-G1975*J1978</f>
        <v>1</v>
      </c>
      <c r="O1975" s="4">
        <f t="shared" ref="O1975" si="20940">(D1975*J1975+E1975*I1975+F1975*J1978+G1975*I1978)</f>
        <v>0</v>
      </c>
      <c r="P1975" s="2">
        <f t="shared" ref="P1975" si="20941">D1975*K1975+F1975*K1978-E1975*L1975-G1975*L1978</f>
        <v>0</v>
      </c>
      <c r="Q1975" s="3">
        <f t="shared" ref="Q1975" si="20942">(D1975*L1975+E1975*K1975+F1975*L1978+G1975*K1978)</f>
        <v>6.9639552</v>
      </c>
      <c r="S1975" s="11">
        <v>1</v>
      </c>
      <c r="T1975" s="12">
        <v>0</v>
      </c>
      <c r="U1975" s="13">
        <v>0</v>
      </c>
      <c r="V1975" s="13">
        <v>0</v>
      </c>
      <c r="W1975" s="20"/>
      <c r="X1975" s="1">
        <f t="shared" ref="X1975" si="20943">N1975*S1975+P1975*S1978-O1975*T1975-Q1975*T1978</f>
        <v>-60.323631250964482</v>
      </c>
      <c r="Y1975" s="4">
        <f t="shared" ref="Y1975" si="20944">(N1975*T1975+O1975*S1975+P1975*T1978+Q1975*S1978)</f>
        <v>0</v>
      </c>
      <c r="Z1975" s="2">
        <f t="shared" ref="Z1975" si="20945">N1975*U1975+P1975*U1978-O1975*V1975-Q1975*V1978</f>
        <v>0</v>
      </c>
      <c r="AA1975" s="3">
        <f t="shared" ref="AA1975" si="20946">(N1975*V1975+O1975*U1975+P1975*V1978+Q1975*U1978)</f>
        <v>6.9639552</v>
      </c>
      <c r="AB1975" s="20"/>
      <c r="AC1975" s="11">
        <v>1</v>
      </c>
      <c r="AD1975" s="12">
        <v>0</v>
      </c>
      <c r="AE1975" s="13">
        <v>0</v>
      </c>
      <c r="AF1975" s="40">
        <f t="shared" ref="AF1975" si="20947">$B1975*$AD$4</f>
        <v>8.356951200000001</v>
      </c>
      <c r="AG1975" s="20"/>
      <c r="AH1975" s="1">
        <f t="shared" ref="AH1975" si="20948">X1975*AC1975+Z1975*AC1978-Y1975*AD1975-AA1975*AD1978</f>
        <v>-60.323631250964482</v>
      </c>
      <c r="AI1975" s="4">
        <f t="shared" ref="AI1975" si="20949">(X1975*AD1975+Y1975*AC1975+Z1975*AD1978+AA1975*AC1978)</f>
        <v>0</v>
      </c>
      <c r="AJ1975" s="2">
        <f t="shared" ref="AJ1975" si="20950">X1975*AE1975+Z1975*AE1978-Y1975*AF1975-AA1975*AF1978</f>
        <v>0</v>
      </c>
      <c r="AK1975" s="3">
        <f t="shared" ref="AK1975" si="20951">(X1975*AF1975+Y1975*AE1975+Z1975*AF1978+AA1975*AE1978)</f>
        <v>-497.15768737110523</v>
      </c>
      <c r="AL1975" s="20"/>
      <c r="AM1975" s="11">
        <v>1</v>
      </c>
      <c r="AN1975" s="12">
        <v>0</v>
      </c>
      <c r="AO1975" s="13">
        <v>0</v>
      </c>
      <c r="AP1975" s="14">
        <v>0</v>
      </c>
      <c r="AR1975" s="1">
        <f t="shared" ref="AR1975" si="20952">AH1975*AM1975+AJ1975*AM1978-AI1975*AN1975-AK1975*AN1978</f>
        <v>4563.2969520566994</v>
      </c>
      <c r="AS1975" s="4">
        <f t="shared" ref="AS1975" si="20953">(AH1975*AN1975+AI1975*AM1975+AJ1975*AN1978+AK1975*AM1978)</f>
        <v>0</v>
      </c>
      <c r="AT1975" s="2">
        <f t="shared" ref="AT1975" si="20954">AH1975*AO1975+AJ1975*AO1978-AI1975*AP1975-AK1975*AP1978</f>
        <v>0</v>
      </c>
      <c r="AU1975" s="3">
        <f t="shared" ref="AU1975" si="20955">(AH1975*AP1975+AI1975*AO1975+AJ1975*AP1978+AK1975*AO1978)</f>
        <v>-497.15768737110523</v>
      </c>
      <c r="AV1975" s="20"/>
      <c r="AW1975" s="11">
        <v>1</v>
      </c>
      <c r="AX1975" s="12">
        <v>0</v>
      </c>
      <c r="AY1975" s="13">
        <v>0</v>
      </c>
      <c r="AZ1975" s="40">
        <f t="shared" ref="AZ1975" si="20956">$B1975*$AX$4</f>
        <v>8.356951200000001</v>
      </c>
      <c r="BA1975" s="20"/>
      <c r="BB1975" s="1">
        <f t="shared" ref="BB1975" si="20957">AR1975*AW1975+AT1975*AW1978-AS1975*AX1975-AU1975*AX1978</f>
        <v>4563.2969520566994</v>
      </c>
      <c r="BC1975" s="4">
        <f t="shared" ref="BC1975" si="20958">(AR1975*AX1975+AS1975*AW1975+AT1975*AX1978+AU1975*AW1978)</f>
        <v>0</v>
      </c>
      <c r="BD1975" s="2">
        <f t="shared" ref="BD1975" si="20959">AR1975*AY1975+AT1975*AY1978-AS1975*AZ1975-AU1975*AZ1978</f>
        <v>0</v>
      </c>
      <c r="BE1975" s="3">
        <f t="shared" ref="BE1975" si="20960">(AR1975*AZ1975+AS1975*AY1975+AT1975*AZ1978+AU1975*AY1978)</f>
        <v>37638.092252075483</v>
      </c>
      <c r="BF1975" s="20"/>
      <c r="BG1975" s="11">
        <v>1</v>
      </c>
      <c r="BH1975" s="12">
        <v>0</v>
      </c>
      <c r="BI1975" s="13">
        <v>0</v>
      </c>
      <c r="BJ1975" s="14">
        <v>0</v>
      </c>
      <c r="BK1975" s="20"/>
      <c r="BL1975" s="1">
        <f t="shared" ref="BL1975" si="20961">BB1975*BG1975+BD1975*BG1978-BC1975*BH1975-BE1975*BH1978</f>
        <v>-326872.56441822613</v>
      </c>
      <c r="BM1975" s="4">
        <f t="shared" ref="BM1975" si="20962">(BB1975*BH1975+BC1975*BG1975+BD1975*BH1978+BE1975*BG1978)</f>
        <v>0</v>
      </c>
      <c r="BN1975" s="2">
        <f t="shared" ref="BN1975" si="20963">BB1975*BI1975+BD1975*BI1978-BC1975*BJ1975-BE1975*BJ1978</f>
        <v>0</v>
      </c>
      <c r="BO1975" s="3">
        <f t="shared" ref="BO1975" si="20964">(BB1975*BJ1975+BC1975*BI1975+BD1975*BJ1978+BE1975*BI1978)</f>
        <v>37638.092252075483</v>
      </c>
      <c r="BP1975" s="20"/>
      <c r="BQ1975" s="11">
        <v>1</v>
      </c>
      <c r="BR1975" s="12">
        <v>0</v>
      </c>
      <c r="BS1975" s="13">
        <v>0</v>
      </c>
      <c r="BT1975" s="40">
        <f t="shared" ref="BT1975" si="20965">$B1975*BR$4</f>
        <v>6.9639552</v>
      </c>
      <c r="BU1975" s="20"/>
      <c r="BV1975" s="1">
        <f t="shared" ref="BV1975" si="20966">BL1975*BQ1975+BN1975*BQ1978-BM1975*BR1975-BO1975*BR1978</f>
        <v>-326872.56441822613</v>
      </c>
      <c r="BW1975" s="4">
        <f t="shared" ref="BW1975" si="20967">(BL1975*BR1975+BM1975*BQ1975+BN1975*BR1978+BO1975*BQ1978)</f>
        <v>0</v>
      </c>
      <c r="BX1975" s="2">
        <f t="shared" ref="BX1975" si="20968">BL1975*BS1975+BN1975*BS1978-BM1975*BT1975-BO1975*BT1978</f>
        <v>0</v>
      </c>
      <c r="BY1975" s="3">
        <f t="shared" ref="BY1975" si="20969">(BL1975*BT1975+BM1975*BS1975+BN1975*BT1978+BO1975*BS1978)</f>
        <v>-2238687.802465565</v>
      </c>
      <c r="BZ1975" s="20"/>
      <c r="CA1975" s="11">
        <v>1</v>
      </c>
      <c r="CB1975" s="12">
        <v>0</v>
      </c>
      <c r="CC1975" s="13">
        <v>0</v>
      </c>
      <c r="CD1975" s="14">
        <v>0</v>
      </c>
      <c r="CE1975" s="20"/>
      <c r="CF1975" s="1">
        <f t="shared" ref="CF1975" si="20970">BV1975*CA1975+BX1975*CA1978-BW1975*CB1975-BY1975*CB1978</f>
        <v>8571155.6693802811</v>
      </c>
      <c r="CG1975" s="4">
        <f t="shared" ref="CG1975" si="20971">(BV1975*CB1975+BW1975*CA1975+BX1975*CB1978+BY1975*CA1978)</f>
        <v>0</v>
      </c>
      <c r="CH1975" s="2">
        <f t="shared" ref="CH1975" si="20972">BV1975*CC1975+BX1975*CC1978-BW1975*CD1975-BY1975*CD1978</f>
        <v>0</v>
      </c>
      <c r="CI1975" s="3">
        <f t="shared" ref="CI1975" si="20973">(BV1975*CD1975+BW1975*CC1975+BX1975*CD1978+BY1975*CC1978)</f>
        <v>-2238687.802465565</v>
      </c>
      <c r="CJ1975" s="28"/>
      <c r="CK1975" s="11">
        <v>1</v>
      </c>
      <c r="CL1975" s="12">
        <v>0</v>
      </c>
      <c r="CM1975" s="13">
        <v>0</v>
      </c>
      <c r="CN1975" s="14">
        <v>0</v>
      </c>
      <c r="CP1975" s="1">
        <f t="shared" ref="CP1975" si="20974">CF1975*CK1975+CH1975*CK1978-CG1975*CL1975-CI1975*CL1978</f>
        <v>8571155.6693802811</v>
      </c>
      <c r="CQ1975" s="4">
        <f t="shared" ref="CQ1975" si="20975">(CF1975*CL1975+CG1975*CK1975+CH1975*CL1978+CI1975*CK1978)</f>
        <v>-2238687.802465565</v>
      </c>
      <c r="CR1975" s="2">
        <f t="shared" ref="CR1975" si="20976">CF1975*CM1975+CH1975*CM1978-CG1975*CN1975-CI1975*CN1978</f>
        <v>0</v>
      </c>
      <c r="CS1975" s="3">
        <f t="shared" ref="CS1975" si="20977">(CF1975*CN1975+CG1975*CM1975+CH1975*CN1978+CI1975*CM1978)</f>
        <v>-2238687.802465565</v>
      </c>
      <c r="CU1975" s="29">
        <f t="shared" ref="CU1975" si="20978">20*LOG(((1+$CL$4)/$CL$4)/((CP1975+CP1978)^2+(CQ1975+CQ1978)^2)^0.5)</f>
        <v>-144.87431447619943</v>
      </c>
      <c r="CW1975" s="53">
        <f t="shared" ref="CW1975" si="20979">((CP1975^2+CQ1975^2)^0.5)/((CP1978^2+CQ1978^2)^0.5)</f>
        <v>0.26118855949182129</v>
      </c>
    </row>
    <row r="1976" spans="1:101" ht="18" customHeight="1" thickBot="1">
      <c r="D1976" s="11"/>
      <c r="E1976" s="13"/>
      <c r="F1976" s="13"/>
      <c r="G1976" s="15"/>
      <c r="H1976" s="10"/>
      <c r="I1976" s="11"/>
      <c r="J1976" s="13"/>
      <c r="K1976" s="13"/>
      <c r="L1976" s="15"/>
      <c r="N1976" s="5"/>
      <c r="Q1976" s="6"/>
      <c r="S1976" s="11"/>
      <c r="T1976" s="13"/>
      <c r="U1976" s="13"/>
      <c r="V1976" s="15"/>
      <c r="W1976" s="20"/>
      <c r="X1976" s="5"/>
      <c r="AA1976" s="6"/>
      <c r="AB1976" s="20"/>
      <c r="AC1976" s="11"/>
      <c r="AD1976" s="13"/>
      <c r="AE1976" s="13"/>
      <c r="AF1976" s="15"/>
      <c r="AG1976" s="20"/>
      <c r="AH1976" s="5"/>
      <c r="AK1976" s="6"/>
      <c r="AL1976" s="20"/>
      <c r="AM1976" s="11"/>
      <c r="AN1976" s="13"/>
      <c r="AO1976" s="13"/>
      <c r="AP1976" s="15"/>
      <c r="AR1976" s="5"/>
      <c r="AU1976" s="6"/>
      <c r="AW1976" s="11"/>
      <c r="AX1976" s="13"/>
      <c r="AY1976" s="13"/>
      <c r="AZ1976" s="15"/>
      <c r="BA1976" s="20"/>
      <c r="BB1976" s="5"/>
      <c r="BE1976" s="6"/>
      <c r="BG1976" s="11"/>
      <c r="BH1976" s="13"/>
      <c r="BI1976" s="13"/>
      <c r="BJ1976" s="15"/>
      <c r="BL1976" s="5"/>
      <c r="BO1976" s="6"/>
      <c r="BQ1976" s="11"/>
      <c r="BR1976" s="13"/>
      <c r="BS1976" s="13"/>
      <c r="BT1976" s="15"/>
      <c r="BU1976" s="20"/>
      <c r="BV1976" s="5"/>
      <c r="BY1976" s="6"/>
      <c r="CA1976" s="11"/>
      <c r="CB1976" s="13"/>
      <c r="CC1976" s="13"/>
      <c r="CD1976" s="15"/>
      <c r="CF1976" s="5"/>
      <c r="CI1976" s="6"/>
      <c r="CK1976" s="11"/>
      <c r="CL1976" s="13"/>
      <c r="CM1976" s="13"/>
      <c r="CN1976" s="15"/>
      <c r="CP1976" s="5"/>
      <c r="CS1976" s="6"/>
      <c r="CW1976" s="54"/>
    </row>
    <row r="1977" spans="1:101" ht="18" customHeight="1" thickBot="1">
      <c r="D1977" s="11" t="s">
        <v>101</v>
      </c>
      <c r="E1977" s="13"/>
      <c r="F1977" s="13" t="s">
        <v>102</v>
      </c>
      <c r="G1977" s="15"/>
      <c r="H1977" s="10"/>
      <c r="I1977" s="11" t="s">
        <v>106</v>
      </c>
      <c r="J1977" s="13"/>
      <c r="K1977" s="13" t="s">
        <v>105</v>
      </c>
      <c r="L1977" s="15"/>
      <c r="N1977" s="194" t="s">
        <v>16</v>
      </c>
      <c r="O1977" s="195"/>
      <c r="P1977" s="196" t="s">
        <v>17</v>
      </c>
      <c r="Q1977" s="197"/>
      <c r="S1977" s="11" t="s">
        <v>4</v>
      </c>
      <c r="T1977" s="13"/>
      <c r="U1977" s="13" t="s">
        <v>5</v>
      </c>
      <c r="V1977" s="15"/>
      <c r="W1977" s="20"/>
      <c r="X1977" s="194" t="s">
        <v>111</v>
      </c>
      <c r="Y1977" s="195"/>
      <c r="Z1977" s="196" t="s">
        <v>110</v>
      </c>
      <c r="AA1977" s="197"/>
      <c r="AB1977" s="20"/>
      <c r="AC1977" s="11" t="s">
        <v>18</v>
      </c>
      <c r="AD1977" s="13"/>
      <c r="AE1977" s="13" t="s">
        <v>19</v>
      </c>
      <c r="AF1977" s="15"/>
      <c r="AG1977" s="20"/>
      <c r="AH1977" s="194" t="s">
        <v>114</v>
      </c>
      <c r="AI1977" s="195"/>
      <c r="AJ1977" s="196" t="s">
        <v>115</v>
      </c>
      <c r="AK1977" s="197"/>
      <c r="AL1977" s="20"/>
      <c r="AM1977" s="11" t="s">
        <v>138</v>
      </c>
      <c r="AN1977" s="13"/>
      <c r="AO1977" s="13" t="s">
        <v>137</v>
      </c>
      <c r="AP1977" s="15"/>
      <c r="AR1977" s="194" t="s">
        <v>117</v>
      </c>
      <c r="AS1977" s="195"/>
      <c r="AT1977" s="196" t="s">
        <v>118</v>
      </c>
      <c r="AU1977" s="197"/>
      <c r="AV1977" s="36"/>
      <c r="AW1977" s="11" t="s">
        <v>142</v>
      </c>
      <c r="AX1977" s="13"/>
      <c r="AY1977" s="13" t="s">
        <v>141</v>
      </c>
      <c r="AZ1977" s="15"/>
      <c r="BA1977" s="20"/>
      <c r="BB1977" s="194" t="s">
        <v>122</v>
      </c>
      <c r="BC1977" s="195"/>
      <c r="BD1977" s="196" t="s">
        <v>121</v>
      </c>
      <c r="BE1977" s="197"/>
      <c r="BF1977" s="36"/>
      <c r="BG1977" s="11" t="s">
        <v>145</v>
      </c>
      <c r="BH1977" s="13"/>
      <c r="BI1977" s="13" t="s">
        <v>146</v>
      </c>
      <c r="BJ1977" s="15"/>
      <c r="BK1977" s="36"/>
      <c r="BL1977" s="194" t="s">
        <v>125</v>
      </c>
      <c r="BM1977" s="195"/>
      <c r="BN1977" s="196" t="s">
        <v>126</v>
      </c>
      <c r="BO1977" s="197"/>
      <c r="BP1977" s="36"/>
      <c r="BQ1977" s="11" t="s">
        <v>150</v>
      </c>
      <c r="BR1977" s="13"/>
      <c r="BS1977" s="13" t="s">
        <v>149</v>
      </c>
      <c r="BT1977" s="15"/>
      <c r="BU1977" s="20"/>
      <c r="BV1977" s="194" t="s">
        <v>129</v>
      </c>
      <c r="BW1977" s="195"/>
      <c r="BX1977" s="196" t="s">
        <v>130</v>
      </c>
      <c r="BY1977" s="197"/>
      <c r="BZ1977" s="36"/>
      <c r="CA1977" s="11" t="s">
        <v>154</v>
      </c>
      <c r="CB1977" s="13"/>
      <c r="CC1977" s="13" t="s">
        <v>153</v>
      </c>
      <c r="CD1977" s="15"/>
      <c r="CE1977" s="36"/>
      <c r="CF1977" s="194" t="s">
        <v>134</v>
      </c>
      <c r="CG1977" s="195"/>
      <c r="CH1977" s="196" t="s">
        <v>133</v>
      </c>
      <c r="CI1977" s="197"/>
      <c r="CK1977" s="11" t="s">
        <v>159</v>
      </c>
      <c r="CL1977" s="13"/>
      <c r="CM1977" s="13" t="s">
        <v>158</v>
      </c>
      <c r="CN1977" s="15"/>
      <c r="CP1977" s="109" t="s">
        <v>161</v>
      </c>
      <c r="CQ1977" s="110"/>
      <c r="CR1977" s="111" t="s">
        <v>162</v>
      </c>
      <c r="CS1977" s="112"/>
      <c r="CU1977" s="38" t="s">
        <v>29</v>
      </c>
      <c r="CW1977" s="55" t="s">
        <v>47</v>
      </c>
    </row>
    <row r="1978" spans="1:101" ht="18" customHeight="1" thickTop="1" thickBot="1">
      <c r="D1978" s="16">
        <v>0</v>
      </c>
      <c r="E1978" s="17">
        <f t="shared" ref="E1978" si="20980">$B1975*$E$4</f>
        <v>3.9746623999999997</v>
      </c>
      <c r="F1978" s="18">
        <v>1</v>
      </c>
      <c r="G1978" s="19">
        <v>0</v>
      </c>
      <c r="H1978" s="10"/>
      <c r="I1978" s="16">
        <v>0</v>
      </c>
      <c r="J1978" s="17">
        <v>0</v>
      </c>
      <c r="K1978" s="18">
        <v>1</v>
      </c>
      <c r="L1978" s="19">
        <v>0</v>
      </c>
      <c r="N1978" s="1">
        <f t="shared" ref="N1978" si="20981">D1978*I1975+F1978*I1978-E1978*J1975-G1978*J1978</f>
        <v>0</v>
      </c>
      <c r="O1978" s="4">
        <f t="shared" ref="O1978" si="20982">(D1978*J1975+E1978*I1975+F1978*J1978+G1978*I1978)</f>
        <v>3.9746623999999997</v>
      </c>
      <c r="P1978" s="2">
        <f t="shared" ref="P1978" si="20983">D1978*K1975+F1978*K1978-E1978*L1975-G1978*L1978</f>
        <v>-26.679370888724478</v>
      </c>
      <c r="Q1978" s="3">
        <f t="shared" ref="Q1978" si="20984">(D1978*L1975+E1978*K1975+F1978*L1978+G1978*K1978)</f>
        <v>0</v>
      </c>
      <c r="S1978" s="16">
        <v>0</v>
      </c>
      <c r="T1978" s="17">
        <f t="shared" ref="T1978" si="20985">$B1975*$T$4</f>
        <v>8.8058624000000005</v>
      </c>
      <c r="U1978" s="18">
        <v>1</v>
      </c>
      <c r="V1978" s="19">
        <v>0</v>
      </c>
      <c r="W1978" s="20"/>
      <c r="X1978" s="1">
        <f t="shared" ref="X1978" si="20986">N1978*S1975+P1978*S1978-O1978*T1975-Q1978*T1978</f>
        <v>0</v>
      </c>
      <c r="Y1978" s="4">
        <f t="shared" ref="Y1978" si="20987">(N1978*T1975+O1978*S1975+P1978*T1978+Q1978*S1978)</f>
        <v>-230.96020656467348</v>
      </c>
      <c r="Z1978" s="2">
        <f t="shared" ref="Z1978" si="20988">N1978*U1975+P1978*U1978-O1978*V1975-Q1978*V1978</f>
        <v>-26.679370888724478</v>
      </c>
      <c r="AA1978" s="3">
        <f t="shared" ref="AA1978" si="20989">(N1978*V1975+O1978*U1975+P1978*V1978+Q1978*U1978)</f>
        <v>0</v>
      </c>
      <c r="AB1978" s="20"/>
      <c r="AC1978" s="16">
        <v>0</v>
      </c>
      <c r="AD1978" s="17">
        <v>0</v>
      </c>
      <c r="AE1978" s="18">
        <v>1</v>
      </c>
      <c r="AF1978" s="19">
        <v>0</v>
      </c>
      <c r="AG1978" s="20"/>
      <c r="AH1978" s="1">
        <f t="shared" ref="AH1978" si="20990">X1978*AC1975+Z1978*AC1978-Y1978*AD1975-AA1978*AD1978</f>
        <v>0</v>
      </c>
      <c r="AI1978" s="4">
        <f t="shared" ref="AI1978" si="20991">(X1978*AD1975+Y1978*AC1975+Z1978*AD1978+AA1978*AC1978)</f>
        <v>-230.96020656467348</v>
      </c>
      <c r="AJ1978" s="2">
        <f t="shared" ref="AJ1978" si="20992">X1978*AE1975+Z1978*AE1978-Y1978*AF1975-AA1978*AF1978</f>
        <v>1903.4438045141717</v>
      </c>
      <c r="AK1978" s="3">
        <f t="shared" ref="AK1978" si="20993">(X1978*AF1975+Y1978*AE1975+Z1978*AF1978+AA1978*AE1978)</f>
        <v>0</v>
      </c>
      <c r="AL1978" s="20"/>
      <c r="AM1978" s="16">
        <v>0</v>
      </c>
      <c r="AN1978" s="17">
        <f t="shared" ref="AN1978" si="20994">$B1975*$AN$4</f>
        <v>9.3001087999999985</v>
      </c>
      <c r="AO1978" s="18">
        <v>1</v>
      </c>
      <c r="AP1978" s="19">
        <v>0</v>
      </c>
      <c r="AR1978" s="1">
        <f t="shared" ref="AR1978" si="20995">AH1978*AM1975+AJ1978*AM1978-AI1978*AN1975-AK1978*AN1978</f>
        <v>0</v>
      </c>
      <c r="AS1978" s="4">
        <f t="shared" ref="AS1978" si="20996">(AH1978*AN1975+AI1978*AM1975+AJ1978*AN1978+AK1978*AM1978)</f>
        <v>17471.274270103051</v>
      </c>
      <c r="AT1978" s="2">
        <f t="shared" ref="AT1978" si="20997">AH1978*AO1975+AJ1978*AO1978-AI1978*AP1975-AK1978*AP1978</f>
        <v>1903.4438045141717</v>
      </c>
      <c r="AU1978" s="3">
        <f t="shared" ref="AU1978" si="20998">(AH1978*AP1975+AI1978*AO1975+AJ1978*AP1978+AK1978*AO1978)</f>
        <v>0</v>
      </c>
      <c r="AV1978" s="20"/>
      <c r="AW1978" s="16">
        <v>0</v>
      </c>
      <c r="AX1978" s="17">
        <v>0</v>
      </c>
      <c r="AY1978" s="18">
        <v>1</v>
      </c>
      <c r="AZ1978" s="19">
        <v>0</v>
      </c>
      <c r="BA1978" s="20"/>
      <c r="BB1978" s="1">
        <f t="shared" ref="BB1978" si="20999">AR1978*AW1975+AT1978*AW1978-AS1978*AX1975-AU1978*AX1978</f>
        <v>0</v>
      </c>
      <c r="BC1978" s="4">
        <f t="shared" ref="BC1978" si="21000">(AR1978*AX1975+AS1978*AW1975+AT1978*AX1978+AU1978*AW1978)</f>
        <v>17471.274270103051</v>
      </c>
      <c r="BD1978" s="2">
        <f t="shared" ref="BD1978" si="21001">AR1978*AY1975+AT1978*AY1978-AS1978*AZ1975-AU1978*AZ1978</f>
        <v>-144103.14267255267</v>
      </c>
      <c r="BE1978" s="3">
        <f t="shared" ref="BE1978" si="21002">(AR1978*AZ1975+AS1978*AY1975+AT1978*AZ1978+AU1978*AY1978)</f>
        <v>0</v>
      </c>
      <c r="BF1978" s="20"/>
      <c r="BG1978" s="16">
        <v>0</v>
      </c>
      <c r="BH1978" s="17">
        <f t="shared" ref="BH1978" si="21003">$B1975*$BH$4</f>
        <v>8.8058624000000005</v>
      </c>
      <c r="BI1978" s="18">
        <v>1</v>
      </c>
      <c r="BJ1978" s="19">
        <v>0</v>
      </c>
      <c r="BK1978" s="20"/>
      <c r="BL1978" s="1">
        <f t="shared" ref="BL1978" si="21004">BB1978*BG1975+BD1978*BG1978-BC1978*BH1975-BE1978*BH1978</f>
        <v>0</v>
      </c>
      <c r="BM1978" s="4">
        <f t="shared" ref="BM1978" si="21005">(BB1978*BH1975+BC1978*BG1975+BD1978*BH1978+BE1978*BG1978)</f>
        <v>-1251481.1715119639</v>
      </c>
      <c r="BN1978" s="2">
        <f t="shared" ref="BN1978" si="21006">BB1978*BI1975+BD1978*BI1978-BC1978*BJ1975-BE1978*BJ1978</f>
        <v>-144103.14267255267</v>
      </c>
      <c r="BO1978" s="3">
        <f t="shared" ref="BO1978" si="21007">(BB1978*BJ1975+BC1978*BI1975+BD1978*BJ1978+BE1978*BI1978)</f>
        <v>0</v>
      </c>
      <c r="BP1978" s="20"/>
      <c r="BQ1978" s="16">
        <v>0</v>
      </c>
      <c r="BR1978" s="17">
        <v>0</v>
      </c>
      <c r="BS1978" s="18">
        <v>1</v>
      </c>
      <c r="BT1978" s="19">
        <v>0</v>
      </c>
      <c r="BU1978" s="20"/>
      <c r="BV1978" s="1">
        <f t="shared" ref="BV1978" si="21008">BL1978*BQ1975+BN1978*BQ1978-BM1978*BR1975-BO1978*BR1978</f>
        <v>0</v>
      </c>
      <c r="BW1978" s="4">
        <f t="shared" ref="BW1978" si="21009">(BL1978*BR1975+BM1978*BQ1975+BN1978*BR1978+BO1978*BQ1978)</f>
        <v>-1251481.1715119639</v>
      </c>
      <c r="BX1978" s="2">
        <f t="shared" ref="BX1978" si="21010">BL1978*BS1975+BN1978*BS1978-BM1978*BT1975-BO1978*BT1978</f>
        <v>8571155.6693802811</v>
      </c>
      <c r="BY1978" s="3">
        <f t="shared" ref="BY1978" si="21011">(BL1978*BT1975+BM1978*BS1975+BN1978*BT1978+BO1978*BS1978)</f>
        <v>0</v>
      </c>
      <c r="BZ1978" s="20"/>
      <c r="CA1978" s="16">
        <v>0</v>
      </c>
      <c r="CB1978" s="17">
        <f t="shared" ref="CB1978" si="21012">$B1975*$CB$4</f>
        <v>3.9746623999999997</v>
      </c>
      <c r="CC1978" s="18">
        <v>1</v>
      </c>
      <c r="CD1978" s="19">
        <v>0</v>
      </c>
      <c r="CE1978" s="20"/>
      <c r="CF1978" s="1">
        <f t="shared" ref="CF1978" si="21013">BV1978*CA1975+BX1978*CA1978-BW1978*CB1975-BY1978*CB1978</f>
        <v>0</v>
      </c>
      <c r="CG1978" s="4">
        <f t="shared" ref="CG1978" si="21014">(BV1978*CB1975+BW1978*CA1975+BX1978*CB1978+BY1978*CA1978)</f>
        <v>32815968.992120668</v>
      </c>
      <c r="CH1978" s="2">
        <f t="shared" ref="CH1978" si="21015">BV1978*CC1975+BX1978*CC1978-BW1978*CD1975-BY1978*CD1978</f>
        <v>8571155.6693802811</v>
      </c>
      <c r="CI1978" s="3">
        <f t="shared" ref="CI1978" si="21016">(BV1978*CD1975+BW1978*CC1975+BX1978*CD1978+BY1978*CC1978)</f>
        <v>0</v>
      </c>
      <c r="CK1978" s="16">
        <f t="shared" ref="CK1978" si="21017">1/$CL$4</f>
        <v>1</v>
      </c>
      <c r="CL1978" s="17">
        <v>0</v>
      </c>
      <c r="CM1978" s="18">
        <v>1</v>
      </c>
      <c r="CN1978" s="19">
        <v>0</v>
      </c>
      <c r="CP1978" s="1">
        <f t="shared" ref="CP1978" si="21018">CF1978*CK1975+CH1978*CK1978-CG1978*CL1975-CI1978*CL1978</f>
        <v>8571155.6693802811</v>
      </c>
      <c r="CQ1978" s="4">
        <f t="shared" ref="CQ1978" si="21019">(CF1978*CL1975+CG1978*CK1975+CH1978*CL1978+CI1978*CK1978)</f>
        <v>32815968.992120668</v>
      </c>
      <c r="CR1978" s="2">
        <f t="shared" ref="CR1978" si="21020">CF1978*CM1975+CH1978*CM1978-CG1978*CN1975-CI1978*CN1978</f>
        <v>8571155.6693802811</v>
      </c>
      <c r="CS1978" s="3">
        <f t="shared" ref="CS1978" si="21021">(CF1978*CN1975+CG1978*CM1975+CH1978*CN1978+CI1978*CM1978)</f>
        <v>0</v>
      </c>
      <c r="CU1978" s="39">
        <f t="shared" ref="CU1978" si="21022">(180/PI())*ATAN(-1*(CQ1975/CP1975))</f>
        <v>14.637985126700846</v>
      </c>
      <c r="CW1978" s="56">
        <f t="shared" ref="CW1978" si="21023">20*LOG(((1-(10^(CU1975/20)^2)*(1-((1-CW1975)/(1+CW1975))^2))^0.5))</f>
        <v>-9.6432746655328773E-15</v>
      </c>
    </row>
    <row r="1979" spans="1:101" ht="18" customHeight="1">
      <c r="E1979" s="20"/>
      <c r="F1979" s="20"/>
      <c r="G1979" s="20"/>
      <c r="H1979" s="20"/>
      <c r="I1979" s="20"/>
      <c r="J1979" s="20"/>
      <c r="K1979" s="20"/>
      <c r="L1979" s="20"/>
      <c r="M1979" s="20"/>
      <c r="N1979" s="20"/>
      <c r="O1979" s="20"/>
      <c r="P1979" s="20"/>
      <c r="Q1979" s="20"/>
      <c r="R1979" s="20"/>
      <c r="S1979" s="20"/>
      <c r="T1979" s="20"/>
      <c r="U1979" s="20"/>
      <c r="V1979" s="20"/>
      <c r="W1979" s="20"/>
      <c r="X1979" s="20"/>
      <c r="Y1979" s="20"/>
      <c r="Z1979" s="20"/>
      <c r="AA1979" s="20"/>
      <c r="AB1979" s="30"/>
      <c r="AC1979" s="20"/>
      <c r="AD1979" s="20"/>
      <c r="AE1979" s="20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</row>
    <row r="1980" spans="1:101" ht="18" customHeight="1"/>
    <row r="1981" spans="1:101" ht="18" customHeight="1" thickBot="1">
      <c r="A1981" s="23"/>
      <c r="B1981" s="23"/>
      <c r="C1981" s="23"/>
      <c r="D1981" s="20" t="s">
        <v>6</v>
      </c>
      <c r="E1981" s="20"/>
      <c r="F1981" s="20"/>
      <c r="G1981" s="20"/>
      <c r="H1981" s="20"/>
      <c r="I1981" s="20" t="s">
        <v>7</v>
      </c>
      <c r="J1981" s="20"/>
      <c r="K1981" s="20"/>
      <c r="L1981" s="20"/>
      <c r="M1981" s="23"/>
      <c r="N1981" s="23"/>
      <c r="O1981" s="24" t="s">
        <v>8</v>
      </c>
      <c r="P1981" s="23"/>
      <c r="Q1981" s="23"/>
      <c r="R1981" s="23"/>
      <c r="S1981" s="20"/>
      <c r="T1981" s="20" t="s">
        <v>9</v>
      </c>
      <c r="U1981" s="23"/>
      <c r="V1981" s="23"/>
      <c r="W1981" s="23"/>
      <c r="X1981" s="23"/>
      <c r="Y1981" s="24" t="s">
        <v>10</v>
      </c>
      <c r="Z1981" s="23"/>
      <c r="AA1981" s="23"/>
      <c r="AB1981" s="23"/>
      <c r="AC1981" s="24" t="s">
        <v>11</v>
      </c>
      <c r="AD1981" s="20"/>
      <c r="AE1981" s="20"/>
      <c r="AF1981" s="20"/>
      <c r="AG1981" s="20"/>
      <c r="AH1981" s="23"/>
      <c r="AI1981" s="24" t="s">
        <v>12</v>
      </c>
      <c r="AJ1981" s="23"/>
      <c r="AK1981" s="23"/>
      <c r="AL1981" s="20"/>
      <c r="AM1981" s="24" t="s">
        <v>21</v>
      </c>
      <c r="AN1981" s="20"/>
      <c r="AO1981" s="23"/>
      <c r="AP1981" s="23"/>
      <c r="AQ1981" s="23"/>
      <c r="AR1981" s="23"/>
      <c r="AS1981" s="24" t="s">
        <v>87</v>
      </c>
      <c r="AT1981" s="23"/>
      <c r="AU1981" s="23"/>
      <c r="AV1981" s="23"/>
      <c r="AW1981" s="24" t="s">
        <v>22</v>
      </c>
      <c r="AX1981" s="20"/>
      <c r="AY1981" s="20"/>
      <c r="AZ1981" s="20"/>
      <c r="BA1981" s="20"/>
      <c r="BB1981" s="23"/>
      <c r="BC1981" s="24" t="s">
        <v>13</v>
      </c>
      <c r="BD1981" s="23"/>
      <c r="BE1981" s="23"/>
      <c r="BF1981" s="23"/>
      <c r="BG1981" s="24" t="s">
        <v>23</v>
      </c>
      <c r="BH1981" s="20"/>
      <c r="BI1981" s="23"/>
      <c r="BJ1981" s="23"/>
      <c r="BK1981" s="23"/>
      <c r="BL1981" s="23"/>
      <c r="BM1981" s="24" t="s">
        <v>24</v>
      </c>
      <c r="BN1981" s="23"/>
      <c r="BO1981" s="23"/>
      <c r="BP1981" s="23"/>
      <c r="BQ1981" s="24" t="s">
        <v>22</v>
      </c>
      <c r="BR1981" s="20"/>
      <c r="BS1981" s="20"/>
      <c r="BT1981" s="20"/>
      <c r="BU1981" s="20"/>
      <c r="BV1981" s="23"/>
      <c r="BW1981" s="24" t="s">
        <v>25</v>
      </c>
      <c r="BX1981" s="23"/>
      <c r="BY1981" s="23"/>
      <c r="BZ1981" s="23"/>
      <c r="CA1981" s="24" t="s">
        <v>23</v>
      </c>
      <c r="CB1981" s="20"/>
      <c r="CC1981" s="23"/>
      <c r="CD1981" s="23"/>
      <c r="CE1981" s="23"/>
      <c r="CF1981" s="23"/>
      <c r="CG1981" s="24" t="s">
        <v>88</v>
      </c>
      <c r="CH1981" s="23"/>
      <c r="CI1981" s="23"/>
      <c r="CJ1981" s="23"/>
      <c r="CK1981" s="24" t="s">
        <v>155</v>
      </c>
      <c r="CL1981" s="24"/>
      <c r="CM1981" s="23"/>
      <c r="CN1981" s="23"/>
      <c r="CO1981" s="23"/>
      <c r="CP1981" s="23"/>
      <c r="CQ1981" s="24" t="s">
        <v>89</v>
      </c>
      <c r="CR1981" s="23"/>
      <c r="CS1981" s="23"/>
    </row>
    <row r="1982" spans="1:101" ht="18" customHeight="1" thickBot="1">
      <c r="A1982" s="23"/>
      <c r="B1982" s="33"/>
      <c r="C1982" s="23"/>
      <c r="D1982" s="7" t="s">
        <v>99</v>
      </c>
      <c r="E1982" s="8"/>
      <c r="F1982" s="8" t="s">
        <v>100</v>
      </c>
      <c r="G1982" s="9"/>
      <c r="H1982" s="10"/>
      <c r="I1982" s="7" t="s">
        <v>103</v>
      </c>
      <c r="J1982" s="8"/>
      <c r="K1982" s="8" t="s">
        <v>104</v>
      </c>
      <c r="L1982" s="9"/>
      <c r="M1982" s="23"/>
      <c r="N1982" s="194" t="s">
        <v>74</v>
      </c>
      <c r="O1982" s="195"/>
      <c r="P1982" s="196" t="s">
        <v>75</v>
      </c>
      <c r="Q1982" s="197"/>
      <c r="R1982" s="23"/>
      <c r="S1982" s="7" t="s">
        <v>2</v>
      </c>
      <c r="T1982" s="8"/>
      <c r="U1982" s="8" t="s">
        <v>3</v>
      </c>
      <c r="V1982" s="9"/>
      <c r="W1982" s="20"/>
      <c r="X1982" s="194" t="s">
        <v>108</v>
      </c>
      <c r="Y1982" s="195"/>
      <c r="Z1982" s="196" t="s">
        <v>109</v>
      </c>
      <c r="AA1982" s="197"/>
      <c r="AB1982" s="20"/>
      <c r="AC1982" s="7" t="s">
        <v>107</v>
      </c>
      <c r="AD1982" s="8"/>
      <c r="AE1982" s="8" t="s">
        <v>14</v>
      </c>
      <c r="AF1982" s="9"/>
      <c r="AG1982" s="20"/>
      <c r="AH1982" s="194" t="s">
        <v>112</v>
      </c>
      <c r="AI1982" s="195"/>
      <c r="AJ1982" s="196" t="s">
        <v>113</v>
      </c>
      <c r="AK1982" s="197"/>
      <c r="AL1982" s="20"/>
      <c r="AM1982" s="106" t="s">
        <v>135</v>
      </c>
      <c r="AN1982" s="107"/>
      <c r="AO1982" s="107" t="s">
        <v>136</v>
      </c>
      <c r="AP1982" s="108"/>
      <c r="AQ1982" s="23"/>
      <c r="AR1982" s="194" t="s">
        <v>116</v>
      </c>
      <c r="AS1982" s="195"/>
      <c r="AT1982" s="196" t="s">
        <v>0</v>
      </c>
      <c r="AU1982" s="197"/>
      <c r="AV1982" s="36"/>
      <c r="AW1982" s="7" t="s">
        <v>139</v>
      </c>
      <c r="AX1982" s="8"/>
      <c r="AY1982" s="8" t="s">
        <v>140</v>
      </c>
      <c r="AZ1982" s="9"/>
      <c r="BA1982" s="20"/>
      <c r="BB1982" s="194" t="s">
        <v>119</v>
      </c>
      <c r="BC1982" s="195"/>
      <c r="BD1982" s="196" t="s">
        <v>120</v>
      </c>
      <c r="BE1982" s="197"/>
      <c r="BF1982" s="36"/>
      <c r="BG1982" s="190" t="s">
        <v>143</v>
      </c>
      <c r="BH1982" s="191"/>
      <c r="BI1982" s="192" t="s">
        <v>144</v>
      </c>
      <c r="BJ1982" s="193"/>
      <c r="BK1982" s="36"/>
      <c r="BL1982" s="194" t="s">
        <v>123</v>
      </c>
      <c r="BM1982" s="195"/>
      <c r="BN1982" s="196" t="s">
        <v>124</v>
      </c>
      <c r="BO1982" s="197"/>
      <c r="BP1982" s="36"/>
      <c r="BQ1982" s="7" t="s">
        <v>147</v>
      </c>
      <c r="BR1982" s="8"/>
      <c r="BS1982" s="8" t="s">
        <v>148</v>
      </c>
      <c r="BT1982" s="9"/>
      <c r="BU1982" s="20"/>
      <c r="BV1982" s="194" t="s">
        <v>127</v>
      </c>
      <c r="BW1982" s="195"/>
      <c r="BX1982" s="196" t="s">
        <v>128</v>
      </c>
      <c r="BY1982" s="197"/>
      <c r="BZ1982" s="36"/>
      <c r="CA1982" s="7" t="s">
        <v>151</v>
      </c>
      <c r="CB1982" s="8"/>
      <c r="CC1982" s="8" t="s">
        <v>152</v>
      </c>
      <c r="CD1982" s="9"/>
      <c r="CE1982" s="36"/>
      <c r="CF1982" s="194" t="s">
        <v>131</v>
      </c>
      <c r="CG1982" s="195"/>
      <c r="CH1982" s="196" t="s">
        <v>132</v>
      </c>
      <c r="CI1982" s="197"/>
      <c r="CJ1982" s="23"/>
      <c r="CK1982" s="7" t="s">
        <v>156</v>
      </c>
      <c r="CL1982" s="8"/>
      <c r="CM1982" s="8" t="s">
        <v>157</v>
      </c>
      <c r="CN1982" s="9"/>
      <c r="CO1982" s="23"/>
      <c r="CP1982" s="194" t="s">
        <v>160</v>
      </c>
      <c r="CQ1982" s="195"/>
      <c r="CR1982" s="196" t="s">
        <v>132</v>
      </c>
      <c r="CS1982" s="197"/>
      <c r="CU1982" s="26" t="s">
        <v>15</v>
      </c>
      <c r="CW1982" s="52" t="s">
        <v>46</v>
      </c>
    </row>
    <row r="1983" spans="1:101" ht="18" customHeight="1" thickTop="1" thickBot="1">
      <c r="B1983" s="34">
        <v>4.9000000000000004</v>
      </c>
      <c r="D1983" s="11">
        <v>1</v>
      </c>
      <c r="E1983" s="12">
        <v>0</v>
      </c>
      <c r="F1983" s="13">
        <v>0</v>
      </c>
      <c r="G1983" s="14">
        <v>0</v>
      </c>
      <c r="H1983" s="10"/>
      <c r="I1983" s="11">
        <v>1</v>
      </c>
      <c r="J1983" s="12">
        <v>0</v>
      </c>
      <c r="K1983" s="13">
        <v>0</v>
      </c>
      <c r="L1983" s="40">
        <f t="shared" ref="L1983" si="21024">$B1983*$J$4</f>
        <v>6.9924960000000009</v>
      </c>
      <c r="N1983" s="1">
        <f t="shared" ref="N1983" si="21025">D1983*I1983+F1983*I1986-E1983*J1983-G1983*J1986</f>
        <v>1</v>
      </c>
      <c r="O1983" s="4">
        <f t="shared" ref="O1983" si="21026">(D1983*J1983+E1983*I1983+F1983*J1986+G1983*I1986)</f>
        <v>0</v>
      </c>
      <c r="P1983" s="2">
        <f t="shared" ref="P1983" si="21027">D1983*K1983+F1983*K1986-E1983*L1983-G1983*L1986</f>
        <v>0</v>
      </c>
      <c r="Q1983" s="3">
        <f t="shared" ref="Q1983" si="21028">(D1983*L1983+E1983*K1983+F1983*L1986+G1983*K1986)</f>
        <v>6.9924960000000009</v>
      </c>
      <c r="S1983" s="11">
        <v>1</v>
      </c>
      <c r="T1983" s="12">
        <v>0</v>
      </c>
      <c r="U1983" s="13">
        <v>0</v>
      </c>
      <c r="V1983" s="13">
        <v>0</v>
      </c>
      <c r="W1983" s="20"/>
      <c r="X1983" s="1">
        <f t="shared" ref="X1983" si="21029">N1983*S1983+P1983*S1986-O1983*T1983-Q1983*T1986</f>
        <v>-60.827313992192018</v>
      </c>
      <c r="Y1983" s="4">
        <f t="shared" ref="Y1983" si="21030">(N1983*T1983+O1983*S1983+P1983*T1986+Q1983*S1986)</f>
        <v>0</v>
      </c>
      <c r="Z1983" s="2">
        <f t="shared" ref="Z1983" si="21031">N1983*U1983+P1983*U1986-O1983*V1983-Q1983*V1986</f>
        <v>0</v>
      </c>
      <c r="AA1983" s="3">
        <f t="shared" ref="AA1983" si="21032">(N1983*V1983+O1983*U1983+P1983*V1986+Q1983*U1986)</f>
        <v>6.9924960000000009</v>
      </c>
      <c r="AB1983" s="20"/>
      <c r="AC1983" s="11">
        <v>1</v>
      </c>
      <c r="AD1983" s="12">
        <v>0</v>
      </c>
      <c r="AE1983" s="13">
        <v>0</v>
      </c>
      <c r="AF1983" s="40">
        <f t="shared" ref="AF1983" si="21033">$B1983*$AD$4</f>
        <v>8.3912010000000006</v>
      </c>
      <c r="AG1983" s="20"/>
      <c r="AH1983" s="1">
        <f t="shared" ref="AH1983" si="21034">X1983*AC1983+Z1983*AC1986-Y1983*AD1983-AA1983*AD1986</f>
        <v>-60.827313992192018</v>
      </c>
      <c r="AI1983" s="4">
        <f t="shared" ref="AI1983" si="21035">(X1983*AD1983+Y1983*AC1983+Z1983*AD1986+AA1983*AC1986)</f>
        <v>0</v>
      </c>
      <c r="AJ1983" s="2">
        <f t="shared" ref="AJ1983" si="21036">X1983*AE1983+Z1983*AE1986-Y1983*AF1983-AA1983*AF1986</f>
        <v>0</v>
      </c>
      <c r="AK1983" s="3">
        <f t="shared" ref="AK1983" si="21037">(X1983*AF1983+Y1983*AE1983+Z1983*AF1986+AA1983*AE1986)</f>
        <v>-503.42172199859567</v>
      </c>
      <c r="AL1983" s="20"/>
      <c r="AM1983" s="11">
        <v>1</v>
      </c>
      <c r="AN1983" s="12">
        <v>0</v>
      </c>
      <c r="AO1983" s="13">
        <v>0</v>
      </c>
      <c r="AP1983" s="14">
        <v>0</v>
      </c>
      <c r="AR1983" s="1">
        <f t="shared" ref="AR1983" si="21038">AH1983*AM1983+AJ1983*AM1986-AI1983*AN1983-AK1983*AN1986</f>
        <v>4640.2374924964224</v>
      </c>
      <c r="AS1983" s="4">
        <f t="shared" ref="AS1983" si="21039">(AH1983*AN1983+AI1983*AM1983+AJ1983*AN1986+AK1983*AM1986)</f>
        <v>0</v>
      </c>
      <c r="AT1983" s="2">
        <f t="shared" ref="AT1983" si="21040">AH1983*AO1983+AJ1983*AO1986-AI1983*AP1983-AK1983*AP1986</f>
        <v>0</v>
      </c>
      <c r="AU1983" s="3">
        <f t="shared" ref="AU1983" si="21041">(AH1983*AP1983+AI1983*AO1983+AJ1983*AP1986+AK1983*AO1986)</f>
        <v>-503.42172199859567</v>
      </c>
      <c r="AV1983" s="20"/>
      <c r="AW1983" s="11">
        <v>1</v>
      </c>
      <c r="AX1983" s="12">
        <v>0</v>
      </c>
      <c r="AY1983" s="13">
        <v>0</v>
      </c>
      <c r="AZ1983" s="40">
        <f t="shared" ref="AZ1983" si="21042">$B1983*$AX$4</f>
        <v>8.3912010000000006</v>
      </c>
      <c r="BA1983" s="20"/>
      <c r="BB1983" s="1">
        <f t="shared" ref="BB1983" si="21043">AR1983*AW1983+AT1983*AW1986-AS1983*AX1983-AU1983*AX1986</f>
        <v>4640.2374924964224</v>
      </c>
      <c r="BC1983" s="4">
        <f t="shared" ref="BC1983" si="21044">(AR1983*AX1983+AS1983*AW1983+AT1983*AX1986+AU1983*AW1986)</f>
        <v>0</v>
      </c>
      <c r="BD1983" s="2">
        <f t="shared" ref="BD1983" si="21045">AR1983*AY1983+AT1983*AY1986-AS1983*AZ1983-AU1983*AZ1986</f>
        <v>0</v>
      </c>
      <c r="BE1983" s="3">
        <f t="shared" ref="BE1983" si="21046">(AR1983*AZ1983+AS1983*AY1983+AT1983*AZ1986+AU1983*AY1986)</f>
        <v>38433.743765274878</v>
      </c>
      <c r="BF1983" s="20"/>
      <c r="BG1983" s="11">
        <v>1</v>
      </c>
      <c r="BH1983" s="12">
        <v>0</v>
      </c>
      <c r="BI1983" s="13">
        <v>0</v>
      </c>
      <c r="BJ1983" s="14">
        <v>0</v>
      </c>
      <c r="BK1983" s="20"/>
      <c r="BL1983" s="1">
        <f t="shared" ref="BL1983" si="21047">BB1983*BG1983+BD1983*BG1986-BC1983*BH1983-BE1983*BH1986</f>
        <v>-335189.08006036334</v>
      </c>
      <c r="BM1983" s="4">
        <f t="shared" ref="BM1983" si="21048">(BB1983*BH1983+BC1983*BG1983+BD1983*BH1986+BE1983*BG1986)</f>
        <v>0</v>
      </c>
      <c r="BN1983" s="2">
        <f t="shared" ref="BN1983" si="21049">BB1983*BI1983+BD1983*BI1986-BC1983*BJ1983-BE1983*BJ1986</f>
        <v>0</v>
      </c>
      <c r="BO1983" s="3">
        <f t="shared" ref="BO1983" si="21050">(BB1983*BJ1983+BC1983*BI1983+BD1983*BJ1986+BE1983*BI1986)</f>
        <v>38433.743765274878</v>
      </c>
      <c r="BP1983" s="20"/>
      <c r="BQ1983" s="11">
        <v>1</v>
      </c>
      <c r="BR1983" s="12">
        <v>0</v>
      </c>
      <c r="BS1983" s="13">
        <v>0</v>
      </c>
      <c r="BT1983" s="40">
        <f t="shared" ref="BT1983" si="21051">$B1983*BR$4</f>
        <v>6.9924960000000009</v>
      </c>
      <c r="BU1983" s="20"/>
      <c r="BV1983" s="1">
        <f t="shared" ref="BV1983" si="21052">BL1983*BQ1983+BN1983*BQ1986-BM1983*BR1983-BO1983*BR1986</f>
        <v>-335189.08006036334</v>
      </c>
      <c r="BW1983" s="4">
        <f t="shared" ref="BW1983" si="21053">(BL1983*BR1983+BM1983*BQ1983+BN1983*BR1986+BO1983*BQ1986)</f>
        <v>0</v>
      </c>
      <c r="BX1983" s="2">
        <f t="shared" ref="BX1983" si="21054">BL1983*BS1983+BN1983*BS1986-BM1983*BT1983-BO1983*BT1986</f>
        <v>0</v>
      </c>
      <c r="BY1983" s="3">
        <f t="shared" ref="BY1983" si="21055">(BL1983*BT1983+BM1983*BS1983+BN1983*BT1986+BO1983*BS1986)</f>
        <v>-2305374.5578004955</v>
      </c>
      <c r="BZ1983" s="20"/>
      <c r="CA1983" s="11">
        <v>1</v>
      </c>
      <c r="CB1983" s="12">
        <v>0</v>
      </c>
      <c r="CC1983" s="13">
        <v>0</v>
      </c>
      <c r="CD1983" s="14">
        <v>0</v>
      </c>
      <c r="CE1983" s="20"/>
      <c r="CF1983" s="1">
        <f t="shared" ref="CF1983" si="21056">BV1983*CA1983+BX1983*CA1986-BW1983*CB1983-BY1983*CB1986</f>
        <v>8865450.1221426409</v>
      </c>
      <c r="CG1983" s="4">
        <f t="shared" ref="CG1983" si="21057">(BV1983*CB1983+BW1983*CA1983+BX1983*CB1986+BY1983*CA1986)</f>
        <v>0</v>
      </c>
      <c r="CH1983" s="2">
        <f t="shared" ref="CH1983" si="21058">BV1983*CC1983+BX1983*CC1986-BW1983*CD1983-BY1983*CD1986</f>
        <v>0</v>
      </c>
      <c r="CI1983" s="3">
        <f t="shared" ref="CI1983" si="21059">(BV1983*CD1983+BW1983*CC1983+BX1983*CD1986+BY1983*CC1986)</f>
        <v>-2305374.5578004955</v>
      </c>
      <c r="CJ1983" s="28"/>
      <c r="CK1983" s="11">
        <v>1</v>
      </c>
      <c r="CL1983" s="12">
        <v>0</v>
      </c>
      <c r="CM1983" s="13">
        <v>0</v>
      </c>
      <c r="CN1983" s="14">
        <v>0</v>
      </c>
      <c r="CP1983" s="1">
        <f t="shared" ref="CP1983" si="21060">CF1983*CK1983+CH1983*CK1986-CG1983*CL1983-CI1983*CL1986</f>
        <v>8865450.1221426409</v>
      </c>
      <c r="CQ1983" s="4">
        <f t="shared" ref="CQ1983" si="21061">(CF1983*CL1983+CG1983*CK1983+CH1983*CL1986+CI1983*CK1986)</f>
        <v>-2305374.5578004955</v>
      </c>
      <c r="CR1983" s="2">
        <f t="shared" ref="CR1983" si="21062">CF1983*CM1983+CH1983*CM1986-CG1983*CN1983-CI1983*CN1986</f>
        <v>0</v>
      </c>
      <c r="CS1983" s="3">
        <f t="shared" ref="CS1983" si="21063">(CF1983*CN1983+CG1983*CM1983+CH1983*CN1986+CI1983*CM1986)</f>
        <v>-2305374.5578004955</v>
      </c>
      <c r="CU1983" s="29">
        <f t="shared" ref="CU1983" si="21064">20*LOG(((1+$CL$4)/$CL$4)/((CP1983+CP1986)^2+(CQ1983+CQ1986)^2)^0.5)</f>
        <v>-145.2009437265379</v>
      </c>
      <c r="CW1983" s="53">
        <f t="shared" ref="CW1983" si="21065">((CP1983^2+CQ1983^2)^0.5)/((CP1986^2+CQ1986^2)^0.5)</f>
        <v>0.26004032801927829</v>
      </c>
    </row>
    <row r="1984" spans="1:101" ht="18" customHeight="1" thickBot="1">
      <c r="D1984" s="11"/>
      <c r="E1984" s="13"/>
      <c r="F1984" s="13"/>
      <c r="G1984" s="15"/>
      <c r="H1984" s="10"/>
      <c r="I1984" s="11"/>
      <c r="J1984" s="13"/>
      <c r="K1984" s="13"/>
      <c r="L1984" s="15"/>
      <c r="N1984" s="5"/>
      <c r="Q1984" s="6"/>
      <c r="S1984" s="11"/>
      <c r="T1984" s="13"/>
      <c r="U1984" s="13"/>
      <c r="V1984" s="15"/>
      <c r="W1984" s="20"/>
      <c r="X1984" s="5"/>
      <c r="AA1984" s="6"/>
      <c r="AB1984" s="20"/>
      <c r="AC1984" s="11"/>
      <c r="AD1984" s="13"/>
      <c r="AE1984" s="13"/>
      <c r="AF1984" s="15"/>
      <c r="AG1984" s="20"/>
      <c r="AH1984" s="5"/>
      <c r="AK1984" s="6"/>
      <c r="AL1984" s="20"/>
      <c r="AM1984" s="11"/>
      <c r="AN1984" s="13"/>
      <c r="AO1984" s="13"/>
      <c r="AP1984" s="15"/>
      <c r="AR1984" s="5"/>
      <c r="AU1984" s="6"/>
      <c r="AW1984" s="11"/>
      <c r="AX1984" s="13"/>
      <c r="AY1984" s="13"/>
      <c r="AZ1984" s="15"/>
      <c r="BA1984" s="20"/>
      <c r="BB1984" s="5"/>
      <c r="BE1984" s="6"/>
      <c r="BG1984" s="11"/>
      <c r="BH1984" s="13"/>
      <c r="BI1984" s="13"/>
      <c r="BJ1984" s="15"/>
      <c r="BL1984" s="5"/>
      <c r="BO1984" s="6"/>
      <c r="BQ1984" s="11"/>
      <c r="BR1984" s="13"/>
      <c r="BS1984" s="13"/>
      <c r="BT1984" s="15"/>
      <c r="BU1984" s="20"/>
      <c r="BV1984" s="5"/>
      <c r="BY1984" s="6"/>
      <c r="CA1984" s="11"/>
      <c r="CB1984" s="13"/>
      <c r="CC1984" s="13"/>
      <c r="CD1984" s="15"/>
      <c r="CF1984" s="5"/>
      <c r="CI1984" s="6"/>
      <c r="CK1984" s="11"/>
      <c r="CL1984" s="13"/>
      <c r="CM1984" s="13"/>
      <c r="CN1984" s="15"/>
      <c r="CP1984" s="5"/>
      <c r="CS1984" s="6"/>
      <c r="CW1984" s="54"/>
    </row>
    <row r="1985" spans="1:101" ht="18" customHeight="1" thickBot="1">
      <c r="D1985" s="11" t="s">
        <v>101</v>
      </c>
      <c r="E1985" s="13"/>
      <c r="F1985" s="13" t="s">
        <v>102</v>
      </c>
      <c r="G1985" s="15"/>
      <c r="H1985" s="10"/>
      <c r="I1985" s="11" t="s">
        <v>106</v>
      </c>
      <c r="J1985" s="13"/>
      <c r="K1985" s="13" t="s">
        <v>105</v>
      </c>
      <c r="L1985" s="15"/>
      <c r="N1985" s="194" t="s">
        <v>16</v>
      </c>
      <c r="O1985" s="195"/>
      <c r="P1985" s="196" t="s">
        <v>17</v>
      </c>
      <c r="Q1985" s="197"/>
      <c r="S1985" s="11" t="s">
        <v>4</v>
      </c>
      <c r="T1985" s="13"/>
      <c r="U1985" s="13" t="s">
        <v>5</v>
      </c>
      <c r="V1985" s="15"/>
      <c r="W1985" s="20"/>
      <c r="X1985" s="194" t="s">
        <v>111</v>
      </c>
      <c r="Y1985" s="195"/>
      <c r="Z1985" s="196" t="s">
        <v>110</v>
      </c>
      <c r="AA1985" s="197"/>
      <c r="AB1985" s="20"/>
      <c r="AC1985" s="11" t="s">
        <v>18</v>
      </c>
      <c r="AD1985" s="13"/>
      <c r="AE1985" s="13" t="s">
        <v>19</v>
      </c>
      <c r="AF1985" s="15"/>
      <c r="AG1985" s="20"/>
      <c r="AH1985" s="194" t="s">
        <v>114</v>
      </c>
      <c r="AI1985" s="195"/>
      <c r="AJ1985" s="196" t="s">
        <v>115</v>
      </c>
      <c r="AK1985" s="197"/>
      <c r="AL1985" s="20"/>
      <c r="AM1985" s="11" t="s">
        <v>138</v>
      </c>
      <c r="AN1985" s="13"/>
      <c r="AO1985" s="13" t="s">
        <v>137</v>
      </c>
      <c r="AP1985" s="15"/>
      <c r="AR1985" s="194" t="s">
        <v>117</v>
      </c>
      <c r="AS1985" s="195"/>
      <c r="AT1985" s="196" t="s">
        <v>118</v>
      </c>
      <c r="AU1985" s="197"/>
      <c r="AV1985" s="36"/>
      <c r="AW1985" s="11" t="s">
        <v>142</v>
      </c>
      <c r="AX1985" s="13"/>
      <c r="AY1985" s="13" t="s">
        <v>141</v>
      </c>
      <c r="AZ1985" s="15"/>
      <c r="BA1985" s="20"/>
      <c r="BB1985" s="194" t="s">
        <v>122</v>
      </c>
      <c r="BC1985" s="195"/>
      <c r="BD1985" s="196" t="s">
        <v>121</v>
      </c>
      <c r="BE1985" s="197"/>
      <c r="BF1985" s="36"/>
      <c r="BG1985" s="11" t="s">
        <v>145</v>
      </c>
      <c r="BH1985" s="13"/>
      <c r="BI1985" s="13" t="s">
        <v>146</v>
      </c>
      <c r="BJ1985" s="15"/>
      <c r="BK1985" s="36"/>
      <c r="BL1985" s="194" t="s">
        <v>125</v>
      </c>
      <c r="BM1985" s="195"/>
      <c r="BN1985" s="196" t="s">
        <v>126</v>
      </c>
      <c r="BO1985" s="197"/>
      <c r="BP1985" s="36"/>
      <c r="BQ1985" s="11" t="s">
        <v>150</v>
      </c>
      <c r="BR1985" s="13"/>
      <c r="BS1985" s="13" t="s">
        <v>149</v>
      </c>
      <c r="BT1985" s="15"/>
      <c r="BU1985" s="20"/>
      <c r="BV1985" s="194" t="s">
        <v>129</v>
      </c>
      <c r="BW1985" s="195"/>
      <c r="BX1985" s="196" t="s">
        <v>130</v>
      </c>
      <c r="BY1985" s="197"/>
      <c r="BZ1985" s="36"/>
      <c r="CA1985" s="11" t="s">
        <v>154</v>
      </c>
      <c r="CB1985" s="13"/>
      <c r="CC1985" s="13" t="s">
        <v>153</v>
      </c>
      <c r="CD1985" s="15"/>
      <c r="CE1985" s="36"/>
      <c r="CF1985" s="194" t="s">
        <v>134</v>
      </c>
      <c r="CG1985" s="195"/>
      <c r="CH1985" s="196" t="s">
        <v>133</v>
      </c>
      <c r="CI1985" s="197"/>
      <c r="CK1985" s="11" t="s">
        <v>159</v>
      </c>
      <c r="CL1985" s="13"/>
      <c r="CM1985" s="13" t="s">
        <v>158</v>
      </c>
      <c r="CN1985" s="15"/>
      <c r="CP1985" s="109" t="s">
        <v>161</v>
      </c>
      <c r="CQ1985" s="110"/>
      <c r="CR1985" s="111" t="s">
        <v>162</v>
      </c>
      <c r="CS1985" s="112"/>
      <c r="CU1985" s="38" t="s">
        <v>29</v>
      </c>
      <c r="CW1985" s="55" t="s">
        <v>47</v>
      </c>
    </row>
    <row r="1986" spans="1:101" ht="18" customHeight="1" thickTop="1" thickBot="1">
      <c r="D1986" s="16">
        <v>0</v>
      </c>
      <c r="E1986" s="17">
        <f t="shared" ref="E1986" si="21066">$B1983*$E$4</f>
        <v>3.9909520000000001</v>
      </c>
      <c r="F1986" s="18">
        <v>1</v>
      </c>
      <c r="G1986" s="19">
        <v>0</v>
      </c>
      <c r="H1986" s="10"/>
      <c r="I1986" s="16">
        <v>0</v>
      </c>
      <c r="J1986" s="17">
        <v>0</v>
      </c>
      <c r="K1986" s="18">
        <v>1</v>
      </c>
      <c r="L1986" s="19">
        <v>0</v>
      </c>
      <c r="N1986" s="1">
        <f t="shared" ref="N1986" si="21067">D1986*I1983+F1986*I1986-E1986*J1983-G1986*J1986</f>
        <v>0</v>
      </c>
      <c r="O1986" s="4">
        <f t="shared" ref="O1986" si="21068">(D1986*J1983+E1986*I1983+F1986*J1986+G1986*I1986)</f>
        <v>3.9909520000000001</v>
      </c>
      <c r="P1986" s="2">
        <f t="shared" ref="P1986" si="21069">D1986*K1983+F1986*K1986-E1986*L1983-G1986*L1986</f>
        <v>-26.906715896192004</v>
      </c>
      <c r="Q1986" s="3">
        <f t="shared" ref="Q1986" si="21070">(D1986*L1983+E1986*K1983+F1986*L1986+G1986*K1986)</f>
        <v>0</v>
      </c>
      <c r="S1986" s="16">
        <v>0</v>
      </c>
      <c r="T1986" s="17">
        <f t="shared" ref="T1986" si="21071">$B1983*$T$4</f>
        <v>8.8419520000000009</v>
      </c>
      <c r="U1986" s="18">
        <v>1</v>
      </c>
      <c r="V1986" s="19">
        <v>0</v>
      </c>
      <c r="W1986" s="20"/>
      <c r="X1986" s="1">
        <f t="shared" ref="X1986" si="21072">N1986*S1983+P1986*S1986-O1986*T1983-Q1986*T1986</f>
        <v>0</v>
      </c>
      <c r="Y1986" s="4">
        <f t="shared" ref="Y1986" si="21073">(N1986*T1983+O1986*S1983+P1986*T1986+Q1986*S1986)</f>
        <v>-233.91693843176671</v>
      </c>
      <c r="Z1986" s="2">
        <f t="shared" ref="Z1986" si="21074">N1986*U1983+P1986*U1986-O1986*V1983-Q1986*V1986</f>
        <v>-26.906715896192004</v>
      </c>
      <c r="AA1986" s="3">
        <f t="shared" ref="AA1986" si="21075">(N1986*V1983+O1986*U1983+P1986*V1986+Q1986*U1986)</f>
        <v>0</v>
      </c>
      <c r="AB1986" s="20"/>
      <c r="AC1986" s="16">
        <v>0</v>
      </c>
      <c r="AD1986" s="17">
        <v>0</v>
      </c>
      <c r="AE1986" s="18">
        <v>1</v>
      </c>
      <c r="AF1986" s="19">
        <v>0</v>
      </c>
      <c r="AG1986" s="20"/>
      <c r="AH1986" s="1">
        <f t="shared" ref="AH1986" si="21076">X1986*AC1983+Z1986*AC1986-Y1986*AD1983-AA1986*AD1986</f>
        <v>0</v>
      </c>
      <c r="AI1986" s="4">
        <f t="shared" ref="AI1986" si="21077">(X1986*AD1983+Y1986*AC1983+Z1986*AD1986+AA1986*AC1986)</f>
        <v>-233.91693843176671</v>
      </c>
      <c r="AJ1986" s="2">
        <f t="shared" ref="AJ1986" si="21078">X1986*AE1983+Z1986*AE1986-Y1986*AF1983-AA1986*AF1986</f>
        <v>1935.9373317893874</v>
      </c>
      <c r="AK1986" s="3">
        <f t="shared" ref="AK1986" si="21079">(X1986*AF1983+Y1986*AE1983+Z1986*AF1986+AA1986*AE1986)</f>
        <v>0</v>
      </c>
      <c r="AL1986" s="20"/>
      <c r="AM1986" s="16">
        <v>0</v>
      </c>
      <c r="AN1986" s="17">
        <f t="shared" ref="AN1986" si="21080">$B1983*$AN$4</f>
        <v>9.3382240000000003</v>
      </c>
      <c r="AO1986" s="18">
        <v>1</v>
      </c>
      <c r="AP1986" s="19">
        <v>0</v>
      </c>
      <c r="AR1986" s="1">
        <f t="shared" ref="AR1986" si="21081">AH1986*AM1983+AJ1986*AM1986-AI1986*AN1983-AK1986*AN1986</f>
        <v>0</v>
      </c>
      <c r="AS1986" s="4">
        <f t="shared" ref="AS1986" si="21082">(AH1986*AN1983+AI1986*AM1983+AJ1986*AN1986+AK1986*AM1986)</f>
        <v>17844.299515779854</v>
      </c>
      <c r="AT1986" s="2">
        <f t="shared" ref="AT1986" si="21083">AH1986*AO1983+AJ1986*AO1986-AI1986*AP1983-AK1986*AP1986</f>
        <v>1935.9373317893874</v>
      </c>
      <c r="AU1986" s="3">
        <f t="shared" ref="AU1986" si="21084">(AH1986*AP1983+AI1986*AO1983+AJ1986*AP1986+AK1986*AO1986)</f>
        <v>0</v>
      </c>
      <c r="AV1986" s="20"/>
      <c r="AW1986" s="16">
        <v>0</v>
      </c>
      <c r="AX1986" s="17">
        <v>0</v>
      </c>
      <c r="AY1986" s="18">
        <v>1</v>
      </c>
      <c r="AZ1986" s="19">
        <v>0</v>
      </c>
      <c r="BA1986" s="20"/>
      <c r="BB1986" s="1">
        <f t="shared" ref="BB1986" si="21085">AR1986*AW1983+AT1986*AW1986-AS1986*AX1983-AU1986*AX1986</f>
        <v>0</v>
      </c>
      <c r="BC1986" s="4">
        <f t="shared" ref="BC1986" si="21086">(AR1986*AX1983+AS1986*AW1983+AT1986*AX1986+AU1986*AW1986)</f>
        <v>17844.299515779854</v>
      </c>
      <c r="BD1986" s="2">
        <f t="shared" ref="BD1986" si="21087">AR1986*AY1983+AT1986*AY1986-AS1986*AZ1983-AU1986*AZ1986</f>
        <v>-147799.16660932207</v>
      </c>
      <c r="BE1986" s="3">
        <f t="shared" ref="BE1986" si="21088">(AR1986*AZ1983+AS1986*AY1983+AT1986*AZ1986+AU1986*AY1986)</f>
        <v>0</v>
      </c>
      <c r="BF1986" s="20"/>
      <c r="BG1986" s="16">
        <v>0</v>
      </c>
      <c r="BH1986" s="17">
        <f t="shared" ref="BH1986" si="21089">$B1983*$BH$4</f>
        <v>8.8419520000000009</v>
      </c>
      <c r="BI1986" s="18">
        <v>1</v>
      </c>
      <c r="BJ1986" s="19">
        <v>0</v>
      </c>
      <c r="BK1986" s="20"/>
      <c r="BL1986" s="1">
        <f t="shared" ref="BL1986" si="21090">BB1986*BG1983+BD1986*BG1986-BC1986*BH1983-BE1986*BH1986</f>
        <v>0</v>
      </c>
      <c r="BM1986" s="4">
        <f t="shared" ref="BM1986" si="21091">(BB1986*BH1983+BC1986*BG1983+BD1986*BH1986+BE1986*BG1986)</f>
        <v>-1288988.8372838488</v>
      </c>
      <c r="BN1986" s="2">
        <f t="shared" ref="BN1986" si="21092">BB1986*BI1983+BD1986*BI1986-BC1986*BJ1983-BE1986*BJ1986</f>
        <v>-147799.16660932207</v>
      </c>
      <c r="BO1986" s="3">
        <f t="shared" ref="BO1986" si="21093">(BB1986*BJ1983+BC1986*BI1983+BD1986*BJ1986+BE1986*BI1986)</f>
        <v>0</v>
      </c>
      <c r="BP1986" s="20"/>
      <c r="BQ1986" s="16">
        <v>0</v>
      </c>
      <c r="BR1986" s="17">
        <v>0</v>
      </c>
      <c r="BS1986" s="18">
        <v>1</v>
      </c>
      <c r="BT1986" s="19">
        <v>0</v>
      </c>
      <c r="BU1986" s="20"/>
      <c r="BV1986" s="1">
        <f t="shared" ref="BV1986" si="21094">BL1986*BQ1983+BN1986*BQ1986-BM1986*BR1983-BO1986*BR1986</f>
        <v>0</v>
      </c>
      <c r="BW1986" s="4">
        <f t="shared" ref="BW1986" si="21095">(BL1986*BR1983+BM1986*BQ1983+BN1986*BR1986+BO1986*BQ1986)</f>
        <v>-1288988.8372838488</v>
      </c>
      <c r="BX1986" s="2">
        <f t="shared" ref="BX1986" si="21096">BL1986*BS1983+BN1986*BS1986-BM1986*BT1983-BO1986*BT1986</f>
        <v>8865450.1221426427</v>
      </c>
      <c r="BY1986" s="3">
        <f t="shared" ref="BY1986" si="21097">(BL1986*BT1983+BM1986*BS1983+BN1986*BT1986+BO1986*BS1986)</f>
        <v>0</v>
      </c>
      <c r="BZ1986" s="20"/>
      <c r="CA1986" s="16">
        <v>0</v>
      </c>
      <c r="CB1986" s="17">
        <f t="shared" ref="CB1986" si="21098">$B1983*$CB$4</f>
        <v>3.9909520000000001</v>
      </c>
      <c r="CC1986" s="18">
        <v>1</v>
      </c>
      <c r="CD1986" s="19">
        <v>0</v>
      </c>
      <c r="CE1986" s="20"/>
      <c r="CF1986" s="1">
        <f t="shared" ref="CF1986" si="21099">BV1986*CA1983+BX1986*CA1986-BW1986*CB1983-BY1986*CB1986</f>
        <v>0</v>
      </c>
      <c r="CG1986" s="4">
        <f t="shared" ref="CG1986" si="21100">(BV1986*CB1983+BW1986*CA1983+BX1986*CB1986+BY1986*CA1986)</f>
        <v>34092597.058581576</v>
      </c>
      <c r="CH1986" s="2">
        <f t="shared" ref="CH1986" si="21101">BV1986*CC1983+BX1986*CC1986-BW1986*CD1983-BY1986*CD1986</f>
        <v>8865450.1221426427</v>
      </c>
      <c r="CI1986" s="3">
        <f t="shared" ref="CI1986" si="21102">(BV1986*CD1983+BW1986*CC1983+BX1986*CD1986+BY1986*CC1986)</f>
        <v>0</v>
      </c>
      <c r="CK1986" s="16">
        <f t="shared" ref="CK1986" si="21103">1/$CL$4</f>
        <v>1</v>
      </c>
      <c r="CL1986" s="17">
        <v>0</v>
      </c>
      <c r="CM1986" s="18">
        <v>1</v>
      </c>
      <c r="CN1986" s="19">
        <v>0</v>
      </c>
      <c r="CP1986" s="1">
        <f t="shared" ref="CP1986" si="21104">CF1986*CK1983+CH1986*CK1986-CG1986*CL1983-CI1986*CL1986</f>
        <v>8865450.1221426427</v>
      </c>
      <c r="CQ1986" s="4">
        <f t="shared" ref="CQ1986" si="21105">(CF1986*CL1983+CG1986*CK1983+CH1986*CL1986+CI1986*CK1986)</f>
        <v>34092597.058581576</v>
      </c>
      <c r="CR1986" s="2">
        <f t="shared" ref="CR1986" si="21106">CF1986*CM1983+CH1986*CM1986-CG1986*CN1983-CI1986*CN1986</f>
        <v>8865450.1221426427</v>
      </c>
      <c r="CS1986" s="3">
        <f t="shared" ref="CS1986" si="21107">(CF1986*CN1983+CG1986*CM1983+CH1986*CN1986+CI1986*CM1986)</f>
        <v>0</v>
      </c>
      <c r="CU1986" s="39">
        <f t="shared" ref="CU1986" si="21108">(180/PI())*ATAN(-1*(CQ1983/CP1983))</f>
        <v>14.576380494222917</v>
      </c>
      <c r="CW1986" s="56">
        <f t="shared" ref="CW1986" si="21109">20*LOG(((1-(10^(CU1983/20)^2)*(1-((1-CW1983)/(1+CW1983))^2))^0.5))</f>
        <v>-8.6789471989795872E-15</v>
      </c>
    </row>
    <row r="1987" spans="1:101" ht="18" customHeight="1"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/>
      <c r="R1987" s="20"/>
      <c r="S1987" s="20"/>
      <c r="T1987" s="20"/>
      <c r="U1987" s="20"/>
      <c r="V1987" s="20"/>
      <c r="W1987" s="20"/>
      <c r="X1987" s="20"/>
      <c r="Y1987" s="20"/>
      <c r="Z1987" s="20"/>
      <c r="AA1987" s="20"/>
      <c r="AB1987" s="30"/>
      <c r="AC1987" s="20"/>
      <c r="AD1987" s="20"/>
      <c r="AE1987" s="20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</row>
    <row r="1988" spans="1:101" ht="18" customHeight="1"/>
    <row r="1989" spans="1:101" ht="18" customHeight="1" thickBot="1">
      <c r="A1989" s="23"/>
      <c r="B1989" s="23"/>
      <c r="C1989" s="23"/>
      <c r="D1989" s="20" t="s">
        <v>6</v>
      </c>
      <c r="E1989" s="20"/>
      <c r="F1989" s="20"/>
      <c r="G1989" s="20"/>
      <c r="H1989" s="20"/>
      <c r="I1989" s="20" t="s">
        <v>7</v>
      </c>
      <c r="J1989" s="20"/>
      <c r="K1989" s="20"/>
      <c r="L1989" s="20"/>
      <c r="M1989" s="23"/>
      <c r="N1989" s="23"/>
      <c r="O1989" s="24" t="s">
        <v>8</v>
      </c>
      <c r="P1989" s="23"/>
      <c r="Q1989" s="23"/>
      <c r="R1989" s="23"/>
      <c r="S1989" s="20"/>
      <c r="T1989" s="20" t="s">
        <v>9</v>
      </c>
      <c r="U1989" s="23"/>
      <c r="V1989" s="23"/>
      <c r="W1989" s="23"/>
      <c r="X1989" s="23"/>
      <c r="Y1989" s="24" t="s">
        <v>10</v>
      </c>
      <c r="Z1989" s="23"/>
      <c r="AA1989" s="23"/>
      <c r="AB1989" s="23"/>
      <c r="AC1989" s="24" t="s">
        <v>11</v>
      </c>
      <c r="AD1989" s="20"/>
      <c r="AE1989" s="20"/>
      <c r="AF1989" s="20"/>
      <c r="AG1989" s="20"/>
      <c r="AH1989" s="23"/>
      <c r="AI1989" s="24" t="s">
        <v>12</v>
      </c>
      <c r="AJ1989" s="23"/>
      <c r="AK1989" s="23"/>
      <c r="AL1989" s="20"/>
      <c r="AM1989" s="24" t="s">
        <v>21</v>
      </c>
      <c r="AN1989" s="20"/>
      <c r="AO1989" s="23"/>
      <c r="AP1989" s="23"/>
      <c r="AQ1989" s="23"/>
      <c r="AR1989" s="23"/>
      <c r="AS1989" s="24" t="s">
        <v>87</v>
      </c>
      <c r="AT1989" s="23"/>
      <c r="AU1989" s="23"/>
      <c r="AV1989" s="23"/>
      <c r="AW1989" s="24" t="s">
        <v>22</v>
      </c>
      <c r="AX1989" s="20"/>
      <c r="AY1989" s="20"/>
      <c r="AZ1989" s="20"/>
      <c r="BA1989" s="20"/>
      <c r="BB1989" s="23"/>
      <c r="BC1989" s="24" t="s">
        <v>13</v>
      </c>
      <c r="BD1989" s="23"/>
      <c r="BE1989" s="23"/>
      <c r="BF1989" s="23"/>
      <c r="BG1989" s="24" t="s">
        <v>23</v>
      </c>
      <c r="BH1989" s="20"/>
      <c r="BI1989" s="23"/>
      <c r="BJ1989" s="23"/>
      <c r="BK1989" s="23"/>
      <c r="BL1989" s="23"/>
      <c r="BM1989" s="24" t="s">
        <v>24</v>
      </c>
      <c r="BN1989" s="23"/>
      <c r="BO1989" s="23"/>
      <c r="BP1989" s="23"/>
      <c r="BQ1989" s="24" t="s">
        <v>22</v>
      </c>
      <c r="BR1989" s="20"/>
      <c r="BS1989" s="20"/>
      <c r="BT1989" s="20"/>
      <c r="BU1989" s="20"/>
      <c r="BV1989" s="23"/>
      <c r="BW1989" s="24" t="s">
        <v>25</v>
      </c>
      <c r="BX1989" s="23"/>
      <c r="BY1989" s="23"/>
      <c r="BZ1989" s="23"/>
      <c r="CA1989" s="24" t="s">
        <v>23</v>
      </c>
      <c r="CB1989" s="20"/>
      <c r="CC1989" s="23"/>
      <c r="CD1989" s="23"/>
      <c r="CE1989" s="23"/>
      <c r="CF1989" s="23"/>
      <c r="CG1989" s="24" t="s">
        <v>88</v>
      </c>
      <c r="CH1989" s="23"/>
      <c r="CI1989" s="23"/>
      <c r="CJ1989" s="23"/>
      <c r="CK1989" s="24" t="s">
        <v>155</v>
      </c>
      <c r="CL1989" s="24"/>
      <c r="CM1989" s="23"/>
      <c r="CN1989" s="23"/>
      <c r="CO1989" s="23"/>
      <c r="CP1989" s="23"/>
      <c r="CQ1989" s="24" t="s">
        <v>89</v>
      </c>
      <c r="CR1989" s="23"/>
      <c r="CS1989" s="23"/>
    </row>
    <row r="1990" spans="1:101" ht="18" customHeight="1" thickBot="1">
      <c r="A1990" s="23"/>
      <c r="B1990" s="33"/>
      <c r="C1990" s="23"/>
      <c r="D1990" s="7" t="s">
        <v>99</v>
      </c>
      <c r="E1990" s="8"/>
      <c r="F1990" s="8" t="s">
        <v>100</v>
      </c>
      <c r="G1990" s="9"/>
      <c r="H1990" s="10"/>
      <c r="I1990" s="7" t="s">
        <v>103</v>
      </c>
      <c r="J1990" s="8"/>
      <c r="K1990" s="8" t="s">
        <v>104</v>
      </c>
      <c r="L1990" s="9"/>
      <c r="M1990" s="23"/>
      <c r="N1990" s="194" t="s">
        <v>74</v>
      </c>
      <c r="O1990" s="195"/>
      <c r="P1990" s="196" t="s">
        <v>75</v>
      </c>
      <c r="Q1990" s="197"/>
      <c r="R1990" s="23"/>
      <c r="S1990" s="7" t="s">
        <v>2</v>
      </c>
      <c r="T1990" s="8"/>
      <c r="U1990" s="8" t="s">
        <v>3</v>
      </c>
      <c r="V1990" s="9"/>
      <c r="W1990" s="20"/>
      <c r="X1990" s="194" t="s">
        <v>108</v>
      </c>
      <c r="Y1990" s="195"/>
      <c r="Z1990" s="196" t="s">
        <v>109</v>
      </c>
      <c r="AA1990" s="197"/>
      <c r="AB1990" s="20"/>
      <c r="AC1990" s="7" t="s">
        <v>107</v>
      </c>
      <c r="AD1990" s="8"/>
      <c r="AE1990" s="8" t="s">
        <v>14</v>
      </c>
      <c r="AF1990" s="9"/>
      <c r="AG1990" s="20"/>
      <c r="AH1990" s="194" t="s">
        <v>112</v>
      </c>
      <c r="AI1990" s="195"/>
      <c r="AJ1990" s="196" t="s">
        <v>113</v>
      </c>
      <c r="AK1990" s="197"/>
      <c r="AL1990" s="20"/>
      <c r="AM1990" s="106" t="s">
        <v>135</v>
      </c>
      <c r="AN1990" s="107"/>
      <c r="AO1990" s="107" t="s">
        <v>136</v>
      </c>
      <c r="AP1990" s="108"/>
      <c r="AQ1990" s="23"/>
      <c r="AR1990" s="194" t="s">
        <v>116</v>
      </c>
      <c r="AS1990" s="195"/>
      <c r="AT1990" s="196" t="s">
        <v>0</v>
      </c>
      <c r="AU1990" s="197"/>
      <c r="AV1990" s="36"/>
      <c r="AW1990" s="7" t="s">
        <v>139</v>
      </c>
      <c r="AX1990" s="8"/>
      <c r="AY1990" s="8" t="s">
        <v>140</v>
      </c>
      <c r="AZ1990" s="9"/>
      <c r="BA1990" s="20"/>
      <c r="BB1990" s="194" t="s">
        <v>119</v>
      </c>
      <c r="BC1990" s="195"/>
      <c r="BD1990" s="196" t="s">
        <v>120</v>
      </c>
      <c r="BE1990" s="197"/>
      <c r="BF1990" s="36"/>
      <c r="BG1990" s="190" t="s">
        <v>143</v>
      </c>
      <c r="BH1990" s="191"/>
      <c r="BI1990" s="192" t="s">
        <v>144</v>
      </c>
      <c r="BJ1990" s="193"/>
      <c r="BK1990" s="36"/>
      <c r="BL1990" s="194" t="s">
        <v>123</v>
      </c>
      <c r="BM1990" s="195"/>
      <c r="BN1990" s="196" t="s">
        <v>124</v>
      </c>
      <c r="BO1990" s="197"/>
      <c r="BP1990" s="36"/>
      <c r="BQ1990" s="7" t="s">
        <v>147</v>
      </c>
      <c r="BR1990" s="8"/>
      <c r="BS1990" s="8" t="s">
        <v>148</v>
      </c>
      <c r="BT1990" s="9"/>
      <c r="BU1990" s="20"/>
      <c r="BV1990" s="194" t="s">
        <v>127</v>
      </c>
      <c r="BW1990" s="195"/>
      <c r="BX1990" s="196" t="s">
        <v>128</v>
      </c>
      <c r="BY1990" s="197"/>
      <c r="BZ1990" s="36"/>
      <c r="CA1990" s="7" t="s">
        <v>151</v>
      </c>
      <c r="CB1990" s="8"/>
      <c r="CC1990" s="8" t="s">
        <v>152</v>
      </c>
      <c r="CD1990" s="9"/>
      <c r="CE1990" s="36"/>
      <c r="CF1990" s="194" t="s">
        <v>131</v>
      </c>
      <c r="CG1990" s="195"/>
      <c r="CH1990" s="196" t="s">
        <v>132</v>
      </c>
      <c r="CI1990" s="197"/>
      <c r="CJ1990" s="23"/>
      <c r="CK1990" s="7" t="s">
        <v>156</v>
      </c>
      <c r="CL1990" s="8"/>
      <c r="CM1990" s="8" t="s">
        <v>157</v>
      </c>
      <c r="CN1990" s="9"/>
      <c r="CO1990" s="23"/>
      <c r="CP1990" s="194" t="s">
        <v>160</v>
      </c>
      <c r="CQ1990" s="195"/>
      <c r="CR1990" s="196" t="s">
        <v>132</v>
      </c>
      <c r="CS1990" s="197"/>
      <c r="CU1990" s="26" t="s">
        <v>15</v>
      </c>
      <c r="CW1990" s="52" t="s">
        <v>46</v>
      </c>
    </row>
    <row r="1991" spans="1:101" ht="18" customHeight="1" thickTop="1" thickBot="1">
      <c r="B1991" s="34">
        <v>4.92</v>
      </c>
      <c r="D1991" s="11">
        <v>1</v>
      </c>
      <c r="E1991" s="12">
        <v>0</v>
      </c>
      <c r="F1991" s="13">
        <v>0</v>
      </c>
      <c r="G1991" s="14">
        <v>0</v>
      </c>
      <c r="H1991" s="10"/>
      <c r="I1991" s="11">
        <v>1</v>
      </c>
      <c r="J1991" s="12">
        <v>0</v>
      </c>
      <c r="K1991" s="13">
        <v>0</v>
      </c>
      <c r="L1991" s="40">
        <f t="shared" ref="L1991" si="21110">$B1991*$J$4</f>
        <v>7.0210368000000001</v>
      </c>
      <c r="N1991" s="1">
        <f t="shared" ref="N1991" si="21111">D1991*I1991+F1991*I1994-E1991*J1991-G1991*J1994</f>
        <v>1</v>
      </c>
      <c r="O1991" s="4">
        <f t="shared" ref="O1991" si="21112">(D1991*J1991+E1991*I1991+F1991*J1994+G1991*I1994)</f>
        <v>0</v>
      </c>
      <c r="P1991" s="2">
        <f t="shared" ref="P1991" si="21113">D1991*K1991+F1991*K1994-E1991*L1991-G1991*L1994</f>
        <v>0</v>
      </c>
      <c r="Q1991" s="3">
        <f t="shared" ref="Q1991" si="21114">(D1991*L1991+E1991*K1991+F1991*L1994+G1991*K1994)</f>
        <v>7.0210368000000001</v>
      </c>
      <c r="S1991" s="11">
        <v>1</v>
      </c>
      <c r="T1991" s="12">
        <v>0</v>
      </c>
      <c r="U1991" s="13">
        <v>0</v>
      </c>
      <c r="V1991" s="13">
        <v>0</v>
      </c>
      <c r="W1991" s="20"/>
      <c r="X1991" s="1">
        <f t="shared" ref="X1991" si="21115">N1991*S1991+P1991*S1994-O1991*T1991-Q1991*T1994</f>
        <v>-61.333056785530879</v>
      </c>
      <c r="Y1991" s="4">
        <f t="shared" ref="Y1991" si="21116">(N1991*T1991+O1991*S1991+P1991*T1994+Q1991*S1994)</f>
        <v>0</v>
      </c>
      <c r="Z1991" s="2">
        <f t="shared" ref="Z1991" si="21117">N1991*U1991+P1991*U1994-O1991*V1991-Q1991*V1994</f>
        <v>0</v>
      </c>
      <c r="AA1991" s="3">
        <f t="shared" ref="AA1991" si="21118">(N1991*V1991+O1991*U1991+P1991*V1994+Q1991*U1994)</f>
        <v>7.0210368000000001</v>
      </c>
      <c r="AB1991" s="20"/>
      <c r="AC1991" s="11">
        <v>1</v>
      </c>
      <c r="AD1991" s="12">
        <v>0</v>
      </c>
      <c r="AE1991" s="13">
        <v>0</v>
      </c>
      <c r="AF1991" s="40">
        <f t="shared" ref="AF1991" si="21119">$B1991*$AD$4</f>
        <v>8.4254508000000001</v>
      </c>
      <c r="AG1991" s="20"/>
      <c r="AH1991" s="1">
        <f t="shared" ref="AH1991" si="21120">X1991*AC1991+Z1991*AC1994-Y1991*AD1991-AA1991*AD1994</f>
        <v>-61.333056785530879</v>
      </c>
      <c r="AI1991" s="4">
        <f t="shared" ref="AI1991" si="21121">(X1991*AD1991+Y1991*AC1991+Z1991*AD1994+AA1991*AC1994)</f>
        <v>0</v>
      </c>
      <c r="AJ1991" s="2">
        <f t="shared" ref="AJ1991" si="21122">X1991*AE1991+Z1991*AE1994-Y1991*AF1991-AA1991*AF1994</f>
        <v>0</v>
      </c>
      <c r="AK1991" s="3">
        <f t="shared" ref="AK1991" si="21123">(X1991*AF1991+Y1991*AE1991+Z1991*AF1994+AA1991*AE1994)</f>
        <v>-509.73761556009657</v>
      </c>
      <c r="AL1991" s="20"/>
      <c r="AM1991" s="11">
        <v>1</v>
      </c>
      <c r="AN1991" s="12">
        <v>0</v>
      </c>
      <c r="AO1991" s="13">
        <v>0</v>
      </c>
      <c r="AP1991" s="14">
        <v>0</v>
      </c>
      <c r="AR1991" s="1">
        <f t="shared" ref="AR1991" si="21124">AH1991*AM1991+AJ1991*AM1994-AI1991*AN1991-AK1991*AN1994</f>
        <v>4718.1397297051317</v>
      </c>
      <c r="AS1991" s="4">
        <f t="shared" ref="AS1991" si="21125">(AH1991*AN1991+AI1991*AM1991+AJ1991*AN1994+AK1991*AM1994)</f>
        <v>0</v>
      </c>
      <c r="AT1991" s="2">
        <f t="shared" ref="AT1991" si="21126">AH1991*AO1991+AJ1991*AO1994-AI1991*AP1991-AK1991*AP1994</f>
        <v>0</v>
      </c>
      <c r="AU1991" s="3">
        <f t="shared" ref="AU1991" si="21127">(AH1991*AP1991+AI1991*AO1991+AJ1991*AP1994+AK1991*AO1994)</f>
        <v>-509.73761556009657</v>
      </c>
      <c r="AV1991" s="20"/>
      <c r="AW1991" s="11">
        <v>1</v>
      </c>
      <c r="AX1991" s="12">
        <v>0</v>
      </c>
      <c r="AY1991" s="13">
        <v>0</v>
      </c>
      <c r="AZ1991" s="40">
        <f t="shared" ref="AZ1991" si="21128">$B1991*$AX$4</f>
        <v>8.4254508000000001</v>
      </c>
      <c r="BA1991" s="20"/>
      <c r="BB1991" s="1">
        <f t="shared" ref="BB1991" si="21129">AR1991*AW1991+AT1991*AW1994-AS1991*AX1991-AU1991*AX1994</f>
        <v>4718.1397297051317</v>
      </c>
      <c r="BC1991" s="4">
        <f t="shared" ref="BC1991" si="21130">(AR1991*AX1991+AS1991*AW1991+AT1991*AX1994+AU1991*AW1994)</f>
        <v>0</v>
      </c>
      <c r="BD1991" s="2">
        <f t="shared" ref="BD1991" si="21131">AR1991*AY1991+AT1991*AY1994-AS1991*AZ1991-AU1991*AZ1994</f>
        <v>0</v>
      </c>
      <c r="BE1991" s="3">
        <f t="shared" ref="BE1991" si="21132">(AR1991*AZ1991+AS1991*AY1991+AT1991*AZ1994+AU1991*AY1994)</f>
        <v>39242.716544595794</v>
      </c>
      <c r="BF1991" s="20"/>
      <c r="BG1991" s="11">
        <v>1</v>
      </c>
      <c r="BH1991" s="12">
        <v>0</v>
      </c>
      <c r="BI1991" s="13">
        <v>0</v>
      </c>
      <c r="BJ1991" s="14">
        <v>0</v>
      </c>
      <c r="BK1991" s="20"/>
      <c r="BL1991" s="1">
        <f t="shared" ref="BL1991" si="21133">BB1991*BG1991+BD1991*BG1994-BC1991*BH1991-BE1991*BH1994</f>
        <v>-343680.33025022456</v>
      </c>
      <c r="BM1991" s="4">
        <f t="shared" ref="BM1991" si="21134">(BB1991*BH1991+BC1991*BG1991+BD1991*BH1994+BE1991*BG1994)</f>
        <v>0</v>
      </c>
      <c r="BN1991" s="2">
        <f t="shared" ref="BN1991" si="21135">BB1991*BI1991+BD1991*BI1994-BC1991*BJ1991-BE1991*BJ1994</f>
        <v>0</v>
      </c>
      <c r="BO1991" s="3">
        <f t="shared" ref="BO1991" si="21136">(BB1991*BJ1991+BC1991*BI1991+BD1991*BJ1994+BE1991*BI1994)</f>
        <v>39242.716544595794</v>
      </c>
      <c r="BP1991" s="20"/>
      <c r="BQ1991" s="11">
        <v>1</v>
      </c>
      <c r="BR1991" s="12">
        <v>0</v>
      </c>
      <c r="BS1991" s="13">
        <v>0</v>
      </c>
      <c r="BT1991" s="40">
        <f t="shared" ref="BT1991" si="21137">$B1991*BR$4</f>
        <v>7.0210368000000001</v>
      </c>
      <c r="BU1991" s="20"/>
      <c r="BV1991" s="1">
        <f t="shared" ref="BV1991" si="21138">BL1991*BQ1991+BN1991*BQ1994-BM1991*BR1991-BO1991*BR1994</f>
        <v>-343680.33025022456</v>
      </c>
      <c r="BW1991" s="4">
        <f t="shared" ref="BW1991" si="21139">(BL1991*BR1991+BM1991*BQ1991+BN1991*BR1994+BO1991*BQ1994)</f>
        <v>0</v>
      </c>
      <c r="BX1991" s="2">
        <f t="shared" ref="BX1991" si="21140">BL1991*BS1991+BN1991*BS1994-BM1991*BT1991-BO1991*BT1994</f>
        <v>0</v>
      </c>
      <c r="BY1991" s="3">
        <f t="shared" ref="BY1991" si="21141">(BL1991*BT1991+BM1991*BS1991+BN1991*BT1994+BO1991*BS1994)</f>
        <v>-2373749.529578384</v>
      </c>
      <c r="BZ1991" s="20"/>
      <c r="CA1991" s="11">
        <v>1</v>
      </c>
      <c r="CB1991" s="12">
        <v>0</v>
      </c>
      <c r="CC1991" s="13">
        <v>0</v>
      </c>
      <c r="CD1991" s="14">
        <v>0</v>
      </c>
      <c r="CE1991" s="20"/>
      <c r="CF1991" s="1">
        <f t="shared" ref="CF1991" si="21142">BV1991*CA1991+BX1991*CA1994-BW1991*CB1991-BY1991*CB1994</f>
        <v>9168507.532656705</v>
      </c>
      <c r="CG1991" s="4">
        <f t="shared" ref="CG1991" si="21143">(BV1991*CB1991+BW1991*CA1991+BX1991*CB1994+BY1991*CA1994)</f>
        <v>0</v>
      </c>
      <c r="CH1991" s="2">
        <f t="shared" ref="CH1991" si="21144">BV1991*CC1991+BX1991*CC1994-BW1991*CD1991-BY1991*CD1994</f>
        <v>0</v>
      </c>
      <c r="CI1991" s="3">
        <f t="shared" ref="CI1991" si="21145">(BV1991*CD1991+BW1991*CC1991+BX1991*CD1994+BY1991*CC1994)</f>
        <v>-2373749.529578384</v>
      </c>
      <c r="CJ1991" s="28"/>
      <c r="CK1991" s="11">
        <v>1</v>
      </c>
      <c r="CL1991" s="12">
        <v>0</v>
      </c>
      <c r="CM1991" s="13">
        <v>0</v>
      </c>
      <c r="CN1991" s="14">
        <v>0</v>
      </c>
      <c r="CP1991" s="1">
        <f t="shared" ref="CP1991" si="21146">CF1991*CK1991+CH1991*CK1994-CG1991*CL1991-CI1991*CL1994</f>
        <v>9168507.532656705</v>
      </c>
      <c r="CQ1991" s="4">
        <f t="shared" ref="CQ1991" si="21147">(CF1991*CL1991+CG1991*CK1991+CH1991*CL1994+CI1991*CK1994)</f>
        <v>-2373749.529578384</v>
      </c>
      <c r="CR1991" s="2">
        <f t="shared" ref="CR1991" si="21148">CF1991*CM1991+CH1991*CM1994-CG1991*CN1991-CI1991*CN1994</f>
        <v>0</v>
      </c>
      <c r="CS1991" s="3">
        <f t="shared" ref="CS1991" si="21149">(CF1991*CN1991+CG1991*CM1991+CH1991*CN1994+CI1991*CM1994)</f>
        <v>-2373749.529578384</v>
      </c>
      <c r="CU1991" s="29">
        <f t="shared" ref="CU1991" si="21150">20*LOG(((1+$CL$4)/$CL$4)/((CP1991+CP1994)^2+(CQ1991+CQ1994)^2)^0.5)</f>
        <v>-145.52618480826692</v>
      </c>
      <c r="CW1991" s="53">
        <f t="shared" ref="CW1991" si="21151">((CP1991^2+CQ1991^2)^0.5)/((CP1994^2+CQ1994^2)^0.5)</f>
        <v>0.25890250088397787</v>
      </c>
    </row>
    <row r="1992" spans="1:101" ht="18" customHeight="1" thickBot="1">
      <c r="D1992" s="11"/>
      <c r="E1992" s="13"/>
      <c r="F1992" s="13"/>
      <c r="G1992" s="15"/>
      <c r="H1992" s="10"/>
      <c r="I1992" s="11"/>
      <c r="J1992" s="13"/>
      <c r="K1992" s="13"/>
      <c r="L1992" s="15"/>
      <c r="N1992" s="5"/>
      <c r="Q1992" s="6"/>
      <c r="S1992" s="11"/>
      <c r="T1992" s="13"/>
      <c r="U1992" s="13"/>
      <c r="V1992" s="15"/>
      <c r="W1992" s="20"/>
      <c r="X1992" s="5"/>
      <c r="AA1992" s="6"/>
      <c r="AB1992" s="20"/>
      <c r="AC1992" s="11"/>
      <c r="AD1992" s="13"/>
      <c r="AE1992" s="13"/>
      <c r="AF1992" s="15"/>
      <c r="AG1992" s="20"/>
      <c r="AH1992" s="5"/>
      <c r="AK1992" s="6"/>
      <c r="AL1992" s="20"/>
      <c r="AM1992" s="11"/>
      <c r="AN1992" s="13"/>
      <c r="AO1992" s="13"/>
      <c r="AP1992" s="15"/>
      <c r="AR1992" s="5"/>
      <c r="AU1992" s="6"/>
      <c r="AW1992" s="11"/>
      <c r="AX1992" s="13"/>
      <c r="AY1992" s="13"/>
      <c r="AZ1992" s="15"/>
      <c r="BA1992" s="20"/>
      <c r="BB1992" s="5"/>
      <c r="BE1992" s="6"/>
      <c r="BG1992" s="11"/>
      <c r="BH1992" s="13"/>
      <c r="BI1992" s="13"/>
      <c r="BJ1992" s="15"/>
      <c r="BL1992" s="5"/>
      <c r="BO1992" s="6"/>
      <c r="BQ1992" s="11"/>
      <c r="BR1992" s="13"/>
      <c r="BS1992" s="13"/>
      <c r="BT1992" s="15"/>
      <c r="BU1992" s="20"/>
      <c r="BV1992" s="5"/>
      <c r="BY1992" s="6"/>
      <c r="CA1992" s="11"/>
      <c r="CB1992" s="13"/>
      <c r="CC1992" s="13"/>
      <c r="CD1992" s="15"/>
      <c r="CF1992" s="5"/>
      <c r="CI1992" s="6"/>
      <c r="CK1992" s="11"/>
      <c r="CL1992" s="13"/>
      <c r="CM1992" s="13"/>
      <c r="CN1992" s="15"/>
      <c r="CP1992" s="5"/>
      <c r="CS1992" s="6"/>
      <c r="CW1992" s="54"/>
    </row>
    <row r="1993" spans="1:101" ht="18" customHeight="1" thickBot="1">
      <c r="D1993" s="11" t="s">
        <v>101</v>
      </c>
      <c r="E1993" s="13"/>
      <c r="F1993" s="13" t="s">
        <v>102</v>
      </c>
      <c r="G1993" s="15"/>
      <c r="H1993" s="10"/>
      <c r="I1993" s="11" t="s">
        <v>106</v>
      </c>
      <c r="J1993" s="13"/>
      <c r="K1993" s="13" t="s">
        <v>105</v>
      </c>
      <c r="L1993" s="15"/>
      <c r="N1993" s="194" t="s">
        <v>16</v>
      </c>
      <c r="O1993" s="195"/>
      <c r="P1993" s="196" t="s">
        <v>17</v>
      </c>
      <c r="Q1993" s="197"/>
      <c r="S1993" s="11" t="s">
        <v>4</v>
      </c>
      <c r="T1993" s="13"/>
      <c r="U1993" s="13" t="s">
        <v>5</v>
      </c>
      <c r="V1993" s="15"/>
      <c r="W1993" s="20"/>
      <c r="X1993" s="194" t="s">
        <v>111</v>
      </c>
      <c r="Y1993" s="195"/>
      <c r="Z1993" s="196" t="s">
        <v>110</v>
      </c>
      <c r="AA1993" s="197"/>
      <c r="AB1993" s="20"/>
      <c r="AC1993" s="11" t="s">
        <v>18</v>
      </c>
      <c r="AD1993" s="13"/>
      <c r="AE1993" s="13" t="s">
        <v>19</v>
      </c>
      <c r="AF1993" s="15"/>
      <c r="AG1993" s="20"/>
      <c r="AH1993" s="194" t="s">
        <v>114</v>
      </c>
      <c r="AI1993" s="195"/>
      <c r="AJ1993" s="196" t="s">
        <v>115</v>
      </c>
      <c r="AK1993" s="197"/>
      <c r="AL1993" s="20"/>
      <c r="AM1993" s="11" t="s">
        <v>138</v>
      </c>
      <c r="AN1993" s="13"/>
      <c r="AO1993" s="13" t="s">
        <v>137</v>
      </c>
      <c r="AP1993" s="15"/>
      <c r="AR1993" s="194" t="s">
        <v>117</v>
      </c>
      <c r="AS1993" s="195"/>
      <c r="AT1993" s="196" t="s">
        <v>118</v>
      </c>
      <c r="AU1993" s="197"/>
      <c r="AV1993" s="36"/>
      <c r="AW1993" s="11" t="s">
        <v>142</v>
      </c>
      <c r="AX1993" s="13"/>
      <c r="AY1993" s="13" t="s">
        <v>141</v>
      </c>
      <c r="AZ1993" s="15"/>
      <c r="BA1993" s="20"/>
      <c r="BB1993" s="194" t="s">
        <v>122</v>
      </c>
      <c r="BC1993" s="195"/>
      <c r="BD1993" s="196" t="s">
        <v>121</v>
      </c>
      <c r="BE1993" s="197"/>
      <c r="BF1993" s="36"/>
      <c r="BG1993" s="11" t="s">
        <v>145</v>
      </c>
      <c r="BH1993" s="13"/>
      <c r="BI1993" s="13" t="s">
        <v>146</v>
      </c>
      <c r="BJ1993" s="15"/>
      <c r="BK1993" s="36"/>
      <c r="BL1993" s="194" t="s">
        <v>125</v>
      </c>
      <c r="BM1993" s="195"/>
      <c r="BN1993" s="196" t="s">
        <v>126</v>
      </c>
      <c r="BO1993" s="197"/>
      <c r="BP1993" s="36"/>
      <c r="BQ1993" s="11" t="s">
        <v>150</v>
      </c>
      <c r="BR1993" s="13"/>
      <c r="BS1993" s="13" t="s">
        <v>149</v>
      </c>
      <c r="BT1993" s="15"/>
      <c r="BU1993" s="20"/>
      <c r="BV1993" s="194" t="s">
        <v>129</v>
      </c>
      <c r="BW1993" s="195"/>
      <c r="BX1993" s="196" t="s">
        <v>130</v>
      </c>
      <c r="BY1993" s="197"/>
      <c r="BZ1993" s="36"/>
      <c r="CA1993" s="11" t="s">
        <v>154</v>
      </c>
      <c r="CB1993" s="13"/>
      <c r="CC1993" s="13" t="s">
        <v>153</v>
      </c>
      <c r="CD1993" s="15"/>
      <c r="CE1993" s="36"/>
      <c r="CF1993" s="194" t="s">
        <v>134</v>
      </c>
      <c r="CG1993" s="195"/>
      <c r="CH1993" s="196" t="s">
        <v>133</v>
      </c>
      <c r="CI1993" s="197"/>
      <c r="CK1993" s="11" t="s">
        <v>159</v>
      </c>
      <c r="CL1993" s="13"/>
      <c r="CM1993" s="13" t="s">
        <v>158</v>
      </c>
      <c r="CN1993" s="15"/>
      <c r="CP1993" s="109" t="s">
        <v>161</v>
      </c>
      <c r="CQ1993" s="110"/>
      <c r="CR1993" s="111" t="s">
        <v>162</v>
      </c>
      <c r="CS1993" s="112"/>
      <c r="CU1993" s="38" t="s">
        <v>29</v>
      </c>
      <c r="CW1993" s="55" t="s">
        <v>47</v>
      </c>
    </row>
    <row r="1994" spans="1:101" ht="18" customHeight="1" thickTop="1" thickBot="1">
      <c r="D1994" s="16">
        <v>0</v>
      </c>
      <c r="E1994" s="17">
        <f t="shared" ref="E1994" si="21152">$B1991*$E$4</f>
        <v>4.0072415999999995</v>
      </c>
      <c r="F1994" s="18">
        <v>1</v>
      </c>
      <c r="G1994" s="19">
        <v>0</v>
      </c>
      <c r="H1994" s="10"/>
      <c r="I1994" s="16">
        <v>0</v>
      </c>
      <c r="J1994" s="17">
        <v>0</v>
      </c>
      <c r="K1994" s="18">
        <v>1</v>
      </c>
      <c r="L1994" s="19">
        <v>0</v>
      </c>
      <c r="N1994" s="1">
        <f t="shared" ref="N1994" si="21153">D1994*I1991+F1994*I1994-E1994*J1991-G1994*J1994</f>
        <v>0</v>
      </c>
      <c r="O1994" s="4">
        <f t="shared" ref="O1994" si="21154">(D1994*J1991+E1994*I1991+F1994*J1994+G1994*I1994)</f>
        <v>4.0072415999999995</v>
      </c>
      <c r="P1994" s="2">
        <f t="shared" ref="P1994" si="21155">D1994*K1991+F1994*K1994-E1994*L1991-G1994*L1994</f>
        <v>-27.134990740090878</v>
      </c>
      <c r="Q1994" s="3">
        <f t="shared" ref="Q1994" si="21156">(D1994*L1991+E1994*K1991+F1994*L1994+G1994*K1994)</f>
        <v>0</v>
      </c>
      <c r="S1994" s="16">
        <v>0</v>
      </c>
      <c r="T1994" s="17">
        <f t="shared" ref="T1994" si="21157">$B1991*$T$4</f>
        <v>8.8780415999999995</v>
      </c>
      <c r="U1994" s="18">
        <v>1</v>
      </c>
      <c r="V1994" s="19">
        <v>0</v>
      </c>
      <c r="W1994" s="20"/>
      <c r="X1994" s="1">
        <f t="shared" ref="X1994" si="21158">N1994*S1991+P1994*S1994-O1994*T1991-Q1994*T1994</f>
        <v>0</v>
      </c>
      <c r="Y1994" s="4">
        <f t="shared" ref="Y1994" si="21159">(N1994*T1991+O1994*S1991+P1994*T1994+Q1994*S1994)</f>
        <v>-236.89833500614159</v>
      </c>
      <c r="Z1994" s="2">
        <f t="shared" ref="Z1994" si="21160">N1994*U1991+P1994*U1994-O1994*V1991-Q1994*V1994</f>
        <v>-27.134990740090878</v>
      </c>
      <c r="AA1994" s="3">
        <f t="shared" ref="AA1994" si="21161">(N1994*V1991+O1994*U1991+P1994*V1994+Q1994*U1994)</f>
        <v>0</v>
      </c>
      <c r="AB1994" s="20"/>
      <c r="AC1994" s="16">
        <v>0</v>
      </c>
      <c r="AD1994" s="17">
        <v>0</v>
      </c>
      <c r="AE1994" s="18">
        <v>1</v>
      </c>
      <c r="AF1994" s="19">
        <v>0</v>
      </c>
      <c r="AG1994" s="20"/>
      <c r="AH1994" s="1">
        <f t="shared" ref="AH1994" si="21162">X1994*AC1991+Z1994*AC1994-Y1994*AD1991-AA1994*AD1994</f>
        <v>0</v>
      </c>
      <c r="AI1994" s="4">
        <f t="shared" ref="AI1994" si="21163">(X1994*AD1991+Y1994*AC1991+Z1994*AD1994+AA1994*AC1994)</f>
        <v>-236.89833500614159</v>
      </c>
      <c r="AJ1994" s="2">
        <f t="shared" ref="AJ1994" si="21164">X1994*AE1991+Z1994*AE1994-Y1994*AF1991-AA1994*AF1994</f>
        <v>1968.840275456073</v>
      </c>
      <c r="AK1994" s="3">
        <f t="shared" ref="AK1994" si="21165">(X1994*AF1991+Y1994*AE1991+Z1994*AF1994+AA1994*AE1994)</f>
        <v>0</v>
      </c>
      <c r="AL1994" s="20"/>
      <c r="AM1994" s="16">
        <v>0</v>
      </c>
      <c r="AN1994" s="17">
        <f t="shared" ref="AN1994" si="21166">$B1991*$AN$4</f>
        <v>9.3763391999999985</v>
      </c>
      <c r="AO1994" s="18">
        <v>1</v>
      </c>
      <c r="AP1994" s="19">
        <v>0</v>
      </c>
      <c r="AR1994" s="1">
        <f t="shared" ref="AR1994" si="21167">AH1994*AM1991+AJ1994*AM1994-AI1994*AN1991-AK1994*AN1994</f>
        <v>0</v>
      </c>
      <c r="AS1994" s="4">
        <f t="shared" ref="AS1994" si="21168">(AH1994*AN1991+AI1994*AM1991+AJ1994*AN1994+AK1994*AM1994)</f>
        <v>18223.615918291431</v>
      </c>
      <c r="AT1994" s="2">
        <f t="shared" ref="AT1994" si="21169">AH1994*AO1991+AJ1994*AO1994-AI1994*AP1991-AK1994*AP1994</f>
        <v>1968.840275456073</v>
      </c>
      <c r="AU1994" s="3">
        <f t="shared" ref="AU1994" si="21170">(AH1994*AP1991+AI1994*AO1991+AJ1994*AP1994+AK1994*AO1994)</f>
        <v>0</v>
      </c>
      <c r="AV1994" s="20"/>
      <c r="AW1994" s="16">
        <v>0</v>
      </c>
      <c r="AX1994" s="17">
        <v>0</v>
      </c>
      <c r="AY1994" s="18">
        <v>1</v>
      </c>
      <c r="AZ1994" s="19">
        <v>0</v>
      </c>
      <c r="BA1994" s="20"/>
      <c r="BB1994" s="1">
        <f t="shared" ref="BB1994" si="21171">AR1994*AW1991+AT1994*AW1994-AS1994*AX1991-AU1994*AX1994</f>
        <v>0</v>
      </c>
      <c r="BC1994" s="4">
        <f t="shared" ref="BC1994" si="21172">(AR1994*AX1991+AS1994*AW1991+AT1994*AX1994+AU1994*AW1994)</f>
        <v>18223.615918291431</v>
      </c>
      <c r="BD1994" s="2">
        <f t="shared" ref="BD1994" si="21173">AR1994*AY1991+AT1994*AY1994-AS1994*AZ1991-AU1994*AZ1994</f>
        <v>-151573.33904220519</v>
      </c>
      <c r="BE1994" s="3">
        <f t="shared" ref="BE1994" si="21174">(AR1994*AZ1991+AS1994*AY1991+AT1994*AZ1994+AU1994*AY1994)</f>
        <v>0</v>
      </c>
      <c r="BF1994" s="20"/>
      <c r="BG1994" s="16">
        <v>0</v>
      </c>
      <c r="BH1994" s="17">
        <f t="shared" ref="BH1994" si="21175">$B1991*$BH$4</f>
        <v>8.8780415999999995</v>
      </c>
      <c r="BI1994" s="18">
        <v>1</v>
      </c>
      <c r="BJ1994" s="19">
        <v>0</v>
      </c>
      <c r="BK1994" s="20"/>
      <c r="BL1994" s="1">
        <f t="shared" ref="BL1994" si="21176">BB1994*BG1991+BD1994*BG1994-BC1994*BH1991-BE1994*BH1994</f>
        <v>0</v>
      </c>
      <c r="BM1994" s="4">
        <f t="shared" ref="BM1994" si="21177">(BB1994*BH1991+BC1994*BG1991+BD1994*BH1994+BE1994*BG1994)</f>
        <v>-1327450.7935493102</v>
      </c>
      <c r="BN1994" s="2">
        <f t="shared" ref="BN1994" si="21178">BB1994*BI1991+BD1994*BI1994-BC1994*BJ1991-BE1994*BJ1994</f>
        <v>-151573.33904220519</v>
      </c>
      <c r="BO1994" s="3">
        <f t="shared" ref="BO1994" si="21179">(BB1994*BJ1991+BC1994*BI1991+BD1994*BJ1994+BE1994*BI1994)</f>
        <v>0</v>
      </c>
      <c r="BP1994" s="20"/>
      <c r="BQ1994" s="16">
        <v>0</v>
      </c>
      <c r="BR1994" s="17">
        <v>0</v>
      </c>
      <c r="BS1994" s="18">
        <v>1</v>
      </c>
      <c r="BT1994" s="19">
        <v>0</v>
      </c>
      <c r="BU1994" s="20"/>
      <c r="BV1994" s="1">
        <f t="shared" ref="BV1994" si="21180">BL1994*BQ1991+BN1994*BQ1994-BM1994*BR1991-BO1994*BR1994</f>
        <v>0</v>
      </c>
      <c r="BW1994" s="4">
        <f t="shared" ref="BW1994" si="21181">(BL1994*BR1991+BM1994*BQ1991+BN1994*BR1994+BO1994*BQ1994)</f>
        <v>-1327450.7935493102</v>
      </c>
      <c r="BX1994" s="2">
        <f t="shared" ref="BX1994" si="21182">BL1994*BS1991+BN1994*BS1994-BM1994*BT1991-BO1994*BT1994</f>
        <v>9168507.532656705</v>
      </c>
      <c r="BY1994" s="3">
        <f t="shared" ref="BY1994" si="21183">(BL1994*BT1991+BM1994*BS1991+BN1994*BT1994+BO1994*BS1994)</f>
        <v>0</v>
      </c>
      <c r="BZ1994" s="20"/>
      <c r="CA1994" s="16">
        <v>0</v>
      </c>
      <c r="CB1994" s="17">
        <f t="shared" ref="CB1994" si="21184">$B1991*$CB$4</f>
        <v>4.0072415999999995</v>
      </c>
      <c r="CC1994" s="18">
        <v>1</v>
      </c>
      <c r="CD1994" s="19">
        <v>0</v>
      </c>
      <c r="CE1994" s="20"/>
      <c r="CF1994" s="1">
        <f t="shared" ref="CF1994" si="21185">BV1994*CA1991+BX1994*CA1994-BW1994*CB1991-BY1994*CB1994</f>
        <v>0</v>
      </c>
      <c r="CG1994" s="4">
        <f t="shared" ref="CG1994" si="21186">(BV1994*CB1991+BW1994*CA1991+BX1994*CB1994+BY1994*CA1994)</f>
        <v>35412974.001225993</v>
      </c>
      <c r="CH1994" s="2">
        <f t="shared" ref="CH1994" si="21187">BV1994*CC1991+BX1994*CC1994-BW1994*CD1991-BY1994*CD1994</f>
        <v>9168507.532656705</v>
      </c>
      <c r="CI1994" s="3">
        <f t="shared" ref="CI1994" si="21188">(BV1994*CD1991+BW1994*CC1991+BX1994*CD1994+BY1994*CC1994)</f>
        <v>0</v>
      </c>
      <c r="CK1994" s="16">
        <f t="shared" ref="CK1994" si="21189">1/$CL$4</f>
        <v>1</v>
      </c>
      <c r="CL1994" s="17">
        <v>0</v>
      </c>
      <c r="CM1994" s="18">
        <v>1</v>
      </c>
      <c r="CN1994" s="19">
        <v>0</v>
      </c>
      <c r="CP1994" s="1">
        <f t="shared" ref="CP1994" si="21190">CF1994*CK1991+CH1994*CK1994-CG1994*CL1991-CI1994*CL1994</f>
        <v>9168507.532656705</v>
      </c>
      <c r="CQ1994" s="4">
        <f t="shared" ref="CQ1994" si="21191">(CF1994*CL1991+CG1994*CK1991+CH1994*CL1994+CI1994*CK1994)</f>
        <v>35412974.001225993</v>
      </c>
      <c r="CR1994" s="2">
        <f t="shared" ref="CR1994" si="21192">CF1994*CM1991+CH1994*CM1994-CG1994*CN1991-CI1994*CN1994</f>
        <v>9168507.532656705</v>
      </c>
      <c r="CS1994" s="3">
        <f t="shared" ref="CS1994" si="21193">(CF1994*CN1991+CG1994*CM1991+CH1994*CN1994+CI1994*CM1994)</f>
        <v>0</v>
      </c>
      <c r="CU1994" s="39">
        <f t="shared" ref="CU1994" si="21194">(180/PI())*ATAN(-1*(CQ1991/CP1991))</f>
        <v>14.515300071298583</v>
      </c>
      <c r="CW1994" s="56">
        <f t="shared" ref="CW1994" si="21195">20*LOG(((1-(10^(CU1991/20)^2)*(1-((1-CW1991)/(1+CW1991))^2))^0.5))</f>
        <v>-7.7146197324263002E-15</v>
      </c>
    </row>
    <row r="1995" spans="1:101" ht="18" customHeight="1"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/>
      <c r="S1995" s="20"/>
      <c r="T1995" s="20"/>
      <c r="U1995" s="20"/>
      <c r="V1995" s="20"/>
      <c r="W1995" s="20"/>
      <c r="X1995" s="20"/>
      <c r="Y1995" s="20"/>
      <c r="Z1995" s="20"/>
      <c r="AA1995" s="20"/>
      <c r="AB1995" s="30"/>
      <c r="AC1995" s="20"/>
      <c r="AD1995" s="20"/>
      <c r="AE1995" s="20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</row>
    <row r="1996" spans="1:101" ht="18" customHeight="1"/>
    <row r="1997" spans="1:101" ht="18" customHeight="1" thickBot="1">
      <c r="A1997" s="23"/>
      <c r="B1997" s="23"/>
      <c r="C1997" s="23"/>
      <c r="D1997" s="20" t="s">
        <v>6</v>
      </c>
      <c r="E1997" s="20"/>
      <c r="F1997" s="20"/>
      <c r="G1997" s="20"/>
      <c r="H1997" s="20"/>
      <c r="I1997" s="20" t="s">
        <v>7</v>
      </c>
      <c r="J1997" s="20"/>
      <c r="K1997" s="20"/>
      <c r="L1997" s="20"/>
      <c r="M1997" s="23"/>
      <c r="N1997" s="23"/>
      <c r="O1997" s="24" t="s">
        <v>8</v>
      </c>
      <c r="P1997" s="23"/>
      <c r="Q1997" s="23"/>
      <c r="R1997" s="23"/>
      <c r="S1997" s="20"/>
      <c r="T1997" s="20" t="s">
        <v>9</v>
      </c>
      <c r="U1997" s="23"/>
      <c r="V1997" s="23"/>
      <c r="W1997" s="23"/>
      <c r="X1997" s="23"/>
      <c r="Y1997" s="24" t="s">
        <v>10</v>
      </c>
      <c r="Z1997" s="23"/>
      <c r="AA1997" s="23"/>
      <c r="AB1997" s="23"/>
      <c r="AC1997" s="24" t="s">
        <v>11</v>
      </c>
      <c r="AD1997" s="20"/>
      <c r="AE1997" s="20"/>
      <c r="AF1997" s="20"/>
      <c r="AG1997" s="20"/>
      <c r="AH1997" s="23"/>
      <c r="AI1997" s="24" t="s">
        <v>12</v>
      </c>
      <c r="AJ1997" s="23"/>
      <c r="AK1997" s="23"/>
      <c r="AL1997" s="20"/>
      <c r="AM1997" s="24" t="s">
        <v>21</v>
      </c>
      <c r="AN1997" s="20"/>
      <c r="AO1997" s="23"/>
      <c r="AP1997" s="23"/>
      <c r="AQ1997" s="23"/>
      <c r="AR1997" s="23"/>
      <c r="AS1997" s="24" t="s">
        <v>87</v>
      </c>
      <c r="AT1997" s="23"/>
      <c r="AU1997" s="23"/>
      <c r="AV1997" s="23"/>
      <c r="AW1997" s="24" t="s">
        <v>22</v>
      </c>
      <c r="AX1997" s="20"/>
      <c r="AY1997" s="20"/>
      <c r="AZ1997" s="20"/>
      <c r="BA1997" s="20"/>
      <c r="BB1997" s="23"/>
      <c r="BC1997" s="24" t="s">
        <v>13</v>
      </c>
      <c r="BD1997" s="23"/>
      <c r="BE1997" s="23"/>
      <c r="BF1997" s="23"/>
      <c r="BG1997" s="24" t="s">
        <v>23</v>
      </c>
      <c r="BH1997" s="20"/>
      <c r="BI1997" s="23"/>
      <c r="BJ1997" s="23"/>
      <c r="BK1997" s="23"/>
      <c r="BL1997" s="23"/>
      <c r="BM1997" s="24" t="s">
        <v>24</v>
      </c>
      <c r="BN1997" s="23"/>
      <c r="BO1997" s="23"/>
      <c r="BP1997" s="23"/>
      <c r="BQ1997" s="24" t="s">
        <v>22</v>
      </c>
      <c r="BR1997" s="20"/>
      <c r="BS1997" s="20"/>
      <c r="BT1997" s="20"/>
      <c r="BU1997" s="20"/>
      <c r="BV1997" s="23"/>
      <c r="BW1997" s="24" t="s">
        <v>25</v>
      </c>
      <c r="BX1997" s="23"/>
      <c r="BY1997" s="23"/>
      <c r="BZ1997" s="23"/>
      <c r="CA1997" s="24" t="s">
        <v>23</v>
      </c>
      <c r="CB1997" s="20"/>
      <c r="CC1997" s="23"/>
      <c r="CD1997" s="23"/>
      <c r="CE1997" s="23"/>
      <c r="CF1997" s="23"/>
      <c r="CG1997" s="24" t="s">
        <v>88</v>
      </c>
      <c r="CH1997" s="23"/>
      <c r="CI1997" s="23"/>
      <c r="CJ1997" s="23"/>
      <c r="CK1997" s="24" t="s">
        <v>155</v>
      </c>
      <c r="CL1997" s="24"/>
      <c r="CM1997" s="23"/>
      <c r="CN1997" s="23"/>
      <c r="CO1997" s="23"/>
      <c r="CP1997" s="23"/>
      <c r="CQ1997" s="24" t="s">
        <v>89</v>
      </c>
      <c r="CR1997" s="23"/>
      <c r="CS1997" s="23"/>
    </row>
    <row r="1998" spans="1:101" ht="18" customHeight="1" thickBot="1">
      <c r="A1998" s="23"/>
      <c r="B1998" s="33"/>
      <c r="C1998" s="23"/>
      <c r="D1998" s="7" t="s">
        <v>99</v>
      </c>
      <c r="E1998" s="8"/>
      <c r="F1998" s="8" t="s">
        <v>100</v>
      </c>
      <c r="G1998" s="9"/>
      <c r="H1998" s="10"/>
      <c r="I1998" s="7" t="s">
        <v>103</v>
      </c>
      <c r="J1998" s="8"/>
      <c r="K1998" s="8" t="s">
        <v>104</v>
      </c>
      <c r="L1998" s="9"/>
      <c r="M1998" s="23"/>
      <c r="N1998" s="194" t="s">
        <v>74</v>
      </c>
      <c r="O1998" s="195"/>
      <c r="P1998" s="196" t="s">
        <v>75</v>
      </c>
      <c r="Q1998" s="197"/>
      <c r="R1998" s="23"/>
      <c r="S1998" s="7" t="s">
        <v>2</v>
      </c>
      <c r="T1998" s="8"/>
      <c r="U1998" s="8" t="s">
        <v>3</v>
      </c>
      <c r="V1998" s="9"/>
      <c r="W1998" s="20"/>
      <c r="X1998" s="194" t="s">
        <v>108</v>
      </c>
      <c r="Y1998" s="195"/>
      <c r="Z1998" s="196" t="s">
        <v>109</v>
      </c>
      <c r="AA1998" s="197"/>
      <c r="AB1998" s="20"/>
      <c r="AC1998" s="7" t="s">
        <v>107</v>
      </c>
      <c r="AD1998" s="8"/>
      <c r="AE1998" s="8" t="s">
        <v>14</v>
      </c>
      <c r="AF1998" s="9"/>
      <c r="AG1998" s="20"/>
      <c r="AH1998" s="194" t="s">
        <v>112</v>
      </c>
      <c r="AI1998" s="195"/>
      <c r="AJ1998" s="196" t="s">
        <v>113</v>
      </c>
      <c r="AK1998" s="197"/>
      <c r="AL1998" s="20"/>
      <c r="AM1998" s="106" t="s">
        <v>135</v>
      </c>
      <c r="AN1998" s="107"/>
      <c r="AO1998" s="107" t="s">
        <v>136</v>
      </c>
      <c r="AP1998" s="108"/>
      <c r="AQ1998" s="23"/>
      <c r="AR1998" s="194" t="s">
        <v>116</v>
      </c>
      <c r="AS1998" s="195"/>
      <c r="AT1998" s="196" t="s">
        <v>0</v>
      </c>
      <c r="AU1998" s="197"/>
      <c r="AV1998" s="36"/>
      <c r="AW1998" s="7" t="s">
        <v>139</v>
      </c>
      <c r="AX1998" s="8"/>
      <c r="AY1998" s="8" t="s">
        <v>140</v>
      </c>
      <c r="AZ1998" s="9"/>
      <c r="BA1998" s="20"/>
      <c r="BB1998" s="194" t="s">
        <v>119</v>
      </c>
      <c r="BC1998" s="195"/>
      <c r="BD1998" s="196" t="s">
        <v>120</v>
      </c>
      <c r="BE1998" s="197"/>
      <c r="BF1998" s="36"/>
      <c r="BG1998" s="190" t="s">
        <v>143</v>
      </c>
      <c r="BH1998" s="191"/>
      <c r="BI1998" s="192" t="s">
        <v>144</v>
      </c>
      <c r="BJ1998" s="193"/>
      <c r="BK1998" s="36"/>
      <c r="BL1998" s="194" t="s">
        <v>123</v>
      </c>
      <c r="BM1998" s="195"/>
      <c r="BN1998" s="196" t="s">
        <v>124</v>
      </c>
      <c r="BO1998" s="197"/>
      <c r="BP1998" s="36"/>
      <c r="BQ1998" s="7" t="s">
        <v>147</v>
      </c>
      <c r="BR1998" s="8"/>
      <c r="BS1998" s="8" t="s">
        <v>148</v>
      </c>
      <c r="BT1998" s="9"/>
      <c r="BU1998" s="20"/>
      <c r="BV1998" s="194" t="s">
        <v>127</v>
      </c>
      <c r="BW1998" s="195"/>
      <c r="BX1998" s="196" t="s">
        <v>128</v>
      </c>
      <c r="BY1998" s="197"/>
      <c r="BZ1998" s="36"/>
      <c r="CA1998" s="7" t="s">
        <v>151</v>
      </c>
      <c r="CB1998" s="8"/>
      <c r="CC1998" s="8" t="s">
        <v>152</v>
      </c>
      <c r="CD1998" s="9"/>
      <c r="CE1998" s="36"/>
      <c r="CF1998" s="194" t="s">
        <v>131</v>
      </c>
      <c r="CG1998" s="195"/>
      <c r="CH1998" s="196" t="s">
        <v>132</v>
      </c>
      <c r="CI1998" s="197"/>
      <c r="CJ1998" s="23"/>
      <c r="CK1998" s="7" t="s">
        <v>156</v>
      </c>
      <c r="CL1998" s="8"/>
      <c r="CM1998" s="8" t="s">
        <v>157</v>
      </c>
      <c r="CN1998" s="9"/>
      <c r="CO1998" s="23"/>
      <c r="CP1998" s="194" t="s">
        <v>160</v>
      </c>
      <c r="CQ1998" s="195"/>
      <c r="CR1998" s="196" t="s">
        <v>132</v>
      </c>
      <c r="CS1998" s="197"/>
      <c r="CU1998" s="26" t="s">
        <v>15</v>
      </c>
      <c r="CW1998" s="52" t="s">
        <v>46</v>
      </c>
    </row>
    <row r="1999" spans="1:101" ht="18" customHeight="1" thickTop="1" thickBot="1">
      <c r="B1999" s="34">
        <v>4.9400000000000004</v>
      </c>
      <c r="D1999" s="11">
        <v>1</v>
      </c>
      <c r="E1999" s="12">
        <v>0</v>
      </c>
      <c r="F1999" s="13">
        <v>0</v>
      </c>
      <c r="G1999" s="14">
        <v>0</v>
      </c>
      <c r="H1999" s="10"/>
      <c r="I1999" s="11">
        <v>1</v>
      </c>
      <c r="J1999" s="12">
        <v>0</v>
      </c>
      <c r="K1999" s="13">
        <v>0</v>
      </c>
      <c r="L1999" s="40">
        <f t="shared" ref="L1999" si="21196">$B1999*$J$4</f>
        <v>7.049577600000001</v>
      </c>
      <c r="N1999" s="1">
        <f t="shared" ref="N1999" si="21197">D1999*I1999+F1999*I2002-E1999*J1999-G1999*J2002</f>
        <v>1</v>
      </c>
      <c r="O1999" s="4">
        <f t="shared" ref="O1999" si="21198">(D1999*J1999+E1999*I1999+F1999*J2002+G1999*I2002)</f>
        <v>0</v>
      </c>
      <c r="P1999" s="2">
        <f t="shared" ref="P1999" si="21199">D1999*K1999+F1999*K2002-E1999*L1999-G1999*L2002</f>
        <v>0</v>
      </c>
      <c r="Q1999" s="3">
        <f t="shared" ref="Q1999" si="21200">(D1999*L1999+E1999*K1999+F1999*L2002+G1999*K2002)</f>
        <v>7.049577600000001</v>
      </c>
      <c r="S1999" s="11">
        <v>1</v>
      </c>
      <c r="T1999" s="12">
        <v>0</v>
      </c>
      <c r="U1999" s="13">
        <v>0</v>
      </c>
      <c r="V1999" s="13">
        <v>0</v>
      </c>
      <c r="W1999" s="20"/>
      <c r="X1999" s="1">
        <f t="shared" ref="X1999" si="21201">N1999*S1999+P1999*S2002-O1999*T1999-Q1999*T2002</f>
        <v>-61.840859630981143</v>
      </c>
      <c r="Y1999" s="4">
        <f t="shared" ref="Y1999" si="21202">(N1999*T1999+O1999*S1999+P1999*T2002+Q1999*S2002)</f>
        <v>0</v>
      </c>
      <c r="Z1999" s="2">
        <f t="shared" ref="Z1999" si="21203">N1999*U1999+P1999*U2002-O1999*V1999-Q1999*V2002</f>
        <v>0</v>
      </c>
      <c r="AA1999" s="3">
        <f t="shared" ref="AA1999" si="21204">(N1999*V1999+O1999*U1999+P1999*V2002+Q1999*U2002)</f>
        <v>7.049577600000001</v>
      </c>
      <c r="AB1999" s="20"/>
      <c r="AC1999" s="11">
        <v>1</v>
      </c>
      <c r="AD1999" s="12">
        <v>0</v>
      </c>
      <c r="AE1999" s="13">
        <v>0</v>
      </c>
      <c r="AF1999" s="40">
        <f t="shared" ref="AF1999" si="21205">$B1999*$AD$4</f>
        <v>8.4597006000000015</v>
      </c>
      <c r="AG1999" s="20"/>
      <c r="AH1999" s="1">
        <f t="shared" ref="AH1999" si="21206">X1999*AC1999+Z1999*AC2002-Y1999*AD1999-AA1999*AD2002</f>
        <v>-61.840859630981143</v>
      </c>
      <c r="AI1999" s="4">
        <f t="shared" ref="AI1999" si="21207">(X1999*AD1999+Y1999*AC1999+Z1999*AD2002+AA1999*AC2002)</f>
        <v>0</v>
      </c>
      <c r="AJ1999" s="2">
        <f t="shared" ref="AJ1999" si="21208">X1999*AE1999+Z1999*AE2002-Y1999*AF1999-AA1999*AF2002</f>
        <v>0</v>
      </c>
      <c r="AK1999" s="3">
        <f t="shared" ref="AK1999" si="21209">(X1999*AF1999+Y1999*AE1999+Z1999*AF2002+AA1999*AE2002)</f>
        <v>-516.10557972472702</v>
      </c>
      <c r="AL1999" s="20"/>
      <c r="AM1999" s="11">
        <v>1</v>
      </c>
      <c r="AN1999" s="12">
        <v>0</v>
      </c>
      <c r="AO1999" s="13">
        <v>0</v>
      </c>
      <c r="AP1999" s="14">
        <v>0</v>
      </c>
      <c r="AR1999" s="1">
        <f t="shared" ref="AR1999" si="21210">AH1999*AM1999+AJ1999*AM2002-AI1999*AN1999-AK1999*AN2002</f>
        <v>4797.0115862730263</v>
      </c>
      <c r="AS1999" s="4">
        <f t="shared" ref="AS1999" si="21211">(AH1999*AN1999+AI1999*AM1999+AJ1999*AN2002+AK1999*AM2002)</f>
        <v>0</v>
      </c>
      <c r="AT1999" s="2">
        <f t="shared" ref="AT1999" si="21212">AH1999*AO1999+AJ1999*AO2002-AI1999*AP1999-AK1999*AP2002</f>
        <v>0</v>
      </c>
      <c r="AU1999" s="3">
        <f t="shared" ref="AU1999" si="21213">(AH1999*AP1999+AI1999*AO1999+AJ1999*AP2002+AK1999*AO2002)</f>
        <v>-516.10557972472702</v>
      </c>
      <c r="AV1999" s="20"/>
      <c r="AW1999" s="11">
        <v>1</v>
      </c>
      <c r="AX1999" s="12">
        <v>0</v>
      </c>
      <c r="AY1999" s="13">
        <v>0</v>
      </c>
      <c r="AZ1999" s="40">
        <f t="shared" ref="AZ1999" si="21214">$B1999*$AX$4</f>
        <v>8.4597006000000015</v>
      </c>
      <c r="BA1999" s="20"/>
      <c r="BB1999" s="1">
        <f t="shared" ref="BB1999" si="21215">AR1999*AW1999+AT1999*AW2002-AS1999*AX1999-AU1999*AX2002</f>
        <v>4797.0115862730263</v>
      </c>
      <c r="BC1999" s="4">
        <f t="shared" ref="BC1999" si="21216">(AR1999*AX1999+AS1999*AW1999+AT1999*AX2002+AU1999*AW2002)</f>
        <v>0</v>
      </c>
      <c r="BD1999" s="2">
        <f t="shared" ref="BD1999" si="21217">AR1999*AY1999+AT1999*AY2002-AS1999*AZ1999-AU1999*AZ2002</f>
        <v>0</v>
      </c>
      <c r="BE1999" s="3">
        <f t="shared" ref="BE1999" si="21218">(AR1999*AZ1999+AS1999*AY1999+AT1999*AZ2002+AU1999*AY2002)</f>
        <v>40065.176214876155</v>
      </c>
      <c r="BF1999" s="20"/>
      <c r="BG1999" s="11">
        <v>1</v>
      </c>
      <c r="BH1999" s="12">
        <v>0</v>
      </c>
      <c r="BI1999" s="13">
        <v>0</v>
      </c>
      <c r="BJ1999" s="14">
        <v>0</v>
      </c>
      <c r="BK1999" s="20"/>
      <c r="BL1999" s="1">
        <f t="shared" ref="BL1999" si="21219">BB1999*BG1999+BD1999*BG2002-BC1999*BH1999-BE1999*BH2002</f>
        <v>-352349.2257442525</v>
      </c>
      <c r="BM1999" s="4">
        <f t="shared" ref="BM1999" si="21220">(BB1999*BH1999+BC1999*BG1999+BD1999*BH2002+BE1999*BG2002)</f>
        <v>0</v>
      </c>
      <c r="BN1999" s="2">
        <f t="shared" ref="BN1999" si="21221">BB1999*BI1999+BD1999*BI2002-BC1999*BJ1999-BE1999*BJ2002</f>
        <v>0</v>
      </c>
      <c r="BO1999" s="3">
        <f t="shared" ref="BO1999" si="21222">(BB1999*BJ1999+BC1999*BI1999+BD1999*BJ2002+BE1999*BI2002)</f>
        <v>40065.176214876155</v>
      </c>
      <c r="BP1999" s="20"/>
      <c r="BQ1999" s="11">
        <v>1</v>
      </c>
      <c r="BR1999" s="12">
        <v>0</v>
      </c>
      <c r="BS1999" s="13">
        <v>0</v>
      </c>
      <c r="BT1999" s="40">
        <f t="shared" ref="BT1999" si="21223">$B1999*BR$4</f>
        <v>7.049577600000001</v>
      </c>
      <c r="BU1999" s="20"/>
      <c r="BV1999" s="1">
        <f t="shared" ref="BV1999" si="21224">BL1999*BQ1999+BN1999*BQ2002-BM1999*BR1999-BO1999*BR2002</f>
        <v>-352349.2257442525</v>
      </c>
      <c r="BW1999" s="4">
        <f t="shared" ref="BW1999" si="21225">(BL1999*BR1999+BM1999*BQ1999+BN1999*BR2002+BO1999*BQ2002)</f>
        <v>0</v>
      </c>
      <c r="BX1999" s="2">
        <f t="shared" ref="BX1999" si="21226">BL1999*BS1999+BN1999*BS2002-BM1999*BT1999-BO1999*BT2002</f>
        <v>0</v>
      </c>
      <c r="BY1999" s="3">
        <f t="shared" ref="BY1999" si="21227">(BL1999*BT1999+BM1999*BS1999+BN1999*BT2002+BO1999*BS2002)</f>
        <v>-2443848.0329691498</v>
      </c>
      <c r="BZ1999" s="20"/>
      <c r="CA1999" s="11">
        <v>1</v>
      </c>
      <c r="CB1999" s="12">
        <v>0</v>
      </c>
      <c r="CC1999" s="13">
        <v>0</v>
      </c>
      <c r="CD1999" s="14">
        <v>0</v>
      </c>
      <c r="CE1999" s="20"/>
      <c r="CF1999" s="1">
        <f t="shared" ref="CF1999" si="21228">BV1999*CA1999+BX1999*CA2002-BW1999*CB1999-BY1999*CB2002</f>
        <v>9480549.5829657502</v>
      </c>
      <c r="CG1999" s="4">
        <f t="shared" ref="CG1999" si="21229">(BV1999*CB1999+BW1999*CA1999+BX1999*CB2002+BY1999*CA2002)</f>
        <v>0</v>
      </c>
      <c r="CH1999" s="2">
        <f t="shared" ref="CH1999" si="21230">BV1999*CC1999+BX1999*CC2002-BW1999*CD1999-BY1999*CD2002</f>
        <v>0</v>
      </c>
      <c r="CI1999" s="3">
        <f t="shared" ref="CI1999" si="21231">(BV1999*CD1999+BW1999*CC1999+BX1999*CD2002+BY1999*CC2002)</f>
        <v>-2443848.0329691498</v>
      </c>
      <c r="CJ1999" s="28"/>
      <c r="CK1999" s="11">
        <v>1</v>
      </c>
      <c r="CL1999" s="12">
        <v>0</v>
      </c>
      <c r="CM1999" s="13">
        <v>0</v>
      </c>
      <c r="CN1999" s="14">
        <v>0</v>
      </c>
      <c r="CP1999" s="1">
        <f t="shared" ref="CP1999" si="21232">CF1999*CK1999+CH1999*CK2002-CG1999*CL1999-CI1999*CL2002</f>
        <v>9480549.5829657502</v>
      </c>
      <c r="CQ1999" s="4">
        <f t="shared" ref="CQ1999" si="21233">(CF1999*CL1999+CG1999*CK1999+CH1999*CL2002+CI1999*CK2002)</f>
        <v>-2443848.0329691498</v>
      </c>
      <c r="CR1999" s="2">
        <f t="shared" ref="CR1999" si="21234">CF1999*CM1999+CH1999*CM2002-CG1999*CN1999-CI1999*CN2002</f>
        <v>0</v>
      </c>
      <c r="CS1999" s="3">
        <f t="shared" ref="CS1999" si="21235">(CF1999*CN1999+CG1999*CM1999+CH1999*CN2002+CI1999*CM2002)</f>
        <v>-2443848.0329691498</v>
      </c>
      <c r="CU1999" s="29">
        <f t="shared" ref="CU1999" si="21236">20*LOG(((1+$CL$4)/$CL$4)/((CP1999+CP2002)^2+(CQ1999+CQ2002)^2)^0.5)</f>
        <v>-145.85004971243953</v>
      </c>
      <c r="CW1999" s="53">
        <f t="shared" ref="CW1999" si="21237">((CP1999^2+CQ1999^2)^0.5)/((CP2002^2+CQ2002^2)^0.5)</f>
        <v>0.2577749329385059</v>
      </c>
    </row>
    <row r="2000" spans="1:101" ht="18" customHeight="1" thickBot="1">
      <c r="D2000" s="11"/>
      <c r="E2000" s="13"/>
      <c r="F2000" s="13"/>
      <c r="G2000" s="15"/>
      <c r="H2000" s="10"/>
      <c r="I2000" s="11"/>
      <c r="J2000" s="13"/>
      <c r="K2000" s="13"/>
      <c r="L2000" s="15"/>
      <c r="N2000" s="5"/>
      <c r="Q2000" s="6"/>
      <c r="S2000" s="11"/>
      <c r="T2000" s="13"/>
      <c r="U2000" s="13"/>
      <c r="V2000" s="15"/>
      <c r="W2000" s="20"/>
      <c r="X2000" s="5"/>
      <c r="AA2000" s="6"/>
      <c r="AB2000" s="20"/>
      <c r="AC2000" s="11"/>
      <c r="AD2000" s="13"/>
      <c r="AE2000" s="13"/>
      <c r="AF2000" s="15"/>
      <c r="AG2000" s="20"/>
      <c r="AH2000" s="5"/>
      <c r="AK2000" s="6"/>
      <c r="AL2000" s="20"/>
      <c r="AM2000" s="11"/>
      <c r="AN2000" s="13"/>
      <c r="AO2000" s="13"/>
      <c r="AP2000" s="15"/>
      <c r="AR2000" s="5"/>
      <c r="AU2000" s="6"/>
      <c r="AW2000" s="11"/>
      <c r="AX2000" s="13"/>
      <c r="AY2000" s="13"/>
      <c r="AZ2000" s="15"/>
      <c r="BA2000" s="20"/>
      <c r="BB2000" s="5"/>
      <c r="BE2000" s="6"/>
      <c r="BG2000" s="11"/>
      <c r="BH2000" s="13"/>
      <c r="BI2000" s="13"/>
      <c r="BJ2000" s="15"/>
      <c r="BL2000" s="5"/>
      <c r="BO2000" s="6"/>
      <c r="BQ2000" s="11"/>
      <c r="BR2000" s="13"/>
      <c r="BS2000" s="13"/>
      <c r="BT2000" s="15"/>
      <c r="BU2000" s="20"/>
      <c r="BV2000" s="5"/>
      <c r="BY2000" s="6"/>
      <c r="CA2000" s="11"/>
      <c r="CB2000" s="13"/>
      <c r="CC2000" s="13"/>
      <c r="CD2000" s="15"/>
      <c r="CF2000" s="5"/>
      <c r="CI2000" s="6"/>
      <c r="CK2000" s="11"/>
      <c r="CL2000" s="13"/>
      <c r="CM2000" s="13"/>
      <c r="CN2000" s="15"/>
      <c r="CP2000" s="5"/>
      <c r="CS2000" s="6"/>
      <c r="CW2000" s="54"/>
    </row>
    <row r="2001" spans="1:101" ht="18" customHeight="1" thickBot="1">
      <c r="D2001" s="11" t="s">
        <v>101</v>
      </c>
      <c r="E2001" s="13"/>
      <c r="F2001" s="13" t="s">
        <v>102</v>
      </c>
      <c r="G2001" s="15"/>
      <c r="H2001" s="10"/>
      <c r="I2001" s="11" t="s">
        <v>106</v>
      </c>
      <c r="J2001" s="13"/>
      <c r="K2001" s="13" t="s">
        <v>105</v>
      </c>
      <c r="L2001" s="15"/>
      <c r="N2001" s="194" t="s">
        <v>16</v>
      </c>
      <c r="O2001" s="195"/>
      <c r="P2001" s="196" t="s">
        <v>17</v>
      </c>
      <c r="Q2001" s="197"/>
      <c r="S2001" s="11" t="s">
        <v>4</v>
      </c>
      <c r="T2001" s="13"/>
      <c r="U2001" s="13" t="s">
        <v>5</v>
      </c>
      <c r="V2001" s="15"/>
      <c r="W2001" s="20"/>
      <c r="X2001" s="194" t="s">
        <v>111</v>
      </c>
      <c r="Y2001" s="195"/>
      <c r="Z2001" s="196" t="s">
        <v>110</v>
      </c>
      <c r="AA2001" s="197"/>
      <c r="AB2001" s="20"/>
      <c r="AC2001" s="11" t="s">
        <v>18</v>
      </c>
      <c r="AD2001" s="13"/>
      <c r="AE2001" s="13" t="s">
        <v>19</v>
      </c>
      <c r="AF2001" s="15"/>
      <c r="AG2001" s="20"/>
      <c r="AH2001" s="194" t="s">
        <v>114</v>
      </c>
      <c r="AI2001" s="195"/>
      <c r="AJ2001" s="196" t="s">
        <v>115</v>
      </c>
      <c r="AK2001" s="197"/>
      <c r="AL2001" s="20"/>
      <c r="AM2001" s="11" t="s">
        <v>138</v>
      </c>
      <c r="AN2001" s="13"/>
      <c r="AO2001" s="13" t="s">
        <v>137</v>
      </c>
      <c r="AP2001" s="15"/>
      <c r="AR2001" s="194" t="s">
        <v>117</v>
      </c>
      <c r="AS2001" s="195"/>
      <c r="AT2001" s="196" t="s">
        <v>118</v>
      </c>
      <c r="AU2001" s="197"/>
      <c r="AV2001" s="36"/>
      <c r="AW2001" s="11" t="s">
        <v>142</v>
      </c>
      <c r="AX2001" s="13"/>
      <c r="AY2001" s="13" t="s">
        <v>141</v>
      </c>
      <c r="AZ2001" s="15"/>
      <c r="BA2001" s="20"/>
      <c r="BB2001" s="194" t="s">
        <v>122</v>
      </c>
      <c r="BC2001" s="195"/>
      <c r="BD2001" s="196" t="s">
        <v>121</v>
      </c>
      <c r="BE2001" s="197"/>
      <c r="BF2001" s="36"/>
      <c r="BG2001" s="11" t="s">
        <v>145</v>
      </c>
      <c r="BH2001" s="13"/>
      <c r="BI2001" s="13" t="s">
        <v>146</v>
      </c>
      <c r="BJ2001" s="15"/>
      <c r="BK2001" s="36"/>
      <c r="BL2001" s="194" t="s">
        <v>125</v>
      </c>
      <c r="BM2001" s="195"/>
      <c r="BN2001" s="196" t="s">
        <v>126</v>
      </c>
      <c r="BO2001" s="197"/>
      <c r="BP2001" s="36"/>
      <c r="BQ2001" s="11" t="s">
        <v>150</v>
      </c>
      <c r="BR2001" s="13"/>
      <c r="BS2001" s="13" t="s">
        <v>149</v>
      </c>
      <c r="BT2001" s="15"/>
      <c r="BU2001" s="20"/>
      <c r="BV2001" s="194" t="s">
        <v>129</v>
      </c>
      <c r="BW2001" s="195"/>
      <c r="BX2001" s="196" t="s">
        <v>130</v>
      </c>
      <c r="BY2001" s="197"/>
      <c r="BZ2001" s="36"/>
      <c r="CA2001" s="11" t="s">
        <v>154</v>
      </c>
      <c r="CB2001" s="13"/>
      <c r="CC2001" s="13" t="s">
        <v>153</v>
      </c>
      <c r="CD2001" s="15"/>
      <c r="CE2001" s="36"/>
      <c r="CF2001" s="194" t="s">
        <v>134</v>
      </c>
      <c r="CG2001" s="195"/>
      <c r="CH2001" s="196" t="s">
        <v>133</v>
      </c>
      <c r="CI2001" s="197"/>
      <c r="CK2001" s="11" t="s">
        <v>159</v>
      </c>
      <c r="CL2001" s="13"/>
      <c r="CM2001" s="13" t="s">
        <v>158</v>
      </c>
      <c r="CN2001" s="15"/>
      <c r="CP2001" s="109" t="s">
        <v>161</v>
      </c>
      <c r="CQ2001" s="110"/>
      <c r="CR2001" s="111" t="s">
        <v>162</v>
      </c>
      <c r="CS2001" s="112"/>
      <c r="CU2001" s="38" t="s">
        <v>29</v>
      </c>
      <c r="CW2001" s="55" t="s">
        <v>47</v>
      </c>
    </row>
    <row r="2002" spans="1:101" ht="18" customHeight="1" thickTop="1" thickBot="1">
      <c r="D2002" s="16">
        <v>0</v>
      </c>
      <c r="E2002" s="17">
        <f t="shared" ref="E2002" si="21238">$B1999*$E$4</f>
        <v>4.0235311999999999</v>
      </c>
      <c r="F2002" s="18">
        <v>1</v>
      </c>
      <c r="G2002" s="19">
        <v>0</v>
      </c>
      <c r="H2002" s="10"/>
      <c r="I2002" s="16">
        <v>0</v>
      </c>
      <c r="J2002" s="17">
        <v>0</v>
      </c>
      <c r="K2002" s="18">
        <v>1</v>
      </c>
      <c r="L2002" s="19">
        <v>0</v>
      </c>
      <c r="N2002" s="1">
        <f t="shared" ref="N2002" si="21239">D2002*I1999+F2002*I2002-E2002*J1999-G2002*J2002</f>
        <v>0</v>
      </c>
      <c r="O2002" s="4">
        <f t="shared" ref="O2002" si="21240">(D2002*J1999+E2002*I1999+F2002*J2002+G2002*I2002)</f>
        <v>4.0235311999999999</v>
      </c>
      <c r="P2002" s="2">
        <f t="shared" ref="P2002" si="21241">D2002*K1999+F2002*K2002-E2002*L1999-G2002*L2002</f>
        <v>-27.364195420421122</v>
      </c>
      <c r="Q2002" s="3">
        <f t="shared" ref="Q2002" si="21242">(D2002*L1999+E2002*K1999+F2002*L2002+G2002*K2002)</f>
        <v>0</v>
      </c>
      <c r="S2002" s="16">
        <v>0</v>
      </c>
      <c r="T2002" s="17">
        <f t="shared" ref="T2002" si="21243">$B1999*$T$4</f>
        <v>8.9141312000000017</v>
      </c>
      <c r="U2002" s="18">
        <v>1</v>
      </c>
      <c r="V2002" s="19">
        <v>0</v>
      </c>
      <c r="W2002" s="20"/>
      <c r="X2002" s="1">
        <f t="shared" ref="X2002" si="21244">N2002*S1999+P2002*S2002-O2002*T1999-Q2002*T2002</f>
        <v>0</v>
      </c>
      <c r="Y2002" s="4">
        <f t="shared" ref="Y2002" si="21245">(N2002*T1999+O2002*S1999+P2002*T2002+Q2002*S2002)</f>
        <v>-239.90449696007309</v>
      </c>
      <c r="Z2002" s="2">
        <f t="shared" ref="Z2002" si="21246">N2002*U1999+P2002*U2002-O2002*V1999-Q2002*V2002</f>
        <v>-27.364195420421122</v>
      </c>
      <c r="AA2002" s="3">
        <f t="shared" ref="AA2002" si="21247">(N2002*V1999+O2002*U1999+P2002*V2002+Q2002*U2002)</f>
        <v>0</v>
      </c>
      <c r="AB2002" s="20"/>
      <c r="AC2002" s="16">
        <v>0</v>
      </c>
      <c r="AD2002" s="17">
        <v>0</v>
      </c>
      <c r="AE2002" s="18">
        <v>1</v>
      </c>
      <c r="AF2002" s="19">
        <v>0</v>
      </c>
      <c r="AG2002" s="20"/>
      <c r="AH2002" s="1">
        <f t="shared" ref="AH2002" si="21248">X2002*AC1999+Z2002*AC2002-Y2002*AD1999-AA2002*AD2002</f>
        <v>0</v>
      </c>
      <c r="AI2002" s="4">
        <f t="shared" ref="AI2002" si="21249">(X2002*AD1999+Y2002*AC1999+Z2002*AD2002+AA2002*AC2002)</f>
        <v>-239.90449696007309</v>
      </c>
      <c r="AJ2002" s="2">
        <f t="shared" ref="AJ2002" si="21250">X2002*AE1999+Z2002*AE2002-Y2002*AF1999-AA2002*AF2002</f>
        <v>2002.1560214554077</v>
      </c>
      <c r="AK2002" s="3">
        <f t="shared" ref="AK2002" si="21251">(X2002*AF1999+Y2002*AE1999+Z2002*AF2002+AA2002*AE2002)</f>
        <v>0</v>
      </c>
      <c r="AL2002" s="20"/>
      <c r="AM2002" s="16">
        <v>0</v>
      </c>
      <c r="AN2002" s="17">
        <f t="shared" ref="AN2002" si="21252">$B1999*$AN$4</f>
        <v>9.4144544000000003</v>
      </c>
      <c r="AO2002" s="18">
        <v>1</v>
      </c>
      <c r="AP2002" s="19">
        <v>0</v>
      </c>
      <c r="AR2002" s="1">
        <f t="shared" ref="AR2002" si="21253">AH2002*AM1999+AJ2002*AM2002-AI2002*AN1999-AK2002*AN2002</f>
        <v>0</v>
      </c>
      <c r="AS2002" s="4">
        <f t="shared" ref="AS2002" si="21254">(AH2002*AN1999+AI2002*AM1999+AJ2002*AN2002+AK2002*AM2002)</f>
        <v>18609.302068717287</v>
      </c>
      <c r="AT2002" s="2">
        <f t="shared" ref="AT2002" si="21255">AH2002*AO1999+AJ2002*AO2002-AI2002*AP1999-AK2002*AP2002</f>
        <v>2002.1560214554077</v>
      </c>
      <c r="AU2002" s="3">
        <f t="shared" ref="AU2002" si="21256">(AH2002*AP1999+AI2002*AO1999+AJ2002*AP2002+AK2002*AO2002)</f>
        <v>0</v>
      </c>
      <c r="AV2002" s="20"/>
      <c r="AW2002" s="16">
        <v>0</v>
      </c>
      <c r="AX2002" s="17">
        <v>0</v>
      </c>
      <c r="AY2002" s="18">
        <v>1</v>
      </c>
      <c r="AZ2002" s="19">
        <v>0</v>
      </c>
      <c r="BA2002" s="20"/>
      <c r="BB2002" s="1">
        <f t="shared" ref="BB2002" si="21257">AR2002*AW1999+AT2002*AW2002-AS2002*AX1999-AU2002*AX2002</f>
        <v>0</v>
      </c>
      <c r="BC2002" s="4">
        <f t="shared" ref="BC2002" si="21258">(AR2002*AX1999+AS2002*AW1999+AT2002*AX2002+AU2002*AW2002)</f>
        <v>18609.302068717287</v>
      </c>
      <c r="BD2002" s="2">
        <f t="shared" ref="BD2002" si="21259">AR2002*AY1999+AT2002*AY2002-AS2002*AZ1999-AU2002*AZ2002</f>
        <v>-155426.96785485349</v>
      </c>
      <c r="BE2002" s="3">
        <f t="shared" ref="BE2002" si="21260">(AR2002*AZ1999+AS2002*AY1999+AT2002*AZ2002+AU2002*AY2002)</f>
        <v>0</v>
      </c>
      <c r="BF2002" s="20"/>
      <c r="BG2002" s="16">
        <v>0</v>
      </c>
      <c r="BH2002" s="17">
        <f t="shared" ref="BH2002" si="21261">$B1999*$BH$4</f>
        <v>8.9141312000000017</v>
      </c>
      <c r="BI2002" s="18">
        <v>1</v>
      </c>
      <c r="BJ2002" s="19">
        <v>0</v>
      </c>
      <c r="BK2002" s="20"/>
      <c r="BL2002" s="1">
        <f t="shared" ref="BL2002" si="21262">BB2002*BG1999+BD2002*BG2002-BC2002*BH1999-BE2002*BH2002</f>
        <v>0</v>
      </c>
      <c r="BM2002" s="4">
        <f t="shared" ref="BM2002" si="21263">(BB2002*BH1999+BC2002*BG1999+BD2002*BH2002+BE2002*BG2002)</f>
        <v>-1366887.0814076294</v>
      </c>
      <c r="BN2002" s="2">
        <f t="shared" ref="BN2002" si="21264">BB2002*BI1999+BD2002*BI2002-BC2002*BJ1999-BE2002*BJ2002</f>
        <v>-155426.96785485349</v>
      </c>
      <c r="BO2002" s="3">
        <f t="shared" ref="BO2002" si="21265">(BB2002*BJ1999+BC2002*BI1999+BD2002*BJ2002+BE2002*BI2002)</f>
        <v>0</v>
      </c>
      <c r="BP2002" s="20"/>
      <c r="BQ2002" s="16">
        <v>0</v>
      </c>
      <c r="BR2002" s="17">
        <v>0</v>
      </c>
      <c r="BS2002" s="18">
        <v>1</v>
      </c>
      <c r="BT2002" s="19">
        <v>0</v>
      </c>
      <c r="BU2002" s="20"/>
      <c r="BV2002" s="1">
        <f t="shared" ref="BV2002" si="21266">BL2002*BQ1999+BN2002*BQ2002-BM2002*BR1999-BO2002*BR2002</f>
        <v>0</v>
      </c>
      <c r="BW2002" s="4">
        <f t="shared" ref="BW2002" si="21267">(BL2002*BR1999+BM2002*BQ1999+BN2002*BR2002+BO2002*BQ2002)</f>
        <v>-1366887.0814076294</v>
      </c>
      <c r="BX2002" s="2">
        <f t="shared" ref="BX2002" si="21268">BL2002*BS1999+BN2002*BS2002-BM2002*BT1999-BO2002*BT2002</f>
        <v>9480549.5829657484</v>
      </c>
      <c r="BY2002" s="3">
        <f t="shared" ref="BY2002" si="21269">(BL2002*BT1999+BM2002*BS1999+BN2002*BT2002+BO2002*BS2002)</f>
        <v>0</v>
      </c>
      <c r="BZ2002" s="20"/>
      <c r="CA2002" s="16">
        <v>0</v>
      </c>
      <c r="CB2002" s="17">
        <f t="shared" ref="CB2002" si="21270">$B1999*$CB$4</f>
        <v>4.0235311999999999</v>
      </c>
      <c r="CC2002" s="18">
        <v>1</v>
      </c>
      <c r="CD2002" s="19">
        <v>0</v>
      </c>
      <c r="CE2002" s="20"/>
      <c r="CF2002" s="1">
        <f t="shared" ref="CF2002" si="21271">BV2002*CA1999+BX2002*CA2002-BW2002*CB1999-BY2002*CB2002</f>
        <v>0</v>
      </c>
      <c r="CG2002" s="4">
        <f t="shared" ref="CG2002" si="21272">(BV2002*CB1999+BW2002*CA1999+BX2002*CB2002+BY2002*CA2002)</f>
        <v>36778399.958802044</v>
      </c>
      <c r="CH2002" s="2">
        <f t="shared" ref="CH2002" si="21273">BV2002*CC1999+BX2002*CC2002-BW2002*CD1999-BY2002*CD2002</f>
        <v>9480549.5829657484</v>
      </c>
      <c r="CI2002" s="3">
        <f t="shared" ref="CI2002" si="21274">(BV2002*CD1999+BW2002*CC1999+BX2002*CD2002+BY2002*CC2002)</f>
        <v>0</v>
      </c>
      <c r="CK2002" s="16">
        <f t="shared" ref="CK2002" si="21275">1/$CL$4</f>
        <v>1</v>
      </c>
      <c r="CL2002" s="17">
        <v>0</v>
      </c>
      <c r="CM2002" s="18">
        <v>1</v>
      </c>
      <c r="CN2002" s="19">
        <v>0</v>
      </c>
      <c r="CP2002" s="1">
        <f t="shared" ref="CP2002" si="21276">CF2002*CK1999+CH2002*CK2002-CG2002*CL1999-CI2002*CL2002</f>
        <v>9480549.5829657484</v>
      </c>
      <c r="CQ2002" s="4">
        <f t="shared" ref="CQ2002" si="21277">(CF2002*CL1999+CG2002*CK1999+CH2002*CL2002+CI2002*CK2002)</f>
        <v>36778399.958802044</v>
      </c>
      <c r="CR2002" s="2">
        <f t="shared" ref="CR2002" si="21278">CF2002*CM1999+CH2002*CM2002-CG2002*CN1999-CI2002*CN2002</f>
        <v>9480549.5829657484</v>
      </c>
      <c r="CS2002" s="3">
        <f t="shared" ref="CS2002" si="21279">(CF2002*CN1999+CG2002*CM1999+CH2002*CN2002+CI2002*CM2002)</f>
        <v>0</v>
      </c>
      <c r="CU2002" s="39">
        <f t="shared" ref="CU2002" si="21280">(180/PI())*ATAN(-1*(CQ1999/CP1999))</f>
        <v>14.454737097525248</v>
      </c>
      <c r="CW2002" s="56">
        <f t="shared" ref="CW2002" si="21281">20*LOG(((1-(10^(CU1999/20)^2)*(1-((1-CW1999)/(1+CW1999))^2))^0.5))</f>
        <v>-7.7146197324263002E-15</v>
      </c>
    </row>
    <row r="2003" spans="1:101" ht="18" customHeight="1">
      <c r="E2003" s="20"/>
      <c r="F2003" s="20"/>
      <c r="G2003" s="20"/>
      <c r="H2003" s="20"/>
      <c r="I2003" s="20"/>
      <c r="J2003" s="20"/>
      <c r="K2003" s="20"/>
      <c r="L2003" s="20"/>
      <c r="M2003" s="20"/>
      <c r="N2003" s="20"/>
      <c r="O2003" s="20"/>
      <c r="P2003" s="20"/>
      <c r="Q2003" s="20"/>
      <c r="R2003" s="20"/>
      <c r="S2003" s="20"/>
      <c r="T2003" s="20"/>
      <c r="U2003" s="20"/>
      <c r="V2003" s="20"/>
      <c r="W2003" s="20"/>
      <c r="X2003" s="20"/>
      <c r="Y2003" s="20"/>
      <c r="Z2003" s="20"/>
      <c r="AA2003" s="20"/>
      <c r="AB2003" s="30"/>
      <c r="AC2003" s="20"/>
      <c r="AD2003" s="20"/>
      <c r="AE2003" s="20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</row>
    <row r="2004" spans="1:101" ht="18" customHeight="1"/>
    <row r="2005" spans="1:101" ht="18" customHeight="1" thickBot="1">
      <c r="A2005" s="23"/>
      <c r="B2005" s="23"/>
      <c r="C2005" s="23"/>
      <c r="D2005" s="20" t="s">
        <v>6</v>
      </c>
      <c r="E2005" s="20"/>
      <c r="F2005" s="20"/>
      <c r="G2005" s="20"/>
      <c r="H2005" s="20"/>
      <c r="I2005" s="20" t="s">
        <v>7</v>
      </c>
      <c r="J2005" s="20"/>
      <c r="K2005" s="20"/>
      <c r="L2005" s="20"/>
      <c r="M2005" s="23"/>
      <c r="N2005" s="23"/>
      <c r="O2005" s="24" t="s">
        <v>8</v>
      </c>
      <c r="P2005" s="23"/>
      <c r="Q2005" s="23"/>
      <c r="R2005" s="23"/>
      <c r="S2005" s="20"/>
      <c r="T2005" s="20" t="s">
        <v>9</v>
      </c>
      <c r="U2005" s="23"/>
      <c r="V2005" s="23"/>
      <c r="W2005" s="23"/>
      <c r="X2005" s="23"/>
      <c r="Y2005" s="24" t="s">
        <v>10</v>
      </c>
      <c r="Z2005" s="23"/>
      <c r="AA2005" s="23"/>
      <c r="AB2005" s="23"/>
      <c r="AC2005" s="24" t="s">
        <v>11</v>
      </c>
      <c r="AD2005" s="20"/>
      <c r="AE2005" s="20"/>
      <c r="AF2005" s="20"/>
      <c r="AG2005" s="20"/>
      <c r="AH2005" s="23"/>
      <c r="AI2005" s="24" t="s">
        <v>12</v>
      </c>
      <c r="AJ2005" s="23"/>
      <c r="AK2005" s="23"/>
      <c r="AL2005" s="20"/>
      <c r="AM2005" s="24" t="s">
        <v>21</v>
      </c>
      <c r="AN2005" s="20"/>
      <c r="AO2005" s="23"/>
      <c r="AP2005" s="23"/>
      <c r="AQ2005" s="23"/>
      <c r="AR2005" s="23"/>
      <c r="AS2005" s="24" t="s">
        <v>87</v>
      </c>
      <c r="AT2005" s="23"/>
      <c r="AU2005" s="23"/>
      <c r="AV2005" s="23"/>
      <c r="AW2005" s="24" t="s">
        <v>22</v>
      </c>
      <c r="AX2005" s="20"/>
      <c r="AY2005" s="20"/>
      <c r="AZ2005" s="20"/>
      <c r="BA2005" s="20"/>
      <c r="BB2005" s="23"/>
      <c r="BC2005" s="24" t="s">
        <v>13</v>
      </c>
      <c r="BD2005" s="23"/>
      <c r="BE2005" s="23"/>
      <c r="BF2005" s="23"/>
      <c r="BG2005" s="24" t="s">
        <v>23</v>
      </c>
      <c r="BH2005" s="20"/>
      <c r="BI2005" s="23"/>
      <c r="BJ2005" s="23"/>
      <c r="BK2005" s="23"/>
      <c r="BL2005" s="23"/>
      <c r="BM2005" s="24" t="s">
        <v>24</v>
      </c>
      <c r="BN2005" s="23"/>
      <c r="BO2005" s="23"/>
      <c r="BP2005" s="23"/>
      <c r="BQ2005" s="24" t="s">
        <v>22</v>
      </c>
      <c r="BR2005" s="20"/>
      <c r="BS2005" s="20"/>
      <c r="BT2005" s="20"/>
      <c r="BU2005" s="20"/>
      <c r="BV2005" s="23"/>
      <c r="BW2005" s="24" t="s">
        <v>25</v>
      </c>
      <c r="BX2005" s="23"/>
      <c r="BY2005" s="23"/>
      <c r="BZ2005" s="23"/>
      <c r="CA2005" s="24" t="s">
        <v>23</v>
      </c>
      <c r="CB2005" s="20"/>
      <c r="CC2005" s="23"/>
      <c r="CD2005" s="23"/>
      <c r="CE2005" s="23"/>
      <c r="CF2005" s="23"/>
      <c r="CG2005" s="24" t="s">
        <v>88</v>
      </c>
      <c r="CH2005" s="23"/>
      <c r="CI2005" s="23"/>
      <c r="CJ2005" s="23"/>
      <c r="CK2005" s="24" t="s">
        <v>155</v>
      </c>
      <c r="CL2005" s="24"/>
      <c r="CM2005" s="23"/>
      <c r="CN2005" s="23"/>
      <c r="CO2005" s="23"/>
      <c r="CP2005" s="23"/>
      <c r="CQ2005" s="24" t="s">
        <v>89</v>
      </c>
      <c r="CR2005" s="23"/>
      <c r="CS2005" s="23"/>
    </row>
    <row r="2006" spans="1:101" ht="18" customHeight="1" thickBot="1">
      <c r="A2006" s="23"/>
      <c r="B2006" s="33"/>
      <c r="C2006" s="23"/>
      <c r="D2006" s="7" t="s">
        <v>99</v>
      </c>
      <c r="E2006" s="8"/>
      <c r="F2006" s="8" t="s">
        <v>100</v>
      </c>
      <c r="G2006" s="9"/>
      <c r="H2006" s="10"/>
      <c r="I2006" s="7" t="s">
        <v>103</v>
      </c>
      <c r="J2006" s="8"/>
      <c r="K2006" s="8" t="s">
        <v>104</v>
      </c>
      <c r="L2006" s="9"/>
      <c r="M2006" s="23"/>
      <c r="N2006" s="194" t="s">
        <v>74</v>
      </c>
      <c r="O2006" s="195"/>
      <c r="P2006" s="196" t="s">
        <v>75</v>
      </c>
      <c r="Q2006" s="197"/>
      <c r="R2006" s="23"/>
      <c r="S2006" s="7" t="s">
        <v>2</v>
      </c>
      <c r="T2006" s="8"/>
      <c r="U2006" s="8" t="s">
        <v>3</v>
      </c>
      <c r="V2006" s="9"/>
      <c r="W2006" s="20"/>
      <c r="X2006" s="194" t="s">
        <v>108</v>
      </c>
      <c r="Y2006" s="195"/>
      <c r="Z2006" s="196" t="s">
        <v>109</v>
      </c>
      <c r="AA2006" s="197"/>
      <c r="AB2006" s="20"/>
      <c r="AC2006" s="7" t="s">
        <v>107</v>
      </c>
      <c r="AD2006" s="8"/>
      <c r="AE2006" s="8" t="s">
        <v>14</v>
      </c>
      <c r="AF2006" s="9"/>
      <c r="AG2006" s="20"/>
      <c r="AH2006" s="194" t="s">
        <v>112</v>
      </c>
      <c r="AI2006" s="195"/>
      <c r="AJ2006" s="196" t="s">
        <v>113</v>
      </c>
      <c r="AK2006" s="197"/>
      <c r="AL2006" s="20"/>
      <c r="AM2006" s="106" t="s">
        <v>135</v>
      </c>
      <c r="AN2006" s="107"/>
      <c r="AO2006" s="107" t="s">
        <v>136</v>
      </c>
      <c r="AP2006" s="108"/>
      <c r="AQ2006" s="23"/>
      <c r="AR2006" s="194" t="s">
        <v>116</v>
      </c>
      <c r="AS2006" s="195"/>
      <c r="AT2006" s="196" t="s">
        <v>0</v>
      </c>
      <c r="AU2006" s="197"/>
      <c r="AV2006" s="36"/>
      <c r="AW2006" s="7" t="s">
        <v>139</v>
      </c>
      <c r="AX2006" s="8"/>
      <c r="AY2006" s="8" t="s">
        <v>140</v>
      </c>
      <c r="AZ2006" s="9"/>
      <c r="BA2006" s="20"/>
      <c r="BB2006" s="194" t="s">
        <v>119</v>
      </c>
      <c r="BC2006" s="195"/>
      <c r="BD2006" s="196" t="s">
        <v>120</v>
      </c>
      <c r="BE2006" s="197"/>
      <c r="BF2006" s="36"/>
      <c r="BG2006" s="190" t="s">
        <v>143</v>
      </c>
      <c r="BH2006" s="191"/>
      <c r="BI2006" s="192" t="s">
        <v>144</v>
      </c>
      <c r="BJ2006" s="193"/>
      <c r="BK2006" s="36"/>
      <c r="BL2006" s="194" t="s">
        <v>123</v>
      </c>
      <c r="BM2006" s="195"/>
      <c r="BN2006" s="196" t="s">
        <v>124</v>
      </c>
      <c r="BO2006" s="197"/>
      <c r="BP2006" s="36"/>
      <c r="BQ2006" s="7" t="s">
        <v>147</v>
      </c>
      <c r="BR2006" s="8"/>
      <c r="BS2006" s="8" t="s">
        <v>148</v>
      </c>
      <c r="BT2006" s="9"/>
      <c r="BU2006" s="20"/>
      <c r="BV2006" s="194" t="s">
        <v>127</v>
      </c>
      <c r="BW2006" s="195"/>
      <c r="BX2006" s="196" t="s">
        <v>128</v>
      </c>
      <c r="BY2006" s="197"/>
      <c r="BZ2006" s="36"/>
      <c r="CA2006" s="7" t="s">
        <v>151</v>
      </c>
      <c r="CB2006" s="8"/>
      <c r="CC2006" s="8" t="s">
        <v>152</v>
      </c>
      <c r="CD2006" s="9"/>
      <c r="CE2006" s="36"/>
      <c r="CF2006" s="194" t="s">
        <v>131</v>
      </c>
      <c r="CG2006" s="195"/>
      <c r="CH2006" s="196" t="s">
        <v>132</v>
      </c>
      <c r="CI2006" s="197"/>
      <c r="CJ2006" s="23"/>
      <c r="CK2006" s="7" t="s">
        <v>156</v>
      </c>
      <c r="CL2006" s="8"/>
      <c r="CM2006" s="8" t="s">
        <v>157</v>
      </c>
      <c r="CN2006" s="9"/>
      <c r="CO2006" s="23"/>
      <c r="CP2006" s="194" t="s">
        <v>160</v>
      </c>
      <c r="CQ2006" s="195"/>
      <c r="CR2006" s="196" t="s">
        <v>132</v>
      </c>
      <c r="CS2006" s="197"/>
      <c r="CU2006" s="26" t="s">
        <v>15</v>
      </c>
      <c r="CW2006" s="52" t="s">
        <v>46</v>
      </c>
    </row>
    <row r="2007" spans="1:101" ht="18" customHeight="1" thickTop="1" thickBot="1">
      <c r="B2007" s="34">
        <v>4.96</v>
      </c>
      <c r="D2007" s="11">
        <v>1</v>
      </c>
      <c r="E2007" s="12">
        <v>0</v>
      </c>
      <c r="F2007" s="13">
        <v>0</v>
      </c>
      <c r="G2007" s="14">
        <v>0</v>
      </c>
      <c r="H2007" s="10"/>
      <c r="I2007" s="11">
        <v>1</v>
      </c>
      <c r="J2007" s="12">
        <v>0</v>
      </c>
      <c r="K2007" s="13">
        <v>0</v>
      </c>
      <c r="L2007" s="40">
        <f t="shared" ref="L2007" si="21282">$B2007*$J$4</f>
        <v>7.0781184000000001</v>
      </c>
      <c r="N2007" s="1">
        <f t="shared" ref="N2007" si="21283">D2007*I2007+F2007*I2010-E2007*J2007-G2007*J2010</f>
        <v>1</v>
      </c>
      <c r="O2007" s="4">
        <f t="shared" ref="O2007" si="21284">(D2007*J2007+E2007*I2007+F2007*J2010+G2007*I2010)</f>
        <v>0</v>
      </c>
      <c r="P2007" s="2">
        <f t="shared" ref="P2007" si="21285">D2007*K2007+F2007*K2010-E2007*L2007-G2007*L2010</f>
        <v>0</v>
      </c>
      <c r="Q2007" s="3">
        <f t="shared" ref="Q2007" si="21286">(D2007*L2007+E2007*K2007+F2007*L2010+G2007*K2010)</f>
        <v>7.0781184000000001</v>
      </c>
      <c r="S2007" s="11">
        <v>1</v>
      </c>
      <c r="T2007" s="12">
        <v>0</v>
      </c>
      <c r="U2007" s="13">
        <v>0</v>
      </c>
      <c r="V2007" s="13">
        <v>0</v>
      </c>
      <c r="W2007" s="20"/>
      <c r="X2007" s="1">
        <f t="shared" ref="X2007" si="21287">N2007*S2007+P2007*S2010-O2007*T2007-Q2007*T2010</f>
        <v>-62.350722528542725</v>
      </c>
      <c r="Y2007" s="4">
        <f t="shared" ref="Y2007" si="21288">(N2007*T2007+O2007*S2007+P2007*T2010+Q2007*S2010)</f>
        <v>0</v>
      </c>
      <c r="Z2007" s="2">
        <f t="shared" ref="Z2007" si="21289">N2007*U2007+P2007*U2010-O2007*V2007-Q2007*V2010</f>
        <v>0</v>
      </c>
      <c r="AA2007" s="3">
        <f t="shared" ref="AA2007" si="21290">(N2007*V2007+O2007*U2007+P2007*V2010+Q2007*U2010)</f>
        <v>7.0781184000000001</v>
      </c>
      <c r="AB2007" s="20"/>
      <c r="AC2007" s="11">
        <v>1</v>
      </c>
      <c r="AD2007" s="12">
        <v>0</v>
      </c>
      <c r="AE2007" s="13">
        <v>0</v>
      </c>
      <c r="AF2007" s="40">
        <f t="shared" ref="AF2007" si="21291">$B2007*$AD$4</f>
        <v>8.493950400000001</v>
      </c>
      <c r="AG2007" s="20"/>
      <c r="AH2007" s="1">
        <f t="shared" ref="AH2007" si="21292">X2007*AC2007+Z2007*AC2010-Y2007*AD2007-AA2007*AD2010</f>
        <v>-62.350722528542725</v>
      </c>
      <c r="AI2007" s="4">
        <f t="shared" ref="AI2007" si="21293">(X2007*AD2007+Y2007*AC2007+Z2007*AD2010+AA2007*AC2010)</f>
        <v>0</v>
      </c>
      <c r="AJ2007" s="2">
        <f t="shared" ref="AJ2007" si="21294">X2007*AE2007+Z2007*AE2010-Y2007*AF2007-AA2007*AF2010</f>
        <v>0</v>
      </c>
      <c r="AK2007" s="3">
        <f t="shared" ref="AK2007" si="21295">(X2007*AF2007+Y2007*AE2007+Z2007*AF2010+AA2007*AE2010)</f>
        <v>-522.52582616160453</v>
      </c>
      <c r="AL2007" s="20"/>
      <c r="AM2007" s="11">
        <v>1</v>
      </c>
      <c r="AN2007" s="12">
        <v>0</v>
      </c>
      <c r="AO2007" s="13">
        <v>0</v>
      </c>
      <c r="AP2007" s="14">
        <v>0</v>
      </c>
      <c r="AR2007" s="1">
        <f t="shared" ref="AR2007" si="21296">AH2007*AM2007+AJ2007*AM2010-AI2007*AN2007-AK2007*AN2010</f>
        <v>4876.8610170615239</v>
      </c>
      <c r="AS2007" s="4">
        <f t="shared" ref="AS2007" si="21297">(AH2007*AN2007+AI2007*AM2007+AJ2007*AN2010+AK2007*AM2010)</f>
        <v>0</v>
      </c>
      <c r="AT2007" s="2">
        <f t="shared" ref="AT2007" si="21298">AH2007*AO2007+AJ2007*AO2010-AI2007*AP2007-AK2007*AP2010</f>
        <v>0</v>
      </c>
      <c r="AU2007" s="3">
        <f t="shared" ref="AU2007" si="21299">(AH2007*AP2007+AI2007*AO2007+AJ2007*AP2010+AK2007*AO2010)</f>
        <v>-522.52582616160453</v>
      </c>
      <c r="AV2007" s="20"/>
      <c r="AW2007" s="11">
        <v>1</v>
      </c>
      <c r="AX2007" s="12">
        <v>0</v>
      </c>
      <c r="AY2007" s="13">
        <v>0</v>
      </c>
      <c r="AZ2007" s="40">
        <f t="shared" ref="AZ2007" si="21300">$B2007*$AX$4</f>
        <v>8.493950400000001</v>
      </c>
      <c r="BA2007" s="20"/>
      <c r="BB2007" s="1">
        <f t="shared" ref="BB2007" si="21301">AR2007*AW2007+AT2007*AW2010-AS2007*AX2007-AU2007*AX2010</f>
        <v>4876.8610170615239</v>
      </c>
      <c r="BC2007" s="4">
        <f t="shared" ref="BC2007" si="21302">(AR2007*AX2007+AS2007*AW2007+AT2007*AX2010+AU2007*AW2010)</f>
        <v>0</v>
      </c>
      <c r="BD2007" s="2">
        <f t="shared" ref="BD2007" si="21303">AR2007*AY2007+AT2007*AY2010-AS2007*AZ2007-AU2007*AZ2010</f>
        <v>0</v>
      </c>
      <c r="BE2007" s="3">
        <f t="shared" ref="BE2007" si="21304">(AR2007*AZ2007+AS2007*AY2007+AT2007*AZ2010+AU2007*AY2010)</f>
        <v>40901.289760452535</v>
      </c>
      <c r="BF2007" s="20"/>
      <c r="BG2007" s="11">
        <v>1</v>
      </c>
      <c r="BH2007" s="12">
        <v>0</v>
      </c>
      <c r="BI2007" s="13">
        <v>0</v>
      </c>
      <c r="BJ2007" s="14">
        <v>0</v>
      </c>
      <c r="BK2007" s="20"/>
      <c r="BL2007" s="1">
        <f t="shared" ref="BL2007" si="21305">BB2007*BG2007+BD2007*BG2010-BC2007*BH2007-BE2007*BH2010</f>
        <v>-361198.7133437678</v>
      </c>
      <c r="BM2007" s="4">
        <f t="shared" ref="BM2007" si="21306">(BB2007*BH2007+BC2007*BG2007+BD2007*BH2010+BE2007*BG2010)</f>
        <v>0</v>
      </c>
      <c r="BN2007" s="2">
        <f t="shared" ref="BN2007" si="21307">BB2007*BI2007+BD2007*BI2010-BC2007*BJ2007-BE2007*BJ2010</f>
        <v>0</v>
      </c>
      <c r="BO2007" s="3">
        <f t="shared" ref="BO2007" si="21308">(BB2007*BJ2007+BC2007*BI2007+BD2007*BJ2010+BE2007*BI2010)</f>
        <v>40901.289760452535</v>
      </c>
      <c r="BP2007" s="20"/>
      <c r="BQ2007" s="11">
        <v>1</v>
      </c>
      <c r="BR2007" s="12">
        <v>0</v>
      </c>
      <c r="BS2007" s="13">
        <v>0</v>
      </c>
      <c r="BT2007" s="40">
        <f t="shared" ref="BT2007" si="21309">$B2007*BR$4</f>
        <v>7.0781184000000001</v>
      </c>
      <c r="BU2007" s="20"/>
      <c r="BV2007" s="1">
        <f t="shared" ref="BV2007" si="21310">BL2007*BQ2007+BN2007*BQ2010-BM2007*BR2007-BO2007*BR2010</f>
        <v>-361198.7133437678</v>
      </c>
      <c r="BW2007" s="4">
        <f t="shared" ref="BW2007" si="21311">(BL2007*BR2007+BM2007*BQ2007+BN2007*BR2010+BO2007*BQ2010)</f>
        <v>0</v>
      </c>
      <c r="BX2007" s="2">
        <f t="shared" ref="BX2007" si="21312">BL2007*BS2007+BN2007*BS2010-BM2007*BT2007-BO2007*BT2010</f>
        <v>0</v>
      </c>
      <c r="BY2007" s="3">
        <f t="shared" ref="BY2007" si="21313">(BL2007*BT2007+BM2007*BS2007+BN2007*BT2010+BO2007*BS2010)</f>
        <v>-2515705.9692143956</v>
      </c>
      <c r="BZ2007" s="20"/>
      <c r="CA2007" s="11">
        <v>1</v>
      </c>
      <c r="CB2007" s="12">
        <v>0</v>
      </c>
      <c r="CC2007" s="13">
        <v>0</v>
      </c>
      <c r="CD2007" s="14">
        <v>0</v>
      </c>
      <c r="CE2007" s="20"/>
      <c r="CF2007" s="1">
        <f t="shared" ref="CF2007" si="21314">BV2007*CA2007+BX2007*CA2010-BW2007*CB2007-BY2007*CB2010</f>
        <v>9801802.5877727084</v>
      </c>
      <c r="CG2007" s="4">
        <f t="shared" ref="CG2007" si="21315">(BV2007*CB2007+BW2007*CA2007+BX2007*CB2010+BY2007*CA2010)</f>
        <v>0</v>
      </c>
      <c r="CH2007" s="2">
        <f t="shared" ref="CH2007" si="21316">BV2007*CC2007+BX2007*CC2010-BW2007*CD2007-BY2007*CD2010</f>
        <v>0</v>
      </c>
      <c r="CI2007" s="3">
        <f t="shared" ref="CI2007" si="21317">(BV2007*CD2007+BW2007*CC2007+BX2007*CD2010+BY2007*CC2010)</f>
        <v>-2515705.9692143956</v>
      </c>
      <c r="CJ2007" s="28"/>
      <c r="CK2007" s="11">
        <v>1</v>
      </c>
      <c r="CL2007" s="12">
        <v>0</v>
      </c>
      <c r="CM2007" s="13">
        <v>0</v>
      </c>
      <c r="CN2007" s="14">
        <v>0</v>
      </c>
      <c r="CP2007" s="1">
        <f t="shared" ref="CP2007" si="21318">CF2007*CK2007+CH2007*CK2010-CG2007*CL2007-CI2007*CL2010</f>
        <v>9801802.5877727084</v>
      </c>
      <c r="CQ2007" s="4">
        <f t="shared" ref="CQ2007" si="21319">(CF2007*CL2007+CG2007*CK2007+CH2007*CL2010+CI2007*CK2010)</f>
        <v>-2515705.9692143956</v>
      </c>
      <c r="CR2007" s="2">
        <f t="shared" ref="CR2007" si="21320">CF2007*CM2007+CH2007*CM2010-CG2007*CN2007-CI2007*CN2010</f>
        <v>0</v>
      </c>
      <c r="CS2007" s="3">
        <f t="shared" ref="CS2007" si="21321">(CF2007*CN2007+CG2007*CM2007+CH2007*CN2010+CI2007*CM2010)</f>
        <v>-2515705.9692143956</v>
      </c>
      <c r="CU2007" s="29">
        <f t="shared" ref="CU2007" si="21322">20*LOG(((1+$CL$4)/$CL$4)/((CP2007+CP2010)^2+(CQ2007+CQ2010)^2)^0.5)</f>
        <v>-146.17255027244295</v>
      </c>
      <c r="CW2007" s="53">
        <f t="shared" ref="CW2007" si="21323">((CP2007^2+CQ2007^2)^0.5)/((CP2010^2+CQ2010^2)^0.5)</f>
        <v>0.25665748179346581</v>
      </c>
    </row>
    <row r="2008" spans="1:101" ht="18" customHeight="1" thickBot="1">
      <c r="D2008" s="11"/>
      <c r="E2008" s="13"/>
      <c r="F2008" s="13"/>
      <c r="G2008" s="15"/>
      <c r="H2008" s="10"/>
      <c r="I2008" s="11"/>
      <c r="J2008" s="13"/>
      <c r="K2008" s="13"/>
      <c r="L2008" s="15"/>
      <c r="N2008" s="5"/>
      <c r="Q2008" s="6"/>
      <c r="S2008" s="11"/>
      <c r="T2008" s="13"/>
      <c r="U2008" s="13"/>
      <c r="V2008" s="15"/>
      <c r="W2008" s="20"/>
      <c r="X2008" s="5"/>
      <c r="AA2008" s="6"/>
      <c r="AB2008" s="20"/>
      <c r="AC2008" s="11"/>
      <c r="AD2008" s="13"/>
      <c r="AE2008" s="13"/>
      <c r="AF2008" s="15"/>
      <c r="AG2008" s="20"/>
      <c r="AH2008" s="5"/>
      <c r="AK2008" s="6"/>
      <c r="AL2008" s="20"/>
      <c r="AM2008" s="11"/>
      <c r="AN2008" s="13"/>
      <c r="AO2008" s="13"/>
      <c r="AP2008" s="15"/>
      <c r="AR2008" s="5"/>
      <c r="AU2008" s="6"/>
      <c r="AW2008" s="11"/>
      <c r="AX2008" s="13"/>
      <c r="AY2008" s="13"/>
      <c r="AZ2008" s="15"/>
      <c r="BA2008" s="20"/>
      <c r="BB2008" s="5"/>
      <c r="BE2008" s="6"/>
      <c r="BG2008" s="11"/>
      <c r="BH2008" s="13"/>
      <c r="BI2008" s="13"/>
      <c r="BJ2008" s="15"/>
      <c r="BL2008" s="5"/>
      <c r="BO2008" s="6"/>
      <c r="BQ2008" s="11"/>
      <c r="BR2008" s="13"/>
      <c r="BS2008" s="13"/>
      <c r="BT2008" s="15"/>
      <c r="BU2008" s="20"/>
      <c r="BV2008" s="5"/>
      <c r="BY2008" s="6"/>
      <c r="CA2008" s="11"/>
      <c r="CB2008" s="13"/>
      <c r="CC2008" s="13"/>
      <c r="CD2008" s="15"/>
      <c r="CF2008" s="5"/>
      <c r="CI2008" s="6"/>
      <c r="CK2008" s="11"/>
      <c r="CL2008" s="13"/>
      <c r="CM2008" s="13"/>
      <c r="CN2008" s="15"/>
      <c r="CP2008" s="5"/>
      <c r="CS2008" s="6"/>
      <c r="CW2008" s="54"/>
    </row>
    <row r="2009" spans="1:101" ht="18" customHeight="1" thickBot="1">
      <c r="D2009" s="11" t="s">
        <v>101</v>
      </c>
      <c r="E2009" s="13"/>
      <c r="F2009" s="13" t="s">
        <v>102</v>
      </c>
      <c r="G2009" s="15"/>
      <c r="H2009" s="10"/>
      <c r="I2009" s="11" t="s">
        <v>106</v>
      </c>
      <c r="J2009" s="13"/>
      <c r="K2009" s="13" t="s">
        <v>105</v>
      </c>
      <c r="L2009" s="15"/>
      <c r="N2009" s="194" t="s">
        <v>16</v>
      </c>
      <c r="O2009" s="195"/>
      <c r="P2009" s="196" t="s">
        <v>17</v>
      </c>
      <c r="Q2009" s="197"/>
      <c r="S2009" s="11" t="s">
        <v>4</v>
      </c>
      <c r="T2009" s="13"/>
      <c r="U2009" s="13" t="s">
        <v>5</v>
      </c>
      <c r="V2009" s="15"/>
      <c r="W2009" s="20"/>
      <c r="X2009" s="194" t="s">
        <v>111</v>
      </c>
      <c r="Y2009" s="195"/>
      <c r="Z2009" s="196" t="s">
        <v>110</v>
      </c>
      <c r="AA2009" s="197"/>
      <c r="AB2009" s="20"/>
      <c r="AC2009" s="11" t="s">
        <v>18</v>
      </c>
      <c r="AD2009" s="13"/>
      <c r="AE2009" s="13" t="s">
        <v>19</v>
      </c>
      <c r="AF2009" s="15"/>
      <c r="AG2009" s="20"/>
      <c r="AH2009" s="194" t="s">
        <v>114</v>
      </c>
      <c r="AI2009" s="195"/>
      <c r="AJ2009" s="196" t="s">
        <v>115</v>
      </c>
      <c r="AK2009" s="197"/>
      <c r="AL2009" s="20"/>
      <c r="AM2009" s="11" t="s">
        <v>138</v>
      </c>
      <c r="AN2009" s="13"/>
      <c r="AO2009" s="13" t="s">
        <v>137</v>
      </c>
      <c r="AP2009" s="15"/>
      <c r="AR2009" s="194" t="s">
        <v>117</v>
      </c>
      <c r="AS2009" s="195"/>
      <c r="AT2009" s="196" t="s">
        <v>118</v>
      </c>
      <c r="AU2009" s="197"/>
      <c r="AV2009" s="36"/>
      <c r="AW2009" s="11" t="s">
        <v>142</v>
      </c>
      <c r="AX2009" s="13"/>
      <c r="AY2009" s="13" t="s">
        <v>141</v>
      </c>
      <c r="AZ2009" s="15"/>
      <c r="BA2009" s="20"/>
      <c r="BB2009" s="194" t="s">
        <v>122</v>
      </c>
      <c r="BC2009" s="195"/>
      <c r="BD2009" s="196" t="s">
        <v>121</v>
      </c>
      <c r="BE2009" s="197"/>
      <c r="BF2009" s="36"/>
      <c r="BG2009" s="11" t="s">
        <v>145</v>
      </c>
      <c r="BH2009" s="13"/>
      <c r="BI2009" s="13" t="s">
        <v>146</v>
      </c>
      <c r="BJ2009" s="15"/>
      <c r="BK2009" s="36"/>
      <c r="BL2009" s="194" t="s">
        <v>125</v>
      </c>
      <c r="BM2009" s="195"/>
      <c r="BN2009" s="196" t="s">
        <v>126</v>
      </c>
      <c r="BO2009" s="197"/>
      <c r="BP2009" s="36"/>
      <c r="BQ2009" s="11" t="s">
        <v>150</v>
      </c>
      <c r="BR2009" s="13"/>
      <c r="BS2009" s="13" t="s">
        <v>149</v>
      </c>
      <c r="BT2009" s="15"/>
      <c r="BU2009" s="20"/>
      <c r="BV2009" s="194" t="s">
        <v>129</v>
      </c>
      <c r="BW2009" s="195"/>
      <c r="BX2009" s="196" t="s">
        <v>130</v>
      </c>
      <c r="BY2009" s="197"/>
      <c r="BZ2009" s="36"/>
      <c r="CA2009" s="11" t="s">
        <v>154</v>
      </c>
      <c r="CB2009" s="13"/>
      <c r="CC2009" s="13" t="s">
        <v>153</v>
      </c>
      <c r="CD2009" s="15"/>
      <c r="CE2009" s="36"/>
      <c r="CF2009" s="194" t="s">
        <v>134</v>
      </c>
      <c r="CG2009" s="195"/>
      <c r="CH2009" s="196" t="s">
        <v>133</v>
      </c>
      <c r="CI2009" s="197"/>
      <c r="CK2009" s="11" t="s">
        <v>159</v>
      </c>
      <c r="CL2009" s="13"/>
      <c r="CM2009" s="13" t="s">
        <v>158</v>
      </c>
      <c r="CN2009" s="15"/>
      <c r="CP2009" s="109" t="s">
        <v>161</v>
      </c>
      <c r="CQ2009" s="110"/>
      <c r="CR2009" s="111" t="s">
        <v>162</v>
      </c>
      <c r="CS2009" s="112"/>
      <c r="CU2009" s="38" t="s">
        <v>29</v>
      </c>
      <c r="CW2009" s="55" t="s">
        <v>47</v>
      </c>
    </row>
    <row r="2010" spans="1:101" ht="18" customHeight="1" thickTop="1" thickBot="1">
      <c r="D2010" s="16">
        <v>0</v>
      </c>
      <c r="E2010" s="17">
        <f t="shared" ref="E2010" si="21324">$B2007*$E$4</f>
        <v>4.0398208000000002</v>
      </c>
      <c r="F2010" s="18">
        <v>1</v>
      </c>
      <c r="G2010" s="19">
        <v>0</v>
      </c>
      <c r="H2010" s="10"/>
      <c r="I2010" s="16">
        <v>0</v>
      </c>
      <c r="J2010" s="17">
        <v>0</v>
      </c>
      <c r="K2010" s="18">
        <v>1</v>
      </c>
      <c r="L2010" s="19">
        <v>0</v>
      </c>
      <c r="N2010" s="1">
        <f t="shared" ref="N2010" si="21325">D2010*I2007+F2010*I2010-E2010*J2007-G2010*J2010</f>
        <v>0</v>
      </c>
      <c r="O2010" s="4">
        <f t="shared" ref="O2010" si="21326">(D2010*J2007+E2010*I2007+F2010*J2010+G2010*I2010)</f>
        <v>4.0398208000000002</v>
      </c>
      <c r="P2010" s="2">
        <f t="shared" ref="P2010" si="21327">D2010*K2007+F2010*K2010-E2010*L2007-G2010*L2010</f>
        <v>-27.594329937182721</v>
      </c>
      <c r="Q2010" s="3">
        <f t="shared" ref="Q2010" si="21328">(D2010*L2007+E2010*K2007+F2010*L2010+G2010*K2010)</f>
        <v>0</v>
      </c>
      <c r="S2010" s="16">
        <v>0</v>
      </c>
      <c r="T2010" s="17">
        <f t="shared" ref="T2010" si="21329">$B2007*$T$4</f>
        <v>8.9502208000000003</v>
      </c>
      <c r="U2010" s="18">
        <v>1</v>
      </c>
      <c r="V2010" s="19">
        <v>0</v>
      </c>
      <c r="W2010" s="20"/>
      <c r="X2010" s="1">
        <f t="shared" ref="X2010" si="21330">N2010*S2007+P2010*S2010-O2010*T2007-Q2010*T2010</f>
        <v>0</v>
      </c>
      <c r="Y2010" s="4">
        <f t="shared" ref="Y2010" si="21331">(N2010*T2007+O2010*S2007+P2010*T2010+Q2010*S2010)</f>
        <v>-242.9355249658355</v>
      </c>
      <c r="Z2010" s="2">
        <f t="shared" ref="Z2010" si="21332">N2010*U2007+P2010*U2010-O2010*V2007-Q2010*V2010</f>
        <v>-27.594329937182721</v>
      </c>
      <c r="AA2010" s="3">
        <f t="shared" ref="AA2010" si="21333">(N2010*V2007+O2010*U2007+P2010*V2010+Q2010*U2010)</f>
        <v>0</v>
      </c>
      <c r="AB2010" s="20"/>
      <c r="AC2010" s="16">
        <v>0</v>
      </c>
      <c r="AD2010" s="17">
        <v>0</v>
      </c>
      <c r="AE2010" s="18">
        <v>1</v>
      </c>
      <c r="AF2010" s="19">
        <v>0</v>
      </c>
      <c r="AG2010" s="20"/>
      <c r="AH2010" s="1">
        <f t="shared" ref="AH2010" si="21334">X2010*AC2007+Z2010*AC2010-Y2010*AD2007-AA2010*AD2010</f>
        <v>0</v>
      </c>
      <c r="AI2010" s="4">
        <f t="shared" ref="AI2010" si="21335">(X2010*AD2007+Y2010*AC2007+Z2010*AD2010+AA2010*AC2010)</f>
        <v>-242.9355249658355</v>
      </c>
      <c r="AJ2010" s="2">
        <f t="shared" ref="AJ2010" si="21336">X2010*AE2007+Z2010*AE2010-Y2010*AF2007-AA2010*AF2010</f>
        <v>2035.8879695205858</v>
      </c>
      <c r="AK2010" s="3">
        <f t="shared" ref="AK2010" si="21337">(X2010*AF2007+Y2010*AE2007+Z2010*AF2010+AA2010*AE2010)</f>
        <v>0</v>
      </c>
      <c r="AL2010" s="20"/>
      <c r="AM2010" s="16">
        <v>0</v>
      </c>
      <c r="AN2010" s="17">
        <f t="shared" ref="AN2010" si="21338">$B2007*$AN$4</f>
        <v>9.4525695999999986</v>
      </c>
      <c r="AO2010" s="18">
        <v>1</v>
      </c>
      <c r="AP2010" s="19">
        <v>0</v>
      </c>
      <c r="AR2010" s="1">
        <f t="shared" ref="AR2010" si="21339">AH2010*AM2007+AJ2010*AM2010-AI2010*AN2007-AK2010*AN2010</f>
        <v>0</v>
      </c>
      <c r="AS2010" s="4">
        <f t="shared" ref="AS2010" si="21340">(AH2010*AN2007+AI2010*AM2007+AJ2010*AN2010+AK2010*AM2010)</f>
        <v>19001.437204730177</v>
      </c>
      <c r="AT2010" s="2">
        <f t="shared" ref="AT2010" si="21341">AH2010*AO2007+AJ2010*AO2010-AI2010*AP2007-AK2010*AP2010</f>
        <v>2035.8879695205858</v>
      </c>
      <c r="AU2010" s="3">
        <f t="shared" ref="AU2010" si="21342">(AH2010*AP2007+AI2010*AO2007+AJ2010*AP2010+AK2010*AO2010)</f>
        <v>0</v>
      </c>
      <c r="AV2010" s="20"/>
      <c r="AW2010" s="16">
        <v>0</v>
      </c>
      <c r="AX2010" s="17">
        <v>0</v>
      </c>
      <c r="AY2010" s="18">
        <v>1</v>
      </c>
      <c r="AZ2010" s="19">
        <v>0</v>
      </c>
      <c r="BA2010" s="20"/>
      <c r="BB2010" s="1">
        <f t="shared" ref="BB2010" si="21343">AR2010*AW2007+AT2010*AW2010-AS2010*AX2007-AU2010*AX2010</f>
        <v>0</v>
      </c>
      <c r="BC2010" s="4">
        <f t="shared" ref="BC2010" si="21344">(AR2010*AX2007+AS2010*AW2007+AT2010*AX2010+AU2010*AW2010)</f>
        <v>19001.437204730177</v>
      </c>
      <c r="BD2010" s="2">
        <f t="shared" ref="BD2010" si="21345">AR2010*AY2007+AT2010*AY2010-AS2010*AZ2007-AU2010*AZ2010</f>
        <v>-159361.37717617222</v>
      </c>
      <c r="BE2010" s="3">
        <f t="shared" ref="BE2010" si="21346">(AR2010*AZ2007+AS2010*AY2007+AT2010*AZ2010+AU2010*AY2010)</f>
        <v>0</v>
      </c>
      <c r="BF2010" s="20"/>
      <c r="BG2010" s="16">
        <v>0</v>
      </c>
      <c r="BH2010" s="17">
        <f t="shared" ref="BH2010" si="21347">$B2007*$BH$4</f>
        <v>8.9502208000000003</v>
      </c>
      <c r="BI2010" s="18">
        <v>1</v>
      </c>
      <c r="BJ2010" s="19">
        <v>0</v>
      </c>
      <c r="BK2010" s="20"/>
      <c r="BL2010" s="1">
        <f t="shared" ref="BL2010" si="21348">BB2010*BG2007+BD2010*BG2010-BC2010*BH2007-BE2010*BH2010</f>
        <v>0</v>
      </c>
      <c r="BM2010" s="4">
        <f t="shared" ref="BM2010" si="21349">(BB2010*BH2007+BC2010*BG2007+BD2010*BH2010+BE2010*BG2010)</f>
        <v>-1407318.0755140916</v>
      </c>
      <c r="BN2010" s="2">
        <f t="shared" ref="BN2010" si="21350">BB2010*BI2007+BD2010*BI2010-BC2010*BJ2007-BE2010*BJ2010</f>
        <v>-159361.37717617222</v>
      </c>
      <c r="BO2010" s="3">
        <f t="shared" ref="BO2010" si="21351">(BB2010*BJ2007+BC2010*BI2007+BD2010*BJ2010+BE2010*BI2010)</f>
        <v>0</v>
      </c>
      <c r="BP2010" s="20"/>
      <c r="BQ2010" s="16">
        <v>0</v>
      </c>
      <c r="BR2010" s="17">
        <v>0</v>
      </c>
      <c r="BS2010" s="18">
        <v>1</v>
      </c>
      <c r="BT2010" s="19">
        <v>0</v>
      </c>
      <c r="BU2010" s="20"/>
      <c r="BV2010" s="1">
        <f t="shared" ref="BV2010" si="21352">BL2010*BQ2007+BN2010*BQ2010-BM2010*BR2007-BO2010*BR2010</f>
        <v>0</v>
      </c>
      <c r="BW2010" s="4">
        <f t="shared" ref="BW2010" si="21353">(BL2010*BR2007+BM2010*BQ2007+BN2010*BR2010+BO2010*BQ2010)</f>
        <v>-1407318.0755140916</v>
      </c>
      <c r="BX2010" s="2">
        <f t="shared" ref="BX2010" si="21354">BL2010*BS2007+BN2010*BS2010-BM2010*BT2007-BO2010*BT2010</f>
        <v>9801802.5877727084</v>
      </c>
      <c r="BY2010" s="3">
        <f t="shared" ref="BY2010" si="21355">(BL2010*BT2007+BM2010*BS2007+BN2010*BT2010+BO2010*BS2010)</f>
        <v>0</v>
      </c>
      <c r="BZ2010" s="20"/>
      <c r="CA2010" s="16">
        <v>0</v>
      </c>
      <c r="CB2010" s="17">
        <f t="shared" ref="CB2010" si="21356">$B2007*$CB$4</f>
        <v>4.0398208000000002</v>
      </c>
      <c r="CC2010" s="18">
        <v>1</v>
      </c>
      <c r="CD2010" s="19">
        <v>0</v>
      </c>
      <c r="CE2010" s="20"/>
      <c r="CF2010" s="1">
        <f t="shared" ref="CF2010" si="21357">BV2010*CA2007+BX2010*CA2010-BW2010*CB2007-BY2010*CB2010</f>
        <v>0</v>
      </c>
      <c r="CG2010" s="4">
        <f t="shared" ref="CG2010" si="21358">(BV2010*CB2007+BW2010*CA2007+BX2010*CB2010+BY2010*CA2010)</f>
        <v>38190207.896063924</v>
      </c>
      <c r="CH2010" s="2">
        <f t="shared" ref="CH2010" si="21359">BV2010*CC2007+BX2010*CC2010-BW2010*CD2007-BY2010*CD2010</f>
        <v>9801802.5877727084</v>
      </c>
      <c r="CI2010" s="3">
        <f t="shared" ref="CI2010" si="21360">(BV2010*CD2007+BW2010*CC2007+BX2010*CD2010+BY2010*CC2010)</f>
        <v>0</v>
      </c>
      <c r="CK2010" s="16">
        <f t="shared" ref="CK2010" si="21361">1/$CL$4</f>
        <v>1</v>
      </c>
      <c r="CL2010" s="17">
        <v>0</v>
      </c>
      <c r="CM2010" s="18">
        <v>1</v>
      </c>
      <c r="CN2010" s="19">
        <v>0</v>
      </c>
      <c r="CP2010" s="1">
        <f t="shared" ref="CP2010" si="21362">CF2010*CK2007+CH2010*CK2010-CG2010*CL2007-CI2010*CL2010</f>
        <v>9801802.5877727084</v>
      </c>
      <c r="CQ2010" s="4">
        <f t="shared" ref="CQ2010" si="21363">(CF2010*CL2007+CG2010*CK2007+CH2010*CL2010+CI2010*CK2010)</f>
        <v>38190207.896063924</v>
      </c>
      <c r="CR2010" s="2">
        <f t="shared" ref="CR2010" si="21364">CF2010*CM2007+CH2010*CM2010-CG2010*CN2007-CI2010*CN2010</f>
        <v>9801802.5877727084</v>
      </c>
      <c r="CS2010" s="3">
        <f t="shared" ref="CS2010" si="21365">(CF2010*CN2007+CG2010*CM2007+CH2010*CN2010+CI2010*CM2010)</f>
        <v>0</v>
      </c>
      <c r="CU2010" s="39">
        <f t="shared" ref="CU2010" si="21366">(180/PI())*ATAN(-1*(CQ2007/CP2007))</f>
        <v>14.394684929861981</v>
      </c>
      <c r="CW2010" s="56">
        <f t="shared" ref="CW2010" si="21367">20*LOG(((1-(10^(CU2007/20)^2)*(1-((1-CW2007)/(1+CW2007))^2))^0.5))</f>
        <v>-6.7502922658730125E-15</v>
      </c>
    </row>
    <row r="2011" spans="1:101" ht="18" customHeight="1">
      <c r="E2011" s="20"/>
      <c r="F2011" s="20"/>
      <c r="G2011" s="20"/>
      <c r="H2011" s="20"/>
      <c r="I2011" s="20"/>
      <c r="J2011" s="20"/>
      <c r="K2011" s="20"/>
      <c r="L2011" s="20"/>
      <c r="M2011" s="20"/>
      <c r="N2011" s="20"/>
      <c r="O2011" s="20"/>
      <c r="P2011" s="20"/>
      <c r="Q2011" s="20"/>
      <c r="R2011" s="20"/>
      <c r="S2011" s="20"/>
      <c r="T2011" s="20"/>
      <c r="U2011" s="20"/>
      <c r="V2011" s="20"/>
      <c r="W2011" s="20"/>
      <c r="X2011" s="20"/>
      <c r="Y2011" s="20"/>
      <c r="Z2011" s="20"/>
      <c r="AA2011" s="20"/>
      <c r="AB2011" s="30"/>
      <c r="AC2011" s="20"/>
      <c r="AD2011" s="20"/>
      <c r="AE2011" s="20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</row>
    <row r="2012" spans="1:101" ht="18" customHeight="1"/>
    <row r="2013" spans="1:101" ht="18" customHeight="1" thickBot="1">
      <c r="A2013" s="23"/>
      <c r="B2013" s="23"/>
      <c r="C2013" s="23"/>
      <c r="D2013" s="20" t="s">
        <v>6</v>
      </c>
      <c r="E2013" s="20"/>
      <c r="F2013" s="20"/>
      <c r="G2013" s="20"/>
      <c r="H2013" s="20"/>
      <c r="I2013" s="20" t="s">
        <v>7</v>
      </c>
      <c r="J2013" s="20"/>
      <c r="K2013" s="20"/>
      <c r="L2013" s="20"/>
      <c r="M2013" s="23"/>
      <c r="N2013" s="23"/>
      <c r="O2013" s="24" t="s">
        <v>8</v>
      </c>
      <c r="P2013" s="23"/>
      <c r="Q2013" s="23"/>
      <c r="R2013" s="23"/>
      <c r="S2013" s="20"/>
      <c r="T2013" s="20" t="s">
        <v>9</v>
      </c>
      <c r="U2013" s="23"/>
      <c r="V2013" s="23"/>
      <c r="W2013" s="23"/>
      <c r="X2013" s="23"/>
      <c r="Y2013" s="24" t="s">
        <v>10</v>
      </c>
      <c r="Z2013" s="23"/>
      <c r="AA2013" s="23"/>
      <c r="AB2013" s="23"/>
      <c r="AC2013" s="24" t="s">
        <v>11</v>
      </c>
      <c r="AD2013" s="20"/>
      <c r="AE2013" s="20"/>
      <c r="AF2013" s="20"/>
      <c r="AG2013" s="20"/>
      <c r="AH2013" s="23"/>
      <c r="AI2013" s="24" t="s">
        <v>12</v>
      </c>
      <c r="AJ2013" s="23"/>
      <c r="AK2013" s="23"/>
      <c r="AL2013" s="20"/>
      <c r="AM2013" s="24" t="s">
        <v>21</v>
      </c>
      <c r="AN2013" s="20"/>
      <c r="AO2013" s="23"/>
      <c r="AP2013" s="23"/>
      <c r="AQ2013" s="23"/>
      <c r="AR2013" s="23"/>
      <c r="AS2013" s="24" t="s">
        <v>87</v>
      </c>
      <c r="AT2013" s="23"/>
      <c r="AU2013" s="23"/>
      <c r="AV2013" s="23"/>
      <c r="AW2013" s="24" t="s">
        <v>22</v>
      </c>
      <c r="AX2013" s="20"/>
      <c r="AY2013" s="20"/>
      <c r="AZ2013" s="20"/>
      <c r="BA2013" s="20"/>
      <c r="BB2013" s="23"/>
      <c r="BC2013" s="24" t="s">
        <v>13</v>
      </c>
      <c r="BD2013" s="23"/>
      <c r="BE2013" s="23"/>
      <c r="BF2013" s="23"/>
      <c r="BG2013" s="24" t="s">
        <v>23</v>
      </c>
      <c r="BH2013" s="20"/>
      <c r="BI2013" s="23"/>
      <c r="BJ2013" s="23"/>
      <c r="BK2013" s="23"/>
      <c r="BL2013" s="23"/>
      <c r="BM2013" s="24" t="s">
        <v>24</v>
      </c>
      <c r="BN2013" s="23"/>
      <c r="BO2013" s="23"/>
      <c r="BP2013" s="23"/>
      <c r="BQ2013" s="24" t="s">
        <v>22</v>
      </c>
      <c r="BR2013" s="20"/>
      <c r="BS2013" s="20"/>
      <c r="BT2013" s="20"/>
      <c r="BU2013" s="20"/>
      <c r="BV2013" s="23"/>
      <c r="BW2013" s="24" t="s">
        <v>25</v>
      </c>
      <c r="BX2013" s="23"/>
      <c r="BY2013" s="23"/>
      <c r="BZ2013" s="23"/>
      <c r="CA2013" s="24" t="s">
        <v>23</v>
      </c>
      <c r="CB2013" s="20"/>
      <c r="CC2013" s="23"/>
      <c r="CD2013" s="23"/>
      <c r="CE2013" s="23"/>
      <c r="CF2013" s="23"/>
      <c r="CG2013" s="24" t="s">
        <v>88</v>
      </c>
      <c r="CH2013" s="23"/>
      <c r="CI2013" s="23"/>
      <c r="CJ2013" s="23"/>
      <c r="CK2013" s="24" t="s">
        <v>155</v>
      </c>
      <c r="CL2013" s="24"/>
      <c r="CM2013" s="23"/>
      <c r="CN2013" s="23"/>
      <c r="CO2013" s="23"/>
      <c r="CP2013" s="23"/>
      <c r="CQ2013" s="24" t="s">
        <v>89</v>
      </c>
      <c r="CR2013" s="23"/>
      <c r="CS2013" s="23"/>
    </row>
    <row r="2014" spans="1:101" ht="18" customHeight="1" thickBot="1">
      <c r="A2014" s="23"/>
      <c r="B2014" s="33"/>
      <c r="C2014" s="23"/>
      <c r="D2014" s="7" t="s">
        <v>99</v>
      </c>
      <c r="E2014" s="8"/>
      <c r="F2014" s="8" t="s">
        <v>100</v>
      </c>
      <c r="G2014" s="9"/>
      <c r="H2014" s="10"/>
      <c r="I2014" s="7" t="s">
        <v>103</v>
      </c>
      <c r="J2014" s="8"/>
      <c r="K2014" s="8" t="s">
        <v>104</v>
      </c>
      <c r="L2014" s="9"/>
      <c r="M2014" s="23"/>
      <c r="N2014" s="194" t="s">
        <v>74</v>
      </c>
      <c r="O2014" s="195"/>
      <c r="P2014" s="196" t="s">
        <v>75</v>
      </c>
      <c r="Q2014" s="197"/>
      <c r="R2014" s="23"/>
      <c r="S2014" s="7" t="s">
        <v>2</v>
      </c>
      <c r="T2014" s="8"/>
      <c r="U2014" s="8" t="s">
        <v>3</v>
      </c>
      <c r="V2014" s="9"/>
      <c r="W2014" s="20"/>
      <c r="X2014" s="194" t="s">
        <v>108</v>
      </c>
      <c r="Y2014" s="195"/>
      <c r="Z2014" s="196" t="s">
        <v>109</v>
      </c>
      <c r="AA2014" s="197"/>
      <c r="AB2014" s="20"/>
      <c r="AC2014" s="7" t="s">
        <v>107</v>
      </c>
      <c r="AD2014" s="8"/>
      <c r="AE2014" s="8" t="s">
        <v>14</v>
      </c>
      <c r="AF2014" s="9"/>
      <c r="AG2014" s="20"/>
      <c r="AH2014" s="194" t="s">
        <v>112</v>
      </c>
      <c r="AI2014" s="195"/>
      <c r="AJ2014" s="196" t="s">
        <v>113</v>
      </c>
      <c r="AK2014" s="197"/>
      <c r="AL2014" s="20"/>
      <c r="AM2014" s="106" t="s">
        <v>135</v>
      </c>
      <c r="AN2014" s="107"/>
      <c r="AO2014" s="107" t="s">
        <v>136</v>
      </c>
      <c r="AP2014" s="108"/>
      <c r="AQ2014" s="23"/>
      <c r="AR2014" s="194" t="s">
        <v>116</v>
      </c>
      <c r="AS2014" s="195"/>
      <c r="AT2014" s="196" t="s">
        <v>0</v>
      </c>
      <c r="AU2014" s="197"/>
      <c r="AV2014" s="36"/>
      <c r="AW2014" s="7" t="s">
        <v>139</v>
      </c>
      <c r="AX2014" s="8"/>
      <c r="AY2014" s="8" t="s">
        <v>140</v>
      </c>
      <c r="AZ2014" s="9"/>
      <c r="BA2014" s="20"/>
      <c r="BB2014" s="194" t="s">
        <v>119</v>
      </c>
      <c r="BC2014" s="195"/>
      <c r="BD2014" s="196" t="s">
        <v>120</v>
      </c>
      <c r="BE2014" s="197"/>
      <c r="BF2014" s="36"/>
      <c r="BG2014" s="190" t="s">
        <v>143</v>
      </c>
      <c r="BH2014" s="191"/>
      <c r="BI2014" s="192" t="s">
        <v>144</v>
      </c>
      <c r="BJ2014" s="193"/>
      <c r="BK2014" s="36"/>
      <c r="BL2014" s="194" t="s">
        <v>123</v>
      </c>
      <c r="BM2014" s="195"/>
      <c r="BN2014" s="196" t="s">
        <v>124</v>
      </c>
      <c r="BO2014" s="197"/>
      <c r="BP2014" s="36"/>
      <c r="BQ2014" s="7" t="s">
        <v>147</v>
      </c>
      <c r="BR2014" s="8"/>
      <c r="BS2014" s="8" t="s">
        <v>148</v>
      </c>
      <c r="BT2014" s="9"/>
      <c r="BU2014" s="20"/>
      <c r="BV2014" s="194" t="s">
        <v>127</v>
      </c>
      <c r="BW2014" s="195"/>
      <c r="BX2014" s="196" t="s">
        <v>128</v>
      </c>
      <c r="BY2014" s="197"/>
      <c r="BZ2014" s="36"/>
      <c r="CA2014" s="7" t="s">
        <v>151</v>
      </c>
      <c r="CB2014" s="8"/>
      <c r="CC2014" s="8" t="s">
        <v>152</v>
      </c>
      <c r="CD2014" s="9"/>
      <c r="CE2014" s="36"/>
      <c r="CF2014" s="194" t="s">
        <v>131</v>
      </c>
      <c r="CG2014" s="195"/>
      <c r="CH2014" s="196" t="s">
        <v>132</v>
      </c>
      <c r="CI2014" s="197"/>
      <c r="CJ2014" s="23"/>
      <c r="CK2014" s="7" t="s">
        <v>156</v>
      </c>
      <c r="CL2014" s="8"/>
      <c r="CM2014" s="8" t="s">
        <v>157</v>
      </c>
      <c r="CN2014" s="9"/>
      <c r="CO2014" s="23"/>
      <c r="CP2014" s="194" t="s">
        <v>160</v>
      </c>
      <c r="CQ2014" s="195"/>
      <c r="CR2014" s="196" t="s">
        <v>132</v>
      </c>
      <c r="CS2014" s="197"/>
      <c r="CU2014" s="26" t="s">
        <v>15</v>
      </c>
      <c r="CW2014" s="52" t="s">
        <v>46</v>
      </c>
    </row>
    <row r="2015" spans="1:101" ht="18" customHeight="1" thickTop="1" thickBot="1">
      <c r="B2015" s="34">
        <v>4.9800000000000004</v>
      </c>
      <c r="D2015" s="11">
        <v>1</v>
      </c>
      <c r="E2015" s="12">
        <v>0</v>
      </c>
      <c r="F2015" s="13">
        <v>0</v>
      </c>
      <c r="G2015" s="14">
        <v>0</v>
      </c>
      <c r="H2015" s="10"/>
      <c r="I2015" s="11">
        <v>1</v>
      </c>
      <c r="J2015" s="12">
        <v>0</v>
      </c>
      <c r="K2015" s="13">
        <v>0</v>
      </c>
      <c r="L2015" s="40">
        <f t="shared" ref="L2015" si="21368">$B2015*$J$4</f>
        <v>7.1066592000000011</v>
      </c>
      <c r="N2015" s="1">
        <f t="shared" ref="N2015" si="21369">D2015*I2015+F2015*I2018-E2015*J2015-G2015*J2018</f>
        <v>1</v>
      </c>
      <c r="O2015" s="4">
        <f t="shared" ref="O2015" si="21370">(D2015*J2015+E2015*I2015+F2015*J2018+G2015*I2018)</f>
        <v>0</v>
      </c>
      <c r="P2015" s="2">
        <f t="shared" ref="P2015" si="21371">D2015*K2015+F2015*K2018-E2015*L2015-G2015*L2018</f>
        <v>0</v>
      </c>
      <c r="Q2015" s="3">
        <f t="shared" ref="Q2015" si="21372">(D2015*L2015+E2015*K2015+F2015*L2018+G2015*K2018)</f>
        <v>7.1066592000000011</v>
      </c>
      <c r="S2015" s="11">
        <v>1</v>
      </c>
      <c r="T2015" s="12">
        <v>0</v>
      </c>
      <c r="U2015" s="13">
        <v>0</v>
      </c>
      <c r="V2015" s="13">
        <v>0</v>
      </c>
      <c r="W2015" s="20"/>
      <c r="X2015" s="1">
        <f t="shared" ref="X2015" si="21373">N2015*S2015+P2015*S2018-O2015*T2015-Q2015*T2018</f>
        <v>-62.862645478215697</v>
      </c>
      <c r="Y2015" s="4">
        <f t="shared" ref="Y2015" si="21374">(N2015*T2015+O2015*S2015+P2015*T2018+Q2015*S2018)</f>
        <v>0</v>
      </c>
      <c r="Z2015" s="2">
        <f t="shared" ref="Z2015" si="21375">N2015*U2015+P2015*U2018-O2015*V2015-Q2015*V2018</f>
        <v>0</v>
      </c>
      <c r="AA2015" s="3">
        <f t="shared" ref="AA2015" si="21376">(N2015*V2015+O2015*U2015+P2015*V2018+Q2015*U2018)</f>
        <v>7.1066592000000011</v>
      </c>
      <c r="AB2015" s="20"/>
      <c r="AC2015" s="11">
        <v>1</v>
      </c>
      <c r="AD2015" s="12">
        <v>0</v>
      </c>
      <c r="AE2015" s="13">
        <v>0</v>
      </c>
      <c r="AF2015" s="40">
        <f t="shared" ref="AF2015" si="21377">$B2015*$AD$4</f>
        <v>8.5282002000000006</v>
      </c>
      <c r="AG2015" s="20"/>
      <c r="AH2015" s="1">
        <f t="shared" ref="AH2015" si="21378">X2015*AC2015+Z2015*AC2018-Y2015*AD2015-AA2015*AD2018</f>
        <v>-62.862645478215697</v>
      </c>
      <c r="AI2015" s="4">
        <f t="shared" ref="AI2015" si="21379">(X2015*AD2015+Y2015*AC2015+Z2015*AD2018+AA2015*AC2018)</f>
        <v>0</v>
      </c>
      <c r="AJ2015" s="2">
        <f t="shared" ref="AJ2015" si="21380">X2015*AE2015+Z2015*AE2018-Y2015*AF2015-AA2015*AF2018</f>
        <v>0</v>
      </c>
      <c r="AK2015" s="3">
        <f t="shared" ref="AK2015" si="21381">(X2015*AF2015+Y2015*AE2015+Z2015*AF2018+AA2015*AE2018)</f>
        <v>-528.9985665398483</v>
      </c>
      <c r="AL2015" s="20"/>
      <c r="AM2015" s="11">
        <v>1</v>
      </c>
      <c r="AN2015" s="12">
        <v>0</v>
      </c>
      <c r="AO2015" s="13">
        <v>0</v>
      </c>
      <c r="AP2015" s="14">
        <v>0</v>
      </c>
      <c r="AR2015" s="1">
        <f t="shared" ref="AR2015" si="21382">AH2015*AM2015+AJ2015*AM2018-AI2015*AN2015-AK2015*AN2018</f>
        <v>4957.6960092033105</v>
      </c>
      <c r="AS2015" s="4">
        <f t="shared" ref="AS2015" si="21383">(AH2015*AN2015+AI2015*AM2015+AJ2015*AN2018+AK2015*AM2018)</f>
        <v>0</v>
      </c>
      <c r="AT2015" s="2">
        <f t="shared" ref="AT2015" si="21384">AH2015*AO2015+AJ2015*AO2018-AI2015*AP2015-AK2015*AP2018</f>
        <v>0</v>
      </c>
      <c r="AU2015" s="3">
        <f t="shared" ref="AU2015" si="21385">(AH2015*AP2015+AI2015*AO2015+AJ2015*AP2018+AK2015*AO2018)</f>
        <v>-528.9985665398483</v>
      </c>
      <c r="AV2015" s="20"/>
      <c r="AW2015" s="11">
        <v>1</v>
      </c>
      <c r="AX2015" s="12">
        <v>0</v>
      </c>
      <c r="AY2015" s="13">
        <v>0</v>
      </c>
      <c r="AZ2015" s="40">
        <f t="shared" ref="AZ2015" si="21386">$B2015*$AX$4</f>
        <v>8.5282002000000006</v>
      </c>
      <c r="BA2015" s="20"/>
      <c r="BB2015" s="1">
        <f t="shared" ref="BB2015" si="21387">AR2015*AW2015+AT2015*AW2018-AS2015*AX2015-AU2015*AX2018</f>
        <v>4957.6960092033105</v>
      </c>
      <c r="BC2015" s="4">
        <f t="shared" ref="BC2015" si="21388">(AR2015*AX2015+AS2015*AW2015+AT2015*AX2018+AU2015*AW2018)</f>
        <v>0</v>
      </c>
      <c r="BD2015" s="2">
        <f t="shared" ref="BD2015" si="21389">AR2015*AY2015+AT2015*AY2018-AS2015*AZ2015-AU2015*AZ2018</f>
        <v>0</v>
      </c>
      <c r="BE2015" s="3">
        <f t="shared" ref="BE2015" si="21390">(AR2015*AZ2015+AS2015*AY2015+AT2015*AZ2018+AU2015*AY2018)</f>
        <v>41751.225530687028</v>
      </c>
      <c r="BF2015" s="20"/>
      <c r="BG2015" s="11">
        <v>1</v>
      </c>
      <c r="BH2015" s="12">
        <v>0</v>
      </c>
      <c r="BI2015" s="13">
        <v>0</v>
      </c>
      <c r="BJ2015" s="14">
        <v>0</v>
      </c>
      <c r="BK2015" s="20"/>
      <c r="BL2015" s="1">
        <f t="shared" ref="BL2015" si="21391">BB2015*BG2015+BD2015*BG2018-BC2015*BH2015-BE2015*BH2018</f>
        <v>-370231.77618995507</v>
      </c>
      <c r="BM2015" s="4">
        <f t="shared" ref="BM2015" si="21392">(BB2015*BH2015+BC2015*BG2015+BD2015*BH2018+BE2015*BG2018)</f>
        <v>0</v>
      </c>
      <c r="BN2015" s="2">
        <f t="shared" ref="BN2015" si="21393">BB2015*BI2015+BD2015*BI2018-BC2015*BJ2015-BE2015*BJ2018</f>
        <v>0</v>
      </c>
      <c r="BO2015" s="3">
        <f t="shared" ref="BO2015" si="21394">(BB2015*BJ2015+BC2015*BI2015+BD2015*BJ2018+BE2015*BI2018)</f>
        <v>41751.225530687028</v>
      </c>
      <c r="BP2015" s="20"/>
      <c r="BQ2015" s="11">
        <v>1</v>
      </c>
      <c r="BR2015" s="12">
        <v>0</v>
      </c>
      <c r="BS2015" s="13">
        <v>0</v>
      </c>
      <c r="BT2015" s="40">
        <f t="shared" ref="BT2015" si="21395">$B2015*BR$4</f>
        <v>7.1066592000000011</v>
      </c>
      <c r="BU2015" s="20"/>
      <c r="BV2015" s="1">
        <f t="shared" ref="BV2015" si="21396">BL2015*BQ2015+BN2015*BQ2018-BM2015*BR2015-BO2015*BR2018</f>
        <v>-370231.77618995507</v>
      </c>
      <c r="BW2015" s="4">
        <f t="shared" ref="BW2015" si="21397">(BL2015*BR2015+BM2015*BQ2015+BN2015*BR2018+BO2015*BQ2018)</f>
        <v>0</v>
      </c>
      <c r="BX2015" s="2">
        <f t="shared" ref="BX2015" si="21398">BL2015*BS2015+BN2015*BS2018-BM2015*BT2015-BO2015*BT2018</f>
        <v>0</v>
      </c>
      <c r="BY2015" s="3">
        <f t="shared" ref="BY2015" si="21399">(BL2015*BT2015+BM2015*BS2015+BN2015*BT2018+BO2015*BS2018)</f>
        <v>-2589359.8328619981</v>
      </c>
      <c r="BZ2015" s="20"/>
      <c r="CA2015" s="11">
        <v>1</v>
      </c>
      <c r="CB2015" s="12">
        <v>0</v>
      </c>
      <c r="CC2015" s="13">
        <v>0</v>
      </c>
      <c r="CD2015" s="14">
        <v>0</v>
      </c>
      <c r="CE2015" s="20"/>
      <c r="CF2015" s="1">
        <f t="shared" ref="CF2015" si="21400">BV2015*CA2015+BX2015*CA2018-BW2015*CB2015-BY2015*CB2018</f>
        <v>10132497.571223859</v>
      </c>
      <c r="CG2015" s="4">
        <f t="shared" ref="CG2015" si="21401">(BV2015*CB2015+BW2015*CA2015+BX2015*CB2018+BY2015*CA2018)</f>
        <v>0</v>
      </c>
      <c r="CH2015" s="2">
        <f t="shared" ref="CH2015" si="21402">BV2015*CC2015+BX2015*CC2018-BW2015*CD2015-BY2015*CD2018</f>
        <v>0</v>
      </c>
      <c r="CI2015" s="3">
        <f t="shared" ref="CI2015" si="21403">(BV2015*CD2015+BW2015*CC2015+BX2015*CD2018+BY2015*CC2018)</f>
        <v>-2589359.8328619981</v>
      </c>
      <c r="CJ2015" s="28"/>
      <c r="CK2015" s="11">
        <v>1</v>
      </c>
      <c r="CL2015" s="12">
        <v>0</v>
      </c>
      <c r="CM2015" s="13">
        <v>0</v>
      </c>
      <c r="CN2015" s="14">
        <v>0</v>
      </c>
      <c r="CP2015" s="1">
        <f t="shared" ref="CP2015" si="21404">CF2015*CK2015+CH2015*CK2018-CG2015*CL2015-CI2015*CL2018</f>
        <v>10132497.571223859</v>
      </c>
      <c r="CQ2015" s="4">
        <f t="shared" ref="CQ2015" si="21405">(CF2015*CL2015+CG2015*CK2015+CH2015*CL2018+CI2015*CK2018)</f>
        <v>-2589359.8328619981</v>
      </c>
      <c r="CR2015" s="2">
        <f t="shared" ref="CR2015" si="21406">CF2015*CM2015+CH2015*CM2018-CG2015*CN2015-CI2015*CN2018</f>
        <v>0</v>
      </c>
      <c r="CS2015" s="3">
        <f t="shared" ref="CS2015" si="21407">(CF2015*CN2015+CG2015*CM2015+CH2015*CN2018+CI2015*CM2018)</f>
        <v>-2589359.8328619981</v>
      </c>
      <c r="CU2015" s="29">
        <f t="shared" ref="CU2015" si="21408">20*LOG(((1+$CL$4)/$CL$4)/((CP2015+CP2018)^2+(CQ2015+CQ2018)^2)^0.5)</f>
        <v>-146.49369816679894</v>
      </c>
      <c r="CW2015" s="53">
        <f t="shared" ref="CW2015" si="21409">((CP2015^2+CQ2015^2)^0.5)/((CP2018^2+CQ2018^2)^0.5)</f>
        <v>0.2555500077508791</v>
      </c>
    </row>
    <row r="2016" spans="1:101" ht="18" customHeight="1" thickBot="1">
      <c r="D2016" s="11"/>
      <c r="E2016" s="13"/>
      <c r="F2016" s="13"/>
      <c r="G2016" s="15"/>
      <c r="H2016" s="10"/>
      <c r="I2016" s="11"/>
      <c r="J2016" s="13"/>
      <c r="K2016" s="13"/>
      <c r="L2016" s="15"/>
      <c r="N2016" s="5"/>
      <c r="Q2016" s="6"/>
      <c r="S2016" s="11"/>
      <c r="T2016" s="13"/>
      <c r="U2016" s="13"/>
      <c r="V2016" s="15"/>
      <c r="W2016" s="20"/>
      <c r="X2016" s="5"/>
      <c r="AA2016" s="6"/>
      <c r="AB2016" s="20"/>
      <c r="AC2016" s="11"/>
      <c r="AD2016" s="13"/>
      <c r="AE2016" s="13"/>
      <c r="AF2016" s="15"/>
      <c r="AG2016" s="20"/>
      <c r="AH2016" s="5"/>
      <c r="AK2016" s="6"/>
      <c r="AL2016" s="20"/>
      <c r="AM2016" s="11"/>
      <c r="AN2016" s="13"/>
      <c r="AO2016" s="13"/>
      <c r="AP2016" s="15"/>
      <c r="AR2016" s="5"/>
      <c r="AU2016" s="6"/>
      <c r="AW2016" s="11"/>
      <c r="AX2016" s="13"/>
      <c r="AY2016" s="13"/>
      <c r="AZ2016" s="15"/>
      <c r="BA2016" s="20"/>
      <c r="BB2016" s="5"/>
      <c r="BE2016" s="6"/>
      <c r="BG2016" s="11"/>
      <c r="BH2016" s="13"/>
      <c r="BI2016" s="13"/>
      <c r="BJ2016" s="15"/>
      <c r="BL2016" s="5"/>
      <c r="BO2016" s="6"/>
      <c r="BQ2016" s="11"/>
      <c r="BR2016" s="13"/>
      <c r="BS2016" s="13"/>
      <c r="BT2016" s="15"/>
      <c r="BU2016" s="20"/>
      <c r="BV2016" s="5"/>
      <c r="BY2016" s="6"/>
      <c r="CA2016" s="11"/>
      <c r="CB2016" s="13"/>
      <c r="CC2016" s="13"/>
      <c r="CD2016" s="15"/>
      <c r="CF2016" s="5"/>
      <c r="CI2016" s="6"/>
      <c r="CK2016" s="11"/>
      <c r="CL2016" s="13"/>
      <c r="CM2016" s="13"/>
      <c r="CN2016" s="15"/>
      <c r="CP2016" s="5"/>
      <c r="CS2016" s="6"/>
      <c r="CW2016" s="54"/>
    </row>
    <row r="2017" spans="1:101" ht="18" customHeight="1" thickBot="1">
      <c r="D2017" s="11" t="s">
        <v>101</v>
      </c>
      <c r="E2017" s="13"/>
      <c r="F2017" s="13" t="s">
        <v>102</v>
      </c>
      <c r="G2017" s="15"/>
      <c r="H2017" s="10"/>
      <c r="I2017" s="11" t="s">
        <v>106</v>
      </c>
      <c r="J2017" s="13"/>
      <c r="K2017" s="13" t="s">
        <v>105</v>
      </c>
      <c r="L2017" s="15"/>
      <c r="N2017" s="194" t="s">
        <v>16</v>
      </c>
      <c r="O2017" s="195"/>
      <c r="P2017" s="196" t="s">
        <v>17</v>
      </c>
      <c r="Q2017" s="197"/>
      <c r="S2017" s="11" t="s">
        <v>4</v>
      </c>
      <c r="T2017" s="13"/>
      <c r="U2017" s="13" t="s">
        <v>5</v>
      </c>
      <c r="V2017" s="15"/>
      <c r="W2017" s="20"/>
      <c r="X2017" s="194" t="s">
        <v>111</v>
      </c>
      <c r="Y2017" s="195"/>
      <c r="Z2017" s="196" t="s">
        <v>110</v>
      </c>
      <c r="AA2017" s="197"/>
      <c r="AB2017" s="20"/>
      <c r="AC2017" s="11" t="s">
        <v>18</v>
      </c>
      <c r="AD2017" s="13"/>
      <c r="AE2017" s="13" t="s">
        <v>19</v>
      </c>
      <c r="AF2017" s="15"/>
      <c r="AG2017" s="20"/>
      <c r="AH2017" s="194" t="s">
        <v>114</v>
      </c>
      <c r="AI2017" s="195"/>
      <c r="AJ2017" s="196" t="s">
        <v>115</v>
      </c>
      <c r="AK2017" s="197"/>
      <c r="AL2017" s="20"/>
      <c r="AM2017" s="11" t="s">
        <v>138</v>
      </c>
      <c r="AN2017" s="13"/>
      <c r="AO2017" s="13" t="s">
        <v>137</v>
      </c>
      <c r="AP2017" s="15"/>
      <c r="AR2017" s="194" t="s">
        <v>117</v>
      </c>
      <c r="AS2017" s="195"/>
      <c r="AT2017" s="196" t="s">
        <v>118</v>
      </c>
      <c r="AU2017" s="197"/>
      <c r="AV2017" s="36"/>
      <c r="AW2017" s="11" t="s">
        <v>142</v>
      </c>
      <c r="AX2017" s="13"/>
      <c r="AY2017" s="13" t="s">
        <v>141</v>
      </c>
      <c r="AZ2017" s="15"/>
      <c r="BA2017" s="20"/>
      <c r="BB2017" s="194" t="s">
        <v>122</v>
      </c>
      <c r="BC2017" s="195"/>
      <c r="BD2017" s="196" t="s">
        <v>121</v>
      </c>
      <c r="BE2017" s="197"/>
      <c r="BF2017" s="36"/>
      <c r="BG2017" s="11" t="s">
        <v>145</v>
      </c>
      <c r="BH2017" s="13"/>
      <c r="BI2017" s="13" t="s">
        <v>146</v>
      </c>
      <c r="BJ2017" s="15"/>
      <c r="BK2017" s="36"/>
      <c r="BL2017" s="194" t="s">
        <v>125</v>
      </c>
      <c r="BM2017" s="195"/>
      <c r="BN2017" s="196" t="s">
        <v>126</v>
      </c>
      <c r="BO2017" s="197"/>
      <c r="BP2017" s="36"/>
      <c r="BQ2017" s="11" t="s">
        <v>150</v>
      </c>
      <c r="BR2017" s="13"/>
      <c r="BS2017" s="13" t="s">
        <v>149</v>
      </c>
      <c r="BT2017" s="15"/>
      <c r="BU2017" s="20"/>
      <c r="BV2017" s="194" t="s">
        <v>129</v>
      </c>
      <c r="BW2017" s="195"/>
      <c r="BX2017" s="196" t="s">
        <v>130</v>
      </c>
      <c r="BY2017" s="197"/>
      <c r="BZ2017" s="36"/>
      <c r="CA2017" s="11" t="s">
        <v>154</v>
      </c>
      <c r="CB2017" s="13"/>
      <c r="CC2017" s="13" t="s">
        <v>153</v>
      </c>
      <c r="CD2017" s="15"/>
      <c r="CE2017" s="36"/>
      <c r="CF2017" s="194" t="s">
        <v>134</v>
      </c>
      <c r="CG2017" s="195"/>
      <c r="CH2017" s="196" t="s">
        <v>133</v>
      </c>
      <c r="CI2017" s="197"/>
      <c r="CK2017" s="11" t="s">
        <v>159</v>
      </c>
      <c r="CL2017" s="13"/>
      <c r="CM2017" s="13" t="s">
        <v>158</v>
      </c>
      <c r="CN2017" s="15"/>
      <c r="CP2017" s="109" t="s">
        <v>161</v>
      </c>
      <c r="CQ2017" s="110"/>
      <c r="CR2017" s="111" t="s">
        <v>162</v>
      </c>
      <c r="CS2017" s="112"/>
      <c r="CU2017" s="38" t="s">
        <v>29</v>
      </c>
      <c r="CW2017" s="55" t="s">
        <v>47</v>
      </c>
    </row>
    <row r="2018" spans="1:101" ht="18" customHeight="1" thickTop="1" thickBot="1">
      <c r="D2018" s="16">
        <v>0</v>
      </c>
      <c r="E2018" s="17">
        <f t="shared" ref="E2018" si="21410">$B2015*$E$4</f>
        <v>4.0561104000000006</v>
      </c>
      <c r="F2018" s="18">
        <v>1</v>
      </c>
      <c r="G2018" s="19">
        <v>0</v>
      </c>
      <c r="H2018" s="10"/>
      <c r="I2018" s="16">
        <v>0</v>
      </c>
      <c r="J2018" s="17">
        <v>0</v>
      </c>
      <c r="K2018" s="18">
        <v>1</v>
      </c>
      <c r="L2018" s="19">
        <v>0</v>
      </c>
      <c r="N2018" s="1">
        <f t="shared" ref="N2018" si="21411">D2018*I2015+F2018*I2018-E2018*J2015-G2018*J2018</f>
        <v>0</v>
      </c>
      <c r="O2018" s="4">
        <f t="shared" ref="O2018" si="21412">(D2018*J2015+E2018*I2015+F2018*J2018+G2018*I2018)</f>
        <v>4.0561104000000006</v>
      </c>
      <c r="P2018" s="2">
        <f t="shared" ref="P2018" si="21413">D2018*K2015+F2018*K2018-E2018*L2015-G2018*L2018</f>
        <v>-27.825394290375687</v>
      </c>
      <c r="Q2018" s="3">
        <f t="shared" ref="Q2018" si="21414">(D2018*L2015+E2018*K2015+F2018*L2018+G2018*K2018)</f>
        <v>0</v>
      </c>
      <c r="S2018" s="16">
        <v>0</v>
      </c>
      <c r="T2018" s="17">
        <f t="shared" ref="T2018" si="21415">$B2015*$T$4</f>
        <v>8.9863104000000007</v>
      </c>
      <c r="U2018" s="18">
        <v>1</v>
      </c>
      <c r="V2018" s="19">
        <v>0</v>
      </c>
      <c r="W2018" s="20"/>
      <c r="X2018" s="1">
        <f t="shared" ref="X2018" si="21416">N2018*S2015+P2018*S2018-O2018*T2015-Q2018*T2018</f>
        <v>0</v>
      </c>
      <c r="Y2018" s="4">
        <f t="shared" ref="Y2018" si="21417">(N2018*T2015+O2018*S2015+P2018*T2018+Q2018*S2018)</f>
        <v>-245.99151969570369</v>
      </c>
      <c r="Z2018" s="2">
        <f t="shared" ref="Z2018" si="21418">N2018*U2015+P2018*U2018-O2018*V2015-Q2018*V2018</f>
        <v>-27.825394290375687</v>
      </c>
      <c r="AA2018" s="3">
        <f t="shared" ref="AA2018" si="21419">(N2018*V2015+O2018*U2015+P2018*V2018+Q2018*U2018)</f>
        <v>0</v>
      </c>
      <c r="AB2018" s="20"/>
      <c r="AC2018" s="16">
        <v>0</v>
      </c>
      <c r="AD2018" s="17">
        <v>0</v>
      </c>
      <c r="AE2018" s="18">
        <v>1</v>
      </c>
      <c r="AF2018" s="19">
        <v>0</v>
      </c>
      <c r="AG2018" s="20"/>
      <c r="AH2018" s="1">
        <f t="shared" ref="AH2018" si="21420">X2018*AC2015+Z2018*AC2018-Y2018*AD2015-AA2018*AD2018</f>
        <v>0</v>
      </c>
      <c r="AI2018" s="4">
        <f t="shared" ref="AI2018" si="21421">(X2018*AD2015+Y2018*AC2015+Z2018*AD2018+AA2018*AC2018)</f>
        <v>-245.99151969570369</v>
      </c>
      <c r="AJ2018" s="2">
        <f t="shared" ref="AJ2018" si="21422">X2018*AE2015+Z2018*AE2018-Y2018*AF2015-AA2018*AF2018</f>
        <v>2070.0395331768286</v>
      </c>
      <c r="AK2018" s="3">
        <f t="shared" ref="AK2018" si="21423">(X2018*AF2015+Y2018*AE2015+Z2018*AF2018+AA2018*AE2018)</f>
        <v>0</v>
      </c>
      <c r="AL2018" s="20"/>
      <c r="AM2018" s="16">
        <v>0</v>
      </c>
      <c r="AN2018" s="17">
        <f t="shared" ref="AN2018" si="21424">$B2015*$AN$4</f>
        <v>9.4906848000000004</v>
      </c>
      <c r="AO2018" s="18">
        <v>1</v>
      </c>
      <c r="AP2018" s="19">
        <v>0</v>
      </c>
      <c r="AR2018" s="1">
        <f t="shared" ref="AR2018" si="21425">AH2018*AM2015+AJ2018*AM2018-AI2018*AN2015-AK2018*AN2018</f>
        <v>0</v>
      </c>
      <c r="AS2018" s="4">
        <f t="shared" ref="AS2018" si="21426">(AH2018*AN2015+AI2018*AM2015+AJ2018*AN2018+AK2018*AM2018)</f>
        <v>19400.10121322472</v>
      </c>
      <c r="AT2018" s="2">
        <f t="shared" ref="AT2018" si="21427">AH2018*AO2015+AJ2018*AO2018-AI2018*AP2015-AK2018*AP2018</f>
        <v>2070.0395331768286</v>
      </c>
      <c r="AU2018" s="3">
        <f t="shared" ref="AU2018" si="21428">(AH2018*AP2015+AI2018*AO2015+AJ2018*AP2018+AK2018*AO2018)</f>
        <v>0</v>
      </c>
      <c r="AV2018" s="20"/>
      <c r="AW2018" s="16">
        <v>0</v>
      </c>
      <c r="AX2018" s="17">
        <v>0</v>
      </c>
      <c r="AY2018" s="18">
        <v>1</v>
      </c>
      <c r="AZ2018" s="19">
        <v>0</v>
      </c>
      <c r="BA2018" s="20"/>
      <c r="BB2018" s="1">
        <f t="shared" ref="BB2018" si="21429">AR2018*AW2015+AT2018*AW2018-AS2018*AX2015-AU2018*AX2018</f>
        <v>0</v>
      </c>
      <c r="BC2018" s="4">
        <f t="shared" ref="BC2018" si="21430">(AR2018*AX2015+AS2018*AW2015+AT2018*AX2018+AU2018*AW2018)</f>
        <v>19400.10121322472</v>
      </c>
      <c r="BD2018" s="2">
        <f t="shared" ref="BD2018" si="21431">AR2018*AY2015+AT2018*AY2018-AS2018*AZ2015-AU2018*AZ2018</f>
        <v>-163377.90751346646</v>
      </c>
      <c r="BE2018" s="3">
        <f t="shared" ref="BE2018" si="21432">(AR2018*AZ2015+AS2018*AY2015+AT2018*AZ2018+AU2018*AY2018)</f>
        <v>0</v>
      </c>
      <c r="BF2018" s="20"/>
      <c r="BG2018" s="16">
        <v>0</v>
      </c>
      <c r="BH2018" s="17">
        <f t="shared" ref="BH2018" si="21433">$B2015*$BH$4</f>
        <v>8.9863104000000007</v>
      </c>
      <c r="BI2018" s="18">
        <v>1</v>
      </c>
      <c r="BJ2018" s="19">
        <v>0</v>
      </c>
      <c r="BK2018" s="20"/>
      <c r="BL2018" s="1">
        <f t="shared" ref="BL2018" si="21434">BB2018*BG2015+BD2018*BG2018-BC2018*BH2015-BE2018*BH2018</f>
        <v>0</v>
      </c>
      <c r="BM2018" s="4">
        <f t="shared" ref="BM2018" si="21435">(BB2018*BH2015+BC2018*BG2015+BD2018*BH2018+BE2018*BG2018)</f>
        <v>-1448764.4882052771</v>
      </c>
      <c r="BN2018" s="2">
        <f t="shared" ref="BN2018" si="21436">BB2018*BI2015+BD2018*BI2018-BC2018*BJ2015-BE2018*BJ2018</f>
        <v>-163377.90751346646</v>
      </c>
      <c r="BO2018" s="3">
        <f t="shared" ref="BO2018" si="21437">(BB2018*BJ2015+BC2018*BI2015+BD2018*BJ2018+BE2018*BI2018)</f>
        <v>0</v>
      </c>
      <c r="BP2018" s="20"/>
      <c r="BQ2018" s="16">
        <v>0</v>
      </c>
      <c r="BR2018" s="17">
        <v>0</v>
      </c>
      <c r="BS2018" s="18">
        <v>1</v>
      </c>
      <c r="BT2018" s="19">
        <v>0</v>
      </c>
      <c r="BU2018" s="20"/>
      <c r="BV2018" s="1">
        <f t="shared" ref="BV2018" si="21438">BL2018*BQ2015+BN2018*BQ2018-BM2018*BR2015-BO2018*BR2018</f>
        <v>0</v>
      </c>
      <c r="BW2018" s="4">
        <f t="shared" ref="BW2018" si="21439">(BL2018*BR2015+BM2018*BQ2015+BN2018*BR2018+BO2018*BQ2018)</f>
        <v>-1448764.4882052771</v>
      </c>
      <c r="BX2018" s="2">
        <f t="shared" ref="BX2018" si="21440">BL2018*BS2015+BN2018*BS2018-BM2018*BT2015-BO2018*BT2018</f>
        <v>10132497.571223861</v>
      </c>
      <c r="BY2018" s="3">
        <f t="shared" ref="BY2018" si="21441">(BL2018*BT2015+BM2018*BS2015+BN2018*BT2018+BO2018*BS2018)</f>
        <v>0</v>
      </c>
      <c r="BZ2018" s="20"/>
      <c r="CA2018" s="16">
        <v>0</v>
      </c>
      <c r="CB2018" s="17">
        <f t="shared" ref="CB2018" si="21442">$B2015*$CB$4</f>
        <v>4.0561104000000006</v>
      </c>
      <c r="CC2018" s="18">
        <v>1</v>
      </c>
      <c r="CD2018" s="19">
        <v>0</v>
      </c>
      <c r="CE2018" s="20"/>
      <c r="CF2018" s="1">
        <f t="shared" ref="CF2018" si="21443">BV2018*CA2015+BX2018*CA2018-BW2018*CB2015-BY2018*CB2018</f>
        <v>0</v>
      </c>
      <c r="CG2018" s="4">
        <f t="shared" ref="CG2018" si="21444">(BV2018*CB2015+BW2018*CA2015+BX2018*CB2018+BY2018*CA2018)</f>
        <v>39649764.288410574</v>
      </c>
      <c r="CH2018" s="2">
        <f t="shared" ref="CH2018" si="21445">BV2018*CC2015+BX2018*CC2018-BW2018*CD2015-BY2018*CD2018</f>
        <v>10132497.571223861</v>
      </c>
      <c r="CI2018" s="3">
        <f t="shared" ref="CI2018" si="21446">(BV2018*CD2015+BW2018*CC2015+BX2018*CD2018+BY2018*CC2018)</f>
        <v>0</v>
      </c>
      <c r="CK2018" s="16">
        <f t="shared" ref="CK2018" si="21447">1/$CL$4</f>
        <v>1</v>
      </c>
      <c r="CL2018" s="17">
        <v>0</v>
      </c>
      <c r="CM2018" s="18">
        <v>1</v>
      </c>
      <c r="CN2018" s="19">
        <v>0</v>
      </c>
      <c r="CP2018" s="1">
        <f t="shared" ref="CP2018" si="21448">CF2018*CK2015+CH2018*CK2018-CG2018*CL2015-CI2018*CL2018</f>
        <v>10132497.571223861</v>
      </c>
      <c r="CQ2018" s="4">
        <f t="shared" ref="CQ2018" si="21449">(CF2018*CL2015+CG2018*CK2015+CH2018*CL2018+CI2018*CK2018)</f>
        <v>39649764.288410574</v>
      </c>
      <c r="CR2018" s="2">
        <f t="shared" ref="CR2018" si="21450">CF2018*CM2015+CH2018*CM2018-CG2018*CN2015-CI2018*CN2018</f>
        <v>10132497.571223861</v>
      </c>
      <c r="CS2018" s="3">
        <f t="shared" ref="CS2018" si="21451">(CF2018*CN2015+CG2018*CM2015+CH2018*CN2018+CI2018*CM2018)</f>
        <v>0</v>
      </c>
      <c r="CU2018" s="39">
        <f t="shared" ref="CU2018" si="21452">(180/PI())*ATAN(-1*(CQ2015/CP2015))</f>
        <v>14.335137040060724</v>
      </c>
      <c r="CW2018" s="56">
        <f t="shared" ref="CW2018" si="21453">20*LOG(((1-(10^(CU2015/20)^2)*(1-((1-CW2015)/(1+CW2015))^2))^0.5))</f>
        <v>-5.7859647993197248E-15</v>
      </c>
    </row>
    <row r="2019" spans="1:101" ht="18" customHeight="1">
      <c r="E2019" s="20"/>
      <c r="F2019" s="20"/>
      <c r="G2019" s="20"/>
      <c r="H2019" s="20"/>
      <c r="I2019" s="20"/>
      <c r="J2019" s="20"/>
      <c r="K2019" s="20"/>
      <c r="L2019" s="20"/>
      <c r="M2019" s="20"/>
      <c r="N2019" s="20"/>
      <c r="O2019" s="20"/>
      <c r="P2019" s="20"/>
      <c r="Q2019" s="20"/>
      <c r="R2019" s="20"/>
      <c r="S2019" s="20"/>
      <c r="T2019" s="20"/>
      <c r="U2019" s="20"/>
      <c r="V2019" s="20"/>
      <c r="W2019" s="20"/>
      <c r="X2019" s="20"/>
      <c r="Y2019" s="20"/>
      <c r="Z2019" s="20"/>
      <c r="AA2019" s="20"/>
      <c r="AB2019" s="30"/>
      <c r="AC2019" s="20"/>
      <c r="AD2019" s="20"/>
      <c r="AE2019" s="20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</row>
    <row r="2020" spans="1:101" ht="18" customHeight="1"/>
    <row r="2021" spans="1:101" ht="18" customHeight="1" thickBot="1">
      <c r="A2021" s="23"/>
      <c r="B2021" s="23"/>
      <c r="C2021" s="23"/>
      <c r="D2021" s="20" t="s">
        <v>6</v>
      </c>
      <c r="E2021" s="20"/>
      <c r="F2021" s="20"/>
      <c r="G2021" s="20"/>
      <c r="H2021" s="20"/>
      <c r="I2021" s="20" t="s">
        <v>7</v>
      </c>
      <c r="J2021" s="20"/>
      <c r="K2021" s="20"/>
      <c r="L2021" s="20"/>
      <c r="M2021" s="23"/>
      <c r="N2021" s="23"/>
      <c r="O2021" s="24" t="s">
        <v>8</v>
      </c>
      <c r="P2021" s="23"/>
      <c r="Q2021" s="23"/>
      <c r="R2021" s="23"/>
      <c r="S2021" s="20"/>
      <c r="T2021" s="20" t="s">
        <v>9</v>
      </c>
      <c r="U2021" s="23"/>
      <c r="V2021" s="23"/>
      <c r="W2021" s="23"/>
      <c r="X2021" s="23"/>
      <c r="Y2021" s="24" t="s">
        <v>10</v>
      </c>
      <c r="Z2021" s="23"/>
      <c r="AA2021" s="23"/>
      <c r="AB2021" s="23"/>
      <c r="AC2021" s="24" t="s">
        <v>11</v>
      </c>
      <c r="AD2021" s="20"/>
      <c r="AE2021" s="20"/>
      <c r="AF2021" s="20"/>
      <c r="AG2021" s="20"/>
      <c r="AH2021" s="23"/>
      <c r="AI2021" s="24" t="s">
        <v>12</v>
      </c>
      <c r="AJ2021" s="23"/>
      <c r="AK2021" s="23"/>
      <c r="AL2021" s="20"/>
      <c r="AM2021" s="24" t="s">
        <v>21</v>
      </c>
      <c r="AN2021" s="20"/>
      <c r="AO2021" s="23"/>
      <c r="AP2021" s="23"/>
      <c r="AQ2021" s="23"/>
      <c r="AR2021" s="23"/>
      <c r="AS2021" s="24" t="s">
        <v>87</v>
      </c>
      <c r="AT2021" s="23"/>
      <c r="AU2021" s="23"/>
      <c r="AV2021" s="23"/>
      <c r="AW2021" s="24" t="s">
        <v>22</v>
      </c>
      <c r="AX2021" s="20"/>
      <c r="AY2021" s="20"/>
      <c r="AZ2021" s="20"/>
      <c r="BA2021" s="20"/>
      <c r="BB2021" s="23"/>
      <c r="BC2021" s="24" t="s">
        <v>13</v>
      </c>
      <c r="BD2021" s="23"/>
      <c r="BE2021" s="23"/>
      <c r="BF2021" s="23"/>
      <c r="BG2021" s="24" t="s">
        <v>23</v>
      </c>
      <c r="BH2021" s="20"/>
      <c r="BI2021" s="23"/>
      <c r="BJ2021" s="23"/>
      <c r="BK2021" s="23"/>
      <c r="BL2021" s="23"/>
      <c r="BM2021" s="24" t="s">
        <v>24</v>
      </c>
      <c r="BN2021" s="23"/>
      <c r="BO2021" s="23"/>
      <c r="BP2021" s="23"/>
      <c r="BQ2021" s="24" t="s">
        <v>22</v>
      </c>
      <c r="BR2021" s="20"/>
      <c r="BS2021" s="20"/>
      <c r="BT2021" s="20"/>
      <c r="BU2021" s="20"/>
      <c r="BV2021" s="23"/>
      <c r="BW2021" s="24" t="s">
        <v>25</v>
      </c>
      <c r="BX2021" s="23"/>
      <c r="BY2021" s="23"/>
      <c r="BZ2021" s="23"/>
      <c r="CA2021" s="24" t="s">
        <v>23</v>
      </c>
      <c r="CB2021" s="20"/>
      <c r="CC2021" s="23"/>
      <c r="CD2021" s="23"/>
      <c r="CE2021" s="23"/>
      <c r="CF2021" s="23"/>
      <c r="CG2021" s="24" t="s">
        <v>88</v>
      </c>
      <c r="CH2021" s="23"/>
      <c r="CI2021" s="23"/>
      <c r="CJ2021" s="23"/>
      <c r="CK2021" s="24" t="s">
        <v>155</v>
      </c>
      <c r="CL2021" s="24"/>
      <c r="CM2021" s="23"/>
      <c r="CN2021" s="23"/>
      <c r="CO2021" s="23"/>
      <c r="CP2021" s="23"/>
      <c r="CQ2021" s="24" t="s">
        <v>89</v>
      </c>
      <c r="CR2021" s="23"/>
      <c r="CS2021" s="23"/>
    </row>
    <row r="2022" spans="1:101" ht="18" customHeight="1" thickBot="1">
      <c r="A2022" s="23"/>
      <c r="B2022" s="33"/>
      <c r="C2022" s="23"/>
      <c r="D2022" s="7" t="s">
        <v>99</v>
      </c>
      <c r="E2022" s="8"/>
      <c r="F2022" s="8" t="s">
        <v>100</v>
      </c>
      <c r="G2022" s="9"/>
      <c r="H2022" s="10"/>
      <c r="I2022" s="7" t="s">
        <v>103</v>
      </c>
      <c r="J2022" s="8"/>
      <c r="K2022" s="8" t="s">
        <v>104</v>
      </c>
      <c r="L2022" s="9"/>
      <c r="M2022" s="23"/>
      <c r="N2022" s="194" t="s">
        <v>74</v>
      </c>
      <c r="O2022" s="195"/>
      <c r="P2022" s="196" t="s">
        <v>75</v>
      </c>
      <c r="Q2022" s="197"/>
      <c r="R2022" s="23"/>
      <c r="S2022" s="7" t="s">
        <v>2</v>
      </c>
      <c r="T2022" s="8"/>
      <c r="U2022" s="8" t="s">
        <v>3</v>
      </c>
      <c r="V2022" s="9"/>
      <c r="W2022" s="20"/>
      <c r="X2022" s="194" t="s">
        <v>108</v>
      </c>
      <c r="Y2022" s="195"/>
      <c r="Z2022" s="196" t="s">
        <v>109</v>
      </c>
      <c r="AA2022" s="197"/>
      <c r="AB2022" s="20"/>
      <c r="AC2022" s="7" t="s">
        <v>107</v>
      </c>
      <c r="AD2022" s="8"/>
      <c r="AE2022" s="8" t="s">
        <v>14</v>
      </c>
      <c r="AF2022" s="9"/>
      <c r="AG2022" s="20"/>
      <c r="AH2022" s="194" t="s">
        <v>112</v>
      </c>
      <c r="AI2022" s="195"/>
      <c r="AJ2022" s="196" t="s">
        <v>113</v>
      </c>
      <c r="AK2022" s="197"/>
      <c r="AL2022" s="20"/>
      <c r="AM2022" s="106" t="s">
        <v>135</v>
      </c>
      <c r="AN2022" s="107"/>
      <c r="AO2022" s="107" t="s">
        <v>136</v>
      </c>
      <c r="AP2022" s="108"/>
      <c r="AQ2022" s="23"/>
      <c r="AR2022" s="194" t="s">
        <v>116</v>
      </c>
      <c r="AS2022" s="195"/>
      <c r="AT2022" s="196" t="s">
        <v>0</v>
      </c>
      <c r="AU2022" s="197"/>
      <c r="AV2022" s="36"/>
      <c r="AW2022" s="7" t="s">
        <v>139</v>
      </c>
      <c r="AX2022" s="8"/>
      <c r="AY2022" s="8" t="s">
        <v>140</v>
      </c>
      <c r="AZ2022" s="9"/>
      <c r="BA2022" s="20"/>
      <c r="BB2022" s="194" t="s">
        <v>119</v>
      </c>
      <c r="BC2022" s="195"/>
      <c r="BD2022" s="196" t="s">
        <v>120</v>
      </c>
      <c r="BE2022" s="197"/>
      <c r="BF2022" s="36"/>
      <c r="BG2022" s="190" t="s">
        <v>143</v>
      </c>
      <c r="BH2022" s="191"/>
      <c r="BI2022" s="192" t="s">
        <v>144</v>
      </c>
      <c r="BJ2022" s="193"/>
      <c r="BK2022" s="36"/>
      <c r="BL2022" s="194" t="s">
        <v>123</v>
      </c>
      <c r="BM2022" s="195"/>
      <c r="BN2022" s="196" t="s">
        <v>124</v>
      </c>
      <c r="BO2022" s="197"/>
      <c r="BP2022" s="36"/>
      <c r="BQ2022" s="7" t="s">
        <v>147</v>
      </c>
      <c r="BR2022" s="8"/>
      <c r="BS2022" s="8" t="s">
        <v>148</v>
      </c>
      <c r="BT2022" s="9"/>
      <c r="BU2022" s="20"/>
      <c r="BV2022" s="194" t="s">
        <v>127</v>
      </c>
      <c r="BW2022" s="195"/>
      <c r="BX2022" s="196" t="s">
        <v>128</v>
      </c>
      <c r="BY2022" s="197"/>
      <c r="BZ2022" s="36"/>
      <c r="CA2022" s="7" t="s">
        <v>151</v>
      </c>
      <c r="CB2022" s="8"/>
      <c r="CC2022" s="8" t="s">
        <v>152</v>
      </c>
      <c r="CD2022" s="9"/>
      <c r="CE2022" s="36"/>
      <c r="CF2022" s="194" t="s">
        <v>131</v>
      </c>
      <c r="CG2022" s="195"/>
      <c r="CH2022" s="196" t="s">
        <v>132</v>
      </c>
      <c r="CI2022" s="197"/>
      <c r="CJ2022" s="23"/>
      <c r="CK2022" s="7" t="s">
        <v>156</v>
      </c>
      <c r="CL2022" s="8"/>
      <c r="CM2022" s="8" t="s">
        <v>157</v>
      </c>
      <c r="CN2022" s="9"/>
      <c r="CO2022" s="23"/>
      <c r="CP2022" s="194" t="s">
        <v>160</v>
      </c>
      <c r="CQ2022" s="195"/>
      <c r="CR2022" s="196" t="s">
        <v>132</v>
      </c>
      <c r="CS2022" s="197"/>
      <c r="CU2022" s="26" t="s">
        <v>15</v>
      </c>
      <c r="CW2022" s="52" t="s">
        <v>46</v>
      </c>
    </row>
    <row r="2023" spans="1:101" ht="18" customHeight="1" thickTop="1" thickBot="1">
      <c r="B2023" s="34">
        <v>5</v>
      </c>
      <c r="D2023" s="11">
        <v>1</v>
      </c>
      <c r="E2023" s="12">
        <v>0</v>
      </c>
      <c r="F2023" s="13">
        <v>0</v>
      </c>
      <c r="G2023" s="14">
        <v>0</v>
      </c>
      <c r="H2023" s="10"/>
      <c r="I2023" s="11">
        <v>1</v>
      </c>
      <c r="J2023" s="12">
        <v>0</v>
      </c>
      <c r="K2023" s="13">
        <v>0</v>
      </c>
      <c r="L2023" s="40">
        <f t="shared" ref="L2023" si="21454">$B2023*$J$4</f>
        <v>7.1352000000000002</v>
      </c>
      <c r="N2023" s="1">
        <f t="shared" ref="N2023" si="21455">D2023*I2023+F2023*I2026-E2023*J2023-G2023*J2026</f>
        <v>1</v>
      </c>
      <c r="O2023" s="4">
        <f t="shared" ref="O2023" si="21456">(D2023*J2023+E2023*I2023+F2023*J2026+G2023*I2026)</f>
        <v>0</v>
      </c>
      <c r="P2023" s="2">
        <f t="shared" ref="P2023" si="21457">D2023*K2023+F2023*K2026-E2023*L2023-G2023*L2026</f>
        <v>0</v>
      </c>
      <c r="Q2023" s="3">
        <f t="shared" ref="Q2023" si="21458">(D2023*L2023+E2023*K2023+F2023*L2026+G2023*K2026)</f>
        <v>7.1352000000000002</v>
      </c>
      <c r="S2023" s="11">
        <v>1</v>
      </c>
      <c r="T2023" s="12">
        <v>0</v>
      </c>
      <c r="U2023" s="13">
        <v>0</v>
      </c>
      <c r="V2023" s="13">
        <v>0</v>
      </c>
      <c r="W2023" s="20"/>
      <c r="X2023" s="1">
        <f t="shared" ref="X2023" si="21459">N2023*S2023+P2023*S2026-O2023*T2023-Q2023*T2026</f>
        <v>-63.376628480000008</v>
      </c>
      <c r="Y2023" s="4">
        <f t="shared" ref="Y2023" si="21460">(N2023*T2023+O2023*S2023+P2023*T2026+Q2023*S2026)</f>
        <v>0</v>
      </c>
      <c r="Z2023" s="2">
        <f t="shared" ref="Z2023" si="21461">N2023*U2023+P2023*U2026-O2023*V2023-Q2023*V2026</f>
        <v>0</v>
      </c>
      <c r="AA2023" s="3">
        <f t="shared" ref="AA2023" si="21462">(N2023*V2023+O2023*U2023+P2023*V2026+Q2023*U2026)</f>
        <v>7.1352000000000002</v>
      </c>
      <c r="AB2023" s="20"/>
      <c r="AC2023" s="11">
        <v>1</v>
      </c>
      <c r="AD2023" s="12">
        <v>0</v>
      </c>
      <c r="AE2023" s="13">
        <v>0</v>
      </c>
      <c r="AF2023" s="40">
        <f t="shared" ref="AF2023" si="21463">$B2023*$AD$4</f>
        <v>8.5624500000000001</v>
      </c>
      <c r="AG2023" s="20"/>
      <c r="AH2023" s="1">
        <f t="shared" ref="AH2023" si="21464">X2023*AC2023+Z2023*AC2026-Y2023*AD2023-AA2023*AD2026</f>
        <v>-63.376628480000008</v>
      </c>
      <c r="AI2023" s="4">
        <f t="shared" ref="AI2023" si="21465">(X2023*AD2023+Y2023*AC2023+Z2023*AD2026+AA2023*AC2026)</f>
        <v>0</v>
      </c>
      <c r="AJ2023" s="2">
        <f t="shared" ref="AJ2023" si="21466">X2023*AE2023+Z2023*AE2026-Y2023*AF2023-AA2023*AF2026</f>
        <v>0</v>
      </c>
      <c r="AK2023" s="3">
        <f t="shared" ref="AK2023" si="21467">(X2023*AF2023+Y2023*AE2023+Z2023*AF2026+AA2023*AE2026)</f>
        <v>-535.52401252857601</v>
      </c>
      <c r="AL2023" s="20"/>
      <c r="AM2023" s="11">
        <v>1</v>
      </c>
      <c r="AN2023" s="12">
        <v>0</v>
      </c>
      <c r="AO2023" s="13">
        <v>0</v>
      </c>
      <c r="AP2023" s="14">
        <v>0</v>
      </c>
      <c r="AR2023" s="1">
        <f t="shared" ref="AR2023" si="21468">AH2023*AM2023+AJ2023*AM2026-AI2023*AN2023-AK2023*AN2026</f>
        <v>5039.5245821022945</v>
      </c>
      <c r="AS2023" s="4">
        <f t="shared" ref="AS2023" si="21469">(AH2023*AN2023+AI2023*AM2023+AJ2023*AN2026+AK2023*AM2026)</f>
        <v>0</v>
      </c>
      <c r="AT2023" s="2">
        <f t="shared" ref="AT2023" si="21470">AH2023*AO2023+AJ2023*AO2026-AI2023*AP2023-AK2023*AP2026</f>
        <v>0</v>
      </c>
      <c r="AU2023" s="3">
        <f t="shared" ref="AU2023" si="21471">(AH2023*AP2023+AI2023*AO2023+AJ2023*AP2026+AK2023*AO2026)</f>
        <v>-535.52401252857601</v>
      </c>
      <c r="AV2023" s="20"/>
      <c r="AW2023" s="11">
        <v>1</v>
      </c>
      <c r="AX2023" s="12">
        <v>0</v>
      </c>
      <c r="AY2023" s="13">
        <v>0</v>
      </c>
      <c r="AZ2023" s="40">
        <f t="shared" ref="AZ2023" si="21472">$B2023*$AX$4</f>
        <v>8.5624500000000001</v>
      </c>
      <c r="BA2023" s="20"/>
      <c r="BB2023" s="1">
        <f t="shared" ref="BB2023" si="21473">AR2023*AW2023+AT2023*AW2026-AS2023*AX2023-AU2023*AX2026</f>
        <v>5039.5245821022945</v>
      </c>
      <c r="BC2023" s="4">
        <f t="shared" ref="BC2023" si="21474">(AR2023*AX2023+AS2023*AW2023+AT2023*AX2026+AU2023*AW2026)</f>
        <v>0</v>
      </c>
      <c r="BD2023" s="2">
        <f t="shared" ref="BD2023" si="21475">AR2023*AY2023+AT2023*AY2026-AS2023*AZ2023-AU2023*AZ2026</f>
        <v>0</v>
      </c>
      <c r="BE2023" s="3">
        <f t="shared" ref="BE2023" si="21476">(AR2023*AZ2023+AS2023*AY2023+AT2023*AZ2026+AU2023*AY2026)</f>
        <v>42615.153245493217</v>
      </c>
      <c r="BF2023" s="20"/>
      <c r="BG2023" s="11">
        <v>1</v>
      </c>
      <c r="BH2023" s="12">
        <v>0</v>
      </c>
      <c r="BI2023" s="13">
        <v>0</v>
      </c>
      <c r="BJ2023" s="14">
        <v>0</v>
      </c>
      <c r="BK2023" s="20"/>
      <c r="BL2023" s="1">
        <f t="shared" ref="BL2023" si="21477">BB2023*BG2023+BD2023*BG2026-BC2023*BH2023-BE2023*BH2026</f>
        <v>-379451.43406003574</v>
      </c>
      <c r="BM2023" s="4">
        <f t="shared" ref="BM2023" si="21478">(BB2023*BH2023+BC2023*BG2023+BD2023*BH2026+BE2023*BG2026)</f>
        <v>0</v>
      </c>
      <c r="BN2023" s="2">
        <f t="shared" ref="BN2023" si="21479">BB2023*BI2023+BD2023*BI2026-BC2023*BJ2023-BE2023*BJ2026</f>
        <v>0</v>
      </c>
      <c r="BO2023" s="3">
        <f t="shared" ref="BO2023" si="21480">(BB2023*BJ2023+BC2023*BI2023+BD2023*BJ2026+BE2023*BI2026)</f>
        <v>42615.153245493217</v>
      </c>
      <c r="BP2023" s="20"/>
      <c r="BQ2023" s="11">
        <v>1</v>
      </c>
      <c r="BR2023" s="12">
        <v>0</v>
      </c>
      <c r="BS2023" s="13">
        <v>0</v>
      </c>
      <c r="BT2023" s="40">
        <f t="shared" ref="BT2023" si="21481">$B2023*BR$4</f>
        <v>7.1352000000000002</v>
      </c>
      <c r="BU2023" s="20"/>
      <c r="BV2023" s="1">
        <f t="shared" ref="BV2023" si="21482">BL2023*BQ2023+BN2023*BQ2026-BM2023*BR2023-BO2023*BR2026</f>
        <v>-379451.43406003574</v>
      </c>
      <c r="BW2023" s="4">
        <f t="shared" ref="BW2023" si="21483">(BL2023*BR2023+BM2023*BQ2023+BN2023*BR2026+BO2023*BQ2026)</f>
        <v>0</v>
      </c>
      <c r="BX2023" s="2">
        <f t="shared" ref="BX2023" si="21484">BL2023*BS2023+BN2023*BS2026-BM2023*BT2023-BO2023*BT2026</f>
        <v>0</v>
      </c>
      <c r="BY2023" s="3">
        <f t="shared" ref="BY2023" si="21485">(BL2023*BT2023+BM2023*BS2023+BN2023*BT2026+BO2023*BS2026)</f>
        <v>-2664846.7190596736</v>
      </c>
      <c r="BZ2023" s="20"/>
      <c r="CA2023" s="11">
        <v>1</v>
      </c>
      <c r="CB2023" s="12">
        <v>0</v>
      </c>
      <c r="CC2023" s="13">
        <v>0</v>
      </c>
      <c r="CD2023" s="14">
        <v>0</v>
      </c>
      <c r="CE2023" s="20"/>
      <c r="CF2023" s="1">
        <f t="shared" ref="CF2023" si="21486">BV2023*CA2023+BX2023*CA2026-BW2023*CB2023-BY2023*CB2026</f>
        <v>10472870.34463858</v>
      </c>
      <c r="CG2023" s="4">
        <f t="shared" ref="CG2023" si="21487">(BV2023*CB2023+BW2023*CA2023+BX2023*CB2026+BY2023*CA2026)</f>
        <v>0</v>
      </c>
      <c r="CH2023" s="2">
        <f t="shared" ref="CH2023" si="21488">BV2023*CC2023+BX2023*CC2026-BW2023*CD2023-BY2023*CD2026</f>
        <v>0</v>
      </c>
      <c r="CI2023" s="3">
        <f t="shared" ref="CI2023" si="21489">(BV2023*CD2023+BW2023*CC2023+BX2023*CD2026+BY2023*CC2026)</f>
        <v>-2664846.7190596736</v>
      </c>
      <c r="CJ2023" s="28"/>
      <c r="CK2023" s="11">
        <v>1</v>
      </c>
      <c r="CL2023" s="12">
        <v>0</v>
      </c>
      <c r="CM2023" s="13">
        <v>0</v>
      </c>
      <c r="CN2023" s="14">
        <v>0</v>
      </c>
      <c r="CP2023" s="1">
        <f t="shared" ref="CP2023" si="21490">CF2023*CK2023+CH2023*CK2026-CG2023*CL2023-CI2023*CL2026</f>
        <v>10472870.34463858</v>
      </c>
      <c r="CQ2023" s="4">
        <f t="shared" ref="CQ2023" si="21491">(CF2023*CL2023+CG2023*CK2023+CH2023*CL2026+CI2023*CK2026)</f>
        <v>-2664846.7190596736</v>
      </c>
      <c r="CR2023" s="2">
        <f t="shared" ref="CR2023" si="21492">CF2023*CM2023+CH2023*CM2026-CG2023*CN2023-CI2023*CN2026</f>
        <v>0</v>
      </c>
      <c r="CS2023" s="3">
        <f t="shared" ref="CS2023" si="21493">(CF2023*CN2023+CG2023*CM2023+CH2023*CN2026+CI2023*CM2026)</f>
        <v>-2664846.7190596736</v>
      </c>
      <c r="CU2023" s="29">
        <f t="shared" ref="CU2023" si="21494">20*LOG(((1+$CL$4)/$CL$4)/((CP2023+CP2026)^2+(CQ2023+CQ2026)^2)^0.5)</f>
        <v>-146.81350492190052</v>
      </c>
      <c r="CW2023" s="53">
        <f t="shared" ref="CW2023" si="21495">((CP2023^2+CQ2023^2)^0.5)/((CP2026^2+CQ2026^2)^0.5)</f>
        <v>0.25445237373953761</v>
      </c>
    </row>
    <row r="2024" spans="1:101" ht="18" customHeight="1" thickBot="1">
      <c r="D2024" s="11"/>
      <c r="E2024" s="13"/>
      <c r="F2024" s="13"/>
      <c r="G2024" s="15"/>
      <c r="H2024" s="10"/>
      <c r="I2024" s="11"/>
      <c r="J2024" s="13"/>
      <c r="K2024" s="13"/>
      <c r="L2024" s="15"/>
      <c r="N2024" s="5"/>
      <c r="Q2024" s="6"/>
      <c r="S2024" s="11"/>
      <c r="T2024" s="13"/>
      <c r="U2024" s="13"/>
      <c r="V2024" s="15"/>
      <c r="W2024" s="20"/>
      <c r="X2024" s="5"/>
      <c r="AA2024" s="6"/>
      <c r="AB2024" s="20"/>
      <c r="AC2024" s="11"/>
      <c r="AD2024" s="13"/>
      <c r="AE2024" s="13"/>
      <c r="AF2024" s="15"/>
      <c r="AG2024" s="20"/>
      <c r="AH2024" s="5"/>
      <c r="AK2024" s="6"/>
      <c r="AL2024" s="20"/>
      <c r="AM2024" s="11"/>
      <c r="AN2024" s="13"/>
      <c r="AO2024" s="13"/>
      <c r="AP2024" s="15"/>
      <c r="AR2024" s="5"/>
      <c r="AU2024" s="6"/>
      <c r="AW2024" s="11"/>
      <c r="AX2024" s="13"/>
      <c r="AY2024" s="13"/>
      <c r="AZ2024" s="15"/>
      <c r="BA2024" s="20"/>
      <c r="BB2024" s="5"/>
      <c r="BE2024" s="6"/>
      <c r="BG2024" s="11"/>
      <c r="BH2024" s="13"/>
      <c r="BI2024" s="13"/>
      <c r="BJ2024" s="15"/>
      <c r="BL2024" s="5"/>
      <c r="BO2024" s="6"/>
      <c r="BQ2024" s="11"/>
      <c r="BR2024" s="13"/>
      <c r="BS2024" s="13"/>
      <c r="BT2024" s="15"/>
      <c r="BU2024" s="20"/>
      <c r="BV2024" s="5"/>
      <c r="BY2024" s="6"/>
      <c r="CA2024" s="11"/>
      <c r="CB2024" s="13"/>
      <c r="CC2024" s="13"/>
      <c r="CD2024" s="15"/>
      <c r="CF2024" s="5"/>
      <c r="CI2024" s="6"/>
      <c r="CK2024" s="11"/>
      <c r="CL2024" s="13"/>
      <c r="CM2024" s="13"/>
      <c r="CN2024" s="15"/>
      <c r="CP2024" s="5"/>
      <c r="CS2024" s="6"/>
      <c r="CW2024" s="54"/>
    </row>
    <row r="2025" spans="1:101" ht="18" customHeight="1" thickBot="1">
      <c r="D2025" s="11" t="s">
        <v>101</v>
      </c>
      <c r="E2025" s="13"/>
      <c r="F2025" s="13" t="s">
        <v>102</v>
      </c>
      <c r="G2025" s="15"/>
      <c r="H2025" s="10"/>
      <c r="I2025" s="11" t="s">
        <v>106</v>
      </c>
      <c r="J2025" s="13"/>
      <c r="K2025" s="13" t="s">
        <v>105</v>
      </c>
      <c r="L2025" s="15"/>
      <c r="N2025" s="194" t="s">
        <v>16</v>
      </c>
      <c r="O2025" s="195"/>
      <c r="P2025" s="196" t="s">
        <v>17</v>
      </c>
      <c r="Q2025" s="197"/>
      <c r="S2025" s="11" t="s">
        <v>4</v>
      </c>
      <c r="T2025" s="13"/>
      <c r="U2025" s="13" t="s">
        <v>5</v>
      </c>
      <c r="V2025" s="15"/>
      <c r="W2025" s="20"/>
      <c r="X2025" s="194" t="s">
        <v>111</v>
      </c>
      <c r="Y2025" s="195"/>
      <c r="Z2025" s="196" t="s">
        <v>110</v>
      </c>
      <c r="AA2025" s="197"/>
      <c r="AB2025" s="20"/>
      <c r="AC2025" s="11" t="s">
        <v>18</v>
      </c>
      <c r="AD2025" s="13"/>
      <c r="AE2025" s="13" t="s">
        <v>19</v>
      </c>
      <c r="AF2025" s="15"/>
      <c r="AG2025" s="20"/>
      <c r="AH2025" s="194" t="s">
        <v>114</v>
      </c>
      <c r="AI2025" s="195"/>
      <c r="AJ2025" s="196" t="s">
        <v>115</v>
      </c>
      <c r="AK2025" s="197"/>
      <c r="AL2025" s="20"/>
      <c r="AM2025" s="11" t="s">
        <v>138</v>
      </c>
      <c r="AN2025" s="13"/>
      <c r="AO2025" s="13" t="s">
        <v>137</v>
      </c>
      <c r="AP2025" s="15"/>
      <c r="AR2025" s="194" t="s">
        <v>117</v>
      </c>
      <c r="AS2025" s="195"/>
      <c r="AT2025" s="196" t="s">
        <v>118</v>
      </c>
      <c r="AU2025" s="197"/>
      <c r="AV2025" s="36"/>
      <c r="AW2025" s="11" t="s">
        <v>142</v>
      </c>
      <c r="AX2025" s="13"/>
      <c r="AY2025" s="13" t="s">
        <v>141</v>
      </c>
      <c r="AZ2025" s="15"/>
      <c r="BA2025" s="20"/>
      <c r="BB2025" s="194" t="s">
        <v>122</v>
      </c>
      <c r="BC2025" s="195"/>
      <c r="BD2025" s="196" t="s">
        <v>121</v>
      </c>
      <c r="BE2025" s="197"/>
      <c r="BF2025" s="36"/>
      <c r="BG2025" s="11" t="s">
        <v>145</v>
      </c>
      <c r="BH2025" s="13"/>
      <c r="BI2025" s="13" t="s">
        <v>146</v>
      </c>
      <c r="BJ2025" s="15"/>
      <c r="BK2025" s="36"/>
      <c r="BL2025" s="194" t="s">
        <v>125</v>
      </c>
      <c r="BM2025" s="195"/>
      <c r="BN2025" s="196" t="s">
        <v>126</v>
      </c>
      <c r="BO2025" s="197"/>
      <c r="BP2025" s="36"/>
      <c r="BQ2025" s="11" t="s">
        <v>150</v>
      </c>
      <c r="BR2025" s="13"/>
      <c r="BS2025" s="13" t="s">
        <v>149</v>
      </c>
      <c r="BT2025" s="15"/>
      <c r="BU2025" s="20"/>
      <c r="BV2025" s="194" t="s">
        <v>129</v>
      </c>
      <c r="BW2025" s="195"/>
      <c r="BX2025" s="196" t="s">
        <v>130</v>
      </c>
      <c r="BY2025" s="197"/>
      <c r="BZ2025" s="36"/>
      <c r="CA2025" s="11" t="s">
        <v>154</v>
      </c>
      <c r="CB2025" s="13"/>
      <c r="CC2025" s="13" t="s">
        <v>153</v>
      </c>
      <c r="CD2025" s="15"/>
      <c r="CE2025" s="36"/>
      <c r="CF2025" s="194" t="s">
        <v>134</v>
      </c>
      <c r="CG2025" s="195"/>
      <c r="CH2025" s="196" t="s">
        <v>133</v>
      </c>
      <c r="CI2025" s="197"/>
      <c r="CK2025" s="11" t="s">
        <v>159</v>
      </c>
      <c r="CL2025" s="13"/>
      <c r="CM2025" s="13" t="s">
        <v>158</v>
      </c>
      <c r="CN2025" s="15"/>
      <c r="CP2025" s="109" t="s">
        <v>161</v>
      </c>
      <c r="CQ2025" s="110"/>
      <c r="CR2025" s="111" t="s">
        <v>162</v>
      </c>
      <c r="CS2025" s="112"/>
      <c r="CU2025" s="38" t="s">
        <v>29</v>
      </c>
      <c r="CW2025" s="55" t="s">
        <v>47</v>
      </c>
    </row>
    <row r="2026" spans="1:101" ht="18" customHeight="1" thickTop="1" thickBot="1">
      <c r="D2026" s="16">
        <v>0</v>
      </c>
      <c r="E2026" s="17">
        <f t="shared" ref="E2026" si="21496">$B2023*$E$4</f>
        <v>4.0724</v>
      </c>
      <c r="F2026" s="18">
        <v>1</v>
      </c>
      <c r="G2026" s="19">
        <v>0</v>
      </c>
      <c r="H2026" s="10"/>
      <c r="I2026" s="16">
        <v>0</v>
      </c>
      <c r="J2026" s="17">
        <v>0</v>
      </c>
      <c r="K2026" s="18">
        <v>1</v>
      </c>
      <c r="L2026" s="19">
        <v>0</v>
      </c>
      <c r="N2026" s="1">
        <f t="shared" ref="N2026" si="21497">D2026*I2023+F2026*I2026-E2026*J2023-G2026*J2026</f>
        <v>0</v>
      </c>
      <c r="O2026" s="4">
        <f t="shared" ref="O2026" si="21498">(D2026*J2023+E2026*I2023+F2026*J2026+G2026*I2026)</f>
        <v>4.0724</v>
      </c>
      <c r="P2026" s="2">
        <f t="shared" ref="P2026" si="21499">D2026*K2023+F2026*K2026-E2026*L2023-G2026*L2026</f>
        <v>-28.05738848</v>
      </c>
      <c r="Q2026" s="3">
        <f t="shared" ref="Q2026" si="21500">(D2026*L2023+E2026*K2023+F2026*L2026+G2026*K2026)</f>
        <v>0</v>
      </c>
      <c r="S2026" s="16">
        <v>0</v>
      </c>
      <c r="T2026" s="17">
        <f t="shared" ref="T2026" si="21501">$B2023*$T$4</f>
        <v>9.0224000000000011</v>
      </c>
      <c r="U2026" s="18">
        <v>1</v>
      </c>
      <c r="V2026" s="19">
        <v>0</v>
      </c>
      <c r="W2026" s="20"/>
      <c r="X2026" s="1">
        <f t="shared" ref="X2026" si="21502">N2026*S2023+P2026*S2026-O2026*T2023-Q2026*T2026</f>
        <v>0</v>
      </c>
      <c r="Y2026" s="4">
        <f t="shared" ref="Y2026" si="21503">(N2026*T2023+O2026*S2023+P2026*T2026+Q2026*S2026)</f>
        <v>-249.07258182195204</v>
      </c>
      <c r="Z2026" s="2">
        <f t="shared" ref="Z2026" si="21504">N2026*U2023+P2026*U2026-O2026*V2023-Q2026*V2026</f>
        <v>-28.05738848</v>
      </c>
      <c r="AA2026" s="3">
        <f t="shared" ref="AA2026" si="21505">(N2026*V2023+O2026*U2023+P2026*V2026+Q2026*U2026)</f>
        <v>0</v>
      </c>
      <c r="AB2026" s="20"/>
      <c r="AC2026" s="16">
        <v>0</v>
      </c>
      <c r="AD2026" s="17">
        <v>0</v>
      </c>
      <c r="AE2026" s="18">
        <v>1</v>
      </c>
      <c r="AF2026" s="19">
        <v>0</v>
      </c>
      <c r="AG2026" s="20"/>
      <c r="AH2026" s="1">
        <f t="shared" ref="AH2026" si="21506">X2026*AC2023+Z2026*AC2026-Y2026*AD2023-AA2026*AD2026</f>
        <v>0</v>
      </c>
      <c r="AI2026" s="4">
        <f t="shared" ref="AI2026" si="21507">(X2026*AD2023+Y2026*AC2023+Z2026*AD2026+AA2026*AC2026)</f>
        <v>-249.07258182195204</v>
      </c>
      <c r="AJ2026" s="2">
        <f t="shared" ref="AJ2026" si="21508">X2026*AE2023+Z2026*AE2026-Y2026*AF2023-AA2026*AF2026</f>
        <v>2104.614139741373</v>
      </c>
      <c r="AK2026" s="3">
        <f t="shared" ref="AK2026" si="21509">(X2026*AF2023+Y2026*AE2023+Z2026*AF2026+AA2026*AE2026)</f>
        <v>0</v>
      </c>
      <c r="AL2026" s="20"/>
      <c r="AM2026" s="16">
        <v>0</v>
      </c>
      <c r="AN2026" s="17">
        <f t="shared" ref="AN2026" si="21510">$B2023*$AN$4</f>
        <v>9.5288000000000004</v>
      </c>
      <c r="AO2026" s="18">
        <v>1</v>
      </c>
      <c r="AP2026" s="19">
        <v>0</v>
      </c>
      <c r="AR2026" s="1">
        <f t="shared" ref="AR2026" si="21511">AH2026*AM2023+AJ2026*AM2026-AI2026*AN2023-AK2026*AN2026</f>
        <v>0</v>
      </c>
      <c r="AS2026" s="4">
        <f t="shared" ref="AS2026" si="21512">(AH2026*AN2023+AI2026*AM2023+AJ2026*AN2026+AK2026*AM2026)</f>
        <v>19805.374632945644</v>
      </c>
      <c r="AT2026" s="2">
        <f t="shared" ref="AT2026" si="21513">AH2026*AO2023+AJ2026*AO2026-AI2026*AP2023-AK2026*AP2026</f>
        <v>2104.614139741373</v>
      </c>
      <c r="AU2026" s="3">
        <f t="shared" ref="AU2026" si="21514">(AH2026*AP2023+AI2026*AO2023+AJ2026*AP2026+AK2026*AO2026)</f>
        <v>0</v>
      </c>
      <c r="AV2026" s="20"/>
      <c r="AW2026" s="16">
        <v>0</v>
      </c>
      <c r="AX2026" s="17">
        <v>0</v>
      </c>
      <c r="AY2026" s="18">
        <v>1</v>
      </c>
      <c r="AZ2026" s="19">
        <v>0</v>
      </c>
      <c r="BA2026" s="20"/>
      <c r="BB2026" s="1">
        <f t="shared" ref="BB2026" si="21515">AR2026*AW2023+AT2026*AW2026-AS2026*AX2023-AU2026*AX2026</f>
        <v>0</v>
      </c>
      <c r="BC2026" s="4">
        <f t="shared" ref="BC2026" si="21516">(AR2026*AX2023+AS2026*AW2023+AT2026*AX2026+AU2026*AW2026)</f>
        <v>19805.374632945644</v>
      </c>
      <c r="BD2026" s="2">
        <f t="shared" ref="BD2026" si="21517">AR2026*AY2023+AT2026*AY2026-AS2026*AZ2023-AU2026*AZ2026</f>
        <v>-167477.91588612407</v>
      </c>
      <c r="BE2026" s="3">
        <f t="shared" ref="BE2026" si="21518">(AR2026*AZ2023+AS2026*AY2023+AT2026*AZ2026+AU2026*AY2026)</f>
        <v>0</v>
      </c>
      <c r="BF2026" s="20"/>
      <c r="BG2026" s="16">
        <v>0</v>
      </c>
      <c r="BH2026" s="17">
        <f t="shared" ref="BH2026" si="21519">$B2023*$BH$4</f>
        <v>9.0224000000000011</v>
      </c>
      <c r="BI2026" s="18">
        <v>1</v>
      </c>
      <c r="BJ2026" s="19">
        <v>0</v>
      </c>
      <c r="BK2026" s="20"/>
      <c r="BL2026" s="1">
        <f t="shared" ref="BL2026" si="21520">BB2026*BG2023+BD2026*BG2026-BC2026*BH2023-BE2026*BH2026</f>
        <v>0</v>
      </c>
      <c r="BM2026" s="4">
        <f t="shared" ref="BM2026" si="21521">(BB2026*BH2023+BC2026*BG2023+BD2026*BH2026+BE2026*BG2026)</f>
        <v>-1491247.3736580203</v>
      </c>
      <c r="BN2026" s="2">
        <f t="shared" ref="BN2026" si="21522">BB2026*BI2023+BD2026*BI2026-BC2026*BJ2023-BE2026*BJ2026</f>
        <v>-167477.91588612407</v>
      </c>
      <c r="BO2026" s="3">
        <f t="shared" ref="BO2026" si="21523">(BB2026*BJ2023+BC2026*BI2023+BD2026*BJ2026+BE2026*BI2026)</f>
        <v>0</v>
      </c>
      <c r="BP2026" s="20"/>
      <c r="BQ2026" s="16">
        <v>0</v>
      </c>
      <c r="BR2026" s="17">
        <v>0</v>
      </c>
      <c r="BS2026" s="18">
        <v>1</v>
      </c>
      <c r="BT2026" s="19">
        <v>0</v>
      </c>
      <c r="BU2026" s="20"/>
      <c r="BV2026" s="1">
        <f t="shared" ref="BV2026" si="21524">BL2026*BQ2023+BN2026*BQ2026-BM2026*BR2023-BO2026*BR2026</f>
        <v>0</v>
      </c>
      <c r="BW2026" s="4">
        <f t="shared" ref="BW2026" si="21525">(BL2026*BR2023+BM2026*BQ2023+BN2026*BR2026+BO2026*BQ2026)</f>
        <v>-1491247.3736580203</v>
      </c>
      <c r="BX2026" s="2">
        <f t="shared" ref="BX2026" si="21526">BL2026*BS2023+BN2026*BS2026-BM2026*BT2023-BO2026*BT2026</f>
        <v>10472870.344638582</v>
      </c>
      <c r="BY2026" s="3">
        <f t="shared" ref="BY2026" si="21527">(BL2026*BT2023+BM2026*BS2023+BN2026*BT2026+BO2026*BS2026)</f>
        <v>0</v>
      </c>
      <c r="BZ2026" s="20"/>
      <c r="CA2026" s="16">
        <v>0</v>
      </c>
      <c r="CB2026" s="17">
        <f t="shared" ref="CB2026" si="21528">$B2023*$CB$4</f>
        <v>4.0724</v>
      </c>
      <c r="CC2026" s="18">
        <v>1</v>
      </c>
      <c r="CD2026" s="19">
        <v>0</v>
      </c>
      <c r="CE2026" s="20"/>
      <c r="CF2026" s="1">
        <f t="shared" ref="CF2026" si="21529">BV2026*CA2023+BX2026*CA2026-BW2026*CB2023-BY2026*CB2026</f>
        <v>0</v>
      </c>
      <c r="CG2026" s="4">
        <f t="shared" ref="CG2026" si="21530">(BV2026*CB2023+BW2026*CA2023+BX2026*CB2026+BY2026*CA2026)</f>
        <v>41158469.817848139</v>
      </c>
      <c r="CH2026" s="2">
        <f t="shared" ref="CH2026" si="21531">BV2026*CC2023+BX2026*CC2026-BW2026*CD2023-BY2026*CD2026</f>
        <v>10472870.344638582</v>
      </c>
      <c r="CI2026" s="3">
        <f t="shared" ref="CI2026" si="21532">(BV2026*CD2023+BW2026*CC2023+BX2026*CD2026+BY2026*CC2026)</f>
        <v>0</v>
      </c>
      <c r="CK2026" s="16">
        <f t="shared" ref="CK2026" si="21533">1/$CL$4</f>
        <v>1</v>
      </c>
      <c r="CL2026" s="17">
        <v>0</v>
      </c>
      <c r="CM2026" s="18">
        <v>1</v>
      </c>
      <c r="CN2026" s="19">
        <v>0</v>
      </c>
      <c r="CP2026" s="1">
        <f t="shared" ref="CP2026" si="21534">CF2026*CK2023+CH2026*CK2026-CG2026*CL2023-CI2026*CL2026</f>
        <v>10472870.344638582</v>
      </c>
      <c r="CQ2026" s="4">
        <f t="shared" ref="CQ2026" si="21535">(CF2026*CL2023+CG2026*CK2023+CH2026*CL2026+CI2026*CK2026)</f>
        <v>41158469.817848139</v>
      </c>
      <c r="CR2026" s="2">
        <f t="shared" ref="CR2026" si="21536">CF2026*CM2023+CH2026*CM2026-CG2026*CN2023-CI2026*CN2026</f>
        <v>10472870.344638582</v>
      </c>
      <c r="CS2026" s="3">
        <f t="shared" ref="CS2026" si="21537">(CF2026*CN2023+CG2026*CM2023+CH2026*CN2026+CI2026*CM2026)</f>
        <v>0</v>
      </c>
      <c r="CU2026" s="39">
        <f t="shared" ref="CU2026" si="21538">(180/PI())*ATAN(-1*(CQ2023/CP2023))</f>
        <v>14.276087012165451</v>
      </c>
      <c r="CW2026" s="56">
        <f t="shared" ref="CW2026" si="21539">20*LOG(((1-(10^(CU2023/20)^2)*(1-((1-CW2023)/(1+CW2023))^2))^0.5))</f>
        <v>-5.7859647993197248E-15</v>
      </c>
    </row>
    <row r="2027" spans="1:101" ht="18" customHeight="1"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/>
      <c r="R2027" s="20"/>
      <c r="S2027" s="20"/>
      <c r="T2027" s="20"/>
      <c r="U2027" s="20"/>
      <c r="V2027" s="20"/>
      <c r="W2027" s="20"/>
      <c r="X2027" s="20"/>
      <c r="Y2027" s="20"/>
      <c r="Z2027" s="20"/>
      <c r="AA2027" s="20"/>
      <c r="AB2027" s="3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</row>
    <row r="2028" spans="1:101" ht="18" customHeight="1"/>
    <row r="2029" spans="1:101" ht="18" customHeight="1" thickBot="1">
      <c r="A2029" s="23"/>
      <c r="B2029" s="23"/>
      <c r="C2029" s="23"/>
      <c r="D2029" s="20" t="s">
        <v>6</v>
      </c>
      <c r="E2029" s="20"/>
      <c r="F2029" s="20"/>
      <c r="G2029" s="20"/>
      <c r="H2029" s="20"/>
      <c r="I2029" s="20" t="s">
        <v>7</v>
      </c>
      <c r="J2029" s="20"/>
      <c r="K2029" s="20"/>
      <c r="L2029" s="20"/>
      <c r="M2029" s="23"/>
      <c r="N2029" s="23"/>
      <c r="O2029" s="24" t="s">
        <v>8</v>
      </c>
      <c r="P2029" s="23"/>
      <c r="Q2029" s="23"/>
      <c r="R2029" s="23"/>
      <c r="S2029" s="20"/>
      <c r="T2029" s="20" t="s">
        <v>9</v>
      </c>
      <c r="U2029" s="23"/>
      <c r="V2029" s="23"/>
      <c r="W2029" s="23"/>
      <c r="X2029" s="23"/>
      <c r="Y2029" s="24" t="s">
        <v>10</v>
      </c>
      <c r="Z2029" s="23"/>
      <c r="AA2029" s="23"/>
      <c r="AB2029" s="23"/>
      <c r="AC2029" s="24" t="s">
        <v>11</v>
      </c>
      <c r="AD2029" s="20"/>
      <c r="AE2029" s="20"/>
      <c r="AF2029" s="20"/>
      <c r="AG2029" s="20"/>
      <c r="AH2029" s="23"/>
      <c r="AI2029" s="24" t="s">
        <v>12</v>
      </c>
      <c r="AJ2029" s="23"/>
      <c r="AK2029" s="23"/>
      <c r="AL2029" s="20"/>
      <c r="AM2029" s="24" t="s">
        <v>21</v>
      </c>
      <c r="AN2029" s="20"/>
      <c r="AO2029" s="23"/>
      <c r="AP2029" s="23"/>
      <c r="AQ2029" s="23"/>
      <c r="AR2029" s="23"/>
      <c r="AS2029" s="24" t="s">
        <v>87</v>
      </c>
      <c r="AT2029" s="23"/>
      <c r="AU2029" s="23"/>
      <c r="AV2029" s="23"/>
      <c r="AW2029" s="24" t="s">
        <v>22</v>
      </c>
      <c r="AX2029" s="20"/>
      <c r="AY2029" s="20"/>
      <c r="AZ2029" s="20"/>
      <c r="BA2029" s="20"/>
      <c r="BB2029" s="23"/>
      <c r="BC2029" s="24" t="s">
        <v>13</v>
      </c>
      <c r="BD2029" s="23"/>
      <c r="BE2029" s="23"/>
      <c r="BF2029" s="23"/>
      <c r="BG2029" s="24" t="s">
        <v>23</v>
      </c>
      <c r="BH2029" s="20"/>
      <c r="BI2029" s="23"/>
      <c r="BJ2029" s="23"/>
      <c r="BK2029" s="23"/>
      <c r="BL2029" s="23"/>
      <c r="BM2029" s="24" t="s">
        <v>24</v>
      </c>
      <c r="BN2029" s="23"/>
      <c r="BO2029" s="23"/>
      <c r="BP2029" s="23"/>
      <c r="BQ2029" s="24" t="s">
        <v>22</v>
      </c>
      <c r="BR2029" s="20"/>
      <c r="BS2029" s="20"/>
      <c r="BT2029" s="20"/>
      <c r="BU2029" s="20"/>
      <c r="BV2029" s="23"/>
      <c r="BW2029" s="24" t="s">
        <v>25</v>
      </c>
      <c r="BX2029" s="23"/>
      <c r="BY2029" s="23"/>
      <c r="BZ2029" s="23"/>
      <c r="CA2029" s="24" t="s">
        <v>23</v>
      </c>
      <c r="CB2029" s="20"/>
      <c r="CC2029" s="23"/>
      <c r="CD2029" s="23"/>
      <c r="CE2029" s="23"/>
      <c r="CF2029" s="23"/>
      <c r="CG2029" s="24" t="s">
        <v>88</v>
      </c>
      <c r="CH2029" s="23"/>
      <c r="CI2029" s="23"/>
      <c r="CJ2029" s="23"/>
      <c r="CK2029" s="24" t="s">
        <v>155</v>
      </c>
      <c r="CL2029" s="24"/>
      <c r="CM2029" s="23"/>
      <c r="CN2029" s="23"/>
      <c r="CO2029" s="23"/>
      <c r="CP2029" s="23"/>
      <c r="CQ2029" s="24" t="s">
        <v>89</v>
      </c>
      <c r="CR2029" s="23"/>
      <c r="CS2029" s="23"/>
    </row>
    <row r="2030" spans="1:101" ht="18" customHeight="1" thickBot="1">
      <c r="A2030" s="23"/>
      <c r="B2030" s="33"/>
      <c r="C2030" s="23"/>
      <c r="D2030" s="7" t="s">
        <v>99</v>
      </c>
      <c r="E2030" s="8"/>
      <c r="F2030" s="8" t="s">
        <v>100</v>
      </c>
      <c r="G2030" s="9"/>
      <c r="H2030" s="10"/>
      <c r="I2030" s="7" t="s">
        <v>103</v>
      </c>
      <c r="J2030" s="8"/>
      <c r="K2030" s="8" t="s">
        <v>104</v>
      </c>
      <c r="L2030" s="9"/>
      <c r="M2030" s="23"/>
      <c r="N2030" s="194" t="s">
        <v>74</v>
      </c>
      <c r="O2030" s="195"/>
      <c r="P2030" s="196" t="s">
        <v>75</v>
      </c>
      <c r="Q2030" s="197"/>
      <c r="R2030" s="23"/>
      <c r="S2030" s="7" t="s">
        <v>2</v>
      </c>
      <c r="T2030" s="8"/>
      <c r="U2030" s="8" t="s">
        <v>3</v>
      </c>
      <c r="V2030" s="9"/>
      <c r="W2030" s="20"/>
      <c r="X2030" s="194" t="s">
        <v>108</v>
      </c>
      <c r="Y2030" s="195"/>
      <c r="Z2030" s="196" t="s">
        <v>109</v>
      </c>
      <c r="AA2030" s="197"/>
      <c r="AB2030" s="20"/>
      <c r="AC2030" s="7" t="s">
        <v>107</v>
      </c>
      <c r="AD2030" s="8"/>
      <c r="AE2030" s="8" t="s">
        <v>14</v>
      </c>
      <c r="AF2030" s="9"/>
      <c r="AG2030" s="20"/>
      <c r="AH2030" s="194" t="s">
        <v>112</v>
      </c>
      <c r="AI2030" s="195"/>
      <c r="AJ2030" s="196" t="s">
        <v>113</v>
      </c>
      <c r="AK2030" s="197"/>
      <c r="AL2030" s="20"/>
      <c r="AM2030" s="106" t="s">
        <v>135</v>
      </c>
      <c r="AN2030" s="107"/>
      <c r="AO2030" s="107" t="s">
        <v>136</v>
      </c>
      <c r="AP2030" s="108"/>
      <c r="AQ2030" s="23"/>
      <c r="AR2030" s="194" t="s">
        <v>116</v>
      </c>
      <c r="AS2030" s="195"/>
      <c r="AT2030" s="196" t="s">
        <v>0</v>
      </c>
      <c r="AU2030" s="197"/>
      <c r="AV2030" s="36"/>
      <c r="AW2030" s="7" t="s">
        <v>139</v>
      </c>
      <c r="AX2030" s="8"/>
      <c r="AY2030" s="8" t="s">
        <v>140</v>
      </c>
      <c r="AZ2030" s="9"/>
      <c r="BA2030" s="20"/>
      <c r="BB2030" s="194" t="s">
        <v>119</v>
      </c>
      <c r="BC2030" s="195"/>
      <c r="BD2030" s="196" t="s">
        <v>120</v>
      </c>
      <c r="BE2030" s="197"/>
      <c r="BF2030" s="36"/>
      <c r="BG2030" s="190" t="s">
        <v>143</v>
      </c>
      <c r="BH2030" s="191"/>
      <c r="BI2030" s="192" t="s">
        <v>144</v>
      </c>
      <c r="BJ2030" s="193"/>
      <c r="BK2030" s="36"/>
      <c r="BL2030" s="194" t="s">
        <v>123</v>
      </c>
      <c r="BM2030" s="195"/>
      <c r="BN2030" s="196" t="s">
        <v>124</v>
      </c>
      <c r="BO2030" s="197"/>
      <c r="BP2030" s="36"/>
      <c r="BQ2030" s="7" t="s">
        <v>147</v>
      </c>
      <c r="BR2030" s="8"/>
      <c r="BS2030" s="8" t="s">
        <v>148</v>
      </c>
      <c r="BT2030" s="9"/>
      <c r="BU2030" s="20"/>
      <c r="BV2030" s="194" t="s">
        <v>127</v>
      </c>
      <c r="BW2030" s="195"/>
      <c r="BX2030" s="196" t="s">
        <v>128</v>
      </c>
      <c r="BY2030" s="197"/>
      <c r="BZ2030" s="36"/>
      <c r="CA2030" s="7" t="s">
        <v>151</v>
      </c>
      <c r="CB2030" s="8"/>
      <c r="CC2030" s="8" t="s">
        <v>152</v>
      </c>
      <c r="CD2030" s="9"/>
      <c r="CE2030" s="36"/>
      <c r="CF2030" s="194" t="s">
        <v>131</v>
      </c>
      <c r="CG2030" s="195"/>
      <c r="CH2030" s="196" t="s">
        <v>132</v>
      </c>
      <c r="CI2030" s="197"/>
      <c r="CJ2030" s="23"/>
      <c r="CK2030" s="7" t="s">
        <v>156</v>
      </c>
      <c r="CL2030" s="8"/>
      <c r="CM2030" s="8" t="s">
        <v>157</v>
      </c>
      <c r="CN2030" s="9"/>
      <c r="CO2030" s="23"/>
      <c r="CP2030" s="194" t="s">
        <v>160</v>
      </c>
      <c r="CQ2030" s="195"/>
      <c r="CR2030" s="196" t="s">
        <v>132</v>
      </c>
      <c r="CS2030" s="197"/>
      <c r="CU2030" s="26" t="s">
        <v>15</v>
      </c>
      <c r="CW2030" s="52" t="s">
        <v>46</v>
      </c>
    </row>
    <row r="2031" spans="1:101" ht="18" customHeight="1" thickTop="1" thickBot="1">
      <c r="B2031" s="34">
        <v>5.05</v>
      </c>
      <c r="D2031" s="11">
        <v>1</v>
      </c>
      <c r="E2031" s="12">
        <v>0</v>
      </c>
      <c r="F2031" s="13">
        <v>0</v>
      </c>
      <c r="G2031" s="14">
        <v>0</v>
      </c>
      <c r="H2031" s="10"/>
      <c r="I2031" s="11">
        <v>1</v>
      </c>
      <c r="J2031" s="12">
        <v>0</v>
      </c>
      <c r="K2031" s="13">
        <v>0</v>
      </c>
      <c r="L2031" s="40">
        <f t="shared" ref="L2031" si="21540">$B2031*$J$4</f>
        <v>7.2065520000000003</v>
      </c>
      <c r="N2031" s="1">
        <f t="shared" ref="N2031" si="21541">D2031*I2031+F2031*I2034-E2031*J2031-G2031*J2034</f>
        <v>1</v>
      </c>
      <c r="O2031" s="4">
        <f t="shared" ref="O2031" si="21542">(D2031*J2031+E2031*I2031+F2031*J2034+G2031*I2034)</f>
        <v>0</v>
      </c>
      <c r="P2031" s="2">
        <f t="shared" ref="P2031" si="21543">D2031*K2031+F2031*K2034-E2031*L2031-G2031*L2034</f>
        <v>0</v>
      </c>
      <c r="Q2031" s="3">
        <f t="shared" ref="Q2031" si="21544">(D2031*L2031+E2031*K2031+F2031*L2034+G2031*K2034)</f>
        <v>7.2065520000000003</v>
      </c>
      <c r="S2031" s="11">
        <v>1</v>
      </c>
      <c r="T2031" s="12">
        <v>0</v>
      </c>
      <c r="U2031" s="13">
        <v>0</v>
      </c>
      <c r="V2031" s="13">
        <v>0</v>
      </c>
      <c r="W2031" s="20"/>
      <c r="X2031" s="1">
        <f t="shared" ref="X2031" si="21545">N2031*S2031+P2031*S2034-O2031*T2031-Q2031*T2034</f>
        <v>-64.670598712448012</v>
      </c>
      <c r="Y2031" s="4">
        <f t="shared" ref="Y2031" si="21546">(N2031*T2031+O2031*S2031+P2031*T2034+Q2031*S2034)</f>
        <v>0</v>
      </c>
      <c r="Z2031" s="2">
        <f t="shared" ref="Z2031" si="21547">N2031*U2031+P2031*U2034-O2031*V2031-Q2031*V2034</f>
        <v>0</v>
      </c>
      <c r="AA2031" s="3">
        <f t="shared" ref="AA2031" si="21548">(N2031*V2031+O2031*U2031+P2031*V2034+Q2031*U2034)</f>
        <v>7.2065520000000003</v>
      </c>
      <c r="AB2031" s="20"/>
      <c r="AC2031" s="11">
        <v>1</v>
      </c>
      <c r="AD2031" s="12">
        <v>0</v>
      </c>
      <c r="AE2031" s="13">
        <v>0</v>
      </c>
      <c r="AF2031" s="40">
        <f t="shared" ref="AF2031" si="21549">$B2031*$AD$4</f>
        <v>8.6480744999999999</v>
      </c>
      <c r="AG2031" s="20"/>
      <c r="AH2031" s="1">
        <f t="shared" ref="AH2031" si="21550">X2031*AC2031+Z2031*AC2034-Y2031*AD2031-AA2031*AD2034</f>
        <v>-64.670598712448012</v>
      </c>
      <c r="AI2031" s="4">
        <f t="shared" ref="AI2031" si="21551">(X2031*AD2031+Y2031*AC2031+Z2031*AD2034+AA2031*AC2034)</f>
        <v>0</v>
      </c>
      <c r="AJ2031" s="2">
        <f t="shared" ref="AJ2031" si="21552">X2031*AE2031+Z2031*AE2034-Y2031*AF2031-AA2031*AF2034</f>
        <v>0</v>
      </c>
      <c r="AK2031" s="3">
        <f t="shared" ref="AK2031" si="21553">(X2031*AF2031+Y2031*AE2031+Z2031*AF2034+AA2031*AE2034)</f>
        <v>-552.06960362485449</v>
      </c>
      <c r="AL2031" s="20"/>
      <c r="AM2031" s="11">
        <v>1</v>
      </c>
      <c r="AN2031" s="12">
        <v>0</v>
      </c>
      <c r="AO2031" s="13">
        <v>0</v>
      </c>
      <c r="AP2031" s="14">
        <v>0</v>
      </c>
      <c r="AR2031" s="1">
        <f t="shared" ref="AR2031" si="21554">AH2031*AM2031+AJ2031*AM2034-AI2031*AN2031-AK2031*AN2034</f>
        <v>5248.4958486982705</v>
      </c>
      <c r="AS2031" s="4">
        <f t="shared" ref="AS2031" si="21555">(AH2031*AN2031+AI2031*AM2031+AJ2031*AN2034+AK2031*AM2034)</f>
        <v>0</v>
      </c>
      <c r="AT2031" s="2">
        <f t="shared" ref="AT2031" si="21556">AH2031*AO2031+AJ2031*AO2034-AI2031*AP2031-AK2031*AP2034</f>
        <v>0</v>
      </c>
      <c r="AU2031" s="3">
        <f t="shared" ref="AU2031" si="21557">(AH2031*AP2031+AI2031*AO2031+AJ2031*AP2034+AK2031*AO2034)</f>
        <v>-552.06960362485449</v>
      </c>
      <c r="AV2031" s="20"/>
      <c r="AW2031" s="11">
        <v>1</v>
      </c>
      <c r="AX2031" s="12">
        <v>0</v>
      </c>
      <c r="AY2031" s="13">
        <v>0</v>
      </c>
      <c r="AZ2031" s="40">
        <f t="shared" ref="AZ2031" si="21558">$B2031*$AX$4</f>
        <v>8.6480744999999999</v>
      </c>
      <c r="BA2031" s="20"/>
      <c r="BB2031" s="1">
        <f t="shared" ref="BB2031" si="21559">AR2031*AW2031+AT2031*AW2034-AS2031*AX2031-AU2031*AX2034</f>
        <v>5248.4958486982705</v>
      </c>
      <c r="BC2031" s="4">
        <f t="shared" ref="BC2031" si="21560">(AR2031*AX2031+AS2031*AW2031+AT2031*AX2034+AU2031*AW2034)</f>
        <v>0</v>
      </c>
      <c r="BD2031" s="2">
        <f t="shared" ref="BD2031" si="21561">AR2031*AY2031+AT2031*AY2034-AS2031*AZ2031-AU2031*AZ2034</f>
        <v>0</v>
      </c>
      <c r="BE2031" s="3">
        <f t="shared" ref="BE2031" si="21562">(AR2031*AZ2031+AS2031*AY2031+AT2031*AZ2034+AU2031*AY2034)</f>
        <v>44837.313508858519</v>
      </c>
      <c r="BF2031" s="20"/>
      <c r="BG2031" s="11">
        <v>1</v>
      </c>
      <c r="BH2031" s="12">
        <v>0</v>
      </c>
      <c r="BI2031" s="13">
        <v>0</v>
      </c>
      <c r="BJ2031" s="14">
        <v>0</v>
      </c>
      <c r="BK2031" s="20"/>
      <c r="BL2031" s="1">
        <f t="shared" ref="BL2031" si="21563">BB2031*BG2031+BD2031*BG2034-BC2031*BH2031-BE2031*BH2034</f>
        <v>-403337.08332765009</v>
      </c>
      <c r="BM2031" s="4">
        <f t="shared" ref="BM2031" si="21564">(BB2031*BH2031+BC2031*BG2031+BD2031*BH2034+BE2031*BG2034)</f>
        <v>0</v>
      </c>
      <c r="BN2031" s="2">
        <f t="shared" ref="BN2031" si="21565">BB2031*BI2031+BD2031*BI2034-BC2031*BJ2031-BE2031*BJ2034</f>
        <v>0</v>
      </c>
      <c r="BO2031" s="3">
        <f t="shared" ref="BO2031" si="21566">(BB2031*BJ2031+BC2031*BI2031+BD2031*BJ2034+BE2031*BI2034)</f>
        <v>44837.313508858519</v>
      </c>
      <c r="BP2031" s="20"/>
      <c r="BQ2031" s="11">
        <v>1</v>
      </c>
      <c r="BR2031" s="12">
        <v>0</v>
      </c>
      <c r="BS2031" s="13">
        <v>0</v>
      </c>
      <c r="BT2031" s="40">
        <f t="shared" ref="BT2031" si="21567">$B2031*BR$4</f>
        <v>7.2065520000000003</v>
      </c>
      <c r="BU2031" s="20"/>
      <c r="BV2031" s="1">
        <f t="shared" ref="BV2031" si="21568">BL2031*BQ2031+BN2031*BQ2034-BM2031*BR2031-BO2031*BR2034</f>
        <v>-403337.08332765009</v>
      </c>
      <c r="BW2031" s="4">
        <f t="shared" ref="BW2031" si="21569">(BL2031*BR2031+BM2031*BQ2031+BN2031*BR2034+BO2031*BQ2034)</f>
        <v>0</v>
      </c>
      <c r="BX2031" s="2">
        <f t="shared" ref="BX2031" si="21570">BL2031*BS2031+BN2031*BS2034-BM2031*BT2031-BO2031*BT2034</f>
        <v>0</v>
      </c>
      <c r="BY2031" s="3">
        <f t="shared" ref="BY2031" si="21571">(BL2031*BT2031+BM2031*BS2031+BN2031*BT2034+BO2031*BS2034)</f>
        <v>-2861832.3510201853</v>
      </c>
      <c r="BZ2031" s="20"/>
      <c r="CA2031" s="11">
        <v>1</v>
      </c>
      <c r="CB2031" s="12">
        <v>0</v>
      </c>
      <c r="CC2031" s="13">
        <v>0</v>
      </c>
      <c r="CD2031" s="14">
        <v>0</v>
      </c>
      <c r="CE2031" s="20"/>
      <c r="CF2031" s="1">
        <f t="shared" ref="CF2031" si="21572">BV2031*CA2031+BX2031*CA2034-BW2031*CB2031-BY2031*CB2034</f>
        <v>11367734.243629899</v>
      </c>
      <c r="CG2031" s="4">
        <f t="shared" ref="CG2031" si="21573">(BV2031*CB2031+BW2031*CA2031+BX2031*CB2034+BY2031*CA2034)</f>
        <v>0</v>
      </c>
      <c r="CH2031" s="2">
        <f t="shared" ref="CH2031" si="21574">BV2031*CC2031+BX2031*CC2034-BW2031*CD2031-BY2031*CD2034</f>
        <v>0</v>
      </c>
      <c r="CI2031" s="3">
        <f t="shared" ref="CI2031" si="21575">(BV2031*CD2031+BW2031*CC2031+BX2031*CD2034+BY2031*CC2034)</f>
        <v>-2861832.3510201853</v>
      </c>
      <c r="CJ2031" s="28"/>
      <c r="CK2031" s="11">
        <v>1</v>
      </c>
      <c r="CL2031" s="12">
        <v>0</v>
      </c>
      <c r="CM2031" s="13">
        <v>0</v>
      </c>
      <c r="CN2031" s="14">
        <v>0</v>
      </c>
      <c r="CP2031" s="1">
        <f t="shared" ref="CP2031" si="21576">CF2031*CK2031+CH2031*CK2034-CG2031*CL2031-CI2031*CL2034</f>
        <v>11367734.243629899</v>
      </c>
      <c r="CQ2031" s="4">
        <f t="shared" ref="CQ2031" si="21577">(CF2031*CL2031+CG2031*CK2031+CH2031*CL2034+CI2031*CK2034)</f>
        <v>-2861832.3510201853</v>
      </c>
      <c r="CR2031" s="2">
        <f t="shared" ref="CR2031" si="21578">CF2031*CM2031+CH2031*CM2034-CG2031*CN2031-CI2031*CN2034</f>
        <v>0</v>
      </c>
      <c r="CS2031" s="3">
        <f t="shared" ref="CS2031" si="21579">(CF2031*CN2031+CG2031*CM2031+CH2031*CN2034+CI2031*CM2034)</f>
        <v>-2861832.3510201853</v>
      </c>
      <c r="CU2031" s="29">
        <f t="shared" ref="CU2031" si="21580">20*LOG(((1+$CL$4)/$CL$4)/((CP2031+CP2034)^2+(CQ2031+CQ2034)^2)^0.5)</f>
        <v>-147.60722862586442</v>
      </c>
      <c r="CW2031" s="53">
        <f t="shared" ref="CW2031" si="21581">((CP2031^2+CQ2031^2)^0.5)/((CP2034^2+CQ2034^2)^0.5)</f>
        <v>0.25175046228969367</v>
      </c>
    </row>
    <row r="2032" spans="1:101" ht="18" customHeight="1" thickBot="1">
      <c r="D2032" s="11"/>
      <c r="E2032" s="13"/>
      <c r="F2032" s="13"/>
      <c r="G2032" s="15"/>
      <c r="H2032" s="10"/>
      <c r="I2032" s="11"/>
      <c r="J2032" s="13"/>
      <c r="K2032" s="13"/>
      <c r="L2032" s="15"/>
      <c r="N2032" s="5"/>
      <c r="Q2032" s="6"/>
      <c r="S2032" s="11"/>
      <c r="T2032" s="13"/>
      <c r="U2032" s="13"/>
      <c r="V2032" s="15"/>
      <c r="W2032" s="20"/>
      <c r="X2032" s="5"/>
      <c r="AA2032" s="6"/>
      <c r="AB2032" s="20"/>
      <c r="AC2032" s="11"/>
      <c r="AD2032" s="13"/>
      <c r="AE2032" s="13"/>
      <c r="AF2032" s="15"/>
      <c r="AG2032" s="20"/>
      <c r="AH2032" s="5"/>
      <c r="AK2032" s="6"/>
      <c r="AL2032" s="20"/>
      <c r="AM2032" s="11"/>
      <c r="AN2032" s="13"/>
      <c r="AO2032" s="13"/>
      <c r="AP2032" s="15"/>
      <c r="AR2032" s="5"/>
      <c r="AU2032" s="6"/>
      <c r="AW2032" s="11"/>
      <c r="AX2032" s="13"/>
      <c r="AY2032" s="13"/>
      <c r="AZ2032" s="15"/>
      <c r="BA2032" s="20"/>
      <c r="BB2032" s="5"/>
      <c r="BE2032" s="6"/>
      <c r="BG2032" s="11"/>
      <c r="BH2032" s="13"/>
      <c r="BI2032" s="13"/>
      <c r="BJ2032" s="15"/>
      <c r="BL2032" s="5"/>
      <c r="BO2032" s="6"/>
      <c r="BQ2032" s="11"/>
      <c r="BR2032" s="13"/>
      <c r="BS2032" s="13"/>
      <c r="BT2032" s="15"/>
      <c r="BU2032" s="20"/>
      <c r="BV2032" s="5"/>
      <c r="BY2032" s="6"/>
      <c r="CA2032" s="11"/>
      <c r="CB2032" s="13"/>
      <c r="CC2032" s="13"/>
      <c r="CD2032" s="15"/>
      <c r="CF2032" s="5"/>
      <c r="CI2032" s="6"/>
      <c r="CK2032" s="11"/>
      <c r="CL2032" s="13"/>
      <c r="CM2032" s="13"/>
      <c r="CN2032" s="15"/>
      <c r="CP2032" s="5"/>
      <c r="CS2032" s="6"/>
      <c r="CW2032" s="54"/>
    </row>
    <row r="2033" spans="1:101" ht="18" customHeight="1" thickBot="1">
      <c r="D2033" s="11" t="s">
        <v>101</v>
      </c>
      <c r="E2033" s="13"/>
      <c r="F2033" s="13" t="s">
        <v>102</v>
      </c>
      <c r="G2033" s="15"/>
      <c r="H2033" s="10"/>
      <c r="I2033" s="11" t="s">
        <v>106</v>
      </c>
      <c r="J2033" s="13"/>
      <c r="K2033" s="13" t="s">
        <v>105</v>
      </c>
      <c r="L2033" s="15"/>
      <c r="N2033" s="194" t="s">
        <v>16</v>
      </c>
      <c r="O2033" s="195"/>
      <c r="P2033" s="196" t="s">
        <v>17</v>
      </c>
      <c r="Q2033" s="197"/>
      <c r="S2033" s="11" t="s">
        <v>4</v>
      </c>
      <c r="T2033" s="13"/>
      <c r="U2033" s="13" t="s">
        <v>5</v>
      </c>
      <c r="V2033" s="15"/>
      <c r="W2033" s="20"/>
      <c r="X2033" s="194" t="s">
        <v>111</v>
      </c>
      <c r="Y2033" s="195"/>
      <c r="Z2033" s="196" t="s">
        <v>110</v>
      </c>
      <c r="AA2033" s="197"/>
      <c r="AB2033" s="20"/>
      <c r="AC2033" s="11" t="s">
        <v>18</v>
      </c>
      <c r="AD2033" s="13"/>
      <c r="AE2033" s="13" t="s">
        <v>19</v>
      </c>
      <c r="AF2033" s="15"/>
      <c r="AG2033" s="20"/>
      <c r="AH2033" s="194" t="s">
        <v>114</v>
      </c>
      <c r="AI2033" s="195"/>
      <c r="AJ2033" s="196" t="s">
        <v>115</v>
      </c>
      <c r="AK2033" s="197"/>
      <c r="AL2033" s="20"/>
      <c r="AM2033" s="11" t="s">
        <v>138</v>
      </c>
      <c r="AN2033" s="13"/>
      <c r="AO2033" s="13" t="s">
        <v>137</v>
      </c>
      <c r="AP2033" s="15"/>
      <c r="AR2033" s="194" t="s">
        <v>117</v>
      </c>
      <c r="AS2033" s="195"/>
      <c r="AT2033" s="196" t="s">
        <v>118</v>
      </c>
      <c r="AU2033" s="197"/>
      <c r="AV2033" s="36"/>
      <c r="AW2033" s="11" t="s">
        <v>142</v>
      </c>
      <c r="AX2033" s="13"/>
      <c r="AY2033" s="13" t="s">
        <v>141</v>
      </c>
      <c r="AZ2033" s="15"/>
      <c r="BA2033" s="20"/>
      <c r="BB2033" s="194" t="s">
        <v>122</v>
      </c>
      <c r="BC2033" s="195"/>
      <c r="BD2033" s="196" t="s">
        <v>121</v>
      </c>
      <c r="BE2033" s="197"/>
      <c r="BF2033" s="36"/>
      <c r="BG2033" s="11" t="s">
        <v>145</v>
      </c>
      <c r="BH2033" s="13"/>
      <c r="BI2033" s="13" t="s">
        <v>146</v>
      </c>
      <c r="BJ2033" s="15"/>
      <c r="BK2033" s="36"/>
      <c r="BL2033" s="194" t="s">
        <v>125</v>
      </c>
      <c r="BM2033" s="195"/>
      <c r="BN2033" s="196" t="s">
        <v>126</v>
      </c>
      <c r="BO2033" s="197"/>
      <c r="BP2033" s="36"/>
      <c r="BQ2033" s="11" t="s">
        <v>150</v>
      </c>
      <c r="BR2033" s="13"/>
      <c r="BS2033" s="13" t="s">
        <v>149</v>
      </c>
      <c r="BT2033" s="15"/>
      <c r="BU2033" s="20"/>
      <c r="BV2033" s="194" t="s">
        <v>129</v>
      </c>
      <c r="BW2033" s="195"/>
      <c r="BX2033" s="196" t="s">
        <v>130</v>
      </c>
      <c r="BY2033" s="197"/>
      <c r="BZ2033" s="36"/>
      <c r="CA2033" s="11" t="s">
        <v>154</v>
      </c>
      <c r="CB2033" s="13"/>
      <c r="CC2033" s="13" t="s">
        <v>153</v>
      </c>
      <c r="CD2033" s="15"/>
      <c r="CE2033" s="36"/>
      <c r="CF2033" s="194" t="s">
        <v>134</v>
      </c>
      <c r="CG2033" s="195"/>
      <c r="CH2033" s="196" t="s">
        <v>133</v>
      </c>
      <c r="CI2033" s="197"/>
      <c r="CK2033" s="11" t="s">
        <v>159</v>
      </c>
      <c r="CL2033" s="13"/>
      <c r="CM2033" s="13" t="s">
        <v>158</v>
      </c>
      <c r="CN2033" s="15"/>
      <c r="CP2033" s="109" t="s">
        <v>161</v>
      </c>
      <c r="CQ2033" s="110"/>
      <c r="CR2033" s="111" t="s">
        <v>162</v>
      </c>
      <c r="CS2033" s="112"/>
      <c r="CU2033" s="38" t="s">
        <v>29</v>
      </c>
      <c r="CW2033" s="55" t="s">
        <v>47</v>
      </c>
    </row>
    <row r="2034" spans="1:101" ht="18" customHeight="1" thickTop="1" thickBot="1">
      <c r="D2034" s="16">
        <v>0</v>
      </c>
      <c r="E2034" s="17">
        <f t="shared" ref="E2034" si="21582">$B2031*$E$4</f>
        <v>4.113124</v>
      </c>
      <c r="F2034" s="18">
        <v>1</v>
      </c>
      <c r="G2034" s="19">
        <v>0</v>
      </c>
      <c r="H2034" s="10"/>
      <c r="I2034" s="16">
        <v>0</v>
      </c>
      <c r="J2034" s="17">
        <v>0</v>
      </c>
      <c r="K2034" s="18">
        <v>1</v>
      </c>
      <c r="L2034" s="19">
        <v>0</v>
      </c>
      <c r="N2034" s="1">
        <f t="shared" ref="N2034" si="21583">D2034*I2031+F2034*I2034-E2034*J2031-G2034*J2034</f>
        <v>0</v>
      </c>
      <c r="O2034" s="4">
        <f t="shared" ref="O2034" si="21584">(D2034*J2031+E2034*I2031+F2034*J2034+G2034*I2034)</f>
        <v>4.113124</v>
      </c>
      <c r="P2034" s="2">
        <f t="shared" ref="P2034" si="21585">D2034*K2031+F2034*K2034-E2034*L2031-G2034*L2034</f>
        <v>-28.641441988448001</v>
      </c>
      <c r="Q2034" s="3">
        <f t="shared" ref="Q2034" si="21586">(D2034*L2031+E2034*K2031+F2034*L2034+G2034*K2034)</f>
        <v>0</v>
      </c>
      <c r="S2034" s="16">
        <v>0</v>
      </c>
      <c r="T2034" s="17">
        <f t="shared" ref="T2034" si="21587">$B2031*$T$4</f>
        <v>9.1126240000000003</v>
      </c>
      <c r="U2034" s="18">
        <v>1</v>
      </c>
      <c r="V2034" s="19">
        <v>0</v>
      </c>
      <c r="W2034" s="20"/>
      <c r="X2034" s="1">
        <f t="shared" ref="X2034" si="21588">N2034*S2031+P2034*S2034-O2034*T2031-Q2034*T2034</f>
        <v>0</v>
      </c>
      <c r="Y2034" s="4">
        <f t="shared" ref="Y2034" si="21589">(N2034*T2031+O2034*S2031+P2034*T2034+Q2034*S2034)</f>
        <v>-256.88556765853895</v>
      </c>
      <c r="Z2034" s="2">
        <f t="shared" ref="Z2034" si="21590">N2034*U2031+P2034*U2034-O2034*V2031-Q2034*V2034</f>
        <v>-28.641441988448001</v>
      </c>
      <c r="AA2034" s="3">
        <f t="shared" ref="AA2034" si="21591">(N2034*V2031+O2034*U2031+P2034*V2034+Q2034*U2034)</f>
        <v>0</v>
      </c>
      <c r="AB2034" s="20"/>
      <c r="AC2034" s="16">
        <v>0</v>
      </c>
      <c r="AD2034" s="17">
        <v>0</v>
      </c>
      <c r="AE2034" s="18">
        <v>1</v>
      </c>
      <c r="AF2034" s="19">
        <v>0</v>
      </c>
      <c r="AG2034" s="20"/>
      <c r="AH2034" s="1">
        <f t="shared" ref="AH2034" si="21592">X2034*AC2031+Z2034*AC2034-Y2034*AD2031-AA2034*AD2034</f>
        <v>0</v>
      </c>
      <c r="AI2034" s="4">
        <f t="shared" ref="AI2034" si="21593">(X2034*AD2031+Y2034*AC2031+Z2034*AD2034+AA2034*AC2034)</f>
        <v>-256.88556765853895</v>
      </c>
      <c r="AJ2034" s="2">
        <f t="shared" ref="AJ2034" si="21594">X2034*AE2031+Z2034*AE2034-Y2034*AF2031-AA2034*AF2034</f>
        <v>2192.924085097387</v>
      </c>
      <c r="AK2034" s="3">
        <f t="shared" ref="AK2034" si="21595">(X2034*AF2031+Y2034*AE2031+Z2034*AF2034+AA2034*AE2034)</f>
        <v>0</v>
      </c>
      <c r="AL2034" s="20"/>
      <c r="AM2034" s="16">
        <v>0</v>
      </c>
      <c r="AN2034" s="17">
        <f t="shared" ref="AN2034" si="21596">$B2031*$AN$4</f>
        <v>9.6240879999999986</v>
      </c>
      <c r="AO2034" s="18">
        <v>1</v>
      </c>
      <c r="AP2034" s="19">
        <v>0</v>
      </c>
      <c r="AR2034" s="1">
        <f t="shared" ref="AR2034" si="21597">AH2034*AM2031+AJ2034*AM2034-AI2034*AN2031-AK2034*AN2034</f>
        <v>0</v>
      </c>
      <c r="AS2034" s="4">
        <f t="shared" ref="AS2034" si="21598">(AH2034*AN2031+AI2034*AM2031+AJ2034*AN2034+AK2034*AM2034)</f>
        <v>20848.008804638201</v>
      </c>
      <c r="AT2034" s="2">
        <f t="shared" ref="AT2034" si="21599">AH2034*AO2031+AJ2034*AO2034-AI2034*AP2031-AK2034*AP2034</f>
        <v>2192.924085097387</v>
      </c>
      <c r="AU2034" s="3">
        <f t="shared" ref="AU2034" si="21600">(AH2034*AP2031+AI2034*AO2031+AJ2034*AP2034+AK2034*AO2034)</f>
        <v>0</v>
      </c>
      <c r="AV2034" s="20"/>
      <c r="AW2034" s="16">
        <v>0</v>
      </c>
      <c r="AX2034" s="17">
        <v>0</v>
      </c>
      <c r="AY2034" s="18">
        <v>1</v>
      </c>
      <c r="AZ2034" s="19">
        <v>0</v>
      </c>
      <c r="BA2034" s="20"/>
      <c r="BB2034" s="1">
        <f t="shared" ref="BB2034" si="21601">AR2034*AW2031+AT2034*AW2034-AS2034*AX2031-AU2034*AX2034</f>
        <v>0</v>
      </c>
      <c r="BC2034" s="4">
        <f t="shared" ref="BC2034" si="21602">(AR2034*AX2031+AS2034*AW2031+AT2034*AX2034+AU2034*AW2034)</f>
        <v>20848.008804638201</v>
      </c>
      <c r="BD2034" s="2">
        <f t="shared" ref="BD2034" si="21603">AR2034*AY2031+AT2034*AY2034-AS2034*AZ2031-AU2034*AZ2034</f>
        <v>-178102.20923406971</v>
      </c>
      <c r="BE2034" s="3">
        <f t="shared" ref="BE2034" si="21604">(AR2034*AZ2031+AS2034*AY2031+AT2034*AZ2034+AU2034*AY2034)</f>
        <v>0</v>
      </c>
      <c r="BF2034" s="20"/>
      <c r="BG2034" s="16">
        <v>0</v>
      </c>
      <c r="BH2034" s="17">
        <f t="shared" ref="BH2034" si="21605">$B2031*$BH$4</f>
        <v>9.1126240000000003</v>
      </c>
      <c r="BI2034" s="18">
        <v>1</v>
      </c>
      <c r="BJ2034" s="19">
        <v>0</v>
      </c>
      <c r="BK2034" s="20"/>
      <c r="BL2034" s="1">
        <f t="shared" ref="BL2034" si="21606">BB2034*BG2031+BD2034*BG2034-BC2034*BH2031-BE2034*BH2034</f>
        <v>0</v>
      </c>
      <c r="BM2034" s="4">
        <f t="shared" ref="BM2034" si="21607">(BB2034*BH2031+BC2034*BG2031+BD2034*BH2034+BE2034*BG2034)</f>
        <v>-1602130.4575147671</v>
      </c>
      <c r="BN2034" s="2">
        <f t="shared" ref="BN2034" si="21608">BB2034*BI2031+BD2034*BI2034-BC2034*BJ2031-BE2034*BJ2034</f>
        <v>-178102.20923406971</v>
      </c>
      <c r="BO2034" s="3">
        <f t="shared" ref="BO2034" si="21609">(BB2034*BJ2031+BC2034*BI2031+BD2034*BJ2034+BE2034*BI2034)</f>
        <v>0</v>
      </c>
      <c r="BP2034" s="20"/>
      <c r="BQ2034" s="16">
        <v>0</v>
      </c>
      <c r="BR2034" s="17">
        <v>0</v>
      </c>
      <c r="BS2034" s="18">
        <v>1</v>
      </c>
      <c r="BT2034" s="19">
        <v>0</v>
      </c>
      <c r="BU2034" s="20"/>
      <c r="BV2034" s="1">
        <f t="shared" ref="BV2034" si="21610">BL2034*BQ2031+BN2034*BQ2034-BM2034*BR2031-BO2034*BR2034</f>
        <v>0</v>
      </c>
      <c r="BW2034" s="4">
        <f t="shared" ref="BW2034" si="21611">(BL2034*BR2031+BM2034*BQ2031+BN2034*BR2034+BO2034*BQ2034)</f>
        <v>-1602130.4575147671</v>
      </c>
      <c r="BX2034" s="2">
        <f t="shared" ref="BX2034" si="21612">BL2034*BS2031+BN2034*BS2034-BM2034*BT2031-BO2034*BT2034</f>
        <v>11367734.24362989</v>
      </c>
      <c r="BY2034" s="3">
        <f t="shared" ref="BY2034" si="21613">(BL2034*BT2031+BM2034*BS2031+BN2034*BT2034+BO2034*BS2034)</f>
        <v>0</v>
      </c>
      <c r="BZ2034" s="20"/>
      <c r="CA2034" s="16">
        <v>0</v>
      </c>
      <c r="CB2034" s="17">
        <f t="shared" ref="CB2034" si="21614">$B2031*$CB$4</f>
        <v>4.113124</v>
      </c>
      <c r="CC2034" s="18">
        <v>1</v>
      </c>
      <c r="CD2034" s="19">
        <v>0</v>
      </c>
      <c r="CE2034" s="20"/>
      <c r="CF2034" s="1">
        <f t="shared" ref="CF2034" si="21615">BV2034*CA2031+BX2034*CA2034-BW2034*CB2031-BY2034*CB2034</f>
        <v>0</v>
      </c>
      <c r="CG2034" s="4">
        <f t="shared" ref="CG2034" si="21616">(BV2034*CB2031+BW2034*CA2031+BX2034*CB2034+BY2034*CA2034)</f>
        <v>45154770.085581176</v>
      </c>
      <c r="CH2034" s="2">
        <f t="shared" ref="CH2034" si="21617">BV2034*CC2031+BX2034*CC2034-BW2034*CD2031-BY2034*CD2034</f>
        <v>11367734.24362989</v>
      </c>
      <c r="CI2034" s="3">
        <f t="shared" ref="CI2034" si="21618">(BV2034*CD2031+BW2034*CC2031+BX2034*CD2034+BY2034*CC2034)</f>
        <v>0</v>
      </c>
      <c r="CK2034" s="16">
        <f t="shared" ref="CK2034" si="21619">1/$CL$4</f>
        <v>1</v>
      </c>
      <c r="CL2034" s="17">
        <v>0</v>
      </c>
      <c r="CM2034" s="18">
        <v>1</v>
      </c>
      <c r="CN2034" s="19">
        <v>0</v>
      </c>
      <c r="CP2034" s="1">
        <f t="shared" ref="CP2034" si="21620">CF2034*CK2031+CH2034*CK2034-CG2034*CL2031-CI2034*CL2034</f>
        <v>11367734.24362989</v>
      </c>
      <c r="CQ2034" s="4">
        <f t="shared" ref="CQ2034" si="21621">(CF2034*CL2031+CG2034*CK2031+CH2034*CL2034+CI2034*CK2034)</f>
        <v>45154770.085581176</v>
      </c>
      <c r="CR2034" s="2">
        <f t="shared" ref="CR2034" si="21622">CF2034*CM2031+CH2034*CM2034-CG2034*CN2031-CI2034*CN2034</f>
        <v>11367734.24362989</v>
      </c>
      <c r="CS2034" s="3">
        <f t="shared" ref="CS2034" si="21623">(CF2034*CN2031+CG2034*CM2031+CH2034*CN2034+CI2034*CM2034)</f>
        <v>0</v>
      </c>
      <c r="CU2034" s="39">
        <f t="shared" ref="CU2034" si="21624">(180/PI())*ATAN(-1*(CQ2031/CP2031))</f>
        <v>14.130598968438473</v>
      </c>
      <c r="CW2034" s="56">
        <f t="shared" ref="CW2034" si="21625">20*LOG(((1-(10^(CU2031/20)^2)*(1-((1-CW2031)/(1+CW2031))^2))^0.5))</f>
        <v>-4.8216373327664363E-15</v>
      </c>
    </row>
    <row r="2035" spans="1:101" ht="18" customHeight="1"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  <c r="T2035" s="20"/>
      <c r="U2035" s="20"/>
      <c r="V2035" s="20"/>
      <c r="W2035" s="20"/>
      <c r="X2035" s="20"/>
      <c r="Y2035" s="20"/>
      <c r="Z2035" s="20"/>
      <c r="AA2035" s="20"/>
      <c r="AB2035" s="30"/>
      <c r="AC2035" s="20"/>
      <c r="AD2035" s="20"/>
      <c r="AE2035" s="20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</row>
    <row r="2036" spans="1:101" ht="18" customHeight="1"/>
    <row r="2037" spans="1:101" ht="18" customHeight="1" thickBot="1">
      <c r="A2037" s="23"/>
      <c r="B2037" s="23"/>
      <c r="C2037" s="23"/>
      <c r="D2037" s="20" t="s">
        <v>6</v>
      </c>
      <c r="E2037" s="20"/>
      <c r="F2037" s="20"/>
      <c r="G2037" s="20"/>
      <c r="H2037" s="20"/>
      <c r="I2037" s="20" t="s">
        <v>7</v>
      </c>
      <c r="J2037" s="20"/>
      <c r="K2037" s="20"/>
      <c r="L2037" s="20"/>
      <c r="M2037" s="23"/>
      <c r="N2037" s="23"/>
      <c r="O2037" s="24" t="s">
        <v>8</v>
      </c>
      <c r="P2037" s="23"/>
      <c r="Q2037" s="23"/>
      <c r="R2037" s="23"/>
      <c r="S2037" s="20"/>
      <c r="T2037" s="20" t="s">
        <v>9</v>
      </c>
      <c r="U2037" s="23"/>
      <c r="V2037" s="23"/>
      <c r="W2037" s="23"/>
      <c r="X2037" s="23"/>
      <c r="Y2037" s="24" t="s">
        <v>10</v>
      </c>
      <c r="Z2037" s="23"/>
      <c r="AA2037" s="23"/>
      <c r="AB2037" s="23"/>
      <c r="AC2037" s="24" t="s">
        <v>11</v>
      </c>
      <c r="AD2037" s="20"/>
      <c r="AE2037" s="20"/>
      <c r="AF2037" s="20"/>
      <c r="AG2037" s="20"/>
      <c r="AH2037" s="23"/>
      <c r="AI2037" s="24" t="s">
        <v>12</v>
      </c>
      <c r="AJ2037" s="23"/>
      <c r="AK2037" s="23"/>
      <c r="AL2037" s="20"/>
      <c r="AM2037" s="24" t="s">
        <v>21</v>
      </c>
      <c r="AN2037" s="20"/>
      <c r="AO2037" s="23"/>
      <c r="AP2037" s="23"/>
      <c r="AQ2037" s="23"/>
      <c r="AR2037" s="23"/>
      <c r="AS2037" s="24" t="s">
        <v>87</v>
      </c>
      <c r="AT2037" s="23"/>
      <c r="AU2037" s="23"/>
      <c r="AV2037" s="23"/>
      <c r="AW2037" s="24" t="s">
        <v>22</v>
      </c>
      <c r="AX2037" s="20"/>
      <c r="AY2037" s="20"/>
      <c r="AZ2037" s="20"/>
      <c r="BA2037" s="20"/>
      <c r="BB2037" s="23"/>
      <c r="BC2037" s="24" t="s">
        <v>13</v>
      </c>
      <c r="BD2037" s="23"/>
      <c r="BE2037" s="23"/>
      <c r="BF2037" s="23"/>
      <c r="BG2037" s="24" t="s">
        <v>23</v>
      </c>
      <c r="BH2037" s="20"/>
      <c r="BI2037" s="23"/>
      <c r="BJ2037" s="23"/>
      <c r="BK2037" s="23"/>
      <c r="BL2037" s="23"/>
      <c r="BM2037" s="24" t="s">
        <v>24</v>
      </c>
      <c r="BN2037" s="23"/>
      <c r="BO2037" s="23"/>
      <c r="BP2037" s="23"/>
      <c r="BQ2037" s="24" t="s">
        <v>22</v>
      </c>
      <c r="BR2037" s="20"/>
      <c r="BS2037" s="20"/>
      <c r="BT2037" s="20"/>
      <c r="BU2037" s="20"/>
      <c r="BV2037" s="23"/>
      <c r="BW2037" s="24" t="s">
        <v>25</v>
      </c>
      <c r="BX2037" s="23"/>
      <c r="BY2037" s="23"/>
      <c r="BZ2037" s="23"/>
      <c r="CA2037" s="24" t="s">
        <v>23</v>
      </c>
      <c r="CB2037" s="20"/>
      <c r="CC2037" s="23"/>
      <c r="CD2037" s="23"/>
      <c r="CE2037" s="23"/>
      <c r="CF2037" s="23"/>
      <c r="CG2037" s="24" t="s">
        <v>88</v>
      </c>
      <c r="CH2037" s="23"/>
      <c r="CI2037" s="23"/>
      <c r="CJ2037" s="23"/>
      <c r="CK2037" s="24" t="s">
        <v>155</v>
      </c>
      <c r="CL2037" s="24"/>
      <c r="CM2037" s="23"/>
      <c r="CN2037" s="23"/>
      <c r="CO2037" s="23"/>
      <c r="CP2037" s="23"/>
      <c r="CQ2037" s="24" t="s">
        <v>89</v>
      </c>
      <c r="CR2037" s="23"/>
      <c r="CS2037" s="23"/>
    </row>
    <row r="2038" spans="1:101" ht="18" customHeight="1" thickBot="1">
      <c r="A2038" s="23"/>
      <c r="B2038" s="33"/>
      <c r="C2038" s="23"/>
      <c r="D2038" s="7" t="s">
        <v>99</v>
      </c>
      <c r="E2038" s="8"/>
      <c r="F2038" s="8" t="s">
        <v>100</v>
      </c>
      <c r="G2038" s="9"/>
      <c r="H2038" s="10"/>
      <c r="I2038" s="7" t="s">
        <v>103</v>
      </c>
      <c r="J2038" s="8"/>
      <c r="K2038" s="8" t="s">
        <v>104</v>
      </c>
      <c r="L2038" s="9"/>
      <c r="M2038" s="23"/>
      <c r="N2038" s="194" t="s">
        <v>74</v>
      </c>
      <c r="O2038" s="195"/>
      <c r="P2038" s="196" t="s">
        <v>75</v>
      </c>
      <c r="Q2038" s="197"/>
      <c r="R2038" s="23"/>
      <c r="S2038" s="7" t="s">
        <v>2</v>
      </c>
      <c r="T2038" s="8"/>
      <c r="U2038" s="8" t="s">
        <v>3</v>
      </c>
      <c r="V2038" s="9"/>
      <c r="W2038" s="20"/>
      <c r="X2038" s="194" t="s">
        <v>108</v>
      </c>
      <c r="Y2038" s="195"/>
      <c r="Z2038" s="196" t="s">
        <v>109</v>
      </c>
      <c r="AA2038" s="197"/>
      <c r="AB2038" s="20"/>
      <c r="AC2038" s="7" t="s">
        <v>107</v>
      </c>
      <c r="AD2038" s="8"/>
      <c r="AE2038" s="8" t="s">
        <v>14</v>
      </c>
      <c r="AF2038" s="9"/>
      <c r="AG2038" s="20"/>
      <c r="AH2038" s="194" t="s">
        <v>112</v>
      </c>
      <c r="AI2038" s="195"/>
      <c r="AJ2038" s="196" t="s">
        <v>113</v>
      </c>
      <c r="AK2038" s="197"/>
      <c r="AL2038" s="20"/>
      <c r="AM2038" s="106" t="s">
        <v>135</v>
      </c>
      <c r="AN2038" s="107"/>
      <c r="AO2038" s="107" t="s">
        <v>136</v>
      </c>
      <c r="AP2038" s="108"/>
      <c r="AQ2038" s="23"/>
      <c r="AR2038" s="194" t="s">
        <v>116</v>
      </c>
      <c r="AS2038" s="195"/>
      <c r="AT2038" s="196" t="s">
        <v>0</v>
      </c>
      <c r="AU2038" s="197"/>
      <c r="AV2038" s="36"/>
      <c r="AW2038" s="7" t="s">
        <v>139</v>
      </c>
      <c r="AX2038" s="8"/>
      <c r="AY2038" s="8" t="s">
        <v>140</v>
      </c>
      <c r="AZ2038" s="9"/>
      <c r="BA2038" s="20"/>
      <c r="BB2038" s="194" t="s">
        <v>119</v>
      </c>
      <c r="BC2038" s="195"/>
      <c r="BD2038" s="196" t="s">
        <v>120</v>
      </c>
      <c r="BE2038" s="197"/>
      <c r="BF2038" s="36"/>
      <c r="BG2038" s="190" t="s">
        <v>143</v>
      </c>
      <c r="BH2038" s="191"/>
      <c r="BI2038" s="192" t="s">
        <v>144</v>
      </c>
      <c r="BJ2038" s="193"/>
      <c r="BK2038" s="36"/>
      <c r="BL2038" s="194" t="s">
        <v>123</v>
      </c>
      <c r="BM2038" s="195"/>
      <c r="BN2038" s="196" t="s">
        <v>124</v>
      </c>
      <c r="BO2038" s="197"/>
      <c r="BP2038" s="36"/>
      <c r="BQ2038" s="7" t="s">
        <v>147</v>
      </c>
      <c r="BR2038" s="8"/>
      <c r="BS2038" s="8" t="s">
        <v>148</v>
      </c>
      <c r="BT2038" s="9"/>
      <c r="BU2038" s="20"/>
      <c r="BV2038" s="194" t="s">
        <v>127</v>
      </c>
      <c r="BW2038" s="195"/>
      <c r="BX2038" s="196" t="s">
        <v>128</v>
      </c>
      <c r="BY2038" s="197"/>
      <c r="BZ2038" s="36"/>
      <c r="CA2038" s="7" t="s">
        <v>151</v>
      </c>
      <c r="CB2038" s="8"/>
      <c r="CC2038" s="8" t="s">
        <v>152</v>
      </c>
      <c r="CD2038" s="9"/>
      <c r="CE2038" s="36"/>
      <c r="CF2038" s="194" t="s">
        <v>131</v>
      </c>
      <c r="CG2038" s="195"/>
      <c r="CH2038" s="196" t="s">
        <v>132</v>
      </c>
      <c r="CI2038" s="197"/>
      <c r="CJ2038" s="23"/>
      <c r="CK2038" s="7" t="s">
        <v>156</v>
      </c>
      <c r="CL2038" s="8"/>
      <c r="CM2038" s="8" t="s">
        <v>157</v>
      </c>
      <c r="CN2038" s="9"/>
      <c r="CO2038" s="23"/>
      <c r="CP2038" s="194" t="s">
        <v>160</v>
      </c>
      <c r="CQ2038" s="195"/>
      <c r="CR2038" s="196" t="s">
        <v>132</v>
      </c>
      <c r="CS2038" s="197"/>
      <c r="CU2038" s="26" t="s">
        <v>15</v>
      </c>
      <c r="CW2038" s="52" t="s">
        <v>46</v>
      </c>
    </row>
    <row r="2039" spans="1:101" ht="18" customHeight="1" thickTop="1" thickBot="1">
      <c r="B2039" s="34">
        <v>5.0999999999999996</v>
      </c>
      <c r="D2039" s="11">
        <v>1</v>
      </c>
      <c r="E2039" s="12">
        <v>0</v>
      </c>
      <c r="F2039" s="13">
        <v>0</v>
      </c>
      <c r="G2039" s="14">
        <v>0</v>
      </c>
      <c r="H2039" s="10"/>
      <c r="I2039" s="11">
        <v>1</v>
      </c>
      <c r="J2039" s="12">
        <v>0</v>
      </c>
      <c r="K2039" s="13">
        <v>0</v>
      </c>
      <c r="L2039" s="40">
        <f t="shared" ref="L2039" si="21626">$B2039*$J$4</f>
        <v>7.2779040000000004</v>
      </c>
      <c r="N2039" s="1">
        <f t="shared" ref="N2039" si="21627">D2039*I2039+F2039*I2042-E2039*J2039-G2039*J2042</f>
        <v>1</v>
      </c>
      <c r="O2039" s="4">
        <f t="shared" ref="O2039" si="21628">(D2039*J2039+E2039*I2039+F2039*J2042+G2039*I2042)</f>
        <v>0</v>
      </c>
      <c r="P2039" s="2">
        <f t="shared" ref="P2039" si="21629">D2039*K2039+F2039*K2042-E2039*L2039-G2039*L2042</f>
        <v>0</v>
      </c>
      <c r="Q2039" s="3">
        <f t="shared" ref="Q2039" si="21630">(D2039*L2039+E2039*K2039+F2039*L2042+G2039*K2042)</f>
        <v>7.2779040000000004</v>
      </c>
      <c r="S2039" s="11">
        <v>1</v>
      </c>
      <c r="T2039" s="12">
        <v>0</v>
      </c>
      <c r="U2039" s="13">
        <v>0</v>
      </c>
      <c r="V2039" s="13">
        <v>0</v>
      </c>
      <c r="W2039" s="20"/>
      <c r="X2039" s="1">
        <f t="shared" ref="X2039" si="21631">N2039*S2039+P2039*S2042-O2039*T2039-Q2039*T2042</f>
        <v>-65.977444270592002</v>
      </c>
      <c r="Y2039" s="4">
        <f t="shared" ref="Y2039" si="21632">(N2039*T2039+O2039*S2039+P2039*T2042+Q2039*S2042)</f>
        <v>0</v>
      </c>
      <c r="Z2039" s="2">
        <f t="shared" ref="Z2039" si="21633">N2039*U2039+P2039*U2042-O2039*V2039-Q2039*V2042</f>
        <v>0</v>
      </c>
      <c r="AA2039" s="3">
        <f t="shared" ref="AA2039" si="21634">(N2039*V2039+O2039*U2039+P2039*V2042+Q2039*U2042)</f>
        <v>7.2779040000000004</v>
      </c>
      <c r="AB2039" s="20"/>
      <c r="AC2039" s="11">
        <v>1</v>
      </c>
      <c r="AD2039" s="12">
        <v>0</v>
      </c>
      <c r="AE2039" s="13">
        <v>0</v>
      </c>
      <c r="AF2039" s="40">
        <f t="shared" ref="AF2039" si="21635">$B2039*$AD$4</f>
        <v>8.7336989999999997</v>
      </c>
      <c r="AG2039" s="20"/>
      <c r="AH2039" s="1">
        <f t="shared" ref="AH2039" si="21636">X2039*AC2039+Z2039*AC2042-Y2039*AD2039-AA2039*AD2042</f>
        <v>-65.977444270592002</v>
      </c>
      <c r="AI2039" s="4">
        <f t="shared" ref="AI2039" si="21637">(X2039*AD2039+Y2039*AC2039+Z2039*AD2042+AA2039*AC2042)</f>
        <v>0</v>
      </c>
      <c r="AJ2039" s="2">
        <f t="shared" ref="AJ2039" si="21638">X2039*AE2039+Z2039*AE2042-Y2039*AF2039-AA2039*AF2042</f>
        <v>0</v>
      </c>
      <c r="AK2039" s="3">
        <f t="shared" ref="AK2039" si="21639">(X2039*AF2039+Y2039*AE2039+Z2039*AF2042+AA2039*AE2042)</f>
        <v>-568.94923504862504</v>
      </c>
      <c r="AL2039" s="20"/>
      <c r="AM2039" s="11">
        <v>1</v>
      </c>
      <c r="AN2039" s="12">
        <v>0</v>
      </c>
      <c r="AO2039" s="13">
        <v>0</v>
      </c>
      <c r="AP2039" s="14">
        <v>0</v>
      </c>
      <c r="AR2039" s="1">
        <f t="shared" ref="AR2039" si="21640">AH2039*AM2039+AJ2039*AM2042-AI2039*AN2039-AK2039*AN2042</f>
        <v>5463.8540960793725</v>
      </c>
      <c r="AS2039" s="4">
        <f t="shared" ref="AS2039" si="21641">(AH2039*AN2039+AI2039*AM2039+AJ2039*AN2042+AK2039*AM2042)</f>
        <v>0</v>
      </c>
      <c r="AT2039" s="2">
        <f t="shared" ref="AT2039" si="21642">AH2039*AO2039+AJ2039*AO2042-AI2039*AP2039-AK2039*AP2042</f>
        <v>0</v>
      </c>
      <c r="AU2039" s="3">
        <f t="shared" ref="AU2039" si="21643">(AH2039*AP2039+AI2039*AO2039+AJ2039*AP2042+AK2039*AO2042)</f>
        <v>-568.94923504862504</v>
      </c>
      <c r="AV2039" s="20"/>
      <c r="AW2039" s="11">
        <v>1</v>
      </c>
      <c r="AX2039" s="12">
        <v>0</v>
      </c>
      <c r="AY2039" s="13">
        <v>0</v>
      </c>
      <c r="AZ2039" s="40">
        <f t="shared" ref="AZ2039" si="21644">$B2039*$AX$4</f>
        <v>8.7336989999999997</v>
      </c>
      <c r="BA2039" s="20"/>
      <c r="BB2039" s="1">
        <f t="shared" ref="BB2039" si="21645">AR2039*AW2039+AT2039*AW2042-AS2039*AX2039-AU2039*AX2042</f>
        <v>5463.8540960793725</v>
      </c>
      <c r="BC2039" s="4">
        <f t="shared" ref="BC2039" si="21646">(AR2039*AX2039+AS2039*AW2039+AT2039*AX2042+AU2039*AW2042)</f>
        <v>0</v>
      </c>
      <c r="BD2039" s="2">
        <f t="shared" ref="BD2039" si="21647">AR2039*AY2039+AT2039*AY2042-AS2039*AZ2039-AU2039*AZ2042</f>
        <v>0</v>
      </c>
      <c r="BE2039" s="3">
        <f t="shared" ref="BE2039" si="21648">(AR2039*AZ2039+AS2039*AY2039+AT2039*AZ2042+AU2039*AY2042)</f>
        <v>47150.707820025695</v>
      </c>
      <c r="BF2039" s="20"/>
      <c r="BG2039" s="11">
        <v>1</v>
      </c>
      <c r="BH2039" s="12">
        <v>0</v>
      </c>
      <c r="BI2039" s="13">
        <v>0</v>
      </c>
      <c r="BJ2039" s="14">
        <v>0</v>
      </c>
      <c r="BK2039" s="20"/>
      <c r="BL2039" s="1">
        <f t="shared" ref="BL2039" si="21649">BB2039*BG2039+BD2039*BG2042-BC2039*BH2039-BE2039*BH2042</f>
        <v>-428456.94306402846</v>
      </c>
      <c r="BM2039" s="4">
        <f t="shared" ref="BM2039" si="21650">(BB2039*BH2039+BC2039*BG2039+BD2039*BH2042+BE2039*BG2042)</f>
        <v>0</v>
      </c>
      <c r="BN2039" s="2">
        <f t="shared" ref="BN2039" si="21651">BB2039*BI2039+BD2039*BI2042-BC2039*BJ2039-BE2039*BJ2042</f>
        <v>0</v>
      </c>
      <c r="BO2039" s="3">
        <f t="shared" ref="BO2039" si="21652">(BB2039*BJ2039+BC2039*BI2039+BD2039*BJ2042+BE2039*BI2042)</f>
        <v>47150.707820025695</v>
      </c>
      <c r="BP2039" s="20"/>
      <c r="BQ2039" s="11">
        <v>1</v>
      </c>
      <c r="BR2039" s="12">
        <v>0</v>
      </c>
      <c r="BS2039" s="13">
        <v>0</v>
      </c>
      <c r="BT2039" s="40">
        <f t="shared" ref="BT2039" si="21653">$B2039*BR$4</f>
        <v>7.2779040000000004</v>
      </c>
      <c r="BU2039" s="20"/>
      <c r="BV2039" s="1">
        <f t="shared" ref="BV2039" si="21654">BL2039*BQ2039+BN2039*BQ2042-BM2039*BR2039-BO2039*BR2042</f>
        <v>-428456.94306402846</v>
      </c>
      <c r="BW2039" s="4">
        <f t="shared" ref="BW2039" si="21655">(BL2039*BR2039+BM2039*BQ2039+BN2039*BR2042+BO2039*BQ2042)</f>
        <v>0</v>
      </c>
      <c r="BX2039" s="2">
        <f t="shared" ref="BX2039" si="21656">BL2039*BS2039+BN2039*BS2042-BM2039*BT2039-BO2039*BT2042</f>
        <v>0</v>
      </c>
      <c r="BY2039" s="3">
        <f t="shared" ref="BY2039" si="21657">(BL2039*BT2039+BM2039*BS2039+BN2039*BT2042+BO2039*BS2042)</f>
        <v>-3071117.7919334392</v>
      </c>
      <c r="BZ2039" s="20"/>
      <c r="CA2039" s="11">
        <v>1</v>
      </c>
      <c r="CB2039" s="12">
        <v>0</v>
      </c>
      <c r="CC2039" s="13">
        <v>0</v>
      </c>
      <c r="CD2039" s="14">
        <v>0</v>
      </c>
      <c r="CE2039" s="20"/>
      <c r="CF2039" s="1">
        <f t="shared" ref="CF2039" si="21658">BV2039*CA2039+BX2039*CA2042-BW2039*CB2039-BY2039*CB2042</f>
        <v>12328499.554723104</v>
      </c>
      <c r="CG2039" s="4">
        <f t="shared" ref="CG2039" si="21659">(BV2039*CB2039+BW2039*CA2039+BX2039*CB2042+BY2039*CA2042)</f>
        <v>0</v>
      </c>
      <c r="CH2039" s="2">
        <f t="shared" ref="CH2039" si="21660">BV2039*CC2039+BX2039*CC2042-BW2039*CD2039-BY2039*CD2042</f>
        <v>0</v>
      </c>
      <c r="CI2039" s="3">
        <f t="shared" ref="CI2039" si="21661">(BV2039*CD2039+BW2039*CC2039+BX2039*CD2042+BY2039*CC2042)</f>
        <v>-3071117.7919334392</v>
      </c>
      <c r="CJ2039" s="28"/>
      <c r="CK2039" s="11">
        <v>1</v>
      </c>
      <c r="CL2039" s="12">
        <v>0</v>
      </c>
      <c r="CM2039" s="13">
        <v>0</v>
      </c>
      <c r="CN2039" s="14">
        <v>0</v>
      </c>
      <c r="CP2039" s="1">
        <f t="shared" ref="CP2039" si="21662">CF2039*CK2039+CH2039*CK2042-CG2039*CL2039-CI2039*CL2042</f>
        <v>12328499.554723104</v>
      </c>
      <c r="CQ2039" s="4">
        <f t="shared" ref="CQ2039" si="21663">(CF2039*CL2039+CG2039*CK2039+CH2039*CL2042+CI2039*CK2042)</f>
        <v>-3071117.7919334392</v>
      </c>
      <c r="CR2039" s="2">
        <f t="shared" ref="CR2039" si="21664">CF2039*CM2039+CH2039*CM2042-CG2039*CN2039-CI2039*CN2042</f>
        <v>0</v>
      </c>
      <c r="CS2039" s="3">
        <f t="shared" ref="CS2039" si="21665">(CF2039*CN2039+CG2039*CM2039+CH2039*CN2042+CI2039*CM2042)</f>
        <v>-3071117.7919334392</v>
      </c>
      <c r="CU2039" s="29">
        <f t="shared" ref="CU2039" si="21666">20*LOG(((1+$CL$4)/$CL$4)/((CP2039+CP2042)^2+(CQ2039+CQ2042)^2)^0.5)</f>
        <v>-148.39281471557973</v>
      </c>
      <c r="CW2039" s="53">
        <f t="shared" ref="CW2039" si="21667">((CP2039^2+CQ2039^2)^0.5)/((CP2042^2+CQ2042^2)^0.5)</f>
        <v>0.24910718277609858</v>
      </c>
    </row>
    <row r="2040" spans="1:101" ht="18" customHeight="1" thickBot="1">
      <c r="D2040" s="11"/>
      <c r="E2040" s="13"/>
      <c r="F2040" s="13"/>
      <c r="G2040" s="15"/>
      <c r="H2040" s="10"/>
      <c r="I2040" s="11"/>
      <c r="J2040" s="13"/>
      <c r="K2040" s="13"/>
      <c r="L2040" s="15"/>
      <c r="N2040" s="5"/>
      <c r="Q2040" s="6"/>
      <c r="S2040" s="11"/>
      <c r="T2040" s="13"/>
      <c r="U2040" s="13"/>
      <c r="V2040" s="15"/>
      <c r="W2040" s="20"/>
      <c r="X2040" s="5"/>
      <c r="AA2040" s="6"/>
      <c r="AB2040" s="20"/>
      <c r="AC2040" s="11"/>
      <c r="AD2040" s="13"/>
      <c r="AE2040" s="13"/>
      <c r="AF2040" s="15"/>
      <c r="AG2040" s="20"/>
      <c r="AH2040" s="5"/>
      <c r="AK2040" s="6"/>
      <c r="AL2040" s="20"/>
      <c r="AM2040" s="11"/>
      <c r="AN2040" s="13"/>
      <c r="AO2040" s="13"/>
      <c r="AP2040" s="15"/>
      <c r="AR2040" s="5"/>
      <c r="AU2040" s="6"/>
      <c r="AW2040" s="11"/>
      <c r="AX2040" s="13"/>
      <c r="AY2040" s="13"/>
      <c r="AZ2040" s="15"/>
      <c r="BA2040" s="20"/>
      <c r="BB2040" s="5"/>
      <c r="BE2040" s="6"/>
      <c r="BG2040" s="11"/>
      <c r="BH2040" s="13"/>
      <c r="BI2040" s="13"/>
      <c r="BJ2040" s="15"/>
      <c r="BL2040" s="5"/>
      <c r="BO2040" s="6"/>
      <c r="BQ2040" s="11"/>
      <c r="BR2040" s="13"/>
      <c r="BS2040" s="13"/>
      <c r="BT2040" s="15"/>
      <c r="BU2040" s="20"/>
      <c r="BV2040" s="5"/>
      <c r="BY2040" s="6"/>
      <c r="CA2040" s="11"/>
      <c r="CB2040" s="13"/>
      <c r="CC2040" s="13"/>
      <c r="CD2040" s="15"/>
      <c r="CF2040" s="5"/>
      <c r="CI2040" s="6"/>
      <c r="CK2040" s="11"/>
      <c r="CL2040" s="13"/>
      <c r="CM2040" s="13"/>
      <c r="CN2040" s="15"/>
      <c r="CP2040" s="5"/>
      <c r="CS2040" s="6"/>
      <c r="CW2040" s="54"/>
    </row>
    <row r="2041" spans="1:101" ht="18" customHeight="1" thickBot="1">
      <c r="D2041" s="11" t="s">
        <v>101</v>
      </c>
      <c r="E2041" s="13"/>
      <c r="F2041" s="13" t="s">
        <v>102</v>
      </c>
      <c r="G2041" s="15"/>
      <c r="H2041" s="10"/>
      <c r="I2041" s="11" t="s">
        <v>106</v>
      </c>
      <c r="J2041" s="13"/>
      <c r="K2041" s="13" t="s">
        <v>105</v>
      </c>
      <c r="L2041" s="15"/>
      <c r="N2041" s="194" t="s">
        <v>16</v>
      </c>
      <c r="O2041" s="195"/>
      <c r="P2041" s="196" t="s">
        <v>17</v>
      </c>
      <c r="Q2041" s="197"/>
      <c r="S2041" s="11" t="s">
        <v>4</v>
      </c>
      <c r="T2041" s="13"/>
      <c r="U2041" s="13" t="s">
        <v>5</v>
      </c>
      <c r="V2041" s="15"/>
      <c r="W2041" s="20"/>
      <c r="X2041" s="194" t="s">
        <v>111</v>
      </c>
      <c r="Y2041" s="195"/>
      <c r="Z2041" s="196" t="s">
        <v>110</v>
      </c>
      <c r="AA2041" s="197"/>
      <c r="AB2041" s="20"/>
      <c r="AC2041" s="11" t="s">
        <v>18</v>
      </c>
      <c r="AD2041" s="13"/>
      <c r="AE2041" s="13" t="s">
        <v>19</v>
      </c>
      <c r="AF2041" s="15"/>
      <c r="AG2041" s="20"/>
      <c r="AH2041" s="194" t="s">
        <v>114</v>
      </c>
      <c r="AI2041" s="195"/>
      <c r="AJ2041" s="196" t="s">
        <v>115</v>
      </c>
      <c r="AK2041" s="197"/>
      <c r="AL2041" s="20"/>
      <c r="AM2041" s="11" t="s">
        <v>138</v>
      </c>
      <c r="AN2041" s="13"/>
      <c r="AO2041" s="13" t="s">
        <v>137</v>
      </c>
      <c r="AP2041" s="15"/>
      <c r="AR2041" s="194" t="s">
        <v>117</v>
      </c>
      <c r="AS2041" s="195"/>
      <c r="AT2041" s="196" t="s">
        <v>118</v>
      </c>
      <c r="AU2041" s="197"/>
      <c r="AV2041" s="36"/>
      <c r="AW2041" s="11" t="s">
        <v>142</v>
      </c>
      <c r="AX2041" s="13"/>
      <c r="AY2041" s="13" t="s">
        <v>141</v>
      </c>
      <c r="AZ2041" s="15"/>
      <c r="BA2041" s="20"/>
      <c r="BB2041" s="194" t="s">
        <v>122</v>
      </c>
      <c r="BC2041" s="195"/>
      <c r="BD2041" s="196" t="s">
        <v>121</v>
      </c>
      <c r="BE2041" s="197"/>
      <c r="BF2041" s="36"/>
      <c r="BG2041" s="11" t="s">
        <v>145</v>
      </c>
      <c r="BH2041" s="13"/>
      <c r="BI2041" s="13" t="s">
        <v>146</v>
      </c>
      <c r="BJ2041" s="15"/>
      <c r="BK2041" s="36"/>
      <c r="BL2041" s="194" t="s">
        <v>125</v>
      </c>
      <c r="BM2041" s="195"/>
      <c r="BN2041" s="196" t="s">
        <v>126</v>
      </c>
      <c r="BO2041" s="197"/>
      <c r="BP2041" s="36"/>
      <c r="BQ2041" s="11" t="s">
        <v>150</v>
      </c>
      <c r="BR2041" s="13"/>
      <c r="BS2041" s="13" t="s">
        <v>149</v>
      </c>
      <c r="BT2041" s="15"/>
      <c r="BU2041" s="20"/>
      <c r="BV2041" s="194" t="s">
        <v>129</v>
      </c>
      <c r="BW2041" s="195"/>
      <c r="BX2041" s="196" t="s">
        <v>130</v>
      </c>
      <c r="BY2041" s="197"/>
      <c r="BZ2041" s="36"/>
      <c r="CA2041" s="11" t="s">
        <v>154</v>
      </c>
      <c r="CB2041" s="13"/>
      <c r="CC2041" s="13" t="s">
        <v>153</v>
      </c>
      <c r="CD2041" s="15"/>
      <c r="CE2041" s="36"/>
      <c r="CF2041" s="194" t="s">
        <v>134</v>
      </c>
      <c r="CG2041" s="195"/>
      <c r="CH2041" s="196" t="s">
        <v>133</v>
      </c>
      <c r="CI2041" s="197"/>
      <c r="CK2041" s="11" t="s">
        <v>159</v>
      </c>
      <c r="CL2041" s="13"/>
      <c r="CM2041" s="13" t="s">
        <v>158</v>
      </c>
      <c r="CN2041" s="15"/>
      <c r="CP2041" s="109" t="s">
        <v>161</v>
      </c>
      <c r="CQ2041" s="110"/>
      <c r="CR2041" s="111" t="s">
        <v>162</v>
      </c>
      <c r="CS2041" s="112"/>
      <c r="CU2041" s="38" t="s">
        <v>29</v>
      </c>
      <c r="CW2041" s="55" t="s">
        <v>47</v>
      </c>
    </row>
    <row r="2042" spans="1:101" ht="18" customHeight="1" thickTop="1" thickBot="1">
      <c r="D2042" s="16">
        <v>0</v>
      </c>
      <c r="E2042" s="17">
        <f t="shared" ref="E2042" si="21668">$B2039*$E$4</f>
        <v>4.153848</v>
      </c>
      <c r="F2042" s="18">
        <v>1</v>
      </c>
      <c r="G2042" s="19">
        <v>0</v>
      </c>
      <c r="H2042" s="10"/>
      <c r="I2042" s="16">
        <v>0</v>
      </c>
      <c r="J2042" s="17">
        <v>0</v>
      </c>
      <c r="K2042" s="18">
        <v>1</v>
      </c>
      <c r="L2042" s="19">
        <v>0</v>
      </c>
      <c r="N2042" s="1">
        <f t="shared" ref="N2042" si="21669">D2042*I2039+F2042*I2042-E2042*J2039-G2042*J2042</f>
        <v>0</v>
      </c>
      <c r="O2042" s="4">
        <f t="shared" ref="O2042" si="21670">(D2042*J2039+E2042*I2039+F2042*J2042+G2042*I2042)</f>
        <v>4.153848</v>
      </c>
      <c r="P2042" s="2">
        <f t="shared" ref="P2042" si="21671">D2042*K2039+F2042*K2042-E2042*L2039-G2042*L2042</f>
        <v>-29.231306974592002</v>
      </c>
      <c r="Q2042" s="3">
        <f t="shared" ref="Q2042" si="21672">(D2042*L2039+E2042*K2039+F2042*L2042+G2042*K2042)</f>
        <v>0</v>
      </c>
      <c r="S2042" s="16">
        <v>0</v>
      </c>
      <c r="T2042" s="17">
        <f t="shared" ref="T2042" si="21673">$B2039*$T$4</f>
        <v>9.2028479999999995</v>
      </c>
      <c r="U2042" s="18">
        <v>1</v>
      </c>
      <c r="V2042" s="19">
        <v>0</v>
      </c>
      <c r="W2042" s="20"/>
      <c r="X2042" s="1">
        <f t="shared" ref="X2042" si="21674">N2042*S2039+P2042*S2042-O2042*T2039-Q2042*T2042</f>
        <v>0</v>
      </c>
      <c r="Y2042" s="4">
        <f t="shared" ref="Y2042" si="21675">(N2042*T2039+O2042*S2039+P2042*T2042+Q2042*S2042)</f>
        <v>-264.85742692851005</v>
      </c>
      <c r="Z2042" s="2">
        <f t="shared" ref="Z2042" si="21676">N2042*U2039+P2042*U2042-O2042*V2039-Q2042*V2042</f>
        <v>-29.231306974592002</v>
      </c>
      <c r="AA2042" s="3">
        <f t="shared" ref="AA2042" si="21677">(N2042*V2039+O2042*U2039+P2042*V2042+Q2042*U2042)</f>
        <v>0</v>
      </c>
      <c r="AB2042" s="20"/>
      <c r="AC2042" s="16">
        <v>0</v>
      </c>
      <c r="AD2042" s="17">
        <v>0</v>
      </c>
      <c r="AE2042" s="18">
        <v>1</v>
      </c>
      <c r="AF2042" s="19">
        <v>0</v>
      </c>
      <c r="AG2042" s="20"/>
      <c r="AH2042" s="1">
        <f t="shared" ref="AH2042" si="21678">X2042*AC2039+Z2042*AC2042-Y2042*AD2039-AA2042*AD2042</f>
        <v>0</v>
      </c>
      <c r="AI2042" s="4">
        <f t="shared" ref="AI2042" si="21679">(X2042*AD2039+Y2042*AC2039+Z2042*AD2042+AA2042*AC2042)</f>
        <v>-264.85742692851005</v>
      </c>
      <c r="AJ2042" s="2">
        <f t="shared" ref="AJ2042" si="21680">X2042*AE2039+Z2042*AE2042-Y2042*AF2039-AA2042*AF2042</f>
        <v>2283.9537377335091</v>
      </c>
      <c r="AK2042" s="3">
        <f t="shared" ref="AK2042" si="21681">(X2042*AF2039+Y2042*AE2039+Z2042*AF2042+AA2042*AE2042)</f>
        <v>0</v>
      </c>
      <c r="AL2042" s="20"/>
      <c r="AM2042" s="16">
        <v>0</v>
      </c>
      <c r="AN2042" s="17">
        <f t="shared" ref="AN2042" si="21682">$B2039*$AN$4</f>
        <v>9.7193759999999987</v>
      </c>
      <c r="AO2042" s="18">
        <v>1</v>
      </c>
      <c r="AP2042" s="19">
        <v>0</v>
      </c>
      <c r="AR2042" s="1">
        <f t="shared" ref="AR2042" si="21683">AH2042*AM2039+AJ2042*AM2042-AI2042*AN2039-AK2042*AN2042</f>
        <v>0</v>
      </c>
      <c r="AS2042" s="4">
        <f t="shared" ref="AS2042" si="21684">(AH2042*AN2039+AI2042*AM2039+AJ2042*AN2042+AK2042*AM2042)</f>
        <v>21933.747716708851</v>
      </c>
      <c r="AT2042" s="2">
        <f t="shared" ref="AT2042" si="21685">AH2042*AO2039+AJ2042*AO2042-AI2042*AP2039-AK2042*AP2042</f>
        <v>2283.9537377335091</v>
      </c>
      <c r="AU2042" s="3">
        <f t="shared" ref="AU2042" si="21686">(AH2042*AP2039+AI2042*AO2039+AJ2042*AP2042+AK2042*AO2042)</f>
        <v>0</v>
      </c>
      <c r="AV2042" s="20"/>
      <c r="AW2042" s="16">
        <v>0</v>
      </c>
      <c r="AX2042" s="17">
        <v>0</v>
      </c>
      <c r="AY2042" s="18">
        <v>1</v>
      </c>
      <c r="AZ2042" s="19">
        <v>0</v>
      </c>
      <c r="BA2042" s="20"/>
      <c r="BB2042" s="1">
        <f t="shared" ref="BB2042" si="21687">AR2042*AW2039+AT2042*AW2042-AS2042*AX2039-AU2042*AX2042</f>
        <v>0</v>
      </c>
      <c r="BC2042" s="4">
        <f t="shared" ref="BC2042" si="21688">(AR2042*AX2039+AS2042*AW2039+AT2042*AX2042+AU2042*AW2042)</f>
        <v>21933.747716708851</v>
      </c>
      <c r="BD2042" s="2">
        <f t="shared" ref="BD2042" si="21689">AR2042*AY2039+AT2042*AY2042-AS2042*AZ2039-AU2042*AZ2042</f>
        <v>-189278.79676193887</v>
      </c>
      <c r="BE2042" s="3">
        <f t="shared" ref="BE2042" si="21690">(AR2042*AZ2039+AS2042*AY2039+AT2042*AZ2042+AU2042*AY2042)</f>
        <v>0</v>
      </c>
      <c r="BF2042" s="20"/>
      <c r="BG2042" s="16">
        <v>0</v>
      </c>
      <c r="BH2042" s="17">
        <f t="shared" ref="BH2042" si="21691">$B2039*$BH$4</f>
        <v>9.2028479999999995</v>
      </c>
      <c r="BI2042" s="18">
        <v>1</v>
      </c>
      <c r="BJ2042" s="19">
        <v>0</v>
      </c>
      <c r="BK2042" s="20"/>
      <c r="BL2042" s="1">
        <f t="shared" ref="BL2042" si="21692">BB2042*BG2039+BD2042*BG2042-BC2042*BH2039-BE2042*BH2042</f>
        <v>0</v>
      </c>
      <c r="BM2042" s="4">
        <f t="shared" ref="BM2042" si="21693">(BB2042*BH2039+BC2042*BG2039+BD2042*BH2042+BE2042*BG2042)</f>
        <v>-1719970.2485063067</v>
      </c>
      <c r="BN2042" s="2">
        <f t="shared" ref="BN2042" si="21694">BB2042*BI2039+BD2042*BI2042-BC2042*BJ2039-BE2042*BJ2042</f>
        <v>-189278.79676193887</v>
      </c>
      <c r="BO2042" s="3">
        <f t="shared" ref="BO2042" si="21695">(BB2042*BJ2039+BC2042*BI2039+BD2042*BJ2042+BE2042*BI2042)</f>
        <v>0</v>
      </c>
      <c r="BP2042" s="20"/>
      <c r="BQ2042" s="16">
        <v>0</v>
      </c>
      <c r="BR2042" s="17">
        <v>0</v>
      </c>
      <c r="BS2042" s="18">
        <v>1</v>
      </c>
      <c r="BT2042" s="19">
        <v>0</v>
      </c>
      <c r="BU2042" s="20"/>
      <c r="BV2042" s="1">
        <f t="shared" ref="BV2042" si="21696">BL2042*BQ2039+BN2042*BQ2042-BM2042*BR2039-BO2042*BR2042</f>
        <v>0</v>
      </c>
      <c r="BW2042" s="4">
        <f t="shared" ref="BW2042" si="21697">(BL2042*BR2039+BM2042*BQ2039+BN2042*BR2042+BO2042*BQ2042)</f>
        <v>-1719970.2485063067</v>
      </c>
      <c r="BX2042" s="2">
        <f t="shared" ref="BX2042" si="21698">BL2042*BS2039+BN2042*BS2042-BM2042*BT2039-BO2042*BT2042</f>
        <v>12328499.554723104</v>
      </c>
      <c r="BY2042" s="3">
        <f t="shared" ref="BY2042" si="21699">(BL2042*BT2039+BM2042*BS2039+BN2042*BT2042+BO2042*BS2042)</f>
        <v>0</v>
      </c>
      <c r="BZ2042" s="20"/>
      <c r="CA2042" s="16">
        <v>0</v>
      </c>
      <c r="CB2042" s="17">
        <f t="shared" ref="CB2042" si="21700">$B2039*$CB$4</f>
        <v>4.153848</v>
      </c>
      <c r="CC2042" s="18">
        <v>1</v>
      </c>
      <c r="CD2042" s="19">
        <v>0</v>
      </c>
      <c r="CE2042" s="20"/>
      <c r="CF2042" s="1">
        <f t="shared" ref="CF2042" si="21701">BV2042*CA2039+BX2042*CA2042-BW2042*CB2039-BY2042*CB2042</f>
        <v>0</v>
      </c>
      <c r="CG2042" s="4">
        <f t="shared" ref="CG2042" si="21702">(BV2042*CB2039+BW2042*CA2039+BX2042*CB2042+BY2042*CA2042)</f>
        <v>49490742.969881147</v>
      </c>
      <c r="CH2042" s="2">
        <f t="shared" ref="CH2042" si="21703">BV2042*CC2039+BX2042*CC2042-BW2042*CD2039-BY2042*CD2042</f>
        <v>12328499.554723104</v>
      </c>
      <c r="CI2042" s="3">
        <f t="shared" ref="CI2042" si="21704">(BV2042*CD2039+BW2042*CC2039+BX2042*CD2042+BY2042*CC2042)</f>
        <v>0</v>
      </c>
      <c r="CK2042" s="16">
        <f t="shared" ref="CK2042" si="21705">1/$CL$4</f>
        <v>1</v>
      </c>
      <c r="CL2042" s="17">
        <v>0</v>
      </c>
      <c r="CM2042" s="18">
        <v>1</v>
      </c>
      <c r="CN2042" s="19">
        <v>0</v>
      </c>
      <c r="CP2042" s="1">
        <f t="shared" ref="CP2042" si="21706">CF2042*CK2039+CH2042*CK2042-CG2042*CL2039-CI2042*CL2042</f>
        <v>12328499.554723104</v>
      </c>
      <c r="CQ2042" s="4">
        <f t="shared" ref="CQ2042" si="21707">(CF2042*CL2039+CG2042*CK2039+CH2042*CL2042+CI2042*CK2042)</f>
        <v>49490742.969881147</v>
      </c>
      <c r="CR2042" s="2">
        <f t="shared" ref="CR2042" si="21708">CF2042*CM2039+CH2042*CM2042-CG2042*CN2039-CI2042*CN2042</f>
        <v>12328499.554723104</v>
      </c>
      <c r="CS2042" s="3">
        <f t="shared" ref="CS2042" si="21709">(CF2042*CN2039+CG2042*CM2039+CH2042*CN2042+CI2042*CM2042)</f>
        <v>0</v>
      </c>
      <c r="CU2042" s="39">
        <f t="shared" ref="CU2042" si="21710">(180/PI())*ATAN(-1*(CQ2039/CP2039))</f>
        <v>13.988087801749455</v>
      </c>
      <c r="CW2042" s="56">
        <f t="shared" ref="CW2042" si="21711">20*LOG(((1-(10^(CU2039/20)^2)*(1-((1-CW2039)/(1+CW2039))^2))^0.5))</f>
        <v>-3.8573098662131493E-15</v>
      </c>
    </row>
    <row r="2043" spans="1:101" ht="18" customHeight="1"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/>
      <c r="S2043" s="20"/>
      <c r="T2043" s="20"/>
      <c r="U2043" s="20"/>
      <c r="V2043" s="20"/>
      <c r="W2043" s="20"/>
      <c r="X2043" s="20"/>
      <c r="Y2043" s="20"/>
      <c r="Z2043" s="20"/>
      <c r="AA2043" s="20"/>
      <c r="AB2043" s="30"/>
      <c r="AC2043" s="20"/>
      <c r="AD2043" s="20"/>
      <c r="AE2043" s="20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</row>
    <row r="2044" spans="1:101" ht="18" customHeight="1"/>
    <row r="2045" spans="1:101" ht="18" customHeight="1" thickBot="1">
      <c r="A2045" s="23"/>
      <c r="B2045" s="23"/>
      <c r="C2045" s="23"/>
      <c r="D2045" s="20" t="s">
        <v>6</v>
      </c>
      <c r="E2045" s="20"/>
      <c r="F2045" s="20"/>
      <c r="G2045" s="20"/>
      <c r="H2045" s="20"/>
      <c r="I2045" s="20" t="s">
        <v>7</v>
      </c>
      <c r="J2045" s="20"/>
      <c r="K2045" s="20"/>
      <c r="L2045" s="20"/>
      <c r="M2045" s="23"/>
      <c r="N2045" s="23"/>
      <c r="O2045" s="24" t="s">
        <v>8</v>
      </c>
      <c r="P2045" s="23"/>
      <c r="Q2045" s="23"/>
      <c r="R2045" s="23"/>
      <c r="S2045" s="20"/>
      <c r="T2045" s="20" t="s">
        <v>9</v>
      </c>
      <c r="U2045" s="23"/>
      <c r="V2045" s="23"/>
      <c r="W2045" s="23"/>
      <c r="X2045" s="23"/>
      <c r="Y2045" s="24" t="s">
        <v>10</v>
      </c>
      <c r="Z2045" s="23"/>
      <c r="AA2045" s="23"/>
      <c r="AB2045" s="23"/>
      <c r="AC2045" s="24" t="s">
        <v>11</v>
      </c>
      <c r="AD2045" s="20"/>
      <c r="AE2045" s="20"/>
      <c r="AF2045" s="20"/>
      <c r="AG2045" s="20"/>
      <c r="AH2045" s="23"/>
      <c r="AI2045" s="24" t="s">
        <v>12</v>
      </c>
      <c r="AJ2045" s="23"/>
      <c r="AK2045" s="23"/>
      <c r="AL2045" s="20"/>
      <c r="AM2045" s="24" t="s">
        <v>21</v>
      </c>
      <c r="AN2045" s="20"/>
      <c r="AO2045" s="23"/>
      <c r="AP2045" s="23"/>
      <c r="AQ2045" s="23"/>
      <c r="AR2045" s="23"/>
      <c r="AS2045" s="24" t="s">
        <v>87</v>
      </c>
      <c r="AT2045" s="23"/>
      <c r="AU2045" s="23"/>
      <c r="AV2045" s="23"/>
      <c r="AW2045" s="24" t="s">
        <v>22</v>
      </c>
      <c r="AX2045" s="20"/>
      <c r="AY2045" s="20"/>
      <c r="AZ2045" s="20"/>
      <c r="BA2045" s="20"/>
      <c r="BB2045" s="23"/>
      <c r="BC2045" s="24" t="s">
        <v>13</v>
      </c>
      <c r="BD2045" s="23"/>
      <c r="BE2045" s="23"/>
      <c r="BF2045" s="23"/>
      <c r="BG2045" s="24" t="s">
        <v>23</v>
      </c>
      <c r="BH2045" s="20"/>
      <c r="BI2045" s="23"/>
      <c r="BJ2045" s="23"/>
      <c r="BK2045" s="23"/>
      <c r="BL2045" s="23"/>
      <c r="BM2045" s="24" t="s">
        <v>24</v>
      </c>
      <c r="BN2045" s="23"/>
      <c r="BO2045" s="23"/>
      <c r="BP2045" s="23"/>
      <c r="BQ2045" s="24" t="s">
        <v>22</v>
      </c>
      <c r="BR2045" s="20"/>
      <c r="BS2045" s="20"/>
      <c r="BT2045" s="20"/>
      <c r="BU2045" s="20"/>
      <c r="BV2045" s="23"/>
      <c r="BW2045" s="24" t="s">
        <v>25</v>
      </c>
      <c r="BX2045" s="23"/>
      <c r="BY2045" s="23"/>
      <c r="BZ2045" s="23"/>
      <c r="CA2045" s="24" t="s">
        <v>23</v>
      </c>
      <c r="CB2045" s="20"/>
      <c r="CC2045" s="23"/>
      <c r="CD2045" s="23"/>
      <c r="CE2045" s="23"/>
      <c r="CF2045" s="23"/>
      <c r="CG2045" s="24" t="s">
        <v>88</v>
      </c>
      <c r="CH2045" s="23"/>
      <c r="CI2045" s="23"/>
      <c r="CJ2045" s="23"/>
      <c r="CK2045" s="24" t="s">
        <v>155</v>
      </c>
      <c r="CL2045" s="24"/>
      <c r="CM2045" s="23"/>
      <c r="CN2045" s="23"/>
      <c r="CO2045" s="23"/>
      <c r="CP2045" s="23"/>
      <c r="CQ2045" s="24" t="s">
        <v>89</v>
      </c>
      <c r="CR2045" s="23"/>
      <c r="CS2045" s="23"/>
    </row>
    <row r="2046" spans="1:101" ht="18" customHeight="1" thickBot="1">
      <c r="A2046" s="23"/>
      <c r="B2046" s="33"/>
      <c r="C2046" s="23"/>
      <c r="D2046" s="7" t="s">
        <v>99</v>
      </c>
      <c r="E2046" s="8"/>
      <c r="F2046" s="8" t="s">
        <v>100</v>
      </c>
      <c r="G2046" s="9"/>
      <c r="H2046" s="10"/>
      <c r="I2046" s="7" t="s">
        <v>103</v>
      </c>
      <c r="J2046" s="8"/>
      <c r="K2046" s="8" t="s">
        <v>104</v>
      </c>
      <c r="L2046" s="9"/>
      <c r="M2046" s="23"/>
      <c r="N2046" s="194" t="s">
        <v>74</v>
      </c>
      <c r="O2046" s="195"/>
      <c r="P2046" s="196" t="s">
        <v>75</v>
      </c>
      <c r="Q2046" s="197"/>
      <c r="R2046" s="23"/>
      <c r="S2046" s="7" t="s">
        <v>2</v>
      </c>
      <c r="T2046" s="8"/>
      <c r="U2046" s="8" t="s">
        <v>3</v>
      </c>
      <c r="V2046" s="9"/>
      <c r="W2046" s="20"/>
      <c r="X2046" s="194" t="s">
        <v>108</v>
      </c>
      <c r="Y2046" s="195"/>
      <c r="Z2046" s="196" t="s">
        <v>109</v>
      </c>
      <c r="AA2046" s="197"/>
      <c r="AB2046" s="20"/>
      <c r="AC2046" s="7" t="s">
        <v>107</v>
      </c>
      <c r="AD2046" s="8"/>
      <c r="AE2046" s="8" t="s">
        <v>14</v>
      </c>
      <c r="AF2046" s="9"/>
      <c r="AG2046" s="20"/>
      <c r="AH2046" s="194" t="s">
        <v>112</v>
      </c>
      <c r="AI2046" s="195"/>
      <c r="AJ2046" s="196" t="s">
        <v>113</v>
      </c>
      <c r="AK2046" s="197"/>
      <c r="AL2046" s="20"/>
      <c r="AM2046" s="106" t="s">
        <v>135</v>
      </c>
      <c r="AN2046" s="107"/>
      <c r="AO2046" s="107" t="s">
        <v>136</v>
      </c>
      <c r="AP2046" s="108"/>
      <c r="AQ2046" s="23"/>
      <c r="AR2046" s="194" t="s">
        <v>116</v>
      </c>
      <c r="AS2046" s="195"/>
      <c r="AT2046" s="196" t="s">
        <v>0</v>
      </c>
      <c r="AU2046" s="197"/>
      <c r="AV2046" s="36"/>
      <c r="AW2046" s="7" t="s">
        <v>139</v>
      </c>
      <c r="AX2046" s="8"/>
      <c r="AY2046" s="8" t="s">
        <v>140</v>
      </c>
      <c r="AZ2046" s="9"/>
      <c r="BA2046" s="20"/>
      <c r="BB2046" s="194" t="s">
        <v>119</v>
      </c>
      <c r="BC2046" s="195"/>
      <c r="BD2046" s="196" t="s">
        <v>120</v>
      </c>
      <c r="BE2046" s="197"/>
      <c r="BF2046" s="36"/>
      <c r="BG2046" s="190" t="s">
        <v>143</v>
      </c>
      <c r="BH2046" s="191"/>
      <c r="BI2046" s="192" t="s">
        <v>144</v>
      </c>
      <c r="BJ2046" s="193"/>
      <c r="BK2046" s="36"/>
      <c r="BL2046" s="194" t="s">
        <v>123</v>
      </c>
      <c r="BM2046" s="195"/>
      <c r="BN2046" s="196" t="s">
        <v>124</v>
      </c>
      <c r="BO2046" s="197"/>
      <c r="BP2046" s="36"/>
      <c r="BQ2046" s="7" t="s">
        <v>147</v>
      </c>
      <c r="BR2046" s="8"/>
      <c r="BS2046" s="8" t="s">
        <v>148</v>
      </c>
      <c r="BT2046" s="9"/>
      <c r="BU2046" s="20"/>
      <c r="BV2046" s="194" t="s">
        <v>127</v>
      </c>
      <c r="BW2046" s="195"/>
      <c r="BX2046" s="196" t="s">
        <v>128</v>
      </c>
      <c r="BY2046" s="197"/>
      <c r="BZ2046" s="36"/>
      <c r="CA2046" s="7" t="s">
        <v>151</v>
      </c>
      <c r="CB2046" s="8"/>
      <c r="CC2046" s="8" t="s">
        <v>152</v>
      </c>
      <c r="CD2046" s="9"/>
      <c r="CE2046" s="36"/>
      <c r="CF2046" s="194" t="s">
        <v>131</v>
      </c>
      <c r="CG2046" s="195"/>
      <c r="CH2046" s="196" t="s">
        <v>132</v>
      </c>
      <c r="CI2046" s="197"/>
      <c r="CJ2046" s="23"/>
      <c r="CK2046" s="7" t="s">
        <v>156</v>
      </c>
      <c r="CL2046" s="8"/>
      <c r="CM2046" s="8" t="s">
        <v>157</v>
      </c>
      <c r="CN2046" s="9"/>
      <c r="CO2046" s="23"/>
      <c r="CP2046" s="194" t="s">
        <v>160</v>
      </c>
      <c r="CQ2046" s="195"/>
      <c r="CR2046" s="196" t="s">
        <v>132</v>
      </c>
      <c r="CS2046" s="197"/>
      <c r="CU2046" s="26" t="s">
        <v>15</v>
      </c>
      <c r="CW2046" s="52" t="s">
        <v>46</v>
      </c>
    </row>
    <row r="2047" spans="1:101" ht="18" customHeight="1" thickTop="1" thickBot="1">
      <c r="B2047" s="34">
        <v>5.15</v>
      </c>
      <c r="D2047" s="11">
        <v>1</v>
      </c>
      <c r="E2047" s="12">
        <v>0</v>
      </c>
      <c r="F2047" s="13">
        <v>0</v>
      </c>
      <c r="G2047" s="14">
        <v>0</v>
      </c>
      <c r="H2047" s="10"/>
      <c r="I2047" s="11">
        <v>1</v>
      </c>
      <c r="J2047" s="12">
        <v>0</v>
      </c>
      <c r="K2047" s="13">
        <v>0</v>
      </c>
      <c r="L2047" s="40">
        <f t="shared" ref="L2047" si="21712">$B2047*$J$4</f>
        <v>7.3492560000000013</v>
      </c>
      <c r="N2047" s="1">
        <f t="shared" ref="N2047" si="21713">D2047*I2047+F2047*I2050-E2047*J2047-G2047*J2050</f>
        <v>1</v>
      </c>
      <c r="O2047" s="4">
        <f t="shared" ref="O2047" si="21714">(D2047*J2047+E2047*I2047+F2047*J2050+G2047*I2050)</f>
        <v>0</v>
      </c>
      <c r="P2047" s="2">
        <f t="shared" ref="P2047" si="21715">D2047*K2047+F2047*K2050-E2047*L2047-G2047*L2050</f>
        <v>0</v>
      </c>
      <c r="Q2047" s="3">
        <f t="shared" ref="Q2047" si="21716">(D2047*L2047+E2047*K2047+F2047*L2050+G2047*K2050)</f>
        <v>7.3492560000000013</v>
      </c>
      <c r="S2047" s="11">
        <v>1</v>
      </c>
      <c r="T2047" s="12">
        <v>0</v>
      </c>
      <c r="U2047" s="13">
        <v>0</v>
      </c>
      <c r="V2047" s="13">
        <v>0</v>
      </c>
      <c r="W2047" s="20"/>
      <c r="X2047" s="1">
        <f t="shared" ref="X2047" si="21717">N2047*S2047+P2047*S2050-O2047*T2047-Q2047*T2050</f>
        <v>-67.297165154432022</v>
      </c>
      <c r="Y2047" s="4">
        <f t="shared" ref="Y2047" si="21718">(N2047*T2047+O2047*S2047+P2047*T2050+Q2047*S2050)</f>
        <v>0</v>
      </c>
      <c r="Z2047" s="2">
        <f t="shared" ref="Z2047" si="21719">N2047*U2047+P2047*U2050-O2047*V2047-Q2047*V2050</f>
        <v>0</v>
      </c>
      <c r="AA2047" s="3">
        <f t="shared" ref="AA2047" si="21720">(N2047*V2047+O2047*U2047+P2047*V2050+Q2047*U2050)</f>
        <v>7.3492560000000013</v>
      </c>
      <c r="AB2047" s="20"/>
      <c r="AC2047" s="11">
        <v>1</v>
      </c>
      <c r="AD2047" s="12">
        <v>0</v>
      </c>
      <c r="AE2047" s="13">
        <v>0</v>
      </c>
      <c r="AF2047" s="40">
        <f t="shared" ref="AF2047" si="21721">$B2047*$AD$4</f>
        <v>8.8193235000000012</v>
      </c>
      <c r="AG2047" s="20"/>
      <c r="AH2047" s="1">
        <f t="shared" ref="AH2047" si="21722">X2047*AC2047+Z2047*AC2050-Y2047*AD2047-AA2047*AD2050</f>
        <v>-67.297165154432022</v>
      </c>
      <c r="AI2047" s="4">
        <f t="shared" ref="AI2047" si="21723">(X2047*AD2047+Y2047*AC2047+Z2047*AD2050+AA2047*AC2050)</f>
        <v>0</v>
      </c>
      <c r="AJ2047" s="2">
        <f t="shared" ref="AJ2047" si="21724">X2047*AE2047+Z2047*AE2050-Y2047*AF2047-AA2047*AF2050</f>
        <v>0</v>
      </c>
      <c r="AK2047" s="3">
        <f t="shared" ref="AK2047" si="21725">(X2047*AF2047+Y2047*AE2047+Z2047*AF2050+AA2047*AE2050)</f>
        <v>-586.16621412986353</v>
      </c>
      <c r="AL2047" s="20"/>
      <c r="AM2047" s="11">
        <v>1</v>
      </c>
      <c r="AN2047" s="12">
        <v>0</v>
      </c>
      <c r="AO2047" s="13">
        <v>0</v>
      </c>
      <c r="AP2047" s="14">
        <v>0</v>
      </c>
      <c r="AR2047" s="1">
        <f t="shared" ref="AR2047" si="21726">AH2047*AM2047+AJ2047*AM2050-AI2047*AN2047-AK2047*AN2050</f>
        <v>5685.7272746822309</v>
      </c>
      <c r="AS2047" s="4">
        <f t="shared" ref="AS2047" si="21727">(AH2047*AN2047+AI2047*AM2047+AJ2047*AN2050+AK2047*AM2050)</f>
        <v>0</v>
      </c>
      <c r="AT2047" s="2">
        <f t="shared" ref="AT2047" si="21728">AH2047*AO2047+AJ2047*AO2050-AI2047*AP2047-AK2047*AP2050</f>
        <v>0</v>
      </c>
      <c r="AU2047" s="3">
        <f t="shared" ref="AU2047" si="21729">(AH2047*AP2047+AI2047*AO2047+AJ2047*AP2050+AK2047*AO2050)</f>
        <v>-586.16621412986353</v>
      </c>
      <c r="AV2047" s="20"/>
      <c r="AW2047" s="11">
        <v>1</v>
      </c>
      <c r="AX2047" s="12">
        <v>0</v>
      </c>
      <c r="AY2047" s="13">
        <v>0</v>
      </c>
      <c r="AZ2047" s="40">
        <f t="shared" ref="AZ2047" si="21730">$B2047*$AX$4</f>
        <v>8.8193235000000012</v>
      </c>
      <c r="BA2047" s="20"/>
      <c r="BB2047" s="1">
        <f t="shared" ref="BB2047" si="21731">AR2047*AW2047+AT2047*AW2050-AS2047*AX2047-AU2047*AX2050</f>
        <v>5685.7272746822309</v>
      </c>
      <c r="BC2047" s="4">
        <f t="shared" ref="BC2047" si="21732">(AR2047*AX2047+AS2047*AW2047+AT2047*AX2050+AU2047*AW2050)</f>
        <v>0</v>
      </c>
      <c r="BD2047" s="2">
        <f t="shared" ref="BD2047" si="21733">AR2047*AY2047+AT2047*AY2050-AS2047*AZ2047-AU2047*AZ2050</f>
        <v>0</v>
      </c>
      <c r="BE2047" s="3">
        <f t="shared" ref="BE2047" si="21734">(AR2047*AZ2047+AS2047*AY2047+AT2047*AZ2050+AU2047*AY2050)</f>
        <v>49558.101954066093</v>
      </c>
      <c r="BF2047" s="20"/>
      <c r="BG2047" s="11">
        <v>1</v>
      </c>
      <c r="BH2047" s="12">
        <v>0</v>
      </c>
      <c r="BI2047" s="13">
        <v>0</v>
      </c>
      <c r="BJ2047" s="14">
        <v>0</v>
      </c>
      <c r="BK2047" s="20"/>
      <c r="BL2047" s="1">
        <f t="shared" ref="BL2047" si="21735">BB2047*BG2047+BD2047*BG2050-BC2047*BH2047-BE2047*BH2050</f>
        <v>-454861.28236779466</v>
      </c>
      <c r="BM2047" s="4">
        <f t="shared" ref="BM2047" si="21736">(BB2047*BH2047+BC2047*BG2047+BD2047*BH2050+BE2047*BG2050)</f>
        <v>0</v>
      </c>
      <c r="BN2047" s="2">
        <f t="shared" ref="BN2047" si="21737">BB2047*BI2047+BD2047*BI2050-BC2047*BJ2047-BE2047*BJ2050</f>
        <v>0</v>
      </c>
      <c r="BO2047" s="3">
        <f t="shared" ref="BO2047" si="21738">(BB2047*BJ2047+BC2047*BI2047+BD2047*BJ2050+BE2047*BI2050)</f>
        <v>49558.101954066093</v>
      </c>
      <c r="BP2047" s="20"/>
      <c r="BQ2047" s="11">
        <v>1</v>
      </c>
      <c r="BR2047" s="12">
        <v>0</v>
      </c>
      <c r="BS2047" s="13">
        <v>0</v>
      </c>
      <c r="BT2047" s="40">
        <f t="shared" ref="BT2047" si="21739">$B2047*BR$4</f>
        <v>7.3492560000000013</v>
      </c>
      <c r="BU2047" s="20"/>
      <c r="BV2047" s="1">
        <f t="shared" ref="BV2047" si="21740">BL2047*BQ2047+BN2047*BQ2050-BM2047*BR2047-BO2047*BR2050</f>
        <v>-454861.28236779466</v>
      </c>
      <c r="BW2047" s="4">
        <f t="shared" ref="BW2047" si="21741">(BL2047*BR2047+BM2047*BQ2047+BN2047*BR2050+BO2047*BQ2050)</f>
        <v>0</v>
      </c>
      <c r="BX2047" s="2">
        <f t="shared" ref="BX2047" si="21742">BL2047*BS2047+BN2047*BS2050-BM2047*BT2047-BO2047*BT2050</f>
        <v>0</v>
      </c>
      <c r="BY2047" s="3">
        <f t="shared" ref="BY2047" si="21743">(BL2047*BT2047+BM2047*BS2047+BN2047*BT2050+BO2047*BS2050)</f>
        <v>-3293333.9066551435</v>
      </c>
      <c r="BZ2047" s="20"/>
      <c r="CA2047" s="11">
        <v>1</v>
      </c>
      <c r="CB2047" s="12">
        <v>0</v>
      </c>
      <c r="CC2047" s="13">
        <v>0</v>
      </c>
      <c r="CD2047" s="14">
        <v>0</v>
      </c>
      <c r="CE2047" s="20"/>
      <c r="CF2047" s="1">
        <f t="shared" ref="CF2047" si="21744">BV2047*CA2047+BX2047*CA2050-BW2047*CB2047-BY2047*CB2050</f>
        <v>13359264.909138484</v>
      </c>
      <c r="CG2047" s="4">
        <f t="shared" ref="CG2047" si="21745">(BV2047*CB2047+BW2047*CA2047+BX2047*CB2050+BY2047*CA2050)</f>
        <v>0</v>
      </c>
      <c r="CH2047" s="2">
        <f t="shared" ref="CH2047" si="21746">BV2047*CC2047+BX2047*CC2050-BW2047*CD2047-BY2047*CD2050</f>
        <v>0</v>
      </c>
      <c r="CI2047" s="3">
        <f t="shared" ref="CI2047" si="21747">(BV2047*CD2047+BW2047*CC2047+BX2047*CD2050+BY2047*CC2050)</f>
        <v>-3293333.9066551435</v>
      </c>
      <c r="CJ2047" s="28"/>
      <c r="CK2047" s="11">
        <v>1</v>
      </c>
      <c r="CL2047" s="12">
        <v>0</v>
      </c>
      <c r="CM2047" s="13">
        <v>0</v>
      </c>
      <c r="CN2047" s="14">
        <v>0</v>
      </c>
      <c r="CP2047" s="1">
        <f t="shared" ref="CP2047" si="21748">CF2047*CK2047+CH2047*CK2050-CG2047*CL2047-CI2047*CL2050</f>
        <v>13359264.909138484</v>
      </c>
      <c r="CQ2047" s="4">
        <f t="shared" ref="CQ2047" si="21749">(CF2047*CL2047+CG2047*CK2047+CH2047*CL2050+CI2047*CK2050)</f>
        <v>-3293333.9066551435</v>
      </c>
      <c r="CR2047" s="2">
        <f t="shared" ref="CR2047" si="21750">CF2047*CM2047+CH2047*CM2050-CG2047*CN2047-CI2047*CN2050</f>
        <v>0</v>
      </c>
      <c r="CS2047" s="3">
        <f t="shared" ref="CS2047" si="21751">(CF2047*CN2047+CG2047*CM2047+CH2047*CN2050+CI2047*CM2050)</f>
        <v>-3293333.9066551435</v>
      </c>
      <c r="CU2047" s="29">
        <f t="shared" ref="CU2047" si="21752">20*LOG(((1+$CL$4)/$CL$4)/((CP2047+CP2050)^2+(CQ2047+CQ2050)^2)^0.5)</f>
        <v>-149.17043150089586</v>
      </c>
      <c r="CW2047" s="53">
        <f t="shared" ref="CW2047" si="21753">((CP2047^2+CQ2047^2)^0.5)/((CP2050^2+CQ2050^2)^0.5)</f>
        <v>0.24652059294088377</v>
      </c>
    </row>
    <row r="2048" spans="1:101" ht="18" customHeight="1" thickBot="1">
      <c r="D2048" s="11"/>
      <c r="E2048" s="13"/>
      <c r="F2048" s="13"/>
      <c r="G2048" s="15"/>
      <c r="H2048" s="10"/>
      <c r="I2048" s="11"/>
      <c r="J2048" s="13"/>
      <c r="K2048" s="13"/>
      <c r="L2048" s="15"/>
      <c r="N2048" s="5"/>
      <c r="Q2048" s="6"/>
      <c r="S2048" s="11"/>
      <c r="T2048" s="13"/>
      <c r="U2048" s="13"/>
      <c r="V2048" s="15"/>
      <c r="W2048" s="20"/>
      <c r="X2048" s="5"/>
      <c r="AA2048" s="6"/>
      <c r="AB2048" s="20"/>
      <c r="AC2048" s="11"/>
      <c r="AD2048" s="13"/>
      <c r="AE2048" s="13"/>
      <c r="AF2048" s="15"/>
      <c r="AG2048" s="20"/>
      <c r="AH2048" s="5"/>
      <c r="AK2048" s="6"/>
      <c r="AL2048" s="20"/>
      <c r="AM2048" s="11"/>
      <c r="AN2048" s="13"/>
      <c r="AO2048" s="13"/>
      <c r="AP2048" s="15"/>
      <c r="AR2048" s="5"/>
      <c r="AU2048" s="6"/>
      <c r="AW2048" s="11"/>
      <c r="AX2048" s="13"/>
      <c r="AY2048" s="13"/>
      <c r="AZ2048" s="15"/>
      <c r="BA2048" s="20"/>
      <c r="BB2048" s="5"/>
      <c r="BE2048" s="6"/>
      <c r="BG2048" s="11"/>
      <c r="BH2048" s="13"/>
      <c r="BI2048" s="13"/>
      <c r="BJ2048" s="15"/>
      <c r="BL2048" s="5"/>
      <c r="BO2048" s="6"/>
      <c r="BQ2048" s="11"/>
      <c r="BR2048" s="13"/>
      <c r="BS2048" s="13"/>
      <c r="BT2048" s="15"/>
      <c r="BU2048" s="20"/>
      <c r="BV2048" s="5"/>
      <c r="BY2048" s="6"/>
      <c r="CA2048" s="11"/>
      <c r="CB2048" s="13"/>
      <c r="CC2048" s="13"/>
      <c r="CD2048" s="15"/>
      <c r="CF2048" s="5"/>
      <c r="CI2048" s="6"/>
      <c r="CK2048" s="11"/>
      <c r="CL2048" s="13"/>
      <c r="CM2048" s="13"/>
      <c r="CN2048" s="15"/>
      <c r="CP2048" s="5"/>
      <c r="CS2048" s="6"/>
      <c r="CW2048" s="54"/>
    </row>
    <row r="2049" spans="1:101" ht="18" customHeight="1" thickBot="1">
      <c r="D2049" s="11" t="s">
        <v>101</v>
      </c>
      <c r="E2049" s="13"/>
      <c r="F2049" s="13" t="s">
        <v>102</v>
      </c>
      <c r="G2049" s="15"/>
      <c r="H2049" s="10"/>
      <c r="I2049" s="11" t="s">
        <v>106</v>
      </c>
      <c r="J2049" s="13"/>
      <c r="K2049" s="13" t="s">
        <v>105</v>
      </c>
      <c r="L2049" s="15"/>
      <c r="N2049" s="194" t="s">
        <v>16</v>
      </c>
      <c r="O2049" s="195"/>
      <c r="P2049" s="196" t="s">
        <v>17</v>
      </c>
      <c r="Q2049" s="197"/>
      <c r="S2049" s="11" t="s">
        <v>4</v>
      </c>
      <c r="T2049" s="13"/>
      <c r="U2049" s="13" t="s">
        <v>5</v>
      </c>
      <c r="V2049" s="15"/>
      <c r="W2049" s="20"/>
      <c r="X2049" s="194" t="s">
        <v>111</v>
      </c>
      <c r="Y2049" s="195"/>
      <c r="Z2049" s="196" t="s">
        <v>110</v>
      </c>
      <c r="AA2049" s="197"/>
      <c r="AB2049" s="20"/>
      <c r="AC2049" s="11" t="s">
        <v>18</v>
      </c>
      <c r="AD2049" s="13"/>
      <c r="AE2049" s="13" t="s">
        <v>19</v>
      </c>
      <c r="AF2049" s="15"/>
      <c r="AG2049" s="20"/>
      <c r="AH2049" s="194" t="s">
        <v>114</v>
      </c>
      <c r="AI2049" s="195"/>
      <c r="AJ2049" s="196" t="s">
        <v>115</v>
      </c>
      <c r="AK2049" s="197"/>
      <c r="AL2049" s="20"/>
      <c r="AM2049" s="11" t="s">
        <v>138</v>
      </c>
      <c r="AN2049" s="13"/>
      <c r="AO2049" s="13" t="s">
        <v>137</v>
      </c>
      <c r="AP2049" s="15"/>
      <c r="AR2049" s="194" t="s">
        <v>117</v>
      </c>
      <c r="AS2049" s="195"/>
      <c r="AT2049" s="196" t="s">
        <v>118</v>
      </c>
      <c r="AU2049" s="197"/>
      <c r="AV2049" s="36"/>
      <c r="AW2049" s="11" t="s">
        <v>142</v>
      </c>
      <c r="AX2049" s="13"/>
      <c r="AY2049" s="13" t="s">
        <v>141</v>
      </c>
      <c r="AZ2049" s="15"/>
      <c r="BA2049" s="20"/>
      <c r="BB2049" s="194" t="s">
        <v>122</v>
      </c>
      <c r="BC2049" s="195"/>
      <c r="BD2049" s="196" t="s">
        <v>121</v>
      </c>
      <c r="BE2049" s="197"/>
      <c r="BF2049" s="36"/>
      <c r="BG2049" s="11" t="s">
        <v>145</v>
      </c>
      <c r="BH2049" s="13"/>
      <c r="BI2049" s="13" t="s">
        <v>146</v>
      </c>
      <c r="BJ2049" s="15"/>
      <c r="BK2049" s="36"/>
      <c r="BL2049" s="194" t="s">
        <v>125</v>
      </c>
      <c r="BM2049" s="195"/>
      <c r="BN2049" s="196" t="s">
        <v>126</v>
      </c>
      <c r="BO2049" s="197"/>
      <c r="BP2049" s="36"/>
      <c r="BQ2049" s="11" t="s">
        <v>150</v>
      </c>
      <c r="BR2049" s="13"/>
      <c r="BS2049" s="13" t="s">
        <v>149</v>
      </c>
      <c r="BT2049" s="15"/>
      <c r="BU2049" s="20"/>
      <c r="BV2049" s="194" t="s">
        <v>129</v>
      </c>
      <c r="BW2049" s="195"/>
      <c r="BX2049" s="196" t="s">
        <v>130</v>
      </c>
      <c r="BY2049" s="197"/>
      <c r="BZ2049" s="36"/>
      <c r="CA2049" s="11" t="s">
        <v>154</v>
      </c>
      <c r="CB2049" s="13"/>
      <c r="CC2049" s="13" t="s">
        <v>153</v>
      </c>
      <c r="CD2049" s="15"/>
      <c r="CE2049" s="36"/>
      <c r="CF2049" s="194" t="s">
        <v>134</v>
      </c>
      <c r="CG2049" s="195"/>
      <c r="CH2049" s="196" t="s">
        <v>133</v>
      </c>
      <c r="CI2049" s="197"/>
      <c r="CK2049" s="11" t="s">
        <v>159</v>
      </c>
      <c r="CL2049" s="13"/>
      <c r="CM2049" s="13" t="s">
        <v>158</v>
      </c>
      <c r="CN2049" s="15"/>
      <c r="CP2049" s="109" t="s">
        <v>161</v>
      </c>
      <c r="CQ2049" s="110"/>
      <c r="CR2049" s="111" t="s">
        <v>162</v>
      </c>
      <c r="CS2049" s="112"/>
      <c r="CU2049" s="38" t="s">
        <v>29</v>
      </c>
      <c r="CW2049" s="55" t="s">
        <v>47</v>
      </c>
    </row>
    <row r="2050" spans="1:101" ht="18" customHeight="1" thickTop="1" thickBot="1">
      <c r="D2050" s="16">
        <v>0</v>
      </c>
      <c r="E2050" s="17">
        <f t="shared" ref="E2050" si="21754">$B2047*$E$4</f>
        <v>4.194572</v>
      </c>
      <c r="F2050" s="18">
        <v>1</v>
      </c>
      <c r="G2050" s="19">
        <v>0</v>
      </c>
      <c r="H2050" s="10"/>
      <c r="I2050" s="16">
        <v>0</v>
      </c>
      <c r="J2050" s="17">
        <v>0</v>
      </c>
      <c r="K2050" s="18">
        <v>1</v>
      </c>
      <c r="L2050" s="19">
        <v>0</v>
      </c>
      <c r="N2050" s="1">
        <f t="shared" ref="N2050" si="21755">D2050*I2047+F2050*I2050-E2050*J2047-G2050*J2050</f>
        <v>0</v>
      </c>
      <c r="O2050" s="4">
        <f t="shared" ref="O2050" si="21756">(D2050*J2047+E2050*I2047+F2050*J2050+G2050*I2050)</f>
        <v>4.194572</v>
      </c>
      <c r="P2050" s="2">
        <f t="shared" ref="P2050" si="21757">D2050*K2047+F2050*K2050-E2050*L2047-G2050*L2050</f>
        <v>-29.826983438432006</v>
      </c>
      <c r="Q2050" s="3">
        <f t="shared" ref="Q2050" si="21758">(D2050*L2047+E2050*K2047+F2050*L2050+G2050*K2050)</f>
        <v>0</v>
      </c>
      <c r="S2050" s="16">
        <v>0</v>
      </c>
      <c r="T2050" s="17">
        <f t="shared" ref="T2050" si="21759">$B2047*$T$4</f>
        <v>9.2930720000000004</v>
      </c>
      <c r="U2050" s="18">
        <v>1</v>
      </c>
      <c r="V2050" s="19">
        <v>0</v>
      </c>
      <c r="W2050" s="20"/>
      <c r="X2050" s="1">
        <f t="shared" ref="X2050" si="21760">N2050*S2047+P2050*S2050-O2050*T2047-Q2050*T2050</f>
        <v>0</v>
      </c>
      <c r="Y2050" s="4">
        <f t="shared" ref="Y2050" si="21761">(N2050*T2047+O2050*S2047+P2050*T2050+Q2050*S2050)</f>
        <v>-272.98973263615619</v>
      </c>
      <c r="Z2050" s="2">
        <f t="shared" ref="Z2050" si="21762">N2050*U2047+P2050*U2050-O2050*V2047-Q2050*V2050</f>
        <v>-29.826983438432006</v>
      </c>
      <c r="AA2050" s="3">
        <f t="shared" ref="AA2050" si="21763">(N2050*V2047+O2050*U2047+P2050*V2050+Q2050*U2050)</f>
        <v>0</v>
      </c>
      <c r="AB2050" s="20"/>
      <c r="AC2050" s="16">
        <v>0</v>
      </c>
      <c r="AD2050" s="17">
        <v>0</v>
      </c>
      <c r="AE2050" s="18">
        <v>1</v>
      </c>
      <c r="AF2050" s="19">
        <v>0</v>
      </c>
      <c r="AG2050" s="20"/>
      <c r="AH2050" s="1">
        <f t="shared" ref="AH2050" si="21764">X2050*AC2047+Z2050*AC2050-Y2050*AD2047-AA2050*AD2050</f>
        <v>0</v>
      </c>
      <c r="AI2050" s="4">
        <f t="shared" ref="AI2050" si="21765">(X2050*AD2047+Y2050*AC2047+Z2050*AD2050+AA2050*AC2050)</f>
        <v>-272.98973263615619</v>
      </c>
      <c r="AJ2050" s="2">
        <f t="shared" ref="AJ2050" si="21766">X2050*AE2047+Z2050*AE2050-Y2050*AF2047-AA2050*AF2050</f>
        <v>2377.7577808583378</v>
      </c>
      <c r="AK2050" s="3">
        <f t="shared" ref="AK2050" si="21767">(X2050*AF2047+Y2050*AE2047+Z2050*AF2050+AA2050*AE2050)</f>
        <v>0</v>
      </c>
      <c r="AL2050" s="20"/>
      <c r="AM2050" s="16">
        <v>0</v>
      </c>
      <c r="AN2050" s="17">
        <f t="shared" ref="AN2050" si="21768">$B2047*$AN$4</f>
        <v>9.8146640000000005</v>
      </c>
      <c r="AO2050" s="18">
        <v>1</v>
      </c>
      <c r="AP2050" s="19">
        <v>0</v>
      </c>
      <c r="AR2050" s="1">
        <f t="shared" ref="AR2050" si="21769">AH2050*AM2047+AJ2050*AM2050-AI2050*AN2047-AK2050*AN2050</f>
        <v>0</v>
      </c>
      <c r="AS2050" s="4">
        <f t="shared" ref="AS2050" si="21770">(AH2050*AN2047+AI2050*AM2047+AJ2050*AN2050+AK2050*AM2050)</f>
        <v>23063.90395987406</v>
      </c>
      <c r="AT2050" s="2">
        <f t="shared" ref="AT2050" si="21771">AH2050*AO2047+AJ2050*AO2050-AI2050*AP2047-AK2050*AP2050</f>
        <v>2377.7577808583378</v>
      </c>
      <c r="AU2050" s="3">
        <f t="shared" ref="AU2050" si="21772">(AH2050*AP2047+AI2050*AO2047+AJ2050*AP2050+AK2050*AO2050)</f>
        <v>0</v>
      </c>
      <c r="AV2050" s="20"/>
      <c r="AW2050" s="16">
        <v>0</v>
      </c>
      <c r="AX2050" s="17">
        <v>0</v>
      </c>
      <c r="AY2050" s="18">
        <v>1</v>
      </c>
      <c r="AZ2050" s="19">
        <v>0</v>
      </c>
      <c r="BA2050" s="20"/>
      <c r="BB2050" s="1">
        <f t="shared" ref="BB2050" si="21773">AR2050*AW2047+AT2050*AW2050-AS2050*AX2047-AU2050*AX2050</f>
        <v>0</v>
      </c>
      <c r="BC2050" s="4">
        <f t="shared" ref="BC2050" si="21774">(AR2050*AX2047+AS2050*AW2047+AT2050*AX2050+AU2050*AW2050)</f>
        <v>23063.90395987406</v>
      </c>
      <c r="BD2050" s="2">
        <f t="shared" ref="BD2050" si="21775">AR2050*AY2047+AT2050*AY2050-AS2050*AZ2047-AU2050*AZ2050</f>
        <v>-201030.27241420205</v>
      </c>
      <c r="BE2050" s="3">
        <f t="shared" ref="BE2050" si="21776">(AR2050*AZ2047+AS2050*AY2047+AT2050*AZ2050+AU2050*AY2050)</f>
        <v>0</v>
      </c>
      <c r="BF2050" s="20"/>
      <c r="BG2050" s="16">
        <v>0</v>
      </c>
      <c r="BH2050" s="17">
        <f t="shared" ref="BH2050" si="21777">$B2047*$BH$4</f>
        <v>9.2930720000000004</v>
      </c>
      <c r="BI2050" s="18">
        <v>1</v>
      </c>
      <c r="BJ2050" s="19">
        <v>0</v>
      </c>
      <c r="BK2050" s="20"/>
      <c r="BL2050" s="1">
        <f t="shared" ref="BL2050" si="21778">BB2050*BG2047+BD2050*BG2050-BC2050*BH2047-BE2050*BH2050</f>
        <v>0</v>
      </c>
      <c r="BM2050" s="4">
        <f t="shared" ref="BM2050" si="21779">(BB2050*BH2047+BC2050*BG2047+BD2050*BH2050+BE2050*BG2050)</f>
        <v>-1845124.8917649195</v>
      </c>
      <c r="BN2050" s="2">
        <f t="shared" ref="BN2050" si="21780">BB2050*BI2047+BD2050*BI2050-BC2050*BJ2047-BE2050*BJ2050</f>
        <v>-201030.27241420205</v>
      </c>
      <c r="BO2050" s="3">
        <f t="shared" ref="BO2050" si="21781">(BB2050*BJ2047+BC2050*BI2047+BD2050*BJ2050+BE2050*BI2050)</f>
        <v>0</v>
      </c>
      <c r="BP2050" s="20"/>
      <c r="BQ2050" s="16">
        <v>0</v>
      </c>
      <c r="BR2050" s="17">
        <v>0</v>
      </c>
      <c r="BS2050" s="18">
        <v>1</v>
      </c>
      <c r="BT2050" s="19">
        <v>0</v>
      </c>
      <c r="BU2050" s="20"/>
      <c r="BV2050" s="1">
        <f t="shared" ref="BV2050" si="21782">BL2050*BQ2047+BN2050*BQ2050-BM2050*BR2047-BO2050*BR2050</f>
        <v>0</v>
      </c>
      <c r="BW2050" s="4">
        <f t="shared" ref="BW2050" si="21783">(BL2050*BR2047+BM2050*BQ2047+BN2050*BR2050+BO2050*BQ2050)</f>
        <v>-1845124.8917649195</v>
      </c>
      <c r="BX2050" s="2">
        <f t="shared" ref="BX2050" si="21784">BL2050*BS2047+BN2050*BS2050-BM2050*BT2047-BO2050*BT2050</f>
        <v>13359264.909138486</v>
      </c>
      <c r="BY2050" s="3">
        <f t="shared" ref="BY2050" si="21785">(BL2050*BT2047+BM2050*BS2047+BN2050*BT2050+BO2050*BS2050)</f>
        <v>0</v>
      </c>
      <c r="BZ2050" s="20"/>
      <c r="CA2050" s="16">
        <v>0</v>
      </c>
      <c r="CB2050" s="17">
        <f t="shared" ref="CB2050" si="21786">$B2047*$CB$4</f>
        <v>4.194572</v>
      </c>
      <c r="CC2050" s="18">
        <v>1</v>
      </c>
      <c r="CD2050" s="19">
        <v>0</v>
      </c>
      <c r="CE2050" s="20"/>
      <c r="CF2050" s="1">
        <f t="shared" ref="CF2050" si="21787">BV2050*CA2047+BX2050*CA2050-BW2050*CB2047-BY2050*CB2050</f>
        <v>0</v>
      </c>
      <c r="CG2050" s="4">
        <f t="shared" ref="CG2050" si="21788">(BV2050*CB2047+BW2050*CA2047+BX2050*CB2050+BY2050*CA2050)</f>
        <v>54191273.636689916</v>
      </c>
      <c r="CH2050" s="2">
        <f t="shared" ref="CH2050" si="21789">BV2050*CC2047+BX2050*CC2050-BW2050*CD2047-BY2050*CD2050</f>
        <v>13359264.909138486</v>
      </c>
      <c r="CI2050" s="3">
        <f t="shared" ref="CI2050" si="21790">(BV2050*CD2047+BW2050*CC2047+BX2050*CD2050+BY2050*CC2050)</f>
        <v>0</v>
      </c>
      <c r="CK2050" s="16">
        <f t="shared" ref="CK2050" si="21791">1/$CL$4</f>
        <v>1</v>
      </c>
      <c r="CL2050" s="17">
        <v>0</v>
      </c>
      <c r="CM2050" s="18">
        <v>1</v>
      </c>
      <c r="CN2050" s="19">
        <v>0</v>
      </c>
      <c r="CP2050" s="1">
        <f t="shared" ref="CP2050" si="21792">CF2050*CK2047+CH2050*CK2050-CG2050*CL2047-CI2050*CL2050</f>
        <v>13359264.909138486</v>
      </c>
      <c r="CQ2050" s="4">
        <f t="shared" ref="CQ2050" si="21793">(CF2050*CL2047+CG2050*CK2047+CH2050*CL2050+CI2050*CK2050)</f>
        <v>54191273.636689916</v>
      </c>
      <c r="CR2050" s="2">
        <f t="shared" ref="CR2050" si="21794">CF2050*CM2047+CH2050*CM2050-CG2050*CN2047-CI2050*CN2050</f>
        <v>13359264.909138486</v>
      </c>
      <c r="CS2050" s="3">
        <f t="shared" ref="CS2050" si="21795">(CF2050*CN2047+CG2050*CM2047+CH2050*CN2050+CI2050*CM2050)</f>
        <v>0</v>
      </c>
      <c r="CU2050" s="39">
        <f t="shared" ref="CU2050" si="21796">(180/PI())*ATAN(-1*(CQ2047/CP2047))</f>
        <v>13.848461850909288</v>
      </c>
      <c r="CW2050" s="56">
        <f t="shared" ref="CW2050" si="21797">20*LOG(((1-(10^(CU2047/20)^2)*(1-((1-CW2047)/(1+CW2047))^2))^0.5))</f>
        <v>-3.8573098662131493E-15</v>
      </c>
    </row>
    <row r="2051" spans="1:101" ht="18" customHeight="1">
      <c r="E2051" s="20"/>
      <c r="F2051" s="20"/>
      <c r="G2051" s="20"/>
      <c r="H2051" s="20"/>
      <c r="I2051" s="20"/>
      <c r="J2051" s="20"/>
      <c r="K2051" s="20"/>
      <c r="L2051" s="20"/>
      <c r="M2051" s="20"/>
      <c r="N2051" s="20"/>
      <c r="O2051" s="20"/>
      <c r="P2051" s="20"/>
      <c r="Q2051" s="20"/>
      <c r="R2051" s="20"/>
      <c r="S2051" s="20"/>
      <c r="T2051" s="20"/>
      <c r="U2051" s="20"/>
      <c r="V2051" s="20"/>
      <c r="W2051" s="20"/>
      <c r="X2051" s="20"/>
      <c r="Y2051" s="20"/>
      <c r="Z2051" s="20"/>
      <c r="AA2051" s="20"/>
      <c r="AB2051" s="30"/>
      <c r="AC2051" s="20"/>
      <c r="AD2051" s="20"/>
      <c r="AE2051" s="20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</row>
    <row r="2052" spans="1:101" ht="18" customHeight="1"/>
    <row r="2053" spans="1:101" ht="18" customHeight="1" thickBot="1">
      <c r="A2053" s="23"/>
      <c r="B2053" s="23"/>
      <c r="C2053" s="23"/>
      <c r="D2053" s="20" t="s">
        <v>6</v>
      </c>
      <c r="E2053" s="20"/>
      <c r="F2053" s="20"/>
      <c r="G2053" s="20"/>
      <c r="H2053" s="20"/>
      <c r="I2053" s="20" t="s">
        <v>7</v>
      </c>
      <c r="J2053" s="20"/>
      <c r="K2053" s="20"/>
      <c r="L2053" s="20"/>
      <c r="M2053" s="23"/>
      <c r="N2053" s="23"/>
      <c r="O2053" s="24" t="s">
        <v>8</v>
      </c>
      <c r="P2053" s="23"/>
      <c r="Q2053" s="23"/>
      <c r="R2053" s="23"/>
      <c r="S2053" s="20"/>
      <c r="T2053" s="20" t="s">
        <v>9</v>
      </c>
      <c r="U2053" s="23"/>
      <c r="V2053" s="23"/>
      <c r="W2053" s="23"/>
      <c r="X2053" s="23"/>
      <c r="Y2053" s="24" t="s">
        <v>10</v>
      </c>
      <c r="Z2053" s="23"/>
      <c r="AA2053" s="23"/>
      <c r="AB2053" s="23"/>
      <c r="AC2053" s="24" t="s">
        <v>11</v>
      </c>
      <c r="AD2053" s="20"/>
      <c r="AE2053" s="20"/>
      <c r="AF2053" s="20"/>
      <c r="AG2053" s="20"/>
      <c r="AH2053" s="23"/>
      <c r="AI2053" s="24" t="s">
        <v>12</v>
      </c>
      <c r="AJ2053" s="23"/>
      <c r="AK2053" s="23"/>
      <c r="AL2053" s="20"/>
      <c r="AM2053" s="24" t="s">
        <v>21</v>
      </c>
      <c r="AN2053" s="20"/>
      <c r="AO2053" s="23"/>
      <c r="AP2053" s="23"/>
      <c r="AQ2053" s="23"/>
      <c r="AR2053" s="23"/>
      <c r="AS2053" s="24" t="s">
        <v>87</v>
      </c>
      <c r="AT2053" s="23"/>
      <c r="AU2053" s="23"/>
      <c r="AV2053" s="23"/>
      <c r="AW2053" s="24" t="s">
        <v>22</v>
      </c>
      <c r="AX2053" s="20"/>
      <c r="AY2053" s="20"/>
      <c r="AZ2053" s="20"/>
      <c r="BA2053" s="20"/>
      <c r="BB2053" s="23"/>
      <c r="BC2053" s="24" t="s">
        <v>13</v>
      </c>
      <c r="BD2053" s="23"/>
      <c r="BE2053" s="23"/>
      <c r="BF2053" s="23"/>
      <c r="BG2053" s="24" t="s">
        <v>23</v>
      </c>
      <c r="BH2053" s="20"/>
      <c r="BI2053" s="23"/>
      <c r="BJ2053" s="23"/>
      <c r="BK2053" s="23"/>
      <c r="BL2053" s="23"/>
      <c r="BM2053" s="24" t="s">
        <v>24</v>
      </c>
      <c r="BN2053" s="23"/>
      <c r="BO2053" s="23"/>
      <c r="BP2053" s="23"/>
      <c r="BQ2053" s="24" t="s">
        <v>22</v>
      </c>
      <c r="BR2053" s="20"/>
      <c r="BS2053" s="20"/>
      <c r="BT2053" s="20"/>
      <c r="BU2053" s="20"/>
      <c r="BV2053" s="23"/>
      <c r="BW2053" s="24" t="s">
        <v>25</v>
      </c>
      <c r="BX2053" s="23"/>
      <c r="BY2053" s="23"/>
      <c r="BZ2053" s="23"/>
      <c r="CA2053" s="24" t="s">
        <v>23</v>
      </c>
      <c r="CB2053" s="20"/>
      <c r="CC2053" s="23"/>
      <c r="CD2053" s="23"/>
      <c r="CE2053" s="23"/>
      <c r="CF2053" s="23"/>
      <c r="CG2053" s="24" t="s">
        <v>88</v>
      </c>
      <c r="CH2053" s="23"/>
      <c r="CI2053" s="23"/>
      <c r="CJ2053" s="23"/>
      <c r="CK2053" s="24" t="s">
        <v>155</v>
      </c>
      <c r="CL2053" s="24"/>
      <c r="CM2053" s="23"/>
      <c r="CN2053" s="23"/>
      <c r="CO2053" s="23"/>
      <c r="CP2053" s="23"/>
      <c r="CQ2053" s="24" t="s">
        <v>89</v>
      </c>
      <c r="CR2053" s="23"/>
      <c r="CS2053" s="23"/>
    </row>
    <row r="2054" spans="1:101" ht="18" customHeight="1" thickBot="1">
      <c r="A2054" s="23"/>
      <c r="B2054" s="33"/>
      <c r="C2054" s="23"/>
      <c r="D2054" s="7" t="s">
        <v>99</v>
      </c>
      <c r="E2054" s="8"/>
      <c r="F2054" s="8" t="s">
        <v>100</v>
      </c>
      <c r="G2054" s="9"/>
      <c r="H2054" s="10"/>
      <c r="I2054" s="7" t="s">
        <v>103</v>
      </c>
      <c r="J2054" s="8"/>
      <c r="K2054" s="8" t="s">
        <v>104</v>
      </c>
      <c r="L2054" s="9"/>
      <c r="M2054" s="23"/>
      <c r="N2054" s="194" t="s">
        <v>74</v>
      </c>
      <c r="O2054" s="195"/>
      <c r="P2054" s="196" t="s">
        <v>75</v>
      </c>
      <c r="Q2054" s="197"/>
      <c r="R2054" s="23"/>
      <c r="S2054" s="7" t="s">
        <v>2</v>
      </c>
      <c r="T2054" s="8"/>
      <c r="U2054" s="8" t="s">
        <v>3</v>
      </c>
      <c r="V2054" s="9"/>
      <c r="W2054" s="20"/>
      <c r="X2054" s="194" t="s">
        <v>108</v>
      </c>
      <c r="Y2054" s="195"/>
      <c r="Z2054" s="196" t="s">
        <v>109</v>
      </c>
      <c r="AA2054" s="197"/>
      <c r="AB2054" s="20"/>
      <c r="AC2054" s="7" t="s">
        <v>107</v>
      </c>
      <c r="AD2054" s="8"/>
      <c r="AE2054" s="8" t="s">
        <v>14</v>
      </c>
      <c r="AF2054" s="9"/>
      <c r="AG2054" s="20"/>
      <c r="AH2054" s="194" t="s">
        <v>112</v>
      </c>
      <c r="AI2054" s="195"/>
      <c r="AJ2054" s="196" t="s">
        <v>113</v>
      </c>
      <c r="AK2054" s="197"/>
      <c r="AL2054" s="20"/>
      <c r="AM2054" s="106" t="s">
        <v>135</v>
      </c>
      <c r="AN2054" s="107"/>
      <c r="AO2054" s="107" t="s">
        <v>136</v>
      </c>
      <c r="AP2054" s="108"/>
      <c r="AQ2054" s="23"/>
      <c r="AR2054" s="194" t="s">
        <v>116</v>
      </c>
      <c r="AS2054" s="195"/>
      <c r="AT2054" s="196" t="s">
        <v>0</v>
      </c>
      <c r="AU2054" s="197"/>
      <c r="AV2054" s="36"/>
      <c r="AW2054" s="7" t="s">
        <v>139</v>
      </c>
      <c r="AX2054" s="8"/>
      <c r="AY2054" s="8" t="s">
        <v>140</v>
      </c>
      <c r="AZ2054" s="9"/>
      <c r="BA2054" s="20"/>
      <c r="BB2054" s="194" t="s">
        <v>119</v>
      </c>
      <c r="BC2054" s="195"/>
      <c r="BD2054" s="196" t="s">
        <v>120</v>
      </c>
      <c r="BE2054" s="197"/>
      <c r="BF2054" s="36"/>
      <c r="BG2054" s="190" t="s">
        <v>143</v>
      </c>
      <c r="BH2054" s="191"/>
      <c r="BI2054" s="192" t="s">
        <v>144</v>
      </c>
      <c r="BJ2054" s="193"/>
      <c r="BK2054" s="36"/>
      <c r="BL2054" s="194" t="s">
        <v>123</v>
      </c>
      <c r="BM2054" s="195"/>
      <c r="BN2054" s="196" t="s">
        <v>124</v>
      </c>
      <c r="BO2054" s="197"/>
      <c r="BP2054" s="36"/>
      <c r="BQ2054" s="7" t="s">
        <v>147</v>
      </c>
      <c r="BR2054" s="8"/>
      <c r="BS2054" s="8" t="s">
        <v>148</v>
      </c>
      <c r="BT2054" s="9"/>
      <c r="BU2054" s="20"/>
      <c r="BV2054" s="194" t="s">
        <v>127</v>
      </c>
      <c r="BW2054" s="195"/>
      <c r="BX2054" s="196" t="s">
        <v>128</v>
      </c>
      <c r="BY2054" s="197"/>
      <c r="BZ2054" s="36"/>
      <c r="CA2054" s="7" t="s">
        <v>151</v>
      </c>
      <c r="CB2054" s="8"/>
      <c r="CC2054" s="8" t="s">
        <v>152</v>
      </c>
      <c r="CD2054" s="9"/>
      <c r="CE2054" s="36"/>
      <c r="CF2054" s="194" t="s">
        <v>131</v>
      </c>
      <c r="CG2054" s="195"/>
      <c r="CH2054" s="196" t="s">
        <v>132</v>
      </c>
      <c r="CI2054" s="197"/>
      <c r="CJ2054" s="23"/>
      <c r="CK2054" s="7" t="s">
        <v>156</v>
      </c>
      <c r="CL2054" s="8"/>
      <c r="CM2054" s="8" t="s">
        <v>157</v>
      </c>
      <c r="CN2054" s="9"/>
      <c r="CO2054" s="23"/>
      <c r="CP2054" s="194" t="s">
        <v>160</v>
      </c>
      <c r="CQ2054" s="195"/>
      <c r="CR2054" s="196" t="s">
        <v>132</v>
      </c>
      <c r="CS2054" s="197"/>
      <c r="CU2054" s="26" t="s">
        <v>15</v>
      </c>
      <c r="CW2054" s="52" t="s">
        <v>46</v>
      </c>
    </row>
    <row r="2055" spans="1:101" ht="18" customHeight="1" thickTop="1" thickBot="1">
      <c r="B2055" s="34">
        <v>5.2</v>
      </c>
      <c r="D2055" s="11">
        <v>1</v>
      </c>
      <c r="E2055" s="12">
        <v>0</v>
      </c>
      <c r="F2055" s="13">
        <v>0</v>
      </c>
      <c r="G2055" s="14">
        <v>0</v>
      </c>
      <c r="H2055" s="10"/>
      <c r="I2055" s="11">
        <v>1</v>
      </c>
      <c r="J2055" s="12">
        <v>0</v>
      </c>
      <c r="K2055" s="13">
        <v>0</v>
      </c>
      <c r="L2055" s="40">
        <f t="shared" ref="L2055" si="21798">$B2055*$J$4</f>
        <v>7.4206080000000005</v>
      </c>
      <c r="N2055" s="1">
        <f t="shared" ref="N2055" si="21799">D2055*I2055+F2055*I2058-E2055*J2055-G2055*J2058</f>
        <v>1</v>
      </c>
      <c r="O2055" s="4">
        <f t="shared" ref="O2055" si="21800">(D2055*J2055+E2055*I2055+F2055*J2058+G2055*I2058)</f>
        <v>0</v>
      </c>
      <c r="P2055" s="2">
        <f t="shared" ref="P2055" si="21801">D2055*K2055+F2055*K2058-E2055*L2055-G2055*L2058</f>
        <v>0</v>
      </c>
      <c r="Q2055" s="3">
        <f t="shared" ref="Q2055" si="21802">(D2055*L2055+E2055*K2055+F2055*L2058+G2055*K2058)</f>
        <v>7.4206080000000005</v>
      </c>
      <c r="S2055" s="11">
        <v>1</v>
      </c>
      <c r="T2055" s="12">
        <v>0</v>
      </c>
      <c r="U2055" s="13">
        <v>0</v>
      </c>
      <c r="V2055" s="13">
        <v>0</v>
      </c>
      <c r="W2055" s="20"/>
      <c r="X2055" s="1">
        <f t="shared" ref="X2055" si="21803">N2055*S2055+P2055*S2058-O2055*T2055-Q2055*T2058</f>
        <v>-68.629761363968015</v>
      </c>
      <c r="Y2055" s="4">
        <f t="shared" ref="Y2055" si="21804">(N2055*T2055+O2055*S2055+P2055*T2058+Q2055*S2058)</f>
        <v>0</v>
      </c>
      <c r="Z2055" s="2">
        <f t="shared" ref="Z2055" si="21805">N2055*U2055+P2055*U2058-O2055*V2055-Q2055*V2058</f>
        <v>0</v>
      </c>
      <c r="AA2055" s="3">
        <f t="shared" ref="AA2055" si="21806">(N2055*V2055+O2055*U2055+P2055*V2058+Q2055*U2058)</f>
        <v>7.4206080000000005</v>
      </c>
      <c r="AB2055" s="20"/>
      <c r="AC2055" s="11">
        <v>1</v>
      </c>
      <c r="AD2055" s="12">
        <v>0</v>
      </c>
      <c r="AE2055" s="13">
        <v>0</v>
      </c>
      <c r="AF2055" s="40">
        <f t="shared" ref="AF2055" si="21807">$B2055*$AD$4</f>
        <v>8.904948000000001</v>
      </c>
      <c r="AG2055" s="20"/>
      <c r="AH2055" s="1">
        <f t="shared" ref="AH2055" si="21808">X2055*AC2055+Z2055*AC2058-Y2055*AD2055-AA2055*AD2058</f>
        <v>-68.629761363968015</v>
      </c>
      <c r="AI2055" s="4">
        <f t="shared" ref="AI2055" si="21809">(X2055*AD2055+Y2055*AC2055+Z2055*AD2058+AA2055*AC2058)</f>
        <v>0</v>
      </c>
      <c r="AJ2055" s="2">
        <f t="shared" ref="AJ2055" si="21810">X2055*AE2055+Z2055*AE2058-Y2055*AF2055-AA2055*AF2058</f>
        <v>0</v>
      </c>
      <c r="AK2055" s="3">
        <f t="shared" ref="AK2055" si="21811">(X2055*AF2055+Y2055*AE2055+Z2055*AF2058+AA2055*AE2058)</f>
        <v>-603.72384819854426</v>
      </c>
      <c r="AL2055" s="20"/>
      <c r="AM2055" s="11">
        <v>1</v>
      </c>
      <c r="AN2055" s="12">
        <v>0</v>
      </c>
      <c r="AO2055" s="13">
        <v>0</v>
      </c>
      <c r="AP2055" s="14">
        <v>0</v>
      </c>
      <c r="AR2055" s="1">
        <f t="shared" ref="AR2055" si="21812">AH2055*AM2055+AJ2055*AM2058-AI2055*AN2055-AK2055*AN2058</f>
        <v>5914.2445955388921</v>
      </c>
      <c r="AS2055" s="4">
        <f t="shared" ref="AS2055" si="21813">(AH2055*AN2055+AI2055*AM2055+AJ2055*AN2058+AK2055*AM2058)</f>
        <v>0</v>
      </c>
      <c r="AT2055" s="2">
        <f t="shared" ref="AT2055" si="21814">AH2055*AO2055+AJ2055*AO2058-AI2055*AP2055-AK2055*AP2058</f>
        <v>0</v>
      </c>
      <c r="AU2055" s="3">
        <f t="shared" ref="AU2055" si="21815">(AH2055*AP2055+AI2055*AO2055+AJ2055*AP2058+AK2055*AO2058)</f>
        <v>-603.72384819854426</v>
      </c>
      <c r="AV2055" s="20"/>
      <c r="AW2055" s="11">
        <v>1</v>
      </c>
      <c r="AX2055" s="12">
        <v>0</v>
      </c>
      <c r="AY2055" s="13">
        <v>0</v>
      </c>
      <c r="AZ2055" s="40">
        <f t="shared" ref="AZ2055" si="21816">$B2055*$AX$4</f>
        <v>8.904948000000001</v>
      </c>
      <c r="BA2055" s="20"/>
      <c r="BB2055" s="1">
        <f t="shared" ref="BB2055" si="21817">AR2055*AW2055+AT2055*AW2058-AS2055*AX2055-AU2055*AX2058</f>
        <v>5914.2445955388921</v>
      </c>
      <c r="BC2055" s="4">
        <f t="shared" ref="BC2055" si="21818">(AR2055*AX2055+AS2055*AW2055+AT2055*AX2058+AU2055*AW2058)</f>
        <v>0</v>
      </c>
      <c r="BD2055" s="2">
        <f t="shared" ref="BD2055" si="21819">AR2055*AY2055+AT2055*AY2058-AS2055*AZ2055-AU2055*AZ2058</f>
        <v>0</v>
      </c>
      <c r="BE2055" s="3">
        <f t="shared" ref="BE2055" si="21820">(AR2055*AZ2055+AS2055*AY2055+AT2055*AZ2058+AU2055*AY2058)</f>
        <v>52062.316734356325</v>
      </c>
      <c r="BF2055" s="20"/>
      <c r="BG2055" s="11">
        <v>1</v>
      </c>
      <c r="BH2055" s="12">
        <v>0</v>
      </c>
      <c r="BI2055" s="13">
        <v>0</v>
      </c>
      <c r="BJ2055" s="14">
        <v>0</v>
      </c>
      <c r="BK2055" s="20"/>
      <c r="BL2055" s="1">
        <f t="shared" ref="BL2055" si="21821">BB2055*BG2055+BD2055*BG2058-BC2055*BH2055-BE2055*BH2058</f>
        <v>-482601.88376867998</v>
      </c>
      <c r="BM2055" s="4">
        <f t="shared" ref="BM2055" si="21822">(BB2055*BH2055+BC2055*BG2055+BD2055*BH2058+BE2055*BG2058)</f>
        <v>0</v>
      </c>
      <c r="BN2055" s="2">
        <f t="shared" ref="BN2055" si="21823">BB2055*BI2055+BD2055*BI2058-BC2055*BJ2055-BE2055*BJ2058</f>
        <v>0</v>
      </c>
      <c r="BO2055" s="3">
        <f t="shared" ref="BO2055" si="21824">(BB2055*BJ2055+BC2055*BI2055+BD2055*BJ2058+BE2055*BI2058)</f>
        <v>52062.316734356325</v>
      </c>
      <c r="BP2055" s="20"/>
      <c r="BQ2055" s="11">
        <v>1</v>
      </c>
      <c r="BR2055" s="12">
        <v>0</v>
      </c>
      <c r="BS2055" s="13">
        <v>0</v>
      </c>
      <c r="BT2055" s="40">
        <f t="shared" ref="BT2055" si="21825">$B2055*BR$4</f>
        <v>7.4206080000000005</v>
      </c>
      <c r="BU2055" s="20"/>
      <c r="BV2055" s="1">
        <f t="shared" ref="BV2055" si="21826">BL2055*BQ2055+BN2055*BQ2058-BM2055*BR2055-BO2055*BR2058</f>
        <v>-482601.88376867998</v>
      </c>
      <c r="BW2055" s="4">
        <f t="shared" ref="BW2055" si="21827">(BL2055*BR2055+BM2055*BQ2055+BN2055*BR2058+BO2055*BQ2058)</f>
        <v>0</v>
      </c>
      <c r="BX2055" s="2">
        <f t="shared" ref="BX2055" si="21828">BL2055*BS2055+BN2055*BS2058-BM2055*BT2055-BO2055*BT2058</f>
        <v>0</v>
      </c>
      <c r="BY2055" s="3">
        <f t="shared" ref="BY2055" si="21829">(BL2055*BT2055+BM2055*BS2055+BN2055*BT2058+BO2055*BS2058)</f>
        <v>-3529137.0827745809</v>
      </c>
      <c r="BZ2055" s="20"/>
      <c r="CA2055" s="11">
        <v>1</v>
      </c>
      <c r="CB2055" s="12">
        <v>0</v>
      </c>
      <c r="CC2055" s="13">
        <v>0</v>
      </c>
      <c r="CD2055" s="14">
        <v>0</v>
      </c>
      <c r="CE2055" s="20"/>
      <c r="CF2055" s="1">
        <f t="shared" ref="CF2055" si="21830">BV2055*CA2055+BX2055*CA2058-BW2055*CB2055-BY2055*CB2058</f>
        <v>14464338.286358172</v>
      </c>
      <c r="CG2055" s="4">
        <f t="shared" ref="CG2055" si="21831">(BV2055*CB2055+BW2055*CA2055+BX2055*CB2058+BY2055*CA2058)</f>
        <v>0</v>
      </c>
      <c r="CH2055" s="2">
        <f t="shared" ref="CH2055" si="21832">BV2055*CC2055+BX2055*CC2058-BW2055*CD2055-BY2055*CD2058</f>
        <v>0</v>
      </c>
      <c r="CI2055" s="3">
        <f t="shared" ref="CI2055" si="21833">(BV2055*CD2055+BW2055*CC2055+BX2055*CD2058+BY2055*CC2058)</f>
        <v>-3529137.0827745809</v>
      </c>
      <c r="CJ2055" s="28"/>
      <c r="CK2055" s="11">
        <v>1</v>
      </c>
      <c r="CL2055" s="12">
        <v>0</v>
      </c>
      <c r="CM2055" s="13">
        <v>0</v>
      </c>
      <c r="CN2055" s="14">
        <v>0</v>
      </c>
      <c r="CP2055" s="1">
        <f t="shared" ref="CP2055" si="21834">CF2055*CK2055+CH2055*CK2058-CG2055*CL2055-CI2055*CL2058</f>
        <v>14464338.286358172</v>
      </c>
      <c r="CQ2055" s="4">
        <f t="shared" ref="CQ2055" si="21835">(CF2055*CL2055+CG2055*CK2055+CH2055*CL2058+CI2055*CK2058)</f>
        <v>-3529137.0827745809</v>
      </c>
      <c r="CR2055" s="2">
        <f t="shared" ref="CR2055" si="21836">CF2055*CM2055+CH2055*CM2058-CG2055*CN2055-CI2055*CN2058</f>
        <v>0</v>
      </c>
      <c r="CS2055" s="3">
        <f t="shared" ref="CS2055" si="21837">(CF2055*CN2055+CG2055*CM2055+CH2055*CN2058+CI2055*CM2058)</f>
        <v>-3529137.0827745809</v>
      </c>
      <c r="CU2055" s="29">
        <f t="shared" ref="CU2055" si="21838">20*LOG(((1+$CL$4)/$CL$4)/((CP2055+CP2058)^2+(CQ2055+CQ2058)^2)^0.5)</f>
        <v>-149.94024203244632</v>
      </c>
      <c r="CW2055" s="53">
        <f t="shared" ref="CW2055" si="21839">((CP2055^2+CQ2055^2)^0.5)/((CP2058^2+CQ2058^2)^0.5)</f>
        <v>0.24398883743634867</v>
      </c>
    </row>
    <row r="2056" spans="1:101" ht="18" customHeight="1" thickBot="1">
      <c r="D2056" s="11"/>
      <c r="E2056" s="13"/>
      <c r="F2056" s="13"/>
      <c r="G2056" s="15"/>
      <c r="H2056" s="10"/>
      <c r="I2056" s="11"/>
      <c r="J2056" s="13"/>
      <c r="K2056" s="13"/>
      <c r="L2056" s="15"/>
      <c r="N2056" s="5"/>
      <c r="Q2056" s="6"/>
      <c r="S2056" s="11"/>
      <c r="T2056" s="13"/>
      <c r="U2056" s="13"/>
      <c r="V2056" s="15"/>
      <c r="W2056" s="20"/>
      <c r="X2056" s="5"/>
      <c r="AA2056" s="6"/>
      <c r="AB2056" s="20"/>
      <c r="AC2056" s="11"/>
      <c r="AD2056" s="13"/>
      <c r="AE2056" s="13"/>
      <c r="AF2056" s="15"/>
      <c r="AG2056" s="20"/>
      <c r="AH2056" s="5"/>
      <c r="AK2056" s="6"/>
      <c r="AL2056" s="20"/>
      <c r="AM2056" s="11"/>
      <c r="AN2056" s="13"/>
      <c r="AO2056" s="13"/>
      <c r="AP2056" s="15"/>
      <c r="AR2056" s="5"/>
      <c r="AU2056" s="6"/>
      <c r="AW2056" s="11"/>
      <c r="AX2056" s="13"/>
      <c r="AY2056" s="13"/>
      <c r="AZ2056" s="15"/>
      <c r="BA2056" s="20"/>
      <c r="BB2056" s="5"/>
      <c r="BE2056" s="6"/>
      <c r="BG2056" s="11"/>
      <c r="BH2056" s="13"/>
      <c r="BI2056" s="13"/>
      <c r="BJ2056" s="15"/>
      <c r="BL2056" s="5"/>
      <c r="BO2056" s="6"/>
      <c r="BQ2056" s="11"/>
      <c r="BR2056" s="13"/>
      <c r="BS2056" s="13"/>
      <c r="BT2056" s="15"/>
      <c r="BU2056" s="20"/>
      <c r="BV2056" s="5"/>
      <c r="BY2056" s="6"/>
      <c r="CA2056" s="11"/>
      <c r="CB2056" s="13"/>
      <c r="CC2056" s="13"/>
      <c r="CD2056" s="15"/>
      <c r="CF2056" s="5"/>
      <c r="CI2056" s="6"/>
      <c r="CK2056" s="11"/>
      <c r="CL2056" s="13"/>
      <c r="CM2056" s="13"/>
      <c r="CN2056" s="15"/>
      <c r="CP2056" s="5"/>
      <c r="CS2056" s="6"/>
      <c r="CW2056" s="54"/>
    </row>
    <row r="2057" spans="1:101" ht="18" customHeight="1" thickBot="1">
      <c r="D2057" s="11" t="s">
        <v>101</v>
      </c>
      <c r="E2057" s="13"/>
      <c r="F2057" s="13" t="s">
        <v>102</v>
      </c>
      <c r="G2057" s="15"/>
      <c r="H2057" s="10"/>
      <c r="I2057" s="11" t="s">
        <v>106</v>
      </c>
      <c r="J2057" s="13"/>
      <c r="K2057" s="13" t="s">
        <v>105</v>
      </c>
      <c r="L2057" s="15"/>
      <c r="N2057" s="194" t="s">
        <v>16</v>
      </c>
      <c r="O2057" s="195"/>
      <c r="P2057" s="196" t="s">
        <v>17</v>
      </c>
      <c r="Q2057" s="197"/>
      <c r="S2057" s="11" t="s">
        <v>4</v>
      </c>
      <c r="T2057" s="13"/>
      <c r="U2057" s="13" t="s">
        <v>5</v>
      </c>
      <c r="V2057" s="15"/>
      <c r="W2057" s="20"/>
      <c r="X2057" s="194" t="s">
        <v>111</v>
      </c>
      <c r="Y2057" s="195"/>
      <c r="Z2057" s="196" t="s">
        <v>110</v>
      </c>
      <c r="AA2057" s="197"/>
      <c r="AB2057" s="20"/>
      <c r="AC2057" s="11" t="s">
        <v>18</v>
      </c>
      <c r="AD2057" s="13"/>
      <c r="AE2057" s="13" t="s">
        <v>19</v>
      </c>
      <c r="AF2057" s="15"/>
      <c r="AG2057" s="20"/>
      <c r="AH2057" s="194" t="s">
        <v>114</v>
      </c>
      <c r="AI2057" s="195"/>
      <c r="AJ2057" s="196" t="s">
        <v>115</v>
      </c>
      <c r="AK2057" s="197"/>
      <c r="AL2057" s="20"/>
      <c r="AM2057" s="11" t="s">
        <v>138</v>
      </c>
      <c r="AN2057" s="13"/>
      <c r="AO2057" s="13" t="s">
        <v>137</v>
      </c>
      <c r="AP2057" s="15"/>
      <c r="AR2057" s="194" t="s">
        <v>117</v>
      </c>
      <c r="AS2057" s="195"/>
      <c r="AT2057" s="196" t="s">
        <v>118</v>
      </c>
      <c r="AU2057" s="197"/>
      <c r="AV2057" s="36"/>
      <c r="AW2057" s="11" t="s">
        <v>142</v>
      </c>
      <c r="AX2057" s="13"/>
      <c r="AY2057" s="13" t="s">
        <v>141</v>
      </c>
      <c r="AZ2057" s="15"/>
      <c r="BA2057" s="20"/>
      <c r="BB2057" s="194" t="s">
        <v>122</v>
      </c>
      <c r="BC2057" s="195"/>
      <c r="BD2057" s="196" t="s">
        <v>121</v>
      </c>
      <c r="BE2057" s="197"/>
      <c r="BF2057" s="36"/>
      <c r="BG2057" s="11" t="s">
        <v>145</v>
      </c>
      <c r="BH2057" s="13"/>
      <c r="BI2057" s="13" t="s">
        <v>146</v>
      </c>
      <c r="BJ2057" s="15"/>
      <c r="BK2057" s="36"/>
      <c r="BL2057" s="194" t="s">
        <v>125</v>
      </c>
      <c r="BM2057" s="195"/>
      <c r="BN2057" s="196" t="s">
        <v>126</v>
      </c>
      <c r="BO2057" s="197"/>
      <c r="BP2057" s="36"/>
      <c r="BQ2057" s="11" t="s">
        <v>150</v>
      </c>
      <c r="BR2057" s="13"/>
      <c r="BS2057" s="13" t="s">
        <v>149</v>
      </c>
      <c r="BT2057" s="15"/>
      <c r="BU2057" s="20"/>
      <c r="BV2057" s="194" t="s">
        <v>129</v>
      </c>
      <c r="BW2057" s="195"/>
      <c r="BX2057" s="196" t="s">
        <v>130</v>
      </c>
      <c r="BY2057" s="197"/>
      <c r="BZ2057" s="36"/>
      <c r="CA2057" s="11" t="s">
        <v>154</v>
      </c>
      <c r="CB2057" s="13"/>
      <c r="CC2057" s="13" t="s">
        <v>153</v>
      </c>
      <c r="CD2057" s="15"/>
      <c r="CE2057" s="36"/>
      <c r="CF2057" s="194" t="s">
        <v>134</v>
      </c>
      <c r="CG2057" s="195"/>
      <c r="CH2057" s="196" t="s">
        <v>133</v>
      </c>
      <c r="CI2057" s="197"/>
      <c r="CK2057" s="11" t="s">
        <v>159</v>
      </c>
      <c r="CL2057" s="13"/>
      <c r="CM2057" s="13" t="s">
        <v>158</v>
      </c>
      <c r="CN2057" s="15"/>
      <c r="CP2057" s="109" t="s">
        <v>161</v>
      </c>
      <c r="CQ2057" s="110"/>
      <c r="CR2057" s="111" t="s">
        <v>162</v>
      </c>
      <c r="CS2057" s="112"/>
      <c r="CU2057" s="38" t="s">
        <v>29</v>
      </c>
      <c r="CW2057" s="55" t="s">
        <v>47</v>
      </c>
    </row>
    <row r="2058" spans="1:101" ht="18" customHeight="1" thickTop="1" thickBot="1">
      <c r="D2058" s="16">
        <v>0</v>
      </c>
      <c r="E2058" s="17">
        <f t="shared" ref="E2058" si="21840">$B2055*$E$4</f>
        <v>4.2352959999999999</v>
      </c>
      <c r="F2058" s="18">
        <v>1</v>
      </c>
      <c r="G2058" s="19">
        <v>0</v>
      </c>
      <c r="H2058" s="10"/>
      <c r="I2058" s="16">
        <v>0</v>
      </c>
      <c r="J2058" s="17">
        <v>0</v>
      </c>
      <c r="K2058" s="18">
        <v>1</v>
      </c>
      <c r="L2058" s="19">
        <v>0</v>
      </c>
      <c r="N2058" s="1">
        <f t="shared" ref="N2058" si="21841">D2058*I2055+F2058*I2058-E2058*J2055-G2058*J2058</f>
        <v>0</v>
      </c>
      <c r="O2058" s="4">
        <f t="shared" ref="O2058" si="21842">(D2058*J2055+E2058*I2055+F2058*J2058+G2058*I2058)</f>
        <v>4.2352959999999999</v>
      </c>
      <c r="P2058" s="2">
        <f t="shared" ref="P2058" si="21843">D2058*K2055+F2058*K2058-E2058*L2055-G2058*L2058</f>
        <v>-30.428471379968002</v>
      </c>
      <c r="Q2058" s="3">
        <f t="shared" ref="Q2058" si="21844">(D2058*L2055+E2058*K2055+F2058*L2058+G2058*K2058)</f>
        <v>0</v>
      </c>
      <c r="S2058" s="16">
        <v>0</v>
      </c>
      <c r="T2058" s="17">
        <f t="shared" ref="T2058" si="21845">$B2055*$T$4</f>
        <v>9.3832960000000014</v>
      </c>
      <c r="U2058" s="18">
        <v>1</v>
      </c>
      <c r="V2058" s="19">
        <v>0</v>
      </c>
      <c r="W2058" s="20"/>
      <c r="X2058" s="1">
        <f t="shared" ref="X2058" si="21846">N2058*S2055+P2058*S2058-O2058*T2055-Q2058*T2058</f>
        <v>0</v>
      </c>
      <c r="Y2058" s="4">
        <f t="shared" ref="Y2058" si="21847">(N2058*T2055+O2058*S2055+P2058*T2058+Q2058*S2058)</f>
        <v>-281.28405778576825</v>
      </c>
      <c r="Z2058" s="2">
        <f t="shared" ref="Z2058" si="21848">N2058*U2055+P2058*U2058-O2058*V2055-Q2058*V2058</f>
        <v>-30.428471379968002</v>
      </c>
      <c r="AA2058" s="3">
        <f t="shared" ref="AA2058" si="21849">(N2058*V2055+O2058*U2055+P2058*V2058+Q2058*U2058)</f>
        <v>0</v>
      </c>
      <c r="AB2058" s="20"/>
      <c r="AC2058" s="16">
        <v>0</v>
      </c>
      <c r="AD2058" s="17">
        <v>0</v>
      </c>
      <c r="AE2058" s="18">
        <v>1</v>
      </c>
      <c r="AF2058" s="19">
        <v>0</v>
      </c>
      <c r="AG2058" s="20"/>
      <c r="AH2058" s="1">
        <f t="shared" ref="AH2058" si="21850">X2058*AC2055+Z2058*AC2058-Y2058*AD2055-AA2058*AD2058</f>
        <v>0</v>
      </c>
      <c r="AI2058" s="4">
        <f t="shared" ref="AI2058" si="21851">(X2058*AD2055+Y2058*AC2055+Z2058*AD2058+AA2058*AC2058)</f>
        <v>-281.28405778576825</v>
      </c>
      <c r="AJ2058" s="2">
        <f t="shared" ref="AJ2058" si="21852">X2058*AE2055+Z2058*AE2058-Y2058*AF2055-AA2058*AF2058</f>
        <v>2474.3914364312936</v>
      </c>
      <c r="AK2058" s="3">
        <f t="shared" ref="AK2058" si="21853">(X2058*AF2055+Y2058*AE2055+Z2058*AF2058+AA2058*AE2058)</f>
        <v>0</v>
      </c>
      <c r="AL2058" s="20"/>
      <c r="AM2058" s="16">
        <v>0</v>
      </c>
      <c r="AN2058" s="17">
        <f t="shared" ref="AN2058" si="21854">$B2055*$AN$4</f>
        <v>9.9099520000000005</v>
      </c>
      <c r="AO2058" s="18">
        <v>1</v>
      </c>
      <c r="AP2058" s="19">
        <v>0</v>
      </c>
      <c r="AR2058" s="1">
        <f t="shared" ref="AR2058" si="21855">AH2058*AM2055+AJ2058*AM2058-AI2058*AN2055-AK2058*AN2058</f>
        <v>0</v>
      </c>
      <c r="AS2058" s="4">
        <f t="shared" ref="AS2058" si="21856">(AH2058*AN2055+AI2058*AM2055+AJ2058*AN2058+AK2058*AM2058)</f>
        <v>24239.816306459405</v>
      </c>
      <c r="AT2058" s="2">
        <f t="shared" ref="AT2058" si="21857">AH2058*AO2055+AJ2058*AO2058-AI2058*AP2055-AK2058*AP2058</f>
        <v>2474.3914364312936</v>
      </c>
      <c r="AU2058" s="3">
        <f t="shared" ref="AU2058" si="21858">(AH2058*AP2055+AI2058*AO2055+AJ2058*AP2058+AK2058*AO2058)</f>
        <v>0</v>
      </c>
      <c r="AV2058" s="20"/>
      <c r="AW2058" s="16">
        <v>0</v>
      </c>
      <c r="AX2058" s="17">
        <v>0</v>
      </c>
      <c r="AY2058" s="18">
        <v>1</v>
      </c>
      <c r="AZ2058" s="19">
        <v>0</v>
      </c>
      <c r="BA2058" s="20"/>
      <c r="BB2058" s="1">
        <f t="shared" ref="BB2058" si="21859">AR2058*AW2055+AT2058*AW2058-AS2058*AX2055-AU2058*AX2058</f>
        <v>0</v>
      </c>
      <c r="BC2058" s="4">
        <f t="shared" ref="BC2058" si="21860">(AR2058*AX2055+AS2058*AW2055+AT2058*AX2058+AU2058*AW2058)</f>
        <v>24239.816306459405</v>
      </c>
      <c r="BD2058" s="2">
        <f t="shared" ref="BD2058" si="21861">AR2058*AY2055+AT2058*AY2058-AS2058*AZ2055-AU2058*AZ2058</f>
        <v>-213379.91230214178</v>
      </c>
      <c r="BE2058" s="3">
        <f t="shared" ref="BE2058" si="21862">(AR2058*AZ2055+AS2058*AY2055+AT2058*AZ2058+AU2058*AY2058)</f>
        <v>0</v>
      </c>
      <c r="BF2058" s="20"/>
      <c r="BG2058" s="16">
        <v>0</v>
      </c>
      <c r="BH2058" s="17">
        <f t="shared" ref="BH2058" si="21863">$B2055*$BH$4</f>
        <v>9.3832960000000014</v>
      </c>
      <c r="BI2058" s="18">
        <v>1</v>
      </c>
      <c r="BJ2058" s="19">
        <v>0</v>
      </c>
      <c r="BK2058" s="20"/>
      <c r="BL2058" s="1">
        <f t="shared" ref="BL2058" si="21864">BB2058*BG2055+BD2058*BG2058-BC2058*BH2055-BE2058*BH2058</f>
        <v>0</v>
      </c>
      <c r="BM2058" s="4">
        <f t="shared" ref="BM2058" si="21865">(BB2058*BH2055+BC2058*BG2055+BD2058*BH2058+BE2058*BG2058)</f>
        <v>-1977967.0612785786</v>
      </c>
      <c r="BN2058" s="2">
        <f t="shared" ref="BN2058" si="21866">BB2058*BI2055+BD2058*BI2058-BC2058*BJ2055-BE2058*BJ2058</f>
        <v>-213379.91230214178</v>
      </c>
      <c r="BO2058" s="3">
        <f t="shared" ref="BO2058" si="21867">(BB2058*BJ2055+BC2058*BI2055+BD2058*BJ2058+BE2058*BI2058)</f>
        <v>0</v>
      </c>
      <c r="BP2058" s="20"/>
      <c r="BQ2058" s="16">
        <v>0</v>
      </c>
      <c r="BR2058" s="17">
        <v>0</v>
      </c>
      <c r="BS2058" s="18">
        <v>1</v>
      </c>
      <c r="BT2058" s="19">
        <v>0</v>
      </c>
      <c r="BU2058" s="20"/>
      <c r="BV2058" s="1">
        <f t="shared" ref="BV2058" si="21868">BL2058*BQ2055+BN2058*BQ2058-BM2058*BR2055-BO2058*BR2058</f>
        <v>0</v>
      </c>
      <c r="BW2058" s="4">
        <f t="shared" ref="BW2058" si="21869">(BL2058*BR2055+BM2058*BQ2055+BN2058*BR2058+BO2058*BQ2058)</f>
        <v>-1977967.0612785786</v>
      </c>
      <c r="BX2058" s="2">
        <f t="shared" ref="BX2058" si="21870">BL2058*BS2055+BN2058*BS2058-BM2058*BT2055-BO2058*BT2058</f>
        <v>14464338.28635817</v>
      </c>
      <c r="BY2058" s="3">
        <f t="shared" ref="BY2058" si="21871">(BL2058*BT2055+BM2058*BS2055+BN2058*BT2058+BO2058*BS2058)</f>
        <v>0</v>
      </c>
      <c r="BZ2058" s="20"/>
      <c r="CA2058" s="16">
        <v>0</v>
      </c>
      <c r="CB2058" s="17">
        <f t="shared" ref="CB2058" si="21872">$B2055*$CB$4</f>
        <v>4.2352959999999999</v>
      </c>
      <c r="CC2058" s="18">
        <v>1</v>
      </c>
      <c r="CD2058" s="19">
        <v>0</v>
      </c>
      <c r="CE2058" s="20"/>
      <c r="CF2058" s="1">
        <f t="shared" ref="CF2058" si="21873">BV2058*CA2055+BX2058*CA2058-BW2058*CB2055-BY2058*CB2058</f>
        <v>0</v>
      </c>
      <c r="CG2058" s="4">
        <f t="shared" ref="CG2058" si="21874">(BV2058*CB2055+BW2058*CA2055+BX2058*CB2058+BY2058*CA2058)</f>
        <v>59282787.025581032</v>
      </c>
      <c r="CH2058" s="2">
        <f t="shared" ref="CH2058" si="21875">BV2058*CC2055+BX2058*CC2058-BW2058*CD2055-BY2058*CD2058</f>
        <v>14464338.28635817</v>
      </c>
      <c r="CI2058" s="3">
        <f t="shared" ref="CI2058" si="21876">(BV2058*CD2055+BW2058*CC2055+BX2058*CD2058+BY2058*CC2058)</f>
        <v>0</v>
      </c>
      <c r="CK2058" s="16">
        <f t="shared" ref="CK2058" si="21877">1/$CL$4</f>
        <v>1</v>
      </c>
      <c r="CL2058" s="17">
        <v>0</v>
      </c>
      <c r="CM2058" s="18">
        <v>1</v>
      </c>
      <c r="CN2058" s="19">
        <v>0</v>
      </c>
      <c r="CP2058" s="1">
        <f t="shared" ref="CP2058" si="21878">CF2058*CK2055+CH2058*CK2058-CG2058*CL2055-CI2058*CL2058</f>
        <v>14464338.28635817</v>
      </c>
      <c r="CQ2058" s="4">
        <f t="shared" ref="CQ2058" si="21879">(CF2058*CL2055+CG2058*CK2055+CH2058*CL2058+CI2058*CK2058)</f>
        <v>59282787.025581032</v>
      </c>
      <c r="CR2058" s="2">
        <f t="shared" ref="CR2058" si="21880">CF2058*CM2055+CH2058*CM2058-CG2058*CN2055-CI2058*CN2058</f>
        <v>14464338.28635817</v>
      </c>
      <c r="CS2058" s="3">
        <f t="shared" ref="CS2058" si="21881">(CF2058*CN2055+CG2058*CM2055+CH2058*CN2058+CI2058*CM2058)</f>
        <v>0</v>
      </c>
      <c r="CU2058" s="39">
        <f t="shared" ref="CU2058" si="21882">(180/PI())*ATAN(-1*(CQ2055/CP2055))</f>
        <v>13.711633226914133</v>
      </c>
      <c r="CW2058" s="56">
        <f t="shared" ref="CW2058" si="21883">20*LOG(((1-(10^(CU2055/20)^2)*(1-((1-CW2055)/(1+CW2055))^2))^0.5))</f>
        <v>-2.892982399659862E-15</v>
      </c>
    </row>
    <row r="2059" spans="1:101" ht="18" customHeight="1"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/>
      <c r="R2059" s="20"/>
      <c r="S2059" s="20"/>
      <c r="T2059" s="20"/>
      <c r="U2059" s="20"/>
      <c r="V2059" s="20"/>
      <c r="W2059" s="20"/>
      <c r="X2059" s="20"/>
      <c r="Y2059" s="20"/>
      <c r="Z2059" s="20"/>
      <c r="AA2059" s="20"/>
      <c r="AB2059" s="30"/>
      <c r="AC2059" s="20"/>
      <c r="AD2059" s="20"/>
      <c r="AE2059" s="20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</row>
    <row r="2060" spans="1:101" ht="18" customHeight="1"/>
    <row r="2061" spans="1:101" ht="18" customHeight="1" thickBot="1">
      <c r="A2061" s="23"/>
      <c r="B2061" s="23"/>
      <c r="C2061" s="23"/>
      <c r="D2061" s="20" t="s">
        <v>6</v>
      </c>
      <c r="E2061" s="20"/>
      <c r="F2061" s="20"/>
      <c r="G2061" s="20"/>
      <c r="H2061" s="20"/>
      <c r="I2061" s="20" t="s">
        <v>7</v>
      </c>
      <c r="J2061" s="20"/>
      <c r="K2061" s="20"/>
      <c r="L2061" s="20"/>
      <c r="M2061" s="23"/>
      <c r="N2061" s="23"/>
      <c r="O2061" s="24" t="s">
        <v>8</v>
      </c>
      <c r="P2061" s="23"/>
      <c r="Q2061" s="23"/>
      <c r="R2061" s="23"/>
      <c r="S2061" s="20"/>
      <c r="T2061" s="20" t="s">
        <v>9</v>
      </c>
      <c r="U2061" s="23"/>
      <c r="V2061" s="23"/>
      <c r="W2061" s="23"/>
      <c r="X2061" s="23"/>
      <c r="Y2061" s="24" t="s">
        <v>10</v>
      </c>
      <c r="Z2061" s="23"/>
      <c r="AA2061" s="23"/>
      <c r="AB2061" s="23"/>
      <c r="AC2061" s="24" t="s">
        <v>11</v>
      </c>
      <c r="AD2061" s="20"/>
      <c r="AE2061" s="20"/>
      <c r="AF2061" s="20"/>
      <c r="AG2061" s="20"/>
      <c r="AH2061" s="23"/>
      <c r="AI2061" s="24" t="s">
        <v>12</v>
      </c>
      <c r="AJ2061" s="23"/>
      <c r="AK2061" s="23"/>
      <c r="AL2061" s="20"/>
      <c r="AM2061" s="24" t="s">
        <v>21</v>
      </c>
      <c r="AN2061" s="20"/>
      <c r="AO2061" s="23"/>
      <c r="AP2061" s="23"/>
      <c r="AQ2061" s="23"/>
      <c r="AR2061" s="23"/>
      <c r="AS2061" s="24" t="s">
        <v>87</v>
      </c>
      <c r="AT2061" s="23"/>
      <c r="AU2061" s="23"/>
      <c r="AV2061" s="23"/>
      <c r="AW2061" s="24" t="s">
        <v>22</v>
      </c>
      <c r="AX2061" s="20"/>
      <c r="AY2061" s="20"/>
      <c r="AZ2061" s="20"/>
      <c r="BA2061" s="20"/>
      <c r="BB2061" s="23"/>
      <c r="BC2061" s="24" t="s">
        <v>13</v>
      </c>
      <c r="BD2061" s="23"/>
      <c r="BE2061" s="23"/>
      <c r="BF2061" s="23"/>
      <c r="BG2061" s="24" t="s">
        <v>23</v>
      </c>
      <c r="BH2061" s="20"/>
      <c r="BI2061" s="23"/>
      <c r="BJ2061" s="23"/>
      <c r="BK2061" s="23"/>
      <c r="BL2061" s="23"/>
      <c r="BM2061" s="24" t="s">
        <v>24</v>
      </c>
      <c r="BN2061" s="23"/>
      <c r="BO2061" s="23"/>
      <c r="BP2061" s="23"/>
      <c r="BQ2061" s="24" t="s">
        <v>22</v>
      </c>
      <c r="BR2061" s="20"/>
      <c r="BS2061" s="20"/>
      <c r="BT2061" s="20"/>
      <c r="BU2061" s="20"/>
      <c r="BV2061" s="23"/>
      <c r="BW2061" s="24" t="s">
        <v>25</v>
      </c>
      <c r="BX2061" s="23"/>
      <c r="BY2061" s="23"/>
      <c r="BZ2061" s="23"/>
      <c r="CA2061" s="24" t="s">
        <v>23</v>
      </c>
      <c r="CB2061" s="20"/>
      <c r="CC2061" s="23"/>
      <c r="CD2061" s="23"/>
      <c r="CE2061" s="23"/>
      <c r="CF2061" s="23"/>
      <c r="CG2061" s="24" t="s">
        <v>88</v>
      </c>
      <c r="CH2061" s="23"/>
      <c r="CI2061" s="23"/>
      <c r="CJ2061" s="23"/>
      <c r="CK2061" s="24" t="s">
        <v>155</v>
      </c>
      <c r="CL2061" s="24"/>
      <c r="CM2061" s="23"/>
      <c r="CN2061" s="23"/>
      <c r="CO2061" s="23"/>
      <c r="CP2061" s="23"/>
      <c r="CQ2061" s="24" t="s">
        <v>89</v>
      </c>
      <c r="CR2061" s="23"/>
      <c r="CS2061" s="23"/>
    </row>
    <row r="2062" spans="1:101" ht="18" customHeight="1" thickBot="1">
      <c r="A2062" s="23"/>
      <c r="B2062" s="33"/>
      <c r="C2062" s="23"/>
      <c r="D2062" s="7" t="s">
        <v>99</v>
      </c>
      <c r="E2062" s="8"/>
      <c r="F2062" s="8" t="s">
        <v>100</v>
      </c>
      <c r="G2062" s="9"/>
      <c r="H2062" s="10"/>
      <c r="I2062" s="7" t="s">
        <v>103</v>
      </c>
      <c r="J2062" s="8"/>
      <c r="K2062" s="8" t="s">
        <v>104</v>
      </c>
      <c r="L2062" s="9"/>
      <c r="M2062" s="23"/>
      <c r="N2062" s="194" t="s">
        <v>74</v>
      </c>
      <c r="O2062" s="195"/>
      <c r="P2062" s="196" t="s">
        <v>75</v>
      </c>
      <c r="Q2062" s="197"/>
      <c r="R2062" s="23"/>
      <c r="S2062" s="7" t="s">
        <v>2</v>
      </c>
      <c r="T2062" s="8"/>
      <c r="U2062" s="8" t="s">
        <v>3</v>
      </c>
      <c r="V2062" s="9"/>
      <c r="W2062" s="20"/>
      <c r="X2062" s="194" t="s">
        <v>108</v>
      </c>
      <c r="Y2062" s="195"/>
      <c r="Z2062" s="196" t="s">
        <v>109</v>
      </c>
      <c r="AA2062" s="197"/>
      <c r="AB2062" s="20"/>
      <c r="AC2062" s="7" t="s">
        <v>107</v>
      </c>
      <c r="AD2062" s="8"/>
      <c r="AE2062" s="8" t="s">
        <v>14</v>
      </c>
      <c r="AF2062" s="9"/>
      <c r="AG2062" s="20"/>
      <c r="AH2062" s="194" t="s">
        <v>112</v>
      </c>
      <c r="AI2062" s="195"/>
      <c r="AJ2062" s="196" t="s">
        <v>113</v>
      </c>
      <c r="AK2062" s="197"/>
      <c r="AL2062" s="20"/>
      <c r="AM2062" s="106" t="s">
        <v>135</v>
      </c>
      <c r="AN2062" s="107"/>
      <c r="AO2062" s="107" t="s">
        <v>136</v>
      </c>
      <c r="AP2062" s="108"/>
      <c r="AQ2062" s="23"/>
      <c r="AR2062" s="194" t="s">
        <v>116</v>
      </c>
      <c r="AS2062" s="195"/>
      <c r="AT2062" s="196" t="s">
        <v>0</v>
      </c>
      <c r="AU2062" s="197"/>
      <c r="AV2062" s="36"/>
      <c r="AW2062" s="7" t="s">
        <v>139</v>
      </c>
      <c r="AX2062" s="8"/>
      <c r="AY2062" s="8" t="s">
        <v>140</v>
      </c>
      <c r="AZ2062" s="9"/>
      <c r="BA2062" s="20"/>
      <c r="BB2062" s="194" t="s">
        <v>119</v>
      </c>
      <c r="BC2062" s="195"/>
      <c r="BD2062" s="196" t="s">
        <v>120</v>
      </c>
      <c r="BE2062" s="197"/>
      <c r="BF2062" s="36"/>
      <c r="BG2062" s="190" t="s">
        <v>143</v>
      </c>
      <c r="BH2062" s="191"/>
      <c r="BI2062" s="192" t="s">
        <v>144</v>
      </c>
      <c r="BJ2062" s="193"/>
      <c r="BK2062" s="36"/>
      <c r="BL2062" s="194" t="s">
        <v>123</v>
      </c>
      <c r="BM2062" s="195"/>
      <c r="BN2062" s="196" t="s">
        <v>124</v>
      </c>
      <c r="BO2062" s="197"/>
      <c r="BP2062" s="36"/>
      <c r="BQ2062" s="7" t="s">
        <v>147</v>
      </c>
      <c r="BR2062" s="8"/>
      <c r="BS2062" s="8" t="s">
        <v>148</v>
      </c>
      <c r="BT2062" s="9"/>
      <c r="BU2062" s="20"/>
      <c r="BV2062" s="194" t="s">
        <v>127</v>
      </c>
      <c r="BW2062" s="195"/>
      <c r="BX2062" s="196" t="s">
        <v>128</v>
      </c>
      <c r="BY2062" s="197"/>
      <c r="BZ2062" s="36"/>
      <c r="CA2062" s="7" t="s">
        <v>151</v>
      </c>
      <c r="CB2062" s="8"/>
      <c r="CC2062" s="8" t="s">
        <v>152</v>
      </c>
      <c r="CD2062" s="9"/>
      <c r="CE2062" s="36"/>
      <c r="CF2062" s="194" t="s">
        <v>131</v>
      </c>
      <c r="CG2062" s="195"/>
      <c r="CH2062" s="196" t="s">
        <v>132</v>
      </c>
      <c r="CI2062" s="197"/>
      <c r="CJ2062" s="23"/>
      <c r="CK2062" s="7" t="s">
        <v>156</v>
      </c>
      <c r="CL2062" s="8"/>
      <c r="CM2062" s="8" t="s">
        <v>157</v>
      </c>
      <c r="CN2062" s="9"/>
      <c r="CO2062" s="23"/>
      <c r="CP2062" s="194" t="s">
        <v>160</v>
      </c>
      <c r="CQ2062" s="195"/>
      <c r="CR2062" s="196" t="s">
        <v>132</v>
      </c>
      <c r="CS2062" s="197"/>
      <c r="CU2062" s="26" t="s">
        <v>15</v>
      </c>
      <c r="CW2062" s="52" t="s">
        <v>46</v>
      </c>
    </row>
    <row r="2063" spans="1:101" ht="18" customHeight="1" thickTop="1" thickBot="1">
      <c r="B2063" s="34">
        <v>5.25</v>
      </c>
      <c r="D2063" s="11">
        <v>1</v>
      </c>
      <c r="E2063" s="12">
        <v>0</v>
      </c>
      <c r="F2063" s="13">
        <v>0</v>
      </c>
      <c r="G2063" s="14">
        <v>0</v>
      </c>
      <c r="H2063" s="10"/>
      <c r="I2063" s="11">
        <v>1</v>
      </c>
      <c r="J2063" s="12">
        <v>0</v>
      </c>
      <c r="K2063" s="13">
        <v>0</v>
      </c>
      <c r="L2063" s="40">
        <f t="shared" ref="L2063" si="21884">$B2063*$J$4</f>
        <v>7.4919600000000006</v>
      </c>
      <c r="N2063" s="1">
        <f t="shared" ref="N2063" si="21885">D2063*I2063+F2063*I2066-E2063*J2063-G2063*J2066</f>
        <v>1</v>
      </c>
      <c r="O2063" s="4">
        <f t="shared" ref="O2063" si="21886">(D2063*J2063+E2063*I2063+F2063*J2066+G2063*I2066)</f>
        <v>0</v>
      </c>
      <c r="P2063" s="2">
        <f t="shared" ref="P2063" si="21887">D2063*K2063+F2063*K2066-E2063*L2063-G2063*L2066</f>
        <v>0</v>
      </c>
      <c r="Q2063" s="3">
        <f t="shared" ref="Q2063" si="21888">(D2063*L2063+E2063*K2063+F2063*L2066+G2063*K2066)</f>
        <v>7.4919600000000006</v>
      </c>
      <c r="S2063" s="11">
        <v>1</v>
      </c>
      <c r="T2063" s="12">
        <v>0</v>
      </c>
      <c r="U2063" s="13">
        <v>0</v>
      </c>
      <c r="V2063" s="13">
        <v>0</v>
      </c>
      <c r="W2063" s="20"/>
      <c r="X2063" s="1">
        <f t="shared" ref="X2063" si="21889">N2063*S2063+P2063*S2066-O2063*T2063-Q2063*T2066</f>
        <v>-69.975232899200009</v>
      </c>
      <c r="Y2063" s="4">
        <f t="shared" ref="Y2063" si="21890">(N2063*T2063+O2063*S2063+P2063*T2066+Q2063*S2066)</f>
        <v>0</v>
      </c>
      <c r="Z2063" s="2">
        <f t="shared" ref="Z2063" si="21891">N2063*U2063+P2063*U2066-O2063*V2063-Q2063*V2066</f>
        <v>0</v>
      </c>
      <c r="AA2063" s="3">
        <f t="shared" ref="AA2063" si="21892">(N2063*V2063+O2063*U2063+P2063*V2066+Q2063*U2066)</f>
        <v>7.4919600000000006</v>
      </c>
      <c r="AB2063" s="20"/>
      <c r="AC2063" s="11">
        <v>1</v>
      </c>
      <c r="AD2063" s="12">
        <v>0</v>
      </c>
      <c r="AE2063" s="13">
        <v>0</v>
      </c>
      <c r="AF2063" s="40">
        <f t="shared" ref="AF2063" si="21893">$B2063*$AD$4</f>
        <v>8.9905725000000007</v>
      </c>
      <c r="AG2063" s="20"/>
      <c r="AH2063" s="1">
        <f t="shared" ref="AH2063" si="21894">X2063*AC2063+Z2063*AC2066-Y2063*AD2063-AA2063*AD2066</f>
        <v>-69.975232899200009</v>
      </c>
      <c r="AI2063" s="4">
        <f t="shared" ref="AI2063" si="21895">(X2063*AD2063+Y2063*AC2063+Z2063*AD2066+AA2063*AC2066)</f>
        <v>0</v>
      </c>
      <c r="AJ2063" s="2">
        <f t="shared" ref="AJ2063" si="21896">X2063*AE2063+Z2063*AE2066-Y2063*AF2063-AA2063*AF2066</f>
        <v>0</v>
      </c>
      <c r="AK2063" s="3">
        <f t="shared" ref="AK2063" si="21897">(X2063*AF2063+Y2063*AE2063+Z2063*AF2066+AA2063*AE2066)</f>
        <v>-621.62544458464299</v>
      </c>
      <c r="AL2063" s="20"/>
      <c r="AM2063" s="11">
        <v>1</v>
      </c>
      <c r="AN2063" s="12">
        <v>0</v>
      </c>
      <c r="AO2063" s="13">
        <v>0</v>
      </c>
      <c r="AP2063" s="14">
        <v>0</v>
      </c>
      <c r="AR2063" s="1">
        <f t="shared" ref="AR2063" si="21898">AH2063*AM2063+AJ2063*AM2066-AI2063*AN2063-AK2063*AN2066</f>
        <v>6149.5365302768532</v>
      </c>
      <c r="AS2063" s="4">
        <f t="shared" ref="AS2063" si="21899">(AH2063*AN2063+AI2063*AM2063+AJ2063*AN2066+AK2063*AM2066)</f>
        <v>0</v>
      </c>
      <c r="AT2063" s="2">
        <f t="shared" ref="AT2063" si="21900">AH2063*AO2063+AJ2063*AO2066-AI2063*AP2063-AK2063*AP2066</f>
        <v>0</v>
      </c>
      <c r="AU2063" s="3">
        <f t="shared" ref="AU2063" si="21901">(AH2063*AP2063+AI2063*AO2063+AJ2063*AP2066+AK2063*AO2066)</f>
        <v>-621.62544458464299</v>
      </c>
      <c r="AV2063" s="20"/>
      <c r="AW2063" s="11">
        <v>1</v>
      </c>
      <c r="AX2063" s="12">
        <v>0</v>
      </c>
      <c r="AY2063" s="13">
        <v>0</v>
      </c>
      <c r="AZ2063" s="40">
        <f t="shared" ref="AZ2063" si="21902">$B2063*$AX$4</f>
        <v>8.9905725000000007</v>
      </c>
      <c r="BA2063" s="20"/>
      <c r="BB2063" s="1">
        <f t="shared" ref="BB2063" si="21903">AR2063*AW2063+AT2063*AW2066-AS2063*AX2063-AU2063*AX2066</f>
        <v>6149.5365302768532</v>
      </c>
      <c r="BC2063" s="4">
        <f t="shared" ref="BC2063" si="21904">(AR2063*AX2063+AS2063*AW2063+AT2063*AX2066+AU2063*AW2066)</f>
        <v>0</v>
      </c>
      <c r="BD2063" s="2">
        <f t="shared" ref="BD2063" si="21905">AR2063*AY2063+AT2063*AY2066-AS2063*AZ2063-AU2063*AZ2066</f>
        <v>0</v>
      </c>
      <c r="BE2063" s="3">
        <f t="shared" ref="BE2063" si="21906">(AR2063*AZ2063+AS2063*AY2063+AT2063*AZ2066+AU2063*AY2066)</f>
        <v>54666.228572267857</v>
      </c>
      <c r="BF2063" s="20"/>
      <c r="BG2063" s="11">
        <v>1</v>
      </c>
      <c r="BH2063" s="12">
        <v>0</v>
      </c>
      <c r="BI2063" s="13">
        <v>0</v>
      </c>
      <c r="BJ2063" s="14">
        <v>0</v>
      </c>
      <c r="BK2063" s="20"/>
      <c r="BL2063" s="1">
        <f t="shared" ref="BL2063" si="21907">BB2063*BG2063+BD2063*BG2066-BC2063*BH2063-BE2063*BH2066</f>
        <v>-511732.07317367417</v>
      </c>
      <c r="BM2063" s="4">
        <f t="shared" ref="BM2063" si="21908">(BB2063*BH2063+BC2063*BG2063+BD2063*BH2066+BE2063*BG2066)</f>
        <v>0</v>
      </c>
      <c r="BN2063" s="2">
        <f t="shared" ref="BN2063" si="21909">BB2063*BI2063+BD2063*BI2066-BC2063*BJ2063-BE2063*BJ2066</f>
        <v>0</v>
      </c>
      <c r="BO2063" s="3">
        <f t="shared" ref="BO2063" si="21910">(BB2063*BJ2063+BC2063*BI2063+BD2063*BJ2066+BE2063*BI2066)</f>
        <v>54666.228572267857</v>
      </c>
      <c r="BP2063" s="20"/>
      <c r="BQ2063" s="11">
        <v>1</v>
      </c>
      <c r="BR2063" s="12">
        <v>0</v>
      </c>
      <c r="BS2063" s="13">
        <v>0</v>
      </c>
      <c r="BT2063" s="40">
        <f t="shared" ref="BT2063" si="21911">$B2063*BR$4</f>
        <v>7.4919600000000006</v>
      </c>
      <c r="BU2063" s="20"/>
      <c r="BV2063" s="1">
        <f t="shared" ref="BV2063" si="21912">BL2063*BQ2063+BN2063*BQ2066-BM2063*BR2063-BO2063*BR2066</f>
        <v>-511732.07317367417</v>
      </c>
      <c r="BW2063" s="4">
        <f t="shared" ref="BW2063" si="21913">(BL2063*BR2063+BM2063*BQ2063+BN2063*BR2066+BO2063*BQ2066)</f>
        <v>0</v>
      </c>
      <c r="BX2063" s="2">
        <f t="shared" ref="BX2063" si="21914">BL2063*BS2063+BN2063*BS2066-BM2063*BT2063-BO2063*BT2066</f>
        <v>0</v>
      </c>
      <c r="BY2063" s="3">
        <f t="shared" ref="BY2063" si="21915">(BL2063*BT2063+BM2063*BS2063+BN2063*BT2066+BO2063*BS2066)</f>
        <v>-3779209.9943619724</v>
      </c>
      <c r="BZ2063" s="20"/>
      <c r="CA2063" s="11">
        <v>1</v>
      </c>
      <c r="CB2063" s="12">
        <v>0</v>
      </c>
      <c r="CC2063" s="13">
        <v>0</v>
      </c>
      <c r="CD2063" s="14">
        <v>0</v>
      </c>
      <c r="CE2063" s="20"/>
      <c r="CF2063" s="1">
        <f t="shared" ref="CF2063" si="21916">BV2063*CA2063+BX2063*CA2066-BW2063*CB2063-BY2063*CB2066</f>
        <v>15648245.446918007</v>
      </c>
      <c r="CG2063" s="4">
        <f t="shared" ref="CG2063" si="21917">(BV2063*CB2063+BW2063*CA2063+BX2063*CB2066+BY2063*CA2066)</f>
        <v>0</v>
      </c>
      <c r="CH2063" s="2">
        <f t="shared" ref="CH2063" si="21918">BV2063*CC2063+BX2063*CC2066-BW2063*CD2063-BY2063*CD2066</f>
        <v>0</v>
      </c>
      <c r="CI2063" s="3">
        <f t="shared" ref="CI2063" si="21919">(BV2063*CD2063+BW2063*CC2063+BX2063*CD2066+BY2063*CC2066)</f>
        <v>-3779209.9943619724</v>
      </c>
      <c r="CJ2063" s="28"/>
      <c r="CK2063" s="11">
        <v>1</v>
      </c>
      <c r="CL2063" s="12">
        <v>0</v>
      </c>
      <c r="CM2063" s="13">
        <v>0</v>
      </c>
      <c r="CN2063" s="14">
        <v>0</v>
      </c>
      <c r="CP2063" s="1">
        <f t="shared" ref="CP2063" si="21920">CF2063*CK2063+CH2063*CK2066-CG2063*CL2063-CI2063*CL2066</f>
        <v>15648245.446918007</v>
      </c>
      <c r="CQ2063" s="4">
        <f t="shared" ref="CQ2063" si="21921">(CF2063*CL2063+CG2063*CK2063+CH2063*CL2066+CI2063*CK2066)</f>
        <v>-3779209.9943619724</v>
      </c>
      <c r="CR2063" s="2">
        <f t="shared" ref="CR2063" si="21922">CF2063*CM2063+CH2063*CM2066-CG2063*CN2063-CI2063*CN2066</f>
        <v>0</v>
      </c>
      <c r="CS2063" s="3">
        <f t="shared" ref="CS2063" si="21923">(CF2063*CN2063+CG2063*CM2063+CH2063*CN2066+CI2063*CM2066)</f>
        <v>-3779209.9943619724</v>
      </c>
      <c r="CU2063" s="29">
        <f t="shared" ref="CU2063" si="21924">20*LOG(((1+$CL$4)/$CL$4)/((CP2063+CP2066)^2+(CQ2063+CQ2066)^2)^0.5)</f>
        <v>-150.70240432194865</v>
      </c>
      <c r="CW2063" s="53">
        <f t="shared" ref="CW2063" si="21925">((CP2063^2+CQ2063^2)^0.5)/((CP2066^2+CQ2066^2)^0.5)</f>
        <v>0.24151014292189038</v>
      </c>
    </row>
    <row r="2064" spans="1:101" ht="18" customHeight="1" thickBot="1">
      <c r="D2064" s="11"/>
      <c r="E2064" s="13"/>
      <c r="F2064" s="13"/>
      <c r="G2064" s="15"/>
      <c r="H2064" s="10"/>
      <c r="I2064" s="11"/>
      <c r="J2064" s="13"/>
      <c r="K2064" s="13"/>
      <c r="L2064" s="15"/>
      <c r="N2064" s="5"/>
      <c r="Q2064" s="6"/>
      <c r="S2064" s="11"/>
      <c r="T2064" s="13"/>
      <c r="U2064" s="13"/>
      <c r="V2064" s="15"/>
      <c r="W2064" s="20"/>
      <c r="X2064" s="5"/>
      <c r="AA2064" s="6"/>
      <c r="AB2064" s="20"/>
      <c r="AC2064" s="11"/>
      <c r="AD2064" s="13"/>
      <c r="AE2064" s="13"/>
      <c r="AF2064" s="15"/>
      <c r="AG2064" s="20"/>
      <c r="AH2064" s="5"/>
      <c r="AK2064" s="6"/>
      <c r="AL2064" s="20"/>
      <c r="AM2064" s="11"/>
      <c r="AN2064" s="13"/>
      <c r="AO2064" s="13"/>
      <c r="AP2064" s="15"/>
      <c r="AR2064" s="5"/>
      <c r="AU2064" s="6"/>
      <c r="AW2064" s="11"/>
      <c r="AX2064" s="13"/>
      <c r="AY2064" s="13"/>
      <c r="AZ2064" s="15"/>
      <c r="BA2064" s="20"/>
      <c r="BB2064" s="5"/>
      <c r="BE2064" s="6"/>
      <c r="BG2064" s="11"/>
      <c r="BH2064" s="13"/>
      <c r="BI2064" s="13"/>
      <c r="BJ2064" s="15"/>
      <c r="BL2064" s="5"/>
      <c r="BO2064" s="6"/>
      <c r="BQ2064" s="11"/>
      <c r="BR2064" s="13"/>
      <c r="BS2064" s="13"/>
      <c r="BT2064" s="15"/>
      <c r="BU2064" s="20"/>
      <c r="BV2064" s="5"/>
      <c r="BY2064" s="6"/>
      <c r="CA2064" s="11"/>
      <c r="CB2064" s="13"/>
      <c r="CC2064" s="13"/>
      <c r="CD2064" s="15"/>
      <c r="CF2064" s="5"/>
      <c r="CI2064" s="6"/>
      <c r="CK2064" s="11"/>
      <c r="CL2064" s="13"/>
      <c r="CM2064" s="13"/>
      <c r="CN2064" s="15"/>
      <c r="CP2064" s="5"/>
      <c r="CS2064" s="6"/>
      <c r="CW2064" s="54"/>
    </row>
    <row r="2065" spans="1:101" ht="18" customHeight="1" thickBot="1">
      <c r="D2065" s="11" t="s">
        <v>101</v>
      </c>
      <c r="E2065" s="13"/>
      <c r="F2065" s="13" t="s">
        <v>102</v>
      </c>
      <c r="G2065" s="15"/>
      <c r="H2065" s="10"/>
      <c r="I2065" s="11" t="s">
        <v>106</v>
      </c>
      <c r="J2065" s="13"/>
      <c r="K2065" s="13" t="s">
        <v>105</v>
      </c>
      <c r="L2065" s="15"/>
      <c r="N2065" s="194" t="s">
        <v>16</v>
      </c>
      <c r="O2065" s="195"/>
      <c r="P2065" s="196" t="s">
        <v>17</v>
      </c>
      <c r="Q2065" s="197"/>
      <c r="S2065" s="11" t="s">
        <v>4</v>
      </c>
      <c r="T2065" s="13"/>
      <c r="U2065" s="13" t="s">
        <v>5</v>
      </c>
      <c r="V2065" s="15"/>
      <c r="W2065" s="20"/>
      <c r="X2065" s="194" t="s">
        <v>111</v>
      </c>
      <c r="Y2065" s="195"/>
      <c r="Z2065" s="196" t="s">
        <v>110</v>
      </c>
      <c r="AA2065" s="197"/>
      <c r="AB2065" s="20"/>
      <c r="AC2065" s="11" t="s">
        <v>18</v>
      </c>
      <c r="AD2065" s="13"/>
      <c r="AE2065" s="13" t="s">
        <v>19</v>
      </c>
      <c r="AF2065" s="15"/>
      <c r="AG2065" s="20"/>
      <c r="AH2065" s="194" t="s">
        <v>114</v>
      </c>
      <c r="AI2065" s="195"/>
      <c r="AJ2065" s="196" t="s">
        <v>115</v>
      </c>
      <c r="AK2065" s="197"/>
      <c r="AL2065" s="20"/>
      <c r="AM2065" s="11" t="s">
        <v>138</v>
      </c>
      <c r="AN2065" s="13"/>
      <c r="AO2065" s="13" t="s">
        <v>137</v>
      </c>
      <c r="AP2065" s="15"/>
      <c r="AR2065" s="194" t="s">
        <v>117</v>
      </c>
      <c r="AS2065" s="195"/>
      <c r="AT2065" s="196" t="s">
        <v>118</v>
      </c>
      <c r="AU2065" s="197"/>
      <c r="AV2065" s="36"/>
      <c r="AW2065" s="11" t="s">
        <v>142</v>
      </c>
      <c r="AX2065" s="13"/>
      <c r="AY2065" s="13" t="s">
        <v>141</v>
      </c>
      <c r="AZ2065" s="15"/>
      <c r="BA2065" s="20"/>
      <c r="BB2065" s="194" t="s">
        <v>122</v>
      </c>
      <c r="BC2065" s="195"/>
      <c r="BD2065" s="196" t="s">
        <v>121</v>
      </c>
      <c r="BE2065" s="197"/>
      <c r="BF2065" s="36"/>
      <c r="BG2065" s="11" t="s">
        <v>145</v>
      </c>
      <c r="BH2065" s="13"/>
      <c r="BI2065" s="13" t="s">
        <v>146</v>
      </c>
      <c r="BJ2065" s="15"/>
      <c r="BK2065" s="36"/>
      <c r="BL2065" s="194" t="s">
        <v>125</v>
      </c>
      <c r="BM2065" s="195"/>
      <c r="BN2065" s="196" t="s">
        <v>126</v>
      </c>
      <c r="BO2065" s="197"/>
      <c r="BP2065" s="36"/>
      <c r="BQ2065" s="11" t="s">
        <v>150</v>
      </c>
      <c r="BR2065" s="13"/>
      <c r="BS2065" s="13" t="s">
        <v>149</v>
      </c>
      <c r="BT2065" s="15"/>
      <c r="BU2065" s="20"/>
      <c r="BV2065" s="194" t="s">
        <v>129</v>
      </c>
      <c r="BW2065" s="195"/>
      <c r="BX2065" s="196" t="s">
        <v>130</v>
      </c>
      <c r="BY2065" s="197"/>
      <c r="BZ2065" s="36"/>
      <c r="CA2065" s="11" t="s">
        <v>154</v>
      </c>
      <c r="CB2065" s="13"/>
      <c r="CC2065" s="13" t="s">
        <v>153</v>
      </c>
      <c r="CD2065" s="15"/>
      <c r="CE2065" s="36"/>
      <c r="CF2065" s="194" t="s">
        <v>134</v>
      </c>
      <c r="CG2065" s="195"/>
      <c r="CH2065" s="196" t="s">
        <v>133</v>
      </c>
      <c r="CI2065" s="197"/>
      <c r="CK2065" s="11" t="s">
        <v>159</v>
      </c>
      <c r="CL2065" s="13"/>
      <c r="CM2065" s="13" t="s">
        <v>158</v>
      </c>
      <c r="CN2065" s="15"/>
      <c r="CP2065" s="109" t="s">
        <v>161</v>
      </c>
      <c r="CQ2065" s="110"/>
      <c r="CR2065" s="111" t="s">
        <v>162</v>
      </c>
      <c r="CS2065" s="112"/>
      <c r="CU2065" s="38" t="s">
        <v>29</v>
      </c>
      <c r="CW2065" s="55" t="s">
        <v>47</v>
      </c>
    </row>
    <row r="2066" spans="1:101" ht="18" customHeight="1" thickTop="1" thickBot="1">
      <c r="D2066" s="16">
        <v>0</v>
      </c>
      <c r="E2066" s="17">
        <f t="shared" ref="E2066" si="21926">$B2063*$E$4</f>
        <v>4.2760199999999999</v>
      </c>
      <c r="F2066" s="18">
        <v>1</v>
      </c>
      <c r="G2066" s="19">
        <v>0</v>
      </c>
      <c r="H2066" s="10"/>
      <c r="I2066" s="16">
        <v>0</v>
      </c>
      <c r="J2066" s="17">
        <v>0</v>
      </c>
      <c r="K2066" s="18">
        <v>1</v>
      </c>
      <c r="L2066" s="19">
        <v>0</v>
      </c>
      <c r="N2066" s="1">
        <f t="shared" ref="N2066" si="21927">D2066*I2063+F2066*I2066-E2066*J2063-G2066*J2066</f>
        <v>0</v>
      </c>
      <c r="O2066" s="4">
        <f t="shared" ref="O2066" si="21928">(D2066*J2063+E2066*I2063+F2066*J2066+G2066*I2066)</f>
        <v>4.2760199999999999</v>
      </c>
      <c r="P2066" s="2">
        <f t="shared" ref="P2066" si="21929">D2066*K2063+F2066*K2066-E2066*L2063-G2066*L2066</f>
        <v>-31.035770799200002</v>
      </c>
      <c r="Q2066" s="3">
        <f t="shared" ref="Q2066" si="21930">(D2066*L2063+E2066*K2063+F2066*L2066+G2066*K2066)</f>
        <v>0</v>
      </c>
      <c r="S2066" s="16">
        <v>0</v>
      </c>
      <c r="T2066" s="17">
        <f t="shared" ref="T2066" si="21931">$B2063*$T$4</f>
        <v>9.4735200000000006</v>
      </c>
      <c r="U2066" s="18">
        <v>1</v>
      </c>
      <c r="V2066" s="19">
        <v>0</v>
      </c>
      <c r="W2066" s="20"/>
      <c r="X2066" s="1">
        <f t="shared" ref="X2066" si="21932">N2066*S2063+P2066*S2066-O2066*T2063-Q2066*T2066</f>
        <v>0</v>
      </c>
      <c r="Y2066" s="4">
        <f t="shared" ref="Y2066" si="21933">(N2066*T2063+O2066*S2063+P2066*T2066+Q2066*S2066)</f>
        <v>-289.74197538163719</v>
      </c>
      <c r="Z2066" s="2">
        <f t="shared" ref="Z2066" si="21934">N2066*U2063+P2066*U2066-O2066*V2063-Q2066*V2066</f>
        <v>-31.035770799200002</v>
      </c>
      <c r="AA2066" s="3">
        <f t="shared" ref="AA2066" si="21935">(N2066*V2063+O2066*U2063+P2066*V2066+Q2066*U2066)</f>
        <v>0</v>
      </c>
      <c r="AB2066" s="20"/>
      <c r="AC2066" s="16">
        <v>0</v>
      </c>
      <c r="AD2066" s="17">
        <v>0</v>
      </c>
      <c r="AE2066" s="18">
        <v>1</v>
      </c>
      <c r="AF2066" s="19">
        <v>0</v>
      </c>
      <c r="AG2066" s="20"/>
      <c r="AH2066" s="1">
        <f t="shared" ref="AH2066" si="21936">X2066*AC2063+Z2066*AC2066-Y2066*AD2063-AA2066*AD2066</f>
        <v>0</v>
      </c>
      <c r="AI2066" s="4">
        <f t="shared" ref="AI2066" si="21937">(X2066*AD2063+Y2066*AC2063+Z2066*AD2066+AA2066*AC2066)</f>
        <v>-289.74197538163719</v>
      </c>
      <c r="AJ2066" s="2">
        <f t="shared" ref="AJ2066" si="21938">X2066*AE2063+Z2066*AE2066-Y2066*AF2063-AA2066*AF2066</f>
        <v>2573.9104651626249</v>
      </c>
      <c r="AK2066" s="3">
        <f t="shared" ref="AK2066" si="21939">(X2066*AF2063+Y2066*AE2063+Z2066*AF2066+AA2066*AE2066)</f>
        <v>0</v>
      </c>
      <c r="AL2066" s="20"/>
      <c r="AM2066" s="16">
        <v>0</v>
      </c>
      <c r="AN2066" s="17">
        <f t="shared" ref="AN2066" si="21940">$B2063*$AN$4</f>
        <v>10.005239999999999</v>
      </c>
      <c r="AO2066" s="18">
        <v>1</v>
      </c>
      <c r="AP2066" s="19">
        <v>0</v>
      </c>
      <c r="AR2066" s="1">
        <f t="shared" ref="AR2066" si="21941">AH2066*AM2063+AJ2066*AM2066-AI2066*AN2063-AK2066*AN2066</f>
        <v>0</v>
      </c>
      <c r="AS2066" s="4">
        <f t="shared" ref="AS2066" si="21942">(AH2066*AN2063+AI2066*AM2063+AJ2066*AN2066+AK2066*AM2066)</f>
        <v>25462.84996708206</v>
      </c>
      <c r="AT2066" s="2">
        <f t="shared" ref="AT2066" si="21943">AH2066*AO2063+AJ2066*AO2066-AI2066*AP2063-AK2066*AP2066</f>
        <v>2573.9104651626249</v>
      </c>
      <c r="AU2066" s="3">
        <f t="shared" ref="AU2066" si="21944">(AH2066*AP2063+AI2066*AO2063+AJ2066*AP2066+AK2066*AO2066)</f>
        <v>0</v>
      </c>
      <c r="AV2066" s="20"/>
      <c r="AW2066" s="16">
        <v>0</v>
      </c>
      <c r="AX2066" s="17">
        <v>0</v>
      </c>
      <c r="AY2066" s="18">
        <v>1</v>
      </c>
      <c r="AZ2066" s="19">
        <v>0</v>
      </c>
      <c r="BA2066" s="20"/>
      <c r="BB2066" s="1">
        <f t="shared" ref="BB2066" si="21945">AR2066*AW2063+AT2066*AW2066-AS2066*AX2063-AU2066*AX2066</f>
        <v>0</v>
      </c>
      <c r="BC2066" s="4">
        <f t="shared" ref="BC2066" si="21946">(AR2066*AX2063+AS2066*AW2063+AT2066*AX2066+AU2066*AW2066)</f>
        <v>25462.84996708206</v>
      </c>
      <c r="BD2066" s="2">
        <f t="shared" ref="BD2066" si="21947">AR2066*AY2063+AT2066*AY2066-AS2066*AZ2063-AU2066*AZ2066</f>
        <v>-226351.68822051128</v>
      </c>
      <c r="BE2066" s="3">
        <f t="shared" ref="BE2066" si="21948">(AR2066*AZ2063+AS2066*AY2063+AT2066*AZ2066+AU2066*AY2066)</f>
        <v>0</v>
      </c>
      <c r="BF2066" s="20"/>
      <c r="BG2066" s="16">
        <v>0</v>
      </c>
      <c r="BH2066" s="17">
        <f t="shared" ref="BH2066" si="21949">$B2063*$BH$4</f>
        <v>9.4735200000000006</v>
      </c>
      <c r="BI2066" s="18">
        <v>1</v>
      </c>
      <c r="BJ2066" s="19">
        <v>0</v>
      </c>
      <c r="BK2066" s="20"/>
      <c r="BL2066" s="1">
        <f t="shared" ref="BL2066" si="21950">BB2066*BG2063+BD2066*BG2066-BC2066*BH2063-BE2066*BH2066</f>
        <v>0</v>
      </c>
      <c r="BM2066" s="4">
        <f t="shared" ref="BM2066" si="21951">(BB2066*BH2063+BC2066*BG2063+BD2066*BH2066+BE2066*BG2066)</f>
        <v>-2118884.3954236959</v>
      </c>
      <c r="BN2066" s="2">
        <f t="shared" ref="BN2066" si="21952">BB2066*BI2063+BD2066*BI2066-BC2066*BJ2063-BE2066*BJ2066</f>
        <v>-226351.68822051128</v>
      </c>
      <c r="BO2066" s="3">
        <f t="shared" ref="BO2066" si="21953">(BB2066*BJ2063+BC2066*BI2063+BD2066*BJ2066+BE2066*BI2066)</f>
        <v>0</v>
      </c>
      <c r="BP2066" s="20"/>
      <c r="BQ2066" s="16">
        <v>0</v>
      </c>
      <c r="BR2066" s="17">
        <v>0</v>
      </c>
      <c r="BS2066" s="18">
        <v>1</v>
      </c>
      <c r="BT2066" s="19">
        <v>0</v>
      </c>
      <c r="BU2066" s="20"/>
      <c r="BV2066" s="1">
        <f t="shared" ref="BV2066" si="21954">BL2066*BQ2063+BN2066*BQ2066-BM2066*BR2063-BO2066*BR2066</f>
        <v>0</v>
      </c>
      <c r="BW2066" s="4">
        <f t="shared" ref="BW2066" si="21955">(BL2066*BR2063+BM2066*BQ2063+BN2066*BR2066+BO2066*BQ2066)</f>
        <v>-2118884.3954236959</v>
      </c>
      <c r="BX2066" s="2">
        <f t="shared" ref="BX2066" si="21956">BL2066*BS2063+BN2066*BS2066-BM2066*BT2063-BO2066*BT2066</f>
        <v>15648245.446918001</v>
      </c>
      <c r="BY2066" s="3">
        <f t="shared" ref="BY2066" si="21957">(BL2066*BT2063+BM2066*BS2063+BN2066*BT2066+BO2066*BS2066)</f>
        <v>0</v>
      </c>
      <c r="BZ2066" s="20"/>
      <c r="CA2066" s="16">
        <v>0</v>
      </c>
      <c r="CB2066" s="17">
        <f t="shared" ref="CB2066" si="21958">$B2063*$CB$4</f>
        <v>4.2760199999999999</v>
      </c>
      <c r="CC2066" s="18">
        <v>1</v>
      </c>
      <c r="CD2066" s="19">
        <v>0</v>
      </c>
      <c r="CE2066" s="20"/>
      <c r="CF2066" s="1">
        <f t="shared" ref="CF2066" si="21959">BV2066*CA2063+BX2066*CA2066-BW2066*CB2063-BY2066*CB2066</f>
        <v>0</v>
      </c>
      <c r="CG2066" s="4">
        <f t="shared" ref="CG2066" si="21960">(BV2066*CB2063+BW2066*CA2063+BX2066*CB2066+BY2066*CA2066)</f>
        <v>64793326.100506619</v>
      </c>
      <c r="CH2066" s="2">
        <f t="shared" ref="CH2066" si="21961">BV2066*CC2063+BX2066*CC2066-BW2066*CD2063-BY2066*CD2066</f>
        <v>15648245.446918001</v>
      </c>
      <c r="CI2066" s="3">
        <f t="shared" ref="CI2066" si="21962">(BV2066*CD2063+BW2066*CC2063+BX2066*CD2066+BY2066*CC2066)</f>
        <v>0</v>
      </c>
      <c r="CK2066" s="16">
        <f t="shared" ref="CK2066" si="21963">1/$CL$4</f>
        <v>1</v>
      </c>
      <c r="CL2066" s="17">
        <v>0</v>
      </c>
      <c r="CM2066" s="18">
        <v>1</v>
      </c>
      <c r="CN2066" s="19">
        <v>0</v>
      </c>
      <c r="CP2066" s="1">
        <f t="shared" ref="CP2066" si="21964">CF2066*CK2063+CH2066*CK2066-CG2066*CL2063-CI2066*CL2066</f>
        <v>15648245.446918001</v>
      </c>
      <c r="CQ2066" s="4">
        <f t="shared" ref="CQ2066" si="21965">(CF2066*CL2063+CG2066*CK2063+CH2066*CL2066+CI2066*CK2066)</f>
        <v>64793326.100506619</v>
      </c>
      <c r="CR2066" s="2">
        <f t="shared" ref="CR2066" si="21966">CF2066*CM2063+CH2066*CM2066-CG2066*CN2063-CI2066*CN2066</f>
        <v>15648245.446918001</v>
      </c>
      <c r="CS2066" s="3">
        <f t="shared" ref="CS2066" si="21967">(CF2066*CN2063+CG2066*CM2063+CH2066*CN2066+CI2066*CM2066)</f>
        <v>0</v>
      </c>
      <c r="CU2066" s="39">
        <f t="shared" ref="CU2066" si="21968">(180/PI())*ATAN(-1*(CQ2063/CP2063))</f>
        <v>13.577517618609786</v>
      </c>
      <c r="CW2066" s="56">
        <f t="shared" ref="CW2066" si="21969">20*LOG(((1-(10^(CU2063/20)^2)*(1-((1-CW2063)/(1+CW2063))^2))^0.5))</f>
        <v>-1.9286549331065743E-15</v>
      </c>
    </row>
    <row r="2067" spans="1:101" ht="18" customHeight="1"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/>
      <c r="R2067" s="20"/>
      <c r="S2067" s="20"/>
      <c r="T2067" s="20"/>
      <c r="U2067" s="20"/>
      <c r="V2067" s="20"/>
      <c r="W2067" s="20"/>
      <c r="X2067" s="20"/>
      <c r="Y2067" s="20"/>
      <c r="Z2067" s="20"/>
      <c r="AA2067" s="20"/>
      <c r="AB2067" s="30"/>
      <c r="AC2067" s="20"/>
      <c r="AD2067" s="20"/>
      <c r="AE2067" s="20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</row>
    <row r="2068" spans="1:101" ht="18" customHeight="1"/>
    <row r="2069" spans="1:101" ht="18" customHeight="1" thickBot="1">
      <c r="A2069" s="23"/>
      <c r="B2069" s="23"/>
      <c r="C2069" s="23"/>
      <c r="D2069" s="20" t="s">
        <v>6</v>
      </c>
      <c r="E2069" s="20"/>
      <c r="F2069" s="20"/>
      <c r="G2069" s="20"/>
      <c r="H2069" s="20"/>
      <c r="I2069" s="20" t="s">
        <v>7</v>
      </c>
      <c r="J2069" s="20"/>
      <c r="K2069" s="20"/>
      <c r="L2069" s="20"/>
      <c r="M2069" s="23"/>
      <c r="N2069" s="23"/>
      <c r="O2069" s="24" t="s">
        <v>8</v>
      </c>
      <c r="P2069" s="23"/>
      <c r="Q2069" s="23"/>
      <c r="R2069" s="23"/>
      <c r="S2069" s="20"/>
      <c r="T2069" s="20" t="s">
        <v>9</v>
      </c>
      <c r="U2069" s="23"/>
      <c r="V2069" s="23"/>
      <c r="W2069" s="23"/>
      <c r="X2069" s="23"/>
      <c r="Y2069" s="24" t="s">
        <v>10</v>
      </c>
      <c r="Z2069" s="23"/>
      <c r="AA2069" s="23"/>
      <c r="AB2069" s="23"/>
      <c r="AC2069" s="24" t="s">
        <v>11</v>
      </c>
      <c r="AD2069" s="20"/>
      <c r="AE2069" s="20"/>
      <c r="AF2069" s="20"/>
      <c r="AG2069" s="20"/>
      <c r="AH2069" s="23"/>
      <c r="AI2069" s="24" t="s">
        <v>12</v>
      </c>
      <c r="AJ2069" s="23"/>
      <c r="AK2069" s="23"/>
      <c r="AL2069" s="20"/>
      <c r="AM2069" s="24" t="s">
        <v>21</v>
      </c>
      <c r="AN2069" s="20"/>
      <c r="AO2069" s="23"/>
      <c r="AP2069" s="23"/>
      <c r="AQ2069" s="23"/>
      <c r="AR2069" s="23"/>
      <c r="AS2069" s="24" t="s">
        <v>87</v>
      </c>
      <c r="AT2069" s="23"/>
      <c r="AU2069" s="23"/>
      <c r="AV2069" s="23"/>
      <c r="AW2069" s="24" t="s">
        <v>22</v>
      </c>
      <c r="AX2069" s="20"/>
      <c r="AY2069" s="20"/>
      <c r="AZ2069" s="20"/>
      <c r="BA2069" s="20"/>
      <c r="BB2069" s="23"/>
      <c r="BC2069" s="24" t="s">
        <v>13</v>
      </c>
      <c r="BD2069" s="23"/>
      <c r="BE2069" s="23"/>
      <c r="BF2069" s="23"/>
      <c r="BG2069" s="24" t="s">
        <v>23</v>
      </c>
      <c r="BH2069" s="20"/>
      <c r="BI2069" s="23"/>
      <c r="BJ2069" s="23"/>
      <c r="BK2069" s="23"/>
      <c r="BL2069" s="23"/>
      <c r="BM2069" s="24" t="s">
        <v>24</v>
      </c>
      <c r="BN2069" s="23"/>
      <c r="BO2069" s="23"/>
      <c r="BP2069" s="23"/>
      <c r="BQ2069" s="24" t="s">
        <v>22</v>
      </c>
      <c r="BR2069" s="20"/>
      <c r="BS2069" s="20"/>
      <c r="BT2069" s="20"/>
      <c r="BU2069" s="20"/>
      <c r="BV2069" s="23"/>
      <c r="BW2069" s="24" t="s">
        <v>25</v>
      </c>
      <c r="BX2069" s="23"/>
      <c r="BY2069" s="23"/>
      <c r="BZ2069" s="23"/>
      <c r="CA2069" s="24" t="s">
        <v>23</v>
      </c>
      <c r="CB2069" s="20"/>
      <c r="CC2069" s="23"/>
      <c r="CD2069" s="23"/>
      <c r="CE2069" s="23"/>
      <c r="CF2069" s="23"/>
      <c r="CG2069" s="24" t="s">
        <v>88</v>
      </c>
      <c r="CH2069" s="23"/>
      <c r="CI2069" s="23"/>
      <c r="CJ2069" s="23"/>
      <c r="CK2069" s="24" t="s">
        <v>155</v>
      </c>
      <c r="CL2069" s="24"/>
      <c r="CM2069" s="23"/>
      <c r="CN2069" s="23"/>
      <c r="CO2069" s="23"/>
      <c r="CP2069" s="23"/>
      <c r="CQ2069" s="24" t="s">
        <v>89</v>
      </c>
      <c r="CR2069" s="23"/>
      <c r="CS2069" s="23"/>
    </row>
    <row r="2070" spans="1:101" ht="18" customHeight="1" thickBot="1">
      <c r="A2070" s="23"/>
      <c r="B2070" s="33"/>
      <c r="C2070" s="23"/>
      <c r="D2070" s="7" t="s">
        <v>99</v>
      </c>
      <c r="E2070" s="8"/>
      <c r="F2070" s="8" t="s">
        <v>100</v>
      </c>
      <c r="G2070" s="9"/>
      <c r="H2070" s="10"/>
      <c r="I2070" s="7" t="s">
        <v>103</v>
      </c>
      <c r="J2070" s="8"/>
      <c r="K2070" s="8" t="s">
        <v>104</v>
      </c>
      <c r="L2070" s="9"/>
      <c r="M2070" s="23"/>
      <c r="N2070" s="194" t="s">
        <v>74</v>
      </c>
      <c r="O2070" s="195"/>
      <c r="P2070" s="196" t="s">
        <v>75</v>
      </c>
      <c r="Q2070" s="197"/>
      <c r="R2070" s="23"/>
      <c r="S2070" s="7" t="s">
        <v>2</v>
      </c>
      <c r="T2070" s="8"/>
      <c r="U2070" s="8" t="s">
        <v>3</v>
      </c>
      <c r="V2070" s="9"/>
      <c r="W2070" s="20"/>
      <c r="X2070" s="194" t="s">
        <v>108</v>
      </c>
      <c r="Y2070" s="195"/>
      <c r="Z2070" s="196" t="s">
        <v>109</v>
      </c>
      <c r="AA2070" s="197"/>
      <c r="AB2070" s="20"/>
      <c r="AC2070" s="7" t="s">
        <v>107</v>
      </c>
      <c r="AD2070" s="8"/>
      <c r="AE2070" s="8" t="s">
        <v>14</v>
      </c>
      <c r="AF2070" s="9"/>
      <c r="AG2070" s="20"/>
      <c r="AH2070" s="194" t="s">
        <v>112</v>
      </c>
      <c r="AI2070" s="195"/>
      <c r="AJ2070" s="196" t="s">
        <v>113</v>
      </c>
      <c r="AK2070" s="197"/>
      <c r="AL2070" s="20"/>
      <c r="AM2070" s="106" t="s">
        <v>135</v>
      </c>
      <c r="AN2070" s="107"/>
      <c r="AO2070" s="107" t="s">
        <v>136</v>
      </c>
      <c r="AP2070" s="108"/>
      <c r="AQ2070" s="23"/>
      <c r="AR2070" s="194" t="s">
        <v>116</v>
      </c>
      <c r="AS2070" s="195"/>
      <c r="AT2070" s="196" t="s">
        <v>0</v>
      </c>
      <c r="AU2070" s="197"/>
      <c r="AV2070" s="36"/>
      <c r="AW2070" s="7" t="s">
        <v>139</v>
      </c>
      <c r="AX2070" s="8"/>
      <c r="AY2070" s="8" t="s">
        <v>140</v>
      </c>
      <c r="AZ2070" s="9"/>
      <c r="BA2070" s="20"/>
      <c r="BB2070" s="194" t="s">
        <v>119</v>
      </c>
      <c r="BC2070" s="195"/>
      <c r="BD2070" s="196" t="s">
        <v>120</v>
      </c>
      <c r="BE2070" s="197"/>
      <c r="BF2070" s="36"/>
      <c r="BG2070" s="190" t="s">
        <v>143</v>
      </c>
      <c r="BH2070" s="191"/>
      <c r="BI2070" s="192" t="s">
        <v>144</v>
      </c>
      <c r="BJ2070" s="193"/>
      <c r="BK2070" s="36"/>
      <c r="BL2070" s="194" t="s">
        <v>123</v>
      </c>
      <c r="BM2070" s="195"/>
      <c r="BN2070" s="196" t="s">
        <v>124</v>
      </c>
      <c r="BO2070" s="197"/>
      <c r="BP2070" s="36"/>
      <c r="BQ2070" s="7" t="s">
        <v>147</v>
      </c>
      <c r="BR2070" s="8"/>
      <c r="BS2070" s="8" t="s">
        <v>148</v>
      </c>
      <c r="BT2070" s="9"/>
      <c r="BU2070" s="20"/>
      <c r="BV2070" s="194" t="s">
        <v>127</v>
      </c>
      <c r="BW2070" s="195"/>
      <c r="BX2070" s="196" t="s">
        <v>128</v>
      </c>
      <c r="BY2070" s="197"/>
      <c r="BZ2070" s="36"/>
      <c r="CA2070" s="7" t="s">
        <v>151</v>
      </c>
      <c r="CB2070" s="8"/>
      <c r="CC2070" s="8" t="s">
        <v>152</v>
      </c>
      <c r="CD2070" s="9"/>
      <c r="CE2070" s="36"/>
      <c r="CF2070" s="194" t="s">
        <v>131</v>
      </c>
      <c r="CG2070" s="195"/>
      <c r="CH2070" s="196" t="s">
        <v>132</v>
      </c>
      <c r="CI2070" s="197"/>
      <c r="CJ2070" s="23"/>
      <c r="CK2070" s="7" t="s">
        <v>156</v>
      </c>
      <c r="CL2070" s="8"/>
      <c r="CM2070" s="8" t="s">
        <v>157</v>
      </c>
      <c r="CN2070" s="9"/>
      <c r="CO2070" s="23"/>
      <c r="CP2070" s="194" t="s">
        <v>160</v>
      </c>
      <c r="CQ2070" s="195"/>
      <c r="CR2070" s="196" t="s">
        <v>132</v>
      </c>
      <c r="CS2070" s="197"/>
      <c r="CU2070" s="26" t="s">
        <v>15</v>
      </c>
      <c r="CW2070" s="52" t="s">
        <v>46</v>
      </c>
    </row>
    <row r="2071" spans="1:101" ht="18" customHeight="1" thickTop="1" thickBot="1">
      <c r="B2071" s="34">
        <v>5.3</v>
      </c>
      <c r="D2071" s="11">
        <v>1</v>
      </c>
      <c r="E2071" s="12">
        <v>0</v>
      </c>
      <c r="F2071" s="13">
        <v>0</v>
      </c>
      <c r="G2071" s="14">
        <v>0</v>
      </c>
      <c r="H2071" s="10"/>
      <c r="I2071" s="11">
        <v>1</v>
      </c>
      <c r="J2071" s="12">
        <v>0</v>
      </c>
      <c r="K2071" s="13">
        <v>0</v>
      </c>
      <c r="L2071" s="40">
        <f t="shared" ref="L2071" si="21970">$B2071*$J$4</f>
        <v>7.5633119999999998</v>
      </c>
      <c r="N2071" s="1">
        <f t="shared" ref="N2071" si="21971">D2071*I2071+F2071*I2074-E2071*J2071-G2071*J2074</f>
        <v>1</v>
      </c>
      <c r="O2071" s="4">
        <f t="shared" ref="O2071" si="21972">(D2071*J2071+E2071*I2071+F2071*J2074+G2071*I2074)</f>
        <v>0</v>
      </c>
      <c r="P2071" s="2">
        <f t="shared" ref="P2071" si="21973">D2071*K2071+F2071*K2074-E2071*L2071-G2071*L2074</f>
        <v>0</v>
      </c>
      <c r="Q2071" s="3">
        <f t="shared" ref="Q2071" si="21974">(D2071*L2071+E2071*K2071+F2071*L2074+G2071*K2074)</f>
        <v>7.5633119999999998</v>
      </c>
      <c r="S2071" s="11">
        <v>1</v>
      </c>
      <c r="T2071" s="12">
        <v>0</v>
      </c>
      <c r="U2071" s="13">
        <v>0</v>
      </c>
      <c r="V2071" s="13">
        <v>0</v>
      </c>
      <c r="W2071" s="20"/>
      <c r="X2071" s="1">
        <f t="shared" ref="X2071" si="21975">N2071*S2071+P2071*S2074-O2071*T2071-Q2071*T2074</f>
        <v>-71.333579760128003</v>
      </c>
      <c r="Y2071" s="4">
        <f t="shared" ref="Y2071" si="21976">(N2071*T2071+O2071*S2071+P2071*T2074+Q2071*S2074)</f>
        <v>0</v>
      </c>
      <c r="Z2071" s="2">
        <f t="shared" ref="Z2071" si="21977">N2071*U2071+P2071*U2074-O2071*V2071-Q2071*V2074</f>
        <v>0</v>
      </c>
      <c r="AA2071" s="3">
        <f t="shared" ref="AA2071" si="21978">(N2071*V2071+O2071*U2071+P2071*V2074+Q2071*U2074)</f>
        <v>7.5633119999999998</v>
      </c>
      <c r="AB2071" s="20"/>
      <c r="AC2071" s="11">
        <v>1</v>
      </c>
      <c r="AD2071" s="12">
        <v>0</v>
      </c>
      <c r="AE2071" s="13">
        <v>0</v>
      </c>
      <c r="AF2071" s="40">
        <f t="shared" ref="AF2071" si="21979">$B2071*$AD$4</f>
        <v>9.0761970000000005</v>
      </c>
      <c r="AG2071" s="20"/>
      <c r="AH2071" s="1">
        <f t="shared" ref="AH2071" si="21980">X2071*AC2071+Z2071*AC2074-Y2071*AD2071-AA2071*AD2074</f>
        <v>-71.333579760128003</v>
      </c>
      <c r="AI2071" s="4">
        <f t="shared" ref="AI2071" si="21981">(X2071*AD2071+Y2071*AC2071+Z2071*AD2074+AA2071*AC2074)</f>
        <v>0</v>
      </c>
      <c r="AJ2071" s="2">
        <f t="shared" ref="AJ2071" si="21982">X2071*AE2071+Z2071*AE2074-Y2071*AF2071-AA2071*AF2074</f>
        <v>0</v>
      </c>
      <c r="AK2071" s="3">
        <f t="shared" ref="AK2071" si="21983">(X2071*AF2071+Y2071*AE2071+Z2071*AF2074+AA2071*AE2074)</f>
        <v>-639.87431061813459</v>
      </c>
      <c r="AL2071" s="20"/>
      <c r="AM2071" s="11">
        <v>1</v>
      </c>
      <c r="AN2071" s="12">
        <v>0</v>
      </c>
      <c r="AO2071" s="13">
        <v>0</v>
      </c>
      <c r="AP2071" s="14">
        <v>0</v>
      </c>
      <c r="AR2071" s="1">
        <f t="shared" ref="AR2071" si="21984">AH2071*AM2071+AJ2071*AM2074-AI2071*AN2071-AK2071*AN2074</f>
        <v>6391.7348111190377</v>
      </c>
      <c r="AS2071" s="4">
        <f t="shared" ref="AS2071" si="21985">(AH2071*AN2071+AI2071*AM2071+AJ2071*AN2074+AK2071*AM2074)</f>
        <v>0</v>
      </c>
      <c r="AT2071" s="2">
        <f t="shared" ref="AT2071" si="21986">AH2071*AO2071+AJ2071*AO2074-AI2071*AP2071-AK2071*AP2074</f>
        <v>0</v>
      </c>
      <c r="AU2071" s="3">
        <f t="shared" ref="AU2071" si="21987">(AH2071*AP2071+AI2071*AO2071+AJ2071*AP2074+AK2071*AO2074)</f>
        <v>-639.87431061813459</v>
      </c>
      <c r="AV2071" s="20"/>
      <c r="AW2071" s="11">
        <v>1</v>
      </c>
      <c r="AX2071" s="12">
        <v>0</v>
      </c>
      <c r="AY2071" s="13">
        <v>0</v>
      </c>
      <c r="AZ2071" s="40">
        <f t="shared" ref="AZ2071" si="21988">$B2071*$AX$4</f>
        <v>9.0761970000000005</v>
      </c>
      <c r="BA2071" s="20"/>
      <c r="BB2071" s="1">
        <f t="shared" ref="BB2071" si="21989">AR2071*AW2071+AT2071*AW2074-AS2071*AX2071-AU2071*AX2074</f>
        <v>6391.7348111190377</v>
      </c>
      <c r="BC2071" s="4">
        <f t="shared" ref="BC2071" si="21990">(AR2071*AX2071+AS2071*AW2071+AT2071*AX2074+AU2071*AW2074)</f>
        <v>0</v>
      </c>
      <c r="BD2071" s="2">
        <f t="shared" ref="BD2071" si="21991">AR2071*AY2071+AT2071*AY2074-AS2071*AZ2071-AU2071*AZ2074</f>
        <v>0</v>
      </c>
      <c r="BE2071" s="3">
        <f t="shared" ref="BE2071" si="21992">(AR2071*AZ2071+AS2071*AY2071+AT2071*AZ2074+AU2071*AY2074)</f>
        <v>57372.770006856044</v>
      </c>
      <c r="BF2071" s="20"/>
      <c r="BG2071" s="11">
        <v>1</v>
      </c>
      <c r="BH2071" s="12">
        <v>0</v>
      </c>
      <c r="BI2071" s="13">
        <v>0</v>
      </c>
      <c r="BJ2071" s="14">
        <v>0</v>
      </c>
      <c r="BK2071" s="20"/>
      <c r="BL2071" s="1">
        <f t="shared" ref="BL2071" si="21993">BB2071*BG2071+BD2071*BG2074-BC2071*BH2071-BE2071*BH2074</f>
        <v>-542306.75010533037</v>
      </c>
      <c r="BM2071" s="4">
        <f t="shared" ref="BM2071" si="21994">(BB2071*BH2071+BC2071*BG2071+BD2071*BH2074+BE2071*BG2074)</f>
        <v>0</v>
      </c>
      <c r="BN2071" s="2">
        <f t="shared" ref="BN2071" si="21995">BB2071*BI2071+BD2071*BI2074-BC2071*BJ2071-BE2071*BJ2074</f>
        <v>0</v>
      </c>
      <c r="BO2071" s="3">
        <f t="shared" ref="BO2071" si="21996">(BB2071*BJ2071+BC2071*BI2071+BD2071*BJ2074+BE2071*BI2074)</f>
        <v>57372.770006856044</v>
      </c>
      <c r="BP2071" s="20"/>
      <c r="BQ2071" s="11">
        <v>1</v>
      </c>
      <c r="BR2071" s="12">
        <v>0</v>
      </c>
      <c r="BS2071" s="13">
        <v>0</v>
      </c>
      <c r="BT2071" s="40">
        <f t="shared" ref="BT2071" si="21997">$B2071*BR$4</f>
        <v>7.5633119999999998</v>
      </c>
      <c r="BU2071" s="20"/>
      <c r="BV2071" s="1">
        <f t="shared" ref="BV2071" si="21998">BL2071*BQ2071+BN2071*BQ2074-BM2071*BR2071-BO2071*BR2074</f>
        <v>-542306.75010533037</v>
      </c>
      <c r="BW2071" s="4">
        <f t="shared" ref="BW2071" si="21999">(BL2071*BR2071+BM2071*BQ2071+BN2071*BR2074+BO2071*BQ2074)</f>
        <v>0</v>
      </c>
      <c r="BX2071" s="2">
        <f t="shared" ref="BX2071" si="22000">BL2071*BS2071+BN2071*BS2074-BM2071*BT2071-BO2071*BT2074</f>
        <v>0</v>
      </c>
      <c r="BY2071" s="3">
        <f t="shared" ref="BY2071" si="22001">(BL2071*BT2071+BM2071*BS2071+BN2071*BT2074+BO2071*BS2074)</f>
        <v>-4044262.3807457904</v>
      </c>
      <c r="BZ2071" s="20"/>
      <c r="CA2071" s="11">
        <v>1</v>
      </c>
      <c r="CB2071" s="12">
        <v>0</v>
      </c>
      <c r="CC2071" s="13">
        <v>0</v>
      </c>
      <c r="CD2071" s="14">
        <v>0</v>
      </c>
      <c r="CE2071" s="20"/>
      <c r="CF2071" s="1">
        <f t="shared" ref="CF2071" si="22002">BV2071*CA2071+BX2071*CA2074-BW2071*CB2071-BY2071*CB2074</f>
        <v>16915738.616404776</v>
      </c>
      <c r="CG2071" s="4">
        <f t="shared" ref="CG2071" si="22003">(BV2071*CB2071+BW2071*CA2071+BX2071*CB2074+BY2071*CA2074)</f>
        <v>0</v>
      </c>
      <c r="CH2071" s="2">
        <f t="shared" ref="CH2071" si="22004">BV2071*CC2071+BX2071*CC2074-BW2071*CD2071-BY2071*CD2074</f>
        <v>0</v>
      </c>
      <c r="CI2071" s="3">
        <f t="shared" ref="CI2071" si="22005">(BV2071*CD2071+BW2071*CC2071+BX2071*CD2074+BY2071*CC2074)</f>
        <v>-4044262.3807457904</v>
      </c>
      <c r="CJ2071" s="28"/>
      <c r="CK2071" s="11">
        <v>1</v>
      </c>
      <c r="CL2071" s="12">
        <v>0</v>
      </c>
      <c r="CM2071" s="13">
        <v>0</v>
      </c>
      <c r="CN2071" s="14">
        <v>0</v>
      </c>
      <c r="CP2071" s="1">
        <f t="shared" ref="CP2071" si="22006">CF2071*CK2071+CH2071*CK2074-CG2071*CL2071-CI2071*CL2074</f>
        <v>16915738.616404776</v>
      </c>
      <c r="CQ2071" s="4">
        <f t="shared" ref="CQ2071" si="22007">(CF2071*CL2071+CG2071*CK2071+CH2071*CL2074+CI2071*CK2074)</f>
        <v>-4044262.3807457904</v>
      </c>
      <c r="CR2071" s="2">
        <f t="shared" ref="CR2071" si="22008">CF2071*CM2071+CH2071*CM2074-CG2071*CN2071-CI2071*CN2074</f>
        <v>0</v>
      </c>
      <c r="CS2071" s="3">
        <f t="shared" ref="CS2071" si="22009">(CF2071*CN2071+CG2071*CM2071+CH2071*CN2074+CI2071*CM2074)</f>
        <v>-4044262.3807457904</v>
      </c>
      <c r="CU2071" s="29">
        <f t="shared" ref="CU2071" si="22010">20*LOG(((1+$CL$4)/$CL$4)/((CP2071+CP2074)^2+(CQ2071+CQ2074)^2)^0.5)</f>
        <v>-151.45707155092873</v>
      </c>
      <c r="CW2071" s="53">
        <f t="shared" ref="CW2071" si="22011">((CP2071^2+CQ2071^2)^0.5)/((CP2074^2+CQ2074^2)^0.5)</f>
        <v>0.23908281349439303</v>
      </c>
    </row>
    <row r="2072" spans="1:101" ht="18" customHeight="1" thickBot="1">
      <c r="D2072" s="11"/>
      <c r="E2072" s="13"/>
      <c r="F2072" s="13"/>
      <c r="G2072" s="15"/>
      <c r="H2072" s="10"/>
      <c r="I2072" s="11"/>
      <c r="J2072" s="13"/>
      <c r="K2072" s="13"/>
      <c r="L2072" s="15"/>
      <c r="N2072" s="5"/>
      <c r="Q2072" s="6"/>
      <c r="S2072" s="11"/>
      <c r="T2072" s="13"/>
      <c r="U2072" s="13"/>
      <c r="V2072" s="15"/>
      <c r="W2072" s="20"/>
      <c r="X2072" s="5"/>
      <c r="AA2072" s="6"/>
      <c r="AB2072" s="20"/>
      <c r="AC2072" s="11"/>
      <c r="AD2072" s="13"/>
      <c r="AE2072" s="13"/>
      <c r="AF2072" s="15"/>
      <c r="AG2072" s="20"/>
      <c r="AH2072" s="5"/>
      <c r="AK2072" s="6"/>
      <c r="AL2072" s="20"/>
      <c r="AM2072" s="11"/>
      <c r="AN2072" s="13"/>
      <c r="AO2072" s="13"/>
      <c r="AP2072" s="15"/>
      <c r="AR2072" s="5"/>
      <c r="AU2072" s="6"/>
      <c r="AW2072" s="11"/>
      <c r="AX2072" s="13"/>
      <c r="AY2072" s="13"/>
      <c r="AZ2072" s="15"/>
      <c r="BA2072" s="20"/>
      <c r="BB2072" s="5"/>
      <c r="BE2072" s="6"/>
      <c r="BG2072" s="11"/>
      <c r="BH2072" s="13"/>
      <c r="BI2072" s="13"/>
      <c r="BJ2072" s="15"/>
      <c r="BL2072" s="5"/>
      <c r="BO2072" s="6"/>
      <c r="BQ2072" s="11"/>
      <c r="BR2072" s="13"/>
      <c r="BS2072" s="13"/>
      <c r="BT2072" s="15"/>
      <c r="BU2072" s="20"/>
      <c r="BV2072" s="5"/>
      <c r="BY2072" s="6"/>
      <c r="CA2072" s="11"/>
      <c r="CB2072" s="13"/>
      <c r="CC2072" s="13"/>
      <c r="CD2072" s="15"/>
      <c r="CF2072" s="5"/>
      <c r="CI2072" s="6"/>
      <c r="CK2072" s="11"/>
      <c r="CL2072" s="13"/>
      <c r="CM2072" s="13"/>
      <c r="CN2072" s="15"/>
      <c r="CP2072" s="5"/>
      <c r="CS2072" s="6"/>
      <c r="CW2072" s="54"/>
    </row>
    <row r="2073" spans="1:101" ht="18" customHeight="1" thickBot="1">
      <c r="D2073" s="11" t="s">
        <v>101</v>
      </c>
      <c r="E2073" s="13"/>
      <c r="F2073" s="13" t="s">
        <v>102</v>
      </c>
      <c r="G2073" s="15"/>
      <c r="H2073" s="10"/>
      <c r="I2073" s="11" t="s">
        <v>106</v>
      </c>
      <c r="J2073" s="13"/>
      <c r="K2073" s="13" t="s">
        <v>105</v>
      </c>
      <c r="L2073" s="15"/>
      <c r="N2073" s="194" t="s">
        <v>16</v>
      </c>
      <c r="O2073" s="195"/>
      <c r="P2073" s="196" t="s">
        <v>17</v>
      </c>
      <c r="Q2073" s="197"/>
      <c r="S2073" s="11" t="s">
        <v>4</v>
      </c>
      <c r="T2073" s="13"/>
      <c r="U2073" s="13" t="s">
        <v>5</v>
      </c>
      <c r="V2073" s="15"/>
      <c r="W2073" s="20"/>
      <c r="X2073" s="194" t="s">
        <v>111</v>
      </c>
      <c r="Y2073" s="195"/>
      <c r="Z2073" s="196" t="s">
        <v>110</v>
      </c>
      <c r="AA2073" s="197"/>
      <c r="AB2073" s="20"/>
      <c r="AC2073" s="11" t="s">
        <v>18</v>
      </c>
      <c r="AD2073" s="13"/>
      <c r="AE2073" s="13" t="s">
        <v>19</v>
      </c>
      <c r="AF2073" s="15"/>
      <c r="AG2073" s="20"/>
      <c r="AH2073" s="194" t="s">
        <v>114</v>
      </c>
      <c r="AI2073" s="195"/>
      <c r="AJ2073" s="196" t="s">
        <v>115</v>
      </c>
      <c r="AK2073" s="197"/>
      <c r="AL2073" s="20"/>
      <c r="AM2073" s="11" t="s">
        <v>138</v>
      </c>
      <c r="AN2073" s="13"/>
      <c r="AO2073" s="13" t="s">
        <v>137</v>
      </c>
      <c r="AP2073" s="15"/>
      <c r="AR2073" s="194" t="s">
        <v>117</v>
      </c>
      <c r="AS2073" s="195"/>
      <c r="AT2073" s="196" t="s">
        <v>118</v>
      </c>
      <c r="AU2073" s="197"/>
      <c r="AV2073" s="36"/>
      <c r="AW2073" s="11" t="s">
        <v>142</v>
      </c>
      <c r="AX2073" s="13"/>
      <c r="AY2073" s="13" t="s">
        <v>141</v>
      </c>
      <c r="AZ2073" s="15"/>
      <c r="BA2073" s="20"/>
      <c r="BB2073" s="194" t="s">
        <v>122</v>
      </c>
      <c r="BC2073" s="195"/>
      <c r="BD2073" s="196" t="s">
        <v>121</v>
      </c>
      <c r="BE2073" s="197"/>
      <c r="BF2073" s="36"/>
      <c r="BG2073" s="11" t="s">
        <v>145</v>
      </c>
      <c r="BH2073" s="13"/>
      <c r="BI2073" s="13" t="s">
        <v>146</v>
      </c>
      <c r="BJ2073" s="15"/>
      <c r="BK2073" s="36"/>
      <c r="BL2073" s="194" t="s">
        <v>125</v>
      </c>
      <c r="BM2073" s="195"/>
      <c r="BN2073" s="196" t="s">
        <v>126</v>
      </c>
      <c r="BO2073" s="197"/>
      <c r="BP2073" s="36"/>
      <c r="BQ2073" s="11" t="s">
        <v>150</v>
      </c>
      <c r="BR2073" s="13"/>
      <c r="BS2073" s="13" t="s">
        <v>149</v>
      </c>
      <c r="BT2073" s="15"/>
      <c r="BU2073" s="20"/>
      <c r="BV2073" s="194" t="s">
        <v>129</v>
      </c>
      <c r="BW2073" s="195"/>
      <c r="BX2073" s="196" t="s">
        <v>130</v>
      </c>
      <c r="BY2073" s="197"/>
      <c r="BZ2073" s="36"/>
      <c r="CA2073" s="11" t="s">
        <v>154</v>
      </c>
      <c r="CB2073" s="13"/>
      <c r="CC2073" s="13" t="s">
        <v>153</v>
      </c>
      <c r="CD2073" s="15"/>
      <c r="CE2073" s="36"/>
      <c r="CF2073" s="194" t="s">
        <v>134</v>
      </c>
      <c r="CG2073" s="195"/>
      <c r="CH2073" s="196" t="s">
        <v>133</v>
      </c>
      <c r="CI2073" s="197"/>
      <c r="CK2073" s="11" t="s">
        <v>159</v>
      </c>
      <c r="CL2073" s="13"/>
      <c r="CM2073" s="13" t="s">
        <v>158</v>
      </c>
      <c r="CN2073" s="15"/>
      <c r="CP2073" s="109" t="s">
        <v>161</v>
      </c>
      <c r="CQ2073" s="110"/>
      <c r="CR2073" s="111" t="s">
        <v>162</v>
      </c>
      <c r="CS2073" s="112"/>
      <c r="CU2073" s="38" t="s">
        <v>29</v>
      </c>
      <c r="CW2073" s="55" t="s">
        <v>47</v>
      </c>
    </row>
    <row r="2074" spans="1:101" ht="18" customHeight="1" thickTop="1" thickBot="1">
      <c r="D2074" s="16">
        <v>0</v>
      </c>
      <c r="E2074" s="17">
        <f t="shared" ref="E2074" si="22012">$B2071*$E$4</f>
        <v>4.3167439999999999</v>
      </c>
      <c r="F2074" s="18">
        <v>1</v>
      </c>
      <c r="G2074" s="19">
        <v>0</v>
      </c>
      <c r="H2074" s="10"/>
      <c r="I2074" s="16">
        <v>0</v>
      </c>
      <c r="J2074" s="17">
        <v>0</v>
      </c>
      <c r="K2074" s="18">
        <v>1</v>
      </c>
      <c r="L2074" s="19">
        <v>0</v>
      </c>
      <c r="N2074" s="1">
        <f t="shared" ref="N2074" si="22013">D2074*I2071+F2074*I2074-E2074*J2071-G2074*J2074</f>
        <v>0</v>
      </c>
      <c r="O2074" s="4">
        <f t="shared" ref="O2074" si="22014">(D2074*J2071+E2074*I2071+F2074*J2074+G2074*I2074)</f>
        <v>4.3167439999999999</v>
      </c>
      <c r="P2074" s="2">
        <f t="shared" ref="P2074" si="22015">D2074*K2071+F2074*K2074-E2074*L2071-G2074*L2074</f>
        <v>-31.648881696128001</v>
      </c>
      <c r="Q2074" s="3">
        <f t="shared" ref="Q2074" si="22016">(D2074*L2071+E2074*K2071+F2074*L2074+G2074*K2074)</f>
        <v>0</v>
      </c>
      <c r="S2074" s="16">
        <v>0</v>
      </c>
      <c r="T2074" s="17">
        <f t="shared" ref="T2074" si="22017">$B2071*$T$4</f>
        <v>9.5637439999999998</v>
      </c>
      <c r="U2074" s="18">
        <v>1</v>
      </c>
      <c r="V2074" s="19">
        <v>0</v>
      </c>
      <c r="W2074" s="20"/>
      <c r="X2074" s="1">
        <f t="shared" ref="X2074" si="22018">N2074*S2071+P2074*S2074-O2074*T2071-Q2074*T2074</f>
        <v>0</v>
      </c>
      <c r="Y2074" s="4">
        <f t="shared" ref="Y2074" si="22019">(N2074*T2071+O2074*S2071+P2074*T2074+Q2074*S2074)</f>
        <v>-298.365058428054</v>
      </c>
      <c r="Z2074" s="2">
        <f t="shared" ref="Z2074" si="22020">N2074*U2071+P2074*U2074-O2074*V2071-Q2074*V2074</f>
        <v>-31.648881696128001</v>
      </c>
      <c r="AA2074" s="3">
        <f t="shared" ref="AA2074" si="22021">(N2074*V2071+O2074*U2071+P2074*V2074+Q2074*U2074)</f>
        <v>0</v>
      </c>
      <c r="AB2074" s="20"/>
      <c r="AC2074" s="16">
        <v>0</v>
      </c>
      <c r="AD2074" s="17">
        <v>0</v>
      </c>
      <c r="AE2074" s="18">
        <v>1</v>
      </c>
      <c r="AF2074" s="19">
        <v>0</v>
      </c>
      <c r="AG2074" s="20"/>
      <c r="AH2074" s="1">
        <f t="shared" ref="AH2074" si="22022">X2074*AC2071+Z2074*AC2074-Y2074*AD2071-AA2074*AD2074</f>
        <v>0</v>
      </c>
      <c r="AI2074" s="4">
        <f t="shared" ref="AI2074" si="22023">(X2074*AD2071+Y2074*AC2071+Z2074*AD2074+AA2074*AC2074)</f>
        <v>-298.365058428054</v>
      </c>
      <c r="AJ2074" s="2">
        <f t="shared" ref="AJ2074" si="22024">X2074*AE2071+Z2074*AE2074-Y2074*AF2071-AA2074*AF2074</f>
        <v>2676.3711665134006</v>
      </c>
      <c r="AK2074" s="3">
        <f t="shared" ref="AK2074" si="22025">(X2074*AF2071+Y2074*AE2071+Z2074*AF2074+AA2074*AE2074)</f>
        <v>0</v>
      </c>
      <c r="AL2074" s="20"/>
      <c r="AM2074" s="16">
        <v>0</v>
      </c>
      <c r="AN2074" s="17">
        <f t="shared" ref="AN2074" si="22026">$B2071*$AN$4</f>
        <v>10.100527999999999</v>
      </c>
      <c r="AO2074" s="18">
        <v>1</v>
      </c>
      <c r="AP2074" s="19">
        <v>0</v>
      </c>
      <c r="AR2074" s="1">
        <f t="shared" ref="AR2074" si="22027">AH2074*AM2071+AJ2074*AM2074-AI2074*AN2071-AK2074*AN2074</f>
        <v>0</v>
      </c>
      <c r="AS2074" s="4">
        <f t="shared" ref="AS2074" si="22028">(AH2074*AN2071+AI2074*AM2071+AJ2074*AN2074+AK2074*AM2074)</f>
        <v>26734.396847333206</v>
      </c>
      <c r="AT2074" s="2">
        <f t="shared" ref="AT2074" si="22029">AH2074*AO2071+AJ2074*AO2074-AI2074*AP2071-AK2074*AP2074</f>
        <v>2676.3711665134006</v>
      </c>
      <c r="AU2074" s="3">
        <f t="shared" ref="AU2074" si="22030">(AH2074*AP2071+AI2074*AO2071+AJ2074*AP2074+AK2074*AO2074)</f>
        <v>0</v>
      </c>
      <c r="AV2074" s="20"/>
      <c r="AW2074" s="16">
        <v>0</v>
      </c>
      <c r="AX2074" s="17">
        <v>0</v>
      </c>
      <c r="AY2074" s="18">
        <v>1</v>
      </c>
      <c r="AZ2074" s="19">
        <v>0</v>
      </c>
      <c r="BA2074" s="20"/>
      <c r="BB2074" s="1">
        <f t="shared" ref="BB2074" si="22031">AR2074*AW2071+AT2074*AW2074-AS2074*AX2071-AU2074*AX2074</f>
        <v>0</v>
      </c>
      <c r="BC2074" s="4">
        <f t="shared" ref="BC2074" si="22032">(AR2074*AX2071+AS2074*AW2071+AT2074*AX2074+AU2074*AW2074)</f>
        <v>26734.396847333206</v>
      </c>
      <c r="BD2074" s="2">
        <f t="shared" ref="BD2074" si="22033">AR2074*AY2071+AT2074*AY2074-AS2074*AZ2071-AU2074*AZ2074</f>
        <v>-239970.28129606173</v>
      </c>
      <c r="BE2074" s="3">
        <f t="shared" ref="BE2074" si="22034">(AR2074*AZ2071+AS2074*AY2071+AT2074*AZ2074+AU2074*AY2074)</f>
        <v>0</v>
      </c>
      <c r="BF2074" s="20"/>
      <c r="BG2074" s="16">
        <v>0</v>
      </c>
      <c r="BH2074" s="17">
        <f t="shared" ref="BH2074" si="22035">$B2071*$BH$4</f>
        <v>9.5637439999999998</v>
      </c>
      <c r="BI2074" s="18">
        <v>1</v>
      </c>
      <c r="BJ2074" s="19">
        <v>0</v>
      </c>
      <c r="BK2074" s="20"/>
      <c r="BL2074" s="1">
        <f t="shared" ref="BL2074" si="22036">BB2074*BG2071+BD2074*BG2074-BC2074*BH2071-BE2074*BH2074</f>
        <v>0</v>
      </c>
      <c r="BM2074" s="4">
        <f t="shared" ref="BM2074" si="22037">(BB2074*BH2071+BC2074*BG2071+BD2074*BH2074+BE2074*BG2074)</f>
        <v>-2268279.9410761893</v>
      </c>
      <c r="BN2074" s="2">
        <f t="shared" ref="BN2074" si="22038">BB2074*BI2071+BD2074*BI2074-BC2074*BJ2071-BE2074*BJ2074</f>
        <v>-239970.28129606173</v>
      </c>
      <c r="BO2074" s="3">
        <f t="shared" ref="BO2074" si="22039">(BB2074*BJ2071+BC2074*BI2071+BD2074*BJ2074+BE2074*BI2074)</f>
        <v>0</v>
      </c>
      <c r="BP2074" s="20"/>
      <c r="BQ2074" s="16">
        <v>0</v>
      </c>
      <c r="BR2074" s="17">
        <v>0</v>
      </c>
      <c r="BS2074" s="18">
        <v>1</v>
      </c>
      <c r="BT2074" s="19">
        <v>0</v>
      </c>
      <c r="BU2074" s="20"/>
      <c r="BV2074" s="1">
        <f t="shared" ref="BV2074" si="22040">BL2074*BQ2071+BN2074*BQ2074-BM2074*BR2071-BO2074*BR2074</f>
        <v>0</v>
      </c>
      <c r="BW2074" s="4">
        <f t="shared" ref="BW2074" si="22041">(BL2074*BR2071+BM2074*BQ2071+BN2074*BR2074+BO2074*BQ2074)</f>
        <v>-2268279.9410761893</v>
      </c>
      <c r="BX2074" s="2">
        <f t="shared" ref="BX2074" si="22042">BL2074*BS2071+BN2074*BS2074-BM2074*BT2071-BO2074*BT2074</f>
        <v>16915738.616404772</v>
      </c>
      <c r="BY2074" s="3">
        <f t="shared" ref="BY2074" si="22043">(BL2074*BT2071+BM2074*BS2071+BN2074*BT2074+BO2074*BS2074)</f>
        <v>0</v>
      </c>
      <c r="BZ2074" s="20"/>
      <c r="CA2074" s="16">
        <v>0</v>
      </c>
      <c r="CB2074" s="17">
        <f t="shared" ref="CB2074" si="22044">$B2071*$CB$4</f>
        <v>4.3167439999999999</v>
      </c>
      <c r="CC2074" s="18">
        <v>1</v>
      </c>
      <c r="CD2074" s="19">
        <v>0</v>
      </c>
      <c r="CE2074" s="20"/>
      <c r="CF2074" s="1">
        <f t="shared" ref="CF2074" si="22045">BV2074*CA2071+BX2074*CA2074-BW2074*CB2071-BY2074*CB2074</f>
        <v>0</v>
      </c>
      <c r="CG2074" s="4">
        <f t="shared" ref="CG2074" si="22046">(BV2074*CB2071+BW2074*CA2071+BX2074*CB2074+BY2074*CA2074)</f>
        <v>70752633.236857414</v>
      </c>
      <c r="CH2074" s="2">
        <f t="shared" ref="CH2074" si="22047">BV2074*CC2071+BX2074*CC2074-BW2074*CD2071-BY2074*CD2074</f>
        <v>16915738.616404772</v>
      </c>
      <c r="CI2074" s="3">
        <f t="shared" ref="CI2074" si="22048">(BV2074*CD2071+BW2074*CC2071+BX2074*CD2074+BY2074*CC2074)</f>
        <v>0</v>
      </c>
      <c r="CK2074" s="16">
        <f t="shared" ref="CK2074" si="22049">1/$CL$4</f>
        <v>1</v>
      </c>
      <c r="CL2074" s="17">
        <v>0</v>
      </c>
      <c r="CM2074" s="18">
        <v>1</v>
      </c>
      <c r="CN2074" s="19">
        <v>0</v>
      </c>
      <c r="CP2074" s="1">
        <f t="shared" ref="CP2074" si="22050">CF2074*CK2071+CH2074*CK2074-CG2074*CL2071-CI2074*CL2074</f>
        <v>16915738.616404772</v>
      </c>
      <c r="CQ2074" s="4">
        <f t="shared" ref="CQ2074" si="22051">(CF2074*CL2071+CG2074*CK2071+CH2074*CL2074+CI2074*CK2074)</f>
        <v>70752633.236857414</v>
      </c>
      <c r="CR2074" s="2">
        <f t="shared" ref="CR2074" si="22052">CF2074*CM2071+CH2074*CM2074-CG2074*CN2071-CI2074*CN2074</f>
        <v>16915738.616404772</v>
      </c>
      <c r="CS2074" s="3">
        <f t="shared" ref="CS2074" si="22053">(CF2074*CN2071+CG2074*CM2071+CH2074*CN2074+CI2074*CM2074)</f>
        <v>0</v>
      </c>
      <c r="CU2074" s="39">
        <f t="shared" ref="CU2074" si="22054">(180/PI())*ATAN(-1*(CQ2071/CP2071))</f>
        <v>13.446034110376175</v>
      </c>
      <c r="CW2074" s="56">
        <f t="shared" ref="CW2074" si="22055">20*LOG(((1-(10^(CU2071/20)^2)*(1-((1-CW2071)/(1+CW2071))^2))^0.5))</f>
        <v>-1.9286549331065743E-15</v>
      </c>
    </row>
    <row r="2075" spans="1:101" ht="18" customHeight="1">
      <c r="E2075" s="20"/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3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</row>
    <row r="2076" spans="1:101" ht="18" customHeight="1"/>
    <row r="2077" spans="1:101" ht="18" customHeight="1" thickBot="1">
      <c r="A2077" s="23"/>
      <c r="B2077" s="23"/>
      <c r="C2077" s="23"/>
      <c r="D2077" s="20" t="s">
        <v>6</v>
      </c>
      <c r="E2077" s="20"/>
      <c r="F2077" s="20"/>
      <c r="G2077" s="20"/>
      <c r="H2077" s="20"/>
      <c r="I2077" s="20" t="s">
        <v>7</v>
      </c>
      <c r="J2077" s="20"/>
      <c r="K2077" s="20"/>
      <c r="L2077" s="20"/>
      <c r="M2077" s="23"/>
      <c r="N2077" s="23"/>
      <c r="O2077" s="24" t="s">
        <v>8</v>
      </c>
      <c r="P2077" s="23"/>
      <c r="Q2077" s="23"/>
      <c r="R2077" s="23"/>
      <c r="S2077" s="20"/>
      <c r="T2077" s="20" t="s">
        <v>9</v>
      </c>
      <c r="U2077" s="23"/>
      <c r="V2077" s="23"/>
      <c r="W2077" s="23"/>
      <c r="X2077" s="23"/>
      <c r="Y2077" s="24" t="s">
        <v>10</v>
      </c>
      <c r="Z2077" s="23"/>
      <c r="AA2077" s="23"/>
      <c r="AB2077" s="23"/>
      <c r="AC2077" s="24" t="s">
        <v>11</v>
      </c>
      <c r="AD2077" s="20"/>
      <c r="AE2077" s="20"/>
      <c r="AF2077" s="20"/>
      <c r="AG2077" s="20"/>
      <c r="AH2077" s="23"/>
      <c r="AI2077" s="24" t="s">
        <v>12</v>
      </c>
      <c r="AJ2077" s="23"/>
      <c r="AK2077" s="23"/>
      <c r="AL2077" s="20"/>
      <c r="AM2077" s="24" t="s">
        <v>21</v>
      </c>
      <c r="AN2077" s="20"/>
      <c r="AO2077" s="23"/>
      <c r="AP2077" s="23"/>
      <c r="AQ2077" s="23"/>
      <c r="AR2077" s="23"/>
      <c r="AS2077" s="24" t="s">
        <v>87</v>
      </c>
      <c r="AT2077" s="23"/>
      <c r="AU2077" s="23"/>
      <c r="AV2077" s="23"/>
      <c r="AW2077" s="24" t="s">
        <v>22</v>
      </c>
      <c r="AX2077" s="20"/>
      <c r="AY2077" s="20"/>
      <c r="AZ2077" s="20"/>
      <c r="BA2077" s="20"/>
      <c r="BB2077" s="23"/>
      <c r="BC2077" s="24" t="s">
        <v>13</v>
      </c>
      <c r="BD2077" s="23"/>
      <c r="BE2077" s="23"/>
      <c r="BF2077" s="23"/>
      <c r="BG2077" s="24" t="s">
        <v>23</v>
      </c>
      <c r="BH2077" s="20"/>
      <c r="BI2077" s="23"/>
      <c r="BJ2077" s="23"/>
      <c r="BK2077" s="23"/>
      <c r="BL2077" s="23"/>
      <c r="BM2077" s="24" t="s">
        <v>24</v>
      </c>
      <c r="BN2077" s="23"/>
      <c r="BO2077" s="23"/>
      <c r="BP2077" s="23"/>
      <c r="BQ2077" s="24" t="s">
        <v>22</v>
      </c>
      <c r="BR2077" s="20"/>
      <c r="BS2077" s="20"/>
      <c r="BT2077" s="20"/>
      <c r="BU2077" s="20"/>
      <c r="BV2077" s="23"/>
      <c r="BW2077" s="24" t="s">
        <v>25</v>
      </c>
      <c r="BX2077" s="23"/>
      <c r="BY2077" s="23"/>
      <c r="BZ2077" s="23"/>
      <c r="CA2077" s="24" t="s">
        <v>23</v>
      </c>
      <c r="CB2077" s="20"/>
      <c r="CC2077" s="23"/>
      <c r="CD2077" s="23"/>
      <c r="CE2077" s="23"/>
      <c r="CF2077" s="23"/>
      <c r="CG2077" s="24" t="s">
        <v>88</v>
      </c>
      <c r="CH2077" s="23"/>
      <c r="CI2077" s="23"/>
      <c r="CJ2077" s="23"/>
      <c r="CK2077" s="24" t="s">
        <v>155</v>
      </c>
      <c r="CL2077" s="24"/>
      <c r="CM2077" s="23"/>
      <c r="CN2077" s="23"/>
      <c r="CO2077" s="23"/>
      <c r="CP2077" s="23"/>
      <c r="CQ2077" s="24" t="s">
        <v>89</v>
      </c>
      <c r="CR2077" s="23"/>
      <c r="CS2077" s="23"/>
    </row>
    <row r="2078" spans="1:101" ht="18" customHeight="1" thickBot="1">
      <c r="A2078" s="23"/>
      <c r="B2078" s="33"/>
      <c r="C2078" s="23"/>
      <c r="D2078" s="7" t="s">
        <v>99</v>
      </c>
      <c r="E2078" s="8"/>
      <c r="F2078" s="8" t="s">
        <v>100</v>
      </c>
      <c r="G2078" s="9"/>
      <c r="H2078" s="10"/>
      <c r="I2078" s="7" t="s">
        <v>103</v>
      </c>
      <c r="J2078" s="8"/>
      <c r="K2078" s="8" t="s">
        <v>104</v>
      </c>
      <c r="L2078" s="9"/>
      <c r="M2078" s="23"/>
      <c r="N2078" s="194" t="s">
        <v>74</v>
      </c>
      <c r="O2078" s="195"/>
      <c r="P2078" s="196" t="s">
        <v>75</v>
      </c>
      <c r="Q2078" s="197"/>
      <c r="R2078" s="23"/>
      <c r="S2078" s="7" t="s">
        <v>2</v>
      </c>
      <c r="T2078" s="8"/>
      <c r="U2078" s="8" t="s">
        <v>3</v>
      </c>
      <c r="V2078" s="9"/>
      <c r="W2078" s="20"/>
      <c r="X2078" s="194" t="s">
        <v>108</v>
      </c>
      <c r="Y2078" s="195"/>
      <c r="Z2078" s="196" t="s">
        <v>109</v>
      </c>
      <c r="AA2078" s="197"/>
      <c r="AB2078" s="20"/>
      <c r="AC2078" s="7" t="s">
        <v>107</v>
      </c>
      <c r="AD2078" s="8"/>
      <c r="AE2078" s="8" t="s">
        <v>14</v>
      </c>
      <c r="AF2078" s="9"/>
      <c r="AG2078" s="20"/>
      <c r="AH2078" s="194" t="s">
        <v>112</v>
      </c>
      <c r="AI2078" s="195"/>
      <c r="AJ2078" s="196" t="s">
        <v>113</v>
      </c>
      <c r="AK2078" s="197"/>
      <c r="AL2078" s="20"/>
      <c r="AM2078" s="106" t="s">
        <v>135</v>
      </c>
      <c r="AN2078" s="107"/>
      <c r="AO2078" s="107" t="s">
        <v>136</v>
      </c>
      <c r="AP2078" s="108"/>
      <c r="AQ2078" s="23"/>
      <c r="AR2078" s="194" t="s">
        <v>116</v>
      </c>
      <c r="AS2078" s="195"/>
      <c r="AT2078" s="196" t="s">
        <v>0</v>
      </c>
      <c r="AU2078" s="197"/>
      <c r="AV2078" s="36"/>
      <c r="AW2078" s="7" t="s">
        <v>139</v>
      </c>
      <c r="AX2078" s="8"/>
      <c r="AY2078" s="8" t="s">
        <v>140</v>
      </c>
      <c r="AZ2078" s="9"/>
      <c r="BA2078" s="20"/>
      <c r="BB2078" s="194" t="s">
        <v>119</v>
      </c>
      <c r="BC2078" s="195"/>
      <c r="BD2078" s="196" t="s">
        <v>120</v>
      </c>
      <c r="BE2078" s="197"/>
      <c r="BF2078" s="36"/>
      <c r="BG2078" s="190" t="s">
        <v>143</v>
      </c>
      <c r="BH2078" s="191"/>
      <c r="BI2078" s="192" t="s">
        <v>144</v>
      </c>
      <c r="BJ2078" s="193"/>
      <c r="BK2078" s="36"/>
      <c r="BL2078" s="194" t="s">
        <v>123</v>
      </c>
      <c r="BM2078" s="195"/>
      <c r="BN2078" s="196" t="s">
        <v>124</v>
      </c>
      <c r="BO2078" s="197"/>
      <c r="BP2078" s="36"/>
      <c r="BQ2078" s="7" t="s">
        <v>147</v>
      </c>
      <c r="BR2078" s="8"/>
      <c r="BS2078" s="8" t="s">
        <v>148</v>
      </c>
      <c r="BT2078" s="9"/>
      <c r="BU2078" s="20"/>
      <c r="BV2078" s="194" t="s">
        <v>127</v>
      </c>
      <c r="BW2078" s="195"/>
      <c r="BX2078" s="196" t="s">
        <v>128</v>
      </c>
      <c r="BY2078" s="197"/>
      <c r="BZ2078" s="36"/>
      <c r="CA2078" s="7" t="s">
        <v>151</v>
      </c>
      <c r="CB2078" s="8"/>
      <c r="CC2078" s="8" t="s">
        <v>152</v>
      </c>
      <c r="CD2078" s="9"/>
      <c r="CE2078" s="36"/>
      <c r="CF2078" s="194" t="s">
        <v>131</v>
      </c>
      <c r="CG2078" s="195"/>
      <c r="CH2078" s="196" t="s">
        <v>132</v>
      </c>
      <c r="CI2078" s="197"/>
      <c r="CJ2078" s="23"/>
      <c r="CK2078" s="7" t="s">
        <v>156</v>
      </c>
      <c r="CL2078" s="8"/>
      <c r="CM2078" s="8" t="s">
        <v>157</v>
      </c>
      <c r="CN2078" s="9"/>
      <c r="CO2078" s="23"/>
      <c r="CP2078" s="194" t="s">
        <v>160</v>
      </c>
      <c r="CQ2078" s="195"/>
      <c r="CR2078" s="196" t="s">
        <v>132</v>
      </c>
      <c r="CS2078" s="197"/>
      <c r="CU2078" s="26" t="s">
        <v>15</v>
      </c>
      <c r="CW2078" s="52" t="s">
        <v>46</v>
      </c>
    </row>
    <row r="2079" spans="1:101" ht="18" customHeight="1" thickTop="1" thickBot="1">
      <c r="B2079" s="34">
        <v>5.35</v>
      </c>
      <c r="D2079" s="11">
        <v>1</v>
      </c>
      <c r="E2079" s="12">
        <v>0</v>
      </c>
      <c r="F2079" s="13">
        <v>0</v>
      </c>
      <c r="G2079" s="14">
        <v>0</v>
      </c>
      <c r="H2079" s="10"/>
      <c r="I2079" s="11">
        <v>1</v>
      </c>
      <c r="J2079" s="12">
        <v>0</v>
      </c>
      <c r="K2079" s="13">
        <v>0</v>
      </c>
      <c r="L2079" s="40">
        <f t="shared" ref="L2079" si="22056">$B2079*$J$4</f>
        <v>7.6346639999999999</v>
      </c>
      <c r="N2079" s="1">
        <f t="shared" ref="N2079" si="22057">D2079*I2079+F2079*I2082-E2079*J2079-G2079*J2082</f>
        <v>1</v>
      </c>
      <c r="O2079" s="4">
        <f t="shared" ref="O2079" si="22058">(D2079*J2079+E2079*I2079+F2079*J2082+G2079*I2082)</f>
        <v>0</v>
      </c>
      <c r="P2079" s="2">
        <f t="shared" ref="P2079" si="22059">D2079*K2079+F2079*K2082-E2079*L2079-G2079*L2082</f>
        <v>0</v>
      </c>
      <c r="Q2079" s="3">
        <f t="shared" ref="Q2079" si="22060">(D2079*L2079+E2079*K2079+F2079*L2082+G2079*K2082)</f>
        <v>7.6346639999999999</v>
      </c>
      <c r="S2079" s="11">
        <v>1</v>
      </c>
      <c r="T2079" s="12">
        <v>0</v>
      </c>
      <c r="U2079" s="13">
        <v>0</v>
      </c>
      <c r="V2079" s="13">
        <v>0</v>
      </c>
      <c r="W2079" s="20"/>
      <c r="X2079" s="1">
        <f t="shared" ref="X2079" si="22061">N2079*S2079+P2079*S2082-O2079*T2079-Q2079*T2082</f>
        <v>-72.704801946751985</v>
      </c>
      <c r="Y2079" s="4">
        <f t="shared" ref="Y2079" si="22062">(N2079*T2079+O2079*S2079+P2079*T2082+Q2079*S2082)</f>
        <v>0</v>
      </c>
      <c r="Z2079" s="2">
        <f t="shared" ref="Z2079" si="22063">N2079*U2079+P2079*U2082-O2079*V2079-Q2079*V2082</f>
        <v>0</v>
      </c>
      <c r="AA2079" s="3">
        <f t="shared" ref="AA2079" si="22064">(N2079*V2079+O2079*U2079+P2079*V2082+Q2079*U2082)</f>
        <v>7.6346639999999999</v>
      </c>
      <c r="AB2079" s="20"/>
      <c r="AC2079" s="11">
        <v>1</v>
      </c>
      <c r="AD2079" s="12">
        <v>0</v>
      </c>
      <c r="AE2079" s="13">
        <v>0</v>
      </c>
      <c r="AF2079" s="40">
        <f t="shared" ref="AF2079" si="22065">$B2079*$AD$4</f>
        <v>9.1618215000000003</v>
      </c>
      <c r="AG2079" s="20"/>
      <c r="AH2079" s="1">
        <f t="shared" ref="AH2079" si="22066">X2079*AC2079+Z2079*AC2082-Y2079*AD2079-AA2079*AD2082</f>
        <v>-72.704801946751985</v>
      </c>
      <c r="AI2079" s="4">
        <f t="shared" ref="AI2079" si="22067">(X2079*AD2079+Y2079*AC2079+Z2079*AD2082+AA2079*AC2082)</f>
        <v>0</v>
      </c>
      <c r="AJ2079" s="2">
        <f t="shared" ref="AJ2079" si="22068">X2079*AE2079+Z2079*AE2082-Y2079*AF2079-AA2079*AF2082</f>
        <v>0</v>
      </c>
      <c r="AK2079" s="3">
        <f t="shared" ref="AK2079" si="22069">(X2079*AF2079+Y2079*AE2079+Z2079*AF2082+AA2079*AE2082)</f>
        <v>-658.47375362899413</v>
      </c>
      <c r="AL2079" s="20"/>
      <c r="AM2079" s="11">
        <v>1</v>
      </c>
      <c r="AN2079" s="12">
        <v>0</v>
      </c>
      <c r="AO2079" s="13">
        <v>0</v>
      </c>
      <c r="AP2079" s="14">
        <v>0</v>
      </c>
      <c r="AR2079" s="1">
        <f t="shared" ref="AR2079" si="22070">AH2079*AM2079+AJ2079*AM2082-AI2079*AN2079-AK2079*AN2082</f>
        <v>6640.972430883804</v>
      </c>
      <c r="AS2079" s="4">
        <f t="shared" ref="AS2079" si="22071">(AH2079*AN2079+AI2079*AM2079+AJ2079*AN2082+AK2079*AM2082)</f>
        <v>0</v>
      </c>
      <c r="AT2079" s="2">
        <f t="shared" ref="AT2079" si="22072">AH2079*AO2079+AJ2079*AO2082-AI2079*AP2079-AK2079*AP2082</f>
        <v>0</v>
      </c>
      <c r="AU2079" s="3">
        <f t="shared" ref="AU2079" si="22073">(AH2079*AP2079+AI2079*AO2079+AJ2079*AP2082+AK2079*AO2082)</f>
        <v>-658.47375362899413</v>
      </c>
      <c r="AV2079" s="20"/>
      <c r="AW2079" s="11">
        <v>1</v>
      </c>
      <c r="AX2079" s="12">
        <v>0</v>
      </c>
      <c r="AY2079" s="13">
        <v>0</v>
      </c>
      <c r="AZ2079" s="40">
        <f t="shared" ref="AZ2079" si="22074">$B2079*$AX$4</f>
        <v>9.1618215000000003</v>
      </c>
      <c r="BA2079" s="20"/>
      <c r="BB2079" s="1">
        <f t="shared" ref="BB2079" si="22075">AR2079*AW2079+AT2079*AW2082-AS2079*AX2079-AU2079*AX2082</f>
        <v>6640.972430883804</v>
      </c>
      <c r="BC2079" s="4">
        <f t="shared" ref="BC2079" si="22076">(AR2079*AX2079+AS2079*AW2079+AT2079*AX2082+AU2079*AW2082)</f>
        <v>0</v>
      </c>
      <c r="BD2079" s="2">
        <f t="shared" ref="BD2079" si="22077">AR2079*AY2079+AT2079*AY2082-AS2079*AZ2079-AU2079*AZ2082</f>
        <v>0</v>
      </c>
      <c r="BE2079" s="3">
        <f t="shared" ref="BE2079" si="22078">(AR2079*AZ2079+AS2079*AY2079+AT2079*AZ2082+AU2079*AY2082)</f>
        <v>60184.930244549505</v>
      </c>
      <c r="BF2079" s="20"/>
      <c r="BG2079" s="11">
        <v>1</v>
      </c>
      <c r="BH2079" s="12">
        <v>0</v>
      </c>
      <c r="BI2079" s="13">
        <v>0</v>
      </c>
      <c r="BJ2079" s="14">
        <v>0</v>
      </c>
      <c r="BK2079" s="20"/>
      <c r="BL2079" s="1">
        <f t="shared" ref="BL2079" si="22079">BB2079*BG2079+BD2079*BG2082-BC2079*BH2079-BE2079*BH2082</f>
        <v>-574382.41823222919</v>
      </c>
      <c r="BM2079" s="4">
        <f t="shared" ref="BM2079" si="22080">(BB2079*BH2079+BC2079*BG2079+BD2079*BH2082+BE2079*BG2082)</f>
        <v>0</v>
      </c>
      <c r="BN2079" s="2">
        <f t="shared" ref="BN2079" si="22081">BB2079*BI2079+BD2079*BI2082-BC2079*BJ2079-BE2079*BJ2082</f>
        <v>0</v>
      </c>
      <c r="BO2079" s="3">
        <f t="shared" ref="BO2079" si="22082">(BB2079*BJ2079+BC2079*BI2079+BD2079*BJ2082+BE2079*BI2082)</f>
        <v>60184.930244549505</v>
      </c>
      <c r="BP2079" s="20"/>
      <c r="BQ2079" s="11">
        <v>1</v>
      </c>
      <c r="BR2079" s="12">
        <v>0</v>
      </c>
      <c r="BS2079" s="13">
        <v>0</v>
      </c>
      <c r="BT2079" s="40">
        <f t="shared" ref="BT2079" si="22083">$B2079*BR$4</f>
        <v>7.6346639999999999</v>
      </c>
      <c r="BU2079" s="20"/>
      <c r="BV2079" s="1">
        <f t="shared" ref="BV2079" si="22084">BL2079*BQ2079+BN2079*BQ2082-BM2079*BR2079-BO2079*BR2082</f>
        <v>-574382.41823222919</v>
      </c>
      <c r="BW2079" s="4">
        <f t="shared" ref="BW2079" si="22085">(BL2079*BR2079+BM2079*BQ2079+BN2079*BR2082+BO2079*BQ2082)</f>
        <v>0</v>
      </c>
      <c r="BX2079" s="2">
        <f t="shared" ref="BX2079" si="22086">BL2079*BS2079+BN2079*BS2082-BM2079*BT2079-BO2079*BT2082</f>
        <v>0</v>
      </c>
      <c r="BY2079" s="3">
        <f t="shared" ref="BY2079" si="22087">(BL2079*BT2079+BM2079*BS2079+BN2079*BT2082+BO2079*BS2082)</f>
        <v>-4325031.8404659946</v>
      </c>
      <c r="BZ2079" s="20"/>
      <c r="CA2079" s="11">
        <v>1</v>
      </c>
      <c r="CB2079" s="12">
        <v>0</v>
      </c>
      <c r="CC2079" s="13">
        <v>0</v>
      </c>
      <c r="CD2079" s="14">
        <v>0</v>
      </c>
      <c r="CE2079" s="20"/>
      <c r="CF2079" s="1">
        <f t="shared" ref="CF2079" si="22088">BV2079*CA2079+BX2079*CA2082-BW2079*CB2079-BY2079*CB2082</f>
        <v>18271805.425579447</v>
      </c>
      <c r="CG2079" s="4">
        <f t="shared" ref="CG2079" si="22089">(BV2079*CB2079+BW2079*CA2079+BX2079*CB2082+BY2079*CA2082)</f>
        <v>0</v>
      </c>
      <c r="CH2079" s="2">
        <f t="shared" ref="CH2079" si="22090">BV2079*CC2079+BX2079*CC2082-BW2079*CD2079-BY2079*CD2082</f>
        <v>0</v>
      </c>
      <c r="CI2079" s="3">
        <f t="shared" ref="CI2079" si="22091">(BV2079*CD2079+BW2079*CC2079+BX2079*CD2082+BY2079*CC2082)</f>
        <v>-4325031.8404659946</v>
      </c>
      <c r="CJ2079" s="28"/>
      <c r="CK2079" s="11">
        <v>1</v>
      </c>
      <c r="CL2079" s="12">
        <v>0</v>
      </c>
      <c r="CM2079" s="13">
        <v>0</v>
      </c>
      <c r="CN2079" s="14">
        <v>0</v>
      </c>
      <c r="CP2079" s="1">
        <f t="shared" ref="CP2079" si="22092">CF2079*CK2079+CH2079*CK2082-CG2079*CL2079-CI2079*CL2082</f>
        <v>18271805.425579447</v>
      </c>
      <c r="CQ2079" s="4">
        <f t="shared" ref="CQ2079" si="22093">(CF2079*CL2079+CG2079*CK2079+CH2079*CL2082+CI2079*CK2082)</f>
        <v>-4325031.8404659946</v>
      </c>
      <c r="CR2079" s="2">
        <f t="shared" ref="CR2079" si="22094">CF2079*CM2079+CH2079*CM2082-CG2079*CN2079-CI2079*CN2082</f>
        <v>0</v>
      </c>
      <c r="CS2079" s="3">
        <f t="shared" ref="CS2079" si="22095">(CF2079*CN2079+CG2079*CM2079+CH2079*CN2082+CI2079*CM2082)</f>
        <v>-4325031.8404659946</v>
      </c>
      <c r="CU2079" s="29">
        <f t="shared" ref="CU2079" si="22096">20*LOG(((1+$CL$4)/$CL$4)/((CP2079+CP2082)^2+(CQ2079+CQ2082)^2)^0.5)</f>
        <v>-152.20439226860003</v>
      </c>
      <c r="CW2079" s="53">
        <f t="shared" ref="CW2079" si="22097">((CP2079^2+CQ2079^2)^0.5)/((CP2082^2+CQ2082^2)^0.5)</f>
        <v>0.23670522642558448</v>
      </c>
    </row>
    <row r="2080" spans="1:101" ht="18" customHeight="1" thickBot="1">
      <c r="D2080" s="11"/>
      <c r="E2080" s="13"/>
      <c r="F2080" s="13"/>
      <c r="G2080" s="15"/>
      <c r="H2080" s="10"/>
      <c r="I2080" s="11"/>
      <c r="J2080" s="13"/>
      <c r="K2080" s="13"/>
      <c r="L2080" s="15"/>
      <c r="N2080" s="5"/>
      <c r="Q2080" s="6"/>
      <c r="S2080" s="11"/>
      <c r="T2080" s="13"/>
      <c r="U2080" s="13"/>
      <c r="V2080" s="15"/>
      <c r="W2080" s="20"/>
      <c r="X2080" s="5"/>
      <c r="AA2080" s="6"/>
      <c r="AB2080" s="20"/>
      <c r="AC2080" s="11"/>
      <c r="AD2080" s="13"/>
      <c r="AE2080" s="13"/>
      <c r="AF2080" s="15"/>
      <c r="AG2080" s="20"/>
      <c r="AH2080" s="5"/>
      <c r="AK2080" s="6"/>
      <c r="AL2080" s="20"/>
      <c r="AM2080" s="11"/>
      <c r="AN2080" s="13"/>
      <c r="AO2080" s="13"/>
      <c r="AP2080" s="15"/>
      <c r="AR2080" s="5"/>
      <c r="AU2080" s="6"/>
      <c r="AW2080" s="11"/>
      <c r="AX2080" s="13"/>
      <c r="AY2080" s="13"/>
      <c r="AZ2080" s="15"/>
      <c r="BA2080" s="20"/>
      <c r="BB2080" s="5"/>
      <c r="BE2080" s="6"/>
      <c r="BG2080" s="11"/>
      <c r="BH2080" s="13"/>
      <c r="BI2080" s="13"/>
      <c r="BJ2080" s="15"/>
      <c r="BL2080" s="5"/>
      <c r="BO2080" s="6"/>
      <c r="BQ2080" s="11"/>
      <c r="BR2080" s="13"/>
      <c r="BS2080" s="13"/>
      <c r="BT2080" s="15"/>
      <c r="BU2080" s="20"/>
      <c r="BV2080" s="5"/>
      <c r="BY2080" s="6"/>
      <c r="CA2080" s="11"/>
      <c r="CB2080" s="13"/>
      <c r="CC2080" s="13"/>
      <c r="CD2080" s="15"/>
      <c r="CF2080" s="5"/>
      <c r="CI2080" s="6"/>
      <c r="CK2080" s="11"/>
      <c r="CL2080" s="13"/>
      <c r="CM2080" s="13"/>
      <c r="CN2080" s="15"/>
      <c r="CP2080" s="5"/>
      <c r="CS2080" s="6"/>
      <c r="CW2080" s="54"/>
    </row>
    <row r="2081" spans="1:101" ht="18" customHeight="1" thickBot="1">
      <c r="D2081" s="11" t="s">
        <v>101</v>
      </c>
      <c r="E2081" s="13"/>
      <c r="F2081" s="13" t="s">
        <v>102</v>
      </c>
      <c r="G2081" s="15"/>
      <c r="H2081" s="10"/>
      <c r="I2081" s="11" t="s">
        <v>106</v>
      </c>
      <c r="J2081" s="13"/>
      <c r="K2081" s="13" t="s">
        <v>105</v>
      </c>
      <c r="L2081" s="15"/>
      <c r="N2081" s="194" t="s">
        <v>16</v>
      </c>
      <c r="O2081" s="195"/>
      <c r="P2081" s="196" t="s">
        <v>17</v>
      </c>
      <c r="Q2081" s="197"/>
      <c r="S2081" s="11" t="s">
        <v>4</v>
      </c>
      <c r="T2081" s="13"/>
      <c r="U2081" s="13" t="s">
        <v>5</v>
      </c>
      <c r="V2081" s="15"/>
      <c r="W2081" s="20"/>
      <c r="X2081" s="194" t="s">
        <v>111</v>
      </c>
      <c r="Y2081" s="195"/>
      <c r="Z2081" s="196" t="s">
        <v>110</v>
      </c>
      <c r="AA2081" s="197"/>
      <c r="AB2081" s="20"/>
      <c r="AC2081" s="11" t="s">
        <v>18</v>
      </c>
      <c r="AD2081" s="13"/>
      <c r="AE2081" s="13" t="s">
        <v>19</v>
      </c>
      <c r="AF2081" s="15"/>
      <c r="AG2081" s="20"/>
      <c r="AH2081" s="194" t="s">
        <v>114</v>
      </c>
      <c r="AI2081" s="195"/>
      <c r="AJ2081" s="196" t="s">
        <v>115</v>
      </c>
      <c r="AK2081" s="197"/>
      <c r="AL2081" s="20"/>
      <c r="AM2081" s="11" t="s">
        <v>138</v>
      </c>
      <c r="AN2081" s="13"/>
      <c r="AO2081" s="13" t="s">
        <v>137</v>
      </c>
      <c r="AP2081" s="15"/>
      <c r="AR2081" s="194" t="s">
        <v>117</v>
      </c>
      <c r="AS2081" s="195"/>
      <c r="AT2081" s="196" t="s">
        <v>118</v>
      </c>
      <c r="AU2081" s="197"/>
      <c r="AV2081" s="36"/>
      <c r="AW2081" s="11" t="s">
        <v>142</v>
      </c>
      <c r="AX2081" s="13"/>
      <c r="AY2081" s="13" t="s">
        <v>141</v>
      </c>
      <c r="AZ2081" s="15"/>
      <c r="BA2081" s="20"/>
      <c r="BB2081" s="194" t="s">
        <v>122</v>
      </c>
      <c r="BC2081" s="195"/>
      <c r="BD2081" s="196" t="s">
        <v>121</v>
      </c>
      <c r="BE2081" s="197"/>
      <c r="BF2081" s="36"/>
      <c r="BG2081" s="11" t="s">
        <v>145</v>
      </c>
      <c r="BH2081" s="13"/>
      <c r="BI2081" s="13" t="s">
        <v>146</v>
      </c>
      <c r="BJ2081" s="15"/>
      <c r="BK2081" s="36"/>
      <c r="BL2081" s="194" t="s">
        <v>125</v>
      </c>
      <c r="BM2081" s="195"/>
      <c r="BN2081" s="196" t="s">
        <v>126</v>
      </c>
      <c r="BO2081" s="197"/>
      <c r="BP2081" s="36"/>
      <c r="BQ2081" s="11" t="s">
        <v>150</v>
      </c>
      <c r="BR2081" s="13"/>
      <c r="BS2081" s="13" t="s">
        <v>149</v>
      </c>
      <c r="BT2081" s="15"/>
      <c r="BU2081" s="20"/>
      <c r="BV2081" s="194" t="s">
        <v>129</v>
      </c>
      <c r="BW2081" s="195"/>
      <c r="BX2081" s="196" t="s">
        <v>130</v>
      </c>
      <c r="BY2081" s="197"/>
      <c r="BZ2081" s="36"/>
      <c r="CA2081" s="11" t="s">
        <v>154</v>
      </c>
      <c r="CB2081" s="13"/>
      <c r="CC2081" s="13" t="s">
        <v>153</v>
      </c>
      <c r="CD2081" s="15"/>
      <c r="CE2081" s="36"/>
      <c r="CF2081" s="194" t="s">
        <v>134</v>
      </c>
      <c r="CG2081" s="195"/>
      <c r="CH2081" s="196" t="s">
        <v>133</v>
      </c>
      <c r="CI2081" s="197"/>
      <c r="CK2081" s="11" t="s">
        <v>159</v>
      </c>
      <c r="CL2081" s="13"/>
      <c r="CM2081" s="13" t="s">
        <v>158</v>
      </c>
      <c r="CN2081" s="15"/>
      <c r="CP2081" s="109" t="s">
        <v>161</v>
      </c>
      <c r="CQ2081" s="110"/>
      <c r="CR2081" s="111" t="s">
        <v>162</v>
      </c>
      <c r="CS2081" s="112"/>
      <c r="CU2081" s="38" t="s">
        <v>29</v>
      </c>
      <c r="CW2081" s="55" t="s">
        <v>47</v>
      </c>
    </row>
    <row r="2082" spans="1:101" ht="18" customHeight="1" thickTop="1" thickBot="1">
      <c r="D2082" s="16">
        <v>0</v>
      </c>
      <c r="E2082" s="17">
        <f t="shared" ref="E2082" si="22098">$B2079*$E$4</f>
        <v>4.3574679999999999</v>
      </c>
      <c r="F2082" s="18">
        <v>1</v>
      </c>
      <c r="G2082" s="19">
        <v>0</v>
      </c>
      <c r="H2082" s="10"/>
      <c r="I2082" s="16">
        <v>0</v>
      </c>
      <c r="J2082" s="17">
        <v>0</v>
      </c>
      <c r="K2082" s="18">
        <v>1</v>
      </c>
      <c r="L2082" s="19">
        <v>0</v>
      </c>
      <c r="N2082" s="1">
        <f t="shared" ref="N2082" si="22099">D2082*I2079+F2082*I2082-E2082*J2079-G2082*J2082</f>
        <v>0</v>
      </c>
      <c r="O2082" s="4">
        <f t="shared" ref="O2082" si="22100">(D2082*J2079+E2082*I2079+F2082*J2082+G2082*I2082)</f>
        <v>4.3574679999999999</v>
      </c>
      <c r="P2082" s="2">
        <f t="shared" ref="P2082" si="22101">D2082*K2079+F2082*K2082-E2082*L2079-G2082*L2082</f>
        <v>-32.267804070752</v>
      </c>
      <c r="Q2082" s="3">
        <f t="shared" ref="Q2082" si="22102">(D2082*L2079+E2082*K2079+F2082*L2082+G2082*K2082)</f>
        <v>0</v>
      </c>
      <c r="S2082" s="16">
        <v>0</v>
      </c>
      <c r="T2082" s="17">
        <f t="shared" ref="T2082" si="22103">$B2079*$T$4</f>
        <v>9.653967999999999</v>
      </c>
      <c r="U2082" s="18">
        <v>1</v>
      </c>
      <c r="V2082" s="19">
        <v>0</v>
      </c>
      <c r="W2082" s="20"/>
      <c r="X2082" s="1">
        <f t="shared" ref="X2082" si="22104">N2082*S2079+P2082*S2082-O2082*T2079-Q2082*T2082</f>
        <v>0</v>
      </c>
      <c r="Y2082" s="4">
        <f t="shared" ref="Y2082" si="22105">(N2082*T2079+O2082*S2079+P2082*T2082+Q2082*S2082)</f>
        <v>-307.15487992930952</v>
      </c>
      <c r="Z2082" s="2">
        <f t="shared" ref="Z2082" si="22106">N2082*U2079+P2082*U2082-O2082*V2079-Q2082*V2082</f>
        <v>-32.267804070752</v>
      </c>
      <c r="AA2082" s="3">
        <f t="shared" ref="AA2082" si="22107">(N2082*V2079+O2082*U2079+P2082*V2082+Q2082*U2082)</f>
        <v>0</v>
      </c>
      <c r="AB2082" s="20"/>
      <c r="AC2082" s="16">
        <v>0</v>
      </c>
      <c r="AD2082" s="17">
        <v>0</v>
      </c>
      <c r="AE2082" s="18">
        <v>1</v>
      </c>
      <c r="AF2082" s="19">
        <v>0</v>
      </c>
      <c r="AG2082" s="20"/>
      <c r="AH2082" s="1">
        <f t="shared" ref="AH2082" si="22108">X2082*AC2079+Z2082*AC2082-Y2082*AD2079-AA2082*AD2082</f>
        <v>0</v>
      </c>
      <c r="AI2082" s="4">
        <f t="shared" ref="AI2082" si="22109">(X2082*AD2079+Y2082*AC2079+Z2082*AD2082+AA2082*AC2082)</f>
        <v>-307.15487992930952</v>
      </c>
      <c r="AJ2082" s="2">
        <f t="shared" ref="AJ2082" si="22110">X2082*AE2079+Z2082*AE2082-Y2082*AF2079-AA2082*AF2082</f>
        <v>2781.8303786955144</v>
      </c>
      <c r="AK2082" s="3">
        <f t="shared" ref="AK2082" si="22111">(X2082*AF2079+Y2082*AE2079+Z2082*AF2082+AA2082*AE2082)</f>
        <v>0</v>
      </c>
      <c r="AL2082" s="20"/>
      <c r="AM2082" s="16">
        <v>0</v>
      </c>
      <c r="AN2082" s="17">
        <f t="shared" ref="AN2082" si="22112">$B2079*$AN$4</f>
        <v>10.195815999999999</v>
      </c>
      <c r="AO2082" s="18">
        <v>1</v>
      </c>
      <c r="AP2082" s="19">
        <v>0</v>
      </c>
      <c r="AR2082" s="1">
        <f t="shared" ref="AR2082" si="22113">AH2082*AM2079+AJ2082*AM2082-AI2082*AN2079-AK2082*AN2082</f>
        <v>0</v>
      </c>
      <c r="AS2082" s="4">
        <f t="shared" ref="AS2082" si="22114">(AH2082*AN2079+AI2082*AM2079+AJ2082*AN2082+AK2082*AM2082)</f>
        <v>28055.875804460473</v>
      </c>
      <c r="AT2082" s="2">
        <f t="shared" ref="AT2082" si="22115">AH2082*AO2079+AJ2082*AO2082-AI2082*AP2079-AK2082*AP2082</f>
        <v>2781.8303786955144</v>
      </c>
      <c r="AU2082" s="3">
        <f t="shared" ref="AU2082" si="22116">(AH2082*AP2079+AI2082*AO2079+AJ2082*AP2082+AK2082*AO2082)</f>
        <v>0</v>
      </c>
      <c r="AV2082" s="20"/>
      <c r="AW2082" s="16">
        <v>0</v>
      </c>
      <c r="AX2082" s="17">
        <v>0</v>
      </c>
      <c r="AY2082" s="18">
        <v>1</v>
      </c>
      <c r="AZ2082" s="19">
        <v>0</v>
      </c>
      <c r="BA2082" s="20"/>
      <c r="BB2082" s="1">
        <f t="shared" ref="BB2082" si="22117">AR2082*AW2079+AT2082*AW2082-AS2082*AX2079-AU2082*AX2082</f>
        <v>0</v>
      </c>
      <c r="BC2082" s="4">
        <f t="shared" ref="BC2082" si="22118">(AR2082*AX2079+AS2082*AW2079+AT2082*AX2082+AU2082*AW2082)</f>
        <v>28055.875804460473</v>
      </c>
      <c r="BD2082" s="2">
        <f t="shared" ref="BD2082" si="22119">AR2082*AY2079+AT2082*AY2082-AS2082*AZ2079-AU2082*AZ2082</f>
        <v>-254261.09576794025</v>
      </c>
      <c r="BE2082" s="3">
        <f t="shared" ref="BE2082" si="22120">(AR2082*AZ2079+AS2082*AY2079+AT2082*AZ2082+AU2082*AY2082)</f>
        <v>0</v>
      </c>
      <c r="BF2082" s="20"/>
      <c r="BG2082" s="16">
        <v>0</v>
      </c>
      <c r="BH2082" s="17">
        <f t="shared" ref="BH2082" si="22121">$B2079*$BH$4</f>
        <v>9.653967999999999</v>
      </c>
      <c r="BI2082" s="18">
        <v>1</v>
      </c>
      <c r="BJ2082" s="19">
        <v>0</v>
      </c>
      <c r="BK2082" s="20"/>
      <c r="BL2082" s="1">
        <f t="shared" ref="BL2082" si="22122">BB2082*BG2079+BD2082*BG2082-BC2082*BH2079-BE2082*BH2082</f>
        <v>0</v>
      </c>
      <c r="BM2082" s="4">
        <f t="shared" ref="BM2082" si="22123">(BB2082*BH2079+BC2082*BG2079+BD2082*BH2082+BE2082*BG2082)</f>
        <v>-2426572.6063841698</v>
      </c>
      <c r="BN2082" s="2">
        <f t="shared" ref="BN2082" si="22124">BB2082*BI2079+BD2082*BI2082-BC2082*BJ2079-BE2082*BJ2082</f>
        <v>-254261.09576794025</v>
      </c>
      <c r="BO2082" s="3">
        <f t="shared" ref="BO2082" si="22125">(BB2082*BJ2079+BC2082*BI2079+BD2082*BJ2082+BE2082*BI2082)</f>
        <v>0</v>
      </c>
      <c r="BP2082" s="20"/>
      <c r="BQ2082" s="16">
        <v>0</v>
      </c>
      <c r="BR2082" s="17">
        <v>0</v>
      </c>
      <c r="BS2082" s="18">
        <v>1</v>
      </c>
      <c r="BT2082" s="19">
        <v>0</v>
      </c>
      <c r="BU2082" s="20"/>
      <c r="BV2082" s="1">
        <f t="shared" ref="BV2082" si="22126">BL2082*BQ2079+BN2082*BQ2082-BM2082*BR2079-BO2082*BR2082</f>
        <v>0</v>
      </c>
      <c r="BW2082" s="4">
        <f t="shared" ref="BW2082" si="22127">(BL2082*BR2079+BM2082*BQ2079+BN2082*BR2082+BO2082*BQ2082)</f>
        <v>-2426572.6063841698</v>
      </c>
      <c r="BX2082" s="2">
        <f t="shared" ref="BX2082" si="22128">BL2082*BS2079+BN2082*BS2082-BM2082*BT2079-BO2082*BT2082</f>
        <v>18271805.425579451</v>
      </c>
      <c r="BY2082" s="3">
        <f t="shared" ref="BY2082" si="22129">(BL2082*BT2079+BM2082*BS2079+BN2082*BT2082+BO2082*BS2082)</f>
        <v>0</v>
      </c>
      <c r="BZ2082" s="20"/>
      <c r="CA2082" s="16">
        <v>0</v>
      </c>
      <c r="CB2082" s="17">
        <f t="shared" ref="CB2082" si="22130">$B2079*$CB$4</f>
        <v>4.3574679999999999</v>
      </c>
      <c r="CC2082" s="18">
        <v>1</v>
      </c>
      <c r="CD2082" s="19">
        <v>0</v>
      </c>
      <c r="CE2082" s="20"/>
      <c r="CF2082" s="1">
        <f t="shared" ref="CF2082" si="22131">BV2082*CA2079+BX2082*CA2082-BW2082*CB2079-BY2082*CB2082</f>
        <v>0</v>
      </c>
      <c r="CG2082" s="4">
        <f t="shared" ref="CG2082" si="22132">(BV2082*CB2079+BW2082*CA2079+BX2082*CB2082+BY2082*CA2082)</f>
        <v>77192234.83780466</v>
      </c>
      <c r="CH2082" s="2">
        <f t="shared" ref="CH2082" si="22133">BV2082*CC2079+BX2082*CC2082-BW2082*CD2079-BY2082*CD2082</f>
        <v>18271805.425579451</v>
      </c>
      <c r="CI2082" s="3">
        <f t="shared" ref="CI2082" si="22134">(BV2082*CD2079+BW2082*CC2079+BX2082*CD2082+BY2082*CC2082)</f>
        <v>0</v>
      </c>
      <c r="CK2082" s="16">
        <f t="shared" ref="CK2082" si="22135">1/$CL$4</f>
        <v>1</v>
      </c>
      <c r="CL2082" s="17">
        <v>0</v>
      </c>
      <c r="CM2082" s="18">
        <v>1</v>
      </c>
      <c r="CN2082" s="19">
        <v>0</v>
      </c>
      <c r="CP2082" s="1">
        <f t="shared" ref="CP2082" si="22136">CF2082*CK2079+CH2082*CK2082-CG2082*CL2079-CI2082*CL2082</f>
        <v>18271805.425579451</v>
      </c>
      <c r="CQ2082" s="4">
        <f t="shared" ref="CQ2082" si="22137">(CF2082*CL2079+CG2082*CK2079+CH2082*CL2082+CI2082*CK2082)</f>
        <v>77192234.83780466</v>
      </c>
      <c r="CR2082" s="2">
        <f t="shared" ref="CR2082" si="22138">CF2082*CM2079+CH2082*CM2082-CG2082*CN2079-CI2082*CN2082</f>
        <v>18271805.425579451</v>
      </c>
      <c r="CS2082" s="3">
        <f t="shared" ref="CS2082" si="22139">(CF2082*CN2079+CG2082*CM2079+CH2082*CN2082+CI2082*CM2082)</f>
        <v>0</v>
      </c>
      <c r="CU2082" s="39">
        <f t="shared" ref="CU2082" si="22140">(180/PI())*ATAN(-1*(CQ2079/CP2079))</f>
        <v>13.317105010964998</v>
      </c>
      <c r="CW2082" s="56">
        <f t="shared" ref="CW2082" si="22141">20*LOG(((1-(10^(CU2079/20)^2)*(1-((1-CW2079)/(1+CW2079))^2))^0.5))</f>
        <v>-1.9286549331065743E-15</v>
      </c>
    </row>
    <row r="2083" spans="1:101" ht="18" customHeight="1"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/>
      <c r="R2083" s="20"/>
      <c r="S2083" s="20"/>
      <c r="T2083" s="20"/>
      <c r="U2083" s="20"/>
      <c r="V2083" s="20"/>
      <c r="W2083" s="20"/>
      <c r="X2083" s="20"/>
      <c r="Y2083" s="20"/>
      <c r="Z2083" s="20"/>
      <c r="AA2083" s="20"/>
      <c r="AB2083" s="30"/>
      <c r="AC2083" s="20"/>
      <c r="AD2083" s="20"/>
      <c r="AE2083" s="20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</row>
    <row r="2084" spans="1:101" ht="18" customHeight="1"/>
    <row r="2085" spans="1:101" ht="18" customHeight="1" thickBot="1">
      <c r="A2085" s="23"/>
      <c r="B2085" s="23"/>
      <c r="C2085" s="23"/>
      <c r="D2085" s="20" t="s">
        <v>6</v>
      </c>
      <c r="E2085" s="20"/>
      <c r="F2085" s="20"/>
      <c r="G2085" s="20"/>
      <c r="H2085" s="20"/>
      <c r="I2085" s="20" t="s">
        <v>7</v>
      </c>
      <c r="J2085" s="20"/>
      <c r="K2085" s="20"/>
      <c r="L2085" s="20"/>
      <c r="M2085" s="23"/>
      <c r="N2085" s="23"/>
      <c r="O2085" s="24" t="s">
        <v>8</v>
      </c>
      <c r="P2085" s="23"/>
      <c r="Q2085" s="23"/>
      <c r="R2085" s="23"/>
      <c r="S2085" s="20"/>
      <c r="T2085" s="20" t="s">
        <v>9</v>
      </c>
      <c r="U2085" s="23"/>
      <c r="V2085" s="23"/>
      <c r="W2085" s="23"/>
      <c r="X2085" s="23"/>
      <c r="Y2085" s="24" t="s">
        <v>10</v>
      </c>
      <c r="Z2085" s="23"/>
      <c r="AA2085" s="23"/>
      <c r="AB2085" s="23"/>
      <c r="AC2085" s="24" t="s">
        <v>11</v>
      </c>
      <c r="AD2085" s="20"/>
      <c r="AE2085" s="20"/>
      <c r="AF2085" s="20"/>
      <c r="AG2085" s="20"/>
      <c r="AH2085" s="23"/>
      <c r="AI2085" s="24" t="s">
        <v>12</v>
      </c>
      <c r="AJ2085" s="23"/>
      <c r="AK2085" s="23"/>
      <c r="AL2085" s="20"/>
      <c r="AM2085" s="24" t="s">
        <v>21</v>
      </c>
      <c r="AN2085" s="20"/>
      <c r="AO2085" s="23"/>
      <c r="AP2085" s="23"/>
      <c r="AQ2085" s="23"/>
      <c r="AR2085" s="23"/>
      <c r="AS2085" s="24" t="s">
        <v>87</v>
      </c>
      <c r="AT2085" s="23"/>
      <c r="AU2085" s="23"/>
      <c r="AV2085" s="23"/>
      <c r="AW2085" s="24" t="s">
        <v>22</v>
      </c>
      <c r="AX2085" s="20"/>
      <c r="AY2085" s="20"/>
      <c r="AZ2085" s="20"/>
      <c r="BA2085" s="20"/>
      <c r="BB2085" s="23"/>
      <c r="BC2085" s="24" t="s">
        <v>13</v>
      </c>
      <c r="BD2085" s="23"/>
      <c r="BE2085" s="23"/>
      <c r="BF2085" s="23"/>
      <c r="BG2085" s="24" t="s">
        <v>23</v>
      </c>
      <c r="BH2085" s="20"/>
      <c r="BI2085" s="23"/>
      <c r="BJ2085" s="23"/>
      <c r="BK2085" s="23"/>
      <c r="BL2085" s="23"/>
      <c r="BM2085" s="24" t="s">
        <v>24</v>
      </c>
      <c r="BN2085" s="23"/>
      <c r="BO2085" s="23"/>
      <c r="BP2085" s="23"/>
      <c r="BQ2085" s="24" t="s">
        <v>22</v>
      </c>
      <c r="BR2085" s="20"/>
      <c r="BS2085" s="20"/>
      <c r="BT2085" s="20"/>
      <c r="BU2085" s="20"/>
      <c r="BV2085" s="23"/>
      <c r="BW2085" s="24" t="s">
        <v>25</v>
      </c>
      <c r="BX2085" s="23"/>
      <c r="BY2085" s="23"/>
      <c r="BZ2085" s="23"/>
      <c r="CA2085" s="24" t="s">
        <v>23</v>
      </c>
      <c r="CB2085" s="20"/>
      <c r="CC2085" s="23"/>
      <c r="CD2085" s="23"/>
      <c r="CE2085" s="23"/>
      <c r="CF2085" s="23"/>
      <c r="CG2085" s="24" t="s">
        <v>88</v>
      </c>
      <c r="CH2085" s="23"/>
      <c r="CI2085" s="23"/>
      <c r="CJ2085" s="23"/>
      <c r="CK2085" s="24" t="s">
        <v>155</v>
      </c>
      <c r="CL2085" s="24"/>
      <c r="CM2085" s="23"/>
      <c r="CN2085" s="23"/>
      <c r="CO2085" s="23"/>
      <c r="CP2085" s="23"/>
      <c r="CQ2085" s="24" t="s">
        <v>89</v>
      </c>
      <c r="CR2085" s="23"/>
      <c r="CS2085" s="23"/>
    </row>
    <row r="2086" spans="1:101" ht="18" customHeight="1" thickBot="1">
      <c r="A2086" s="23"/>
      <c r="B2086" s="33"/>
      <c r="C2086" s="23"/>
      <c r="D2086" s="7" t="s">
        <v>99</v>
      </c>
      <c r="E2086" s="8"/>
      <c r="F2086" s="8" t="s">
        <v>100</v>
      </c>
      <c r="G2086" s="9"/>
      <c r="H2086" s="10"/>
      <c r="I2086" s="7" t="s">
        <v>103</v>
      </c>
      <c r="J2086" s="8"/>
      <c r="K2086" s="8" t="s">
        <v>104</v>
      </c>
      <c r="L2086" s="9"/>
      <c r="M2086" s="23"/>
      <c r="N2086" s="194" t="s">
        <v>74</v>
      </c>
      <c r="O2086" s="195"/>
      <c r="P2086" s="196" t="s">
        <v>75</v>
      </c>
      <c r="Q2086" s="197"/>
      <c r="R2086" s="23"/>
      <c r="S2086" s="7" t="s">
        <v>2</v>
      </c>
      <c r="T2086" s="8"/>
      <c r="U2086" s="8" t="s">
        <v>3</v>
      </c>
      <c r="V2086" s="9"/>
      <c r="W2086" s="20"/>
      <c r="X2086" s="194" t="s">
        <v>108</v>
      </c>
      <c r="Y2086" s="195"/>
      <c r="Z2086" s="196" t="s">
        <v>109</v>
      </c>
      <c r="AA2086" s="197"/>
      <c r="AB2086" s="20"/>
      <c r="AC2086" s="7" t="s">
        <v>107</v>
      </c>
      <c r="AD2086" s="8"/>
      <c r="AE2086" s="8" t="s">
        <v>14</v>
      </c>
      <c r="AF2086" s="9"/>
      <c r="AG2086" s="20"/>
      <c r="AH2086" s="194" t="s">
        <v>112</v>
      </c>
      <c r="AI2086" s="195"/>
      <c r="AJ2086" s="196" t="s">
        <v>113</v>
      </c>
      <c r="AK2086" s="197"/>
      <c r="AL2086" s="20"/>
      <c r="AM2086" s="106" t="s">
        <v>135</v>
      </c>
      <c r="AN2086" s="107"/>
      <c r="AO2086" s="107" t="s">
        <v>136</v>
      </c>
      <c r="AP2086" s="108"/>
      <c r="AQ2086" s="23"/>
      <c r="AR2086" s="194" t="s">
        <v>116</v>
      </c>
      <c r="AS2086" s="195"/>
      <c r="AT2086" s="196" t="s">
        <v>0</v>
      </c>
      <c r="AU2086" s="197"/>
      <c r="AV2086" s="36"/>
      <c r="AW2086" s="7" t="s">
        <v>139</v>
      </c>
      <c r="AX2086" s="8"/>
      <c r="AY2086" s="8" t="s">
        <v>140</v>
      </c>
      <c r="AZ2086" s="9"/>
      <c r="BA2086" s="20"/>
      <c r="BB2086" s="194" t="s">
        <v>119</v>
      </c>
      <c r="BC2086" s="195"/>
      <c r="BD2086" s="196" t="s">
        <v>120</v>
      </c>
      <c r="BE2086" s="197"/>
      <c r="BF2086" s="36"/>
      <c r="BG2086" s="190" t="s">
        <v>143</v>
      </c>
      <c r="BH2086" s="191"/>
      <c r="BI2086" s="192" t="s">
        <v>144</v>
      </c>
      <c r="BJ2086" s="193"/>
      <c r="BK2086" s="36"/>
      <c r="BL2086" s="194" t="s">
        <v>123</v>
      </c>
      <c r="BM2086" s="195"/>
      <c r="BN2086" s="196" t="s">
        <v>124</v>
      </c>
      <c r="BO2086" s="197"/>
      <c r="BP2086" s="36"/>
      <c r="BQ2086" s="7" t="s">
        <v>147</v>
      </c>
      <c r="BR2086" s="8"/>
      <c r="BS2086" s="8" t="s">
        <v>148</v>
      </c>
      <c r="BT2086" s="9"/>
      <c r="BU2086" s="20"/>
      <c r="BV2086" s="194" t="s">
        <v>127</v>
      </c>
      <c r="BW2086" s="195"/>
      <c r="BX2086" s="196" t="s">
        <v>128</v>
      </c>
      <c r="BY2086" s="197"/>
      <c r="BZ2086" s="36"/>
      <c r="CA2086" s="7" t="s">
        <v>151</v>
      </c>
      <c r="CB2086" s="8"/>
      <c r="CC2086" s="8" t="s">
        <v>152</v>
      </c>
      <c r="CD2086" s="9"/>
      <c r="CE2086" s="36"/>
      <c r="CF2086" s="194" t="s">
        <v>131</v>
      </c>
      <c r="CG2086" s="195"/>
      <c r="CH2086" s="196" t="s">
        <v>132</v>
      </c>
      <c r="CI2086" s="197"/>
      <c r="CJ2086" s="23"/>
      <c r="CK2086" s="7" t="s">
        <v>156</v>
      </c>
      <c r="CL2086" s="8"/>
      <c r="CM2086" s="8" t="s">
        <v>157</v>
      </c>
      <c r="CN2086" s="9"/>
      <c r="CO2086" s="23"/>
      <c r="CP2086" s="194" t="s">
        <v>160</v>
      </c>
      <c r="CQ2086" s="195"/>
      <c r="CR2086" s="196" t="s">
        <v>132</v>
      </c>
      <c r="CS2086" s="197"/>
      <c r="CU2086" s="26" t="s">
        <v>15</v>
      </c>
      <c r="CW2086" s="52" t="s">
        <v>46</v>
      </c>
    </row>
    <row r="2087" spans="1:101" ht="18" customHeight="1" thickTop="1" thickBot="1">
      <c r="B2087" s="34">
        <v>5.4</v>
      </c>
      <c r="D2087" s="11">
        <v>1</v>
      </c>
      <c r="E2087" s="12">
        <v>0</v>
      </c>
      <c r="F2087" s="13">
        <v>0</v>
      </c>
      <c r="G2087" s="14">
        <v>0</v>
      </c>
      <c r="H2087" s="10"/>
      <c r="I2087" s="11">
        <v>1</v>
      </c>
      <c r="J2087" s="12">
        <v>0</v>
      </c>
      <c r="K2087" s="13">
        <v>0</v>
      </c>
      <c r="L2087" s="40">
        <f t="shared" ref="L2087" si="22142">$B2087*$J$4</f>
        <v>7.7060160000000009</v>
      </c>
      <c r="N2087" s="1">
        <f t="shared" ref="N2087" si="22143">D2087*I2087+F2087*I2090-E2087*J2087-G2087*J2090</f>
        <v>1</v>
      </c>
      <c r="O2087" s="4">
        <f t="shared" ref="O2087" si="22144">(D2087*J2087+E2087*I2087+F2087*J2090+G2087*I2090)</f>
        <v>0</v>
      </c>
      <c r="P2087" s="2">
        <f t="shared" ref="P2087" si="22145">D2087*K2087+F2087*K2090-E2087*L2087-G2087*L2090</f>
        <v>0</v>
      </c>
      <c r="Q2087" s="3">
        <f t="shared" ref="Q2087" si="22146">(D2087*L2087+E2087*K2087+F2087*L2090+G2087*K2090)</f>
        <v>7.7060160000000009</v>
      </c>
      <c r="S2087" s="11">
        <v>1</v>
      </c>
      <c r="T2087" s="12">
        <v>0</v>
      </c>
      <c r="U2087" s="13">
        <v>0</v>
      </c>
      <c r="V2087" s="13">
        <v>0</v>
      </c>
      <c r="W2087" s="20"/>
      <c r="X2087" s="1">
        <f t="shared" ref="X2087" si="22147">N2087*S2087+P2087*S2090-O2087*T2087-Q2087*T2090</f>
        <v>-74.088899459072024</v>
      </c>
      <c r="Y2087" s="4">
        <f t="shared" ref="Y2087" si="22148">(N2087*T2087+O2087*S2087+P2087*T2090+Q2087*S2090)</f>
        <v>0</v>
      </c>
      <c r="Z2087" s="2">
        <f t="shared" ref="Z2087" si="22149">N2087*U2087+P2087*U2090-O2087*V2087-Q2087*V2090</f>
        <v>0</v>
      </c>
      <c r="AA2087" s="3">
        <f t="shared" ref="AA2087" si="22150">(N2087*V2087+O2087*U2087+P2087*V2090+Q2087*U2090)</f>
        <v>7.7060160000000009</v>
      </c>
      <c r="AB2087" s="20"/>
      <c r="AC2087" s="11">
        <v>1</v>
      </c>
      <c r="AD2087" s="12">
        <v>0</v>
      </c>
      <c r="AE2087" s="13">
        <v>0</v>
      </c>
      <c r="AF2087" s="40">
        <f t="shared" ref="AF2087" si="22151">$B2087*$AD$4</f>
        <v>9.2474460000000018</v>
      </c>
      <c r="AG2087" s="20"/>
      <c r="AH2087" s="1">
        <f t="shared" ref="AH2087" si="22152">X2087*AC2087+Z2087*AC2090-Y2087*AD2087-AA2087*AD2090</f>
        <v>-74.088899459072024</v>
      </c>
      <c r="AI2087" s="4">
        <f t="shared" ref="AI2087" si="22153">(X2087*AD2087+Y2087*AC2087+Z2087*AD2090+AA2087*AC2090)</f>
        <v>0</v>
      </c>
      <c r="AJ2087" s="2">
        <f t="shared" ref="AJ2087" si="22154">X2087*AE2087+Z2087*AE2090-Y2087*AF2087-AA2087*AF2090</f>
        <v>0</v>
      </c>
      <c r="AK2087" s="3">
        <f t="shared" ref="AK2087" si="22155">(X2087*AF2087+Y2087*AE2087+Z2087*AF2090+AA2087*AE2090)</f>
        <v>-677.42708094719796</v>
      </c>
      <c r="AL2087" s="20"/>
      <c r="AM2087" s="11">
        <v>1</v>
      </c>
      <c r="AN2087" s="12">
        <v>0</v>
      </c>
      <c r="AO2087" s="13">
        <v>0</v>
      </c>
      <c r="AP2087" s="14">
        <v>0</v>
      </c>
      <c r="AR2087" s="1">
        <f t="shared" ref="AR2087" si="22156">AH2087*AM2087+AJ2087*AM2090-AI2087*AN2087-AK2087*AN2090</f>
        <v>6897.3836429849607</v>
      </c>
      <c r="AS2087" s="4">
        <f t="shared" ref="AS2087" si="22157">(AH2087*AN2087+AI2087*AM2087+AJ2087*AN2090+AK2087*AM2090)</f>
        <v>0</v>
      </c>
      <c r="AT2087" s="2">
        <f t="shared" ref="AT2087" si="22158">AH2087*AO2087+AJ2087*AO2090-AI2087*AP2087-AK2087*AP2090</f>
        <v>0</v>
      </c>
      <c r="AU2087" s="3">
        <f t="shared" ref="AU2087" si="22159">(AH2087*AP2087+AI2087*AO2087+AJ2087*AP2090+AK2087*AO2090)</f>
        <v>-677.42708094719796</v>
      </c>
      <c r="AV2087" s="20"/>
      <c r="AW2087" s="11">
        <v>1</v>
      </c>
      <c r="AX2087" s="12">
        <v>0</v>
      </c>
      <c r="AY2087" s="13">
        <v>0</v>
      </c>
      <c r="AZ2087" s="40">
        <f t="shared" ref="AZ2087" si="22160">$B2087*$AX$4</f>
        <v>9.2474460000000018</v>
      </c>
      <c r="BA2087" s="20"/>
      <c r="BB2087" s="1">
        <f t="shared" ref="BB2087" si="22161">AR2087*AW2087+AT2087*AW2090-AS2087*AX2087-AU2087*AX2090</f>
        <v>6897.3836429849607</v>
      </c>
      <c r="BC2087" s="4">
        <f t="shared" ref="BC2087" si="22162">(AR2087*AX2087+AS2087*AW2087+AT2087*AX2090+AU2087*AW2090)</f>
        <v>0</v>
      </c>
      <c r="BD2087" s="2">
        <f t="shared" ref="BD2087" si="22163">AR2087*AY2087+AT2087*AY2090-AS2087*AZ2087-AU2087*AZ2090</f>
        <v>0</v>
      </c>
      <c r="BE2087" s="3">
        <f t="shared" ref="BE2087" si="22164">(AR2087*AZ2087+AS2087*AY2087+AT2087*AZ2090+AU2087*AY2090)</f>
        <v>63105.755698839515</v>
      </c>
      <c r="BF2087" s="20"/>
      <c r="BG2087" s="11">
        <v>1</v>
      </c>
      <c r="BH2087" s="12">
        <v>0</v>
      </c>
      <c r="BI2087" s="13">
        <v>0</v>
      </c>
      <c r="BJ2087" s="14">
        <v>0</v>
      </c>
      <c r="BK2087" s="20"/>
      <c r="BL2087" s="1">
        <f t="shared" ref="BL2087" si="22165">BB2087*BG2087+BD2087*BG2090-BC2087*BH2087-BE2087*BH2090</f>
        <v>-608017.21619160159</v>
      </c>
      <c r="BM2087" s="4">
        <f t="shared" ref="BM2087" si="22166">(BB2087*BH2087+BC2087*BG2087+BD2087*BH2090+BE2087*BG2090)</f>
        <v>0</v>
      </c>
      <c r="BN2087" s="2">
        <f t="shared" ref="BN2087" si="22167">BB2087*BI2087+BD2087*BI2090-BC2087*BJ2087-BE2087*BJ2090</f>
        <v>0</v>
      </c>
      <c r="BO2087" s="3">
        <f t="shared" ref="BO2087" si="22168">(BB2087*BJ2087+BC2087*BI2087+BD2087*BJ2090+BE2087*BI2090)</f>
        <v>63105.755698839515</v>
      </c>
      <c r="BP2087" s="20"/>
      <c r="BQ2087" s="11">
        <v>1</v>
      </c>
      <c r="BR2087" s="12">
        <v>0</v>
      </c>
      <c r="BS2087" s="13">
        <v>0</v>
      </c>
      <c r="BT2087" s="40">
        <f t="shared" ref="BT2087" si="22169">$B2087*BR$4</f>
        <v>7.7060160000000009</v>
      </c>
      <c r="BU2087" s="20"/>
      <c r="BV2087" s="1">
        <f t="shared" ref="BV2087" si="22170">BL2087*BQ2087+BN2087*BQ2090-BM2087*BR2087-BO2087*BR2090</f>
        <v>-608017.21619160159</v>
      </c>
      <c r="BW2087" s="4">
        <f t="shared" ref="BW2087" si="22171">(BL2087*BR2087+BM2087*BQ2087+BN2087*BR2090+BO2087*BQ2090)</f>
        <v>0</v>
      </c>
      <c r="BX2087" s="2">
        <f t="shared" ref="BX2087" si="22172">BL2087*BS2087+BN2087*BS2090-BM2087*BT2087-BO2087*BT2090</f>
        <v>0</v>
      </c>
      <c r="BY2087" s="3">
        <f t="shared" ref="BY2087" si="22173">(BL2087*BT2087+BM2087*BS2087+BN2087*BT2090+BO2087*BS2090)</f>
        <v>-4622284.6405491019</v>
      </c>
      <c r="BZ2087" s="20"/>
      <c r="CA2087" s="11">
        <v>1</v>
      </c>
      <c r="CB2087" s="12">
        <v>0</v>
      </c>
      <c r="CC2087" s="13">
        <v>0</v>
      </c>
      <c r="CD2087" s="14">
        <v>0</v>
      </c>
      <c r="CE2087" s="20"/>
      <c r="CF2087" s="1">
        <f t="shared" ref="CF2087" si="22174">BV2087*CA2087+BX2087*CA2090-BW2087*CB2087-BY2087*CB2090</f>
        <v>19721678.111594334</v>
      </c>
      <c r="CG2087" s="4">
        <f t="shared" ref="CG2087" si="22175">(BV2087*CB2087+BW2087*CA2087+BX2087*CB2090+BY2087*CA2090)</f>
        <v>0</v>
      </c>
      <c r="CH2087" s="2">
        <f t="shared" ref="CH2087" si="22176">BV2087*CC2087+BX2087*CC2090-BW2087*CD2087-BY2087*CD2090</f>
        <v>0</v>
      </c>
      <c r="CI2087" s="3">
        <f t="shared" ref="CI2087" si="22177">(BV2087*CD2087+BW2087*CC2087+BX2087*CD2090+BY2087*CC2090)</f>
        <v>-4622284.6405491019</v>
      </c>
      <c r="CJ2087" s="28"/>
      <c r="CK2087" s="11">
        <v>1</v>
      </c>
      <c r="CL2087" s="12">
        <v>0</v>
      </c>
      <c r="CM2087" s="13">
        <v>0</v>
      </c>
      <c r="CN2087" s="14">
        <v>0</v>
      </c>
      <c r="CP2087" s="1">
        <f t="shared" ref="CP2087" si="22178">CF2087*CK2087+CH2087*CK2090-CG2087*CL2087-CI2087*CL2090</f>
        <v>19721678.111594334</v>
      </c>
      <c r="CQ2087" s="4">
        <f t="shared" ref="CQ2087" si="22179">(CF2087*CL2087+CG2087*CK2087+CH2087*CL2090+CI2087*CK2090)</f>
        <v>-4622284.6405491019</v>
      </c>
      <c r="CR2087" s="2">
        <f t="shared" ref="CR2087" si="22180">CF2087*CM2087+CH2087*CM2090-CG2087*CN2087-CI2087*CN2090</f>
        <v>0</v>
      </c>
      <c r="CS2087" s="3">
        <f t="shared" ref="CS2087" si="22181">(CF2087*CN2087+CG2087*CM2087+CH2087*CN2090+CI2087*CM2090)</f>
        <v>-4622284.6405491019</v>
      </c>
      <c r="CU2087" s="29">
        <f t="shared" ref="CU2087" si="22182">20*LOG(((1+$CL$4)/$CL$4)/((CP2087+CP2090)^2+(CQ2087+CQ2090)^2)^0.5)</f>
        <v>-152.94451057957625</v>
      </c>
      <c r="CW2087" s="53">
        <f t="shared" ref="CW2087" si="22183">((CP2087^2+CQ2087^2)^0.5)/((CP2090^2+CQ2090^2)^0.5)</f>
        <v>0.23437582818227223</v>
      </c>
    </row>
    <row r="2088" spans="1:101" ht="18" customHeight="1" thickBot="1">
      <c r="D2088" s="11"/>
      <c r="E2088" s="13"/>
      <c r="F2088" s="13"/>
      <c r="G2088" s="15"/>
      <c r="H2088" s="10"/>
      <c r="I2088" s="11"/>
      <c r="J2088" s="13"/>
      <c r="K2088" s="13"/>
      <c r="L2088" s="15"/>
      <c r="N2088" s="5"/>
      <c r="Q2088" s="6"/>
      <c r="S2088" s="11"/>
      <c r="T2088" s="13"/>
      <c r="U2088" s="13"/>
      <c r="V2088" s="15"/>
      <c r="W2088" s="20"/>
      <c r="X2088" s="5"/>
      <c r="AA2088" s="6"/>
      <c r="AB2088" s="20"/>
      <c r="AC2088" s="11"/>
      <c r="AD2088" s="13"/>
      <c r="AE2088" s="13"/>
      <c r="AF2088" s="15"/>
      <c r="AG2088" s="20"/>
      <c r="AH2088" s="5"/>
      <c r="AK2088" s="6"/>
      <c r="AL2088" s="20"/>
      <c r="AM2088" s="11"/>
      <c r="AN2088" s="13"/>
      <c r="AO2088" s="13"/>
      <c r="AP2088" s="15"/>
      <c r="AR2088" s="5"/>
      <c r="AU2088" s="6"/>
      <c r="AW2088" s="11"/>
      <c r="AX2088" s="13"/>
      <c r="AY2088" s="13"/>
      <c r="AZ2088" s="15"/>
      <c r="BA2088" s="20"/>
      <c r="BB2088" s="5"/>
      <c r="BE2088" s="6"/>
      <c r="BG2088" s="11"/>
      <c r="BH2088" s="13"/>
      <c r="BI2088" s="13"/>
      <c r="BJ2088" s="15"/>
      <c r="BL2088" s="5"/>
      <c r="BO2088" s="6"/>
      <c r="BQ2088" s="11"/>
      <c r="BR2088" s="13"/>
      <c r="BS2088" s="13"/>
      <c r="BT2088" s="15"/>
      <c r="BU2088" s="20"/>
      <c r="BV2088" s="5"/>
      <c r="BY2088" s="6"/>
      <c r="CA2088" s="11"/>
      <c r="CB2088" s="13"/>
      <c r="CC2088" s="13"/>
      <c r="CD2088" s="15"/>
      <c r="CF2088" s="5"/>
      <c r="CI2088" s="6"/>
      <c r="CK2088" s="11"/>
      <c r="CL2088" s="13"/>
      <c r="CM2088" s="13"/>
      <c r="CN2088" s="15"/>
      <c r="CP2088" s="5"/>
      <c r="CS2088" s="6"/>
      <c r="CW2088" s="54"/>
    </row>
    <row r="2089" spans="1:101" ht="18" customHeight="1" thickBot="1">
      <c r="D2089" s="11" t="s">
        <v>101</v>
      </c>
      <c r="E2089" s="13"/>
      <c r="F2089" s="13" t="s">
        <v>102</v>
      </c>
      <c r="G2089" s="15"/>
      <c r="H2089" s="10"/>
      <c r="I2089" s="11" t="s">
        <v>106</v>
      </c>
      <c r="J2089" s="13"/>
      <c r="K2089" s="13" t="s">
        <v>105</v>
      </c>
      <c r="L2089" s="15"/>
      <c r="N2089" s="194" t="s">
        <v>16</v>
      </c>
      <c r="O2089" s="195"/>
      <c r="P2089" s="196" t="s">
        <v>17</v>
      </c>
      <c r="Q2089" s="197"/>
      <c r="S2089" s="11" t="s">
        <v>4</v>
      </c>
      <c r="T2089" s="13"/>
      <c r="U2089" s="13" t="s">
        <v>5</v>
      </c>
      <c r="V2089" s="15"/>
      <c r="W2089" s="20"/>
      <c r="X2089" s="194" t="s">
        <v>111</v>
      </c>
      <c r="Y2089" s="195"/>
      <c r="Z2089" s="196" t="s">
        <v>110</v>
      </c>
      <c r="AA2089" s="197"/>
      <c r="AB2089" s="20"/>
      <c r="AC2089" s="11" t="s">
        <v>18</v>
      </c>
      <c r="AD2089" s="13"/>
      <c r="AE2089" s="13" t="s">
        <v>19</v>
      </c>
      <c r="AF2089" s="15"/>
      <c r="AG2089" s="20"/>
      <c r="AH2089" s="194" t="s">
        <v>114</v>
      </c>
      <c r="AI2089" s="195"/>
      <c r="AJ2089" s="196" t="s">
        <v>115</v>
      </c>
      <c r="AK2089" s="197"/>
      <c r="AL2089" s="20"/>
      <c r="AM2089" s="11" t="s">
        <v>138</v>
      </c>
      <c r="AN2089" s="13"/>
      <c r="AO2089" s="13" t="s">
        <v>137</v>
      </c>
      <c r="AP2089" s="15"/>
      <c r="AR2089" s="194" t="s">
        <v>117</v>
      </c>
      <c r="AS2089" s="195"/>
      <c r="AT2089" s="196" t="s">
        <v>118</v>
      </c>
      <c r="AU2089" s="197"/>
      <c r="AV2089" s="36"/>
      <c r="AW2089" s="11" t="s">
        <v>142</v>
      </c>
      <c r="AX2089" s="13"/>
      <c r="AY2089" s="13" t="s">
        <v>141</v>
      </c>
      <c r="AZ2089" s="15"/>
      <c r="BA2089" s="20"/>
      <c r="BB2089" s="194" t="s">
        <v>122</v>
      </c>
      <c r="BC2089" s="195"/>
      <c r="BD2089" s="196" t="s">
        <v>121</v>
      </c>
      <c r="BE2089" s="197"/>
      <c r="BF2089" s="36"/>
      <c r="BG2089" s="11" t="s">
        <v>145</v>
      </c>
      <c r="BH2089" s="13"/>
      <c r="BI2089" s="13" t="s">
        <v>146</v>
      </c>
      <c r="BJ2089" s="15"/>
      <c r="BK2089" s="36"/>
      <c r="BL2089" s="194" t="s">
        <v>125</v>
      </c>
      <c r="BM2089" s="195"/>
      <c r="BN2089" s="196" t="s">
        <v>126</v>
      </c>
      <c r="BO2089" s="197"/>
      <c r="BP2089" s="36"/>
      <c r="BQ2089" s="11" t="s">
        <v>150</v>
      </c>
      <c r="BR2089" s="13"/>
      <c r="BS2089" s="13" t="s">
        <v>149</v>
      </c>
      <c r="BT2089" s="15"/>
      <c r="BU2089" s="20"/>
      <c r="BV2089" s="194" t="s">
        <v>129</v>
      </c>
      <c r="BW2089" s="195"/>
      <c r="BX2089" s="196" t="s">
        <v>130</v>
      </c>
      <c r="BY2089" s="197"/>
      <c r="BZ2089" s="36"/>
      <c r="CA2089" s="11" t="s">
        <v>154</v>
      </c>
      <c r="CB2089" s="13"/>
      <c r="CC2089" s="13" t="s">
        <v>153</v>
      </c>
      <c r="CD2089" s="15"/>
      <c r="CE2089" s="36"/>
      <c r="CF2089" s="194" t="s">
        <v>134</v>
      </c>
      <c r="CG2089" s="195"/>
      <c r="CH2089" s="196" t="s">
        <v>133</v>
      </c>
      <c r="CI2089" s="197"/>
      <c r="CK2089" s="11" t="s">
        <v>159</v>
      </c>
      <c r="CL2089" s="13"/>
      <c r="CM2089" s="13" t="s">
        <v>158</v>
      </c>
      <c r="CN2089" s="15"/>
      <c r="CP2089" s="109" t="s">
        <v>161</v>
      </c>
      <c r="CQ2089" s="110"/>
      <c r="CR2089" s="111" t="s">
        <v>162</v>
      </c>
      <c r="CS2089" s="112"/>
      <c r="CU2089" s="38" t="s">
        <v>29</v>
      </c>
      <c r="CW2089" s="55" t="s">
        <v>47</v>
      </c>
    </row>
    <row r="2090" spans="1:101" ht="18" customHeight="1" thickTop="1" thickBot="1">
      <c r="D2090" s="16">
        <v>0</v>
      </c>
      <c r="E2090" s="17">
        <f t="shared" ref="E2090" si="22184">$B2087*$E$4</f>
        <v>4.3981919999999999</v>
      </c>
      <c r="F2090" s="18">
        <v>1</v>
      </c>
      <c r="G2090" s="19">
        <v>0</v>
      </c>
      <c r="H2090" s="10"/>
      <c r="I2090" s="16">
        <v>0</v>
      </c>
      <c r="J2090" s="17">
        <v>0</v>
      </c>
      <c r="K2090" s="18">
        <v>1</v>
      </c>
      <c r="L2090" s="19">
        <v>0</v>
      </c>
      <c r="N2090" s="1">
        <f t="shared" ref="N2090" si="22185">D2090*I2087+F2090*I2090-E2090*J2087-G2090*J2090</f>
        <v>0</v>
      </c>
      <c r="O2090" s="4">
        <f t="shared" ref="O2090" si="22186">(D2090*J2087+E2090*I2087+F2090*J2090+G2090*I2090)</f>
        <v>4.3981919999999999</v>
      </c>
      <c r="P2090" s="2">
        <f t="shared" ref="P2090" si="22187">D2090*K2087+F2090*K2090-E2090*L2087-G2090*L2090</f>
        <v>-32.892537923072005</v>
      </c>
      <c r="Q2090" s="3">
        <f t="shared" ref="Q2090" si="22188">(D2090*L2087+E2090*K2087+F2090*L2090+G2090*K2090)</f>
        <v>0</v>
      </c>
      <c r="S2090" s="16">
        <v>0</v>
      </c>
      <c r="T2090" s="17">
        <f t="shared" ref="T2090" si="22189">$B2087*$T$4</f>
        <v>9.7441920000000017</v>
      </c>
      <c r="U2090" s="18">
        <v>1</v>
      </c>
      <c r="V2090" s="19">
        <v>0</v>
      </c>
      <c r="W2090" s="20"/>
      <c r="X2090" s="1">
        <f t="shared" ref="X2090" si="22190">N2090*S2087+P2090*S2090-O2090*T2087-Q2090*T2090</f>
        <v>0</v>
      </c>
      <c r="Y2090" s="4">
        <f t="shared" ref="Y2090" si="22191">(N2090*T2087+O2090*S2087+P2090*T2090+Q2090*S2090)</f>
        <v>-316.11301288969491</v>
      </c>
      <c r="Z2090" s="2">
        <f t="shared" ref="Z2090" si="22192">N2090*U2087+P2090*U2090-O2090*V2087-Q2090*V2090</f>
        <v>-32.892537923072005</v>
      </c>
      <c r="AA2090" s="3">
        <f t="shared" ref="AA2090" si="22193">(N2090*V2087+O2090*U2087+P2090*V2090+Q2090*U2090)</f>
        <v>0</v>
      </c>
      <c r="AB2090" s="20"/>
      <c r="AC2090" s="16">
        <v>0</v>
      </c>
      <c r="AD2090" s="17">
        <v>0</v>
      </c>
      <c r="AE2090" s="18">
        <v>1</v>
      </c>
      <c r="AF2090" s="19">
        <v>0</v>
      </c>
      <c r="AG2090" s="20"/>
      <c r="AH2090" s="1">
        <f t="shared" ref="AH2090" si="22194">X2090*AC2087+Z2090*AC2090-Y2090*AD2087-AA2090*AD2090</f>
        <v>0</v>
      </c>
      <c r="AI2090" s="4">
        <f t="shared" ref="AI2090" si="22195">(X2090*AD2087+Y2090*AC2087+Z2090*AD2090+AA2090*AC2090)</f>
        <v>-316.11301288969491</v>
      </c>
      <c r="AJ2090" s="2">
        <f t="shared" ref="AJ2090" si="22196">X2090*AE2087+Z2090*AE2090-Y2090*AF2087-AA2090*AF2090</f>
        <v>2890.3454786716866</v>
      </c>
      <c r="AK2090" s="3">
        <f t="shared" ref="AK2090" si="22197">(X2090*AF2087+Y2090*AE2087+Z2090*AF2090+AA2090*AE2090)</f>
        <v>0</v>
      </c>
      <c r="AL2090" s="20"/>
      <c r="AM2090" s="16">
        <v>0</v>
      </c>
      <c r="AN2090" s="17">
        <f t="shared" ref="AN2090" si="22198">$B2087*$AN$4</f>
        <v>10.291104000000001</v>
      </c>
      <c r="AO2090" s="18">
        <v>1</v>
      </c>
      <c r="AP2090" s="19">
        <v>0</v>
      </c>
      <c r="AR2090" s="1">
        <f t="shared" ref="AR2090" si="22199">AH2090*AM2087+AJ2090*AM2090-AI2090*AN2087-AK2090*AN2090</f>
        <v>0</v>
      </c>
      <c r="AS2090" s="4">
        <f t="shared" ref="AS2090" si="22200">(AH2090*AN2087+AI2090*AM2087+AJ2090*AN2090+AK2090*AM2090)</f>
        <v>29428.732904050416</v>
      </c>
      <c r="AT2090" s="2">
        <f t="shared" ref="AT2090" si="22201">AH2090*AO2087+AJ2090*AO2090-AI2090*AP2087-AK2090*AP2090</f>
        <v>2890.3454786716866</v>
      </c>
      <c r="AU2090" s="3">
        <f t="shared" ref="AU2090" si="22202">(AH2090*AP2087+AI2090*AO2087+AJ2090*AP2090+AK2090*AO2090)</f>
        <v>0</v>
      </c>
      <c r="AV2090" s="20"/>
      <c r="AW2090" s="16">
        <v>0</v>
      </c>
      <c r="AX2090" s="17">
        <v>0</v>
      </c>
      <c r="AY2090" s="18">
        <v>1</v>
      </c>
      <c r="AZ2090" s="19">
        <v>0</v>
      </c>
      <c r="BA2090" s="20"/>
      <c r="BB2090" s="1">
        <f t="shared" ref="BB2090" si="22203">AR2090*AW2087+AT2090*AW2090-AS2090*AX2087-AU2090*AX2090</f>
        <v>0</v>
      </c>
      <c r="BC2090" s="4">
        <f t="shared" ref="BC2090" si="22204">(AR2090*AX2087+AS2090*AW2087+AT2090*AX2090+AU2090*AW2090)</f>
        <v>29428.732904050416</v>
      </c>
      <c r="BD2090" s="2">
        <f t="shared" ref="BD2090" si="22205">AR2090*AY2087+AT2090*AY2090-AS2090*AZ2087-AU2090*AZ2090</f>
        <v>-269250.27289995778</v>
      </c>
      <c r="BE2090" s="3">
        <f t="shared" ref="BE2090" si="22206">(AR2090*AZ2087+AS2090*AY2087+AT2090*AZ2090+AU2090*AY2090)</f>
        <v>0</v>
      </c>
      <c r="BF2090" s="20"/>
      <c r="BG2090" s="16">
        <v>0</v>
      </c>
      <c r="BH2090" s="17">
        <f t="shared" ref="BH2090" si="22207">$B2087*$BH$4</f>
        <v>9.7441920000000017</v>
      </c>
      <c r="BI2090" s="18">
        <v>1</v>
      </c>
      <c r="BJ2090" s="19">
        <v>0</v>
      </c>
      <c r="BK2090" s="20"/>
      <c r="BL2090" s="1">
        <f t="shared" ref="BL2090" si="22208">BB2090*BG2087+BD2090*BG2090-BC2090*BH2087-BE2090*BH2090</f>
        <v>0</v>
      </c>
      <c r="BM2090" s="4">
        <f t="shared" ref="BM2090" si="22209">(BB2090*BH2087+BC2090*BG2087+BD2090*BH2090+BE2090*BG2090)</f>
        <v>-2594197.6222855356</v>
      </c>
      <c r="BN2090" s="2">
        <f t="shared" ref="BN2090" si="22210">BB2090*BI2087+BD2090*BI2090-BC2090*BJ2087-BE2090*BJ2090</f>
        <v>-269250.27289995778</v>
      </c>
      <c r="BO2090" s="3">
        <f t="shared" ref="BO2090" si="22211">(BB2090*BJ2087+BC2090*BI2087+BD2090*BJ2090+BE2090*BI2090)</f>
        <v>0</v>
      </c>
      <c r="BP2090" s="20"/>
      <c r="BQ2090" s="16">
        <v>0</v>
      </c>
      <c r="BR2090" s="17">
        <v>0</v>
      </c>
      <c r="BS2090" s="18">
        <v>1</v>
      </c>
      <c r="BT2090" s="19">
        <v>0</v>
      </c>
      <c r="BU2090" s="20"/>
      <c r="BV2090" s="1">
        <f t="shared" ref="BV2090" si="22212">BL2090*BQ2087+BN2090*BQ2090-BM2090*BR2087-BO2090*BR2090</f>
        <v>0</v>
      </c>
      <c r="BW2090" s="4">
        <f t="shared" ref="BW2090" si="22213">(BL2090*BR2087+BM2090*BQ2087+BN2090*BR2090+BO2090*BQ2090)</f>
        <v>-2594197.6222855356</v>
      </c>
      <c r="BX2090" s="2">
        <f t="shared" ref="BX2090" si="22214">BL2090*BS2087+BN2090*BS2090-BM2090*BT2087-BO2090*BT2090</f>
        <v>19721678.111594338</v>
      </c>
      <c r="BY2090" s="3">
        <f t="shared" ref="BY2090" si="22215">(BL2090*BT2087+BM2090*BS2087+BN2090*BT2090+BO2090*BS2090)</f>
        <v>0</v>
      </c>
      <c r="BZ2090" s="20"/>
      <c r="CA2090" s="16">
        <v>0</v>
      </c>
      <c r="CB2090" s="17">
        <f t="shared" ref="CB2090" si="22216">$B2087*$CB$4</f>
        <v>4.3981919999999999</v>
      </c>
      <c r="CC2090" s="18">
        <v>1</v>
      </c>
      <c r="CD2090" s="19">
        <v>0</v>
      </c>
      <c r="CE2090" s="20"/>
      <c r="CF2090" s="1">
        <f t="shared" ref="CF2090" si="22217">BV2090*CA2087+BX2090*CA2090-BW2090*CB2087-BY2090*CB2090</f>
        <v>0</v>
      </c>
      <c r="CG2090" s="4">
        <f t="shared" ref="CG2090" si="22218">(BV2090*CB2087+BW2090*CA2087+BX2090*CB2090+BY2090*CA2090)</f>
        <v>84145529.274703786</v>
      </c>
      <c r="CH2090" s="2">
        <f t="shared" ref="CH2090" si="22219">BV2090*CC2087+BX2090*CC2090-BW2090*CD2087-BY2090*CD2090</f>
        <v>19721678.111594338</v>
      </c>
      <c r="CI2090" s="3">
        <f t="shared" ref="CI2090" si="22220">(BV2090*CD2087+BW2090*CC2087+BX2090*CD2090+BY2090*CC2090)</f>
        <v>0</v>
      </c>
      <c r="CK2090" s="16">
        <f t="shared" ref="CK2090" si="22221">1/$CL$4</f>
        <v>1</v>
      </c>
      <c r="CL2090" s="17">
        <v>0</v>
      </c>
      <c r="CM2090" s="18">
        <v>1</v>
      </c>
      <c r="CN2090" s="19">
        <v>0</v>
      </c>
      <c r="CP2090" s="1">
        <f t="shared" ref="CP2090" si="22222">CF2090*CK2087+CH2090*CK2090-CG2090*CL2087-CI2090*CL2090</f>
        <v>19721678.111594338</v>
      </c>
      <c r="CQ2090" s="4">
        <f t="shared" ref="CQ2090" si="22223">(CF2090*CL2087+CG2090*CK2087+CH2090*CL2090+CI2090*CK2090)</f>
        <v>84145529.274703786</v>
      </c>
      <c r="CR2090" s="2">
        <f t="shared" ref="CR2090" si="22224">CF2090*CM2087+CH2090*CM2090-CG2090*CN2087-CI2090*CN2090</f>
        <v>19721678.111594338</v>
      </c>
      <c r="CS2090" s="3">
        <f t="shared" ref="CS2090" si="22225">(CF2090*CN2087+CG2090*CM2087+CH2090*CN2090+CI2090*CM2090)</f>
        <v>0</v>
      </c>
      <c r="CU2090" s="39">
        <f t="shared" ref="CU2090" si="22226">(180/PI())*ATAN(-1*(CQ2087/CP2087))</f>
        <v>13.190655692694946</v>
      </c>
      <c r="CW2090" s="56">
        <f t="shared" ref="CW2090" si="22227">20*LOG(((1-(10^(CU2087/20)^2)*(1-((1-CW2087)/(1+CW2087))^2))^0.5))</f>
        <v>-1.9286549331065743E-15</v>
      </c>
    </row>
    <row r="2091" spans="1:101" ht="18" customHeight="1">
      <c r="E2091" s="20"/>
      <c r="F2091" s="20"/>
      <c r="G2091" s="20"/>
      <c r="H2091" s="20"/>
      <c r="I2091" s="20"/>
      <c r="J2091" s="20"/>
      <c r="K2091" s="20"/>
      <c r="L2091" s="20"/>
      <c r="M2091" s="20"/>
      <c r="N2091" s="20"/>
      <c r="O2091" s="20"/>
      <c r="P2091" s="20"/>
      <c r="Q2091" s="20"/>
      <c r="R2091" s="20"/>
      <c r="S2091" s="20"/>
      <c r="T2091" s="20"/>
      <c r="U2091" s="20"/>
      <c r="V2091" s="20"/>
      <c r="W2091" s="20"/>
      <c r="X2091" s="20"/>
      <c r="Y2091" s="20"/>
      <c r="Z2091" s="20"/>
      <c r="AA2091" s="20"/>
      <c r="AB2091" s="30"/>
      <c r="AC2091" s="20"/>
      <c r="AD2091" s="20"/>
      <c r="AE2091" s="20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</row>
    <row r="2092" spans="1:101" ht="18" customHeight="1"/>
    <row r="2093" spans="1:101" ht="18" customHeight="1" thickBot="1">
      <c r="A2093" s="23"/>
      <c r="B2093" s="23"/>
      <c r="C2093" s="23"/>
      <c r="D2093" s="20" t="s">
        <v>6</v>
      </c>
      <c r="E2093" s="20"/>
      <c r="F2093" s="20"/>
      <c r="G2093" s="20"/>
      <c r="H2093" s="20"/>
      <c r="I2093" s="20" t="s">
        <v>7</v>
      </c>
      <c r="J2093" s="20"/>
      <c r="K2093" s="20"/>
      <c r="L2093" s="20"/>
      <c r="M2093" s="23"/>
      <c r="N2093" s="23"/>
      <c r="O2093" s="24" t="s">
        <v>8</v>
      </c>
      <c r="P2093" s="23"/>
      <c r="Q2093" s="23"/>
      <c r="R2093" s="23"/>
      <c r="S2093" s="20"/>
      <c r="T2093" s="20" t="s">
        <v>9</v>
      </c>
      <c r="U2093" s="23"/>
      <c r="V2093" s="23"/>
      <c r="W2093" s="23"/>
      <c r="X2093" s="23"/>
      <c r="Y2093" s="24" t="s">
        <v>10</v>
      </c>
      <c r="Z2093" s="23"/>
      <c r="AA2093" s="23"/>
      <c r="AB2093" s="23"/>
      <c r="AC2093" s="24" t="s">
        <v>11</v>
      </c>
      <c r="AD2093" s="20"/>
      <c r="AE2093" s="20"/>
      <c r="AF2093" s="20"/>
      <c r="AG2093" s="20"/>
      <c r="AH2093" s="23"/>
      <c r="AI2093" s="24" t="s">
        <v>12</v>
      </c>
      <c r="AJ2093" s="23"/>
      <c r="AK2093" s="23"/>
      <c r="AL2093" s="20"/>
      <c r="AM2093" s="24" t="s">
        <v>21</v>
      </c>
      <c r="AN2093" s="20"/>
      <c r="AO2093" s="23"/>
      <c r="AP2093" s="23"/>
      <c r="AQ2093" s="23"/>
      <c r="AR2093" s="23"/>
      <c r="AS2093" s="24" t="s">
        <v>87</v>
      </c>
      <c r="AT2093" s="23"/>
      <c r="AU2093" s="23"/>
      <c r="AV2093" s="23"/>
      <c r="AW2093" s="24" t="s">
        <v>22</v>
      </c>
      <c r="AX2093" s="20"/>
      <c r="AY2093" s="20"/>
      <c r="AZ2093" s="20"/>
      <c r="BA2093" s="20"/>
      <c r="BB2093" s="23"/>
      <c r="BC2093" s="24" t="s">
        <v>13</v>
      </c>
      <c r="BD2093" s="23"/>
      <c r="BE2093" s="23"/>
      <c r="BF2093" s="23"/>
      <c r="BG2093" s="24" t="s">
        <v>23</v>
      </c>
      <c r="BH2093" s="20"/>
      <c r="BI2093" s="23"/>
      <c r="BJ2093" s="23"/>
      <c r="BK2093" s="23"/>
      <c r="BL2093" s="23"/>
      <c r="BM2093" s="24" t="s">
        <v>24</v>
      </c>
      <c r="BN2093" s="23"/>
      <c r="BO2093" s="23"/>
      <c r="BP2093" s="23"/>
      <c r="BQ2093" s="24" t="s">
        <v>22</v>
      </c>
      <c r="BR2093" s="20"/>
      <c r="BS2093" s="20"/>
      <c r="BT2093" s="20"/>
      <c r="BU2093" s="20"/>
      <c r="BV2093" s="23"/>
      <c r="BW2093" s="24" t="s">
        <v>25</v>
      </c>
      <c r="BX2093" s="23"/>
      <c r="BY2093" s="23"/>
      <c r="BZ2093" s="23"/>
      <c r="CA2093" s="24" t="s">
        <v>23</v>
      </c>
      <c r="CB2093" s="20"/>
      <c r="CC2093" s="23"/>
      <c r="CD2093" s="23"/>
      <c r="CE2093" s="23"/>
      <c r="CF2093" s="23"/>
      <c r="CG2093" s="24" t="s">
        <v>88</v>
      </c>
      <c r="CH2093" s="23"/>
      <c r="CI2093" s="23"/>
      <c r="CJ2093" s="23"/>
      <c r="CK2093" s="24" t="s">
        <v>155</v>
      </c>
      <c r="CL2093" s="24"/>
      <c r="CM2093" s="23"/>
      <c r="CN2093" s="23"/>
      <c r="CO2093" s="23"/>
      <c r="CP2093" s="23"/>
      <c r="CQ2093" s="24" t="s">
        <v>89</v>
      </c>
      <c r="CR2093" s="23"/>
      <c r="CS2093" s="23"/>
    </row>
    <row r="2094" spans="1:101" ht="18" customHeight="1" thickBot="1">
      <c r="A2094" s="23"/>
      <c r="B2094" s="33"/>
      <c r="C2094" s="23"/>
      <c r="D2094" s="7" t="s">
        <v>99</v>
      </c>
      <c r="E2094" s="8"/>
      <c r="F2094" s="8" t="s">
        <v>100</v>
      </c>
      <c r="G2094" s="9"/>
      <c r="H2094" s="10"/>
      <c r="I2094" s="7" t="s">
        <v>103</v>
      </c>
      <c r="J2094" s="8"/>
      <c r="K2094" s="8" t="s">
        <v>104</v>
      </c>
      <c r="L2094" s="9"/>
      <c r="M2094" s="23"/>
      <c r="N2094" s="194" t="s">
        <v>74</v>
      </c>
      <c r="O2094" s="195"/>
      <c r="P2094" s="196" t="s">
        <v>75</v>
      </c>
      <c r="Q2094" s="197"/>
      <c r="R2094" s="23"/>
      <c r="S2094" s="7" t="s">
        <v>2</v>
      </c>
      <c r="T2094" s="8"/>
      <c r="U2094" s="8" t="s">
        <v>3</v>
      </c>
      <c r="V2094" s="9"/>
      <c r="W2094" s="20"/>
      <c r="X2094" s="194" t="s">
        <v>108</v>
      </c>
      <c r="Y2094" s="195"/>
      <c r="Z2094" s="196" t="s">
        <v>109</v>
      </c>
      <c r="AA2094" s="197"/>
      <c r="AB2094" s="20"/>
      <c r="AC2094" s="7" t="s">
        <v>107</v>
      </c>
      <c r="AD2094" s="8"/>
      <c r="AE2094" s="8" t="s">
        <v>14</v>
      </c>
      <c r="AF2094" s="9"/>
      <c r="AG2094" s="20"/>
      <c r="AH2094" s="194" t="s">
        <v>112</v>
      </c>
      <c r="AI2094" s="195"/>
      <c r="AJ2094" s="196" t="s">
        <v>113</v>
      </c>
      <c r="AK2094" s="197"/>
      <c r="AL2094" s="20"/>
      <c r="AM2094" s="106" t="s">
        <v>135</v>
      </c>
      <c r="AN2094" s="107"/>
      <c r="AO2094" s="107" t="s">
        <v>136</v>
      </c>
      <c r="AP2094" s="108"/>
      <c r="AQ2094" s="23"/>
      <c r="AR2094" s="194" t="s">
        <v>116</v>
      </c>
      <c r="AS2094" s="195"/>
      <c r="AT2094" s="196" t="s">
        <v>0</v>
      </c>
      <c r="AU2094" s="197"/>
      <c r="AV2094" s="36"/>
      <c r="AW2094" s="7" t="s">
        <v>139</v>
      </c>
      <c r="AX2094" s="8"/>
      <c r="AY2094" s="8" t="s">
        <v>140</v>
      </c>
      <c r="AZ2094" s="9"/>
      <c r="BA2094" s="20"/>
      <c r="BB2094" s="194" t="s">
        <v>119</v>
      </c>
      <c r="BC2094" s="195"/>
      <c r="BD2094" s="196" t="s">
        <v>120</v>
      </c>
      <c r="BE2094" s="197"/>
      <c r="BF2094" s="36"/>
      <c r="BG2094" s="190" t="s">
        <v>143</v>
      </c>
      <c r="BH2094" s="191"/>
      <c r="BI2094" s="192" t="s">
        <v>144</v>
      </c>
      <c r="BJ2094" s="193"/>
      <c r="BK2094" s="36"/>
      <c r="BL2094" s="194" t="s">
        <v>123</v>
      </c>
      <c r="BM2094" s="195"/>
      <c r="BN2094" s="196" t="s">
        <v>124</v>
      </c>
      <c r="BO2094" s="197"/>
      <c r="BP2094" s="36"/>
      <c r="BQ2094" s="7" t="s">
        <v>147</v>
      </c>
      <c r="BR2094" s="8"/>
      <c r="BS2094" s="8" t="s">
        <v>148</v>
      </c>
      <c r="BT2094" s="9"/>
      <c r="BU2094" s="20"/>
      <c r="BV2094" s="194" t="s">
        <v>127</v>
      </c>
      <c r="BW2094" s="195"/>
      <c r="BX2094" s="196" t="s">
        <v>128</v>
      </c>
      <c r="BY2094" s="197"/>
      <c r="BZ2094" s="36"/>
      <c r="CA2094" s="7" t="s">
        <v>151</v>
      </c>
      <c r="CB2094" s="8"/>
      <c r="CC2094" s="8" t="s">
        <v>152</v>
      </c>
      <c r="CD2094" s="9"/>
      <c r="CE2094" s="36"/>
      <c r="CF2094" s="194" t="s">
        <v>131</v>
      </c>
      <c r="CG2094" s="195"/>
      <c r="CH2094" s="196" t="s">
        <v>132</v>
      </c>
      <c r="CI2094" s="197"/>
      <c r="CJ2094" s="23"/>
      <c r="CK2094" s="7" t="s">
        <v>156</v>
      </c>
      <c r="CL2094" s="8"/>
      <c r="CM2094" s="8" t="s">
        <v>157</v>
      </c>
      <c r="CN2094" s="9"/>
      <c r="CO2094" s="23"/>
      <c r="CP2094" s="194" t="s">
        <v>160</v>
      </c>
      <c r="CQ2094" s="195"/>
      <c r="CR2094" s="196" t="s">
        <v>132</v>
      </c>
      <c r="CS2094" s="197"/>
      <c r="CU2094" s="26" t="s">
        <v>15</v>
      </c>
      <c r="CW2094" s="52" t="s">
        <v>46</v>
      </c>
    </row>
    <row r="2095" spans="1:101" ht="18" customHeight="1" thickTop="1" thickBot="1">
      <c r="B2095" s="34">
        <v>5.45</v>
      </c>
      <c r="D2095" s="11">
        <v>1</v>
      </c>
      <c r="E2095" s="12">
        <v>0</v>
      </c>
      <c r="F2095" s="13">
        <v>0</v>
      </c>
      <c r="G2095" s="14">
        <v>0</v>
      </c>
      <c r="H2095" s="10"/>
      <c r="I2095" s="11">
        <v>1</v>
      </c>
      <c r="J2095" s="12">
        <v>0</v>
      </c>
      <c r="K2095" s="13">
        <v>0</v>
      </c>
      <c r="L2095" s="40">
        <f t="shared" ref="L2095" si="22228">$B2095*$J$4</f>
        <v>7.7773680000000009</v>
      </c>
      <c r="N2095" s="1">
        <f t="shared" ref="N2095" si="22229">D2095*I2095+F2095*I2098-E2095*J2095-G2095*J2098</f>
        <v>1</v>
      </c>
      <c r="O2095" s="4">
        <f t="shared" ref="O2095" si="22230">(D2095*J2095+E2095*I2095+F2095*J2098+G2095*I2098)</f>
        <v>0</v>
      </c>
      <c r="P2095" s="2">
        <f t="shared" ref="P2095" si="22231">D2095*K2095+F2095*K2098-E2095*L2095-G2095*L2098</f>
        <v>0</v>
      </c>
      <c r="Q2095" s="3">
        <f t="shared" ref="Q2095" si="22232">(D2095*L2095+E2095*K2095+F2095*L2098+G2095*K2098)</f>
        <v>7.7773680000000009</v>
      </c>
      <c r="S2095" s="11">
        <v>1</v>
      </c>
      <c r="T2095" s="12">
        <v>0</v>
      </c>
      <c r="U2095" s="13">
        <v>0</v>
      </c>
      <c r="V2095" s="13">
        <v>0</v>
      </c>
      <c r="W2095" s="20"/>
      <c r="X2095" s="1">
        <f t="shared" ref="X2095" si="22233">N2095*S2095+P2095*S2098-O2095*T2095-Q2095*T2098</f>
        <v>-75.485872297088022</v>
      </c>
      <c r="Y2095" s="4">
        <f t="shared" ref="Y2095" si="22234">(N2095*T2095+O2095*S2095+P2095*T2098+Q2095*S2098)</f>
        <v>0</v>
      </c>
      <c r="Z2095" s="2">
        <f t="shared" ref="Z2095" si="22235">N2095*U2095+P2095*U2098-O2095*V2095-Q2095*V2098</f>
        <v>0</v>
      </c>
      <c r="AA2095" s="3">
        <f t="shared" ref="AA2095" si="22236">(N2095*V2095+O2095*U2095+P2095*V2098+Q2095*U2098)</f>
        <v>7.7773680000000009</v>
      </c>
      <c r="AB2095" s="20"/>
      <c r="AC2095" s="11">
        <v>1</v>
      </c>
      <c r="AD2095" s="12">
        <v>0</v>
      </c>
      <c r="AE2095" s="13">
        <v>0</v>
      </c>
      <c r="AF2095" s="40">
        <f t="shared" ref="AF2095" si="22237">$B2095*$AD$4</f>
        <v>9.3330704999999998</v>
      </c>
      <c r="AG2095" s="20"/>
      <c r="AH2095" s="1">
        <f t="shared" ref="AH2095" si="22238">X2095*AC2095+Z2095*AC2098-Y2095*AD2095-AA2095*AD2098</f>
        <v>-75.485872297088022</v>
      </c>
      <c r="AI2095" s="4">
        <f t="shared" ref="AI2095" si="22239">(X2095*AD2095+Y2095*AC2095+Z2095*AD2098+AA2095*AC2098)</f>
        <v>0</v>
      </c>
      <c r="AJ2095" s="2">
        <f t="shared" ref="AJ2095" si="22240">X2095*AE2095+Z2095*AE2098-Y2095*AF2095-AA2095*AF2098</f>
        <v>0</v>
      </c>
      <c r="AK2095" s="3">
        <f t="shared" ref="AK2095" si="22241">(X2095*AF2095+Y2095*AE2095+Z2095*AF2098+AA2095*AE2098)</f>
        <v>-696.73759990271947</v>
      </c>
      <c r="AL2095" s="20"/>
      <c r="AM2095" s="11">
        <v>1</v>
      </c>
      <c r="AN2095" s="12">
        <v>0</v>
      </c>
      <c r="AO2095" s="13">
        <v>0</v>
      </c>
      <c r="AP2095" s="14">
        <v>0</v>
      </c>
      <c r="AR2095" s="1">
        <f t="shared" ref="AR2095" si="22242">AH2095*AM2095+AJ2095*AM2098-AI2095*AN2095-AK2095*AN2098</f>
        <v>7161.1039614317169</v>
      </c>
      <c r="AS2095" s="4">
        <f t="shared" ref="AS2095" si="22243">(AH2095*AN2095+AI2095*AM2095+AJ2095*AN2098+AK2095*AM2098)</f>
        <v>0</v>
      </c>
      <c r="AT2095" s="2">
        <f t="shared" ref="AT2095" si="22244">AH2095*AO2095+AJ2095*AO2098-AI2095*AP2095-AK2095*AP2098</f>
        <v>0</v>
      </c>
      <c r="AU2095" s="3">
        <f t="shared" ref="AU2095" si="22245">(AH2095*AP2095+AI2095*AO2095+AJ2095*AP2098+AK2095*AO2098)</f>
        <v>-696.73759990271947</v>
      </c>
      <c r="AV2095" s="20"/>
      <c r="AW2095" s="11">
        <v>1</v>
      </c>
      <c r="AX2095" s="12">
        <v>0</v>
      </c>
      <c r="AY2095" s="13">
        <v>0</v>
      </c>
      <c r="AZ2095" s="40">
        <f t="shared" ref="AZ2095" si="22246">$B2095*$AX$4</f>
        <v>9.3330704999999998</v>
      </c>
      <c r="BA2095" s="20"/>
      <c r="BB2095" s="1">
        <f t="shared" ref="BB2095" si="22247">AR2095*AW2095+AT2095*AW2098-AS2095*AX2095-AU2095*AX2098</f>
        <v>7161.1039614317169</v>
      </c>
      <c r="BC2095" s="4">
        <f t="shared" ref="BC2095" si="22248">(AR2095*AX2095+AS2095*AW2095+AT2095*AX2098+AU2095*AW2098)</f>
        <v>0</v>
      </c>
      <c r="BD2095" s="2">
        <f t="shared" ref="BD2095" si="22249">AR2095*AY2095+AT2095*AY2098-AS2095*AZ2095-AU2095*AZ2098</f>
        <v>0</v>
      </c>
      <c r="BE2095" s="3">
        <f t="shared" ref="BE2095" si="22250">(AR2095*AZ2095+AS2095*AY2095+AT2095*AZ2098+AU2095*AY2098)</f>
        <v>66138.350529968782</v>
      </c>
      <c r="BF2095" s="20"/>
      <c r="BG2095" s="11">
        <v>1</v>
      </c>
      <c r="BH2095" s="12">
        <v>0</v>
      </c>
      <c r="BI2095" s="13">
        <v>0</v>
      </c>
      <c r="BJ2095" s="14">
        <v>0</v>
      </c>
      <c r="BK2095" s="20"/>
      <c r="BL2095" s="1">
        <f t="shared" ref="BL2095" si="22251">BB2095*BG2095+BD2095*BG2098-BC2095*BH2095-BE2095*BH2098</f>
        <v>-643270.94870410173</v>
      </c>
      <c r="BM2095" s="4">
        <f t="shared" ref="BM2095" si="22252">(BB2095*BH2095+BC2095*BG2095+BD2095*BH2098+BE2095*BG2098)</f>
        <v>0</v>
      </c>
      <c r="BN2095" s="2">
        <f t="shared" ref="BN2095" si="22253">BB2095*BI2095+BD2095*BI2098-BC2095*BJ2095-BE2095*BJ2098</f>
        <v>0</v>
      </c>
      <c r="BO2095" s="3">
        <f t="shared" ref="BO2095" si="22254">(BB2095*BJ2095+BC2095*BI2095+BD2095*BJ2098+BE2095*BI2098)</f>
        <v>66138.350529968782</v>
      </c>
      <c r="BP2095" s="20"/>
      <c r="BQ2095" s="11">
        <v>1</v>
      </c>
      <c r="BR2095" s="12">
        <v>0</v>
      </c>
      <c r="BS2095" s="13">
        <v>0</v>
      </c>
      <c r="BT2095" s="40">
        <f t="shared" ref="BT2095" si="22255">$B2095*BR$4</f>
        <v>7.7773680000000009</v>
      </c>
      <c r="BU2095" s="20"/>
      <c r="BV2095" s="1">
        <f t="shared" ref="BV2095" si="22256">BL2095*BQ2095+BN2095*BQ2098-BM2095*BR2095-BO2095*BR2098</f>
        <v>-643270.94870410173</v>
      </c>
      <c r="BW2095" s="4">
        <f t="shared" ref="BW2095" si="22257">(BL2095*BR2095+BM2095*BQ2095+BN2095*BR2098+BO2095*BQ2098)</f>
        <v>0</v>
      </c>
      <c r="BX2095" s="2">
        <f t="shared" ref="BX2095" si="22258">BL2095*BS2095+BN2095*BS2098-BM2095*BT2095-BO2095*BT2098</f>
        <v>0</v>
      </c>
      <c r="BY2095" s="3">
        <f t="shared" ref="BY2095" si="22259">(BL2095*BT2095+BM2095*BS2095+BN2095*BT2098+BO2095*BS2098)</f>
        <v>-4936816.5412509544</v>
      </c>
      <c r="BZ2095" s="20"/>
      <c r="CA2095" s="11">
        <v>1</v>
      </c>
      <c r="CB2095" s="12">
        <v>0</v>
      </c>
      <c r="CC2095" s="13">
        <v>0</v>
      </c>
      <c r="CD2095" s="14">
        <v>0</v>
      </c>
      <c r="CE2095" s="20"/>
      <c r="CF2095" s="1">
        <f t="shared" ref="CF2095" si="22260">BV2095*CA2095+BX2095*CA2098-BW2095*CB2095-BY2095*CB2098</f>
        <v>21270842.985319421</v>
      </c>
      <c r="CG2095" s="4">
        <f t="shared" ref="CG2095" si="22261">(BV2095*CB2095+BW2095*CA2095+BX2095*CB2098+BY2095*CA2098)</f>
        <v>0</v>
      </c>
      <c r="CH2095" s="2">
        <f t="shared" ref="CH2095" si="22262">BV2095*CC2095+BX2095*CC2098-BW2095*CD2095-BY2095*CD2098</f>
        <v>0</v>
      </c>
      <c r="CI2095" s="3">
        <f t="shared" ref="CI2095" si="22263">(BV2095*CD2095+BW2095*CC2095+BX2095*CD2098+BY2095*CC2098)</f>
        <v>-4936816.5412509544</v>
      </c>
      <c r="CJ2095" s="28"/>
      <c r="CK2095" s="11">
        <v>1</v>
      </c>
      <c r="CL2095" s="12">
        <v>0</v>
      </c>
      <c r="CM2095" s="13">
        <v>0</v>
      </c>
      <c r="CN2095" s="14">
        <v>0</v>
      </c>
      <c r="CP2095" s="1">
        <f t="shared" ref="CP2095" si="22264">CF2095*CK2095+CH2095*CK2098-CG2095*CL2095-CI2095*CL2098</f>
        <v>21270842.985319421</v>
      </c>
      <c r="CQ2095" s="4">
        <f t="shared" ref="CQ2095" si="22265">(CF2095*CL2095+CG2095*CK2095+CH2095*CL2098+CI2095*CK2098)</f>
        <v>-4936816.5412509544</v>
      </c>
      <c r="CR2095" s="2">
        <f t="shared" ref="CR2095" si="22266">CF2095*CM2095+CH2095*CM2098-CG2095*CN2095-CI2095*CN2098</f>
        <v>0</v>
      </c>
      <c r="CS2095" s="3">
        <f t="shared" ref="CS2095" si="22267">(CF2095*CN2095+CG2095*CM2095+CH2095*CN2098+CI2095*CM2098)</f>
        <v>-4936816.5412509544</v>
      </c>
      <c r="CU2095" s="29">
        <f t="shared" ref="CU2095" si="22268">20*LOG(((1+$CL$4)/$CL$4)/((CP2095+CP2098)^2+(CQ2095+CQ2098)^2)^0.5)</f>
        <v>-153.67756632204373</v>
      </c>
      <c r="CW2095" s="53">
        <f t="shared" ref="CW2095" si="22269">((CP2095^2+CQ2095^2)^0.5)/((CP2098^2+CQ2098^2)^0.5)</f>
        <v>0.23209313070752421</v>
      </c>
    </row>
    <row r="2096" spans="1:101" ht="18" customHeight="1" thickBot="1">
      <c r="D2096" s="11"/>
      <c r="E2096" s="13"/>
      <c r="F2096" s="13"/>
      <c r="G2096" s="15"/>
      <c r="H2096" s="10"/>
      <c r="I2096" s="11"/>
      <c r="J2096" s="13"/>
      <c r="K2096" s="13"/>
      <c r="L2096" s="15"/>
      <c r="N2096" s="5"/>
      <c r="Q2096" s="6"/>
      <c r="S2096" s="11"/>
      <c r="T2096" s="13"/>
      <c r="U2096" s="13"/>
      <c r="V2096" s="15"/>
      <c r="W2096" s="20"/>
      <c r="X2096" s="5"/>
      <c r="AA2096" s="6"/>
      <c r="AB2096" s="20"/>
      <c r="AC2096" s="11"/>
      <c r="AD2096" s="13"/>
      <c r="AE2096" s="13"/>
      <c r="AF2096" s="15"/>
      <c r="AG2096" s="20"/>
      <c r="AH2096" s="5"/>
      <c r="AK2096" s="6"/>
      <c r="AL2096" s="20"/>
      <c r="AM2096" s="11"/>
      <c r="AN2096" s="13"/>
      <c r="AO2096" s="13"/>
      <c r="AP2096" s="15"/>
      <c r="AR2096" s="5"/>
      <c r="AU2096" s="6"/>
      <c r="AW2096" s="11"/>
      <c r="AX2096" s="13"/>
      <c r="AY2096" s="13"/>
      <c r="AZ2096" s="15"/>
      <c r="BA2096" s="20"/>
      <c r="BB2096" s="5"/>
      <c r="BE2096" s="6"/>
      <c r="BG2096" s="11"/>
      <c r="BH2096" s="13"/>
      <c r="BI2096" s="13"/>
      <c r="BJ2096" s="15"/>
      <c r="BL2096" s="5"/>
      <c r="BO2096" s="6"/>
      <c r="BQ2096" s="11"/>
      <c r="BR2096" s="13"/>
      <c r="BS2096" s="13"/>
      <c r="BT2096" s="15"/>
      <c r="BU2096" s="20"/>
      <c r="BV2096" s="5"/>
      <c r="BY2096" s="6"/>
      <c r="CA2096" s="11"/>
      <c r="CB2096" s="13"/>
      <c r="CC2096" s="13"/>
      <c r="CD2096" s="15"/>
      <c r="CF2096" s="5"/>
      <c r="CI2096" s="6"/>
      <c r="CK2096" s="11"/>
      <c r="CL2096" s="13"/>
      <c r="CM2096" s="13"/>
      <c r="CN2096" s="15"/>
      <c r="CP2096" s="5"/>
      <c r="CS2096" s="6"/>
      <c r="CW2096" s="54"/>
    </row>
    <row r="2097" spans="1:101" ht="18" customHeight="1" thickBot="1">
      <c r="D2097" s="11" t="s">
        <v>101</v>
      </c>
      <c r="E2097" s="13"/>
      <c r="F2097" s="13" t="s">
        <v>102</v>
      </c>
      <c r="G2097" s="15"/>
      <c r="H2097" s="10"/>
      <c r="I2097" s="11" t="s">
        <v>106</v>
      </c>
      <c r="J2097" s="13"/>
      <c r="K2097" s="13" t="s">
        <v>105</v>
      </c>
      <c r="L2097" s="15"/>
      <c r="N2097" s="194" t="s">
        <v>16</v>
      </c>
      <c r="O2097" s="195"/>
      <c r="P2097" s="196" t="s">
        <v>17</v>
      </c>
      <c r="Q2097" s="197"/>
      <c r="S2097" s="11" t="s">
        <v>4</v>
      </c>
      <c r="T2097" s="13"/>
      <c r="U2097" s="13" t="s">
        <v>5</v>
      </c>
      <c r="V2097" s="15"/>
      <c r="W2097" s="20"/>
      <c r="X2097" s="194" t="s">
        <v>111</v>
      </c>
      <c r="Y2097" s="195"/>
      <c r="Z2097" s="196" t="s">
        <v>110</v>
      </c>
      <c r="AA2097" s="197"/>
      <c r="AB2097" s="20"/>
      <c r="AC2097" s="11" t="s">
        <v>18</v>
      </c>
      <c r="AD2097" s="13"/>
      <c r="AE2097" s="13" t="s">
        <v>19</v>
      </c>
      <c r="AF2097" s="15"/>
      <c r="AG2097" s="20"/>
      <c r="AH2097" s="194" t="s">
        <v>114</v>
      </c>
      <c r="AI2097" s="195"/>
      <c r="AJ2097" s="196" t="s">
        <v>115</v>
      </c>
      <c r="AK2097" s="197"/>
      <c r="AL2097" s="20"/>
      <c r="AM2097" s="11" t="s">
        <v>138</v>
      </c>
      <c r="AN2097" s="13"/>
      <c r="AO2097" s="13" t="s">
        <v>137</v>
      </c>
      <c r="AP2097" s="15"/>
      <c r="AR2097" s="194" t="s">
        <v>117</v>
      </c>
      <c r="AS2097" s="195"/>
      <c r="AT2097" s="196" t="s">
        <v>118</v>
      </c>
      <c r="AU2097" s="197"/>
      <c r="AV2097" s="36"/>
      <c r="AW2097" s="11" t="s">
        <v>142</v>
      </c>
      <c r="AX2097" s="13"/>
      <c r="AY2097" s="13" t="s">
        <v>141</v>
      </c>
      <c r="AZ2097" s="15"/>
      <c r="BA2097" s="20"/>
      <c r="BB2097" s="194" t="s">
        <v>122</v>
      </c>
      <c r="BC2097" s="195"/>
      <c r="BD2097" s="196" t="s">
        <v>121</v>
      </c>
      <c r="BE2097" s="197"/>
      <c r="BF2097" s="36"/>
      <c r="BG2097" s="11" t="s">
        <v>145</v>
      </c>
      <c r="BH2097" s="13"/>
      <c r="BI2097" s="13" t="s">
        <v>146</v>
      </c>
      <c r="BJ2097" s="15"/>
      <c r="BK2097" s="36"/>
      <c r="BL2097" s="194" t="s">
        <v>125</v>
      </c>
      <c r="BM2097" s="195"/>
      <c r="BN2097" s="196" t="s">
        <v>126</v>
      </c>
      <c r="BO2097" s="197"/>
      <c r="BP2097" s="36"/>
      <c r="BQ2097" s="11" t="s">
        <v>150</v>
      </c>
      <c r="BR2097" s="13"/>
      <c r="BS2097" s="13" t="s">
        <v>149</v>
      </c>
      <c r="BT2097" s="15"/>
      <c r="BU2097" s="20"/>
      <c r="BV2097" s="194" t="s">
        <v>129</v>
      </c>
      <c r="BW2097" s="195"/>
      <c r="BX2097" s="196" t="s">
        <v>130</v>
      </c>
      <c r="BY2097" s="197"/>
      <c r="BZ2097" s="36"/>
      <c r="CA2097" s="11" t="s">
        <v>154</v>
      </c>
      <c r="CB2097" s="13"/>
      <c r="CC2097" s="13" t="s">
        <v>153</v>
      </c>
      <c r="CD2097" s="15"/>
      <c r="CE2097" s="36"/>
      <c r="CF2097" s="194" t="s">
        <v>134</v>
      </c>
      <c r="CG2097" s="195"/>
      <c r="CH2097" s="196" t="s">
        <v>133</v>
      </c>
      <c r="CI2097" s="197"/>
      <c r="CK2097" s="11" t="s">
        <v>159</v>
      </c>
      <c r="CL2097" s="13"/>
      <c r="CM2097" s="13" t="s">
        <v>158</v>
      </c>
      <c r="CN2097" s="15"/>
      <c r="CP2097" s="109" t="s">
        <v>161</v>
      </c>
      <c r="CQ2097" s="110"/>
      <c r="CR2097" s="111" t="s">
        <v>162</v>
      </c>
      <c r="CS2097" s="112"/>
      <c r="CU2097" s="38" t="s">
        <v>29</v>
      </c>
      <c r="CW2097" s="55" t="s">
        <v>47</v>
      </c>
    </row>
    <row r="2098" spans="1:101" ht="18" customHeight="1" thickTop="1" thickBot="1">
      <c r="D2098" s="16">
        <v>0</v>
      </c>
      <c r="E2098" s="17">
        <f t="shared" ref="E2098" si="22270">$B2095*$E$4</f>
        <v>4.4389159999999999</v>
      </c>
      <c r="F2098" s="18">
        <v>1</v>
      </c>
      <c r="G2098" s="19">
        <v>0</v>
      </c>
      <c r="H2098" s="10"/>
      <c r="I2098" s="16">
        <v>0</v>
      </c>
      <c r="J2098" s="17">
        <v>0</v>
      </c>
      <c r="K2098" s="18">
        <v>1</v>
      </c>
      <c r="L2098" s="19">
        <v>0</v>
      </c>
      <c r="N2098" s="1">
        <f t="shared" ref="N2098" si="22271">D2098*I2095+F2098*I2098-E2098*J2095-G2098*J2098</f>
        <v>0</v>
      </c>
      <c r="O2098" s="4">
        <f t="shared" ref="O2098" si="22272">(D2098*J2095+E2098*I2095+F2098*J2098+G2098*I2098)</f>
        <v>4.4389159999999999</v>
      </c>
      <c r="P2098" s="2">
        <f t="shared" ref="P2098" si="22273">D2098*K2095+F2098*K2098-E2098*L2095-G2098*L2098</f>
        <v>-33.523083253088004</v>
      </c>
      <c r="Q2098" s="3">
        <f t="shared" ref="Q2098" si="22274">(D2098*L2095+E2098*K2095+F2098*L2098+G2098*K2098)</f>
        <v>0</v>
      </c>
      <c r="S2098" s="16">
        <v>0</v>
      </c>
      <c r="T2098" s="17">
        <f t="shared" ref="T2098" si="22275">$B2095*$T$4</f>
        <v>9.8344160000000009</v>
      </c>
      <c r="U2098" s="18">
        <v>1</v>
      </c>
      <c r="V2098" s="19">
        <v>0</v>
      </c>
      <c r="W2098" s="20"/>
      <c r="X2098" s="1">
        <f t="shared" ref="X2098" si="22276">N2098*S2095+P2098*S2098-O2098*T2095-Q2098*T2098</f>
        <v>0</v>
      </c>
      <c r="Y2098" s="4">
        <f t="shared" ref="Y2098" si="22277">(N2098*T2095+O2098*S2095+P2098*T2098+Q2098*S2098)</f>
        <v>-325.24103031350074</v>
      </c>
      <c r="Z2098" s="2">
        <f t="shared" ref="Z2098" si="22278">N2098*U2095+P2098*U2098-O2098*V2095-Q2098*V2098</f>
        <v>-33.523083253088004</v>
      </c>
      <c r="AA2098" s="3">
        <f t="shared" ref="AA2098" si="22279">(N2098*V2095+O2098*U2095+P2098*V2098+Q2098*U2098)</f>
        <v>0</v>
      </c>
      <c r="AB2098" s="20"/>
      <c r="AC2098" s="16">
        <v>0</v>
      </c>
      <c r="AD2098" s="17">
        <v>0</v>
      </c>
      <c r="AE2098" s="18">
        <v>1</v>
      </c>
      <c r="AF2098" s="19">
        <v>0</v>
      </c>
      <c r="AG2098" s="20"/>
      <c r="AH2098" s="1">
        <f t="shared" ref="AH2098" si="22280">X2098*AC2095+Z2098*AC2098-Y2098*AD2095-AA2098*AD2098</f>
        <v>0</v>
      </c>
      <c r="AI2098" s="4">
        <f t="shared" ref="AI2098" si="22281">(X2098*AD2095+Y2098*AC2095+Z2098*AD2098+AA2098*AC2098)</f>
        <v>-325.24103031350074</v>
      </c>
      <c r="AJ2098" s="2">
        <f t="shared" ref="AJ2098" si="22282">X2098*AE2095+Z2098*AE2098-Y2098*AF2095-AA2098*AF2098</f>
        <v>3001.9743821554516</v>
      </c>
      <c r="AK2098" s="3">
        <f t="shared" ref="AK2098" si="22283">(X2098*AF2095+Y2098*AE2095+Z2098*AF2098+AA2098*AE2098)</f>
        <v>0</v>
      </c>
      <c r="AL2098" s="20"/>
      <c r="AM2098" s="16">
        <v>0</v>
      </c>
      <c r="AN2098" s="17">
        <f t="shared" ref="AN2098" si="22284">$B2095*$AN$4</f>
        <v>10.386391999999999</v>
      </c>
      <c r="AO2098" s="18">
        <v>1</v>
      </c>
      <c r="AP2098" s="19">
        <v>0</v>
      </c>
      <c r="AR2098" s="1">
        <f t="shared" ref="AR2098" si="22285">AH2098*AM2095+AJ2098*AM2098-AI2098*AN2095-AK2098*AN2098</f>
        <v>0</v>
      </c>
      <c r="AS2098" s="4">
        <f t="shared" ref="AS2098" si="22286">(AH2098*AN2095+AI2098*AM2095+AJ2098*AN2098+AK2098*AM2098)</f>
        <v>30854.441676710823</v>
      </c>
      <c r="AT2098" s="2">
        <f t="shared" ref="AT2098" si="22287">AH2098*AO2095+AJ2098*AO2098-AI2098*AP2095-AK2098*AP2098</f>
        <v>3001.9743821554516</v>
      </c>
      <c r="AU2098" s="3">
        <f t="shared" ref="AU2098" si="22288">(AH2098*AP2095+AI2098*AO2095+AJ2098*AP2098+AK2098*AO2098)</f>
        <v>0</v>
      </c>
      <c r="AV2098" s="20"/>
      <c r="AW2098" s="16">
        <v>0</v>
      </c>
      <c r="AX2098" s="17">
        <v>0</v>
      </c>
      <c r="AY2098" s="18">
        <v>1</v>
      </c>
      <c r="AZ2098" s="19">
        <v>0</v>
      </c>
      <c r="BA2098" s="20"/>
      <c r="BB2098" s="1">
        <f t="shared" ref="BB2098" si="22289">AR2098*AW2095+AT2098*AW2098-AS2098*AX2095-AU2098*AX2098</f>
        <v>0</v>
      </c>
      <c r="BC2098" s="4">
        <f t="shared" ref="BC2098" si="22290">(AR2098*AX2095+AS2098*AW2095+AT2098*AX2098+AU2098*AW2098)</f>
        <v>30854.441676710823</v>
      </c>
      <c r="BD2098" s="2">
        <f t="shared" ref="BD2098" si="22291">AR2098*AY2095+AT2098*AY2098-AS2098*AZ2095-AU2098*AZ2098</f>
        <v>-284964.70502472488</v>
      </c>
      <c r="BE2098" s="3">
        <f t="shared" ref="BE2098" si="22292">(AR2098*AZ2095+AS2098*AY2095+AT2098*AZ2098+AU2098*AY2098)</f>
        <v>0</v>
      </c>
      <c r="BF2098" s="20"/>
      <c r="BG2098" s="16">
        <v>0</v>
      </c>
      <c r="BH2098" s="17">
        <f t="shared" ref="BH2098" si="22293">$B2095*$BH$4</f>
        <v>9.8344160000000009</v>
      </c>
      <c r="BI2098" s="18">
        <v>1</v>
      </c>
      <c r="BJ2098" s="19">
        <v>0</v>
      </c>
      <c r="BK2098" s="20"/>
      <c r="BL2098" s="1">
        <f t="shared" ref="BL2098" si="22294">BB2098*BG2095+BD2098*BG2098-BC2098*BH2095-BE2098*BH2098</f>
        <v>0</v>
      </c>
      <c r="BM2098" s="4">
        <f t="shared" ref="BM2098" si="22295">(BB2098*BH2095+BC2098*BG2095+BD2098*BH2098+BE2098*BG2098)</f>
        <v>-2771607.0128537244</v>
      </c>
      <c r="BN2098" s="2">
        <f t="shared" ref="BN2098" si="22296">BB2098*BI2095+BD2098*BI2098-BC2098*BJ2095-BE2098*BJ2098</f>
        <v>-284964.70502472488</v>
      </c>
      <c r="BO2098" s="3">
        <f t="shared" ref="BO2098" si="22297">(BB2098*BJ2095+BC2098*BI2095+BD2098*BJ2098+BE2098*BI2098)</f>
        <v>0</v>
      </c>
      <c r="BP2098" s="20"/>
      <c r="BQ2098" s="16">
        <v>0</v>
      </c>
      <c r="BR2098" s="17">
        <v>0</v>
      </c>
      <c r="BS2098" s="18">
        <v>1</v>
      </c>
      <c r="BT2098" s="19">
        <v>0</v>
      </c>
      <c r="BU2098" s="20"/>
      <c r="BV2098" s="1">
        <f t="shared" ref="BV2098" si="22298">BL2098*BQ2095+BN2098*BQ2098-BM2098*BR2095-BO2098*BR2098</f>
        <v>0</v>
      </c>
      <c r="BW2098" s="4">
        <f t="shared" ref="BW2098" si="22299">(BL2098*BR2095+BM2098*BQ2095+BN2098*BR2098+BO2098*BQ2098)</f>
        <v>-2771607.0128537244</v>
      </c>
      <c r="BX2098" s="2">
        <f t="shared" ref="BX2098" si="22300">BL2098*BS2095+BN2098*BS2098-BM2098*BT2095-BO2098*BT2098</f>
        <v>21270842.985319421</v>
      </c>
      <c r="BY2098" s="3">
        <f t="shared" ref="BY2098" si="22301">(BL2098*BT2095+BM2098*BS2095+BN2098*BT2098+BO2098*BS2098)</f>
        <v>0</v>
      </c>
      <c r="BZ2098" s="20"/>
      <c r="CA2098" s="16">
        <v>0</v>
      </c>
      <c r="CB2098" s="17">
        <f t="shared" ref="CB2098" si="22302">$B2095*$CB$4</f>
        <v>4.4389159999999999</v>
      </c>
      <c r="CC2098" s="18">
        <v>1</v>
      </c>
      <c r="CD2098" s="19">
        <v>0</v>
      </c>
      <c r="CE2098" s="20"/>
      <c r="CF2098" s="1">
        <f t="shared" ref="CF2098" si="22303">BV2098*CA2095+BX2098*CA2098-BW2098*CB2095-BY2098*CB2098</f>
        <v>0</v>
      </c>
      <c r="CG2098" s="4">
        <f t="shared" ref="CG2098" si="22304">(BV2098*CB2095+BW2098*CA2095+BX2098*CB2098+BY2098*CA2098)</f>
        <v>91647878.248168409</v>
      </c>
      <c r="CH2098" s="2">
        <f t="shared" ref="CH2098" si="22305">BV2098*CC2095+BX2098*CC2098-BW2098*CD2095-BY2098*CD2098</f>
        <v>21270842.985319421</v>
      </c>
      <c r="CI2098" s="3">
        <f t="shared" ref="CI2098" si="22306">(BV2098*CD2095+BW2098*CC2095+BX2098*CD2098+BY2098*CC2098)</f>
        <v>0</v>
      </c>
      <c r="CK2098" s="16">
        <f t="shared" ref="CK2098" si="22307">1/$CL$4</f>
        <v>1</v>
      </c>
      <c r="CL2098" s="17">
        <v>0</v>
      </c>
      <c r="CM2098" s="18">
        <v>1</v>
      </c>
      <c r="CN2098" s="19">
        <v>0</v>
      </c>
      <c r="CP2098" s="1">
        <f t="shared" ref="CP2098" si="22308">CF2098*CK2095+CH2098*CK2098-CG2098*CL2095-CI2098*CL2098</f>
        <v>21270842.985319421</v>
      </c>
      <c r="CQ2098" s="4">
        <f t="shared" ref="CQ2098" si="22309">(CF2098*CL2095+CG2098*CK2095+CH2098*CL2098+CI2098*CK2098)</f>
        <v>91647878.248168409</v>
      </c>
      <c r="CR2098" s="2">
        <f t="shared" ref="CR2098" si="22310">CF2098*CM2095+CH2098*CM2098-CG2098*CN2095-CI2098*CN2098</f>
        <v>21270842.985319421</v>
      </c>
      <c r="CS2098" s="3">
        <f t="shared" ref="CS2098" si="22311">(CF2098*CN2095+CG2098*CM2095+CH2098*CN2098+CI2098*CM2098)</f>
        <v>0</v>
      </c>
      <c r="CU2098" s="39">
        <f t="shared" ref="CU2098" si="22312">(180/PI())*ATAN(-1*(CQ2095/CP2095))</f>
        <v>13.066614440273632</v>
      </c>
      <c r="CW2098" s="56">
        <f t="shared" ref="CW2098" si="22313">20*LOG(((1-(10^(CU2095/20)^2)*(1-((1-CW2095)/(1+CW2095))^2))^0.5))</f>
        <v>-9.6432746655328714E-16</v>
      </c>
    </row>
    <row r="2099" spans="1:101" ht="18" customHeight="1">
      <c r="E2099" s="20"/>
      <c r="F2099" s="20"/>
      <c r="G2099" s="20"/>
      <c r="H2099" s="20"/>
      <c r="I2099" s="20"/>
      <c r="J2099" s="20"/>
      <c r="K2099" s="20"/>
      <c r="L2099" s="20"/>
      <c r="M2099" s="20"/>
      <c r="N2099" s="20"/>
      <c r="O2099" s="20"/>
      <c r="P2099" s="20"/>
      <c r="Q2099" s="20"/>
      <c r="R2099" s="20"/>
      <c r="S2099" s="20"/>
      <c r="T2099" s="20"/>
      <c r="U2099" s="20"/>
      <c r="V2099" s="20"/>
      <c r="W2099" s="20"/>
      <c r="X2099" s="20"/>
      <c r="Y2099" s="20"/>
      <c r="Z2099" s="20"/>
      <c r="AA2099" s="20"/>
      <c r="AB2099" s="30"/>
      <c r="AC2099" s="20"/>
      <c r="AD2099" s="20"/>
      <c r="AE2099" s="20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</row>
    <row r="2100" spans="1:101" ht="18" customHeight="1"/>
    <row r="2101" spans="1:101" ht="18" customHeight="1" thickBot="1">
      <c r="A2101" s="23"/>
      <c r="B2101" s="23"/>
      <c r="C2101" s="23"/>
      <c r="D2101" s="20" t="s">
        <v>6</v>
      </c>
      <c r="E2101" s="20"/>
      <c r="F2101" s="20"/>
      <c r="G2101" s="20"/>
      <c r="H2101" s="20"/>
      <c r="I2101" s="20" t="s">
        <v>7</v>
      </c>
      <c r="J2101" s="20"/>
      <c r="K2101" s="20"/>
      <c r="L2101" s="20"/>
      <c r="M2101" s="23"/>
      <c r="N2101" s="23"/>
      <c r="O2101" s="24" t="s">
        <v>8</v>
      </c>
      <c r="P2101" s="23"/>
      <c r="Q2101" s="23"/>
      <c r="R2101" s="23"/>
      <c r="S2101" s="20"/>
      <c r="T2101" s="20" t="s">
        <v>9</v>
      </c>
      <c r="U2101" s="23"/>
      <c r="V2101" s="23"/>
      <c r="W2101" s="23"/>
      <c r="X2101" s="23"/>
      <c r="Y2101" s="24" t="s">
        <v>10</v>
      </c>
      <c r="Z2101" s="23"/>
      <c r="AA2101" s="23"/>
      <c r="AB2101" s="23"/>
      <c r="AC2101" s="24" t="s">
        <v>11</v>
      </c>
      <c r="AD2101" s="20"/>
      <c r="AE2101" s="20"/>
      <c r="AF2101" s="20"/>
      <c r="AG2101" s="20"/>
      <c r="AH2101" s="23"/>
      <c r="AI2101" s="24" t="s">
        <v>12</v>
      </c>
      <c r="AJ2101" s="23"/>
      <c r="AK2101" s="23"/>
      <c r="AL2101" s="20"/>
      <c r="AM2101" s="24" t="s">
        <v>21</v>
      </c>
      <c r="AN2101" s="20"/>
      <c r="AO2101" s="23"/>
      <c r="AP2101" s="23"/>
      <c r="AQ2101" s="23"/>
      <c r="AR2101" s="23"/>
      <c r="AS2101" s="24" t="s">
        <v>87</v>
      </c>
      <c r="AT2101" s="23"/>
      <c r="AU2101" s="23"/>
      <c r="AV2101" s="23"/>
      <c r="AW2101" s="24" t="s">
        <v>22</v>
      </c>
      <c r="AX2101" s="20"/>
      <c r="AY2101" s="20"/>
      <c r="AZ2101" s="20"/>
      <c r="BA2101" s="20"/>
      <c r="BB2101" s="23"/>
      <c r="BC2101" s="24" t="s">
        <v>13</v>
      </c>
      <c r="BD2101" s="23"/>
      <c r="BE2101" s="23"/>
      <c r="BF2101" s="23"/>
      <c r="BG2101" s="24" t="s">
        <v>23</v>
      </c>
      <c r="BH2101" s="20"/>
      <c r="BI2101" s="23"/>
      <c r="BJ2101" s="23"/>
      <c r="BK2101" s="23"/>
      <c r="BL2101" s="23"/>
      <c r="BM2101" s="24" t="s">
        <v>24</v>
      </c>
      <c r="BN2101" s="23"/>
      <c r="BO2101" s="23"/>
      <c r="BP2101" s="23"/>
      <c r="BQ2101" s="24" t="s">
        <v>22</v>
      </c>
      <c r="BR2101" s="20"/>
      <c r="BS2101" s="20"/>
      <c r="BT2101" s="20"/>
      <c r="BU2101" s="20"/>
      <c r="BV2101" s="23"/>
      <c r="BW2101" s="24" t="s">
        <v>25</v>
      </c>
      <c r="BX2101" s="23"/>
      <c r="BY2101" s="23"/>
      <c r="BZ2101" s="23"/>
      <c r="CA2101" s="24" t="s">
        <v>23</v>
      </c>
      <c r="CB2101" s="20"/>
      <c r="CC2101" s="23"/>
      <c r="CD2101" s="23"/>
      <c r="CE2101" s="23"/>
      <c r="CF2101" s="23"/>
      <c r="CG2101" s="24" t="s">
        <v>88</v>
      </c>
      <c r="CH2101" s="23"/>
      <c r="CI2101" s="23"/>
      <c r="CJ2101" s="23"/>
      <c r="CK2101" s="24" t="s">
        <v>155</v>
      </c>
      <c r="CL2101" s="24"/>
      <c r="CM2101" s="23"/>
      <c r="CN2101" s="23"/>
      <c r="CO2101" s="23"/>
      <c r="CP2101" s="23"/>
      <c r="CQ2101" s="24" t="s">
        <v>89</v>
      </c>
      <c r="CR2101" s="23"/>
      <c r="CS2101" s="23"/>
    </row>
    <row r="2102" spans="1:101" ht="18" customHeight="1" thickBot="1">
      <c r="A2102" s="23"/>
      <c r="B2102" s="33"/>
      <c r="C2102" s="23"/>
      <c r="D2102" s="7" t="s">
        <v>99</v>
      </c>
      <c r="E2102" s="8"/>
      <c r="F2102" s="8" t="s">
        <v>100</v>
      </c>
      <c r="G2102" s="9"/>
      <c r="H2102" s="10"/>
      <c r="I2102" s="7" t="s">
        <v>103</v>
      </c>
      <c r="J2102" s="8"/>
      <c r="K2102" s="8" t="s">
        <v>104</v>
      </c>
      <c r="L2102" s="9"/>
      <c r="M2102" s="23"/>
      <c r="N2102" s="194" t="s">
        <v>74</v>
      </c>
      <c r="O2102" s="195"/>
      <c r="P2102" s="196" t="s">
        <v>75</v>
      </c>
      <c r="Q2102" s="197"/>
      <c r="R2102" s="23"/>
      <c r="S2102" s="7" t="s">
        <v>2</v>
      </c>
      <c r="T2102" s="8"/>
      <c r="U2102" s="8" t="s">
        <v>3</v>
      </c>
      <c r="V2102" s="9"/>
      <c r="W2102" s="20"/>
      <c r="X2102" s="194" t="s">
        <v>108</v>
      </c>
      <c r="Y2102" s="195"/>
      <c r="Z2102" s="196" t="s">
        <v>109</v>
      </c>
      <c r="AA2102" s="197"/>
      <c r="AB2102" s="20"/>
      <c r="AC2102" s="7" t="s">
        <v>107</v>
      </c>
      <c r="AD2102" s="8"/>
      <c r="AE2102" s="8" t="s">
        <v>14</v>
      </c>
      <c r="AF2102" s="9"/>
      <c r="AG2102" s="20"/>
      <c r="AH2102" s="194" t="s">
        <v>112</v>
      </c>
      <c r="AI2102" s="195"/>
      <c r="AJ2102" s="196" t="s">
        <v>113</v>
      </c>
      <c r="AK2102" s="197"/>
      <c r="AL2102" s="20"/>
      <c r="AM2102" s="106" t="s">
        <v>135</v>
      </c>
      <c r="AN2102" s="107"/>
      <c r="AO2102" s="107" t="s">
        <v>136</v>
      </c>
      <c r="AP2102" s="108"/>
      <c r="AQ2102" s="23"/>
      <c r="AR2102" s="194" t="s">
        <v>116</v>
      </c>
      <c r="AS2102" s="195"/>
      <c r="AT2102" s="196" t="s">
        <v>0</v>
      </c>
      <c r="AU2102" s="197"/>
      <c r="AV2102" s="36"/>
      <c r="AW2102" s="7" t="s">
        <v>139</v>
      </c>
      <c r="AX2102" s="8"/>
      <c r="AY2102" s="8" t="s">
        <v>140</v>
      </c>
      <c r="AZ2102" s="9"/>
      <c r="BA2102" s="20"/>
      <c r="BB2102" s="194" t="s">
        <v>119</v>
      </c>
      <c r="BC2102" s="195"/>
      <c r="BD2102" s="196" t="s">
        <v>120</v>
      </c>
      <c r="BE2102" s="197"/>
      <c r="BF2102" s="36"/>
      <c r="BG2102" s="190" t="s">
        <v>143</v>
      </c>
      <c r="BH2102" s="191"/>
      <c r="BI2102" s="192" t="s">
        <v>144</v>
      </c>
      <c r="BJ2102" s="193"/>
      <c r="BK2102" s="36"/>
      <c r="BL2102" s="194" t="s">
        <v>123</v>
      </c>
      <c r="BM2102" s="195"/>
      <c r="BN2102" s="196" t="s">
        <v>124</v>
      </c>
      <c r="BO2102" s="197"/>
      <c r="BP2102" s="36"/>
      <c r="BQ2102" s="7" t="s">
        <v>147</v>
      </c>
      <c r="BR2102" s="8"/>
      <c r="BS2102" s="8" t="s">
        <v>148</v>
      </c>
      <c r="BT2102" s="9"/>
      <c r="BU2102" s="20"/>
      <c r="BV2102" s="194" t="s">
        <v>127</v>
      </c>
      <c r="BW2102" s="195"/>
      <c r="BX2102" s="196" t="s">
        <v>128</v>
      </c>
      <c r="BY2102" s="197"/>
      <c r="BZ2102" s="36"/>
      <c r="CA2102" s="7" t="s">
        <v>151</v>
      </c>
      <c r="CB2102" s="8"/>
      <c r="CC2102" s="8" t="s">
        <v>152</v>
      </c>
      <c r="CD2102" s="9"/>
      <c r="CE2102" s="36"/>
      <c r="CF2102" s="194" t="s">
        <v>131</v>
      </c>
      <c r="CG2102" s="195"/>
      <c r="CH2102" s="196" t="s">
        <v>132</v>
      </c>
      <c r="CI2102" s="197"/>
      <c r="CJ2102" s="23"/>
      <c r="CK2102" s="7" t="s">
        <v>156</v>
      </c>
      <c r="CL2102" s="8"/>
      <c r="CM2102" s="8" t="s">
        <v>157</v>
      </c>
      <c r="CN2102" s="9"/>
      <c r="CO2102" s="23"/>
      <c r="CP2102" s="194" t="s">
        <v>160</v>
      </c>
      <c r="CQ2102" s="195"/>
      <c r="CR2102" s="196" t="s">
        <v>132</v>
      </c>
      <c r="CS2102" s="197"/>
      <c r="CU2102" s="26" t="s">
        <v>15</v>
      </c>
      <c r="CW2102" s="52" t="s">
        <v>46</v>
      </c>
    </row>
    <row r="2103" spans="1:101" ht="18" customHeight="1" thickTop="1" thickBot="1">
      <c r="B2103" s="34">
        <v>5.5</v>
      </c>
      <c r="D2103" s="11">
        <v>1</v>
      </c>
      <c r="E2103" s="12">
        <v>0</v>
      </c>
      <c r="F2103" s="13">
        <v>0</v>
      </c>
      <c r="G2103" s="14">
        <v>0</v>
      </c>
      <c r="H2103" s="10"/>
      <c r="I2103" s="11">
        <v>1</v>
      </c>
      <c r="J2103" s="12">
        <v>0</v>
      </c>
      <c r="K2103" s="13">
        <v>0</v>
      </c>
      <c r="L2103" s="40">
        <f t="shared" ref="L2103" si="22314">$B2103*$J$4</f>
        <v>7.8487200000000001</v>
      </c>
      <c r="N2103" s="1">
        <f t="shared" ref="N2103" si="22315">D2103*I2103+F2103*I2106-E2103*J2103-G2103*J2106</f>
        <v>1</v>
      </c>
      <c r="O2103" s="4">
        <f t="shared" ref="O2103" si="22316">(D2103*J2103+E2103*I2103+F2103*J2106+G2103*I2106)</f>
        <v>0</v>
      </c>
      <c r="P2103" s="2">
        <f t="shared" ref="P2103" si="22317">D2103*K2103+F2103*K2106-E2103*L2103-G2103*L2106</f>
        <v>0</v>
      </c>
      <c r="Q2103" s="3">
        <f t="shared" ref="Q2103" si="22318">(D2103*L2103+E2103*K2103+F2103*L2106+G2103*K2106)</f>
        <v>7.8487200000000001</v>
      </c>
      <c r="S2103" s="11">
        <v>1</v>
      </c>
      <c r="T2103" s="12">
        <v>0</v>
      </c>
      <c r="U2103" s="13">
        <v>0</v>
      </c>
      <c r="V2103" s="13">
        <v>0</v>
      </c>
      <c r="W2103" s="20"/>
      <c r="X2103" s="1">
        <f t="shared" ref="X2103" si="22319">N2103*S2103+P2103*S2106-O2103*T2103-Q2103*T2106</f>
        <v>-76.895720460800007</v>
      </c>
      <c r="Y2103" s="4">
        <f t="shared" ref="Y2103" si="22320">(N2103*T2103+O2103*S2103+P2103*T2106+Q2103*S2106)</f>
        <v>0</v>
      </c>
      <c r="Z2103" s="2">
        <f t="shared" ref="Z2103" si="22321">N2103*U2103+P2103*U2106-O2103*V2103-Q2103*V2106</f>
        <v>0</v>
      </c>
      <c r="AA2103" s="3">
        <f t="shared" ref="AA2103" si="22322">(N2103*V2103+O2103*U2103+P2103*V2106+Q2103*U2106)</f>
        <v>7.8487200000000001</v>
      </c>
      <c r="AB2103" s="20"/>
      <c r="AC2103" s="11">
        <v>1</v>
      </c>
      <c r="AD2103" s="12">
        <v>0</v>
      </c>
      <c r="AE2103" s="13">
        <v>0</v>
      </c>
      <c r="AF2103" s="40">
        <f t="shared" ref="AF2103" si="22323">$B2103*$AD$4</f>
        <v>9.4186949999999996</v>
      </c>
      <c r="AG2103" s="20"/>
      <c r="AH2103" s="1">
        <f t="shared" ref="AH2103" si="22324">X2103*AC2103+Z2103*AC2106-Y2103*AD2103-AA2103*AD2106</f>
        <v>-76.895720460800007</v>
      </c>
      <c r="AI2103" s="4">
        <f t="shared" ref="AI2103" si="22325">(X2103*AD2103+Y2103*AC2103+Z2103*AD2106+AA2103*AC2106)</f>
        <v>0</v>
      </c>
      <c r="AJ2103" s="2">
        <f t="shared" ref="AJ2103" si="22326">X2103*AE2103+Z2103*AE2106-Y2103*AF2103-AA2103*AF2106</f>
        <v>0</v>
      </c>
      <c r="AK2103" s="3">
        <f t="shared" ref="AK2103" si="22327">(X2103*AF2103+Y2103*AE2103+Z2103*AF2106+AA2103*AE2106)</f>
        <v>-716.40861782553475</v>
      </c>
      <c r="AL2103" s="20"/>
      <c r="AM2103" s="11">
        <v>1</v>
      </c>
      <c r="AN2103" s="12">
        <v>0</v>
      </c>
      <c r="AO2103" s="13">
        <v>0</v>
      </c>
      <c r="AP2103" s="14">
        <v>0</v>
      </c>
      <c r="AR2103" s="1">
        <f t="shared" ref="AR2103" si="22328">AH2103*AM2103+AJ2103*AM2106-AI2103*AN2103-AK2103*AN2106</f>
        <v>7432.2701608287507</v>
      </c>
      <c r="AS2103" s="4">
        <f t="shared" ref="AS2103" si="22329">(AH2103*AN2103+AI2103*AM2103+AJ2103*AN2106+AK2103*AM2106)</f>
        <v>0</v>
      </c>
      <c r="AT2103" s="2">
        <f t="shared" ref="AT2103" si="22330">AH2103*AO2103+AJ2103*AO2106-AI2103*AP2103-AK2103*AP2106</f>
        <v>0</v>
      </c>
      <c r="AU2103" s="3">
        <f t="shared" ref="AU2103" si="22331">(AH2103*AP2103+AI2103*AO2103+AJ2103*AP2106+AK2103*AO2106)</f>
        <v>-716.40861782553475</v>
      </c>
      <c r="AV2103" s="20"/>
      <c r="AW2103" s="11">
        <v>1</v>
      </c>
      <c r="AX2103" s="12">
        <v>0</v>
      </c>
      <c r="AY2103" s="13">
        <v>0</v>
      </c>
      <c r="AZ2103" s="40">
        <f t="shared" ref="AZ2103" si="22332">$B2103*$AX$4</f>
        <v>9.4186949999999996</v>
      </c>
      <c r="BA2103" s="20"/>
      <c r="BB2103" s="1">
        <f t="shared" ref="BB2103" si="22333">AR2103*AW2103+AT2103*AW2106-AS2103*AX2103-AU2103*AX2106</f>
        <v>7432.2701608287507</v>
      </c>
      <c r="BC2103" s="4">
        <f t="shared" ref="BC2103" si="22334">(AR2103*AX2103+AS2103*AW2103+AT2103*AX2106+AU2103*AW2106)</f>
        <v>0</v>
      </c>
      <c r="BD2103" s="2">
        <f t="shared" ref="BD2103" si="22335">AR2103*AY2103+AT2103*AY2106-AS2103*AZ2103-AU2103*AZ2106</f>
        <v>0</v>
      </c>
      <c r="BE2103" s="3">
        <f t="shared" ref="BE2103" si="22336">(AR2103*AZ2103+AS2103*AY2103+AT2103*AZ2106+AU2103*AY2106)</f>
        <v>69285.877184621408</v>
      </c>
      <c r="BF2103" s="20"/>
      <c r="BG2103" s="11">
        <v>1</v>
      </c>
      <c r="BH2103" s="12">
        <v>0</v>
      </c>
      <c r="BI2103" s="13">
        <v>0</v>
      </c>
      <c r="BJ2103" s="14">
        <v>0</v>
      </c>
      <c r="BK2103" s="20"/>
      <c r="BL2103" s="1">
        <f t="shared" ref="BL2103" si="22337">BB2103*BG2103+BD2103*BG2106-BC2103*BH2103-BE2103*BH2106</f>
        <v>-680205.11798075226</v>
      </c>
      <c r="BM2103" s="4">
        <f t="shared" ref="BM2103" si="22338">(BB2103*BH2103+BC2103*BG2103+BD2103*BH2106+BE2103*BG2106)</f>
        <v>0</v>
      </c>
      <c r="BN2103" s="2">
        <f t="shared" ref="BN2103" si="22339">BB2103*BI2103+BD2103*BI2106-BC2103*BJ2103-BE2103*BJ2106</f>
        <v>0</v>
      </c>
      <c r="BO2103" s="3">
        <f t="shared" ref="BO2103" si="22340">(BB2103*BJ2103+BC2103*BI2103+BD2103*BJ2106+BE2103*BI2106)</f>
        <v>69285.877184621408</v>
      </c>
      <c r="BP2103" s="20"/>
      <c r="BQ2103" s="11">
        <v>1</v>
      </c>
      <c r="BR2103" s="12">
        <v>0</v>
      </c>
      <c r="BS2103" s="13">
        <v>0</v>
      </c>
      <c r="BT2103" s="40">
        <f t="shared" ref="BT2103" si="22341">$B2103*BR$4</f>
        <v>7.8487200000000001</v>
      </c>
      <c r="BU2103" s="20"/>
      <c r="BV2103" s="1">
        <f t="shared" ref="BV2103" si="22342">BL2103*BQ2103+BN2103*BQ2106-BM2103*BR2103-BO2103*BR2106</f>
        <v>-680205.11798075226</v>
      </c>
      <c r="BW2103" s="4">
        <f t="shared" ref="BW2103" si="22343">(BL2103*BR2103+BM2103*BQ2103+BN2103*BR2106+BO2103*BQ2106)</f>
        <v>0</v>
      </c>
      <c r="BX2103" s="2">
        <f t="shared" ref="BX2103" si="22344">BL2103*BS2103+BN2103*BS2106-BM2103*BT2103-BO2103*BT2106</f>
        <v>0</v>
      </c>
      <c r="BY2103" s="3">
        <f t="shared" ref="BY2103" si="22345">(BL2103*BT2103+BM2103*BS2103+BN2103*BT2106+BO2103*BS2106)</f>
        <v>-5269453.6364132687</v>
      </c>
      <c r="BZ2103" s="20"/>
      <c r="CA2103" s="11">
        <v>1</v>
      </c>
      <c r="CB2103" s="12">
        <v>0</v>
      </c>
      <c r="CC2103" s="13">
        <v>0</v>
      </c>
      <c r="CD2103" s="14">
        <v>0</v>
      </c>
      <c r="CE2103" s="20"/>
      <c r="CF2103" s="1">
        <f t="shared" ref="CF2103" si="22346">BV2103*CA2103+BX2103*CA2106-BW2103*CB2103-BY2103*CB2106</f>
        <v>22925050.169841584</v>
      </c>
      <c r="CG2103" s="4">
        <f t="shared" ref="CG2103" si="22347">(BV2103*CB2103+BW2103*CA2103+BX2103*CB2106+BY2103*CA2106)</f>
        <v>0</v>
      </c>
      <c r="CH2103" s="2">
        <f t="shared" ref="CH2103" si="22348">BV2103*CC2103+BX2103*CC2106-BW2103*CD2103-BY2103*CD2106</f>
        <v>0</v>
      </c>
      <c r="CI2103" s="3">
        <f t="shared" ref="CI2103" si="22349">(BV2103*CD2103+BW2103*CC2103+BX2103*CD2106+BY2103*CC2106)</f>
        <v>-5269453.6364132687</v>
      </c>
      <c r="CJ2103" s="28"/>
      <c r="CK2103" s="11">
        <v>1</v>
      </c>
      <c r="CL2103" s="12">
        <v>0</v>
      </c>
      <c r="CM2103" s="13">
        <v>0</v>
      </c>
      <c r="CN2103" s="14">
        <v>0</v>
      </c>
      <c r="CP2103" s="1">
        <f t="shared" ref="CP2103" si="22350">CF2103*CK2103+CH2103*CK2106-CG2103*CL2103-CI2103*CL2106</f>
        <v>22925050.169841584</v>
      </c>
      <c r="CQ2103" s="4">
        <f t="shared" ref="CQ2103" si="22351">(CF2103*CL2103+CG2103*CK2103+CH2103*CL2106+CI2103*CK2106)</f>
        <v>-5269453.6364132687</v>
      </c>
      <c r="CR2103" s="2">
        <f t="shared" ref="CR2103" si="22352">CF2103*CM2103+CH2103*CM2106-CG2103*CN2103-CI2103*CN2106</f>
        <v>0</v>
      </c>
      <c r="CS2103" s="3">
        <f t="shared" ref="CS2103" si="22353">(CF2103*CN2103+CG2103*CM2103+CH2103*CN2106+CI2103*CM2106)</f>
        <v>-5269453.6364132687</v>
      </c>
      <c r="CU2103" s="29">
        <f t="shared" ref="CU2103" si="22354">20*LOG(((1+$CL$4)/$CL$4)/((CP2103+CP2106)^2+(CQ2103+CQ2106)^2)^0.5)</f>
        <v>-154.40369523697794</v>
      </c>
      <c r="CW2103" s="53">
        <f t="shared" ref="CW2103" si="22355">((CP2103^2+CQ2103^2)^0.5)/((CP2106^2+CQ2106^2)^0.5)</f>
        <v>0.22985570794280596</v>
      </c>
    </row>
    <row r="2104" spans="1:101" ht="18" customHeight="1" thickBot="1">
      <c r="D2104" s="11"/>
      <c r="E2104" s="13"/>
      <c r="F2104" s="13"/>
      <c r="G2104" s="15"/>
      <c r="H2104" s="10"/>
      <c r="I2104" s="11"/>
      <c r="J2104" s="13"/>
      <c r="K2104" s="13"/>
      <c r="L2104" s="15"/>
      <c r="N2104" s="5"/>
      <c r="Q2104" s="6"/>
      <c r="S2104" s="11"/>
      <c r="T2104" s="13"/>
      <c r="U2104" s="13"/>
      <c r="V2104" s="15"/>
      <c r="W2104" s="20"/>
      <c r="X2104" s="5"/>
      <c r="AA2104" s="6"/>
      <c r="AB2104" s="20"/>
      <c r="AC2104" s="11"/>
      <c r="AD2104" s="13"/>
      <c r="AE2104" s="13"/>
      <c r="AF2104" s="15"/>
      <c r="AG2104" s="20"/>
      <c r="AH2104" s="5"/>
      <c r="AK2104" s="6"/>
      <c r="AL2104" s="20"/>
      <c r="AM2104" s="11"/>
      <c r="AN2104" s="13"/>
      <c r="AO2104" s="13"/>
      <c r="AP2104" s="15"/>
      <c r="AR2104" s="5"/>
      <c r="AU2104" s="6"/>
      <c r="AW2104" s="11"/>
      <c r="AX2104" s="13"/>
      <c r="AY2104" s="13"/>
      <c r="AZ2104" s="15"/>
      <c r="BA2104" s="20"/>
      <c r="BB2104" s="5"/>
      <c r="BE2104" s="6"/>
      <c r="BG2104" s="11"/>
      <c r="BH2104" s="13"/>
      <c r="BI2104" s="13"/>
      <c r="BJ2104" s="15"/>
      <c r="BL2104" s="5"/>
      <c r="BO2104" s="6"/>
      <c r="BQ2104" s="11"/>
      <c r="BR2104" s="13"/>
      <c r="BS2104" s="13"/>
      <c r="BT2104" s="15"/>
      <c r="BU2104" s="20"/>
      <c r="BV2104" s="5"/>
      <c r="BY2104" s="6"/>
      <c r="CA2104" s="11"/>
      <c r="CB2104" s="13"/>
      <c r="CC2104" s="13"/>
      <c r="CD2104" s="15"/>
      <c r="CF2104" s="5"/>
      <c r="CI2104" s="6"/>
      <c r="CK2104" s="11"/>
      <c r="CL2104" s="13"/>
      <c r="CM2104" s="13"/>
      <c r="CN2104" s="15"/>
      <c r="CP2104" s="5"/>
      <c r="CS2104" s="6"/>
      <c r="CW2104" s="54"/>
    </row>
    <row r="2105" spans="1:101" ht="18" customHeight="1" thickBot="1">
      <c r="D2105" s="11" t="s">
        <v>101</v>
      </c>
      <c r="E2105" s="13"/>
      <c r="F2105" s="13" t="s">
        <v>102</v>
      </c>
      <c r="G2105" s="15"/>
      <c r="H2105" s="10"/>
      <c r="I2105" s="11" t="s">
        <v>106</v>
      </c>
      <c r="J2105" s="13"/>
      <c r="K2105" s="13" t="s">
        <v>105</v>
      </c>
      <c r="L2105" s="15"/>
      <c r="N2105" s="194" t="s">
        <v>16</v>
      </c>
      <c r="O2105" s="195"/>
      <c r="P2105" s="196" t="s">
        <v>17</v>
      </c>
      <c r="Q2105" s="197"/>
      <c r="S2105" s="11" t="s">
        <v>4</v>
      </c>
      <c r="T2105" s="13"/>
      <c r="U2105" s="13" t="s">
        <v>5</v>
      </c>
      <c r="V2105" s="15"/>
      <c r="W2105" s="20"/>
      <c r="X2105" s="194" t="s">
        <v>111</v>
      </c>
      <c r="Y2105" s="195"/>
      <c r="Z2105" s="196" t="s">
        <v>110</v>
      </c>
      <c r="AA2105" s="197"/>
      <c r="AB2105" s="20"/>
      <c r="AC2105" s="11" t="s">
        <v>18</v>
      </c>
      <c r="AD2105" s="13"/>
      <c r="AE2105" s="13" t="s">
        <v>19</v>
      </c>
      <c r="AF2105" s="15"/>
      <c r="AG2105" s="20"/>
      <c r="AH2105" s="194" t="s">
        <v>114</v>
      </c>
      <c r="AI2105" s="195"/>
      <c r="AJ2105" s="196" t="s">
        <v>115</v>
      </c>
      <c r="AK2105" s="197"/>
      <c r="AL2105" s="20"/>
      <c r="AM2105" s="11" t="s">
        <v>138</v>
      </c>
      <c r="AN2105" s="13"/>
      <c r="AO2105" s="13" t="s">
        <v>137</v>
      </c>
      <c r="AP2105" s="15"/>
      <c r="AR2105" s="194" t="s">
        <v>117</v>
      </c>
      <c r="AS2105" s="195"/>
      <c r="AT2105" s="196" t="s">
        <v>118</v>
      </c>
      <c r="AU2105" s="197"/>
      <c r="AV2105" s="36"/>
      <c r="AW2105" s="11" t="s">
        <v>142</v>
      </c>
      <c r="AX2105" s="13"/>
      <c r="AY2105" s="13" t="s">
        <v>141</v>
      </c>
      <c r="AZ2105" s="15"/>
      <c r="BA2105" s="20"/>
      <c r="BB2105" s="194" t="s">
        <v>122</v>
      </c>
      <c r="BC2105" s="195"/>
      <c r="BD2105" s="196" t="s">
        <v>121</v>
      </c>
      <c r="BE2105" s="197"/>
      <c r="BF2105" s="36"/>
      <c r="BG2105" s="11" t="s">
        <v>145</v>
      </c>
      <c r="BH2105" s="13"/>
      <c r="BI2105" s="13" t="s">
        <v>146</v>
      </c>
      <c r="BJ2105" s="15"/>
      <c r="BK2105" s="36"/>
      <c r="BL2105" s="194" t="s">
        <v>125</v>
      </c>
      <c r="BM2105" s="195"/>
      <c r="BN2105" s="196" t="s">
        <v>126</v>
      </c>
      <c r="BO2105" s="197"/>
      <c r="BP2105" s="36"/>
      <c r="BQ2105" s="11" t="s">
        <v>150</v>
      </c>
      <c r="BR2105" s="13"/>
      <c r="BS2105" s="13" t="s">
        <v>149</v>
      </c>
      <c r="BT2105" s="15"/>
      <c r="BU2105" s="20"/>
      <c r="BV2105" s="194" t="s">
        <v>129</v>
      </c>
      <c r="BW2105" s="195"/>
      <c r="BX2105" s="196" t="s">
        <v>130</v>
      </c>
      <c r="BY2105" s="197"/>
      <c r="BZ2105" s="36"/>
      <c r="CA2105" s="11" t="s">
        <v>154</v>
      </c>
      <c r="CB2105" s="13"/>
      <c r="CC2105" s="13" t="s">
        <v>153</v>
      </c>
      <c r="CD2105" s="15"/>
      <c r="CE2105" s="36"/>
      <c r="CF2105" s="194" t="s">
        <v>134</v>
      </c>
      <c r="CG2105" s="195"/>
      <c r="CH2105" s="196" t="s">
        <v>133</v>
      </c>
      <c r="CI2105" s="197"/>
      <c r="CK2105" s="11" t="s">
        <v>159</v>
      </c>
      <c r="CL2105" s="13"/>
      <c r="CM2105" s="13" t="s">
        <v>158</v>
      </c>
      <c r="CN2105" s="15"/>
      <c r="CP2105" s="109" t="s">
        <v>161</v>
      </c>
      <c r="CQ2105" s="110"/>
      <c r="CR2105" s="111" t="s">
        <v>162</v>
      </c>
      <c r="CS2105" s="112"/>
      <c r="CU2105" s="38" t="s">
        <v>29</v>
      </c>
      <c r="CW2105" s="55" t="s">
        <v>47</v>
      </c>
    </row>
    <row r="2106" spans="1:101" ht="18" customHeight="1" thickTop="1" thickBot="1">
      <c r="D2106" s="16">
        <v>0</v>
      </c>
      <c r="E2106" s="17">
        <f t="shared" ref="E2106" si="22356">$B2103*$E$4</f>
        <v>4.4796399999999998</v>
      </c>
      <c r="F2106" s="18">
        <v>1</v>
      </c>
      <c r="G2106" s="19">
        <v>0</v>
      </c>
      <c r="H2106" s="10"/>
      <c r="I2106" s="16">
        <v>0</v>
      </c>
      <c r="J2106" s="17">
        <v>0</v>
      </c>
      <c r="K2106" s="18">
        <v>1</v>
      </c>
      <c r="L2106" s="19">
        <v>0</v>
      </c>
      <c r="N2106" s="1">
        <f t="shared" ref="N2106" si="22357">D2106*I2103+F2106*I2106-E2106*J2103-G2106*J2106</f>
        <v>0</v>
      </c>
      <c r="O2106" s="4">
        <f t="shared" ref="O2106" si="22358">(D2106*J2103+E2106*I2103+F2106*J2106+G2106*I2106)</f>
        <v>4.4796399999999998</v>
      </c>
      <c r="P2106" s="2">
        <f t="shared" ref="P2106" si="22359">D2106*K2103+F2106*K2106-E2106*L2103-G2106*L2106</f>
        <v>-34.159440060800002</v>
      </c>
      <c r="Q2106" s="3">
        <f t="shared" ref="Q2106" si="22360">(D2106*L2103+E2106*K2103+F2106*L2106+G2106*K2106)</f>
        <v>0</v>
      </c>
      <c r="S2106" s="16">
        <v>0</v>
      </c>
      <c r="T2106" s="17">
        <f t="shared" ref="T2106" si="22361">$B2103*$T$4</f>
        <v>9.9246400000000001</v>
      </c>
      <c r="U2106" s="18">
        <v>1</v>
      </c>
      <c r="V2106" s="19">
        <v>0</v>
      </c>
      <c r="W2106" s="20"/>
      <c r="X2106" s="1">
        <f t="shared" ref="X2106" si="22362">N2106*S2103+P2106*S2106-O2106*T2103-Q2106*T2106</f>
        <v>0</v>
      </c>
      <c r="Y2106" s="4">
        <f t="shared" ref="Y2106" si="22363">(N2106*T2103+O2106*S2103+P2106*T2106+Q2106*S2106)</f>
        <v>-334.54050520501812</v>
      </c>
      <c r="Z2106" s="2">
        <f t="shared" ref="Z2106" si="22364">N2106*U2103+P2106*U2106-O2106*V2103-Q2106*V2106</f>
        <v>-34.159440060800002</v>
      </c>
      <c r="AA2106" s="3">
        <f t="shared" ref="AA2106" si="22365">(N2106*V2103+O2106*U2103+P2106*V2106+Q2106*U2106)</f>
        <v>0</v>
      </c>
      <c r="AB2106" s="20"/>
      <c r="AC2106" s="16">
        <v>0</v>
      </c>
      <c r="AD2106" s="17">
        <v>0</v>
      </c>
      <c r="AE2106" s="18">
        <v>1</v>
      </c>
      <c r="AF2106" s="19">
        <v>0</v>
      </c>
      <c r="AG2106" s="20"/>
      <c r="AH2106" s="1">
        <f t="shared" ref="AH2106" si="22366">X2106*AC2103+Z2106*AC2106-Y2106*AD2103-AA2106*AD2106</f>
        <v>0</v>
      </c>
      <c r="AI2106" s="4">
        <f t="shared" ref="AI2106" si="22367">(X2106*AD2103+Y2106*AC2103+Z2106*AD2106+AA2106*AC2106)</f>
        <v>-334.54050520501812</v>
      </c>
      <c r="AJ2106" s="2">
        <f t="shared" ref="AJ2106" si="22368">X2106*AE2103+Z2106*AE2106-Y2106*AF2103-AA2106*AF2106</f>
        <v>3116.7755436111779</v>
      </c>
      <c r="AK2106" s="3">
        <f t="shared" ref="AK2106" si="22369">(X2106*AF2103+Y2106*AE2103+Z2106*AF2106+AA2106*AE2106)</f>
        <v>0</v>
      </c>
      <c r="AL2106" s="20"/>
      <c r="AM2106" s="16">
        <v>0</v>
      </c>
      <c r="AN2106" s="17">
        <f t="shared" ref="AN2106" si="22370">$B2103*$AN$4</f>
        <v>10.481679999999999</v>
      </c>
      <c r="AO2106" s="18">
        <v>1</v>
      </c>
      <c r="AP2106" s="19">
        <v>0</v>
      </c>
      <c r="AR2106" s="1">
        <f t="shared" ref="AR2106" si="22371">AH2106*AM2103+AJ2106*AM2106-AI2106*AN2103-AK2106*AN2106</f>
        <v>0</v>
      </c>
      <c r="AS2106" s="4">
        <f t="shared" ref="AS2106" si="22372">(AH2106*AN2103+AI2106*AM2103+AJ2106*AN2106+AK2106*AM2106)</f>
        <v>32334.503374753389</v>
      </c>
      <c r="AT2106" s="2">
        <f t="shared" ref="AT2106" si="22373">AH2106*AO2103+AJ2106*AO2106-AI2106*AP2103-AK2106*AP2106</f>
        <v>3116.7755436111779</v>
      </c>
      <c r="AU2106" s="3">
        <f t="shared" ref="AU2106" si="22374">(AH2106*AP2103+AI2106*AO2103+AJ2106*AP2106+AK2106*AO2106)</f>
        <v>0</v>
      </c>
      <c r="AV2106" s="20"/>
      <c r="AW2106" s="16">
        <v>0</v>
      </c>
      <c r="AX2106" s="17">
        <v>0</v>
      </c>
      <c r="AY2106" s="18">
        <v>1</v>
      </c>
      <c r="AZ2106" s="19">
        <v>0</v>
      </c>
      <c r="BA2106" s="20"/>
      <c r="BB2106" s="1">
        <f t="shared" ref="BB2106" si="22375">AR2106*AW2103+AT2106*AW2106-AS2106*AX2103-AU2106*AX2106</f>
        <v>0</v>
      </c>
      <c r="BC2106" s="4">
        <f t="shared" ref="BC2106" si="22376">(AR2106*AX2103+AS2106*AW2103+AT2106*AX2106+AU2106*AW2106)</f>
        <v>32334.503374753389</v>
      </c>
      <c r="BD2106" s="2">
        <f t="shared" ref="BD2106" si="22377">AR2106*AY2103+AT2106*AY2106-AS2106*AZ2103-AU2106*AZ2106</f>
        <v>-301432.04971966165</v>
      </c>
      <c r="BE2106" s="3">
        <f t="shared" ref="BE2106" si="22378">(AR2106*AZ2103+AS2106*AY2103+AT2106*AZ2106+AU2106*AY2106)</f>
        <v>0</v>
      </c>
      <c r="BF2106" s="20"/>
      <c r="BG2106" s="16">
        <v>0</v>
      </c>
      <c r="BH2106" s="17">
        <f t="shared" ref="BH2106" si="22379">$B2103*$BH$4</f>
        <v>9.9246400000000001</v>
      </c>
      <c r="BI2106" s="18">
        <v>1</v>
      </c>
      <c r="BJ2106" s="19">
        <v>0</v>
      </c>
      <c r="BK2106" s="20"/>
      <c r="BL2106" s="1">
        <f t="shared" ref="BL2106" si="22380">BB2106*BG2103+BD2106*BG2106-BC2106*BH2103-BE2106*BH2106</f>
        <v>0</v>
      </c>
      <c r="BM2106" s="4">
        <f t="shared" ref="BM2106" si="22381">(BB2106*BH2103+BC2106*BG2103+BD2106*BH2106+BE2106*BG2106)</f>
        <v>-2959270.0745549891</v>
      </c>
      <c r="BN2106" s="2">
        <f t="shared" ref="BN2106" si="22382">BB2106*BI2103+BD2106*BI2106-BC2106*BJ2103-BE2106*BJ2106</f>
        <v>-301432.04971966165</v>
      </c>
      <c r="BO2106" s="3">
        <f t="shared" ref="BO2106" si="22383">(BB2106*BJ2103+BC2106*BI2103+BD2106*BJ2106+BE2106*BI2106)</f>
        <v>0</v>
      </c>
      <c r="BP2106" s="20"/>
      <c r="BQ2106" s="16">
        <v>0</v>
      </c>
      <c r="BR2106" s="17">
        <v>0</v>
      </c>
      <c r="BS2106" s="18">
        <v>1</v>
      </c>
      <c r="BT2106" s="19">
        <v>0</v>
      </c>
      <c r="BU2106" s="20"/>
      <c r="BV2106" s="1">
        <f t="shared" ref="BV2106" si="22384">BL2106*BQ2103+BN2106*BQ2106-BM2106*BR2103-BO2106*BR2106</f>
        <v>0</v>
      </c>
      <c r="BW2106" s="4">
        <f t="shared" ref="BW2106" si="22385">(BL2106*BR2103+BM2106*BQ2103+BN2106*BR2106+BO2106*BQ2106)</f>
        <v>-2959270.0745549891</v>
      </c>
      <c r="BX2106" s="2">
        <f t="shared" ref="BX2106" si="22386">BL2106*BS2103+BN2106*BS2106-BM2106*BT2103-BO2106*BT2106</f>
        <v>22925050.169841573</v>
      </c>
      <c r="BY2106" s="3">
        <f t="shared" ref="BY2106" si="22387">(BL2106*BT2103+BM2106*BS2103+BN2106*BT2106+BO2106*BS2106)</f>
        <v>0</v>
      </c>
      <c r="BZ2106" s="20"/>
      <c r="CA2106" s="16">
        <v>0</v>
      </c>
      <c r="CB2106" s="17">
        <f t="shared" ref="CB2106" si="22388">$B2103*$CB$4</f>
        <v>4.4796399999999998</v>
      </c>
      <c r="CC2106" s="18">
        <v>1</v>
      </c>
      <c r="CD2106" s="19">
        <v>0</v>
      </c>
      <c r="CE2106" s="20"/>
      <c r="CF2106" s="1">
        <f t="shared" ref="CF2106" si="22389">BV2106*CA2103+BX2106*CA2106-BW2106*CB2103-BY2106*CB2106</f>
        <v>0</v>
      </c>
      <c r="CG2106" s="4">
        <f t="shared" ref="CG2106" si="22390">(BV2106*CB2103+BW2106*CA2103+BX2106*CB2106+BY2106*CA2106)</f>
        <v>99736701.668274105</v>
      </c>
      <c r="CH2106" s="2">
        <f t="shared" ref="CH2106" si="22391">BV2106*CC2103+BX2106*CC2106-BW2106*CD2103-BY2106*CD2106</f>
        <v>22925050.169841573</v>
      </c>
      <c r="CI2106" s="3">
        <f t="shared" ref="CI2106" si="22392">(BV2106*CD2103+BW2106*CC2103+BX2106*CD2106+BY2106*CC2106)</f>
        <v>0</v>
      </c>
      <c r="CK2106" s="16">
        <f t="shared" ref="CK2106" si="22393">1/$CL$4</f>
        <v>1</v>
      </c>
      <c r="CL2106" s="17">
        <v>0</v>
      </c>
      <c r="CM2106" s="18">
        <v>1</v>
      </c>
      <c r="CN2106" s="19">
        <v>0</v>
      </c>
      <c r="CP2106" s="1">
        <f t="shared" ref="CP2106" si="22394">CF2106*CK2103+CH2106*CK2106-CG2106*CL2103-CI2106*CL2106</f>
        <v>22925050.169841573</v>
      </c>
      <c r="CQ2106" s="4">
        <f t="shared" ref="CQ2106" si="22395">(CF2106*CL2103+CG2106*CK2103+CH2106*CL2106+CI2106*CK2106)</f>
        <v>99736701.668274105</v>
      </c>
      <c r="CR2106" s="2">
        <f t="shared" ref="CR2106" si="22396">CF2106*CM2103+CH2106*CM2106-CG2106*CN2103-CI2106*CN2106</f>
        <v>22925050.169841573</v>
      </c>
      <c r="CS2106" s="3">
        <f t="shared" ref="CS2106" si="22397">(CF2106*CN2103+CG2106*CM2103+CH2106*CN2106+CI2106*CM2106)</f>
        <v>0</v>
      </c>
      <c r="CU2106" s="39">
        <f t="shared" ref="CU2106" si="22398">(180/PI())*ATAN(-1*(CQ2103/CP2103))</f>
        <v>12.944912308574272</v>
      </c>
      <c r="CW2106" s="56">
        <f t="shared" ref="CW2106" si="22399">20*LOG(((1-(10^(CU2103/20)^2)*(1-((1-CW2103)/(1+CW2103))^2))^0.5))</f>
        <v>-9.6432746655328714E-16</v>
      </c>
    </row>
    <row r="2107" spans="1:101" ht="18" customHeight="1">
      <c r="E2107" s="20"/>
      <c r="F2107" s="20"/>
      <c r="G2107" s="20"/>
      <c r="H2107" s="20"/>
      <c r="I2107" s="20"/>
      <c r="J2107" s="20"/>
      <c r="K2107" s="20"/>
      <c r="L2107" s="20"/>
      <c r="M2107" s="20"/>
      <c r="N2107" s="20"/>
      <c r="O2107" s="20"/>
      <c r="P2107" s="20"/>
      <c r="Q2107" s="20"/>
      <c r="R2107" s="20"/>
      <c r="S2107" s="20"/>
      <c r="T2107" s="20"/>
      <c r="U2107" s="20"/>
      <c r="V2107" s="20"/>
      <c r="W2107" s="20"/>
      <c r="X2107" s="20"/>
      <c r="Y2107" s="20"/>
      <c r="Z2107" s="20"/>
      <c r="AA2107" s="20"/>
      <c r="AB2107" s="30"/>
      <c r="AC2107" s="20"/>
      <c r="AD2107" s="20"/>
      <c r="AE2107" s="20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</row>
    <row r="2108" spans="1:101" ht="18" customHeight="1"/>
    <row r="2109" spans="1:101" ht="18" customHeight="1" thickBot="1">
      <c r="A2109" s="23"/>
      <c r="B2109" s="23"/>
      <c r="C2109" s="23"/>
      <c r="D2109" s="20" t="s">
        <v>6</v>
      </c>
      <c r="E2109" s="20"/>
      <c r="F2109" s="20"/>
      <c r="G2109" s="20"/>
      <c r="H2109" s="20"/>
      <c r="I2109" s="20" t="s">
        <v>7</v>
      </c>
      <c r="J2109" s="20"/>
      <c r="K2109" s="20"/>
      <c r="L2109" s="20"/>
      <c r="M2109" s="23"/>
      <c r="N2109" s="23"/>
      <c r="O2109" s="24" t="s">
        <v>8</v>
      </c>
      <c r="P2109" s="23"/>
      <c r="Q2109" s="23"/>
      <c r="R2109" s="23"/>
      <c r="S2109" s="20"/>
      <c r="T2109" s="20" t="s">
        <v>9</v>
      </c>
      <c r="U2109" s="23"/>
      <c r="V2109" s="23"/>
      <c r="W2109" s="23"/>
      <c r="X2109" s="23"/>
      <c r="Y2109" s="24" t="s">
        <v>10</v>
      </c>
      <c r="Z2109" s="23"/>
      <c r="AA2109" s="23"/>
      <c r="AB2109" s="23"/>
      <c r="AC2109" s="24" t="s">
        <v>11</v>
      </c>
      <c r="AD2109" s="20"/>
      <c r="AE2109" s="20"/>
      <c r="AF2109" s="20"/>
      <c r="AG2109" s="20"/>
      <c r="AH2109" s="23"/>
      <c r="AI2109" s="24" t="s">
        <v>12</v>
      </c>
      <c r="AJ2109" s="23"/>
      <c r="AK2109" s="23"/>
      <c r="AL2109" s="20"/>
      <c r="AM2109" s="24" t="s">
        <v>21</v>
      </c>
      <c r="AN2109" s="20"/>
      <c r="AO2109" s="23"/>
      <c r="AP2109" s="23"/>
      <c r="AQ2109" s="23"/>
      <c r="AR2109" s="23"/>
      <c r="AS2109" s="24" t="s">
        <v>87</v>
      </c>
      <c r="AT2109" s="23"/>
      <c r="AU2109" s="23"/>
      <c r="AV2109" s="23"/>
      <c r="AW2109" s="24" t="s">
        <v>22</v>
      </c>
      <c r="AX2109" s="20"/>
      <c r="AY2109" s="20"/>
      <c r="AZ2109" s="20"/>
      <c r="BA2109" s="20"/>
      <c r="BB2109" s="23"/>
      <c r="BC2109" s="24" t="s">
        <v>13</v>
      </c>
      <c r="BD2109" s="23"/>
      <c r="BE2109" s="23"/>
      <c r="BF2109" s="23"/>
      <c r="BG2109" s="24" t="s">
        <v>23</v>
      </c>
      <c r="BH2109" s="20"/>
      <c r="BI2109" s="23"/>
      <c r="BJ2109" s="23"/>
      <c r="BK2109" s="23"/>
      <c r="BL2109" s="23"/>
      <c r="BM2109" s="24" t="s">
        <v>24</v>
      </c>
      <c r="BN2109" s="23"/>
      <c r="BO2109" s="23"/>
      <c r="BP2109" s="23"/>
      <c r="BQ2109" s="24" t="s">
        <v>22</v>
      </c>
      <c r="BR2109" s="20"/>
      <c r="BS2109" s="20"/>
      <c r="BT2109" s="20"/>
      <c r="BU2109" s="20"/>
      <c r="BV2109" s="23"/>
      <c r="BW2109" s="24" t="s">
        <v>25</v>
      </c>
      <c r="BX2109" s="23"/>
      <c r="BY2109" s="23"/>
      <c r="BZ2109" s="23"/>
      <c r="CA2109" s="24" t="s">
        <v>23</v>
      </c>
      <c r="CB2109" s="20"/>
      <c r="CC2109" s="23"/>
      <c r="CD2109" s="23"/>
      <c r="CE2109" s="23"/>
      <c r="CF2109" s="23"/>
      <c r="CG2109" s="24" t="s">
        <v>88</v>
      </c>
      <c r="CH2109" s="23"/>
      <c r="CI2109" s="23"/>
      <c r="CJ2109" s="23"/>
      <c r="CK2109" s="24" t="s">
        <v>155</v>
      </c>
      <c r="CL2109" s="24"/>
      <c r="CM2109" s="23"/>
      <c r="CN2109" s="23"/>
      <c r="CO2109" s="23"/>
      <c r="CP2109" s="23"/>
      <c r="CQ2109" s="24" t="s">
        <v>89</v>
      </c>
      <c r="CR2109" s="23"/>
      <c r="CS2109" s="23"/>
    </row>
    <row r="2110" spans="1:101" ht="18" customHeight="1" thickBot="1">
      <c r="A2110" s="23"/>
      <c r="B2110" s="33"/>
      <c r="C2110" s="23"/>
      <c r="D2110" s="7" t="s">
        <v>99</v>
      </c>
      <c r="E2110" s="8"/>
      <c r="F2110" s="8" t="s">
        <v>100</v>
      </c>
      <c r="G2110" s="9"/>
      <c r="H2110" s="10"/>
      <c r="I2110" s="7" t="s">
        <v>103</v>
      </c>
      <c r="J2110" s="8"/>
      <c r="K2110" s="8" t="s">
        <v>104</v>
      </c>
      <c r="L2110" s="9"/>
      <c r="M2110" s="23"/>
      <c r="N2110" s="194" t="s">
        <v>74</v>
      </c>
      <c r="O2110" s="195"/>
      <c r="P2110" s="196" t="s">
        <v>75</v>
      </c>
      <c r="Q2110" s="197"/>
      <c r="R2110" s="23"/>
      <c r="S2110" s="7" t="s">
        <v>2</v>
      </c>
      <c r="T2110" s="8"/>
      <c r="U2110" s="8" t="s">
        <v>3</v>
      </c>
      <c r="V2110" s="9"/>
      <c r="W2110" s="20"/>
      <c r="X2110" s="194" t="s">
        <v>108</v>
      </c>
      <c r="Y2110" s="195"/>
      <c r="Z2110" s="196" t="s">
        <v>109</v>
      </c>
      <c r="AA2110" s="197"/>
      <c r="AB2110" s="20"/>
      <c r="AC2110" s="7" t="s">
        <v>107</v>
      </c>
      <c r="AD2110" s="8"/>
      <c r="AE2110" s="8" t="s">
        <v>14</v>
      </c>
      <c r="AF2110" s="9"/>
      <c r="AG2110" s="20"/>
      <c r="AH2110" s="194" t="s">
        <v>112</v>
      </c>
      <c r="AI2110" s="195"/>
      <c r="AJ2110" s="196" t="s">
        <v>113</v>
      </c>
      <c r="AK2110" s="197"/>
      <c r="AL2110" s="20"/>
      <c r="AM2110" s="106" t="s">
        <v>135</v>
      </c>
      <c r="AN2110" s="107"/>
      <c r="AO2110" s="107" t="s">
        <v>136</v>
      </c>
      <c r="AP2110" s="108"/>
      <c r="AQ2110" s="23"/>
      <c r="AR2110" s="194" t="s">
        <v>116</v>
      </c>
      <c r="AS2110" s="195"/>
      <c r="AT2110" s="196" t="s">
        <v>0</v>
      </c>
      <c r="AU2110" s="197"/>
      <c r="AV2110" s="36"/>
      <c r="AW2110" s="7" t="s">
        <v>139</v>
      </c>
      <c r="AX2110" s="8"/>
      <c r="AY2110" s="8" t="s">
        <v>140</v>
      </c>
      <c r="AZ2110" s="9"/>
      <c r="BA2110" s="20"/>
      <c r="BB2110" s="194" t="s">
        <v>119</v>
      </c>
      <c r="BC2110" s="195"/>
      <c r="BD2110" s="196" t="s">
        <v>120</v>
      </c>
      <c r="BE2110" s="197"/>
      <c r="BF2110" s="36"/>
      <c r="BG2110" s="190" t="s">
        <v>143</v>
      </c>
      <c r="BH2110" s="191"/>
      <c r="BI2110" s="192" t="s">
        <v>144</v>
      </c>
      <c r="BJ2110" s="193"/>
      <c r="BK2110" s="36"/>
      <c r="BL2110" s="194" t="s">
        <v>123</v>
      </c>
      <c r="BM2110" s="195"/>
      <c r="BN2110" s="196" t="s">
        <v>124</v>
      </c>
      <c r="BO2110" s="197"/>
      <c r="BP2110" s="36"/>
      <c r="BQ2110" s="7" t="s">
        <v>147</v>
      </c>
      <c r="BR2110" s="8"/>
      <c r="BS2110" s="8" t="s">
        <v>148</v>
      </c>
      <c r="BT2110" s="9"/>
      <c r="BU2110" s="20"/>
      <c r="BV2110" s="194" t="s">
        <v>127</v>
      </c>
      <c r="BW2110" s="195"/>
      <c r="BX2110" s="196" t="s">
        <v>128</v>
      </c>
      <c r="BY2110" s="197"/>
      <c r="BZ2110" s="36"/>
      <c r="CA2110" s="7" t="s">
        <v>151</v>
      </c>
      <c r="CB2110" s="8"/>
      <c r="CC2110" s="8" t="s">
        <v>152</v>
      </c>
      <c r="CD2110" s="9"/>
      <c r="CE2110" s="36"/>
      <c r="CF2110" s="194" t="s">
        <v>131</v>
      </c>
      <c r="CG2110" s="195"/>
      <c r="CH2110" s="196" t="s">
        <v>132</v>
      </c>
      <c r="CI2110" s="197"/>
      <c r="CJ2110" s="23"/>
      <c r="CK2110" s="7" t="s">
        <v>156</v>
      </c>
      <c r="CL2110" s="8"/>
      <c r="CM2110" s="8" t="s">
        <v>157</v>
      </c>
      <c r="CN2110" s="9"/>
      <c r="CO2110" s="23"/>
      <c r="CP2110" s="194" t="s">
        <v>160</v>
      </c>
      <c r="CQ2110" s="195"/>
      <c r="CR2110" s="196" t="s">
        <v>132</v>
      </c>
      <c r="CS2110" s="197"/>
      <c r="CU2110" s="26" t="s">
        <v>15</v>
      </c>
      <c r="CW2110" s="52" t="s">
        <v>46</v>
      </c>
    </row>
    <row r="2111" spans="1:101" ht="18" customHeight="1" thickTop="1" thickBot="1">
      <c r="B2111" s="34">
        <v>5.55</v>
      </c>
      <c r="D2111" s="11">
        <v>1</v>
      </c>
      <c r="E2111" s="12">
        <v>0</v>
      </c>
      <c r="F2111" s="13">
        <v>0</v>
      </c>
      <c r="G2111" s="14">
        <v>0</v>
      </c>
      <c r="H2111" s="10"/>
      <c r="I2111" s="11">
        <v>1</v>
      </c>
      <c r="J2111" s="12">
        <v>0</v>
      </c>
      <c r="K2111" s="13">
        <v>0</v>
      </c>
      <c r="L2111" s="40">
        <f t="shared" ref="L2111" si="22400">$B2111*$J$4</f>
        <v>7.9200720000000002</v>
      </c>
      <c r="N2111" s="1">
        <f t="shared" ref="N2111" si="22401">D2111*I2111+F2111*I2114-E2111*J2111-G2111*J2114</f>
        <v>1</v>
      </c>
      <c r="O2111" s="4">
        <f t="shared" ref="O2111" si="22402">(D2111*J2111+E2111*I2111+F2111*J2114+G2111*I2114)</f>
        <v>0</v>
      </c>
      <c r="P2111" s="2">
        <f t="shared" ref="P2111" si="22403">D2111*K2111+F2111*K2114-E2111*L2111-G2111*L2114</f>
        <v>0</v>
      </c>
      <c r="Q2111" s="3">
        <f t="shared" ref="Q2111" si="22404">(D2111*L2111+E2111*K2111+F2111*L2114+G2111*K2114)</f>
        <v>7.9200720000000002</v>
      </c>
      <c r="S2111" s="11">
        <v>1</v>
      </c>
      <c r="T2111" s="12">
        <v>0</v>
      </c>
      <c r="U2111" s="13">
        <v>0</v>
      </c>
      <c r="V2111" s="13">
        <v>0</v>
      </c>
      <c r="W2111" s="20"/>
      <c r="X2111" s="1">
        <f t="shared" ref="X2111" si="22405">N2111*S2111+P2111*S2114-O2111*T2111-Q2111*T2114</f>
        <v>-78.318443950207993</v>
      </c>
      <c r="Y2111" s="4">
        <f t="shared" ref="Y2111" si="22406">(N2111*T2111+O2111*S2111+P2111*T2114+Q2111*S2114)</f>
        <v>0</v>
      </c>
      <c r="Z2111" s="2">
        <f t="shared" ref="Z2111" si="22407">N2111*U2111+P2111*U2114-O2111*V2111-Q2111*V2114</f>
        <v>0</v>
      </c>
      <c r="AA2111" s="3">
        <f t="shared" ref="AA2111" si="22408">(N2111*V2111+O2111*U2111+P2111*V2114+Q2111*U2114)</f>
        <v>7.9200720000000002</v>
      </c>
      <c r="AB2111" s="20"/>
      <c r="AC2111" s="11">
        <v>1</v>
      </c>
      <c r="AD2111" s="12">
        <v>0</v>
      </c>
      <c r="AE2111" s="13">
        <v>0</v>
      </c>
      <c r="AF2111" s="40">
        <f t="shared" ref="AF2111" si="22409">$B2111*$AD$4</f>
        <v>9.5043194999999994</v>
      </c>
      <c r="AG2111" s="20"/>
      <c r="AH2111" s="1">
        <f t="shared" ref="AH2111" si="22410">X2111*AC2111+Z2111*AC2114-Y2111*AD2111-AA2111*AD2114</f>
        <v>-78.318443950207993</v>
      </c>
      <c r="AI2111" s="4">
        <f t="shared" ref="AI2111" si="22411">(X2111*AD2111+Y2111*AC2111+Z2111*AD2114+AA2111*AC2114)</f>
        <v>0</v>
      </c>
      <c r="AJ2111" s="2">
        <f t="shared" ref="AJ2111" si="22412">X2111*AE2111+Z2111*AE2114-Y2111*AF2111-AA2111*AF2114</f>
        <v>0</v>
      </c>
      <c r="AK2111" s="3">
        <f t="shared" ref="AK2111" si="22413">(X2111*AF2111+Y2111*AE2111+Z2111*AF2114+AA2111*AE2114)</f>
        <v>-736.44344204561878</v>
      </c>
      <c r="AL2111" s="20"/>
      <c r="AM2111" s="11">
        <v>1</v>
      </c>
      <c r="AN2111" s="12">
        <v>0</v>
      </c>
      <c r="AO2111" s="13">
        <v>0</v>
      </c>
      <c r="AP2111" s="14">
        <v>0</v>
      </c>
      <c r="AR2111" s="1">
        <f t="shared" ref="AR2111" si="22414">AH2111*AM2111+AJ2111*AM2114-AI2111*AN2111-AK2111*AN2114</f>
        <v>7711.0202763761554</v>
      </c>
      <c r="AS2111" s="4">
        <f t="shared" ref="AS2111" si="22415">(AH2111*AN2111+AI2111*AM2111+AJ2111*AN2114+AK2111*AM2114)</f>
        <v>0</v>
      </c>
      <c r="AT2111" s="2">
        <f t="shared" ref="AT2111" si="22416">AH2111*AO2111+AJ2111*AO2114-AI2111*AP2111-AK2111*AP2114</f>
        <v>0</v>
      </c>
      <c r="AU2111" s="3">
        <f t="shared" ref="AU2111" si="22417">(AH2111*AP2111+AI2111*AO2111+AJ2111*AP2114+AK2111*AO2114)</f>
        <v>-736.44344204561878</v>
      </c>
      <c r="AV2111" s="20"/>
      <c r="AW2111" s="11">
        <v>1</v>
      </c>
      <c r="AX2111" s="12">
        <v>0</v>
      </c>
      <c r="AY2111" s="13">
        <v>0</v>
      </c>
      <c r="AZ2111" s="40">
        <f t="shared" ref="AZ2111" si="22418">$B2111*$AX$4</f>
        <v>9.5043194999999994</v>
      </c>
      <c r="BA2111" s="20"/>
      <c r="BB2111" s="1">
        <f t="shared" ref="BB2111" si="22419">AR2111*AW2111+AT2111*AW2114-AS2111*AX2111-AU2111*AX2114</f>
        <v>7711.0202763761554</v>
      </c>
      <c r="BC2111" s="4">
        <f t="shared" ref="BC2111" si="22420">(AR2111*AX2111+AS2111*AW2111+AT2111*AX2114+AU2111*AW2114)</f>
        <v>0</v>
      </c>
      <c r="BD2111" s="2">
        <f t="shared" ref="BD2111" si="22421">AR2111*AY2111+AT2111*AY2114-AS2111*AZ2111-AU2111*AZ2114</f>
        <v>0</v>
      </c>
      <c r="BE2111" s="3">
        <f t="shared" ref="BE2111" si="22422">(AR2111*AZ2111+AS2111*AY2111+AT2111*AZ2114+AU2111*AY2114)</f>
        <v>72551.556935611661</v>
      </c>
      <c r="BF2111" s="20"/>
      <c r="BG2111" s="11">
        <v>1</v>
      </c>
      <c r="BH2111" s="12">
        <v>0</v>
      </c>
      <c r="BI2111" s="13">
        <v>0</v>
      </c>
      <c r="BJ2111" s="14">
        <v>0</v>
      </c>
      <c r="BK2111" s="20"/>
      <c r="BL2111" s="1">
        <f t="shared" ref="BL2111" si="22423">BB2111*BG2111+BD2111*BG2114-BC2111*BH2111-BE2111*BH2114</f>
        <v>-718882.95542203134</v>
      </c>
      <c r="BM2111" s="4">
        <f t="shared" ref="BM2111" si="22424">(BB2111*BH2111+BC2111*BG2111+BD2111*BH2114+BE2111*BG2114)</f>
        <v>0</v>
      </c>
      <c r="BN2111" s="2">
        <f t="shared" ref="BN2111" si="22425">BB2111*BI2111+BD2111*BI2114-BC2111*BJ2111-BE2111*BJ2114</f>
        <v>0</v>
      </c>
      <c r="BO2111" s="3">
        <f t="shared" ref="BO2111" si="22426">(BB2111*BJ2111+BC2111*BI2111+BD2111*BJ2114+BE2111*BI2114)</f>
        <v>72551.556935611661</v>
      </c>
      <c r="BP2111" s="20"/>
      <c r="BQ2111" s="11">
        <v>1</v>
      </c>
      <c r="BR2111" s="12">
        <v>0</v>
      </c>
      <c r="BS2111" s="13">
        <v>0</v>
      </c>
      <c r="BT2111" s="40">
        <f t="shared" ref="BT2111" si="22427">$B2111*BR$4</f>
        <v>7.9200720000000002</v>
      </c>
      <c r="BU2111" s="20"/>
      <c r="BV2111" s="1">
        <f t="shared" ref="BV2111" si="22428">BL2111*BQ2111+BN2111*BQ2114-BM2111*BR2111-BO2111*BR2114</f>
        <v>-718882.95542203134</v>
      </c>
      <c r="BW2111" s="4">
        <f t="shared" ref="BW2111" si="22429">(BL2111*BR2111+BM2111*BQ2111+BN2111*BR2114+BO2111*BQ2114)</f>
        <v>0</v>
      </c>
      <c r="BX2111" s="2">
        <f t="shared" ref="BX2111" si="22430">BL2111*BS2111+BN2111*BS2114-BM2111*BT2111-BO2111*BT2114</f>
        <v>0</v>
      </c>
      <c r="BY2111" s="3">
        <f t="shared" ref="BY2111" si="22431">(BL2111*BT2111+BM2111*BS2111+BN2111*BT2114+BO2111*BS2114)</f>
        <v>-5621053.2095796671</v>
      </c>
      <c r="BZ2111" s="20"/>
      <c r="CA2111" s="11">
        <v>1</v>
      </c>
      <c r="CB2111" s="12">
        <v>0</v>
      </c>
      <c r="CC2111" s="13">
        <v>0</v>
      </c>
      <c r="CD2111" s="14">
        <v>0</v>
      </c>
      <c r="CE2111" s="20"/>
      <c r="CF2111" s="1">
        <f t="shared" ref="CF2111" si="22432">BV2111*CA2111+BX2111*CA2114-BW2111*CB2111-BY2111*CB2114</f>
        <v>24690323.615246348</v>
      </c>
      <c r="CG2111" s="4">
        <f t="shared" ref="CG2111" si="22433">(BV2111*CB2111+BW2111*CA2111+BX2111*CB2114+BY2111*CA2114)</f>
        <v>0</v>
      </c>
      <c r="CH2111" s="2">
        <f t="shared" ref="CH2111" si="22434">BV2111*CC2111+BX2111*CC2114-BW2111*CD2111-BY2111*CD2114</f>
        <v>0</v>
      </c>
      <c r="CI2111" s="3">
        <f t="shared" ref="CI2111" si="22435">(BV2111*CD2111+BW2111*CC2111+BX2111*CD2114+BY2111*CC2114)</f>
        <v>-5621053.2095796671</v>
      </c>
      <c r="CJ2111" s="28"/>
      <c r="CK2111" s="11">
        <v>1</v>
      </c>
      <c r="CL2111" s="12">
        <v>0</v>
      </c>
      <c r="CM2111" s="13">
        <v>0</v>
      </c>
      <c r="CN2111" s="14">
        <v>0</v>
      </c>
      <c r="CP2111" s="1">
        <f t="shared" ref="CP2111" si="22436">CF2111*CK2111+CH2111*CK2114-CG2111*CL2111-CI2111*CL2114</f>
        <v>24690323.615246348</v>
      </c>
      <c r="CQ2111" s="4">
        <f t="shared" ref="CQ2111" si="22437">(CF2111*CL2111+CG2111*CK2111+CH2111*CL2114+CI2111*CK2114)</f>
        <v>-5621053.2095796671</v>
      </c>
      <c r="CR2111" s="2">
        <f t="shared" ref="CR2111" si="22438">CF2111*CM2111+CH2111*CM2114-CG2111*CN2111-CI2111*CN2114</f>
        <v>0</v>
      </c>
      <c r="CS2111" s="3">
        <f t="shared" ref="CS2111" si="22439">(CF2111*CN2111+CG2111*CM2111+CH2111*CN2114+CI2111*CM2114)</f>
        <v>-5621053.2095796671</v>
      </c>
      <c r="CU2111" s="29">
        <f t="shared" ref="CU2111" si="22440">20*LOG(((1+$CL$4)/$CL$4)/((CP2111+CP2114)^2+(CQ2111+CQ2114)^2)^0.5)</f>
        <v>-155.12302912894364</v>
      </c>
      <c r="CW2111" s="53">
        <f t="shared" ref="CW2111" si="22441">((CP2111^2+CQ2111^2)^0.5)/((CP2114^2+CQ2114^2)^0.5)</f>
        <v>0.22766219257282866</v>
      </c>
    </row>
    <row r="2112" spans="1:101" ht="18" customHeight="1" thickBot="1">
      <c r="D2112" s="11"/>
      <c r="E2112" s="13"/>
      <c r="F2112" s="13"/>
      <c r="G2112" s="15"/>
      <c r="H2112" s="10"/>
      <c r="I2112" s="11"/>
      <c r="J2112" s="13"/>
      <c r="K2112" s="13"/>
      <c r="L2112" s="15"/>
      <c r="N2112" s="5"/>
      <c r="Q2112" s="6"/>
      <c r="S2112" s="11"/>
      <c r="T2112" s="13"/>
      <c r="U2112" s="13"/>
      <c r="V2112" s="15"/>
      <c r="W2112" s="20"/>
      <c r="X2112" s="5"/>
      <c r="AA2112" s="6"/>
      <c r="AB2112" s="20"/>
      <c r="AC2112" s="11"/>
      <c r="AD2112" s="13"/>
      <c r="AE2112" s="13"/>
      <c r="AF2112" s="15"/>
      <c r="AG2112" s="20"/>
      <c r="AH2112" s="5"/>
      <c r="AK2112" s="6"/>
      <c r="AL2112" s="20"/>
      <c r="AM2112" s="11"/>
      <c r="AN2112" s="13"/>
      <c r="AO2112" s="13"/>
      <c r="AP2112" s="15"/>
      <c r="AR2112" s="5"/>
      <c r="AU2112" s="6"/>
      <c r="AW2112" s="11"/>
      <c r="AX2112" s="13"/>
      <c r="AY2112" s="13"/>
      <c r="AZ2112" s="15"/>
      <c r="BA2112" s="20"/>
      <c r="BB2112" s="5"/>
      <c r="BE2112" s="6"/>
      <c r="BG2112" s="11"/>
      <c r="BH2112" s="13"/>
      <c r="BI2112" s="13"/>
      <c r="BJ2112" s="15"/>
      <c r="BL2112" s="5"/>
      <c r="BO2112" s="6"/>
      <c r="BQ2112" s="11"/>
      <c r="BR2112" s="13"/>
      <c r="BS2112" s="13"/>
      <c r="BT2112" s="15"/>
      <c r="BU2112" s="20"/>
      <c r="BV2112" s="5"/>
      <c r="BY2112" s="6"/>
      <c r="CA2112" s="11"/>
      <c r="CB2112" s="13"/>
      <c r="CC2112" s="13"/>
      <c r="CD2112" s="15"/>
      <c r="CF2112" s="5"/>
      <c r="CI2112" s="6"/>
      <c r="CK2112" s="11"/>
      <c r="CL2112" s="13"/>
      <c r="CM2112" s="13"/>
      <c r="CN2112" s="15"/>
      <c r="CP2112" s="5"/>
      <c r="CS2112" s="6"/>
      <c r="CW2112" s="54"/>
    </row>
    <row r="2113" spans="1:101" ht="18" customHeight="1" thickBot="1">
      <c r="D2113" s="11" t="s">
        <v>101</v>
      </c>
      <c r="E2113" s="13"/>
      <c r="F2113" s="13" t="s">
        <v>102</v>
      </c>
      <c r="G2113" s="15"/>
      <c r="H2113" s="10"/>
      <c r="I2113" s="11" t="s">
        <v>106</v>
      </c>
      <c r="J2113" s="13"/>
      <c r="K2113" s="13" t="s">
        <v>105</v>
      </c>
      <c r="L2113" s="15"/>
      <c r="N2113" s="194" t="s">
        <v>16</v>
      </c>
      <c r="O2113" s="195"/>
      <c r="P2113" s="196" t="s">
        <v>17</v>
      </c>
      <c r="Q2113" s="197"/>
      <c r="S2113" s="11" t="s">
        <v>4</v>
      </c>
      <c r="T2113" s="13"/>
      <c r="U2113" s="13" t="s">
        <v>5</v>
      </c>
      <c r="V2113" s="15"/>
      <c r="W2113" s="20"/>
      <c r="X2113" s="194" t="s">
        <v>111</v>
      </c>
      <c r="Y2113" s="195"/>
      <c r="Z2113" s="196" t="s">
        <v>110</v>
      </c>
      <c r="AA2113" s="197"/>
      <c r="AB2113" s="20"/>
      <c r="AC2113" s="11" t="s">
        <v>18</v>
      </c>
      <c r="AD2113" s="13"/>
      <c r="AE2113" s="13" t="s">
        <v>19</v>
      </c>
      <c r="AF2113" s="15"/>
      <c r="AG2113" s="20"/>
      <c r="AH2113" s="194" t="s">
        <v>114</v>
      </c>
      <c r="AI2113" s="195"/>
      <c r="AJ2113" s="196" t="s">
        <v>115</v>
      </c>
      <c r="AK2113" s="197"/>
      <c r="AL2113" s="20"/>
      <c r="AM2113" s="11" t="s">
        <v>138</v>
      </c>
      <c r="AN2113" s="13"/>
      <c r="AO2113" s="13" t="s">
        <v>137</v>
      </c>
      <c r="AP2113" s="15"/>
      <c r="AR2113" s="194" t="s">
        <v>117</v>
      </c>
      <c r="AS2113" s="195"/>
      <c r="AT2113" s="196" t="s">
        <v>118</v>
      </c>
      <c r="AU2113" s="197"/>
      <c r="AV2113" s="36"/>
      <c r="AW2113" s="11" t="s">
        <v>142</v>
      </c>
      <c r="AX2113" s="13"/>
      <c r="AY2113" s="13" t="s">
        <v>141</v>
      </c>
      <c r="AZ2113" s="15"/>
      <c r="BA2113" s="20"/>
      <c r="BB2113" s="194" t="s">
        <v>122</v>
      </c>
      <c r="BC2113" s="195"/>
      <c r="BD2113" s="196" t="s">
        <v>121</v>
      </c>
      <c r="BE2113" s="197"/>
      <c r="BF2113" s="36"/>
      <c r="BG2113" s="11" t="s">
        <v>145</v>
      </c>
      <c r="BH2113" s="13"/>
      <c r="BI2113" s="13" t="s">
        <v>146</v>
      </c>
      <c r="BJ2113" s="15"/>
      <c r="BK2113" s="36"/>
      <c r="BL2113" s="194" t="s">
        <v>125</v>
      </c>
      <c r="BM2113" s="195"/>
      <c r="BN2113" s="196" t="s">
        <v>126</v>
      </c>
      <c r="BO2113" s="197"/>
      <c r="BP2113" s="36"/>
      <c r="BQ2113" s="11" t="s">
        <v>150</v>
      </c>
      <c r="BR2113" s="13"/>
      <c r="BS2113" s="13" t="s">
        <v>149</v>
      </c>
      <c r="BT2113" s="15"/>
      <c r="BU2113" s="20"/>
      <c r="BV2113" s="194" t="s">
        <v>129</v>
      </c>
      <c r="BW2113" s="195"/>
      <c r="BX2113" s="196" t="s">
        <v>130</v>
      </c>
      <c r="BY2113" s="197"/>
      <c r="BZ2113" s="36"/>
      <c r="CA2113" s="11" t="s">
        <v>154</v>
      </c>
      <c r="CB2113" s="13"/>
      <c r="CC2113" s="13" t="s">
        <v>153</v>
      </c>
      <c r="CD2113" s="15"/>
      <c r="CE2113" s="36"/>
      <c r="CF2113" s="194" t="s">
        <v>134</v>
      </c>
      <c r="CG2113" s="195"/>
      <c r="CH2113" s="196" t="s">
        <v>133</v>
      </c>
      <c r="CI2113" s="197"/>
      <c r="CK2113" s="11" t="s">
        <v>159</v>
      </c>
      <c r="CL2113" s="13"/>
      <c r="CM2113" s="13" t="s">
        <v>158</v>
      </c>
      <c r="CN2113" s="15"/>
      <c r="CP2113" s="109" t="s">
        <v>161</v>
      </c>
      <c r="CQ2113" s="110"/>
      <c r="CR2113" s="111" t="s">
        <v>162</v>
      </c>
      <c r="CS2113" s="112"/>
      <c r="CU2113" s="38" t="s">
        <v>29</v>
      </c>
      <c r="CW2113" s="55" t="s">
        <v>47</v>
      </c>
    </row>
    <row r="2114" spans="1:101" ht="18" customHeight="1" thickTop="1" thickBot="1">
      <c r="D2114" s="16">
        <v>0</v>
      </c>
      <c r="E2114" s="17">
        <f t="shared" ref="E2114" si="22442">$B2111*$E$4</f>
        <v>4.5203639999999998</v>
      </c>
      <c r="F2114" s="18">
        <v>1</v>
      </c>
      <c r="G2114" s="19">
        <v>0</v>
      </c>
      <c r="H2114" s="10"/>
      <c r="I2114" s="16">
        <v>0</v>
      </c>
      <c r="J2114" s="17">
        <v>0</v>
      </c>
      <c r="K2114" s="18">
        <v>1</v>
      </c>
      <c r="L2114" s="19">
        <v>0</v>
      </c>
      <c r="N2114" s="1">
        <f t="shared" ref="N2114" si="22443">D2114*I2111+F2114*I2114-E2114*J2111-G2114*J2114</f>
        <v>0</v>
      </c>
      <c r="O2114" s="4">
        <f t="shared" ref="O2114" si="22444">(D2114*J2111+E2114*I2111+F2114*J2114+G2114*I2114)</f>
        <v>4.5203639999999998</v>
      </c>
      <c r="P2114" s="2">
        <f t="shared" ref="P2114" si="22445">D2114*K2111+F2114*K2114-E2114*L2111-G2114*L2114</f>
        <v>-34.801608346207999</v>
      </c>
      <c r="Q2114" s="3">
        <f t="shared" ref="Q2114" si="22446">(D2114*L2111+E2114*K2111+F2114*L2114+G2114*K2114)</f>
        <v>0</v>
      </c>
      <c r="S2114" s="16">
        <v>0</v>
      </c>
      <c r="T2114" s="17">
        <f t="shared" ref="T2114" si="22447">$B2111*$T$4</f>
        <v>10.014863999999999</v>
      </c>
      <c r="U2114" s="18">
        <v>1</v>
      </c>
      <c r="V2114" s="19">
        <v>0</v>
      </c>
      <c r="W2114" s="20"/>
      <c r="X2114" s="1">
        <f t="shared" ref="X2114" si="22448">N2114*S2111+P2114*S2114-O2114*T2111-Q2114*T2114</f>
        <v>0</v>
      </c>
      <c r="Y2114" s="4">
        <f t="shared" ref="Y2114" si="22449">(N2114*T2111+O2114*S2111+P2114*T2114+Q2114*S2114)</f>
        <v>-344.01301056853805</v>
      </c>
      <c r="Z2114" s="2">
        <f t="shared" ref="Z2114" si="22450">N2114*U2111+P2114*U2114-O2114*V2111-Q2114*V2114</f>
        <v>-34.801608346207999</v>
      </c>
      <c r="AA2114" s="3">
        <f t="shared" ref="AA2114" si="22451">(N2114*V2111+O2114*U2111+P2114*V2114+Q2114*U2114)</f>
        <v>0</v>
      </c>
      <c r="AB2114" s="20"/>
      <c r="AC2114" s="16">
        <v>0</v>
      </c>
      <c r="AD2114" s="17">
        <v>0</v>
      </c>
      <c r="AE2114" s="18">
        <v>1</v>
      </c>
      <c r="AF2114" s="19">
        <v>0</v>
      </c>
      <c r="AG2114" s="20"/>
      <c r="AH2114" s="1">
        <f t="shared" ref="AH2114" si="22452">X2114*AC2111+Z2114*AC2114-Y2114*AD2111-AA2114*AD2114</f>
        <v>0</v>
      </c>
      <c r="AI2114" s="4">
        <f t="shared" ref="AI2114" si="22453">(X2114*AD2111+Y2114*AC2111+Z2114*AD2114+AA2114*AC2114)</f>
        <v>-344.01301056853805</v>
      </c>
      <c r="AJ2114" s="2">
        <f t="shared" ref="AJ2114" si="22454">X2114*AE2111+Z2114*AE2114-Y2114*AF2111-AA2114*AF2114</f>
        <v>3234.8079562540543</v>
      </c>
      <c r="AK2114" s="3">
        <f t="shared" ref="AK2114" si="22455">(X2114*AF2111+Y2114*AE2111+Z2114*AF2114+AA2114*AE2114)</f>
        <v>0</v>
      </c>
      <c r="AL2114" s="20"/>
      <c r="AM2114" s="16">
        <v>0</v>
      </c>
      <c r="AN2114" s="17">
        <f t="shared" ref="AN2114" si="22456">$B2111*$AN$4</f>
        <v>10.576967999999999</v>
      </c>
      <c r="AO2114" s="18">
        <v>1</v>
      </c>
      <c r="AP2114" s="19">
        <v>0</v>
      </c>
      <c r="AR2114" s="1">
        <f t="shared" ref="AR2114" si="22457">AH2114*AM2111+AJ2114*AM2114-AI2114*AN2111-AK2114*AN2114</f>
        <v>0</v>
      </c>
      <c r="AS2114" s="4">
        <f t="shared" ref="AS2114" si="22458">(AH2114*AN2111+AI2114*AM2111+AJ2114*AN2114+AK2114*AM2114)</f>
        <v>33870.447228875993</v>
      </c>
      <c r="AT2114" s="2">
        <f t="shared" ref="AT2114" si="22459">AH2114*AO2111+AJ2114*AO2114-AI2114*AP2111-AK2114*AP2114</f>
        <v>3234.8079562540543</v>
      </c>
      <c r="AU2114" s="3">
        <f t="shared" ref="AU2114" si="22460">(AH2114*AP2111+AI2114*AO2111+AJ2114*AP2114+AK2114*AO2114)</f>
        <v>0</v>
      </c>
      <c r="AV2114" s="20"/>
      <c r="AW2114" s="16">
        <v>0</v>
      </c>
      <c r="AX2114" s="17">
        <v>0</v>
      </c>
      <c r="AY2114" s="18">
        <v>1</v>
      </c>
      <c r="AZ2114" s="19">
        <v>0</v>
      </c>
      <c r="BA2114" s="20"/>
      <c r="BB2114" s="1">
        <f t="shared" ref="BB2114" si="22461">AR2114*AW2111+AT2114*AW2114-AS2114*AX2111-AU2114*AX2114</f>
        <v>0</v>
      </c>
      <c r="BC2114" s="4">
        <f t="shared" ref="BC2114" si="22462">(AR2114*AX2111+AS2114*AW2111+AT2114*AX2114+AU2114*AW2114)</f>
        <v>33870.447228875993</v>
      </c>
      <c r="BD2114" s="2">
        <f t="shared" ref="BD2114" si="22463">AR2114*AY2111+AT2114*AY2114-AS2114*AZ2111-AU2114*AZ2114</f>
        <v>-318680.744114873</v>
      </c>
      <c r="BE2114" s="3">
        <f t="shared" ref="BE2114" si="22464">(AR2114*AZ2111+AS2114*AY2111+AT2114*AZ2114+AU2114*AY2114)</f>
        <v>0</v>
      </c>
      <c r="BF2114" s="20"/>
      <c r="BG2114" s="16">
        <v>0</v>
      </c>
      <c r="BH2114" s="17">
        <f t="shared" ref="BH2114" si="22465">$B2111*$BH$4</f>
        <v>10.014863999999999</v>
      </c>
      <c r="BI2114" s="18">
        <v>1</v>
      </c>
      <c r="BJ2114" s="19">
        <v>0</v>
      </c>
      <c r="BK2114" s="20"/>
      <c r="BL2114" s="1">
        <f t="shared" ref="BL2114" si="22466">BB2114*BG2111+BD2114*BG2114-BC2114*BH2111-BE2114*BH2114</f>
        <v>0</v>
      </c>
      <c r="BM2114" s="4">
        <f t="shared" ref="BM2114" si="22467">(BB2114*BH2111+BC2114*BG2111+BD2114*BH2114+BE2114*BG2114)</f>
        <v>-3157673.8645003773</v>
      </c>
      <c r="BN2114" s="2">
        <f t="shared" ref="BN2114" si="22468">BB2114*BI2111+BD2114*BI2114-BC2114*BJ2111-BE2114*BJ2114</f>
        <v>-318680.744114873</v>
      </c>
      <c r="BO2114" s="3">
        <f t="shared" ref="BO2114" si="22469">(BB2114*BJ2111+BC2114*BI2111+BD2114*BJ2114+BE2114*BI2114)</f>
        <v>0</v>
      </c>
      <c r="BP2114" s="20"/>
      <c r="BQ2114" s="16">
        <v>0</v>
      </c>
      <c r="BR2114" s="17">
        <v>0</v>
      </c>
      <c r="BS2114" s="18">
        <v>1</v>
      </c>
      <c r="BT2114" s="19">
        <v>0</v>
      </c>
      <c r="BU2114" s="20"/>
      <c r="BV2114" s="1">
        <f t="shared" ref="BV2114" si="22470">BL2114*BQ2111+BN2114*BQ2114-BM2114*BR2111-BO2114*BR2114</f>
        <v>0</v>
      </c>
      <c r="BW2114" s="4">
        <f t="shared" ref="BW2114" si="22471">(BL2114*BR2111+BM2114*BQ2111+BN2114*BR2114+BO2114*BQ2114)</f>
        <v>-3157673.8645003773</v>
      </c>
      <c r="BX2114" s="2">
        <f t="shared" ref="BX2114" si="22472">BL2114*BS2111+BN2114*BS2114-BM2114*BT2111-BO2114*BT2114</f>
        <v>24690323.615246359</v>
      </c>
      <c r="BY2114" s="3">
        <f t="shared" ref="BY2114" si="22473">(BL2114*BT2111+BM2114*BS2111+BN2114*BT2114+BO2114*BS2114)</f>
        <v>0</v>
      </c>
      <c r="BZ2114" s="20"/>
      <c r="CA2114" s="16">
        <v>0</v>
      </c>
      <c r="CB2114" s="17">
        <f t="shared" ref="CB2114" si="22474">$B2111*$CB$4</f>
        <v>4.5203639999999998</v>
      </c>
      <c r="CC2114" s="18">
        <v>1</v>
      </c>
      <c r="CD2114" s="19">
        <v>0</v>
      </c>
      <c r="CE2114" s="20"/>
      <c r="CF2114" s="1">
        <f t="shared" ref="CF2114" si="22475">BV2114*CA2111+BX2114*CA2114-BW2114*CB2111-BY2114*CB2114</f>
        <v>0</v>
      </c>
      <c r="CG2114" s="4">
        <f t="shared" ref="CG2114" si="22476">(BV2114*CB2111+BW2114*CA2111+BX2114*CB2114+BY2114*CA2114)</f>
        <v>108451576.15420912</v>
      </c>
      <c r="CH2114" s="2">
        <f t="shared" ref="CH2114" si="22477">BV2114*CC2111+BX2114*CC2114-BW2114*CD2111-BY2114*CD2114</f>
        <v>24690323.615246359</v>
      </c>
      <c r="CI2114" s="3">
        <f t="shared" ref="CI2114" si="22478">(BV2114*CD2111+BW2114*CC2111+BX2114*CD2114+BY2114*CC2114)</f>
        <v>0</v>
      </c>
      <c r="CK2114" s="16">
        <f t="shared" ref="CK2114" si="22479">1/$CL$4</f>
        <v>1</v>
      </c>
      <c r="CL2114" s="17">
        <v>0</v>
      </c>
      <c r="CM2114" s="18">
        <v>1</v>
      </c>
      <c r="CN2114" s="19">
        <v>0</v>
      </c>
      <c r="CP2114" s="1">
        <f t="shared" ref="CP2114" si="22480">CF2114*CK2111+CH2114*CK2114-CG2114*CL2111-CI2114*CL2114</f>
        <v>24690323.615246359</v>
      </c>
      <c r="CQ2114" s="4">
        <f t="shared" ref="CQ2114" si="22481">(CF2114*CL2111+CG2114*CK2111+CH2114*CL2114+CI2114*CK2114)</f>
        <v>108451576.15420912</v>
      </c>
      <c r="CR2114" s="2">
        <f t="shared" ref="CR2114" si="22482">CF2114*CM2111+CH2114*CM2114-CG2114*CN2111-CI2114*CN2114</f>
        <v>24690323.615246359</v>
      </c>
      <c r="CS2114" s="3">
        <f t="shared" ref="CS2114" si="22483">(CF2114*CN2111+CG2114*CM2111+CH2114*CN2114+CI2114*CM2114)</f>
        <v>0</v>
      </c>
      <c r="CU2114" s="39">
        <f t="shared" ref="CU2114" si="22484">(180/PI())*ATAN(-1*(CQ2111/CP2111))</f>
        <v>12.825482988748686</v>
      </c>
      <c r="CW2114" s="56">
        <f t="shared" ref="CW2114" si="22485">20*LOG(((1-(10^(CU2111/20)^2)*(1-((1-CW2111)/(1+CW2111))^2))^0.5))</f>
        <v>-9.6432746655328714E-16</v>
      </c>
    </row>
    <row r="2115" spans="1:101" ht="18" customHeight="1">
      <c r="E2115" s="20"/>
      <c r="F2115" s="20"/>
      <c r="G2115" s="20"/>
      <c r="H2115" s="20"/>
      <c r="I2115" s="20"/>
      <c r="J2115" s="20"/>
      <c r="K2115" s="20"/>
      <c r="L2115" s="20"/>
      <c r="M2115" s="20"/>
      <c r="N2115" s="20"/>
      <c r="O2115" s="20"/>
      <c r="P2115" s="20"/>
      <c r="Q2115" s="20"/>
      <c r="R2115" s="20"/>
      <c r="S2115" s="20"/>
      <c r="T2115" s="20"/>
      <c r="U2115" s="20"/>
      <c r="V2115" s="20"/>
      <c r="W2115" s="20"/>
      <c r="X2115" s="20"/>
      <c r="Y2115" s="20"/>
      <c r="Z2115" s="20"/>
      <c r="AA2115" s="20"/>
      <c r="AB2115" s="30"/>
      <c r="AC2115" s="20"/>
      <c r="AD2115" s="20"/>
      <c r="AE2115" s="20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</row>
    <row r="2116" spans="1:101" ht="18" customHeight="1"/>
    <row r="2117" spans="1:101" ht="18" customHeight="1" thickBot="1">
      <c r="A2117" s="23"/>
      <c r="B2117" s="23"/>
      <c r="C2117" s="23"/>
      <c r="D2117" s="20" t="s">
        <v>6</v>
      </c>
      <c r="E2117" s="20"/>
      <c r="F2117" s="20"/>
      <c r="G2117" s="20"/>
      <c r="H2117" s="20"/>
      <c r="I2117" s="20" t="s">
        <v>7</v>
      </c>
      <c r="J2117" s="20"/>
      <c r="K2117" s="20"/>
      <c r="L2117" s="20"/>
      <c r="M2117" s="23"/>
      <c r="N2117" s="23"/>
      <c r="O2117" s="24" t="s">
        <v>8</v>
      </c>
      <c r="P2117" s="23"/>
      <c r="Q2117" s="23"/>
      <c r="R2117" s="23"/>
      <c r="S2117" s="20"/>
      <c r="T2117" s="20" t="s">
        <v>9</v>
      </c>
      <c r="U2117" s="23"/>
      <c r="V2117" s="23"/>
      <c r="W2117" s="23"/>
      <c r="X2117" s="23"/>
      <c r="Y2117" s="24" t="s">
        <v>10</v>
      </c>
      <c r="Z2117" s="23"/>
      <c r="AA2117" s="23"/>
      <c r="AB2117" s="23"/>
      <c r="AC2117" s="24" t="s">
        <v>11</v>
      </c>
      <c r="AD2117" s="20"/>
      <c r="AE2117" s="20"/>
      <c r="AF2117" s="20"/>
      <c r="AG2117" s="20"/>
      <c r="AH2117" s="23"/>
      <c r="AI2117" s="24" t="s">
        <v>12</v>
      </c>
      <c r="AJ2117" s="23"/>
      <c r="AK2117" s="23"/>
      <c r="AL2117" s="20"/>
      <c r="AM2117" s="24" t="s">
        <v>21</v>
      </c>
      <c r="AN2117" s="20"/>
      <c r="AO2117" s="23"/>
      <c r="AP2117" s="23"/>
      <c r="AQ2117" s="23"/>
      <c r="AR2117" s="23"/>
      <c r="AS2117" s="24" t="s">
        <v>87</v>
      </c>
      <c r="AT2117" s="23"/>
      <c r="AU2117" s="23"/>
      <c r="AV2117" s="23"/>
      <c r="AW2117" s="24" t="s">
        <v>22</v>
      </c>
      <c r="AX2117" s="20"/>
      <c r="AY2117" s="20"/>
      <c r="AZ2117" s="20"/>
      <c r="BA2117" s="20"/>
      <c r="BB2117" s="23"/>
      <c r="BC2117" s="24" t="s">
        <v>13</v>
      </c>
      <c r="BD2117" s="23"/>
      <c r="BE2117" s="23"/>
      <c r="BF2117" s="23"/>
      <c r="BG2117" s="24" t="s">
        <v>23</v>
      </c>
      <c r="BH2117" s="20"/>
      <c r="BI2117" s="23"/>
      <c r="BJ2117" s="23"/>
      <c r="BK2117" s="23"/>
      <c r="BL2117" s="23"/>
      <c r="BM2117" s="24" t="s">
        <v>24</v>
      </c>
      <c r="BN2117" s="23"/>
      <c r="BO2117" s="23"/>
      <c r="BP2117" s="23"/>
      <c r="BQ2117" s="24" t="s">
        <v>22</v>
      </c>
      <c r="BR2117" s="20"/>
      <c r="BS2117" s="20"/>
      <c r="BT2117" s="20"/>
      <c r="BU2117" s="20"/>
      <c r="BV2117" s="23"/>
      <c r="BW2117" s="24" t="s">
        <v>25</v>
      </c>
      <c r="BX2117" s="23"/>
      <c r="BY2117" s="23"/>
      <c r="BZ2117" s="23"/>
      <c r="CA2117" s="24" t="s">
        <v>23</v>
      </c>
      <c r="CB2117" s="20"/>
      <c r="CC2117" s="23"/>
      <c r="CD2117" s="23"/>
      <c r="CE2117" s="23"/>
      <c r="CF2117" s="23"/>
      <c r="CG2117" s="24" t="s">
        <v>88</v>
      </c>
      <c r="CH2117" s="23"/>
      <c r="CI2117" s="23"/>
      <c r="CJ2117" s="23"/>
      <c r="CK2117" s="24" t="s">
        <v>155</v>
      </c>
      <c r="CL2117" s="24"/>
      <c r="CM2117" s="23"/>
      <c r="CN2117" s="23"/>
      <c r="CO2117" s="23"/>
      <c r="CP2117" s="23"/>
      <c r="CQ2117" s="24" t="s">
        <v>89</v>
      </c>
      <c r="CR2117" s="23"/>
      <c r="CS2117" s="23"/>
    </row>
    <row r="2118" spans="1:101" ht="18" customHeight="1" thickBot="1">
      <c r="A2118" s="23"/>
      <c r="B2118" s="33"/>
      <c r="C2118" s="23"/>
      <c r="D2118" s="7" t="s">
        <v>99</v>
      </c>
      <c r="E2118" s="8"/>
      <c r="F2118" s="8" t="s">
        <v>100</v>
      </c>
      <c r="G2118" s="9"/>
      <c r="H2118" s="10"/>
      <c r="I2118" s="7" t="s">
        <v>103</v>
      </c>
      <c r="J2118" s="8"/>
      <c r="K2118" s="8" t="s">
        <v>104</v>
      </c>
      <c r="L2118" s="9"/>
      <c r="M2118" s="23"/>
      <c r="N2118" s="194" t="s">
        <v>74</v>
      </c>
      <c r="O2118" s="195"/>
      <c r="P2118" s="196" t="s">
        <v>75</v>
      </c>
      <c r="Q2118" s="197"/>
      <c r="R2118" s="23"/>
      <c r="S2118" s="7" t="s">
        <v>2</v>
      </c>
      <c r="T2118" s="8"/>
      <c r="U2118" s="8" t="s">
        <v>3</v>
      </c>
      <c r="V2118" s="9"/>
      <c r="W2118" s="20"/>
      <c r="X2118" s="194" t="s">
        <v>108</v>
      </c>
      <c r="Y2118" s="195"/>
      <c r="Z2118" s="196" t="s">
        <v>109</v>
      </c>
      <c r="AA2118" s="197"/>
      <c r="AB2118" s="20"/>
      <c r="AC2118" s="7" t="s">
        <v>107</v>
      </c>
      <c r="AD2118" s="8"/>
      <c r="AE2118" s="8" t="s">
        <v>14</v>
      </c>
      <c r="AF2118" s="9"/>
      <c r="AG2118" s="20"/>
      <c r="AH2118" s="194" t="s">
        <v>112</v>
      </c>
      <c r="AI2118" s="195"/>
      <c r="AJ2118" s="196" t="s">
        <v>113</v>
      </c>
      <c r="AK2118" s="197"/>
      <c r="AL2118" s="20"/>
      <c r="AM2118" s="106" t="s">
        <v>135</v>
      </c>
      <c r="AN2118" s="107"/>
      <c r="AO2118" s="107" t="s">
        <v>136</v>
      </c>
      <c r="AP2118" s="108"/>
      <c r="AQ2118" s="23"/>
      <c r="AR2118" s="194" t="s">
        <v>116</v>
      </c>
      <c r="AS2118" s="195"/>
      <c r="AT2118" s="196" t="s">
        <v>0</v>
      </c>
      <c r="AU2118" s="197"/>
      <c r="AV2118" s="36"/>
      <c r="AW2118" s="7" t="s">
        <v>139</v>
      </c>
      <c r="AX2118" s="8"/>
      <c r="AY2118" s="8" t="s">
        <v>140</v>
      </c>
      <c r="AZ2118" s="9"/>
      <c r="BA2118" s="20"/>
      <c r="BB2118" s="194" t="s">
        <v>119</v>
      </c>
      <c r="BC2118" s="195"/>
      <c r="BD2118" s="196" t="s">
        <v>120</v>
      </c>
      <c r="BE2118" s="197"/>
      <c r="BF2118" s="36"/>
      <c r="BG2118" s="190" t="s">
        <v>143</v>
      </c>
      <c r="BH2118" s="191"/>
      <c r="BI2118" s="192" t="s">
        <v>144</v>
      </c>
      <c r="BJ2118" s="193"/>
      <c r="BK2118" s="36"/>
      <c r="BL2118" s="194" t="s">
        <v>123</v>
      </c>
      <c r="BM2118" s="195"/>
      <c r="BN2118" s="196" t="s">
        <v>124</v>
      </c>
      <c r="BO2118" s="197"/>
      <c r="BP2118" s="36"/>
      <c r="BQ2118" s="7" t="s">
        <v>147</v>
      </c>
      <c r="BR2118" s="8"/>
      <c r="BS2118" s="8" t="s">
        <v>148</v>
      </c>
      <c r="BT2118" s="9"/>
      <c r="BU2118" s="20"/>
      <c r="BV2118" s="194" t="s">
        <v>127</v>
      </c>
      <c r="BW2118" s="195"/>
      <c r="BX2118" s="196" t="s">
        <v>128</v>
      </c>
      <c r="BY2118" s="197"/>
      <c r="BZ2118" s="36"/>
      <c r="CA2118" s="7" t="s">
        <v>151</v>
      </c>
      <c r="CB2118" s="8"/>
      <c r="CC2118" s="8" t="s">
        <v>152</v>
      </c>
      <c r="CD2118" s="9"/>
      <c r="CE2118" s="36"/>
      <c r="CF2118" s="194" t="s">
        <v>131</v>
      </c>
      <c r="CG2118" s="195"/>
      <c r="CH2118" s="196" t="s">
        <v>132</v>
      </c>
      <c r="CI2118" s="197"/>
      <c r="CJ2118" s="23"/>
      <c r="CK2118" s="7" t="s">
        <v>156</v>
      </c>
      <c r="CL2118" s="8"/>
      <c r="CM2118" s="8" t="s">
        <v>157</v>
      </c>
      <c r="CN2118" s="9"/>
      <c r="CO2118" s="23"/>
      <c r="CP2118" s="194" t="s">
        <v>160</v>
      </c>
      <c r="CQ2118" s="195"/>
      <c r="CR2118" s="196" t="s">
        <v>132</v>
      </c>
      <c r="CS2118" s="197"/>
      <c r="CU2118" s="26" t="s">
        <v>15</v>
      </c>
      <c r="CW2118" s="52" t="s">
        <v>46</v>
      </c>
    </row>
    <row r="2119" spans="1:101" ht="18" customHeight="1" thickTop="1" thickBot="1">
      <c r="B2119" s="34">
        <v>5.6</v>
      </c>
      <c r="D2119" s="11">
        <v>1</v>
      </c>
      <c r="E2119" s="12">
        <v>0</v>
      </c>
      <c r="F2119" s="13">
        <v>0</v>
      </c>
      <c r="G2119" s="14">
        <v>0</v>
      </c>
      <c r="H2119" s="10"/>
      <c r="I2119" s="11">
        <v>1</v>
      </c>
      <c r="J2119" s="12">
        <v>0</v>
      </c>
      <c r="K2119" s="13">
        <v>0</v>
      </c>
      <c r="L2119" s="40">
        <f t="shared" ref="L2119" si="22486">$B2119*$J$4</f>
        <v>7.9914240000000003</v>
      </c>
      <c r="N2119" s="1">
        <f t="shared" ref="N2119" si="22487">D2119*I2119+F2119*I2122-E2119*J2119-G2119*J2122</f>
        <v>1</v>
      </c>
      <c r="O2119" s="4">
        <f t="shared" ref="O2119" si="22488">(D2119*J2119+E2119*I2119+F2119*J2122+G2119*I2122)</f>
        <v>0</v>
      </c>
      <c r="P2119" s="2">
        <f t="shared" ref="P2119" si="22489">D2119*K2119+F2119*K2122-E2119*L2119-G2119*L2122</f>
        <v>0</v>
      </c>
      <c r="Q2119" s="3">
        <f t="shared" ref="Q2119" si="22490">(D2119*L2119+E2119*K2119+F2119*L2122+G2119*K2122)</f>
        <v>7.9914240000000003</v>
      </c>
      <c r="S2119" s="11">
        <v>1</v>
      </c>
      <c r="T2119" s="12">
        <v>0</v>
      </c>
      <c r="U2119" s="13">
        <v>0</v>
      </c>
      <c r="V2119" s="13">
        <v>0</v>
      </c>
      <c r="W2119" s="20"/>
      <c r="X2119" s="1">
        <f t="shared" ref="X2119" si="22491">N2119*S2119+P2119*S2122-O2119*T2119-Q2119*T2122</f>
        <v>-79.754042765312008</v>
      </c>
      <c r="Y2119" s="4">
        <f t="shared" ref="Y2119" si="22492">(N2119*T2119+O2119*S2119+P2119*T2122+Q2119*S2122)</f>
        <v>0</v>
      </c>
      <c r="Z2119" s="2">
        <f t="shared" ref="Z2119" si="22493">N2119*U2119+P2119*U2122-O2119*V2119-Q2119*V2122</f>
        <v>0</v>
      </c>
      <c r="AA2119" s="3">
        <f t="shared" ref="AA2119" si="22494">(N2119*V2119+O2119*U2119+P2119*V2122+Q2119*U2122)</f>
        <v>7.9914240000000003</v>
      </c>
      <c r="AB2119" s="20"/>
      <c r="AC2119" s="11">
        <v>1</v>
      </c>
      <c r="AD2119" s="12">
        <v>0</v>
      </c>
      <c r="AE2119" s="13">
        <v>0</v>
      </c>
      <c r="AF2119" s="40">
        <f t="shared" ref="AF2119" si="22495">$B2119*$AD$4</f>
        <v>9.5899439999999991</v>
      </c>
      <c r="AG2119" s="20"/>
      <c r="AH2119" s="1">
        <f t="shared" ref="AH2119" si="22496">X2119*AC2119+Z2119*AC2122-Y2119*AD2119-AA2119*AD2122</f>
        <v>-79.754042765312008</v>
      </c>
      <c r="AI2119" s="4">
        <f t="shared" ref="AI2119" si="22497">(X2119*AD2119+Y2119*AC2119+Z2119*AD2122+AA2119*AC2122)</f>
        <v>0</v>
      </c>
      <c r="AJ2119" s="2">
        <f t="shared" ref="AJ2119" si="22498">X2119*AE2119+Z2119*AE2122-Y2119*AF2119-AA2119*AF2122</f>
        <v>0</v>
      </c>
      <c r="AK2119" s="3">
        <f t="shared" ref="AK2119" si="22499">(X2119*AF2119+Y2119*AE2119+Z2119*AF2122+AA2119*AE2122)</f>
        <v>-756.84537989294722</v>
      </c>
      <c r="AL2119" s="20"/>
      <c r="AM2119" s="11">
        <v>1</v>
      </c>
      <c r="AN2119" s="12">
        <v>0</v>
      </c>
      <c r="AO2119" s="13">
        <v>0</v>
      </c>
      <c r="AP2119" s="14">
        <v>0</v>
      </c>
      <c r="AR2119" s="1">
        <f t="shared" ref="AR2119" si="22500">AH2119*AM2119+AJ2119*AM2122-AI2119*AN2119-AK2119*AN2122</f>
        <v>7997.4936038694723</v>
      </c>
      <c r="AS2119" s="4">
        <f t="shared" ref="AS2119" si="22501">(AH2119*AN2119+AI2119*AM2119+AJ2119*AN2122+AK2119*AM2122)</f>
        <v>0</v>
      </c>
      <c r="AT2119" s="2">
        <f t="shared" ref="AT2119" si="22502">AH2119*AO2119+AJ2119*AO2122-AI2119*AP2119-AK2119*AP2122</f>
        <v>0</v>
      </c>
      <c r="AU2119" s="3">
        <f t="shared" ref="AU2119" si="22503">(AH2119*AP2119+AI2119*AO2119+AJ2119*AP2122+AK2119*AO2122)</f>
        <v>-756.84537989294722</v>
      </c>
      <c r="AV2119" s="20"/>
      <c r="AW2119" s="11">
        <v>1</v>
      </c>
      <c r="AX2119" s="12">
        <v>0</v>
      </c>
      <c r="AY2119" s="13">
        <v>0</v>
      </c>
      <c r="AZ2119" s="40">
        <f t="shared" ref="AZ2119" si="22504">$B2119*$AX$4</f>
        <v>9.5899439999999991</v>
      </c>
      <c r="BA2119" s="20"/>
      <c r="BB2119" s="1">
        <f t="shared" ref="BB2119" si="22505">AR2119*AW2119+AT2119*AW2122-AS2119*AX2119-AU2119*AX2122</f>
        <v>7997.4936038694723</v>
      </c>
      <c r="BC2119" s="4">
        <f t="shared" ref="BC2119" si="22506">(AR2119*AX2119+AS2119*AW2119+AT2119*AX2122+AU2119*AW2122)</f>
        <v>0</v>
      </c>
      <c r="BD2119" s="2">
        <f t="shared" ref="BD2119" si="22507">AR2119*AY2119+AT2119*AY2122-AS2119*AZ2119-AU2119*AZ2122</f>
        <v>0</v>
      </c>
      <c r="BE2119" s="3">
        <f t="shared" ref="BE2119" si="22508">(AR2119*AZ2119+AS2119*AY2119+AT2119*AZ2122+AU2119*AY2122)</f>
        <v>75938.670421573479</v>
      </c>
      <c r="BF2119" s="20"/>
      <c r="BG2119" s="11">
        <v>1</v>
      </c>
      <c r="BH2119" s="12">
        <v>0</v>
      </c>
      <c r="BI2119" s="13">
        <v>0</v>
      </c>
      <c r="BJ2119" s="14">
        <v>0</v>
      </c>
      <c r="BK2119" s="20"/>
      <c r="BL2119" s="1">
        <f t="shared" ref="BL2119" si="22509">BB2119*BG2119+BD2119*BG2122-BC2119*BH2119-BE2119*BH2122</f>
        <v>-759369.45360912767</v>
      </c>
      <c r="BM2119" s="4">
        <f t="shared" ref="BM2119" si="22510">(BB2119*BH2119+BC2119*BG2119+BD2119*BH2122+BE2119*BG2122)</f>
        <v>0</v>
      </c>
      <c r="BN2119" s="2">
        <f t="shared" ref="BN2119" si="22511">BB2119*BI2119+BD2119*BI2122-BC2119*BJ2119-BE2119*BJ2122</f>
        <v>0</v>
      </c>
      <c r="BO2119" s="3">
        <f t="shared" ref="BO2119" si="22512">(BB2119*BJ2119+BC2119*BI2119+BD2119*BJ2122+BE2119*BI2122)</f>
        <v>75938.670421573479</v>
      </c>
      <c r="BP2119" s="20"/>
      <c r="BQ2119" s="11">
        <v>1</v>
      </c>
      <c r="BR2119" s="12">
        <v>0</v>
      </c>
      <c r="BS2119" s="13">
        <v>0</v>
      </c>
      <c r="BT2119" s="40">
        <f t="shared" ref="BT2119" si="22513">$B2119*BR$4</f>
        <v>7.9914240000000003</v>
      </c>
      <c r="BU2119" s="20"/>
      <c r="BV2119" s="1">
        <f t="shared" ref="BV2119" si="22514">BL2119*BQ2119+BN2119*BQ2122-BM2119*BR2119-BO2119*BR2122</f>
        <v>-759369.45360912767</v>
      </c>
      <c r="BW2119" s="4">
        <f t="shared" ref="BW2119" si="22515">(BL2119*BR2119+BM2119*BQ2119+BN2119*BR2122+BO2119*BQ2122)</f>
        <v>0</v>
      </c>
      <c r="BX2119" s="2">
        <f t="shared" ref="BX2119" si="22516">BL2119*BS2119+BN2119*BS2122-BM2119*BT2119-BO2119*BT2122</f>
        <v>0</v>
      </c>
      <c r="BY2119" s="3">
        <f t="shared" ref="BY2119" si="22517">(BL2119*BT2119+BM2119*BS2119+BN2119*BT2122+BO2119*BS2122)</f>
        <v>-5992504.6060172962</v>
      </c>
      <c r="BZ2119" s="20"/>
      <c r="CA2119" s="11">
        <v>1</v>
      </c>
      <c r="CB2119" s="12">
        <v>0</v>
      </c>
      <c r="CC2119" s="13">
        <v>0</v>
      </c>
      <c r="CD2119" s="14">
        <v>0</v>
      </c>
      <c r="CE2119" s="20"/>
      <c r="CF2119" s="1">
        <f t="shared" ref="CF2119" si="22518">BV2119*CA2119+BX2119*CA2122-BW2119*CB2119-BY2119*CB2122</f>
        <v>26572971.39484109</v>
      </c>
      <c r="CG2119" s="4">
        <f t="shared" ref="CG2119" si="22519">(BV2119*CB2119+BW2119*CA2119+BX2119*CB2122+BY2119*CA2122)</f>
        <v>0</v>
      </c>
      <c r="CH2119" s="2">
        <f t="shared" ref="CH2119" si="22520">BV2119*CC2119+BX2119*CC2122-BW2119*CD2119-BY2119*CD2122</f>
        <v>0</v>
      </c>
      <c r="CI2119" s="3">
        <f t="shared" ref="CI2119" si="22521">(BV2119*CD2119+BW2119*CC2119+BX2119*CD2122+BY2119*CC2122)</f>
        <v>-5992504.6060172962</v>
      </c>
      <c r="CJ2119" s="28"/>
      <c r="CK2119" s="11">
        <v>1</v>
      </c>
      <c r="CL2119" s="12">
        <v>0</v>
      </c>
      <c r="CM2119" s="13">
        <v>0</v>
      </c>
      <c r="CN2119" s="14">
        <v>0</v>
      </c>
      <c r="CP2119" s="1">
        <f t="shared" ref="CP2119" si="22522">CF2119*CK2119+CH2119*CK2122-CG2119*CL2119-CI2119*CL2122</f>
        <v>26572971.39484109</v>
      </c>
      <c r="CQ2119" s="4">
        <f t="shared" ref="CQ2119" si="22523">(CF2119*CL2119+CG2119*CK2119+CH2119*CL2122+CI2119*CK2122)</f>
        <v>-5992504.6060172962</v>
      </c>
      <c r="CR2119" s="2">
        <f t="shared" ref="CR2119" si="22524">CF2119*CM2119+CH2119*CM2122-CG2119*CN2119-CI2119*CN2122</f>
        <v>0</v>
      </c>
      <c r="CS2119" s="3">
        <f t="shared" ref="CS2119" si="22525">(CF2119*CN2119+CG2119*CM2119+CH2119*CN2122+CI2119*CM2122)</f>
        <v>-5992504.6060172962</v>
      </c>
      <c r="CU2119" s="29">
        <f t="shared" ref="CU2119" si="22526">20*LOG(((1+$CL$4)/$CL$4)/((CP2119+CP2122)^2+(CQ2119+CQ2122)^2)^0.5)</f>
        <v>-155.83569601898293</v>
      </c>
      <c r="CW2119" s="53">
        <f t="shared" ref="CW2119" si="22527">((CP2119^2+CQ2119^2)^0.5)/((CP2122^2+CQ2122^2)^0.5)</f>
        <v>0.22551127297644621</v>
      </c>
    </row>
    <row r="2120" spans="1:101" ht="18" customHeight="1" thickBot="1">
      <c r="D2120" s="11"/>
      <c r="E2120" s="13"/>
      <c r="F2120" s="13"/>
      <c r="G2120" s="15"/>
      <c r="H2120" s="10"/>
      <c r="I2120" s="11"/>
      <c r="J2120" s="13"/>
      <c r="K2120" s="13"/>
      <c r="L2120" s="15"/>
      <c r="N2120" s="5"/>
      <c r="Q2120" s="6"/>
      <c r="S2120" s="11"/>
      <c r="T2120" s="13"/>
      <c r="U2120" s="13"/>
      <c r="V2120" s="15"/>
      <c r="W2120" s="20"/>
      <c r="X2120" s="5"/>
      <c r="AA2120" s="6"/>
      <c r="AB2120" s="20"/>
      <c r="AC2120" s="11"/>
      <c r="AD2120" s="13"/>
      <c r="AE2120" s="13"/>
      <c r="AF2120" s="15"/>
      <c r="AG2120" s="20"/>
      <c r="AH2120" s="5"/>
      <c r="AK2120" s="6"/>
      <c r="AL2120" s="20"/>
      <c r="AM2120" s="11"/>
      <c r="AN2120" s="13"/>
      <c r="AO2120" s="13"/>
      <c r="AP2120" s="15"/>
      <c r="AR2120" s="5"/>
      <c r="AU2120" s="6"/>
      <c r="AW2120" s="11"/>
      <c r="AX2120" s="13"/>
      <c r="AY2120" s="13"/>
      <c r="AZ2120" s="15"/>
      <c r="BA2120" s="20"/>
      <c r="BB2120" s="5"/>
      <c r="BE2120" s="6"/>
      <c r="BG2120" s="11"/>
      <c r="BH2120" s="13"/>
      <c r="BI2120" s="13"/>
      <c r="BJ2120" s="15"/>
      <c r="BL2120" s="5"/>
      <c r="BO2120" s="6"/>
      <c r="BQ2120" s="11"/>
      <c r="BR2120" s="13"/>
      <c r="BS2120" s="13"/>
      <c r="BT2120" s="15"/>
      <c r="BU2120" s="20"/>
      <c r="BV2120" s="5"/>
      <c r="BY2120" s="6"/>
      <c r="CA2120" s="11"/>
      <c r="CB2120" s="13"/>
      <c r="CC2120" s="13"/>
      <c r="CD2120" s="15"/>
      <c r="CF2120" s="5"/>
      <c r="CI2120" s="6"/>
      <c r="CK2120" s="11"/>
      <c r="CL2120" s="13"/>
      <c r="CM2120" s="13"/>
      <c r="CN2120" s="15"/>
      <c r="CP2120" s="5"/>
      <c r="CS2120" s="6"/>
      <c r="CW2120" s="54"/>
    </row>
    <row r="2121" spans="1:101" ht="18" customHeight="1" thickBot="1">
      <c r="D2121" s="11" t="s">
        <v>101</v>
      </c>
      <c r="E2121" s="13"/>
      <c r="F2121" s="13" t="s">
        <v>102</v>
      </c>
      <c r="G2121" s="15"/>
      <c r="H2121" s="10"/>
      <c r="I2121" s="11" t="s">
        <v>106</v>
      </c>
      <c r="J2121" s="13"/>
      <c r="K2121" s="13" t="s">
        <v>105</v>
      </c>
      <c r="L2121" s="15"/>
      <c r="N2121" s="194" t="s">
        <v>16</v>
      </c>
      <c r="O2121" s="195"/>
      <c r="P2121" s="196" t="s">
        <v>17</v>
      </c>
      <c r="Q2121" s="197"/>
      <c r="S2121" s="11" t="s">
        <v>4</v>
      </c>
      <c r="T2121" s="13"/>
      <c r="U2121" s="13" t="s">
        <v>5</v>
      </c>
      <c r="V2121" s="15"/>
      <c r="W2121" s="20"/>
      <c r="X2121" s="194" t="s">
        <v>111</v>
      </c>
      <c r="Y2121" s="195"/>
      <c r="Z2121" s="196" t="s">
        <v>110</v>
      </c>
      <c r="AA2121" s="197"/>
      <c r="AB2121" s="20"/>
      <c r="AC2121" s="11" t="s">
        <v>18</v>
      </c>
      <c r="AD2121" s="13"/>
      <c r="AE2121" s="13" t="s">
        <v>19</v>
      </c>
      <c r="AF2121" s="15"/>
      <c r="AG2121" s="20"/>
      <c r="AH2121" s="194" t="s">
        <v>114</v>
      </c>
      <c r="AI2121" s="195"/>
      <c r="AJ2121" s="196" t="s">
        <v>115</v>
      </c>
      <c r="AK2121" s="197"/>
      <c r="AL2121" s="20"/>
      <c r="AM2121" s="11" t="s">
        <v>138</v>
      </c>
      <c r="AN2121" s="13"/>
      <c r="AO2121" s="13" t="s">
        <v>137</v>
      </c>
      <c r="AP2121" s="15"/>
      <c r="AR2121" s="194" t="s">
        <v>117</v>
      </c>
      <c r="AS2121" s="195"/>
      <c r="AT2121" s="196" t="s">
        <v>118</v>
      </c>
      <c r="AU2121" s="197"/>
      <c r="AV2121" s="36"/>
      <c r="AW2121" s="11" t="s">
        <v>142</v>
      </c>
      <c r="AX2121" s="13"/>
      <c r="AY2121" s="13" t="s">
        <v>141</v>
      </c>
      <c r="AZ2121" s="15"/>
      <c r="BA2121" s="20"/>
      <c r="BB2121" s="194" t="s">
        <v>122</v>
      </c>
      <c r="BC2121" s="195"/>
      <c r="BD2121" s="196" t="s">
        <v>121</v>
      </c>
      <c r="BE2121" s="197"/>
      <c r="BF2121" s="36"/>
      <c r="BG2121" s="11" t="s">
        <v>145</v>
      </c>
      <c r="BH2121" s="13"/>
      <c r="BI2121" s="13" t="s">
        <v>146</v>
      </c>
      <c r="BJ2121" s="15"/>
      <c r="BK2121" s="36"/>
      <c r="BL2121" s="194" t="s">
        <v>125</v>
      </c>
      <c r="BM2121" s="195"/>
      <c r="BN2121" s="196" t="s">
        <v>126</v>
      </c>
      <c r="BO2121" s="197"/>
      <c r="BP2121" s="36"/>
      <c r="BQ2121" s="11" t="s">
        <v>150</v>
      </c>
      <c r="BR2121" s="13"/>
      <c r="BS2121" s="13" t="s">
        <v>149</v>
      </c>
      <c r="BT2121" s="15"/>
      <c r="BU2121" s="20"/>
      <c r="BV2121" s="194" t="s">
        <v>129</v>
      </c>
      <c r="BW2121" s="195"/>
      <c r="BX2121" s="196" t="s">
        <v>130</v>
      </c>
      <c r="BY2121" s="197"/>
      <c r="BZ2121" s="36"/>
      <c r="CA2121" s="11" t="s">
        <v>154</v>
      </c>
      <c r="CB2121" s="13"/>
      <c r="CC2121" s="13" t="s">
        <v>153</v>
      </c>
      <c r="CD2121" s="15"/>
      <c r="CE2121" s="36"/>
      <c r="CF2121" s="194" t="s">
        <v>134</v>
      </c>
      <c r="CG2121" s="195"/>
      <c r="CH2121" s="196" t="s">
        <v>133</v>
      </c>
      <c r="CI2121" s="197"/>
      <c r="CK2121" s="11" t="s">
        <v>159</v>
      </c>
      <c r="CL2121" s="13"/>
      <c r="CM2121" s="13" t="s">
        <v>158</v>
      </c>
      <c r="CN2121" s="15"/>
      <c r="CP2121" s="109" t="s">
        <v>161</v>
      </c>
      <c r="CQ2121" s="110"/>
      <c r="CR2121" s="111" t="s">
        <v>162</v>
      </c>
      <c r="CS2121" s="112"/>
      <c r="CU2121" s="38" t="s">
        <v>29</v>
      </c>
      <c r="CW2121" s="55" t="s">
        <v>47</v>
      </c>
    </row>
    <row r="2122" spans="1:101" ht="18" customHeight="1" thickTop="1" thickBot="1">
      <c r="D2122" s="16">
        <v>0</v>
      </c>
      <c r="E2122" s="17">
        <f t="shared" ref="E2122" si="22528">$B2119*$E$4</f>
        <v>4.5610879999999998</v>
      </c>
      <c r="F2122" s="18">
        <v>1</v>
      </c>
      <c r="G2122" s="19">
        <v>0</v>
      </c>
      <c r="H2122" s="10"/>
      <c r="I2122" s="16">
        <v>0</v>
      </c>
      <c r="J2122" s="17">
        <v>0</v>
      </c>
      <c r="K2122" s="18">
        <v>1</v>
      </c>
      <c r="L2122" s="19">
        <v>0</v>
      </c>
      <c r="N2122" s="1">
        <f t="shared" ref="N2122" si="22529">D2122*I2119+F2122*I2122-E2122*J2119-G2122*J2122</f>
        <v>0</v>
      </c>
      <c r="O2122" s="4">
        <f t="shared" ref="O2122" si="22530">(D2122*J2119+E2122*I2119+F2122*J2122+G2122*I2122)</f>
        <v>4.5610879999999998</v>
      </c>
      <c r="P2122" s="2">
        <f t="shared" ref="P2122" si="22531">D2122*K2119+F2122*K2122-E2122*L2119-G2122*L2122</f>
        <v>-35.449588109312003</v>
      </c>
      <c r="Q2122" s="3">
        <f t="shared" ref="Q2122" si="22532">(D2122*L2119+E2122*K2119+F2122*L2122+G2122*K2122)</f>
        <v>0</v>
      </c>
      <c r="S2122" s="16">
        <v>0</v>
      </c>
      <c r="T2122" s="17">
        <f t="shared" ref="T2122" si="22533">$B2119*$T$4</f>
        <v>10.105088</v>
      </c>
      <c r="U2122" s="18">
        <v>1</v>
      </c>
      <c r="V2122" s="19">
        <v>0</v>
      </c>
      <c r="W2122" s="20"/>
      <c r="X2122" s="1">
        <f t="shared" ref="X2122" si="22534">N2122*S2119+P2122*S2122-O2122*T2119-Q2122*T2122</f>
        <v>0</v>
      </c>
      <c r="Y2122" s="4">
        <f t="shared" ref="Y2122" si="22535">(N2122*T2119+O2122*S2119+P2122*T2122+Q2122*S2122)</f>
        <v>-353.66011940835142</v>
      </c>
      <c r="Z2122" s="2">
        <f t="shared" ref="Z2122" si="22536">N2122*U2119+P2122*U2122-O2122*V2119-Q2122*V2122</f>
        <v>-35.449588109312003</v>
      </c>
      <c r="AA2122" s="3">
        <f t="shared" ref="AA2122" si="22537">(N2122*V2119+O2122*U2119+P2122*V2122+Q2122*U2122)</f>
        <v>0</v>
      </c>
      <c r="AB2122" s="20"/>
      <c r="AC2122" s="16">
        <v>0</v>
      </c>
      <c r="AD2122" s="17">
        <v>0</v>
      </c>
      <c r="AE2122" s="18">
        <v>1</v>
      </c>
      <c r="AF2122" s="19">
        <v>0</v>
      </c>
      <c r="AG2122" s="20"/>
      <c r="AH2122" s="1">
        <f t="shared" ref="AH2122" si="22538">X2122*AC2119+Z2122*AC2122-Y2122*AD2119-AA2122*AD2122</f>
        <v>0</v>
      </c>
      <c r="AI2122" s="4">
        <f t="shared" ref="AI2122" si="22539">(X2122*AD2119+Y2122*AC2119+Z2122*AD2122+AA2122*AC2122)</f>
        <v>-353.66011940835142</v>
      </c>
      <c r="AJ2122" s="2">
        <f t="shared" ref="AJ2122" si="22540">X2122*AE2119+Z2122*AE2122-Y2122*AF2119-AA2122*AF2122</f>
        <v>3356.1311520500908</v>
      </c>
      <c r="AK2122" s="3">
        <f t="shared" ref="AK2122" si="22541">(X2122*AF2119+Y2122*AE2119+Z2122*AF2122+AA2122*AE2122)</f>
        <v>0</v>
      </c>
      <c r="AL2122" s="20"/>
      <c r="AM2122" s="16">
        <v>0</v>
      </c>
      <c r="AN2122" s="17">
        <f t="shared" ref="AN2122" si="22542">$B2119*$AN$4</f>
        <v>10.672255999999999</v>
      </c>
      <c r="AO2122" s="18">
        <v>1</v>
      </c>
      <c r="AP2122" s="19">
        <v>0</v>
      </c>
      <c r="AR2122" s="1">
        <f t="shared" ref="AR2122" si="22543">AH2122*AM2119+AJ2122*AM2122-AI2122*AN2119-AK2122*AN2122</f>
        <v>0</v>
      </c>
      <c r="AS2122" s="4">
        <f t="shared" ref="AS2122" si="22544">(AH2122*AN2119+AI2122*AM2119+AJ2122*AN2122+AK2122*AM2122)</f>
        <v>35463.830704845139</v>
      </c>
      <c r="AT2122" s="2">
        <f t="shared" ref="AT2122" si="22545">AH2122*AO2119+AJ2122*AO2122-AI2122*AP2119-AK2122*AP2122</f>
        <v>3356.1311520500908</v>
      </c>
      <c r="AU2122" s="3">
        <f t="shared" ref="AU2122" si="22546">(AH2122*AP2119+AI2122*AO2119+AJ2122*AP2122+AK2122*AO2122)</f>
        <v>0</v>
      </c>
      <c r="AV2122" s="20"/>
      <c r="AW2122" s="16">
        <v>0</v>
      </c>
      <c r="AX2122" s="17">
        <v>0</v>
      </c>
      <c r="AY2122" s="18">
        <v>1</v>
      </c>
      <c r="AZ2122" s="19">
        <v>0</v>
      </c>
      <c r="BA2122" s="20"/>
      <c r="BB2122" s="1">
        <f t="shared" ref="BB2122" si="22547">AR2122*AW2119+AT2122*AW2122-AS2122*AX2119-AU2122*AX2122</f>
        <v>0</v>
      </c>
      <c r="BC2122" s="4">
        <f t="shared" ref="BC2122" si="22548">(AR2122*AX2119+AS2122*AW2119+AT2122*AX2122+AU2122*AW2122)</f>
        <v>35463.830704845139</v>
      </c>
      <c r="BD2122" s="2">
        <f t="shared" ref="BD2122" si="22549">AR2122*AY2119+AT2122*AY2122-AS2122*AZ2119-AU2122*AZ2122</f>
        <v>-336740.01933289529</v>
      </c>
      <c r="BE2122" s="3">
        <f t="shared" ref="BE2122" si="22550">(AR2122*AZ2119+AS2122*AY2119+AT2122*AZ2122+AU2122*AY2122)</f>
        <v>0</v>
      </c>
      <c r="BF2122" s="20"/>
      <c r="BG2122" s="16">
        <v>0</v>
      </c>
      <c r="BH2122" s="17">
        <f t="shared" ref="BH2122" si="22551">$B2119*$BH$4</f>
        <v>10.105088</v>
      </c>
      <c r="BI2122" s="18">
        <v>1</v>
      </c>
      <c r="BJ2122" s="19">
        <v>0</v>
      </c>
      <c r="BK2122" s="20"/>
      <c r="BL2122" s="1">
        <f t="shared" ref="BL2122" si="22552">BB2122*BG2119+BD2122*BG2122-BC2122*BH2119-BE2122*BH2122</f>
        <v>0</v>
      </c>
      <c r="BM2122" s="4">
        <f t="shared" ref="BM2122" si="22553">(BB2122*BH2119+BC2122*BG2119+BD2122*BH2122+BE2122*BG2122)</f>
        <v>-3367323.6977757635</v>
      </c>
      <c r="BN2122" s="2">
        <f t="shared" ref="BN2122" si="22554">BB2122*BI2119+BD2122*BI2122-BC2122*BJ2119-BE2122*BJ2122</f>
        <v>-336740.01933289529</v>
      </c>
      <c r="BO2122" s="3">
        <f t="shared" ref="BO2122" si="22555">(BB2122*BJ2119+BC2122*BI2119+BD2122*BJ2122+BE2122*BI2122)</f>
        <v>0</v>
      </c>
      <c r="BP2122" s="20"/>
      <c r="BQ2122" s="16">
        <v>0</v>
      </c>
      <c r="BR2122" s="17">
        <v>0</v>
      </c>
      <c r="BS2122" s="18">
        <v>1</v>
      </c>
      <c r="BT2122" s="19">
        <v>0</v>
      </c>
      <c r="BU2122" s="20"/>
      <c r="BV2122" s="1">
        <f t="shared" ref="BV2122" si="22556">BL2122*BQ2119+BN2122*BQ2122-BM2122*BR2119-BO2122*BR2122</f>
        <v>0</v>
      </c>
      <c r="BW2122" s="4">
        <f t="shared" ref="BW2122" si="22557">(BL2122*BR2119+BM2122*BQ2119+BN2122*BR2122+BO2122*BQ2122)</f>
        <v>-3367323.6977757635</v>
      </c>
      <c r="BX2122" s="2">
        <f t="shared" ref="BX2122" si="22558">BL2122*BS2119+BN2122*BS2122-BM2122*BT2119-BO2122*BT2122</f>
        <v>26572971.394841086</v>
      </c>
      <c r="BY2122" s="3">
        <f t="shared" ref="BY2122" si="22559">(BL2122*BT2119+BM2122*BS2119+BN2122*BT2122+BO2122*BS2122)</f>
        <v>0</v>
      </c>
      <c r="BZ2122" s="20"/>
      <c r="CA2122" s="16">
        <v>0</v>
      </c>
      <c r="CB2122" s="17">
        <f t="shared" ref="CB2122" si="22560">$B2119*$CB$4</f>
        <v>4.5610879999999998</v>
      </c>
      <c r="CC2122" s="18">
        <v>1</v>
      </c>
      <c r="CD2122" s="19">
        <v>0</v>
      </c>
      <c r="CE2122" s="20"/>
      <c r="CF2122" s="1">
        <f t="shared" ref="CF2122" si="22561">BV2122*CA2119+BX2122*CA2122-BW2122*CB2119-BY2122*CB2122</f>
        <v>0</v>
      </c>
      <c r="CG2122" s="4">
        <f t="shared" ref="CG2122" si="22562">(BV2122*CB2119+BW2122*CA2119+BX2122*CB2122+BY2122*CA2122)</f>
        <v>117834337.25557716</v>
      </c>
      <c r="CH2122" s="2">
        <f t="shared" ref="CH2122" si="22563">BV2122*CC2119+BX2122*CC2122-BW2122*CD2119-BY2122*CD2122</f>
        <v>26572971.394841086</v>
      </c>
      <c r="CI2122" s="3">
        <f t="shared" ref="CI2122" si="22564">(BV2122*CD2119+BW2122*CC2119+BX2122*CD2122+BY2122*CC2122)</f>
        <v>0</v>
      </c>
      <c r="CK2122" s="16">
        <f t="shared" ref="CK2122" si="22565">1/$CL$4</f>
        <v>1</v>
      </c>
      <c r="CL2122" s="17">
        <v>0</v>
      </c>
      <c r="CM2122" s="18">
        <v>1</v>
      </c>
      <c r="CN2122" s="19">
        <v>0</v>
      </c>
      <c r="CP2122" s="1">
        <f t="shared" ref="CP2122" si="22566">CF2122*CK2119+CH2122*CK2122-CG2122*CL2119-CI2122*CL2122</f>
        <v>26572971.394841086</v>
      </c>
      <c r="CQ2122" s="4">
        <f t="shared" ref="CQ2122" si="22567">(CF2122*CL2119+CG2122*CK2119+CH2122*CL2122+CI2122*CK2122)</f>
        <v>117834337.25557716</v>
      </c>
      <c r="CR2122" s="2">
        <f t="shared" ref="CR2122" si="22568">CF2122*CM2119+CH2122*CM2122-CG2122*CN2119-CI2122*CN2122</f>
        <v>26572971.394841086</v>
      </c>
      <c r="CS2122" s="3">
        <f t="shared" ref="CS2122" si="22569">(CF2122*CN2119+CG2122*CM2119+CH2122*CN2122+CI2122*CM2122)</f>
        <v>0</v>
      </c>
      <c r="CU2122" s="39">
        <f t="shared" ref="CU2122" si="22570">(180/PI())*ATAN(-1*(CQ2119/CP2119))</f>
        <v>12.708262682106842</v>
      </c>
      <c r="CW2122" s="56">
        <f t="shared" ref="CW2122" si="22571">20*LOG(((1-(10^(CU2119/20)^2)*(1-((1-CW2119)/(1+CW2119))^2))^0.5))</f>
        <v>0</v>
      </c>
    </row>
    <row r="2123" spans="1:101" ht="18" customHeight="1">
      <c r="E2123" s="20"/>
      <c r="F2123" s="20"/>
      <c r="G2123" s="20"/>
      <c r="H2123" s="20"/>
      <c r="I2123" s="20"/>
      <c r="J2123" s="20"/>
      <c r="K2123" s="20"/>
      <c r="L2123" s="20"/>
      <c r="M2123" s="20"/>
      <c r="N2123" s="20"/>
      <c r="O2123" s="20"/>
      <c r="P2123" s="20"/>
      <c r="Q2123" s="20"/>
      <c r="R2123" s="20"/>
      <c r="S2123" s="20"/>
      <c r="T2123" s="20"/>
      <c r="U2123" s="20"/>
      <c r="V2123" s="20"/>
      <c r="W2123" s="20"/>
      <c r="X2123" s="20"/>
      <c r="Y2123" s="20"/>
      <c r="Z2123" s="20"/>
      <c r="AA2123" s="20"/>
      <c r="AB2123" s="30"/>
      <c r="AC2123" s="20"/>
      <c r="AD2123" s="20"/>
      <c r="AE2123" s="20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</row>
    <row r="2124" spans="1:101" ht="18" customHeight="1"/>
    <row r="2125" spans="1:101" ht="18" customHeight="1" thickBot="1">
      <c r="A2125" s="23"/>
      <c r="B2125" s="23"/>
      <c r="C2125" s="23"/>
      <c r="D2125" s="20" t="s">
        <v>6</v>
      </c>
      <c r="E2125" s="20"/>
      <c r="F2125" s="20"/>
      <c r="G2125" s="20"/>
      <c r="H2125" s="20"/>
      <c r="I2125" s="20" t="s">
        <v>7</v>
      </c>
      <c r="J2125" s="20"/>
      <c r="K2125" s="20"/>
      <c r="L2125" s="20"/>
      <c r="M2125" s="23"/>
      <c r="N2125" s="23"/>
      <c r="O2125" s="24" t="s">
        <v>8</v>
      </c>
      <c r="P2125" s="23"/>
      <c r="Q2125" s="23"/>
      <c r="R2125" s="23"/>
      <c r="S2125" s="20"/>
      <c r="T2125" s="20" t="s">
        <v>9</v>
      </c>
      <c r="U2125" s="23"/>
      <c r="V2125" s="23"/>
      <c r="W2125" s="23"/>
      <c r="X2125" s="23"/>
      <c r="Y2125" s="24" t="s">
        <v>10</v>
      </c>
      <c r="Z2125" s="23"/>
      <c r="AA2125" s="23"/>
      <c r="AB2125" s="23"/>
      <c r="AC2125" s="24" t="s">
        <v>11</v>
      </c>
      <c r="AD2125" s="20"/>
      <c r="AE2125" s="20"/>
      <c r="AF2125" s="20"/>
      <c r="AG2125" s="20"/>
      <c r="AH2125" s="23"/>
      <c r="AI2125" s="24" t="s">
        <v>12</v>
      </c>
      <c r="AJ2125" s="23"/>
      <c r="AK2125" s="23"/>
      <c r="AL2125" s="20"/>
      <c r="AM2125" s="24" t="s">
        <v>21</v>
      </c>
      <c r="AN2125" s="20"/>
      <c r="AO2125" s="23"/>
      <c r="AP2125" s="23"/>
      <c r="AQ2125" s="23"/>
      <c r="AR2125" s="23"/>
      <c r="AS2125" s="24" t="s">
        <v>87</v>
      </c>
      <c r="AT2125" s="23"/>
      <c r="AU2125" s="23"/>
      <c r="AV2125" s="23"/>
      <c r="AW2125" s="24" t="s">
        <v>22</v>
      </c>
      <c r="AX2125" s="20"/>
      <c r="AY2125" s="20"/>
      <c r="AZ2125" s="20"/>
      <c r="BA2125" s="20"/>
      <c r="BB2125" s="23"/>
      <c r="BC2125" s="24" t="s">
        <v>13</v>
      </c>
      <c r="BD2125" s="23"/>
      <c r="BE2125" s="23"/>
      <c r="BF2125" s="23"/>
      <c r="BG2125" s="24" t="s">
        <v>23</v>
      </c>
      <c r="BH2125" s="20"/>
      <c r="BI2125" s="23"/>
      <c r="BJ2125" s="23"/>
      <c r="BK2125" s="23"/>
      <c r="BL2125" s="23"/>
      <c r="BM2125" s="24" t="s">
        <v>24</v>
      </c>
      <c r="BN2125" s="23"/>
      <c r="BO2125" s="23"/>
      <c r="BP2125" s="23"/>
      <c r="BQ2125" s="24" t="s">
        <v>22</v>
      </c>
      <c r="BR2125" s="20"/>
      <c r="BS2125" s="20"/>
      <c r="BT2125" s="20"/>
      <c r="BU2125" s="20"/>
      <c r="BV2125" s="23"/>
      <c r="BW2125" s="24" t="s">
        <v>25</v>
      </c>
      <c r="BX2125" s="23"/>
      <c r="BY2125" s="23"/>
      <c r="BZ2125" s="23"/>
      <c r="CA2125" s="24" t="s">
        <v>23</v>
      </c>
      <c r="CB2125" s="20"/>
      <c r="CC2125" s="23"/>
      <c r="CD2125" s="23"/>
      <c r="CE2125" s="23"/>
      <c r="CF2125" s="23"/>
      <c r="CG2125" s="24" t="s">
        <v>88</v>
      </c>
      <c r="CH2125" s="23"/>
      <c r="CI2125" s="23"/>
      <c r="CJ2125" s="23"/>
      <c r="CK2125" s="24" t="s">
        <v>155</v>
      </c>
      <c r="CL2125" s="24"/>
      <c r="CM2125" s="23"/>
      <c r="CN2125" s="23"/>
      <c r="CO2125" s="23"/>
      <c r="CP2125" s="23"/>
      <c r="CQ2125" s="24" t="s">
        <v>89</v>
      </c>
      <c r="CR2125" s="23"/>
      <c r="CS2125" s="23"/>
    </row>
    <row r="2126" spans="1:101" ht="18" customHeight="1" thickBot="1">
      <c r="A2126" s="23"/>
      <c r="B2126" s="33"/>
      <c r="C2126" s="23"/>
      <c r="D2126" s="7" t="s">
        <v>99</v>
      </c>
      <c r="E2126" s="8"/>
      <c r="F2126" s="8" t="s">
        <v>100</v>
      </c>
      <c r="G2126" s="9"/>
      <c r="H2126" s="10"/>
      <c r="I2126" s="7" t="s">
        <v>103</v>
      </c>
      <c r="J2126" s="8"/>
      <c r="K2126" s="8" t="s">
        <v>104</v>
      </c>
      <c r="L2126" s="9"/>
      <c r="M2126" s="23"/>
      <c r="N2126" s="194" t="s">
        <v>74</v>
      </c>
      <c r="O2126" s="195"/>
      <c r="P2126" s="196" t="s">
        <v>75</v>
      </c>
      <c r="Q2126" s="197"/>
      <c r="R2126" s="23"/>
      <c r="S2126" s="7" t="s">
        <v>2</v>
      </c>
      <c r="T2126" s="8"/>
      <c r="U2126" s="8" t="s">
        <v>3</v>
      </c>
      <c r="V2126" s="9"/>
      <c r="W2126" s="20"/>
      <c r="X2126" s="194" t="s">
        <v>108</v>
      </c>
      <c r="Y2126" s="195"/>
      <c r="Z2126" s="196" t="s">
        <v>109</v>
      </c>
      <c r="AA2126" s="197"/>
      <c r="AB2126" s="20"/>
      <c r="AC2126" s="7" t="s">
        <v>107</v>
      </c>
      <c r="AD2126" s="8"/>
      <c r="AE2126" s="8" t="s">
        <v>14</v>
      </c>
      <c r="AF2126" s="9"/>
      <c r="AG2126" s="20"/>
      <c r="AH2126" s="194" t="s">
        <v>112</v>
      </c>
      <c r="AI2126" s="195"/>
      <c r="AJ2126" s="196" t="s">
        <v>113</v>
      </c>
      <c r="AK2126" s="197"/>
      <c r="AL2126" s="20"/>
      <c r="AM2126" s="106" t="s">
        <v>135</v>
      </c>
      <c r="AN2126" s="107"/>
      <c r="AO2126" s="107" t="s">
        <v>136</v>
      </c>
      <c r="AP2126" s="108"/>
      <c r="AQ2126" s="23"/>
      <c r="AR2126" s="194" t="s">
        <v>116</v>
      </c>
      <c r="AS2126" s="195"/>
      <c r="AT2126" s="196" t="s">
        <v>0</v>
      </c>
      <c r="AU2126" s="197"/>
      <c r="AV2126" s="36"/>
      <c r="AW2126" s="7" t="s">
        <v>139</v>
      </c>
      <c r="AX2126" s="8"/>
      <c r="AY2126" s="8" t="s">
        <v>140</v>
      </c>
      <c r="AZ2126" s="9"/>
      <c r="BA2126" s="20"/>
      <c r="BB2126" s="194" t="s">
        <v>119</v>
      </c>
      <c r="BC2126" s="195"/>
      <c r="BD2126" s="196" t="s">
        <v>120</v>
      </c>
      <c r="BE2126" s="197"/>
      <c r="BF2126" s="36"/>
      <c r="BG2126" s="190" t="s">
        <v>143</v>
      </c>
      <c r="BH2126" s="191"/>
      <c r="BI2126" s="192" t="s">
        <v>144</v>
      </c>
      <c r="BJ2126" s="193"/>
      <c r="BK2126" s="36"/>
      <c r="BL2126" s="194" t="s">
        <v>123</v>
      </c>
      <c r="BM2126" s="195"/>
      <c r="BN2126" s="196" t="s">
        <v>124</v>
      </c>
      <c r="BO2126" s="197"/>
      <c r="BP2126" s="36"/>
      <c r="BQ2126" s="7" t="s">
        <v>147</v>
      </c>
      <c r="BR2126" s="8"/>
      <c r="BS2126" s="8" t="s">
        <v>148</v>
      </c>
      <c r="BT2126" s="9"/>
      <c r="BU2126" s="20"/>
      <c r="BV2126" s="194" t="s">
        <v>127</v>
      </c>
      <c r="BW2126" s="195"/>
      <c r="BX2126" s="196" t="s">
        <v>128</v>
      </c>
      <c r="BY2126" s="197"/>
      <c r="BZ2126" s="36"/>
      <c r="CA2126" s="7" t="s">
        <v>151</v>
      </c>
      <c r="CB2126" s="8"/>
      <c r="CC2126" s="8" t="s">
        <v>152</v>
      </c>
      <c r="CD2126" s="9"/>
      <c r="CE2126" s="36"/>
      <c r="CF2126" s="194" t="s">
        <v>131</v>
      </c>
      <c r="CG2126" s="195"/>
      <c r="CH2126" s="196" t="s">
        <v>132</v>
      </c>
      <c r="CI2126" s="197"/>
      <c r="CJ2126" s="23"/>
      <c r="CK2126" s="7" t="s">
        <v>156</v>
      </c>
      <c r="CL2126" s="8"/>
      <c r="CM2126" s="8" t="s">
        <v>157</v>
      </c>
      <c r="CN2126" s="9"/>
      <c r="CO2126" s="23"/>
      <c r="CP2126" s="194" t="s">
        <v>160</v>
      </c>
      <c r="CQ2126" s="195"/>
      <c r="CR2126" s="196" t="s">
        <v>132</v>
      </c>
      <c r="CS2126" s="197"/>
      <c r="CU2126" s="26" t="s">
        <v>15</v>
      </c>
      <c r="CW2126" s="52" t="s">
        <v>46</v>
      </c>
    </row>
    <row r="2127" spans="1:101" ht="18" customHeight="1" thickTop="1" thickBot="1">
      <c r="B2127" s="34">
        <v>5.65</v>
      </c>
      <c r="D2127" s="11">
        <v>1</v>
      </c>
      <c r="E2127" s="12">
        <v>0</v>
      </c>
      <c r="F2127" s="13">
        <v>0</v>
      </c>
      <c r="G2127" s="14">
        <v>0</v>
      </c>
      <c r="H2127" s="10"/>
      <c r="I2127" s="11">
        <v>1</v>
      </c>
      <c r="J2127" s="12">
        <v>0</v>
      </c>
      <c r="K2127" s="13">
        <v>0</v>
      </c>
      <c r="L2127" s="40">
        <f t="shared" ref="L2127" si="22572">$B2127*$J$4</f>
        <v>8.0627760000000013</v>
      </c>
      <c r="N2127" s="1">
        <f t="shared" ref="N2127" si="22573">D2127*I2127+F2127*I2130-E2127*J2127-G2127*J2130</f>
        <v>1</v>
      </c>
      <c r="O2127" s="4">
        <f t="shared" ref="O2127" si="22574">(D2127*J2127+E2127*I2127+F2127*J2130+G2127*I2130)</f>
        <v>0</v>
      </c>
      <c r="P2127" s="2">
        <f t="shared" ref="P2127" si="22575">D2127*K2127+F2127*K2130-E2127*L2127-G2127*L2130</f>
        <v>0</v>
      </c>
      <c r="Q2127" s="3">
        <f t="shared" ref="Q2127" si="22576">(D2127*L2127+E2127*K2127+F2127*L2130+G2127*K2130)</f>
        <v>8.0627760000000013</v>
      </c>
      <c r="S2127" s="11">
        <v>1</v>
      </c>
      <c r="T2127" s="12">
        <v>0</v>
      </c>
      <c r="U2127" s="13">
        <v>0</v>
      </c>
      <c r="V2127" s="13">
        <v>0</v>
      </c>
      <c r="W2127" s="20"/>
      <c r="X2127" s="1">
        <f t="shared" ref="X2127" si="22577">N2127*S2127+P2127*S2130-O2127*T2127-Q2127*T2130</f>
        <v>-81.202516906112024</v>
      </c>
      <c r="Y2127" s="4">
        <f t="shared" ref="Y2127" si="22578">(N2127*T2127+O2127*S2127+P2127*T2130+Q2127*S2130)</f>
        <v>0</v>
      </c>
      <c r="Z2127" s="2">
        <f t="shared" ref="Z2127" si="22579">N2127*U2127+P2127*U2130-O2127*V2127-Q2127*V2130</f>
        <v>0</v>
      </c>
      <c r="AA2127" s="3">
        <f t="shared" ref="AA2127" si="22580">(N2127*V2127+O2127*U2127+P2127*V2130+Q2127*U2130)</f>
        <v>8.0627760000000013</v>
      </c>
      <c r="AB2127" s="20"/>
      <c r="AC2127" s="11">
        <v>1</v>
      </c>
      <c r="AD2127" s="12">
        <v>0</v>
      </c>
      <c r="AE2127" s="13">
        <v>0</v>
      </c>
      <c r="AF2127" s="40">
        <f t="shared" ref="AF2127" si="22581">$B2127*$AD$4</f>
        <v>9.6755685000000007</v>
      </c>
      <c r="AG2127" s="20"/>
      <c r="AH2127" s="1">
        <f t="shared" ref="AH2127" si="22582">X2127*AC2127+Z2127*AC2130-Y2127*AD2127-AA2127*AD2130</f>
        <v>-81.202516906112024</v>
      </c>
      <c r="AI2127" s="4">
        <f t="shared" ref="AI2127" si="22583">(X2127*AD2127+Y2127*AC2127+Z2127*AD2130+AA2127*AC2130)</f>
        <v>0</v>
      </c>
      <c r="AJ2127" s="2">
        <f t="shared" ref="AJ2127" si="22584">X2127*AE2127+Z2127*AE2130-Y2127*AF2127-AA2127*AF2130</f>
        <v>0</v>
      </c>
      <c r="AK2127" s="3">
        <f t="shared" ref="AK2127" si="22585">(X2127*AF2127+Y2127*AE2127+Z2127*AF2130+AA2127*AE2130)</f>
        <v>-777.61773869749504</v>
      </c>
      <c r="AL2127" s="20"/>
      <c r="AM2127" s="11">
        <v>1</v>
      </c>
      <c r="AN2127" s="12">
        <v>0</v>
      </c>
      <c r="AO2127" s="13">
        <v>0</v>
      </c>
      <c r="AP2127" s="14">
        <v>0</v>
      </c>
      <c r="AR2127" s="1">
        <f t="shared" ref="AR2127" si="22586">AH2127*AM2127+AJ2127*AM2130-AI2127*AN2127-AK2127*AN2130</f>
        <v>8291.8306996996689</v>
      </c>
      <c r="AS2127" s="4">
        <f t="shared" ref="AS2127" si="22587">(AH2127*AN2127+AI2127*AM2127+AJ2127*AN2130+AK2127*AM2130)</f>
        <v>0</v>
      </c>
      <c r="AT2127" s="2">
        <f t="shared" ref="AT2127" si="22588">AH2127*AO2127+AJ2127*AO2130-AI2127*AP2127-AK2127*AP2130</f>
        <v>0</v>
      </c>
      <c r="AU2127" s="3">
        <f t="shared" ref="AU2127" si="22589">(AH2127*AP2127+AI2127*AO2127+AJ2127*AP2130+AK2127*AO2130)</f>
        <v>-777.61773869749504</v>
      </c>
      <c r="AV2127" s="20"/>
      <c r="AW2127" s="11">
        <v>1</v>
      </c>
      <c r="AX2127" s="12">
        <v>0</v>
      </c>
      <c r="AY2127" s="13">
        <v>0</v>
      </c>
      <c r="AZ2127" s="40">
        <f t="shared" ref="AZ2127" si="22590">$B2127*$AX$4</f>
        <v>9.6755685000000007</v>
      </c>
      <c r="BA2127" s="20"/>
      <c r="BB2127" s="1">
        <f t="shared" ref="BB2127" si="22591">AR2127*AW2127+AT2127*AW2130-AS2127*AX2127-AU2127*AX2130</f>
        <v>8291.8306996996689</v>
      </c>
      <c r="BC2127" s="4">
        <f t="shared" ref="BC2127" si="22592">(AR2127*AX2127+AS2127*AW2127+AT2127*AX2130+AU2127*AW2130)</f>
        <v>0</v>
      </c>
      <c r="BD2127" s="2">
        <f t="shared" ref="BD2127" si="22593">AR2127*AY2127+AT2127*AY2130-AS2127*AZ2127-AU2127*AZ2130</f>
        <v>0</v>
      </c>
      <c r="BE2127" s="3">
        <f t="shared" ref="BE2127" si="22594">(AR2127*AZ2127+AS2127*AY2127+AT2127*AZ2130+AU2127*AY2130)</f>
        <v>79450.558186649592</v>
      </c>
      <c r="BF2127" s="20"/>
      <c r="BG2127" s="11">
        <v>1</v>
      </c>
      <c r="BH2127" s="12">
        <v>0</v>
      </c>
      <c r="BI2127" s="13">
        <v>0</v>
      </c>
      <c r="BJ2127" s="14">
        <v>0</v>
      </c>
      <c r="BK2127" s="20"/>
      <c r="BL2127" s="1">
        <f t="shared" ref="BL2127" si="22595">BB2127*BG2127+BD2127*BG2130-BC2127*BH2127-BE2127*BH2130</f>
        <v>-801731.39858734724</v>
      </c>
      <c r="BM2127" s="4">
        <f t="shared" ref="BM2127" si="22596">(BB2127*BH2127+BC2127*BG2127+BD2127*BH2130+BE2127*BG2130)</f>
        <v>0</v>
      </c>
      <c r="BN2127" s="2">
        <f t="shared" ref="BN2127" si="22597">BB2127*BI2127+BD2127*BI2130-BC2127*BJ2127-BE2127*BJ2130</f>
        <v>0</v>
      </c>
      <c r="BO2127" s="3">
        <f t="shared" ref="BO2127" si="22598">(BB2127*BJ2127+BC2127*BI2127+BD2127*BJ2130+BE2127*BI2130)</f>
        <v>79450.558186649592</v>
      </c>
      <c r="BP2127" s="20"/>
      <c r="BQ2127" s="11">
        <v>1</v>
      </c>
      <c r="BR2127" s="12">
        <v>0</v>
      </c>
      <c r="BS2127" s="13">
        <v>0</v>
      </c>
      <c r="BT2127" s="40">
        <f t="shared" ref="BT2127" si="22599">$B2127*BR$4</f>
        <v>8.0627760000000013</v>
      </c>
      <c r="BU2127" s="20"/>
      <c r="BV2127" s="1">
        <f t="shared" ref="BV2127" si="22600">BL2127*BQ2127+BN2127*BQ2130-BM2127*BR2127-BO2127*BR2130</f>
        <v>-801731.39858734724</v>
      </c>
      <c r="BW2127" s="4">
        <f t="shared" ref="BW2127" si="22601">(BL2127*BR2127+BM2127*BQ2127+BN2127*BR2130+BO2127*BQ2130)</f>
        <v>0</v>
      </c>
      <c r="BX2127" s="2">
        <f t="shared" ref="BX2127" si="22602">BL2127*BS2127+BN2127*BS2130-BM2127*BT2127-BO2127*BT2130</f>
        <v>0</v>
      </c>
      <c r="BY2127" s="3">
        <f t="shared" ref="BY2127" si="22603">(BL2127*BT2127+BM2127*BS2127+BN2127*BT2130+BO2127*BS2130)</f>
        <v>-6384730.1207898492</v>
      </c>
      <c r="BZ2127" s="20"/>
      <c r="CA2127" s="11">
        <v>1</v>
      </c>
      <c r="CB2127" s="12">
        <v>0</v>
      </c>
      <c r="CC2127" s="13">
        <v>0</v>
      </c>
      <c r="CD2127" s="14">
        <v>0</v>
      </c>
      <c r="CE2127" s="20"/>
      <c r="CF2127" s="1">
        <f t="shared" ref="CF2127" si="22604">BV2127*CA2127+BX2127*CA2130-BW2127*CB2127-BY2127*CB2130</f>
        <v>28579596.288024832</v>
      </c>
      <c r="CG2127" s="4">
        <f t="shared" ref="CG2127" si="22605">(BV2127*CB2127+BW2127*CA2127+BX2127*CB2130+BY2127*CA2130)</f>
        <v>0</v>
      </c>
      <c r="CH2127" s="2">
        <f t="shared" ref="CH2127" si="22606">BV2127*CC2127+BX2127*CC2130-BW2127*CD2127-BY2127*CD2130</f>
        <v>0</v>
      </c>
      <c r="CI2127" s="3">
        <f t="shared" ref="CI2127" si="22607">(BV2127*CD2127+BW2127*CC2127+BX2127*CD2130+BY2127*CC2130)</f>
        <v>-6384730.1207898492</v>
      </c>
      <c r="CJ2127" s="28"/>
      <c r="CK2127" s="11">
        <v>1</v>
      </c>
      <c r="CL2127" s="12">
        <v>0</v>
      </c>
      <c r="CM2127" s="13">
        <v>0</v>
      </c>
      <c r="CN2127" s="14">
        <v>0</v>
      </c>
      <c r="CP2127" s="1">
        <f t="shared" ref="CP2127" si="22608">CF2127*CK2127+CH2127*CK2130-CG2127*CL2127-CI2127*CL2130</f>
        <v>28579596.288024832</v>
      </c>
      <c r="CQ2127" s="4">
        <f t="shared" ref="CQ2127" si="22609">(CF2127*CL2127+CG2127*CK2127+CH2127*CL2130+CI2127*CK2130)</f>
        <v>-6384730.1207898492</v>
      </c>
      <c r="CR2127" s="2">
        <f t="shared" ref="CR2127" si="22610">CF2127*CM2127+CH2127*CM2130-CG2127*CN2127-CI2127*CN2130</f>
        <v>0</v>
      </c>
      <c r="CS2127" s="3">
        <f t="shared" ref="CS2127" si="22611">(CF2127*CN2127+CG2127*CM2127+CH2127*CN2130+CI2127*CM2130)</f>
        <v>-6384730.1207898492</v>
      </c>
      <c r="CU2127" s="29">
        <f t="shared" ref="CU2127" si="22612">20*LOG(((1+$CL$4)/$CL$4)/((CP2127+CP2130)^2+(CQ2127+CQ2130)^2)^0.5)</f>
        <v>-156.54182029005833</v>
      </c>
      <c r="CW2127" s="53">
        <f t="shared" ref="CW2127" si="22613">((CP2127^2+CQ2127^2)^0.5)/((CP2130^2+CQ2130^2)^0.5)</f>
        <v>0.22340169036835317</v>
      </c>
    </row>
    <row r="2128" spans="1:101" ht="18" customHeight="1" thickBot="1">
      <c r="D2128" s="11"/>
      <c r="E2128" s="13"/>
      <c r="F2128" s="13"/>
      <c r="G2128" s="15"/>
      <c r="H2128" s="10"/>
      <c r="I2128" s="11"/>
      <c r="J2128" s="13"/>
      <c r="K2128" s="13"/>
      <c r="L2128" s="15"/>
      <c r="N2128" s="5"/>
      <c r="Q2128" s="6"/>
      <c r="S2128" s="11"/>
      <c r="T2128" s="13"/>
      <c r="U2128" s="13"/>
      <c r="V2128" s="15"/>
      <c r="W2128" s="20"/>
      <c r="X2128" s="5"/>
      <c r="AA2128" s="6"/>
      <c r="AB2128" s="20"/>
      <c r="AC2128" s="11"/>
      <c r="AD2128" s="13"/>
      <c r="AE2128" s="13"/>
      <c r="AF2128" s="15"/>
      <c r="AG2128" s="20"/>
      <c r="AH2128" s="5"/>
      <c r="AK2128" s="6"/>
      <c r="AL2128" s="20"/>
      <c r="AM2128" s="11"/>
      <c r="AN2128" s="13"/>
      <c r="AO2128" s="13"/>
      <c r="AP2128" s="15"/>
      <c r="AR2128" s="5"/>
      <c r="AU2128" s="6"/>
      <c r="AW2128" s="11"/>
      <c r="AX2128" s="13"/>
      <c r="AY2128" s="13"/>
      <c r="AZ2128" s="15"/>
      <c r="BA2128" s="20"/>
      <c r="BB2128" s="5"/>
      <c r="BE2128" s="6"/>
      <c r="BG2128" s="11"/>
      <c r="BH2128" s="13"/>
      <c r="BI2128" s="13"/>
      <c r="BJ2128" s="15"/>
      <c r="BL2128" s="5"/>
      <c r="BO2128" s="6"/>
      <c r="BQ2128" s="11"/>
      <c r="BR2128" s="13"/>
      <c r="BS2128" s="13"/>
      <c r="BT2128" s="15"/>
      <c r="BU2128" s="20"/>
      <c r="BV2128" s="5"/>
      <c r="BY2128" s="6"/>
      <c r="CA2128" s="11"/>
      <c r="CB2128" s="13"/>
      <c r="CC2128" s="13"/>
      <c r="CD2128" s="15"/>
      <c r="CF2128" s="5"/>
      <c r="CI2128" s="6"/>
      <c r="CK2128" s="11"/>
      <c r="CL2128" s="13"/>
      <c r="CM2128" s="13"/>
      <c r="CN2128" s="15"/>
      <c r="CP2128" s="5"/>
      <c r="CS2128" s="6"/>
      <c r="CW2128" s="54"/>
    </row>
    <row r="2129" spans="1:101" ht="18" customHeight="1" thickBot="1">
      <c r="D2129" s="11" t="s">
        <v>101</v>
      </c>
      <c r="E2129" s="13"/>
      <c r="F2129" s="13" t="s">
        <v>102</v>
      </c>
      <c r="G2129" s="15"/>
      <c r="H2129" s="10"/>
      <c r="I2129" s="11" t="s">
        <v>106</v>
      </c>
      <c r="J2129" s="13"/>
      <c r="K2129" s="13" t="s">
        <v>105</v>
      </c>
      <c r="L2129" s="15"/>
      <c r="N2129" s="194" t="s">
        <v>16</v>
      </c>
      <c r="O2129" s="195"/>
      <c r="P2129" s="196" t="s">
        <v>17</v>
      </c>
      <c r="Q2129" s="197"/>
      <c r="S2129" s="11" t="s">
        <v>4</v>
      </c>
      <c r="T2129" s="13"/>
      <c r="U2129" s="13" t="s">
        <v>5</v>
      </c>
      <c r="V2129" s="15"/>
      <c r="W2129" s="20"/>
      <c r="X2129" s="194" t="s">
        <v>111</v>
      </c>
      <c r="Y2129" s="195"/>
      <c r="Z2129" s="196" t="s">
        <v>110</v>
      </c>
      <c r="AA2129" s="197"/>
      <c r="AB2129" s="20"/>
      <c r="AC2129" s="11" t="s">
        <v>18</v>
      </c>
      <c r="AD2129" s="13"/>
      <c r="AE2129" s="13" t="s">
        <v>19</v>
      </c>
      <c r="AF2129" s="15"/>
      <c r="AG2129" s="20"/>
      <c r="AH2129" s="194" t="s">
        <v>114</v>
      </c>
      <c r="AI2129" s="195"/>
      <c r="AJ2129" s="196" t="s">
        <v>115</v>
      </c>
      <c r="AK2129" s="197"/>
      <c r="AL2129" s="20"/>
      <c r="AM2129" s="11" t="s">
        <v>138</v>
      </c>
      <c r="AN2129" s="13"/>
      <c r="AO2129" s="13" t="s">
        <v>137</v>
      </c>
      <c r="AP2129" s="15"/>
      <c r="AR2129" s="194" t="s">
        <v>117</v>
      </c>
      <c r="AS2129" s="195"/>
      <c r="AT2129" s="196" t="s">
        <v>118</v>
      </c>
      <c r="AU2129" s="197"/>
      <c r="AV2129" s="36"/>
      <c r="AW2129" s="11" t="s">
        <v>142</v>
      </c>
      <c r="AX2129" s="13"/>
      <c r="AY2129" s="13" t="s">
        <v>141</v>
      </c>
      <c r="AZ2129" s="15"/>
      <c r="BA2129" s="20"/>
      <c r="BB2129" s="194" t="s">
        <v>122</v>
      </c>
      <c r="BC2129" s="195"/>
      <c r="BD2129" s="196" t="s">
        <v>121</v>
      </c>
      <c r="BE2129" s="197"/>
      <c r="BF2129" s="36"/>
      <c r="BG2129" s="11" t="s">
        <v>145</v>
      </c>
      <c r="BH2129" s="13"/>
      <c r="BI2129" s="13" t="s">
        <v>146</v>
      </c>
      <c r="BJ2129" s="15"/>
      <c r="BK2129" s="36"/>
      <c r="BL2129" s="194" t="s">
        <v>125</v>
      </c>
      <c r="BM2129" s="195"/>
      <c r="BN2129" s="196" t="s">
        <v>126</v>
      </c>
      <c r="BO2129" s="197"/>
      <c r="BP2129" s="36"/>
      <c r="BQ2129" s="11" t="s">
        <v>150</v>
      </c>
      <c r="BR2129" s="13"/>
      <c r="BS2129" s="13" t="s">
        <v>149</v>
      </c>
      <c r="BT2129" s="15"/>
      <c r="BU2129" s="20"/>
      <c r="BV2129" s="194" t="s">
        <v>129</v>
      </c>
      <c r="BW2129" s="195"/>
      <c r="BX2129" s="196" t="s">
        <v>130</v>
      </c>
      <c r="BY2129" s="197"/>
      <c r="BZ2129" s="36"/>
      <c r="CA2129" s="11" t="s">
        <v>154</v>
      </c>
      <c r="CB2129" s="13"/>
      <c r="CC2129" s="13" t="s">
        <v>153</v>
      </c>
      <c r="CD2129" s="15"/>
      <c r="CE2129" s="36"/>
      <c r="CF2129" s="194" t="s">
        <v>134</v>
      </c>
      <c r="CG2129" s="195"/>
      <c r="CH2129" s="196" t="s">
        <v>133</v>
      </c>
      <c r="CI2129" s="197"/>
      <c r="CK2129" s="11" t="s">
        <v>159</v>
      </c>
      <c r="CL2129" s="13"/>
      <c r="CM2129" s="13" t="s">
        <v>158</v>
      </c>
      <c r="CN2129" s="15"/>
      <c r="CP2129" s="109" t="s">
        <v>161</v>
      </c>
      <c r="CQ2129" s="110"/>
      <c r="CR2129" s="111" t="s">
        <v>162</v>
      </c>
      <c r="CS2129" s="112"/>
      <c r="CU2129" s="38" t="s">
        <v>29</v>
      </c>
      <c r="CW2129" s="55" t="s">
        <v>47</v>
      </c>
    </row>
    <row r="2130" spans="1:101" ht="18" customHeight="1" thickTop="1" thickBot="1">
      <c r="D2130" s="16">
        <v>0</v>
      </c>
      <c r="E2130" s="17">
        <f t="shared" ref="E2130" si="22614">$B2127*$E$4</f>
        <v>4.6018119999999998</v>
      </c>
      <c r="F2130" s="18">
        <v>1</v>
      </c>
      <c r="G2130" s="19">
        <v>0</v>
      </c>
      <c r="H2130" s="10"/>
      <c r="I2130" s="16">
        <v>0</v>
      </c>
      <c r="J2130" s="17">
        <v>0</v>
      </c>
      <c r="K2130" s="18">
        <v>1</v>
      </c>
      <c r="L2130" s="19">
        <v>0</v>
      </c>
      <c r="N2130" s="1">
        <f t="shared" ref="N2130" si="22615">D2130*I2127+F2130*I2130-E2130*J2127-G2130*J2130</f>
        <v>0</v>
      </c>
      <c r="O2130" s="4">
        <f t="shared" ref="O2130" si="22616">(D2130*J2127+E2130*I2127+F2130*J2130+G2130*I2130)</f>
        <v>4.6018119999999998</v>
      </c>
      <c r="P2130" s="2">
        <f t="shared" ref="P2130" si="22617">D2130*K2127+F2130*K2130-E2130*L2127-G2130*L2130</f>
        <v>-36.103379350112007</v>
      </c>
      <c r="Q2130" s="3">
        <f t="shared" ref="Q2130" si="22618">(D2130*L2127+E2130*K2127+F2130*L2130+G2130*K2130)</f>
        <v>0</v>
      </c>
      <c r="S2130" s="16">
        <v>0</v>
      </c>
      <c r="T2130" s="17">
        <f t="shared" ref="T2130" si="22619">$B2127*$T$4</f>
        <v>10.195312000000001</v>
      </c>
      <c r="U2130" s="18">
        <v>1</v>
      </c>
      <c r="V2130" s="19">
        <v>0</v>
      </c>
      <c r="W2130" s="20"/>
      <c r="X2130" s="1">
        <f t="shared" ref="X2130" si="22620">N2130*S2127+P2130*S2130-O2130*T2127-Q2130*T2130</f>
        <v>0</v>
      </c>
      <c r="Y2130" s="4">
        <f t="shared" ref="Y2130" si="22621">(N2130*T2127+O2130*S2127+P2130*T2130+Q2130*S2130)</f>
        <v>-363.48340472874918</v>
      </c>
      <c r="Z2130" s="2">
        <f t="shared" ref="Z2130" si="22622">N2130*U2127+P2130*U2130-O2130*V2127-Q2130*V2130</f>
        <v>-36.103379350112007</v>
      </c>
      <c r="AA2130" s="3">
        <f t="shared" ref="AA2130" si="22623">(N2130*V2127+O2130*U2127+P2130*V2130+Q2130*U2130)</f>
        <v>0</v>
      </c>
      <c r="AB2130" s="20"/>
      <c r="AC2130" s="16">
        <v>0</v>
      </c>
      <c r="AD2130" s="17">
        <v>0</v>
      </c>
      <c r="AE2130" s="18">
        <v>1</v>
      </c>
      <c r="AF2130" s="19">
        <v>0</v>
      </c>
      <c r="AG2130" s="20"/>
      <c r="AH2130" s="1">
        <f t="shared" ref="AH2130" si="22624">X2130*AC2127+Z2130*AC2130-Y2130*AD2127-AA2130*AD2130</f>
        <v>0</v>
      </c>
      <c r="AI2130" s="4">
        <f t="shared" ref="AI2130" si="22625">(X2130*AD2127+Y2130*AC2127+Z2130*AD2130+AA2130*AC2130)</f>
        <v>-363.48340472874918</v>
      </c>
      <c r="AJ2130" s="2">
        <f t="shared" ref="AJ2130" si="22626">X2130*AE2127+Z2130*AE2130-Y2130*AF2127-AA2130*AF2130</f>
        <v>3480.8052017161249</v>
      </c>
      <c r="AK2130" s="3">
        <f t="shared" ref="AK2130" si="22627">(X2130*AF2127+Y2130*AE2127+Z2130*AF2130+AA2130*AE2130)</f>
        <v>0</v>
      </c>
      <c r="AL2130" s="20"/>
      <c r="AM2130" s="16">
        <v>0</v>
      </c>
      <c r="AN2130" s="17">
        <f t="shared" ref="AN2130" si="22628">$B2127*$AN$4</f>
        <v>10.767544000000001</v>
      </c>
      <c r="AO2130" s="18">
        <v>1</v>
      </c>
      <c r="AP2130" s="19">
        <v>0</v>
      </c>
      <c r="AR2130" s="1">
        <f t="shared" ref="AR2130" si="22629">AH2130*AM2127+AJ2130*AM2130-AI2130*AN2127-AK2130*AN2130</f>
        <v>0</v>
      </c>
      <c r="AS2130" s="4">
        <f t="shared" ref="AS2130" si="22630">(AH2130*AN2127+AI2130*AM2127+AJ2130*AN2130+AK2130*AM2130)</f>
        <v>37116.239760178505</v>
      </c>
      <c r="AT2130" s="2">
        <f t="shared" ref="AT2130" si="22631">AH2130*AO2127+AJ2130*AO2130-AI2130*AP2127-AK2130*AP2130</f>
        <v>3480.8052017161249</v>
      </c>
      <c r="AU2130" s="3">
        <f t="shared" ref="AU2130" si="22632">(AH2130*AP2127+AI2130*AO2127+AJ2130*AP2130+AK2130*AO2130)</f>
        <v>0</v>
      </c>
      <c r="AV2130" s="20"/>
      <c r="AW2130" s="16">
        <v>0</v>
      </c>
      <c r="AX2130" s="17">
        <v>0</v>
      </c>
      <c r="AY2130" s="18">
        <v>1</v>
      </c>
      <c r="AZ2130" s="19">
        <v>0</v>
      </c>
      <c r="BA2130" s="20"/>
      <c r="BB2130" s="1">
        <f t="shared" ref="BB2130" si="22633">AR2130*AW2127+AT2130*AW2130-AS2130*AX2127-AU2130*AX2130</f>
        <v>0</v>
      </c>
      <c r="BC2130" s="4">
        <f t="shared" ref="BC2130" si="22634">(AR2130*AX2127+AS2130*AW2127+AT2130*AX2130+AU2130*AW2130)</f>
        <v>37116.239760178505</v>
      </c>
      <c r="BD2130" s="2">
        <f t="shared" ref="BD2130" si="22635">AR2130*AY2127+AT2130*AY2130-AS2130*AZ2127-AU2130*AZ2130</f>
        <v>-355639.91506031458</v>
      </c>
      <c r="BE2130" s="3">
        <f t="shared" ref="BE2130" si="22636">(AR2130*AZ2127+AS2130*AY2127+AT2130*AZ2130+AU2130*AY2130)</f>
        <v>0</v>
      </c>
      <c r="BF2130" s="20"/>
      <c r="BG2130" s="16">
        <v>0</v>
      </c>
      <c r="BH2130" s="17">
        <f t="shared" ref="BH2130" si="22637">$B2127*$BH$4</f>
        <v>10.195312000000001</v>
      </c>
      <c r="BI2130" s="18">
        <v>1</v>
      </c>
      <c r="BJ2130" s="19">
        <v>0</v>
      </c>
      <c r="BK2130" s="20"/>
      <c r="BL2130" s="1">
        <f t="shared" ref="BL2130" si="22638">BB2130*BG2127+BD2130*BG2130-BC2130*BH2127-BE2130*BH2130</f>
        <v>0</v>
      </c>
      <c r="BM2130" s="4">
        <f t="shared" ref="BM2130" si="22639">(BB2130*BH2127+BC2130*BG2127+BD2130*BH2130+BE2130*BG2130)</f>
        <v>-3588743.653933228</v>
      </c>
      <c r="BN2130" s="2">
        <f t="shared" ref="BN2130" si="22640">BB2130*BI2127+BD2130*BI2130-BC2130*BJ2127-BE2130*BJ2130</f>
        <v>-355639.91506031458</v>
      </c>
      <c r="BO2130" s="3">
        <f t="shared" ref="BO2130" si="22641">(BB2130*BJ2127+BC2130*BI2127+BD2130*BJ2130+BE2130*BI2130)</f>
        <v>0</v>
      </c>
      <c r="BP2130" s="20"/>
      <c r="BQ2130" s="16">
        <v>0</v>
      </c>
      <c r="BR2130" s="17">
        <v>0</v>
      </c>
      <c r="BS2130" s="18">
        <v>1</v>
      </c>
      <c r="BT2130" s="19">
        <v>0</v>
      </c>
      <c r="BU2130" s="20"/>
      <c r="BV2130" s="1">
        <f t="shared" ref="BV2130" si="22642">BL2130*BQ2127+BN2130*BQ2130-BM2130*BR2127-BO2130*BR2130</f>
        <v>0</v>
      </c>
      <c r="BW2130" s="4">
        <f t="shared" ref="BW2130" si="22643">(BL2130*BR2127+BM2130*BQ2127+BN2130*BR2130+BO2130*BQ2130)</f>
        <v>-3588743.653933228</v>
      </c>
      <c r="BX2130" s="2">
        <f t="shared" ref="BX2130" si="22644">BL2130*BS2127+BN2130*BS2130-BM2130*BT2127-BO2130*BT2130</f>
        <v>28579596.288024824</v>
      </c>
      <c r="BY2130" s="3">
        <f t="shared" ref="BY2130" si="22645">(BL2130*BT2127+BM2130*BS2127+BN2130*BT2130+BO2130*BS2130)</f>
        <v>0</v>
      </c>
      <c r="BZ2130" s="20"/>
      <c r="CA2130" s="16">
        <v>0</v>
      </c>
      <c r="CB2130" s="17">
        <f t="shared" ref="CB2130" si="22646">$B2127*$CB$4</f>
        <v>4.6018119999999998</v>
      </c>
      <c r="CC2130" s="18">
        <v>1</v>
      </c>
      <c r="CD2130" s="19">
        <v>0</v>
      </c>
      <c r="CE2130" s="20"/>
      <c r="CF2130" s="1">
        <f t="shared" ref="CF2130" si="22647">BV2130*CA2127+BX2130*CA2130-BW2130*CB2127-BY2130*CB2130</f>
        <v>0</v>
      </c>
      <c r="CG2130" s="4">
        <f t="shared" ref="CG2130" si="22648">(BV2130*CB2127+BW2130*CA2127+BX2130*CB2130+BY2130*CA2130)</f>
        <v>127929185.49945486</v>
      </c>
      <c r="CH2130" s="2">
        <f t="shared" ref="CH2130" si="22649">BV2130*CC2127+BX2130*CC2130-BW2130*CD2127-BY2130*CD2130</f>
        <v>28579596.288024824</v>
      </c>
      <c r="CI2130" s="3">
        <f t="shared" ref="CI2130" si="22650">(BV2130*CD2127+BW2130*CC2127+BX2130*CD2130+BY2130*CC2130)</f>
        <v>0</v>
      </c>
      <c r="CK2130" s="16">
        <f t="shared" ref="CK2130" si="22651">1/$CL$4</f>
        <v>1</v>
      </c>
      <c r="CL2130" s="17">
        <v>0</v>
      </c>
      <c r="CM2130" s="18">
        <v>1</v>
      </c>
      <c r="CN2130" s="19">
        <v>0</v>
      </c>
      <c r="CP2130" s="1">
        <f t="shared" ref="CP2130" si="22652">CF2130*CK2127+CH2130*CK2130-CG2130*CL2127-CI2130*CL2130</f>
        <v>28579596.288024824</v>
      </c>
      <c r="CQ2130" s="4">
        <f t="shared" ref="CQ2130" si="22653">(CF2130*CL2127+CG2130*CK2127+CH2130*CL2130+CI2130*CK2130)</f>
        <v>127929185.49945486</v>
      </c>
      <c r="CR2130" s="2">
        <f t="shared" ref="CR2130" si="22654">CF2130*CM2127+CH2130*CM2130-CG2130*CN2127-CI2130*CN2130</f>
        <v>28579596.288024824</v>
      </c>
      <c r="CS2130" s="3">
        <f t="shared" ref="CS2130" si="22655">(CF2130*CN2127+CG2130*CM2127+CH2130*CN2130+CI2130*CM2130)</f>
        <v>0</v>
      </c>
      <c r="CU2130" s="39">
        <f t="shared" ref="CU2130" si="22656">(180/PI())*ATAN(-1*(CQ2127/CP2127))</f>
        <v>12.59318998123776</v>
      </c>
      <c r="CW2130" s="56">
        <f t="shared" ref="CW2130" si="22657">20*LOG(((1-(10^(CU2127/20)^2)*(1-((1-CW2127)/(1+CW2127))^2))^0.5))</f>
        <v>0</v>
      </c>
    </row>
    <row r="2131" spans="1:101" ht="18" customHeight="1">
      <c r="E2131" s="20"/>
      <c r="F2131" s="20"/>
      <c r="G2131" s="20"/>
      <c r="H2131" s="20"/>
      <c r="I2131" s="20"/>
      <c r="J2131" s="20"/>
      <c r="K2131" s="20"/>
      <c r="L2131" s="20"/>
      <c r="M2131" s="20"/>
      <c r="N2131" s="20"/>
      <c r="O2131" s="20"/>
      <c r="P2131" s="20"/>
      <c r="Q2131" s="20"/>
      <c r="R2131" s="20"/>
      <c r="S2131" s="20"/>
      <c r="T2131" s="20"/>
      <c r="U2131" s="20"/>
      <c r="V2131" s="20"/>
      <c r="W2131" s="20"/>
      <c r="X2131" s="20"/>
      <c r="Y2131" s="20"/>
      <c r="Z2131" s="20"/>
      <c r="AA2131" s="20"/>
      <c r="AB2131" s="30"/>
      <c r="AC2131" s="20"/>
      <c r="AD2131" s="20"/>
      <c r="AE2131" s="20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</row>
    <row r="2132" spans="1:101" ht="18" customHeight="1"/>
    <row r="2133" spans="1:101" ht="18" customHeight="1" thickBot="1">
      <c r="A2133" s="23"/>
      <c r="B2133" s="23"/>
      <c r="C2133" s="23"/>
      <c r="D2133" s="20" t="s">
        <v>6</v>
      </c>
      <c r="E2133" s="20"/>
      <c r="F2133" s="20"/>
      <c r="G2133" s="20"/>
      <c r="H2133" s="20"/>
      <c r="I2133" s="20" t="s">
        <v>7</v>
      </c>
      <c r="J2133" s="20"/>
      <c r="K2133" s="20"/>
      <c r="L2133" s="20"/>
      <c r="M2133" s="23"/>
      <c r="N2133" s="23"/>
      <c r="O2133" s="24" t="s">
        <v>8</v>
      </c>
      <c r="P2133" s="23"/>
      <c r="Q2133" s="23"/>
      <c r="R2133" s="23"/>
      <c r="S2133" s="20"/>
      <c r="T2133" s="20" t="s">
        <v>9</v>
      </c>
      <c r="U2133" s="23"/>
      <c r="V2133" s="23"/>
      <c r="W2133" s="23"/>
      <c r="X2133" s="23"/>
      <c r="Y2133" s="24" t="s">
        <v>10</v>
      </c>
      <c r="Z2133" s="23"/>
      <c r="AA2133" s="23"/>
      <c r="AB2133" s="23"/>
      <c r="AC2133" s="24" t="s">
        <v>11</v>
      </c>
      <c r="AD2133" s="20"/>
      <c r="AE2133" s="20"/>
      <c r="AF2133" s="20"/>
      <c r="AG2133" s="20"/>
      <c r="AH2133" s="23"/>
      <c r="AI2133" s="24" t="s">
        <v>12</v>
      </c>
      <c r="AJ2133" s="23"/>
      <c r="AK2133" s="23"/>
      <c r="AL2133" s="20"/>
      <c r="AM2133" s="24" t="s">
        <v>21</v>
      </c>
      <c r="AN2133" s="20"/>
      <c r="AO2133" s="23"/>
      <c r="AP2133" s="23"/>
      <c r="AQ2133" s="23"/>
      <c r="AR2133" s="23"/>
      <c r="AS2133" s="24" t="s">
        <v>87</v>
      </c>
      <c r="AT2133" s="23"/>
      <c r="AU2133" s="23"/>
      <c r="AV2133" s="23"/>
      <c r="AW2133" s="24" t="s">
        <v>22</v>
      </c>
      <c r="AX2133" s="20"/>
      <c r="AY2133" s="20"/>
      <c r="AZ2133" s="20"/>
      <c r="BA2133" s="20"/>
      <c r="BB2133" s="23"/>
      <c r="BC2133" s="24" t="s">
        <v>13</v>
      </c>
      <c r="BD2133" s="23"/>
      <c r="BE2133" s="23"/>
      <c r="BF2133" s="23"/>
      <c r="BG2133" s="24" t="s">
        <v>23</v>
      </c>
      <c r="BH2133" s="20"/>
      <c r="BI2133" s="23"/>
      <c r="BJ2133" s="23"/>
      <c r="BK2133" s="23"/>
      <c r="BL2133" s="23"/>
      <c r="BM2133" s="24" t="s">
        <v>24</v>
      </c>
      <c r="BN2133" s="23"/>
      <c r="BO2133" s="23"/>
      <c r="BP2133" s="23"/>
      <c r="BQ2133" s="24" t="s">
        <v>22</v>
      </c>
      <c r="BR2133" s="20"/>
      <c r="BS2133" s="20"/>
      <c r="BT2133" s="20"/>
      <c r="BU2133" s="20"/>
      <c r="BV2133" s="23"/>
      <c r="BW2133" s="24" t="s">
        <v>25</v>
      </c>
      <c r="BX2133" s="23"/>
      <c r="BY2133" s="23"/>
      <c r="BZ2133" s="23"/>
      <c r="CA2133" s="24" t="s">
        <v>23</v>
      </c>
      <c r="CB2133" s="20"/>
      <c r="CC2133" s="23"/>
      <c r="CD2133" s="23"/>
      <c r="CE2133" s="23"/>
      <c r="CF2133" s="23"/>
      <c r="CG2133" s="24" t="s">
        <v>88</v>
      </c>
      <c r="CH2133" s="23"/>
      <c r="CI2133" s="23"/>
      <c r="CJ2133" s="23"/>
      <c r="CK2133" s="24" t="s">
        <v>155</v>
      </c>
      <c r="CL2133" s="24"/>
      <c r="CM2133" s="23"/>
      <c r="CN2133" s="23"/>
      <c r="CO2133" s="23"/>
      <c r="CP2133" s="23"/>
      <c r="CQ2133" s="24" t="s">
        <v>89</v>
      </c>
      <c r="CR2133" s="23"/>
      <c r="CS2133" s="23"/>
    </row>
    <row r="2134" spans="1:101" ht="18" customHeight="1" thickBot="1">
      <c r="A2134" s="23"/>
      <c r="B2134" s="33"/>
      <c r="C2134" s="23"/>
      <c r="D2134" s="7" t="s">
        <v>99</v>
      </c>
      <c r="E2134" s="8"/>
      <c r="F2134" s="8" t="s">
        <v>100</v>
      </c>
      <c r="G2134" s="9"/>
      <c r="H2134" s="10"/>
      <c r="I2134" s="7" t="s">
        <v>103</v>
      </c>
      <c r="J2134" s="8"/>
      <c r="K2134" s="8" t="s">
        <v>104</v>
      </c>
      <c r="L2134" s="9"/>
      <c r="M2134" s="23"/>
      <c r="N2134" s="194" t="s">
        <v>74</v>
      </c>
      <c r="O2134" s="195"/>
      <c r="P2134" s="196" t="s">
        <v>75</v>
      </c>
      <c r="Q2134" s="197"/>
      <c r="R2134" s="23"/>
      <c r="S2134" s="7" t="s">
        <v>2</v>
      </c>
      <c r="T2134" s="8"/>
      <c r="U2134" s="8" t="s">
        <v>3</v>
      </c>
      <c r="V2134" s="9"/>
      <c r="W2134" s="20"/>
      <c r="X2134" s="194" t="s">
        <v>108</v>
      </c>
      <c r="Y2134" s="195"/>
      <c r="Z2134" s="196" t="s">
        <v>109</v>
      </c>
      <c r="AA2134" s="197"/>
      <c r="AB2134" s="20"/>
      <c r="AC2134" s="7" t="s">
        <v>107</v>
      </c>
      <c r="AD2134" s="8"/>
      <c r="AE2134" s="8" t="s">
        <v>14</v>
      </c>
      <c r="AF2134" s="9"/>
      <c r="AG2134" s="20"/>
      <c r="AH2134" s="194" t="s">
        <v>112</v>
      </c>
      <c r="AI2134" s="195"/>
      <c r="AJ2134" s="196" t="s">
        <v>113</v>
      </c>
      <c r="AK2134" s="197"/>
      <c r="AL2134" s="20"/>
      <c r="AM2134" s="106" t="s">
        <v>135</v>
      </c>
      <c r="AN2134" s="107"/>
      <c r="AO2134" s="107" t="s">
        <v>136</v>
      </c>
      <c r="AP2134" s="108"/>
      <c r="AQ2134" s="23"/>
      <c r="AR2134" s="194" t="s">
        <v>116</v>
      </c>
      <c r="AS2134" s="195"/>
      <c r="AT2134" s="196" t="s">
        <v>0</v>
      </c>
      <c r="AU2134" s="197"/>
      <c r="AV2134" s="36"/>
      <c r="AW2134" s="7" t="s">
        <v>139</v>
      </c>
      <c r="AX2134" s="8"/>
      <c r="AY2134" s="8" t="s">
        <v>140</v>
      </c>
      <c r="AZ2134" s="9"/>
      <c r="BA2134" s="20"/>
      <c r="BB2134" s="194" t="s">
        <v>119</v>
      </c>
      <c r="BC2134" s="195"/>
      <c r="BD2134" s="196" t="s">
        <v>120</v>
      </c>
      <c r="BE2134" s="197"/>
      <c r="BF2134" s="36"/>
      <c r="BG2134" s="190" t="s">
        <v>143</v>
      </c>
      <c r="BH2134" s="191"/>
      <c r="BI2134" s="192" t="s">
        <v>144</v>
      </c>
      <c r="BJ2134" s="193"/>
      <c r="BK2134" s="36"/>
      <c r="BL2134" s="194" t="s">
        <v>123</v>
      </c>
      <c r="BM2134" s="195"/>
      <c r="BN2134" s="196" t="s">
        <v>124</v>
      </c>
      <c r="BO2134" s="197"/>
      <c r="BP2134" s="36"/>
      <c r="BQ2134" s="7" t="s">
        <v>147</v>
      </c>
      <c r="BR2134" s="8"/>
      <c r="BS2134" s="8" t="s">
        <v>148</v>
      </c>
      <c r="BT2134" s="9"/>
      <c r="BU2134" s="20"/>
      <c r="BV2134" s="194" t="s">
        <v>127</v>
      </c>
      <c r="BW2134" s="195"/>
      <c r="BX2134" s="196" t="s">
        <v>128</v>
      </c>
      <c r="BY2134" s="197"/>
      <c r="BZ2134" s="36"/>
      <c r="CA2134" s="7" t="s">
        <v>151</v>
      </c>
      <c r="CB2134" s="8"/>
      <c r="CC2134" s="8" t="s">
        <v>152</v>
      </c>
      <c r="CD2134" s="9"/>
      <c r="CE2134" s="36"/>
      <c r="CF2134" s="194" t="s">
        <v>131</v>
      </c>
      <c r="CG2134" s="195"/>
      <c r="CH2134" s="196" t="s">
        <v>132</v>
      </c>
      <c r="CI2134" s="197"/>
      <c r="CJ2134" s="23"/>
      <c r="CK2134" s="7" t="s">
        <v>156</v>
      </c>
      <c r="CL2134" s="8"/>
      <c r="CM2134" s="8" t="s">
        <v>157</v>
      </c>
      <c r="CN2134" s="9"/>
      <c r="CO2134" s="23"/>
      <c r="CP2134" s="194" t="s">
        <v>160</v>
      </c>
      <c r="CQ2134" s="195"/>
      <c r="CR2134" s="196" t="s">
        <v>132</v>
      </c>
      <c r="CS2134" s="197"/>
      <c r="CU2134" s="26" t="s">
        <v>15</v>
      </c>
      <c r="CW2134" s="52" t="s">
        <v>46</v>
      </c>
    </row>
    <row r="2135" spans="1:101" ht="18" customHeight="1" thickTop="1" thickBot="1">
      <c r="B2135" s="34">
        <v>5.7</v>
      </c>
      <c r="D2135" s="11">
        <v>1</v>
      </c>
      <c r="E2135" s="12">
        <v>0</v>
      </c>
      <c r="F2135" s="13">
        <v>0</v>
      </c>
      <c r="G2135" s="14">
        <v>0</v>
      </c>
      <c r="H2135" s="10"/>
      <c r="I2135" s="11">
        <v>1</v>
      </c>
      <c r="J2135" s="12">
        <v>0</v>
      </c>
      <c r="K2135" s="13">
        <v>0</v>
      </c>
      <c r="L2135" s="40">
        <f t="shared" ref="L2135" si="22658">$B2135*$J$4</f>
        <v>8.1341280000000005</v>
      </c>
      <c r="N2135" s="1">
        <f t="shared" ref="N2135" si="22659">D2135*I2135+F2135*I2138-E2135*J2135-G2135*J2138</f>
        <v>1</v>
      </c>
      <c r="O2135" s="4">
        <f t="shared" ref="O2135" si="22660">(D2135*J2135+E2135*I2135+F2135*J2138+G2135*I2138)</f>
        <v>0</v>
      </c>
      <c r="P2135" s="2">
        <f t="shared" ref="P2135" si="22661">D2135*K2135+F2135*K2138-E2135*L2135-G2135*L2138</f>
        <v>0</v>
      </c>
      <c r="Q2135" s="3">
        <f t="shared" ref="Q2135" si="22662">(D2135*L2135+E2135*K2135+F2135*L2138+G2135*K2138)</f>
        <v>8.1341280000000005</v>
      </c>
      <c r="S2135" s="11">
        <v>1</v>
      </c>
      <c r="T2135" s="12">
        <v>0</v>
      </c>
      <c r="U2135" s="13">
        <v>0</v>
      </c>
      <c r="V2135" s="13">
        <v>0</v>
      </c>
      <c r="W2135" s="20"/>
      <c r="X2135" s="1">
        <f t="shared" ref="X2135" si="22663">N2135*S2135+P2135*S2138-O2135*T2135-Q2135*T2138</f>
        <v>-82.663866372608013</v>
      </c>
      <c r="Y2135" s="4">
        <f t="shared" ref="Y2135" si="22664">(N2135*T2135+O2135*S2135+P2135*T2138+Q2135*S2138)</f>
        <v>0</v>
      </c>
      <c r="Z2135" s="2">
        <f t="shared" ref="Z2135" si="22665">N2135*U2135+P2135*U2138-O2135*V2135-Q2135*V2138</f>
        <v>0</v>
      </c>
      <c r="AA2135" s="3">
        <f t="shared" ref="AA2135" si="22666">(N2135*V2135+O2135*U2135+P2135*V2138+Q2135*U2138)</f>
        <v>8.1341280000000005</v>
      </c>
      <c r="AB2135" s="20"/>
      <c r="AC2135" s="11">
        <v>1</v>
      </c>
      <c r="AD2135" s="12">
        <v>0</v>
      </c>
      <c r="AE2135" s="13">
        <v>0</v>
      </c>
      <c r="AF2135" s="40">
        <f t="shared" ref="AF2135" si="22667">$B2135*$AD$4</f>
        <v>9.7611930000000005</v>
      </c>
      <c r="AG2135" s="20"/>
      <c r="AH2135" s="1">
        <f t="shared" ref="AH2135" si="22668">X2135*AC2135+Z2135*AC2138-Y2135*AD2135-AA2135*AD2138</f>
        <v>-82.663866372608013</v>
      </c>
      <c r="AI2135" s="4">
        <f t="shared" ref="AI2135" si="22669">(X2135*AD2135+Y2135*AC2135+Z2135*AD2138+AA2135*AC2138)</f>
        <v>0</v>
      </c>
      <c r="AJ2135" s="2">
        <f t="shared" ref="AJ2135" si="22670">X2135*AE2135+Z2135*AE2138-Y2135*AF2135-AA2135*AF2138</f>
        <v>0</v>
      </c>
      <c r="AK2135" s="3">
        <f t="shared" ref="AK2135" si="22671">(X2135*AF2135+Y2135*AE2135+Z2135*AF2138+AA2135*AE2138)</f>
        <v>-798.76382578923676</v>
      </c>
      <c r="AL2135" s="20"/>
      <c r="AM2135" s="11">
        <v>1</v>
      </c>
      <c r="AN2135" s="12">
        <v>0</v>
      </c>
      <c r="AO2135" s="13">
        <v>0</v>
      </c>
      <c r="AP2135" s="14">
        <v>0</v>
      </c>
      <c r="AR2135" s="1">
        <f t="shared" ref="AR2135" si="22672">AH2135*AM2135+AJ2135*AM2138-AI2135*AN2135-AK2135*AN2138</f>
        <v>8594.1733808531371</v>
      </c>
      <c r="AS2135" s="4">
        <f t="shared" ref="AS2135" si="22673">(AH2135*AN2135+AI2135*AM2135+AJ2135*AN2138+AK2135*AM2138)</f>
        <v>0</v>
      </c>
      <c r="AT2135" s="2">
        <f t="shared" ref="AT2135" si="22674">AH2135*AO2135+AJ2135*AO2138-AI2135*AP2135-AK2135*AP2138</f>
        <v>0</v>
      </c>
      <c r="AU2135" s="3">
        <f t="shared" ref="AU2135" si="22675">(AH2135*AP2135+AI2135*AO2135+AJ2135*AP2138+AK2135*AO2138)</f>
        <v>-798.76382578923676</v>
      </c>
      <c r="AV2135" s="20"/>
      <c r="AW2135" s="11">
        <v>1</v>
      </c>
      <c r="AX2135" s="12">
        <v>0</v>
      </c>
      <c r="AY2135" s="13">
        <v>0</v>
      </c>
      <c r="AZ2135" s="40">
        <f t="shared" ref="AZ2135" si="22676">$B2135*$AX$4</f>
        <v>9.7611930000000005</v>
      </c>
      <c r="BA2135" s="20"/>
      <c r="BB2135" s="1">
        <f t="shared" ref="BB2135" si="22677">AR2135*AW2135+AT2135*AW2138-AS2135*AX2135-AU2135*AX2138</f>
        <v>8594.1733808531371</v>
      </c>
      <c r="BC2135" s="4">
        <f t="shared" ref="BC2135" si="22678">(AR2135*AX2135+AS2135*AW2135+AT2135*AX2138+AU2135*AW2138)</f>
        <v>0</v>
      </c>
      <c r="BD2135" s="2">
        <f t="shared" ref="BD2135" si="22679">AR2135*AY2135+AT2135*AY2138-AS2135*AZ2135-AU2135*AZ2138</f>
        <v>0</v>
      </c>
      <c r="BE2135" s="3">
        <f t="shared" ref="BE2135" si="22680">(AR2135*AZ2135+AS2135*AY2135+AT2135*AZ2138+AU2135*AY2138)</f>
        <v>83090.621220180736</v>
      </c>
      <c r="BF2135" s="20"/>
      <c r="BG2135" s="11">
        <v>1</v>
      </c>
      <c r="BH2135" s="12">
        <v>0</v>
      </c>
      <c r="BI2135" s="13">
        <v>0</v>
      </c>
      <c r="BJ2135" s="14">
        <v>0</v>
      </c>
      <c r="BK2135" s="20"/>
      <c r="BL2135" s="1">
        <f t="shared" ref="BL2135" si="22681">BB2135*BG2135+BD2135*BG2138-BC2135*BH2135-BE2135*BH2138</f>
        <v>-846037.40244167973</v>
      </c>
      <c r="BM2135" s="4">
        <f t="shared" ref="BM2135" si="22682">(BB2135*BH2135+BC2135*BG2135+BD2135*BH2138+BE2135*BG2138)</f>
        <v>0</v>
      </c>
      <c r="BN2135" s="2">
        <f t="shared" ref="BN2135" si="22683">BB2135*BI2135+BD2135*BI2138-BC2135*BJ2135-BE2135*BJ2138</f>
        <v>0</v>
      </c>
      <c r="BO2135" s="3">
        <f t="shared" ref="BO2135" si="22684">(BB2135*BJ2135+BC2135*BI2135+BD2135*BJ2138+BE2135*BI2138)</f>
        <v>83090.621220180736</v>
      </c>
      <c r="BP2135" s="20"/>
      <c r="BQ2135" s="11">
        <v>1</v>
      </c>
      <c r="BR2135" s="12">
        <v>0</v>
      </c>
      <c r="BS2135" s="13">
        <v>0</v>
      </c>
      <c r="BT2135" s="40">
        <f t="shared" ref="BT2135" si="22685">$B2135*BR$4</f>
        <v>8.1341280000000005</v>
      </c>
      <c r="BU2135" s="20"/>
      <c r="BV2135" s="1">
        <f t="shared" ref="BV2135" si="22686">BL2135*BQ2135+BN2135*BQ2138-BM2135*BR2135-BO2135*BR2138</f>
        <v>-846037.40244167973</v>
      </c>
      <c r="BW2135" s="4">
        <f t="shared" ref="BW2135" si="22687">(BL2135*BR2135+BM2135*BQ2135+BN2135*BR2138+BO2135*BQ2138)</f>
        <v>0</v>
      </c>
      <c r="BX2135" s="2">
        <f t="shared" ref="BX2135" si="22688">BL2135*BS2135+BN2135*BS2138-BM2135*BT2135-BO2135*BT2138</f>
        <v>0</v>
      </c>
      <c r="BY2135" s="3">
        <f t="shared" ref="BY2135" si="22689">(BL2135*BT2135+BM2135*BS2135+BN2135*BT2138+BO2135*BS2138)</f>
        <v>-6798685.9030279554</v>
      </c>
      <c r="BZ2135" s="20"/>
      <c r="CA2135" s="11">
        <v>1</v>
      </c>
      <c r="CB2135" s="12">
        <v>0</v>
      </c>
      <c r="CC2135" s="13">
        <v>0</v>
      </c>
      <c r="CD2135" s="14">
        <v>0</v>
      </c>
      <c r="CE2135" s="20"/>
      <c r="CF2135" s="1">
        <f t="shared" ref="CF2135" si="22690">BV2135*CA2135+BX2135*CA2138-BW2135*CB2135-BY2135*CB2138</f>
        <v>30717106.655058112</v>
      </c>
      <c r="CG2135" s="4">
        <f t="shared" ref="CG2135" si="22691">(BV2135*CB2135+BW2135*CA2135+BX2135*CB2138+BY2135*CA2138)</f>
        <v>0</v>
      </c>
      <c r="CH2135" s="2">
        <f t="shared" ref="CH2135" si="22692">BV2135*CC2135+BX2135*CC2138-BW2135*CD2135-BY2135*CD2138</f>
        <v>0</v>
      </c>
      <c r="CI2135" s="3">
        <f t="shared" ref="CI2135" si="22693">(BV2135*CD2135+BW2135*CC2135+BX2135*CD2138+BY2135*CC2138)</f>
        <v>-6798685.9030279554</v>
      </c>
      <c r="CJ2135" s="28"/>
      <c r="CK2135" s="11">
        <v>1</v>
      </c>
      <c r="CL2135" s="12">
        <v>0</v>
      </c>
      <c r="CM2135" s="13">
        <v>0</v>
      </c>
      <c r="CN2135" s="14">
        <v>0</v>
      </c>
      <c r="CP2135" s="1">
        <f t="shared" ref="CP2135" si="22694">CF2135*CK2135+CH2135*CK2138-CG2135*CL2135-CI2135*CL2138</f>
        <v>30717106.655058112</v>
      </c>
      <c r="CQ2135" s="4">
        <f t="shared" ref="CQ2135" si="22695">(CF2135*CL2135+CG2135*CK2135+CH2135*CL2138+CI2135*CK2138)</f>
        <v>-6798685.9030279554</v>
      </c>
      <c r="CR2135" s="2">
        <f t="shared" ref="CR2135" si="22696">CF2135*CM2135+CH2135*CM2138-CG2135*CN2135-CI2135*CN2138</f>
        <v>0</v>
      </c>
      <c r="CS2135" s="3">
        <f t="shared" ref="CS2135" si="22697">(CF2135*CN2135+CG2135*CM2135+CH2135*CN2138+CI2135*CM2138)</f>
        <v>-6798685.9030279554</v>
      </c>
      <c r="CU2135" s="29">
        <f t="shared" ref="CU2135" si="22698">20*LOG(((1+$CL$4)/$CL$4)/((CP2135+CP2138)^2+(CQ2135+CQ2138)^2)^0.5)</f>
        <v>-157.24152282548704</v>
      </c>
      <c r="CW2135" s="53">
        <f t="shared" ref="CW2135" si="22699">((CP2135^2+CQ2135^2)^0.5)/((CP2138^2+CQ2138^2)^0.5)</f>
        <v>0.221332236117637</v>
      </c>
    </row>
    <row r="2136" spans="1:101" ht="18" customHeight="1" thickBot="1">
      <c r="D2136" s="11"/>
      <c r="E2136" s="13"/>
      <c r="F2136" s="13"/>
      <c r="G2136" s="15"/>
      <c r="H2136" s="10"/>
      <c r="I2136" s="11"/>
      <c r="J2136" s="13"/>
      <c r="K2136" s="13"/>
      <c r="L2136" s="15"/>
      <c r="N2136" s="5"/>
      <c r="Q2136" s="6"/>
      <c r="S2136" s="11"/>
      <c r="T2136" s="13"/>
      <c r="U2136" s="13"/>
      <c r="V2136" s="15"/>
      <c r="W2136" s="20"/>
      <c r="X2136" s="5"/>
      <c r="AA2136" s="6"/>
      <c r="AB2136" s="20"/>
      <c r="AC2136" s="11"/>
      <c r="AD2136" s="13"/>
      <c r="AE2136" s="13"/>
      <c r="AF2136" s="15"/>
      <c r="AG2136" s="20"/>
      <c r="AH2136" s="5"/>
      <c r="AK2136" s="6"/>
      <c r="AL2136" s="20"/>
      <c r="AM2136" s="11"/>
      <c r="AN2136" s="13"/>
      <c r="AO2136" s="13"/>
      <c r="AP2136" s="15"/>
      <c r="AR2136" s="5"/>
      <c r="AU2136" s="6"/>
      <c r="AW2136" s="11"/>
      <c r="AX2136" s="13"/>
      <c r="AY2136" s="13"/>
      <c r="AZ2136" s="15"/>
      <c r="BA2136" s="20"/>
      <c r="BB2136" s="5"/>
      <c r="BE2136" s="6"/>
      <c r="BG2136" s="11"/>
      <c r="BH2136" s="13"/>
      <c r="BI2136" s="13"/>
      <c r="BJ2136" s="15"/>
      <c r="BL2136" s="5"/>
      <c r="BO2136" s="6"/>
      <c r="BQ2136" s="11"/>
      <c r="BR2136" s="13"/>
      <c r="BS2136" s="13"/>
      <c r="BT2136" s="15"/>
      <c r="BU2136" s="20"/>
      <c r="BV2136" s="5"/>
      <c r="BY2136" s="6"/>
      <c r="CA2136" s="11"/>
      <c r="CB2136" s="13"/>
      <c r="CC2136" s="13"/>
      <c r="CD2136" s="15"/>
      <c r="CF2136" s="5"/>
      <c r="CI2136" s="6"/>
      <c r="CK2136" s="11"/>
      <c r="CL2136" s="13"/>
      <c r="CM2136" s="13"/>
      <c r="CN2136" s="15"/>
      <c r="CP2136" s="5"/>
      <c r="CS2136" s="6"/>
      <c r="CW2136" s="54"/>
    </row>
    <row r="2137" spans="1:101" ht="18" customHeight="1" thickBot="1">
      <c r="D2137" s="11" t="s">
        <v>101</v>
      </c>
      <c r="E2137" s="13"/>
      <c r="F2137" s="13" t="s">
        <v>102</v>
      </c>
      <c r="G2137" s="15"/>
      <c r="H2137" s="10"/>
      <c r="I2137" s="11" t="s">
        <v>106</v>
      </c>
      <c r="J2137" s="13"/>
      <c r="K2137" s="13" t="s">
        <v>105</v>
      </c>
      <c r="L2137" s="15"/>
      <c r="N2137" s="194" t="s">
        <v>16</v>
      </c>
      <c r="O2137" s="195"/>
      <c r="P2137" s="196" t="s">
        <v>17</v>
      </c>
      <c r="Q2137" s="197"/>
      <c r="S2137" s="11" t="s">
        <v>4</v>
      </c>
      <c r="T2137" s="13"/>
      <c r="U2137" s="13" t="s">
        <v>5</v>
      </c>
      <c r="V2137" s="15"/>
      <c r="W2137" s="20"/>
      <c r="X2137" s="194" t="s">
        <v>111</v>
      </c>
      <c r="Y2137" s="195"/>
      <c r="Z2137" s="196" t="s">
        <v>110</v>
      </c>
      <c r="AA2137" s="197"/>
      <c r="AB2137" s="20"/>
      <c r="AC2137" s="11" t="s">
        <v>18</v>
      </c>
      <c r="AD2137" s="13"/>
      <c r="AE2137" s="13" t="s">
        <v>19</v>
      </c>
      <c r="AF2137" s="15"/>
      <c r="AG2137" s="20"/>
      <c r="AH2137" s="194" t="s">
        <v>114</v>
      </c>
      <c r="AI2137" s="195"/>
      <c r="AJ2137" s="196" t="s">
        <v>115</v>
      </c>
      <c r="AK2137" s="197"/>
      <c r="AL2137" s="20"/>
      <c r="AM2137" s="11" t="s">
        <v>138</v>
      </c>
      <c r="AN2137" s="13"/>
      <c r="AO2137" s="13" t="s">
        <v>137</v>
      </c>
      <c r="AP2137" s="15"/>
      <c r="AR2137" s="194" t="s">
        <v>117</v>
      </c>
      <c r="AS2137" s="195"/>
      <c r="AT2137" s="196" t="s">
        <v>118</v>
      </c>
      <c r="AU2137" s="197"/>
      <c r="AV2137" s="36"/>
      <c r="AW2137" s="11" t="s">
        <v>142</v>
      </c>
      <c r="AX2137" s="13"/>
      <c r="AY2137" s="13" t="s">
        <v>141</v>
      </c>
      <c r="AZ2137" s="15"/>
      <c r="BA2137" s="20"/>
      <c r="BB2137" s="194" t="s">
        <v>122</v>
      </c>
      <c r="BC2137" s="195"/>
      <c r="BD2137" s="196" t="s">
        <v>121</v>
      </c>
      <c r="BE2137" s="197"/>
      <c r="BF2137" s="36"/>
      <c r="BG2137" s="11" t="s">
        <v>145</v>
      </c>
      <c r="BH2137" s="13"/>
      <c r="BI2137" s="13" t="s">
        <v>146</v>
      </c>
      <c r="BJ2137" s="15"/>
      <c r="BK2137" s="36"/>
      <c r="BL2137" s="194" t="s">
        <v>125</v>
      </c>
      <c r="BM2137" s="195"/>
      <c r="BN2137" s="196" t="s">
        <v>126</v>
      </c>
      <c r="BO2137" s="197"/>
      <c r="BP2137" s="36"/>
      <c r="BQ2137" s="11" t="s">
        <v>150</v>
      </c>
      <c r="BR2137" s="13"/>
      <c r="BS2137" s="13" t="s">
        <v>149</v>
      </c>
      <c r="BT2137" s="15"/>
      <c r="BU2137" s="20"/>
      <c r="BV2137" s="194" t="s">
        <v>129</v>
      </c>
      <c r="BW2137" s="195"/>
      <c r="BX2137" s="196" t="s">
        <v>130</v>
      </c>
      <c r="BY2137" s="197"/>
      <c r="BZ2137" s="36"/>
      <c r="CA2137" s="11" t="s">
        <v>154</v>
      </c>
      <c r="CB2137" s="13"/>
      <c r="CC2137" s="13" t="s">
        <v>153</v>
      </c>
      <c r="CD2137" s="15"/>
      <c r="CE2137" s="36"/>
      <c r="CF2137" s="194" t="s">
        <v>134</v>
      </c>
      <c r="CG2137" s="195"/>
      <c r="CH2137" s="196" t="s">
        <v>133</v>
      </c>
      <c r="CI2137" s="197"/>
      <c r="CK2137" s="11" t="s">
        <v>159</v>
      </c>
      <c r="CL2137" s="13"/>
      <c r="CM2137" s="13" t="s">
        <v>158</v>
      </c>
      <c r="CN2137" s="15"/>
      <c r="CP2137" s="109" t="s">
        <v>161</v>
      </c>
      <c r="CQ2137" s="110"/>
      <c r="CR2137" s="111" t="s">
        <v>162</v>
      </c>
      <c r="CS2137" s="112"/>
      <c r="CU2137" s="38" t="s">
        <v>29</v>
      </c>
      <c r="CW2137" s="55" t="s">
        <v>47</v>
      </c>
    </row>
    <row r="2138" spans="1:101" ht="18" customHeight="1" thickTop="1" thickBot="1">
      <c r="D2138" s="16">
        <v>0</v>
      </c>
      <c r="E2138" s="17">
        <f t="shared" ref="E2138" si="22700">$B2135*$E$4</f>
        <v>4.6425359999999998</v>
      </c>
      <c r="F2138" s="18">
        <v>1</v>
      </c>
      <c r="G2138" s="19">
        <v>0</v>
      </c>
      <c r="H2138" s="10"/>
      <c r="I2138" s="16">
        <v>0</v>
      </c>
      <c r="J2138" s="17">
        <v>0</v>
      </c>
      <c r="K2138" s="18">
        <v>1</v>
      </c>
      <c r="L2138" s="19">
        <v>0</v>
      </c>
      <c r="N2138" s="1">
        <f t="shared" ref="N2138" si="22701">D2138*I2135+F2138*I2138-E2138*J2135-G2138*J2138</f>
        <v>0</v>
      </c>
      <c r="O2138" s="4">
        <f t="shared" ref="O2138" si="22702">(D2138*J2135+E2138*I2135+F2138*J2138+G2138*I2138)</f>
        <v>4.6425359999999998</v>
      </c>
      <c r="P2138" s="2">
        <f t="shared" ref="P2138" si="22703">D2138*K2135+F2138*K2138-E2138*L2135-G2138*L2138</f>
        <v>-36.762982068608004</v>
      </c>
      <c r="Q2138" s="3">
        <f t="shared" ref="Q2138" si="22704">(D2138*L2135+E2138*K2135+F2138*L2138+G2138*K2138)</f>
        <v>0</v>
      </c>
      <c r="S2138" s="16">
        <v>0</v>
      </c>
      <c r="T2138" s="17">
        <f t="shared" ref="T2138" si="22705">$B2135*$T$4</f>
        <v>10.285536</v>
      </c>
      <c r="U2138" s="18">
        <v>1</v>
      </c>
      <c r="V2138" s="19">
        <v>0</v>
      </c>
      <c r="W2138" s="20"/>
      <c r="X2138" s="1">
        <f t="shared" ref="X2138" si="22706">N2138*S2135+P2138*S2138-O2138*T2135-Q2138*T2138</f>
        <v>0</v>
      </c>
      <c r="Y2138" s="4">
        <f t="shared" ref="Y2138" si="22707">(N2138*T2135+O2138*S2135+P2138*T2138+Q2138*S2138)</f>
        <v>-373.4844395340221</v>
      </c>
      <c r="Z2138" s="2">
        <f t="shared" ref="Z2138" si="22708">N2138*U2135+P2138*U2138-O2138*V2135-Q2138*V2138</f>
        <v>-36.762982068608004</v>
      </c>
      <c r="AA2138" s="3">
        <f t="shared" ref="AA2138" si="22709">(N2138*V2135+O2138*U2135+P2138*V2138+Q2138*U2138)</f>
        <v>0</v>
      </c>
      <c r="AB2138" s="20"/>
      <c r="AC2138" s="16">
        <v>0</v>
      </c>
      <c r="AD2138" s="17">
        <v>0</v>
      </c>
      <c r="AE2138" s="18">
        <v>1</v>
      </c>
      <c r="AF2138" s="19">
        <v>0</v>
      </c>
      <c r="AG2138" s="20"/>
      <c r="AH2138" s="1">
        <f t="shared" ref="AH2138" si="22710">X2138*AC2135+Z2138*AC2138-Y2138*AD2135-AA2138*AD2138</f>
        <v>0</v>
      </c>
      <c r="AI2138" s="4">
        <f t="shared" ref="AI2138" si="22711">(X2138*AD2135+Y2138*AC2135+Z2138*AD2138+AA2138*AC2138)</f>
        <v>-373.4844395340221</v>
      </c>
      <c r="AJ2138" s="2">
        <f t="shared" ref="AJ2138" si="22712">X2138*AE2135+Z2138*AE2138-Y2138*AF2135-AA2138*AF2138</f>
        <v>3608.890714719812</v>
      </c>
      <c r="AK2138" s="3">
        <f t="shared" ref="AK2138" si="22713">(X2138*AF2135+Y2138*AE2135+Z2138*AF2138+AA2138*AE2138)</f>
        <v>0</v>
      </c>
      <c r="AL2138" s="20"/>
      <c r="AM2138" s="16">
        <v>0</v>
      </c>
      <c r="AN2138" s="17">
        <f t="shared" ref="AN2138" si="22714">$B2135*$AN$4</f>
        <v>10.862831999999999</v>
      </c>
      <c r="AO2138" s="18">
        <v>1</v>
      </c>
      <c r="AP2138" s="19">
        <v>0</v>
      </c>
      <c r="AR2138" s="1">
        <f t="shared" ref="AR2138" si="22715">AH2138*AM2135+AJ2138*AM2138-AI2138*AN2135-AK2138*AN2138</f>
        <v>0</v>
      </c>
      <c r="AS2138" s="4">
        <f t="shared" ref="AS2138" si="22716">(AH2138*AN2135+AI2138*AM2135+AJ2138*AN2138+AK2138*AM2138)</f>
        <v>38829.28910082722</v>
      </c>
      <c r="AT2138" s="2">
        <f t="shared" ref="AT2138" si="22717">AH2138*AO2135+AJ2138*AO2138-AI2138*AP2135-AK2138*AP2138</f>
        <v>3608.890714719812</v>
      </c>
      <c r="AU2138" s="3">
        <f t="shared" ref="AU2138" si="22718">(AH2138*AP2135+AI2138*AO2135+AJ2138*AP2138+AK2138*AO2138)</f>
        <v>0</v>
      </c>
      <c r="AV2138" s="20"/>
      <c r="AW2138" s="16">
        <v>0</v>
      </c>
      <c r="AX2138" s="17">
        <v>0</v>
      </c>
      <c r="AY2138" s="18">
        <v>1</v>
      </c>
      <c r="AZ2138" s="19">
        <v>0</v>
      </c>
      <c r="BA2138" s="20"/>
      <c r="BB2138" s="1">
        <f t="shared" ref="BB2138" si="22719">AR2138*AW2135+AT2138*AW2138-AS2138*AX2135-AU2138*AX2138</f>
        <v>0</v>
      </c>
      <c r="BC2138" s="4">
        <f t="shared" ref="BC2138" si="22720">(AR2138*AX2135+AS2138*AW2135+AT2138*AX2138+AU2138*AW2138)</f>
        <v>38829.28910082722</v>
      </c>
      <c r="BD2138" s="2">
        <f t="shared" ref="BD2138" si="22721">AR2138*AY2135+AT2138*AY2138-AS2138*AZ2135-AU2138*AZ2138</f>
        <v>-375411.29425125115</v>
      </c>
      <c r="BE2138" s="3">
        <f t="shared" ref="BE2138" si="22722">(AR2138*AZ2135+AS2138*AY2135+AT2138*AZ2138+AU2138*AY2138)</f>
        <v>0</v>
      </c>
      <c r="BF2138" s="20"/>
      <c r="BG2138" s="16">
        <v>0</v>
      </c>
      <c r="BH2138" s="17">
        <f t="shared" ref="BH2138" si="22723">$B2135*$BH$4</f>
        <v>10.285536</v>
      </c>
      <c r="BI2138" s="18">
        <v>1</v>
      </c>
      <c r="BJ2138" s="19">
        <v>0</v>
      </c>
      <c r="BK2138" s="20"/>
      <c r="BL2138" s="1">
        <f t="shared" ref="BL2138" si="22724">BB2138*BG2135+BD2138*BG2138-BC2138*BH2135-BE2138*BH2138</f>
        <v>0</v>
      </c>
      <c r="BM2138" s="4">
        <f t="shared" ref="BM2138" si="22725">(BB2138*BH2135+BC2138*BG2135+BD2138*BH2138+BE2138*BG2138)</f>
        <v>-3822477.0927270097</v>
      </c>
      <c r="BN2138" s="2">
        <f t="shared" ref="BN2138" si="22726">BB2138*BI2135+BD2138*BI2138-BC2138*BJ2135-BE2138*BJ2138</f>
        <v>-375411.29425125115</v>
      </c>
      <c r="BO2138" s="3">
        <f t="shared" ref="BO2138" si="22727">(BB2138*BJ2135+BC2138*BI2135+BD2138*BJ2138+BE2138*BI2138)</f>
        <v>0</v>
      </c>
      <c r="BP2138" s="20"/>
      <c r="BQ2138" s="16">
        <v>0</v>
      </c>
      <c r="BR2138" s="17">
        <v>0</v>
      </c>
      <c r="BS2138" s="18">
        <v>1</v>
      </c>
      <c r="BT2138" s="19">
        <v>0</v>
      </c>
      <c r="BU2138" s="20"/>
      <c r="BV2138" s="1">
        <f t="shared" ref="BV2138" si="22728">BL2138*BQ2135+BN2138*BQ2138-BM2138*BR2135-BO2138*BR2138</f>
        <v>0</v>
      </c>
      <c r="BW2138" s="4">
        <f t="shared" ref="BW2138" si="22729">(BL2138*BR2135+BM2138*BQ2135+BN2138*BR2138+BO2138*BQ2138)</f>
        <v>-3822477.0927270097</v>
      </c>
      <c r="BX2138" s="2">
        <f t="shared" ref="BX2138" si="22730">BL2138*BS2135+BN2138*BS2138-BM2138*BT2135-BO2138*BT2138</f>
        <v>30717106.655058116</v>
      </c>
      <c r="BY2138" s="3">
        <f t="shared" ref="BY2138" si="22731">(BL2138*BT2135+BM2138*BS2135+BN2138*BT2138+BO2138*BS2138)</f>
        <v>0</v>
      </c>
      <c r="BZ2138" s="20"/>
      <c r="CA2138" s="16">
        <v>0</v>
      </c>
      <c r="CB2138" s="17">
        <f t="shared" ref="CB2138" si="22732">$B2135*$CB$4</f>
        <v>4.6425359999999998</v>
      </c>
      <c r="CC2138" s="18">
        <v>1</v>
      </c>
      <c r="CD2138" s="19">
        <v>0</v>
      </c>
      <c r="CE2138" s="20"/>
      <c r="CF2138" s="1">
        <f t="shared" ref="CF2138" si="22733">BV2138*CA2135+BX2138*CA2138-BW2138*CB2135-BY2138*CB2138</f>
        <v>0</v>
      </c>
      <c r="CG2138" s="4">
        <f t="shared" ref="CG2138" si="22734">(BV2138*CB2135+BW2138*CA2135+BX2138*CB2138+BY2138*CA2138)</f>
        <v>138782796.36921987</v>
      </c>
      <c r="CH2138" s="2">
        <f t="shared" ref="CH2138" si="22735">BV2138*CC2135+BX2138*CC2138-BW2138*CD2135-BY2138*CD2138</f>
        <v>30717106.655058116</v>
      </c>
      <c r="CI2138" s="3">
        <f t="shared" ref="CI2138" si="22736">(BV2138*CD2135+BW2138*CC2135+BX2138*CD2138+BY2138*CC2138)</f>
        <v>0</v>
      </c>
      <c r="CK2138" s="16">
        <f t="shared" ref="CK2138" si="22737">1/$CL$4</f>
        <v>1</v>
      </c>
      <c r="CL2138" s="17">
        <v>0</v>
      </c>
      <c r="CM2138" s="18">
        <v>1</v>
      </c>
      <c r="CN2138" s="19">
        <v>0</v>
      </c>
      <c r="CP2138" s="1">
        <f t="shared" ref="CP2138" si="22738">CF2138*CK2135+CH2138*CK2138-CG2138*CL2135-CI2138*CL2138</f>
        <v>30717106.655058116</v>
      </c>
      <c r="CQ2138" s="4">
        <f t="shared" ref="CQ2138" si="22739">(CF2138*CL2135+CG2138*CK2135+CH2138*CL2138+CI2138*CK2138)</f>
        <v>138782796.36921987</v>
      </c>
      <c r="CR2138" s="2">
        <f t="shared" ref="CR2138" si="22740">CF2138*CM2135+CH2138*CM2138-CG2138*CN2135-CI2138*CN2138</f>
        <v>30717106.655058116</v>
      </c>
      <c r="CS2138" s="3">
        <f t="shared" ref="CS2138" si="22741">(CF2138*CN2135+CG2138*CM2135+CH2138*CN2138+CI2138*CM2138)</f>
        <v>0</v>
      </c>
      <c r="CU2138" s="39">
        <f t="shared" ref="CU2138" si="22742">(180/PI())*ATAN(-1*(CQ2135/CP2135))</f>
        <v>12.480205757886957</v>
      </c>
      <c r="CW2138" s="56">
        <f t="shared" ref="CW2138" si="22743">20*LOG(((1-(10^(CU2135/20)^2)*(1-((1-CW2135)/(1+CW2135))^2))^0.5))</f>
        <v>0</v>
      </c>
    </row>
    <row r="2139" spans="1:101" ht="18" customHeight="1">
      <c r="E2139" s="20"/>
      <c r="F2139" s="20"/>
      <c r="G2139" s="20"/>
      <c r="H2139" s="20"/>
      <c r="I2139" s="20"/>
      <c r="J2139" s="20"/>
      <c r="K2139" s="20"/>
      <c r="L2139" s="20"/>
      <c r="M2139" s="20"/>
      <c r="N2139" s="20"/>
      <c r="O2139" s="20"/>
      <c r="P2139" s="20"/>
      <c r="Q2139" s="20"/>
      <c r="R2139" s="20"/>
      <c r="S2139" s="20"/>
      <c r="T2139" s="20"/>
      <c r="U2139" s="20"/>
      <c r="V2139" s="20"/>
      <c r="W2139" s="20"/>
      <c r="X2139" s="20"/>
      <c r="Y2139" s="20"/>
      <c r="Z2139" s="20"/>
      <c r="AA2139" s="20"/>
      <c r="AB2139" s="30"/>
      <c r="AC2139" s="20"/>
      <c r="AD2139" s="20"/>
      <c r="AE2139" s="20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</row>
    <row r="2140" spans="1:101" ht="18" customHeight="1"/>
    <row r="2141" spans="1:101" ht="18" customHeight="1" thickBot="1">
      <c r="A2141" s="23"/>
      <c r="B2141" s="23"/>
      <c r="C2141" s="23"/>
      <c r="D2141" s="20" t="s">
        <v>6</v>
      </c>
      <c r="E2141" s="20"/>
      <c r="F2141" s="20"/>
      <c r="G2141" s="20"/>
      <c r="H2141" s="20"/>
      <c r="I2141" s="20" t="s">
        <v>7</v>
      </c>
      <c r="J2141" s="20"/>
      <c r="K2141" s="20"/>
      <c r="L2141" s="20"/>
      <c r="M2141" s="23"/>
      <c r="N2141" s="23"/>
      <c r="O2141" s="24" t="s">
        <v>8</v>
      </c>
      <c r="P2141" s="23"/>
      <c r="Q2141" s="23"/>
      <c r="R2141" s="23"/>
      <c r="S2141" s="20"/>
      <c r="T2141" s="20" t="s">
        <v>9</v>
      </c>
      <c r="U2141" s="23"/>
      <c r="V2141" s="23"/>
      <c r="W2141" s="23"/>
      <c r="X2141" s="23"/>
      <c r="Y2141" s="24" t="s">
        <v>10</v>
      </c>
      <c r="Z2141" s="23"/>
      <c r="AA2141" s="23"/>
      <c r="AB2141" s="23"/>
      <c r="AC2141" s="24" t="s">
        <v>11</v>
      </c>
      <c r="AD2141" s="20"/>
      <c r="AE2141" s="20"/>
      <c r="AF2141" s="20"/>
      <c r="AG2141" s="20"/>
      <c r="AH2141" s="23"/>
      <c r="AI2141" s="24" t="s">
        <v>12</v>
      </c>
      <c r="AJ2141" s="23"/>
      <c r="AK2141" s="23"/>
      <c r="AL2141" s="20"/>
      <c r="AM2141" s="24" t="s">
        <v>21</v>
      </c>
      <c r="AN2141" s="20"/>
      <c r="AO2141" s="23"/>
      <c r="AP2141" s="23"/>
      <c r="AQ2141" s="23"/>
      <c r="AR2141" s="23"/>
      <c r="AS2141" s="24" t="s">
        <v>87</v>
      </c>
      <c r="AT2141" s="23"/>
      <c r="AU2141" s="23"/>
      <c r="AV2141" s="23"/>
      <c r="AW2141" s="24" t="s">
        <v>22</v>
      </c>
      <c r="AX2141" s="20"/>
      <c r="AY2141" s="20"/>
      <c r="AZ2141" s="20"/>
      <c r="BA2141" s="20"/>
      <c r="BB2141" s="23"/>
      <c r="BC2141" s="24" t="s">
        <v>13</v>
      </c>
      <c r="BD2141" s="23"/>
      <c r="BE2141" s="23"/>
      <c r="BF2141" s="23"/>
      <c r="BG2141" s="24" t="s">
        <v>23</v>
      </c>
      <c r="BH2141" s="20"/>
      <c r="BI2141" s="23"/>
      <c r="BJ2141" s="23"/>
      <c r="BK2141" s="23"/>
      <c r="BL2141" s="23"/>
      <c r="BM2141" s="24" t="s">
        <v>24</v>
      </c>
      <c r="BN2141" s="23"/>
      <c r="BO2141" s="23"/>
      <c r="BP2141" s="23"/>
      <c r="BQ2141" s="24" t="s">
        <v>22</v>
      </c>
      <c r="BR2141" s="20"/>
      <c r="BS2141" s="20"/>
      <c r="BT2141" s="20"/>
      <c r="BU2141" s="20"/>
      <c r="BV2141" s="23"/>
      <c r="BW2141" s="24" t="s">
        <v>25</v>
      </c>
      <c r="BX2141" s="23"/>
      <c r="BY2141" s="23"/>
      <c r="BZ2141" s="23"/>
      <c r="CA2141" s="24" t="s">
        <v>23</v>
      </c>
      <c r="CB2141" s="20"/>
      <c r="CC2141" s="23"/>
      <c r="CD2141" s="23"/>
      <c r="CE2141" s="23"/>
      <c r="CF2141" s="23"/>
      <c r="CG2141" s="24" t="s">
        <v>88</v>
      </c>
      <c r="CH2141" s="23"/>
      <c r="CI2141" s="23"/>
      <c r="CJ2141" s="23"/>
      <c r="CK2141" s="24" t="s">
        <v>155</v>
      </c>
      <c r="CL2141" s="24"/>
      <c r="CM2141" s="23"/>
      <c r="CN2141" s="23"/>
      <c r="CO2141" s="23"/>
      <c r="CP2141" s="23"/>
      <c r="CQ2141" s="24" t="s">
        <v>89</v>
      </c>
      <c r="CR2141" s="23"/>
      <c r="CS2141" s="23"/>
    </row>
    <row r="2142" spans="1:101" ht="18" customHeight="1" thickBot="1">
      <c r="A2142" s="23"/>
      <c r="B2142" s="33"/>
      <c r="C2142" s="23"/>
      <c r="D2142" s="7" t="s">
        <v>99</v>
      </c>
      <c r="E2142" s="8"/>
      <c r="F2142" s="8" t="s">
        <v>100</v>
      </c>
      <c r="G2142" s="9"/>
      <c r="H2142" s="10"/>
      <c r="I2142" s="7" t="s">
        <v>103</v>
      </c>
      <c r="J2142" s="8"/>
      <c r="K2142" s="8" t="s">
        <v>104</v>
      </c>
      <c r="L2142" s="9"/>
      <c r="M2142" s="23"/>
      <c r="N2142" s="194" t="s">
        <v>74</v>
      </c>
      <c r="O2142" s="195"/>
      <c r="P2142" s="196" t="s">
        <v>75</v>
      </c>
      <c r="Q2142" s="197"/>
      <c r="R2142" s="23"/>
      <c r="S2142" s="7" t="s">
        <v>2</v>
      </c>
      <c r="T2142" s="8"/>
      <c r="U2142" s="8" t="s">
        <v>3</v>
      </c>
      <c r="V2142" s="9"/>
      <c r="W2142" s="20"/>
      <c r="X2142" s="194" t="s">
        <v>108</v>
      </c>
      <c r="Y2142" s="195"/>
      <c r="Z2142" s="196" t="s">
        <v>109</v>
      </c>
      <c r="AA2142" s="197"/>
      <c r="AB2142" s="20"/>
      <c r="AC2142" s="7" t="s">
        <v>107</v>
      </c>
      <c r="AD2142" s="8"/>
      <c r="AE2142" s="8" t="s">
        <v>14</v>
      </c>
      <c r="AF2142" s="9"/>
      <c r="AG2142" s="20"/>
      <c r="AH2142" s="194" t="s">
        <v>112</v>
      </c>
      <c r="AI2142" s="195"/>
      <c r="AJ2142" s="196" t="s">
        <v>113</v>
      </c>
      <c r="AK2142" s="197"/>
      <c r="AL2142" s="20"/>
      <c r="AM2142" s="106" t="s">
        <v>135</v>
      </c>
      <c r="AN2142" s="107"/>
      <c r="AO2142" s="107" t="s">
        <v>136</v>
      </c>
      <c r="AP2142" s="108"/>
      <c r="AQ2142" s="23"/>
      <c r="AR2142" s="194" t="s">
        <v>116</v>
      </c>
      <c r="AS2142" s="195"/>
      <c r="AT2142" s="196" t="s">
        <v>0</v>
      </c>
      <c r="AU2142" s="197"/>
      <c r="AV2142" s="36"/>
      <c r="AW2142" s="7" t="s">
        <v>139</v>
      </c>
      <c r="AX2142" s="8"/>
      <c r="AY2142" s="8" t="s">
        <v>140</v>
      </c>
      <c r="AZ2142" s="9"/>
      <c r="BA2142" s="20"/>
      <c r="BB2142" s="194" t="s">
        <v>119</v>
      </c>
      <c r="BC2142" s="195"/>
      <c r="BD2142" s="196" t="s">
        <v>120</v>
      </c>
      <c r="BE2142" s="197"/>
      <c r="BF2142" s="36"/>
      <c r="BG2142" s="190" t="s">
        <v>143</v>
      </c>
      <c r="BH2142" s="191"/>
      <c r="BI2142" s="192" t="s">
        <v>144</v>
      </c>
      <c r="BJ2142" s="193"/>
      <c r="BK2142" s="36"/>
      <c r="BL2142" s="194" t="s">
        <v>123</v>
      </c>
      <c r="BM2142" s="195"/>
      <c r="BN2142" s="196" t="s">
        <v>124</v>
      </c>
      <c r="BO2142" s="197"/>
      <c r="BP2142" s="36"/>
      <c r="BQ2142" s="7" t="s">
        <v>147</v>
      </c>
      <c r="BR2142" s="8"/>
      <c r="BS2142" s="8" t="s">
        <v>148</v>
      </c>
      <c r="BT2142" s="9"/>
      <c r="BU2142" s="20"/>
      <c r="BV2142" s="194" t="s">
        <v>127</v>
      </c>
      <c r="BW2142" s="195"/>
      <c r="BX2142" s="196" t="s">
        <v>128</v>
      </c>
      <c r="BY2142" s="197"/>
      <c r="BZ2142" s="36"/>
      <c r="CA2142" s="7" t="s">
        <v>151</v>
      </c>
      <c r="CB2142" s="8"/>
      <c r="CC2142" s="8" t="s">
        <v>152</v>
      </c>
      <c r="CD2142" s="9"/>
      <c r="CE2142" s="36"/>
      <c r="CF2142" s="194" t="s">
        <v>131</v>
      </c>
      <c r="CG2142" s="195"/>
      <c r="CH2142" s="196" t="s">
        <v>132</v>
      </c>
      <c r="CI2142" s="197"/>
      <c r="CJ2142" s="23"/>
      <c r="CK2142" s="7" t="s">
        <v>156</v>
      </c>
      <c r="CL2142" s="8"/>
      <c r="CM2142" s="8" t="s">
        <v>157</v>
      </c>
      <c r="CN2142" s="9"/>
      <c r="CO2142" s="23"/>
      <c r="CP2142" s="194" t="s">
        <v>160</v>
      </c>
      <c r="CQ2142" s="195"/>
      <c r="CR2142" s="196" t="s">
        <v>132</v>
      </c>
      <c r="CS2142" s="197"/>
      <c r="CU2142" s="26" t="s">
        <v>15</v>
      </c>
      <c r="CW2142" s="52" t="s">
        <v>46</v>
      </c>
    </row>
    <row r="2143" spans="1:101" ht="18" customHeight="1" thickTop="1" thickBot="1">
      <c r="B2143" s="34">
        <v>5.75</v>
      </c>
      <c r="D2143" s="11">
        <v>1</v>
      </c>
      <c r="E2143" s="12">
        <v>0</v>
      </c>
      <c r="F2143" s="13">
        <v>0</v>
      </c>
      <c r="G2143" s="14">
        <v>0</v>
      </c>
      <c r="H2143" s="10"/>
      <c r="I2143" s="11">
        <v>1</v>
      </c>
      <c r="J2143" s="12">
        <v>0</v>
      </c>
      <c r="K2143" s="13">
        <v>0</v>
      </c>
      <c r="L2143" s="40">
        <f t="shared" ref="L2143" si="22744">$B2143*$J$4</f>
        <v>8.2054799999999997</v>
      </c>
      <c r="N2143" s="1">
        <f t="shared" ref="N2143" si="22745">D2143*I2143+F2143*I2146-E2143*J2143-G2143*J2146</f>
        <v>1</v>
      </c>
      <c r="O2143" s="4">
        <f t="shared" ref="O2143" si="22746">(D2143*J2143+E2143*I2143+F2143*J2146+G2143*I2146)</f>
        <v>0</v>
      </c>
      <c r="P2143" s="2">
        <f t="shared" ref="P2143" si="22747">D2143*K2143+F2143*K2146-E2143*L2143-G2143*L2146</f>
        <v>0</v>
      </c>
      <c r="Q2143" s="3">
        <f t="shared" ref="Q2143" si="22748">(D2143*L2143+E2143*K2143+F2143*L2146+G2143*K2146)</f>
        <v>8.2054799999999997</v>
      </c>
      <c r="S2143" s="11">
        <v>1</v>
      </c>
      <c r="T2143" s="12">
        <v>0</v>
      </c>
      <c r="U2143" s="13">
        <v>0</v>
      </c>
      <c r="V2143" s="13">
        <v>0</v>
      </c>
      <c r="W2143" s="20"/>
      <c r="X2143" s="1">
        <f t="shared" ref="X2143" si="22749">N2143*S2143+P2143*S2146-O2143*T2143-Q2143*T2146</f>
        <v>-84.138091164799988</v>
      </c>
      <c r="Y2143" s="4">
        <f t="shared" ref="Y2143" si="22750">(N2143*T2143+O2143*S2143+P2143*T2146+Q2143*S2146)</f>
        <v>0</v>
      </c>
      <c r="Z2143" s="2">
        <f t="shared" ref="Z2143" si="22751">N2143*U2143+P2143*U2146-O2143*V2143-Q2143*V2146</f>
        <v>0</v>
      </c>
      <c r="AA2143" s="3">
        <f t="shared" ref="AA2143" si="22752">(N2143*V2143+O2143*U2143+P2143*V2146+Q2143*U2146)</f>
        <v>8.2054799999999997</v>
      </c>
      <c r="AB2143" s="20"/>
      <c r="AC2143" s="11">
        <v>1</v>
      </c>
      <c r="AD2143" s="12">
        <v>0</v>
      </c>
      <c r="AE2143" s="13">
        <v>0</v>
      </c>
      <c r="AF2143" s="40">
        <f t="shared" ref="AF2143" si="22753">$B2143*$AD$4</f>
        <v>9.8468175000000002</v>
      </c>
      <c r="AG2143" s="20"/>
      <c r="AH2143" s="1">
        <f t="shared" ref="AH2143" si="22754">X2143*AC2143+Z2143*AC2146-Y2143*AD2143-AA2143*AD2146</f>
        <v>-84.138091164799988</v>
      </c>
      <c r="AI2143" s="4">
        <f t="shared" ref="AI2143" si="22755">(X2143*AD2143+Y2143*AC2143+Z2143*AD2146+AA2143*AC2146)</f>
        <v>0</v>
      </c>
      <c r="AJ2143" s="2">
        <f t="shared" ref="AJ2143" si="22756">X2143*AE2143+Z2143*AE2146-Y2143*AF2143-AA2143*AF2146</f>
        <v>0</v>
      </c>
      <c r="AK2143" s="3">
        <f t="shared" ref="AK2143" si="22757">(X2143*AF2143+Y2143*AE2143+Z2143*AF2146+AA2143*AE2146)</f>
        <v>-820.28694849814792</v>
      </c>
      <c r="AL2143" s="20"/>
      <c r="AM2143" s="11">
        <v>1</v>
      </c>
      <c r="AN2143" s="12">
        <v>0</v>
      </c>
      <c r="AO2143" s="13">
        <v>0</v>
      </c>
      <c r="AP2143" s="14">
        <v>0</v>
      </c>
      <c r="AR2143" s="1">
        <f t="shared" ref="AR2143" si="22758">AH2143*AM2143+AJ2143*AM2146-AI2143*AN2143-AK2143*AN2146</f>
        <v>8904.664724911725</v>
      </c>
      <c r="AS2143" s="4">
        <f t="shared" ref="AS2143" si="22759">(AH2143*AN2143+AI2143*AM2143+AJ2143*AN2146+AK2143*AM2146)</f>
        <v>0</v>
      </c>
      <c r="AT2143" s="2">
        <f t="shared" ref="AT2143" si="22760">AH2143*AO2143+AJ2143*AO2146-AI2143*AP2143-AK2143*AP2146</f>
        <v>0</v>
      </c>
      <c r="AU2143" s="3">
        <f t="shared" ref="AU2143" si="22761">(AH2143*AP2143+AI2143*AO2143+AJ2143*AP2146+AK2143*AO2146)</f>
        <v>-820.28694849814792</v>
      </c>
      <c r="AV2143" s="20"/>
      <c r="AW2143" s="11">
        <v>1</v>
      </c>
      <c r="AX2143" s="12">
        <v>0</v>
      </c>
      <c r="AY2143" s="13">
        <v>0</v>
      </c>
      <c r="AZ2143" s="40">
        <f t="shared" ref="AZ2143" si="22762">$B2143*$AX$4</f>
        <v>9.8468175000000002</v>
      </c>
      <c r="BA2143" s="20"/>
      <c r="BB2143" s="1">
        <f t="shared" ref="BB2143" si="22763">AR2143*AW2143+AT2143*AW2146-AS2143*AX2143-AU2143*AX2146</f>
        <v>8904.664724911725</v>
      </c>
      <c r="BC2143" s="4">
        <f t="shared" ref="BC2143" si="22764">(AR2143*AX2143+AS2143*AW2143+AT2143*AX2146+AU2143*AW2146)</f>
        <v>0</v>
      </c>
      <c r="BD2143" s="2">
        <f t="shared" ref="BD2143" si="22765">AR2143*AY2143+AT2143*AY2146-AS2143*AZ2143-AU2143*AZ2146</f>
        <v>0</v>
      </c>
      <c r="BE2143" s="3">
        <f t="shared" ref="BE2143" si="22766">(AR2143*AZ2143+AS2143*AY2143+AT2143*AZ2146+AU2143*AY2146)</f>
        <v>86862.321496395307</v>
      </c>
      <c r="BF2143" s="20"/>
      <c r="BG2143" s="11">
        <v>1</v>
      </c>
      <c r="BH2143" s="12">
        <v>0</v>
      </c>
      <c r="BI2143" s="13">
        <v>0</v>
      </c>
      <c r="BJ2143" s="14">
        <v>0</v>
      </c>
      <c r="BK2143" s="20"/>
      <c r="BL2143" s="1">
        <f t="shared" ref="BL2143" si="22767">BB2143*BG2143+BD2143*BG2146-BC2143*BH2143-BE2143*BH2146</f>
        <v>-892357.93616452685</v>
      </c>
      <c r="BM2143" s="4">
        <f t="shared" ref="BM2143" si="22768">(BB2143*BH2143+BC2143*BG2143+BD2143*BH2146+BE2143*BG2146)</f>
        <v>0</v>
      </c>
      <c r="BN2143" s="2">
        <f t="shared" ref="BN2143" si="22769">BB2143*BI2143+BD2143*BI2146-BC2143*BJ2143-BE2143*BJ2146</f>
        <v>0</v>
      </c>
      <c r="BO2143" s="3">
        <f t="shared" ref="BO2143" si="22770">(BB2143*BJ2143+BC2143*BI2143+BD2143*BJ2146+BE2143*BI2146)</f>
        <v>86862.321496395307</v>
      </c>
      <c r="BP2143" s="20"/>
      <c r="BQ2143" s="11">
        <v>1</v>
      </c>
      <c r="BR2143" s="12">
        <v>0</v>
      </c>
      <c r="BS2143" s="13">
        <v>0</v>
      </c>
      <c r="BT2143" s="40">
        <f t="shared" ref="BT2143" si="22771">$B2143*BR$4</f>
        <v>8.2054799999999997</v>
      </c>
      <c r="BU2143" s="20"/>
      <c r="BV2143" s="1">
        <f t="shared" ref="BV2143" si="22772">BL2143*BQ2143+BN2143*BQ2146-BM2143*BR2143-BO2143*BR2146</f>
        <v>-892357.93616452685</v>
      </c>
      <c r="BW2143" s="4">
        <f t="shared" ref="BW2143" si="22773">(BL2143*BR2143+BM2143*BQ2143+BN2143*BR2146+BO2143*BQ2146)</f>
        <v>0</v>
      </c>
      <c r="BX2143" s="2">
        <f t="shared" ref="BX2143" si="22774">BL2143*BS2143+BN2143*BS2146-BM2143*BT2143-BO2143*BT2146</f>
        <v>0</v>
      </c>
      <c r="BY2143" s="3">
        <f t="shared" ref="BY2143" si="22775">(BL2143*BT2143+BM2143*BS2143+BN2143*BT2146+BO2143*BS2146)</f>
        <v>-7235362.8765429063</v>
      </c>
      <c r="BZ2143" s="20"/>
      <c r="CA2143" s="11">
        <v>1</v>
      </c>
      <c r="CB2143" s="12">
        <v>0</v>
      </c>
      <c r="CC2143" s="13">
        <v>0</v>
      </c>
      <c r="CD2143" s="14">
        <v>0</v>
      </c>
      <c r="CE2143" s="20"/>
      <c r="CF2143" s="1">
        <f t="shared" ref="CF2143" si="22776">BV2143*CA2143+BX2143*CA2146-BW2143*CB2143-BY2143*CB2146</f>
        <v>32992727.609033801</v>
      </c>
      <c r="CG2143" s="4">
        <f t="shared" ref="CG2143" si="22777">(BV2143*CB2143+BW2143*CA2143+BX2143*CB2146+BY2143*CA2146)</f>
        <v>0</v>
      </c>
      <c r="CH2143" s="2">
        <f t="shared" ref="CH2143" si="22778">BV2143*CC2143+BX2143*CC2146-BW2143*CD2143-BY2143*CD2146</f>
        <v>0</v>
      </c>
      <c r="CI2143" s="3">
        <f t="shared" ref="CI2143" si="22779">(BV2143*CD2143+BW2143*CC2143+BX2143*CD2146+BY2143*CC2146)</f>
        <v>-7235362.8765429063</v>
      </c>
      <c r="CJ2143" s="28"/>
      <c r="CK2143" s="11">
        <v>1</v>
      </c>
      <c r="CL2143" s="12">
        <v>0</v>
      </c>
      <c r="CM2143" s="13">
        <v>0</v>
      </c>
      <c r="CN2143" s="14">
        <v>0</v>
      </c>
      <c r="CP2143" s="1">
        <f t="shared" ref="CP2143" si="22780">CF2143*CK2143+CH2143*CK2146-CG2143*CL2143-CI2143*CL2146</f>
        <v>32992727.609033801</v>
      </c>
      <c r="CQ2143" s="4">
        <f t="shared" ref="CQ2143" si="22781">(CF2143*CL2143+CG2143*CK2143+CH2143*CL2146+CI2143*CK2146)</f>
        <v>-7235362.8765429063</v>
      </c>
      <c r="CR2143" s="2">
        <f t="shared" ref="CR2143" si="22782">CF2143*CM2143+CH2143*CM2146-CG2143*CN2143-CI2143*CN2146</f>
        <v>0</v>
      </c>
      <c r="CS2143" s="3">
        <f t="shared" ref="CS2143" si="22783">(CF2143*CN2143+CG2143*CM2143+CH2143*CN2146+CI2143*CM2146)</f>
        <v>-7235362.8765429063</v>
      </c>
      <c r="CU2143" s="29">
        <f t="shared" ref="CU2143" si="22784">20*LOG(((1+$CL$4)/$CL$4)/((CP2143+CP2146)^2+(CQ2143+CQ2146)^2)^0.5)</f>
        <v>-157.93492114077191</v>
      </c>
      <c r="CW2143" s="53">
        <f t="shared" ref="CW2143" si="22785">((CP2143^2+CQ2143^2)^0.5)/((CP2146^2+CQ2146^2)^0.5)</f>
        <v>0.21930174923039053</v>
      </c>
    </row>
    <row r="2144" spans="1:101" ht="18" customHeight="1" thickBot="1">
      <c r="D2144" s="11"/>
      <c r="E2144" s="13"/>
      <c r="F2144" s="13"/>
      <c r="G2144" s="15"/>
      <c r="H2144" s="10"/>
      <c r="I2144" s="11"/>
      <c r="J2144" s="13"/>
      <c r="K2144" s="13"/>
      <c r="L2144" s="15"/>
      <c r="N2144" s="5"/>
      <c r="Q2144" s="6"/>
      <c r="S2144" s="11"/>
      <c r="T2144" s="13"/>
      <c r="U2144" s="13"/>
      <c r="V2144" s="15"/>
      <c r="W2144" s="20"/>
      <c r="X2144" s="5"/>
      <c r="AA2144" s="6"/>
      <c r="AB2144" s="20"/>
      <c r="AC2144" s="11"/>
      <c r="AD2144" s="13"/>
      <c r="AE2144" s="13"/>
      <c r="AF2144" s="15"/>
      <c r="AG2144" s="20"/>
      <c r="AH2144" s="5"/>
      <c r="AK2144" s="6"/>
      <c r="AL2144" s="20"/>
      <c r="AM2144" s="11"/>
      <c r="AN2144" s="13"/>
      <c r="AO2144" s="13"/>
      <c r="AP2144" s="15"/>
      <c r="AR2144" s="5"/>
      <c r="AU2144" s="6"/>
      <c r="AW2144" s="11"/>
      <c r="AX2144" s="13"/>
      <c r="AY2144" s="13"/>
      <c r="AZ2144" s="15"/>
      <c r="BA2144" s="20"/>
      <c r="BB2144" s="5"/>
      <c r="BE2144" s="6"/>
      <c r="BG2144" s="11"/>
      <c r="BH2144" s="13"/>
      <c r="BI2144" s="13"/>
      <c r="BJ2144" s="15"/>
      <c r="BL2144" s="5"/>
      <c r="BO2144" s="6"/>
      <c r="BQ2144" s="11"/>
      <c r="BR2144" s="13"/>
      <c r="BS2144" s="13"/>
      <c r="BT2144" s="15"/>
      <c r="BU2144" s="20"/>
      <c r="BV2144" s="5"/>
      <c r="BY2144" s="6"/>
      <c r="CA2144" s="11"/>
      <c r="CB2144" s="13"/>
      <c r="CC2144" s="13"/>
      <c r="CD2144" s="15"/>
      <c r="CF2144" s="5"/>
      <c r="CI2144" s="6"/>
      <c r="CK2144" s="11"/>
      <c r="CL2144" s="13"/>
      <c r="CM2144" s="13"/>
      <c r="CN2144" s="15"/>
      <c r="CP2144" s="5"/>
      <c r="CS2144" s="6"/>
      <c r="CW2144" s="54"/>
    </row>
    <row r="2145" spans="1:101" ht="18" customHeight="1" thickBot="1">
      <c r="D2145" s="11" t="s">
        <v>101</v>
      </c>
      <c r="E2145" s="13"/>
      <c r="F2145" s="13" t="s">
        <v>102</v>
      </c>
      <c r="G2145" s="15"/>
      <c r="H2145" s="10"/>
      <c r="I2145" s="11" t="s">
        <v>106</v>
      </c>
      <c r="J2145" s="13"/>
      <c r="K2145" s="13" t="s">
        <v>105</v>
      </c>
      <c r="L2145" s="15"/>
      <c r="N2145" s="194" t="s">
        <v>16</v>
      </c>
      <c r="O2145" s="195"/>
      <c r="P2145" s="196" t="s">
        <v>17</v>
      </c>
      <c r="Q2145" s="197"/>
      <c r="S2145" s="11" t="s">
        <v>4</v>
      </c>
      <c r="T2145" s="13"/>
      <c r="U2145" s="13" t="s">
        <v>5</v>
      </c>
      <c r="V2145" s="15"/>
      <c r="W2145" s="20"/>
      <c r="X2145" s="194" t="s">
        <v>111</v>
      </c>
      <c r="Y2145" s="195"/>
      <c r="Z2145" s="196" t="s">
        <v>110</v>
      </c>
      <c r="AA2145" s="197"/>
      <c r="AB2145" s="20"/>
      <c r="AC2145" s="11" t="s">
        <v>18</v>
      </c>
      <c r="AD2145" s="13"/>
      <c r="AE2145" s="13" t="s">
        <v>19</v>
      </c>
      <c r="AF2145" s="15"/>
      <c r="AG2145" s="20"/>
      <c r="AH2145" s="194" t="s">
        <v>114</v>
      </c>
      <c r="AI2145" s="195"/>
      <c r="AJ2145" s="196" t="s">
        <v>115</v>
      </c>
      <c r="AK2145" s="197"/>
      <c r="AL2145" s="20"/>
      <c r="AM2145" s="11" t="s">
        <v>138</v>
      </c>
      <c r="AN2145" s="13"/>
      <c r="AO2145" s="13" t="s">
        <v>137</v>
      </c>
      <c r="AP2145" s="15"/>
      <c r="AR2145" s="194" t="s">
        <v>117</v>
      </c>
      <c r="AS2145" s="195"/>
      <c r="AT2145" s="196" t="s">
        <v>118</v>
      </c>
      <c r="AU2145" s="197"/>
      <c r="AV2145" s="36"/>
      <c r="AW2145" s="11" t="s">
        <v>142</v>
      </c>
      <c r="AX2145" s="13"/>
      <c r="AY2145" s="13" t="s">
        <v>141</v>
      </c>
      <c r="AZ2145" s="15"/>
      <c r="BA2145" s="20"/>
      <c r="BB2145" s="194" t="s">
        <v>122</v>
      </c>
      <c r="BC2145" s="195"/>
      <c r="BD2145" s="196" t="s">
        <v>121</v>
      </c>
      <c r="BE2145" s="197"/>
      <c r="BF2145" s="36"/>
      <c r="BG2145" s="11" t="s">
        <v>145</v>
      </c>
      <c r="BH2145" s="13"/>
      <c r="BI2145" s="13" t="s">
        <v>146</v>
      </c>
      <c r="BJ2145" s="15"/>
      <c r="BK2145" s="36"/>
      <c r="BL2145" s="194" t="s">
        <v>125</v>
      </c>
      <c r="BM2145" s="195"/>
      <c r="BN2145" s="196" t="s">
        <v>126</v>
      </c>
      <c r="BO2145" s="197"/>
      <c r="BP2145" s="36"/>
      <c r="BQ2145" s="11" t="s">
        <v>150</v>
      </c>
      <c r="BR2145" s="13"/>
      <c r="BS2145" s="13" t="s">
        <v>149</v>
      </c>
      <c r="BT2145" s="15"/>
      <c r="BU2145" s="20"/>
      <c r="BV2145" s="194" t="s">
        <v>129</v>
      </c>
      <c r="BW2145" s="195"/>
      <c r="BX2145" s="196" t="s">
        <v>130</v>
      </c>
      <c r="BY2145" s="197"/>
      <c r="BZ2145" s="36"/>
      <c r="CA2145" s="11" t="s">
        <v>154</v>
      </c>
      <c r="CB2145" s="13"/>
      <c r="CC2145" s="13" t="s">
        <v>153</v>
      </c>
      <c r="CD2145" s="15"/>
      <c r="CE2145" s="36"/>
      <c r="CF2145" s="194" t="s">
        <v>134</v>
      </c>
      <c r="CG2145" s="195"/>
      <c r="CH2145" s="196" t="s">
        <v>133</v>
      </c>
      <c r="CI2145" s="197"/>
      <c r="CK2145" s="11" t="s">
        <v>159</v>
      </c>
      <c r="CL2145" s="13"/>
      <c r="CM2145" s="13" t="s">
        <v>158</v>
      </c>
      <c r="CN2145" s="15"/>
      <c r="CP2145" s="109" t="s">
        <v>161</v>
      </c>
      <c r="CQ2145" s="110"/>
      <c r="CR2145" s="111" t="s">
        <v>162</v>
      </c>
      <c r="CS2145" s="112"/>
      <c r="CU2145" s="38" t="s">
        <v>29</v>
      </c>
      <c r="CW2145" s="55" t="s">
        <v>47</v>
      </c>
    </row>
    <row r="2146" spans="1:101" ht="18" customHeight="1" thickTop="1" thickBot="1">
      <c r="D2146" s="16">
        <v>0</v>
      </c>
      <c r="E2146" s="17">
        <f t="shared" ref="E2146" si="22786">$B2143*$E$4</f>
        <v>4.6832599999999998</v>
      </c>
      <c r="F2146" s="18">
        <v>1</v>
      </c>
      <c r="G2146" s="19">
        <v>0</v>
      </c>
      <c r="H2146" s="10"/>
      <c r="I2146" s="16">
        <v>0</v>
      </c>
      <c r="J2146" s="17">
        <v>0</v>
      </c>
      <c r="K2146" s="18">
        <v>1</v>
      </c>
      <c r="L2146" s="19">
        <v>0</v>
      </c>
      <c r="N2146" s="1">
        <f t="shared" ref="N2146" si="22787">D2146*I2143+F2146*I2146-E2146*J2143-G2146*J2146</f>
        <v>0</v>
      </c>
      <c r="O2146" s="4">
        <f t="shared" ref="O2146" si="22788">(D2146*J2143+E2146*I2143+F2146*J2146+G2146*I2146)</f>
        <v>4.6832599999999998</v>
      </c>
      <c r="P2146" s="2">
        <f t="shared" ref="P2146" si="22789">D2146*K2143+F2146*K2146-E2146*L2143-G2146*L2146</f>
        <v>-37.4283962648</v>
      </c>
      <c r="Q2146" s="3">
        <f t="shared" ref="Q2146" si="22790">(D2146*L2143+E2146*K2143+F2146*L2146+G2146*K2146)</f>
        <v>0</v>
      </c>
      <c r="S2146" s="16">
        <v>0</v>
      </c>
      <c r="T2146" s="17">
        <f t="shared" ref="T2146" si="22791">$B2143*$T$4</f>
        <v>10.37576</v>
      </c>
      <c r="U2146" s="18">
        <v>1</v>
      </c>
      <c r="V2146" s="19">
        <v>0</v>
      </c>
      <c r="W2146" s="20"/>
      <c r="X2146" s="1">
        <f t="shared" ref="X2146" si="22792">N2146*S2143+P2146*S2146-O2146*T2143-Q2146*T2146</f>
        <v>0</v>
      </c>
      <c r="Y2146" s="4">
        <f t="shared" ref="Y2146" si="22793">(N2146*T2143+O2146*S2143+P2146*T2146+Q2146*S2146)</f>
        <v>-383.66479682846119</v>
      </c>
      <c r="Z2146" s="2">
        <f t="shared" ref="Z2146" si="22794">N2146*U2143+P2146*U2146-O2146*V2143-Q2146*V2146</f>
        <v>-37.4283962648</v>
      </c>
      <c r="AA2146" s="3">
        <f t="shared" ref="AA2146" si="22795">(N2146*V2143+O2146*U2143+P2146*V2146+Q2146*U2146)</f>
        <v>0</v>
      </c>
      <c r="AB2146" s="20"/>
      <c r="AC2146" s="16">
        <v>0</v>
      </c>
      <c r="AD2146" s="17">
        <v>0</v>
      </c>
      <c r="AE2146" s="18">
        <v>1</v>
      </c>
      <c r="AF2146" s="19">
        <v>0</v>
      </c>
      <c r="AG2146" s="20"/>
      <c r="AH2146" s="1">
        <f t="shared" ref="AH2146" si="22796">X2146*AC2143+Z2146*AC2146-Y2146*AD2143-AA2146*AD2146</f>
        <v>0</v>
      </c>
      <c r="AI2146" s="4">
        <f t="shared" ref="AI2146" si="22797">(X2146*AD2143+Y2146*AC2143+Z2146*AD2146+AA2146*AC2146)</f>
        <v>-383.66479682846119</v>
      </c>
      <c r="AJ2146" s="2">
        <f t="shared" ref="AJ2146" si="22798">X2146*AE2143+Z2146*AE2146-Y2146*AF2143-AA2146*AF2146</f>
        <v>3740.4488392796361</v>
      </c>
      <c r="AK2146" s="3">
        <f t="shared" ref="AK2146" si="22799">(X2146*AF2143+Y2146*AE2143+Z2146*AF2146+AA2146*AE2146)</f>
        <v>0</v>
      </c>
      <c r="AL2146" s="20"/>
      <c r="AM2146" s="16">
        <v>0</v>
      </c>
      <c r="AN2146" s="17">
        <f t="shared" ref="AN2146" si="22800">$B2143*$AN$4</f>
        <v>10.958119999999999</v>
      </c>
      <c r="AO2146" s="18">
        <v>1</v>
      </c>
      <c r="AP2146" s="19">
        <v>0</v>
      </c>
      <c r="AR2146" s="1">
        <f t="shared" ref="AR2146" si="22801">AH2146*AM2143+AJ2146*AM2146-AI2146*AN2143-AK2146*AN2146</f>
        <v>0</v>
      </c>
      <c r="AS2146" s="4">
        <f t="shared" ref="AS2146" si="22802">(AH2146*AN2143+AI2146*AM2143+AJ2146*AN2146+AK2146*AM2146)</f>
        <v>40604.622437858503</v>
      </c>
      <c r="AT2146" s="2">
        <f t="shared" ref="AT2146" si="22803">AH2146*AO2143+AJ2146*AO2146-AI2146*AP2143-AK2146*AP2146</f>
        <v>3740.4488392796361</v>
      </c>
      <c r="AU2146" s="3">
        <f t="shared" ref="AU2146" si="22804">(AH2146*AP2143+AI2146*AO2143+AJ2146*AP2146+AK2146*AO2146)</f>
        <v>0</v>
      </c>
      <c r="AV2146" s="20"/>
      <c r="AW2146" s="16">
        <v>0</v>
      </c>
      <c r="AX2146" s="17">
        <v>0</v>
      </c>
      <c r="AY2146" s="18">
        <v>1</v>
      </c>
      <c r="AZ2146" s="19">
        <v>0</v>
      </c>
      <c r="BA2146" s="20"/>
      <c r="BB2146" s="1">
        <f t="shared" ref="BB2146" si="22805">AR2146*AW2143+AT2146*AW2146-AS2146*AX2143-AU2146*AX2146</f>
        <v>0</v>
      </c>
      <c r="BC2146" s="4">
        <f t="shared" ref="BC2146" si="22806">(AR2146*AX2143+AS2146*AW2143+AT2146*AX2146+AU2146*AW2146)</f>
        <v>40604.622437858503</v>
      </c>
      <c r="BD2146" s="2">
        <f t="shared" ref="BD2146" si="22807">AR2146*AY2143+AT2146*AY2146-AS2146*AZ2143-AU2146*AZ2146</f>
        <v>-396085.85796271812</v>
      </c>
      <c r="BE2146" s="3">
        <f t="shared" ref="BE2146" si="22808">(AR2146*AZ2143+AS2146*AY2143+AT2146*AZ2146+AU2146*AY2146)</f>
        <v>0</v>
      </c>
      <c r="BF2146" s="20"/>
      <c r="BG2146" s="16">
        <v>0</v>
      </c>
      <c r="BH2146" s="17">
        <f t="shared" ref="BH2146" si="22809">$B2143*$BH$4</f>
        <v>10.37576</v>
      </c>
      <c r="BI2146" s="18">
        <v>1</v>
      </c>
      <c r="BJ2146" s="19">
        <v>0</v>
      </c>
      <c r="BK2146" s="20"/>
      <c r="BL2146" s="1">
        <f t="shared" ref="BL2146" si="22810">BB2146*BG2143+BD2146*BG2146-BC2146*BH2143-BE2146*BH2146</f>
        <v>0</v>
      </c>
      <c r="BM2146" s="4">
        <f t="shared" ref="BM2146" si="22811">(BB2146*BH2143+BC2146*BG2143+BD2146*BH2146+BE2146*BG2146)</f>
        <v>-4069087.1791773937</v>
      </c>
      <c r="BN2146" s="2">
        <f t="shared" ref="BN2146" si="22812">BB2146*BI2143+BD2146*BI2146-BC2146*BJ2143-BE2146*BJ2146</f>
        <v>-396085.85796271812</v>
      </c>
      <c r="BO2146" s="3">
        <f t="shared" ref="BO2146" si="22813">(BB2146*BJ2143+BC2146*BI2143+BD2146*BJ2146+BE2146*BI2146)</f>
        <v>0</v>
      </c>
      <c r="BP2146" s="20"/>
      <c r="BQ2146" s="16">
        <v>0</v>
      </c>
      <c r="BR2146" s="17">
        <v>0</v>
      </c>
      <c r="BS2146" s="18">
        <v>1</v>
      </c>
      <c r="BT2146" s="19">
        <v>0</v>
      </c>
      <c r="BU2146" s="20"/>
      <c r="BV2146" s="1">
        <f t="shared" ref="BV2146" si="22814">BL2146*BQ2143+BN2146*BQ2146-BM2146*BR2143-BO2146*BR2146</f>
        <v>0</v>
      </c>
      <c r="BW2146" s="4">
        <f t="shared" ref="BW2146" si="22815">(BL2146*BR2143+BM2146*BQ2143+BN2146*BR2146+BO2146*BQ2146)</f>
        <v>-4069087.1791773937</v>
      </c>
      <c r="BX2146" s="2">
        <f t="shared" ref="BX2146" si="22816">BL2146*BS2143+BN2146*BS2146-BM2146*BT2143-BO2146*BT2146</f>
        <v>32992727.609033801</v>
      </c>
      <c r="BY2146" s="3">
        <f t="shared" ref="BY2146" si="22817">(BL2146*BT2143+BM2146*BS2143+BN2146*BT2146+BO2146*BS2146)</f>
        <v>0</v>
      </c>
      <c r="BZ2146" s="20"/>
      <c r="CA2146" s="16">
        <v>0</v>
      </c>
      <c r="CB2146" s="17">
        <f t="shared" ref="CB2146" si="22818">$B2143*$CB$4</f>
        <v>4.6832599999999998</v>
      </c>
      <c r="CC2146" s="18">
        <v>1</v>
      </c>
      <c r="CD2146" s="19">
        <v>0</v>
      </c>
      <c r="CE2146" s="20"/>
      <c r="CF2146" s="1">
        <f t="shared" ref="CF2146" si="22819">BV2146*CA2143+BX2146*CA2146-BW2146*CB2143-BY2146*CB2146</f>
        <v>0</v>
      </c>
      <c r="CG2146" s="4">
        <f t="shared" ref="CG2146" si="22820">(BV2146*CB2143+BW2146*CA2143+BX2146*CB2146+BY2146*CA2146)</f>
        <v>150444434.32310623</v>
      </c>
      <c r="CH2146" s="2">
        <f t="shared" ref="CH2146" si="22821">BV2146*CC2143+BX2146*CC2146-BW2146*CD2143-BY2146*CD2146</f>
        <v>32992727.609033801</v>
      </c>
      <c r="CI2146" s="3">
        <f t="shared" ref="CI2146" si="22822">(BV2146*CD2143+BW2146*CC2143+BX2146*CD2146+BY2146*CC2146)</f>
        <v>0</v>
      </c>
      <c r="CK2146" s="16">
        <f t="shared" ref="CK2146" si="22823">1/$CL$4</f>
        <v>1</v>
      </c>
      <c r="CL2146" s="17">
        <v>0</v>
      </c>
      <c r="CM2146" s="18">
        <v>1</v>
      </c>
      <c r="CN2146" s="19">
        <v>0</v>
      </c>
      <c r="CP2146" s="1">
        <f t="shared" ref="CP2146" si="22824">CF2146*CK2143+CH2146*CK2146-CG2146*CL2143-CI2146*CL2146</f>
        <v>32992727.609033801</v>
      </c>
      <c r="CQ2146" s="4">
        <f t="shared" ref="CQ2146" si="22825">(CF2146*CL2143+CG2146*CK2143+CH2146*CL2146+CI2146*CK2146)</f>
        <v>150444434.32310623</v>
      </c>
      <c r="CR2146" s="2">
        <f t="shared" ref="CR2146" si="22826">CF2146*CM2143+CH2146*CM2146-CG2146*CN2143-CI2146*CN2146</f>
        <v>32992727.609033801</v>
      </c>
      <c r="CS2146" s="3">
        <f t="shared" ref="CS2146" si="22827">(CF2146*CN2143+CG2146*CM2143+CH2146*CN2146+CI2146*CM2146)</f>
        <v>0</v>
      </c>
      <c r="CU2146" s="39">
        <f t="shared" ref="CU2146" si="22828">(180/PI())*ATAN(-1*(CQ2143/CP2143))</f>
        <v>12.36925305714276</v>
      </c>
      <c r="CW2146" s="56">
        <f t="shared" ref="CW2146" si="22829">20*LOG(((1-(10^(CU2143/20)^2)*(1-((1-CW2143)/(1+CW2143))^2))^0.5))</f>
        <v>0</v>
      </c>
    </row>
    <row r="2147" spans="1:101" ht="18" customHeight="1"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  <c r="V2147" s="20"/>
      <c r="W2147" s="20"/>
      <c r="X2147" s="20"/>
      <c r="Y2147" s="20"/>
      <c r="Z2147" s="20"/>
      <c r="AA2147" s="20"/>
      <c r="AB2147" s="30"/>
      <c r="AC2147" s="20"/>
      <c r="AD2147" s="20"/>
      <c r="AE2147" s="20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</row>
    <row r="2148" spans="1:101" ht="18" customHeight="1"/>
    <row r="2149" spans="1:101" ht="18" customHeight="1" thickBot="1">
      <c r="A2149" s="23"/>
      <c r="B2149" s="23"/>
      <c r="C2149" s="23"/>
      <c r="D2149" s="20" t="s">
        <v>6</v>
      </c>
      <c r="E2149" s="20"/>
      <c r="F2149" s="20"/>
      <c r="G2149" s="20"/>
      <c r="H2149" s="20"/>
      <c r="I2149" s="20" t="s">
        <v>7</v>
      </c>
      <c r="J2149" s="20"/>
      <c r="K2149" s="20"/>
      <c r="L2149" s="20"/>
      <c r="M2149" s="23"/>
      <c r="N2149" s="23"/>
      <c r="O2149" s="24" t="s">
        <v>8</v>
      </c>
      <c r="P2149" s="23"/>
      <c r="Q2149" s="23"/>
      <c r="R2149" s="23"/>
      <c r="S2149" s="20"/>
      <c r="T2149" s="20" t="s">
        <v>9</v>
      </c>
      <c r="U2149" s="23"/>
      <c r="V2149" s="23"/>
      <c r="W2149" s="23"/>
      <c r="X2149" s="23"/>
      <c r="Y2149" s="24" t="s">
        <v>10</v>
      </c>
      <c r="Z2149" s="23"/>
      <c r="AA2149" s="23"/>
      <c r="AB2149" s="23"/>
      <c r="AC2149" s="24" t="s">
        <v>11</v>
      </c>
      <c r="AD2149" s="20"/>
      <c r="AE2149" s="20"/>
      <c r="AF2149" s="20"/>
      <c r="AG2149" s="20"/>
      <c r="AH2149" s="23"/>
      <c r="AI2149" s="24" t="s">
        <v>12</v>
      </c>
      <c r="AJ2149" s="23"/>
      <c r="AK2149" s="23"/>
      <c r="AL2149" s="20"/>
      <c r="AM2149" s="24" t="s">
        <v>21</v>
      </c>
      <c r="AN2149" s="20"/>
      <c r="AO2149" s="23"/>
      <c r="AP2149" s="23"/>
      <c r="AQ2149" s="23"/>
      <c r="AR2149" s="23"/>
      <c r="AS2149" s="24" t="s">
        <v>87</v>
      </c>
      <c r="AT2149" s="23"/>
      <c r="AU2149" s="23"/>
      <c r="AV2149" s="23"/>
      <c r="AW2149" s="24" t="s">
        <v>22</v>
      </c>
      <c r="AX2149" s="20"/>
      <c r="AY2149" s="20"/>
      <c r="AZ2149" s="20"/>
      <c r="BA2149" s="20"/>
      <c r="BB2149" s="23"/>
      <c r="BC2149" s="24" t="s">
        <v>13</v>
      </c>
      <c r="BD2149" s="23"/>
      <c r="BE2149" s="23"/>
      <c r="BF2149" s="23"/>
      <c r="BG2149" s="24" t="s">
        <v>23</v>
      </c>
      <c r="BH2149" s="20"/>
      <c r="BI2149" s="23"/>
      <c r="BJ2149" s="23"/>
      <c r="BK2149" s="23"/>
      <c r="BL2149" s="23"/>
      <c r="BM2149" s="24" t="s">
        <v>24</v>
      </c>
      <c r="BN2149" s="23"/>
      <c r="BO2149" s="23"/>
      <c r="BP2149" s="23"/>
      <c r="BQ2149" s="24" t="s">
        <v>22</v>
      </c>
      <c r="BR2149" s="20"/>
      <c r="BS2149" s="20"/>
      <c r="BT2149" s="20"/>
      <c r="BU2149" s="20"/>
      <c r="BV2149" s="23"/>
      <c r="BW2149" s="24" t="s">
        <v>25</v>
      </c>
      <c r="BX2149" s="23"/>
      <c r="BY2149" s="23"/>
      <c r="BZ2149" s="23"/>
      <c r="CA2149" s="24" t="s">
        <v>23</v>
      </c>
      <c r="CB2149" s="20"/>
      <c r="CC2149" s="23"/>
      <c r="CD2149" s="23"/>
      <c r="CE2149" s="23"/>
      <c r="CF2149" s="23"/>
      <c r="CG2149" s="24" t="s">
        <v>88</v>
      </c>
      <c r="CH2149" s="23"/>
      <c r="CI2149" s="23"/>
      <c r="CJ2149" s="23"/>
      <c r="CK2149" s="24" t="s">
        <v>155</v>
      </c>
      <c r="CL2149" s="24"/>
      <c r="CM2149" s="23"/>
      <c r="CN2149" s="23"/>
      <c r="CO2149" s="23"/>
      <c r="CP2149" s="23"/>
      <c r="CQ2149" s="24" t="s">
        <v>89</v>
      </c>
      <c r="CR2149" s="23"/>
      <c r="CS2149" s="23"/>
    </row>
    <row r="2150" spans="1:101" ht="18" customHeight="1" thickBot="1">
      <c r="A2150" s="23"/>
      <c r="B2150" s="33"/>
      <c r="C2150" s="23"/>
      <c r="D2150" s="7" t="s">
        <v>99</v>
      </c>
      <c r="E2150" s="8"/>
      <c r="F2150" s="8" t="s">
        <v>100</v>
      </c>
      <c r="G2150" s="9"/>
      <c r="H2150" s="10"/>
      <c r="I2150" s="7" t="s">
        <v>103</v>
      </c>
      <c r="J2150" s="8"/>
      <c r="K2150" s="8" t="s">
        <v>104</v>
      </c>
      <c r="L2150" s="9"/>
      <c r="M2150" s="23"/>
      <c r="N2150" s="194" t="s">
        <v>74</v>
      </c>
      <c r="O2150" s="195"/>
      <c r="P2150" s="196" t="s">
        <v>75</v>
      </c>
      <c r="Q2150" s="197"/>
      <c r="R2150" s="23"/>
      <c r="S2150" s="7" t="s">
        <v>2</v>
      </c>
      <c r="T2150" s="8"/>
      <c r="U2150" s="8" t="s">
        <v>3</v>
      </c>
      <c r="V2150" s="9"/>
      <c r="W2150" s="20"/>
      <c r="X2150" s="194" t="s">
        <v>108</v>
      </c>
      <c r="Y2150" s="195"/>
      <c r="Z2150" s="196" t="s">
        <v>109</v>
      </c>
      <c r="AA2150" s="197"/>
      <c r="AB2150" s="20"/>
      <c r="AC2150" s="7" t="s">
        <v>107</v>
      </c>
      <c r="AD2150" s="8"/>
      <c r="AE2150" s="8" t="s">
        <v>14</v>
      </c>
      <c r="AF2150" s="9"/>
      <c r="AG2150" s="20"/>
      <c r="AH2150" s="194" t="s">
        <v>112</v>
      </c>
      <c r="AI2150" s="195"/>
      <c r="AJ2150" s="196" t="s">
        <v>113</v>
      </c>
      <c r="AK2150" s="197"/>
      <c r="AL2150" s="20"/>
      <c r="AM2150" s="106" t="s">
        <v>135</v>
      </c>
      <c r="AN2150" s="107"/>
      <c r="AO2150" s="107" t="s">
        <v>136</v>
      </c>
      <c r="AP2150" s="108"/>
      <c r="AQ2150" s="23"/>
      <c r="AR2150" s="194" t="s">
        <v>116</v>
      </c>
      <c r="AS2150" s="195"/>
      <c r="AT2150" s="196" t="s">
        <v>0</v>
      </c>
      <c r="AU2150" s="197"/>
      <c r="AV2150" s="36"/>
      <c r="AW2150" s="7" t="s">
        <v>139</v>
      </c>
      <c r="AX2150" s="8"/>
      <c r="AY2150" s="8" t="s">
        <v>140</v>
      </c>
      <c r="AZ2150" s="9"/>
      <c r="BA2150" s="20"/>
      <c r="BB2150" s="194" t="s">
        <v>119</v>
      </c>
      <c r="BC2150" s="195"/>
      <c r="BD2150" s="196" t="s">
        <v>120</v>
      </c>
      <c r="BE2150" s="197"/>
      <c r="BF2150" s="36"/>
      <c r="BG2150" s="190" t="s">
        <v>143</v>
      </c>
      <c r="BH2150" s="191"/>
      <c r="BI2150" s="192" t="s">
        <v>144</v>
      </c>
      <c r="BJ2150" s="193"/>
      <c r="BK2150" s="36"/>
      <c r="BL2150" s="194" t="s">
        <v>123</v>
      </c>
      <c r="BM2150" s="195"/>
      <c r="BN2150" s="196" t="s">
        <v>124</v>
      </c>
      <c r="BO2150" s="197"/>
      <c r="BP2150" s="36"/>
      <c r="BQ2150" s="7" t="s">
        <v>147</v>
      </c>
      <c r="BR2150" s="8"/>
      <c r="BS2150" s="8" t="s">
        <v>148</v>
      </c>
      <c r="BT2150" s="9"/>
      <c r="BU2150" s="20"/>
      <c r="BV2150" s="194" t="s">
        <v>127</v>
      </c>
      <c r="BW2150" s="195"/>
      <c r="BX2150" s="196" t="s">
        <v>128</v>
      </c>
      <c r="BY2150" s="197"/>
      <c r="BZ2150" s="36"/>
      <c r="CA2150" s="7" t="s">
        <v>151</v>
      </c>
      <c r="CB2150" s="8"/>
      <c r="CC2150" s="8" t="s">
        <v>152</v>
      </c>
      <c r="CD2150" s="9"/>
      <c r="CE2150" s="36"/>
      <c r="CF2150" s="194" t="s">
        <v>131</v>
      </c>
      <c r="CG2150" s="195"/>
      <c r="CH2150" s="196" t="s">
        <v>132</v>
      </c>
      <c r="CI2150" s="197"/>
      <c r="CJ2150" s="23"/>
      <c r="CK2150" s="7" t="s">
        <v>156</v>
      </c>
      <c r="CL2150" s="8"/>
      <c r="CM2150" s="8" t="s">
        <v>157</v>
      </c>
      <c r="CN2150" s="9"/>
      <c r="CO2150" s="23"/>
      <c r="CP2150" s="194" t="s">
        <v>160</v>
      </c>
      <c r="CQ2150" s="195"/>
      <c r="CR2150" s="196" t="s">
        <v>132</v>
      </c>
      <c r="CS2150" s="197"/>
      <c r="CU2150" s="26" t="s">
        <v>15</v>
      </c>
      <c r="CW2150" s="52" t="s">
        <v>46</v>
      </c>
    </row>
    <row r="2151" spans="1:101" ht="18" customHeight="1" thickTop="1" thickBot="1">
      <c r="B2151" s="34">
        <v>5.8</v>
      </c>
      <c r="D2151" s="11">
        <v>1</v>
      </c>
      <c r="E2151" s="12">
        <v>0</v>
      </c>
      <c r="F2151" s="13">
        <v>0</v>
      </c>
      <c r="G2151" s="14">
        <v>0</v>
      </c>
      <c r="H2151" s="10"/>
      <c r="I2151" s="11">
        <v>1</v>
      </c>
      <c r="J2151" s="12">
        <v>0</v>
      </c>
      <c r="K2151" s="13">
        <v>0</v>
      </c>
      <c r="L2151" s="40">
        <f t="shared" ref="L2151" si="22830">$B2151*$J$4</f>
        <v>8.2768320000000006</v>
      </c>
      <c r="N2151" s="1">
        <f t="shared" ref="N2151" si="22831">D2151*I2151+F2151*I2154-E2151*J2151-G2151*J2154</f>
        <v>1</v>
      </c>
      <c r="O2151" s="4">
        <f t="shared" ref="O2151" si="22832">(D2151*J2151+E2151*I2151+F2151*J2154+G2151*I2154)</f>
        <v>0</v>
      </c>
      <c r="P2151" s="2">
        <f t="shared" ref="P2151" si="22833">D2151*K2151+F2151*K2154-E2151*L2151-G2151*L2154</f>
        <v>0</v>
      </c>
      <c r="Q2151" s="3">
        <f t="shared" ref="Q2151" si="22834">(D2151*L2151+E2151*K2151+F2151*L2154+G2151*K2154)</f>
        <v>8.2768320000000006</v>
      </c>
      <c r="S2151" s="11">
        <v>1</v>
      </c>
      <c r="T2151" s="12">
        <v>0</v>
      </c>
      <c r="U2151" s="13">
        <v>0</v>
      </c>
      <c r="V2151" s="13">
        <v>0</v>
      </c>
      <c r="W2151" s="20"/>
      <c r="X2151" s="1">
        <f t="shared" ref="X2151" si="22835">N2151*S2151+P2151*S2154-O2151*T2151-Q2151*T2154</f>
        <v>-85.625191282688007</v>
      </c>
      <c r="Y2151" s="4">
        <f t="shared" ref="Y2151" si="22836">(N2151*T2151+O2151*S2151+P2151*T2154+Q2151*S2154)</f>
        <v>0</v>
      </c>
      <c r="Z2151" s="2">
        <f t="shared" ref="Z2151" si="22837">N2151*U2151+P2151*U2154-O2151*V2151-Q2151*V2154</f>
        <v>0</v>
      </c>
      <c r="AA2151" s="3">
        <f t="shared" ref="AA2151" si="22838">(N2151*V2151+O2151*U2151+P2151*V2154+Q2151*U2154)</f>
        <v>8.2768320000000006</v>
      </c>
      <c r="AB2151" s="20"/>
      <c r="AC2151" s="11">
        <v>1</v>
      </c>
      <c r="AD2151" s="12">
        <v>0</v>
      </c>
      <c r="AE2151" s="13">
        <v>0</v>
      </c>
      <c r="AF2151" s="40">
        <f t="shared" ref="AF2151" si="22839">$B2151*$AD$4</f>
        <v>9.932442</v>
      </c>
      <c r="AG2151" s="20"/>
      <c r="AH2151" s="1">
        <f t="shared" ref="AH2151" si="22840">X2151*AC2151+Z2151*AC2154-Y2151*AD2151-AA2151*AD2154</f>
        <v>-85.625191282688007</v>
      </c>
      <c r="AI2151" s="4">
        <f t="shared" ref="AI2151" si="22841">(X2151*AD2151+Y2151*AC2151+Z2151*AD2154+AA2151*AC2154)</f>
        <v>0</v>
      </c>
      <c r="AJ2151" s="2">
        <f t="shared" ref="AJ2151" si="22842">X2151*AE2151+Z2151*AE2154-Y2151*AF2151-AA2151*AF2154</f>
        <v>0</v>
      </c>
      <c r="AK2151" s="3">
        <f t="shared" ref="AK2151" si="22843">(X2151*AF2151+Y2151*AE2151+Z2151*AF2154+AA2151*AE2154)</f>
        <v>-842.19041415420418</v>
      </c>
      <c r="AL2151" s="20"/>
      <c r="AM2151" s="11">
        <v>1</v>
      </c>
      <c r="AN2151" s="12">
        <v>0</v>
      </c>
      <c r="AO2151" s="13">
        <v>0</v>
      </c>
      <c r="AP2151" s="14">
        <v>0</v>
      </c>
      <c r="AR2151" s="1">
        <f t="shared" ref="AR2151" si="22844">AH2151*AM2151+AJ2151*AM2154-AI2151*AN2151-AK2151*AN2154</f>
        <v>9223.449070052704</v>
      </c>
      <c r="AS2151" s="4">
        <f t="shared" ref="AS2151" si="22845">(AH2151*AN2151+AI2151*AM2151+AJ2151*AN2154+AK2151*AM2154)</f>
        <v>0</v>
      </c>
      <c r="AT2151" s="2">
        <f t="shared" ref="AT2151" si="22846">AH2151*AO2151+AJ2151*AO2154-AI2151*AP2151-AK2151*AP2154</f>
        <v>0</v>
      </c>
      <c r="AU2151" s="3">
        <f t="shared" ref="AU2151" si="22847">(AH2151*AP2151+AI2151*AO2151+AJ2151*AP2154+AK2151*AO2154)</f>
        <v>-842.19041415420418</v>
      </c>
      <c r="AV2151" s="20"/>
      <c r="AW2151" s="11">
        <v>1</v>
      </c>
      <c r="AX2151" s="12">
        <v>0</v>
      </c>
      <c r="AY2151" s="13">
        <v>0</v>
      </c>
      <c r="AZ2151" s="40">
        <f t="shared" ref="AZ2151" si="22848">$B2151*$AX$4</f>
        <v>9.932442</v>
      </c>
      <c r="BA2151" s="20"/>
      <c r="BB2151" s="1">
        <f t="shared" ref="BB2151" si="22849">AR2151*AW2151+AT2151*AW2154-AS2151*AX2151-AU2151*AX2154</f>
        <v>9223.449070052704</v>
      </c>
      <c r="BC2151" s="4">
        <f t="shared" ref="BC2151" si="22850">(AR2151*AX2151+AS2151*AW2151+AT2151*AX2154+AU2151*AW2154)</f>
        <v>0</v>
      </c>
      <c r="BD2151" s="2">
        <f t="shared" ref="BD2151" si="22851">AR2151*AY2151+AT2151*AY2154-AS2151*AZ2151-AU2151*AZ2154</f>
        <v>0</v>
      </c>
      <c r="BE2151" s="3">
        <f t="shared" ref="BE2151" si="22852">(AR2151*AZ2151+AS2151*AY2151+AT2151*AZ2154+AU2151*AY2154)</f>
        <v>90769.182514098211</v>
      </c>
      <c r="BF2151" s="20"/>
      <c r="BG2151" s="11">
        <v>1</v>
      </c>
      <c r="BH2151" s="12">
        <v>0</v>
      </c>
      <c r="BI2151" s="13">
        <v>0</v>
      </c>
      <c r="BJ2151" s="14">
        <v>0</v>
      </c>
      <c r="BK2151" s="20"/>
      <c r="BL2151" s="1">
        <f t="shared" ref="BL2151" si="22853">BB2151*BG2151+BD2151*BG2154-BC2151*BH2151-BE2151*BH2154</f>
        <v>-940765.36281557905</v>
      </c>
      <c r="BM2151" s="4">
        <f t="shared" ref="BM2151" si="22854">(BB2151*BH2151+BC2151*BG2151+BD2151*BH2154+BE2151*BG2154)</f>
        <v>0</v>
      </c>
      <c r="BN2151" s="2">
        <f t="shared" ref="BN2151" si="22855">BB2151*BI2151+BD2151*BI2154-BC2151*BJ2151-BE2151*BJ2154</f>
        <v>0</v>
      </c>
      <c r="BO2151" s="3">
        <f t="shared" ref="BO2151" si="22856">(BB2151*BJ2151+BC2151*BI2151+BD2151*BJ2154+BE2151*BI2154)</f>
        <v>90769.182514098211</v>
      </c>
      <c r="BP2151" s="20"/>
      <c r="BQ2151" s="11">
        <v>1</v>
      </c>
      <c r="BR2151" s="12">
        <v>0</v>
      </c>
      <c r="BS2151" s="13">
        <v>0</v>
      </c>
      <c r="BT2151" s="40">
        <f t="shared" ref="BT2151" si="22857">$B2151*BR$4</f>
        <v>8.2768320000000006</v>
      </c>
      <c r="BU2151" s="20"/>
      <c r="BV2151" s="1">
        <f t="shared" ref="BV2151" si="22858">BL2151*BQ2151+BN2151*BQ2154-BM2151*BR2151-BO2151*BR2154</f>
        <v>-940765.36281557905</v>
      </c>
      <c r="BW2151" s="4">
        <f t="shared" ref="BW2151" si="22859">(BL2151*BR2151+BM2151*BQ2151+BN2151*BR2154+BO2151*BQ2154)</f>
        <v>0</v>
      </c>
      <c r="BX2151" s="2">
        <f t="shared" ref="BX2151" si="22860">BL2151*BS2151+BN2151*BS2154-BM2151*BT2151-BO2151*BT2154</f>
        <v>0</v>
      </c>
      <c r="BY2151" s="3">
        <f t="shared" ref="BY2151" si="22861">(BL2151*BT2151+BM2151*BS2151+BN2151*BT2154+BO2151*BS2154)</f>
        <v>-7695787.6769294972</v>
      </c>
      <c r="BZ2151" s="20"/>
      <c r="CA2151" s="11">
        <v>1</v>
      </c>
      <c r="CB2151" s="12">
        <v>0</v>
      </c>
      <c r="CC2151" s="13">
        <v>0</v>
      </c>
      <c r="CD2151" s="14">
        <v>0</v>
      </c>
      <c r="CE2151" s="20"/>
      <c r="CF2151" s="1">
        <f t="shared" ref="CF2151" si="22862">BV2151*CA2151+BX2151*CA2154-BW2151*CB2151-BY2151*CB2154</f>
        <v>35414012.490396529</v>
      </c>
      <c r="CG2151" s="4">
        <f t="shared" ref="CG2151" si="22863">(BV2151*CB2151+BW2151*CA2151+BX2151*CB2154+BY2151*CA2154)</f>
        <v>0</v>
      </c>
      <c r="CH2151" s="2">
        <f t="shared" ref="CH2151" si="22864">BV2151*CC2151+BX2151*CC2154-BW2151*CD2151-BY2151*CD2154</f>
        <v>0</v>
      </c>
      <c r="CI2151" s="3">
        <f t="shared" ref="CI2151" si="22865">(BV2151*CD2151+BW2151*CC2151+BX2151*CD2154+BY2151*CC2154)</f>
        <v>-7695787.6769294972</v>
      </c>
      <c r="CJ2151" s="28"/>
      <c r="CK2151" s="11">
        <v>1</v>
      </c>
      <c r="CL2151" s="12">
        <v>0</v>
      </c>
      <c r="CM2151" s="13">
        <v>0</v>
      </c>
      <c r="CN2151" s="14">
        <v>0</v>
      </c>
      <c r="CP2151" s="1">
        <f t="shared" ref="CP2151" si="22866">CF2151*CK2151+CH2151*CK2154-CG2151*CL2151-CI2151*CL2154</f>
        <v>35414012.490396529</v>
      </c>
      <c r="CQ2151" s="4">
        <f t="shared" ref="CQ2151" si="22867">(CF2151*CL2151+CG2151*CK2151+CH2151*CL2154+CI2151*CK2154)</f>
        <v>-7695787.6769294972</v>
      </c>
      <c r="CR2151" s="2">
        <f t="shared" ref="CR2151" si="22868">CF2151*CM2151+CH2151*CM2154-CG2151*CN2151-CI2151*CN2154</f>
        <v>0</v>
      </c>
      <c r="CS2151" s="3">
        <f t="shared" ref="CS2151" si="22869">(CF2151*CN2151+CG2151*CM2151+CH2151*CN2154+CI2151*CM2154)</f>
        <v>-7695787.6769294972</v>
      </c>
      <c r="CU2151" s="29">
        <f t="shared" ref="CU2151" si="22870">20*LOG(((1+$CL$4)/$CL$4)/((CP2151+CP2154)^2+(CQ2151+CQ2154)^2)^0.5)</f>
        <v>-158.62212950920775</v>
      </c>
      <c r="CW2151" s="53">
        <f t="shared" ref="CW2151" si="22871">((CP2151^2+CQ2151^2)^0.5)/((CP2154^2+CQ2154^2)^0.5)</f>
        <v>0.21730911398465286</v>
      </c>
    </row>
    <row r="2152" spans="1:101" ht="18" customHeight="1" thickBot="1">
      <c r="D2152" s="11"/>
      <c r="E2152" s="13"/>
      <c r="F2152" s="13"/>
      <c r="G2152" s="15"/>
      <c r="H2152" s="10"/>
      <c r="I2152" s="11"/>
      <c r="J2152" s="13"/>
      <c r="K2152" s="13"/>
      <c r="L2152" s="15"/>
      <c r="N2152" s="5"/>
      <c r="Q2152" s="6"/>
      <c r="S2152" s="11"/>
      <c r="T2152" s="13"/>
      <c r="U2152" s="13"/>
      <c r="V2152" s="15"/>
      <c r="W2152" s="20"/>
      <c r="X2152" s="5"/>
      <c r="AA2152" s="6"/>
      <c r="AB2152" s="20"/>
      <c r="AC2152" s="11"/>
      <c r="AD2152" s="13"/>
      <c r="AE2152" s="13"/>
      <c r="AF2152" s="15"/>
      <c r="AG2152" s="20"/>
      <c r="AH2152" s="5"/>
      <c r="AK2152" s="6"/>
      <c r="AL2152" s="20"/>
      <c r="AM2152" s="11"/>
      <c r="AN2152" s="13"/>
      <c r="AO2152" s="13"/>
      <c r="AP2152" s="15"/>
      <c r="AR2152" s="5"/>
      <c r="AU2152" s="6"/>
      <c r="AW2152" s="11"/>
      <c r="AX2152" s="13"/>
      <c r="AY2152" s="13"/>
      <c r="AZ2152" s="15"/>
      <c r="BA2152" s="20"/>
      <c r="BB2152" s="5"/>
      <c r="BE2152" s="6"/>
      <c r="BG2152" s="11"/>
      <c r="BH2152" s="13"/>
      <c r="BI2152" s="13"/>
      <c r="BJ2152" s="15"/>
      <c r="BL2152" s="5"/>
      <c r="BO2152" s="6"/>
      <c r="BQ2152" s="11"/>
      <c r="BR2152" s="13"/>
      <c r="BS2152" s="13"/>
      <c r="BT2152" s="15"/>
      <c r="BU2152" s="20"/>
      <c r="BV2152" s="5"/>
      <c r="BY2152" s="6"/>
      <c r="CA2152" s="11"/>
      <c r="CB2152" s="13"/>
      <c r="CC2152" s="13"/>
      <c r="CD2152" s="15"/>
      <c r="CF2152" s="5"/>
      <c r="CI2152" s="6"/>
      <c r="CK2152" s="11"/>
      <c r="CL2152" s="13"/>
      <c r="CM2152" s="13"/>
      <c r="CN2152" s="15"/>
      <c r="CP2152" s="5"/>
      <c r="CS2152" s="6"/>
      <c r="CW2152" s="54"/>
    </row>
    <row r="2153" spans="1:101" ht="18" customHeight="1" thickBot="1">
      <c r="D2153" s="11" t="s">
        <v>101</v>
      </c>
      <c r="E2153" s="13"/>
      <c r="F2153" s="13" t="s">
        <v>102</v>
      </c>
      <c r="G2153" s="15"/>
      <c r="H2153" s="10"/>
      <c r="I2153" s="11" t="s">
        <v>106</v>
      </c>
      <c r="J2153" s="13"/>
      <c r="K2153" s="13" t="s">
        <v>105</v>
      </c>
      <c r="L2153" s="15"/>
      <c r="N2153" s="194" t="s">
        <v>16</v>
      </c>
      <c r="O2153" s="195"/>
      <c r="P2153" s="196" t="s">
        <v>17</v>
      </c>
      <c r="Q2153" s="197"/>
      <c r="S2153" s="11" t="s">
        <v>4</v>
      </c>
      <c r="T2153" s="13"/>
      <c r="U2153" s="13" t="s">
        <v>5</v>
      </c>
      <c r="V2153" s="15"/>
      <c r="W2153" s="20"/>
      <c r="X2153" s="194" t="s">
        <v>111</v>
      </c>
      <c r="Y2153" s="195"/>
      <c r="Z2153" s="196" t="s">
        <v>110</v>
      </c>
      <c r="AA2153" s="197"/>
      <c r="AB2153" s="20"/>
      <c r="AC2153" s="11" t="s">
        <v>18</v>
      </c>
      <c r="AD2153" s="13"/>
      <c r="AE2153" s="13" t="s">
        <v>19</v>
      </c>
      <c r="AF2153" s="15"/>
      <c r="AG2153" s="20"/>
      <c r="AH2153" s="194" t="s">
        <v>114</v>
      </c>
      <c r="AI2153" s="195"/>
      <c r="AJ2153" s="196" t="s">
        <v>115</v>
      </c>
      <c r="AK2153" s="197"/>
      <c r="AL2153" s="20"/>
      <c r="AM2153" s="11" t="s">
        <v>138</v>
      </c>
      <c r="AN2153" s="13"/>
      <c r="AO2153" s="13" t="s">
        <v>137</v>
      </c>
      <c r="AP2153" s="15"/>
      <c r="AR2153" s="194" t="s">
        <v>117</v>
      </c>
      <c r="AS2153" s="195"/>
      <c r="AT2153" s="196" t="s">
        <v>118</v>
      </c>
      <c r="AU2153" s="197"/>
      <c r="AV2153" s="36"/>
      <c r="AW2153" s="11" t="s">
        <v>142</v>
      </c>
      <c r="AX2153" s="13"/>
      <c r="AY2153" s="13" t="s">
        <v>141</v>
      </c>
      <c r="AZ2153" s="15"/>
      <c r="BA2153" s="20"/>
      <c r="BB2153" s="194" t="s">
        <v>122</v>
      </c>
      <c r="BC2153" s="195"/>
      <c r="BD2153" s="196" t="s">
        <v>121</v>
      </c>
      <c r="BE2153" s="197"/>
      <c r="BF2153" s="36"/>
      <c r="BG2153" s="11" t="s">
        <v>145</v>
      </c>
      <c r="BH2153" s="13"/>
      <c r="BI2153" s="13" t="s">
        <v>146</v>
      </c>
      <c r="BJ2153" s="15"/>
      <c r="BK2153" s="36"/>
      <c r="BL2153" s="194" t="s">
        <v>125</v>
      </c>
      <c r="BM2153" s="195"/>
      <c r="BN2153" s="196" t="s">
        <v>126</v>
      </c>
      <c r="BO2153" s="197"/>
      <c r="BP2153" s="36"/>
      <c r="BQ2153" s="11" t="s">
        <v>150</v>
      </c>
      <c r="BR2153" s="13"/>
      <c r="BS2153" s="13" t="s">
        <v>149</v>
      </c>
      <c r="BT2153" s="15"/>
      <c r="BU2153" s="20"/>
      <c r="BV2153" s="194" t="s">
        <v>129</v>
      </c>
      <c r="BW2153" s="195"/>
      <c r="BX2153" s="196" t="s">
        <v>130</v>
      </c>
      <c r="BY2153" s="197"/>
      <c r="BZ2153" s="36"/>
      <c r="CA2153" s="11" t="s">
        <v>154</v>
      </c>
      <c r="CB2153" s="13"/>
      <c r="CC2153" s="13" t="s">
        <v>153</v>
      </c>
      <c r="CD2153" s="15"/>
      <c r="CE2153" s="36"/>
      <c r="CF2153" s="194" t="s">
        <v>134</v>
      </c>
      <c r="CG2153" s="195"/>
      <c r="CH2153" s="196" t="s">
        <v>133</v>
      </c>
      <c r="CI2153" s="197"/>
      <c r="CK2153" s="11" t="s">
        <v>159</v>
      </c>
      <c r="CL2153" s="13"/>
      <c r="CM2153" s="13" t="s">
        <v>158</v>
      </c>
      <c r="CN2153" s="15"/>
      <c r="CP2153" s="109" t="s">
        <v>161</v>
      </c>
      <c r="CQ2153" s="110"/>
      <c r="CR2153" s="111" t="s">
        <v>162</v>
      </c>
      <c r="CS2153" s="112"/>
      <c r="CU2153" s="38" t="s">
        <v>29</v>
      </c>
      <c r="CW2153" s="55" t="s">
        <v>47</v>
      </c>
    </row>
    <row r="2154" spans="1:101" ht="18" customHeight="1" thickTop="1" thickBot="1">
      <c r="D2154" s="16">
        <v>0</v>
      </c>
      <c r="E2154" s="17">
        <f t="shared" ref="E2154" si="22872">$B2151*$E$4</f>
        <v>4.7239839999999997</v>
      </c>
      <c r="F2154" s="18">
        <v>1</v>
      </c>
      <c r="G2154" s="19">
        <v>0</v>
      </c>
      <c r="H2154" s="10"/>
      <c r="I2154" s="16">
        <v>0</v>
      </c>
      <c r="J2154" s="17">
        <v>0</v>
      </c>
      <c r="K2154" s="18">
        <v>1</v>
      </c>
      <c r="L2154" s="19">
        <v>0</v>
      </c>
      <c r="N2154" s="1">
        <f t="shared" ref="N2154" si="22873">D2154*I2151+F2154*I2154-E2154*J2151-G2154*J2154</f>
        <v>0</v>
      </c>
      <c r="O2154" s="4">
        <f t="shared" ref="O2154" si="22874">(D2154*J2151+E2154*I2151+F2154*J2154+G2154*I2154)</f>
        <v>4.7239839999999997</v>
      </c>
      <c r="P2154" s="2">
        <f t="shared" ref="P2154" si="22875">D2154*K2151+F2154*K2154-E2154*L2151-G2154*L2154</f>
        <v>-38.099621938688003</v>
      </c>
      <c r="Q2154" s="3">
        <f t="shared" ref="Q2154" si="22876">(D2154*L2151+E2154*K2151+F2154*L2154+G2154*K2154)</f>
        <v>0</v>
      </c>
      <c r="S2154" s="16">
        <v>0</v>
      </c>
      <c r="T2154" s="17">
        <f t="shared" ref="T2154" si="22877">$B2151*$T$4</f>
        <v>10.465984000000001</v>
      </c>
      <c r="U2154" s="18">
        <v>1</v>
      </c>
      <c r="V2154" s="19">
        <v>0</v>
      </c>
      <c r="W2154" s="20"/>
      <c r="X2154" s="1">
        <f t="shared" ref="X2154" si="22878">N2154*S2151+P2154*S2154-O2154*T2151-Q2154*T2154</f>
        <v>0</v>
      </c>
      <c r="Y2154" s="4">
        <f t="shared" ref="Y2154" si="22879">(N2154*T2151+O2154*S2151+P2154*T2154+Q2154*S2154)</f>
        <v>-394.02604961635768</v>
      </c>
      <c r="Z2154" s="2">
        <f t="shared" ref="Z2154" si="22880">N2154*U2151+P2154*U2154-O2154*V2151-Q2154*V2154</f>
        <v>-38.099621938688003</v>
      </c>
      <c r="AA2154" s="3">
        <f t="shared" ref="AA2154" si="22881">(N2154*V2151+O2154*U2151+P2154*V2154+Q2154*U2154)</f>
        <v>0</v>
      </c>
      <c r="AB2154" s="20"/>
      <c r="AC2154" s="16">
        <v>0</v>
      </c>
      <c r="AD2154" s="17">
        <v>0</v>
      </c>
      <c r="AE2154" s="18">
        <v>1</v>
      </c>
      <c r="AF2154" s="19">
        <v>0</v>
      </c>
      <c r="AG2154" s="20"/>
      <c r="AH2154" s="1">
        <f t="shared" ref="AH2154" si="22882">X2154*AC2151+Z2154*AC2154-Y2154*AD2151-AA2154*AD2154</f>
        <v>0</v>
      </c>
      <c r="AI2154" s="4">
        <f t="shared" ref="AI2154" si="22883">(X2154*AD2151+Y2154*AC2151+Z2154*AD2154+AA2154*AC2154)</f>
        <v>-394.02604961635768</v>
      </c>
      <c r="AJ2154" s="2">
        <f t="shared" ref="AJ2154" si="22884">X2154*AE2151+Z2154*AE2154-Y2154*AF2151-AA2154*AF2154</f>
        <v>3875.5412623649067</v>
      </c>
      <c r="AK2154" s="3">
        <f t="shared" ref="AK2154" si="22885">(X2154*AF2151+Y2154*AE2151+Z2154*AF2154+AA2154*AE2154)</f>
        <v>0</v>
      </c>
      <c r="AL2154" s="20"/>
      <c r="AM2154" s="16">
        <v>0</v>
      </c>
      <c r="AN2154" s="17">
        <f t="shared" ref="AN2154" si="22886">$B2151*$AN$4</f>
        <v>11.053407999999999</v>
      </c>
      <c r="AO2154" s="18">
        <v>1</v>
      </c>
      <c r="AP2154" s="19">
        <v>0</v>
      </c>
      <c r="AR2154" s="1">
        <f t="shared" ref="AR2154" si="22887">AH2154*AM2151+AJ2154*AM2154-AI2154*AN2151-AK2154*AN2154</f>
        <v>0</v>
      </c>
      <c r="AS2154" s="4">
        <f t="shared" ref="AS2154" si="22888">(AH2154*AN2151+AI2154*AM2151+AJ2154*AN2154+AK2154*AM2154)</f>
        <v>42443.912744137997</v>
      </c>
      <c r="AT2154" s="2">
        <f t="shared" ref="AT2154" si="22889">AH2154*AO2151+AJ2154*AO2154-AI2154*AP2151-AK2154*AP2154</f>
        <v>3875.5412623649067</v>
      </c>
      <c r="AU2154" s="3">
        <f t="shared" ref="AU2154" si="22890">(AH2154*AP2151+AI2154*AO2151+AJ2154*AP2154+AK2154*AO2154)</f>
        <v>0</v>
      </c>
      <c r="AV2154" s="20"/>
      <c r="AW2154" s="16">
        <v>0</v>
      </c>
      <c r="AX2154" s="17">
        <v>0</v>
      </c>
      <c r="AY2154" s="18">
        <v>1</v>
      </c>
      <c r="AZ2154" s="19">
        <v>0</v>
      </c>
      <c r="BA2154" s="20"/>
      <c r="BB2154" s="1">
        <f t="shared" ref="BB2154" si="22891">AR2154*AW2151+AT2154*AW2154-AS2154*AX2151-AU2154*AX2154</f>
        <v>0</v>
      </c>
      <c r="BC2154" s="4">
        <f t="shared" ref="BC2154" si="22892">(AR2154*AX2151+AS2154*AW2151+AT2154*AX2154+AU2154*AW2154)</f>
        <v>42443.912744137997</v>
      </c>
      <c r="BD2154" s="2">
        <f t="shared" ref="BD2154" si="22893">AR2154*AY2151+AT2154*AY2154-AS2154*AZ2151-AU2154*AZ2154</f>
        <v>-417696.1603218466</v>
      </c>
      <c r="BE2154" s="3">
        <f t="shared" ref="BE2154" si="22894">(AR2154*AZ2151+AS2154*AY2151+AT2154*AZ2154+AU2154*AY2154)</f>
        <v>0</v>
      </c>
      <c r="BF2154" s="20"/>
      <c r="BG2154" s="16">
        <v>0</v>
      </c>
      <c r="BH2154" s="17">
        <f t="shared" ref="BH2154" si="22895">$B2151*$BH$4</f>
        <v>10.465984000000001</v>
      </c>
      <c r="BI2154" s="18">
        <v>1</v>
      </c>
      <c r="BJ2154" s="19">
        <v>0</v>
      </c>
      <c r="BK2154" s="20"/>
      <c r="BL2154" s="1">
        <f t="shared" ref="BL2154" si="22896">BB2154*BG2151+BD2154*BG2154-BC2154*BH2151-BE2154*BH2154</f>
        <v>0</v>
      </c>
      <c r="BM2154" s="4">
        <f t="shared" ref="BM2154" si="22897">(BB2154*BH2151+BC2154*BG2151+BD2154*BH2154+BE2154*BG2154)</f>
        <v>-4329157.4180457434</v>
      </c>
      <c r="BN2154" s="2">
        <f t="shared" ref="BN2154" si="22898">BB2154*BI2151+BD2154*BI2154-BC2154*BJ2151-BE2154*BJ2154</f>
        <v>-417696.1603218466</v>
      </c>
      <c r="BO2154" s="3">
        <f t="shared" ref="BO2154" si="22899">(BB2154*BJ2151+BC2154*BI2151+BD2154*BJ2154+BE2154*BI2154)</f>
        <v>0</v>
      </c>
      <c r="BP2154" s="20"/>
      <c r="BQ2154" s="16">
        <v>0</v>
      </c>
      <c r="BR2154" s="17">
        <v>0</v>
      </c>
      <c r="BS2154" s="18">
        <v>1</v>
      </c>
      <c r="BT2154" s="19">
        <v>0</v>
      </c>
      <c r="BU2154" s="20"/>
      <c r="BV2154" s="1">
        <f t="shared" ref="BV2154" si="22900">BL2154*BQ2151+BN2154*BQ2154-BM2154*BR2151-BO2154*BR2154</f>
        <v>0</v>
      </c>
      <c r="BW2154" s="4">
        <f t="shared" ref="BW2154" si="22901">(BL2154*BR2151+BM2154*BQ2151+BN2154*BR2154+BO2154*BQ2154)</f>
        <v>-4329157.4180457434</v>
      </c>
      <c r="BX2154" s="2">
        <f t="shared" ref="BX2154" si="22902">BL2154*BS2151+BN2154*BS2154-BM2154*BT2151-BO2154*BT2154</f>
        <v>35414012.490396544</v>
      </c>
      <c r="BY2154" s="3">
        <f t="shared" ref="BY2154" si="22903">(BL2154*BT2151+BM2154*BS2151+BN2154*BT2154+BO2154*BS2154)</f>
        <v>0</v>
      </c>
      <c r="BZ2154" s="20"/>
      <c r="CA2154" s="16">
        <v>0</v>
      </c>
      <c r="CB2154" s="17">
        <f t="shared" ref="CB2154" si="22904">$B2151*$CB$4</f>
        <v>4.7239839999999997</v>
      </c>
      <c r="CC2154" s="18">
        <v>1</v>
      </c>
      <c r="CD2154" s="19">
        <v>0</v>
      </c>
      <c r="CE2154" s="20"/>
      <c r="CF2154" s="1">
        <f t="shared" ref="CF2154" si="22905">BV2154*CA2151+BX2154*CA2154-BW2154*CB2151-BY2154*CB2154</f>
        <v>0</v>
      </c>
      <c r="CG2154" s="4">
        <f t="shared" ref="CG2154" si="22906">(BV2154*CB2151+BW2154*CA2151+BX2154*CB2154+BY2154*CA2154)</f>
        <v>162966070.96238768</v>
      </c>
      <c r="CH2154" s="2">
        <f t="shared" ref="CH2154" si="22907">BV2154*CC2151+BX2154*CC2154-BW2154*CD2151-BY2154*CD2154</f>
        <v>35414012.490396544</v>
      </c>
      <c r="CI2154" s="3">
        <f t="shared" ref="CI2154" si="22908">(BV2154*CD2151+BW2154*CC2151+BX2154*CD2154+BY2154*CC2154)</f>
        <v>0</v>
      </c>
      <c r="CK2154" s="16">
        <f t="shared" ref="CK2154" si="22909">1/$CL$4</f>
        <v>1</v>
      </c>
      <c r="CL2154" s="17">
        <v>0</v>
      </c>
      <c r="CM2154" s="18">
        <v>1</v>
      </c>
      <c r="CN2154" s="19">
        <v>0</v>
      </c>
      <c r="CP2154" s="1">
        <f t="shared" ref="CP2154" si="22910">CF2154*CK2151+CH2154*CK2154-CG2154*CL2151-CI2154*CL2154</f>
        <v>35414012.490396544</v>
      </c>
      <c r="CQ2154" s="4">
        <f t="shared" ref="CQ2154" si="22911">(CF2154*CL2151+CG2154*CK2151+CH2154*CL2154+CI2154*CK2154)</f>
        <v>162966070.96238768</v>
      </c>
      <c r="CR2154" s="2">
        <f t="shared" ref="CR2154" si="22912">CF2154*CM2151+CH2154*CM2154-CG2154*CN2151-CI2154*CN2154</f>
        <v>35414012.490396544</v>
      </c>
      <c r="CS2154" s="3">
        <f t="shared" ref="CS2154" si="22913">(CF2154*CN2151+CG2154*CM2151+CH2154*CN2154+CI2154*CM2154)</f>
        <v>0</v>
      </c>
      <c r="CU2154" s="39">
        <f t="shared" ref="CU2154" si="22914">(180/PI())*ATAN(-1*(CQ2151/CP2151))</f>
        <v>12.260276997517673</v>
      </c>
      <c r="CW2154" s="56">
        <f t="shared" ref="CW2154" si="22915">20*LOG(((1-(10^(CU2151/20)^2)*(1-((1-CW2151)/(1+CW2151))^2))^0.5))</f>
        <v>0</v>
      </c>
    </row>
    <row r="2155" spans="1:101" ht="18" customHeight="1">
      <c r="E2155" s="20"/>
      <c r="F2155" s="20"/>
      <c r="G2155" s="20"/>
      <c r="H2155" s="20"/>
      <c r="I2155" s="20"/>
      <c r="J2155" s="20"/>
      <c r="K2155" s="20"/>
      <c r="L2155" s="20"/>
      <c r="M2155" s="20"/>
      <c r="N2155" s="20"/>
      <c r="O2155" s="20"/>
      <c r="P2155" s="20"/>
      <c r="Q2155" s="20"/>
      <c r="R2155" s="20"/>
      <c r="S2155" s="20"/>
      <c r="T2155" s="20"/>
      <c r="U2155" s="20"/>
      <c r="V2155" s="20"/>
      <c r="W2155" s="20"/>
      <c r="X2155" s="20"/>
      <c r="Y2155" s="20"/>
      <c r="Z2155" s="20"/>
      <c r="AA2155" s="20"/>
      <c r="AB2155" s="30"/>
      <c r="AC2155" s="20"/>
      <c r="AD2155" s="20"/>
      <c r="AE2155" s="20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</row>
    <row r="2156" spans="1:101" ht="18" customHeight="1"/>
    <row r="2157" spans="1:101" ht="18" customHeight="1" thickBot="1">
      <c r="A2157" s="23"/>
      <c r="B2157" s="23"/>
      <c r="C2157" s="23"/>
      <c r="D2157" s="20" t="s">
        <v>6</v>
      </c>
      <c r="E2157" s="20"/>
      <c r="F2157" s="20"/>
      <c r="G2157" s="20"/>
      <c r="H2157" s="20"/>
      <c r="I2157" s="20" t="s">
        <v>7</v>
      </c>
      <c r="J2157" s="20"/>
      <c r="K2157" s="20"/>
      <c r="L2157" s="20"/>
      <c r="M2157" s="23"/>
      <c r="N2157" s="23"/>
      <c r="O2157" s="24" t="s">
        <v>8</v>
      </c>
      <c r="P2157" s="23"/>
      <c r="Q2157" s="23"/>
      <c r="R2157" s="23"/>
      <c r="S2157" s="20"/>
      <c r="T2157" s="20" t="s">
        <v>9</v>
      </c>
      <c r="U2157" s="23"/>
      <c r="V2157" s="23"/>
      <c r="W2157" s="23"/>
      <c r="X2157" s="23"/>
      <c r="Y2157" s="24" t="s">
        <v>10</v>
      </c>
      <c r="Z2157" s="23"/>
      <c r="AA2157" s="23"/>
      <c r="AB2157" s="23"/>
      <c r="AC2157" s="24" t="s">
        <v>11</v>
      </c>
      <c r="AD2157" s="20"/>
      <c r="AE2157" s="20"/>
      <c r="AF2157" s="20"/>
      <c r="AG2157" s="20"/>
      <c r="AH2157" s="23"/>
      <c r="AI2157" s="24" t="s">
        <v>12</v>
      </c>
      <c r="AJ2157" s="23"/>
      <c r="AK2157" s="23"/>
      <c r="AL2157" s="20"/>
      <c r="AM2157" s="24" t="s">
        <v>21</v>
      </c>
      <c r="AN2157" s="20"/>
      <c r="AO2157" s="23"/>
      <c r="AP2157" s="23"/>
      <c r="AQ2157" s="23"/>
      <c r="AR2157" s="23"/>
      <c r="AS2157" s="24" t="s">
        <v>87</v>
      </c>
      <c r="AT2157" s="23"/>
      <c r="AU2157" s="23"/>
      <c r="AV2157" s="23"/>
      <c r="AW2157" s="24" t="s">
        <v>22</v>
      </c>
      <c r="AX2157" s="20"/>
      <c r="AY2157" s="20"/>
      <c r="AZ2157" s="20"/>
      <c r="BA2157" s="20"/>
      <c r="BB2157" s="23"/>
      <c r="BC2157" s="24" t="s">
        <v>13</v>
      </c>
      <c r="BD2157" s="23"/>
      <c r="BE2157" s="23"/>
      <c r="BF2157" s="23"/>
      <c r="BG2157" s="24" t="s">
        <v>23</v>
      </c>
      <c r="BH2157" s="20"/>
      <c r="BI2157" s="23"/>
      <c r="BJ2157" s="23"/>
      <c r="BK2157" s="23"/>
      <c r="BL2157" s="23"/>
      <c r="BM2157" s="24" t="s">
        <v>24</v>
      </c>
      <c r="BN2157" s="23"/>
      <c r="BO2157" s="23"/>
      <c r="BP2157" s="23"/>
      <c r="BQ2157" s="24" t="s">
        <v>22</v>
      </c>
      <c r="BR2157" s="20"/>
      <c r="BS2157" s="20"/>
      <c r="BT2157" s="20"/>
      <c r="BU2157" s="20"/>
      <c r="BV2157" s="23"/>
      <c r="BW2157" s="24" t="s">
        <v>25</v>
      </c>
      <c r="BX2157" s="23"/>
      <c r="BY2157" s="23"/>
      <c r="BZ2157" s="23"/>
      <c r="CA2157" s="24" t="s">
        <v>23</v>
      </c>
      <c r="CB2157" s="20"/>
      <c r="CC2157" s="23"/>
      <c r="CD2157" s="23"/>
      <c r="CE2157" s="23"/>
      <c r="CF2157" s="23"/>
      <c r="CG2157" s="24" t="s">
        <v>88</v>
      </c>
      <c r="CH2157" s="23"/>
      <c r="CI2157" s="23"/>
      <c r="CJ2157" s="23"/>
      <c r="CK2157" s="24" t="s">
        <v>155</v>
      </c>
      <c r="CL2157" s="24"/>
      <c r="CM2157" s="23"/>
      <c r="CN2157" s="23"/>
      <c r="CO2157" s="23"/>
      <c r="CP2157" s="23"/>
      <c r="CQ2157" s="24" t="s">
        <v>89</v>
      </c>
      <c r="CR2157" s="23"/>
      <c r="CS2157" s="23"/>
    </row>
    <row r="2158" spans="1:101" ht="18" customHeight="1" thickBot="1">
      <c r="A2158" s="23"/>
      <c r="B2158" s="33"/>
      <c r="C2158" s="23"/>
      <c r="D2158" s="7" t="s">
        <v>99</v>
      </c>
      <c r="E2158" s="8"/>
      <c r="F2158" s="8" t="s">
        <v>100</v>
      </c>
      <c r="G2158" s="9"/>
      <c r="H2158" s="10"/>
      <c r="I2158" s="7" t="s">
        <v>103</v>
      </c>
      <c r="J2158" s="8"/>
      <c r="K2158" s="8" t="s">
        <v>104</v>
      </c>
      <c r="L2158" s="9"/>
      <c r="M2158" s="23"/>
      <c r="N2158" s="194" t="s">
        <v>74</v>
      </c>
      <c r="O2158" s="195"/>
      <c r="P2158" s="196" t="s">
        <v>75</v>
      </c>
      <c r="Q2158" s="197"/>
      <c r="R2158" s="23"/>
      <c r="S2158" s="7" t="s">
        <v>2</v>
      </c>
      <c r="T2158" s="8"/>
      <c r="U2158" s="8" t="s">
        <v>3</v>
      </c>
      <c r="V2158" s="9"/>
      <c r="W2158" s="20"/>
      <c r="X2158" s="194" t="s">
        <v>108</v>
      </c>
      <c r="Y2158" s="195"/>
      <c r="Z2158" s="196" t="s">
        <v>109</v>
      </c>
      <c r="AA2158" s="197"/>
      <c r="AB2158" s="20"/>
      <c r="AC2158" s="7" t="s">
        <v>107</v>
      </c>
      <c r="AD2158" s="8"/>
      <c r="AE2158" s="8" t="s">
        <v>14</v>
      </c>
      <c r="AF2158" s="9"/>
      <c r="AG2158" s="20"/>
      <c r="AH2158" s="194" t="s">
        <v>112</v>
      </c>
      <c r="AI2158" s="195"/>
      <c r="AJ2158" s="196" t="s">
        <v>113</v>
      </c>
      <c r="AK2158" s="197"/>
      <c r="AL2158" s="20"/>
      <c r="AM2158" s="106" t="s">
        <v>135</v>
      </c>
      <c r="AN2158" s="107"/>
      <c r="AO2158" s="107" t="s">
        <v>136</v>
      </c>
      <c r="AP2158" s="108"/>
      <c r="AQ2158" s="23"/>
      <c r="AR2158" s="194" t="s">
        <v>116</v>
      </c>
      <c r="AS2158" s="195"/>
      <c r="AT2158" s="196" t="s">
        <v>0</v>
      </c>
      <c r="AU2158" s="197"/>
      <c r="AV2158" s="36"/>
      <c r="AW2158" s="7" t="s">
        <v>139</v>
      </c>
      <c r="AX2158" s="8"/>
      <c r="AY2158" s="8" t="s">
        <v>140</v>
      </c>
      <c r="AZ2158" s="9"/>
      <c r="BA2158" s="20"/>
      <c r="BB2158" s="194" t="s">
        <v>119</v>
      </c>
      <c r="BC2158" s="195"/>
      <c r="BD2158" s="196" t="s">
        <v>120</v>
      </c>
      <c r="BE2158" s="197"/>
      <c r="BF2158" s="36"/>
      <c r="BG2158" s="190" t="s">
        <v>143</v>
      </c>
      <c r="BH2158" s="191"/>
      <c r="BI2158" s="192" t="s">
        <v>144</v>
      </c>
      <c r="BJ2158" s="193"/>
      <c r="BK2158" s="36"/>
      <c r="BL2158" s="194" t="s">
        <v>123</v>
      </c>
      <c r="BM2158" s="195"/>
      <c r="BN2158" s="196" t="s">
        <v>124</v>
      </c>
      <c r="BO2158" s="197"/>
      <c r="BP2158" s="36"/>
      <c r="BQ2158" s="7" t="s">
        <v>147</v>
      </c>
      <c r="BR2158" s="8"/>
      <c r="BS2158" s="8" t="s">
        <v>148</v>
      </c>
      <c r="BT2158" s="9"/>
      <c r="BU2158" s="20"/>
      <c r="BV2158" s="194" t="s">
        <v>127</v>
      </c>
      <c r="BW2158" s="195"/>
      <c r="BX2158" s="196" t="s">
        <v>128</v>
      </c>
      <c r="BY2158" s="197"/>
      <c r="BZ2158" s="36"/>
      <c r="CA2158" s="7" t="s">
        <v>151</v>
      </c>
      <c r="CB2158" s="8"/>
      <c r="CC2158" s="8" t="s">
        <v>152</v>
      </c>
      <c r="CD2158" s="9"/>
      <c r="CE2158" s="36"/>
      <c r="CF2158" s="194" t="s">
        <v>131</v>
      </c>
      <c r="CG2158" s="195"/>
      <c r="CH2158" s="196" t="s">
        <v>132</v>
      </c>
      <c r="CI2158" s="197"/>
      <c r="CJ2158" s="23"/>
      <c r="CK2158" s="7" t="s">
        <v>156</v>
      </c>
      <c r="CL2158" s="8"/>
      <c r="CM2158" s="8" t="s">
        <v>157</v>
      </c>
      <c r="CN2158" s="9"/>
      <c r="CO2158" s="23"/>
      <c r="CP2158" s="194" t="s">
        <v>160</v>
      </c>
      <c r="CQ2158" s="195"/>
      <c r="CR2158" s="196" t="s">
        <v>132</v>
      </c>
      <c r="CS2158" s="197"/>
      <c r="CU2158" s="26" t="s">
        <v>15</v>
      </c>
      <c r="CW2158" s="52" t="s">
        <v>46</v>
      </c>
    </row>
    <row r="2159" spans="1:101" ht="18" customHeight="1" thickTop="1" thickBot="1">
      <c r="B2159" s="34">
        <v>5.85</v>
      </c>
      <c r="D2159" s="11">
        <v>1</v>
      </c>
      <c r="E2159" s="12">
        <v>0</v>
      </c>
      <c r="F2159" s="13">
        <v>0</v>
      </c>
      <c r="G2159" s="14">
        <v>0</v>
      </c>
      <c r="H2159" s="10"/>
      <c r="I2159" s="11">
        <v>1</v>
      </c>
      <c r="J2159" s="12">
        <v>0</v>
      </c>
      <c r="K2159" s="13">
        <v>0</v>
      </c>
      <c r="L2159" s="40">
        <f t="shared" ref="L2159" si="22916">$B2159*$J$4</f>
        <v>8.3481839999999998</v>
      </c>
      <c r="N2159" s="1">
        <f t="shared" ref="N2159" si="22917">D2159*I2159+F2159*I2162-E2159*J2159-G2159*J2162</f>
        <v>1</v>
      </c>
      <c r="O2159" s="4">
        <f t="shared" ref="O2159" si="22918">(D2159*J2159+E2159*I2159+F2159*J2162+G2159*I2162)</f>
        <v>0</v>
      </c>
      <c r="P2159" s="2">
        <f t="shared" ref="P2159" si="22919">D2159*K2159+F2159*K2162-E2159*L2159-G2159*L2162</f>
        <v>0</v>
      </c>
      <c r="Q2159" s="3">
        <f t="shared" ref="Q2159" si="22920">(D2159*L2159+E2159*K2159+F2159*L2162+G2159*K2162)</f>
        <v>8.3481839999999998</v>
      </c>
      <c r="S2159" s="11">
        <v>1</v>
      </c>
      <c r="T2159" s="12">
        <v>0</v>
      </c>
      <c r="U2159" s="13">
        <v>0</v>
      </c>
      <c r="V2159" s="13">
        <v>0</v>
      </c>
      <c r="W2159" s="20"/>
      <c r="X2159" s="1">
        <f t="shared" ref="X2159" si="22921">N2159*S2159+P2159*S2162-O2159*T2159-Q2159*T2162</f>
        <v>-87.125166726271999</v>
      </c>
      <c r="Y2159" s="4">
        <f t="shared" ref="Y2159" si="22922">(N2159*T2159+O2159*S2159+P2159*T2162+Q2159*S2162)</f>
        <v>0</v>
      </c>
      <c r="Z2159" s="2">
        <f t="shared" ref="Z2159" si="22923">N2159*U2159+P2159*U2162-O2159*V2159-Q2159*V2162</f>
        <v>0</v>
      </c>
      <c r="AA2159" s="3">
        <f t="shared" ref="AA2159" si="22924">(N2159*V2159+O2159*U2159+P2159*V2162+Q2159*U2162)</f>
        <v>8.3481839999999998</v>
      </c>
      <c r="AB2159" s="20"/>
      <c r="AC2159" s="11">
        <v>1</v>
      </c>
      <c r="AD2159" s="12">
        <v>0</v>
      </c>
      <c r="AE2159" s="13">
        <v>0</v>
      </c>
      <c r="AF2159" s="40">
        <f t="shared" ref="AF2159" si="22925">$B2159*$AD$4</f>
        <v>10.0180665</v>
      </c>
      <c r="AG2159" s="20"/>
      <c r="AH2159" s="1">
        <f t="shared" ref="AH2159" si="22926">X2159*AC2159+Z2159*AC2162-Y2159*AD2159-AA2159*AD2162</f>
        <v>-87.125166726271999</v>
      </c>
      <c r="AI2159" s="4">
        <f t="shared" ref="AI2159" si="22927">(X2159*AD2159+Y2159*AC2159+Z2159*AD2162+AA2159*AC2162)</f>
        <v>0</v>
      </c>
      <c r="AJ2159" s="2">
        <f t="shared" ref="AJ2159" si="22928">X2159*AE2159+Z2159*AE2162-Y2159*AF2159-AA2159*AF2162</f>
        <v>0</v>
      </c>
      <c r="AK2159" s="3">
        <f t="shared" ref="AK2159" si="22929">(X2159*AF2159+Y2159*AE2159+Z2159*AF2162+AA2159*AE2162)</f>
        <v>-864.47753008738027</v>
      </c>
      <c r="AL2159" s="20"/>
      <c r="AM2159" s="11">
        <v>1</v>
      </c>
      <c r="AN2159" s="12">
        <v>0</v>
      </c>
      <c r="AO2159" s="13">
        <v>0</v>
      </c>
      <c r="AP2159" s="14">
        <v>0</v>
      </c>
      <c r="AR2159" s="1">
        <f t="shared" ref="AR2159" si="22930">AH2159*AM2159+AJ2159*AM2162-AI2159*AN2159-AK2159*AN2162</f>
        <v>9550.6720150487836</v>
      </c>
      <c r="AS2159" s="4">
        <f t="shared" ref="AS2159" si="22931">(AH2159*AN2159+AI2159*AM2159+AJ2159*AN2162+AK2159*AM2162)</f>
        <v>0</v>
      </c>
      <c r="AT2159" s="2">
        <f t="shared" ref="AT2159" si="22932">AH2159*AO2159+AJ2159*AO2162-AI2159*AP2159-AK2159*AP2162</f>
        <v>0</v>
      </c>
      <c r="AU2159" s="3">
        <f t="shared" ref="AU2159" si="22933">(AH2159*AP2159+AI2159*AO2159+AJ2159*AP2162+AK2159*AO2162)</f>
        <v>-864.47753008738027</v>
      </c>
      <c r="AV2159" s="20"/>
      <c r="AW2159" s="11">
        <v>1</v>
      </c>
      <c r="AX2159" s="12">
        <v>0</v>
      </c>
      <c r="AY2159" s="13">
        <v>0</v>
      </c>
      <c r="AZ2159" s="40">
        <f t="shared" ref="AZ2159" si="22934">$B2159*$AX$4</f>
        <v>10.0180665</v>
      </c>
      <c r="BA2159" s="20"/>
      <c r="BB2159" s="1">
        <f t="shared" ref="BB2159" si="22935">AR2159*AW2159+AT2159*AW2162-AS2159*AX2159-AU2159*AX2162</f>
        <v>9550.6720150487836</v>
      </c>
      <c r="BC2159" s="4">
        <f t="shared" ref="BC2159" si="22936">(AR2159*AX2159+AS2159*AW2159+AT2159*AX2162+AU2159*AW2162)</f>
        <v>0</v>
      </c>
      <c r="BD2159" s="2">
        <f t="shared" ref="BD2159" si="22937">AR2159*AY2159+AT2159*AY2162-AS2159*AZ2159-AU2159*AZ2162</f>
        <v>0</v>
      </c>
      <c r="BE2159" s="3">
        <f t="shared" ref="BE2159" si="22938">(AR2159*AZ2159+AS2159*AY2159+AT2159*AZ2162+AU2159*AY2162)</f>
        <v>94814.789836360345</v>
      </c>
      <c r="BF2159" s="20"/>
      <c r="BG2159" s="11">
        <v>1</v>
      </c>
      <c r="BH2159" s="12">
        <v>0</v>
      </c>
      <c r="BI2159" s="13">
        <v>0</v>
      </c>
      <c r="BJ2159" s="14">
        <v>0</v>
      </c>
      <c r="BK2159" s="20"/>
      <c r="BL2159" s="1">
        <f t="shared" ref="BL2159" si="22939">BB2159*BG2159+BD2159*BG2162-BC2159*BH2159-BE2159*BH2162</f>
        <v>-991333.97097385698</v>
      </c>
      <c r="BM2159" s="4">
        <f t="shared" ref="BM2159" si="22940">(BB2159*BH2159+BC2159*BG2159+BD2159*BH2162+BE2159*BG2162)</f>
        <v>0</v>
      </c>
      <c r="BN2159" s="2">
        <f t="shared" ref="BN2159" si="22941">BB2159*BI2159+BD2159*BI2162-BC2159*BJ2159-BE2159*BJ2162</f>
        <v>0</v>
      </c>
      <c r="BO2159" s="3">
        <f t="shared" ref="BO2159" si="22942">(BB2159*BJ2159+BC2159*BI2159+BD2159*BJ2162+BE2159*BI2162)</f>
        <v>94814.789836360345</v>
      </c>
      <c r="BP2159" s="20"/>
      <c r="BQ2159" s="11">
        <v>1</v>
      </c>
      <c r="BR2159" s="12">
        <v>0</v>
      </c>
      <c r="BS2159" s="13">
        <v>0</v>
      </c>
      <c r="BT2159" s="40">
        <f t="shared" ref="BT2159" si="22943">$B2159*BR$4</f>
        <v>8.3481839999999998</v>
      </c>
      <c r="BU2159" s="20"/>
      <c r="BV2159" s="1">
        <f t="shared" ref="BV2159" si="22944">BL2159*BQ2159+BN2159*BQ2162-BM2159*BR2159-BO2159*BR2162</f>
        <v>-991333.97097385698</v>
      </c>
      <c r="BW2159" s="4">
        <f t="shared" ref="BW2159" si="22945">(BL2159*BR2159+BM2159*BQ2159+BN2159*BR2162+BO2159*BQ2162)</f>
        <v>0</v>
      </c>
      <c r="BX2159" s="2">
        <f t="shared" ref="BX2159" si="22946">BL2159*BS2159+BN2159*BS2162-BM2159*BT2159-BO2159*BT2162</f>
        <v>0</v>
      </c>
      <c r="BY2159" s="3">
        <f t="shared" ref="BY2159" si="22947">(BL2159*BT2159+BM2159*BS2159+BN2159*BT2162+BO2159*BS2162)</f>
        <v>-8181023.6053040568</v>
      </c>
      <c r="BZ2159" s="20"/>
      <c r="CA2159" s="11">
        <v>1</v>
      </c>
      <c r="CB2159" s="12">
        <v>0</v>
      </c>
      <c r="CC2159" s="13">
        <v>0</v>
      </c>
      <c r="CD2159" s="14">
        <v>0</v>
      </c>
      <c r="CE2159" s="20"/>
      <c r="CF2159" s="1">
        <f t="shared" ref="CF2159" si="22948">BV2159*CA2159+BX2159*CA2162-BW2159*CB2159-BY2159*CB2162</f>
        <v>37988854.649407223</v>
      </c>
      <c r="CG2159" s="4">
        <f t="shared" ref="CG2159" si="22949">(BV2159*CB2159+BW2159*CA2159+BX2159*CB2162+BY2159*CA2162)</f>
        <v>0</v>
      </c>
      <c r="CH2159" s="2">
        <f t="shared" ref="CH2159" si="22950">BV2159*CC2159+BX2159*CC2162-BW2159*CD2159-BY2159*CD2162</f>
        <v>0</v>
      </c>
      <c r="CI2159" s="3">
        <f t="shared" ref="CI2159" si="22951">(BV2159*CD2159+BW2159*CC2159+BX2159*CD2162+BY2159*CC2162)</f>
        <v>-8181023.6053040568</v>
      </c>
      <c r="CJ2159" s="28"/>
      <c r="CK2159" s="11">
        <v>1</v>
      </c>
      <c r="CL2159" s="12">
        <v>0</v>
      </c>
      <c r="CM2159" s="13">
        <v>0</v>
      </c>
      <c r="CN2159" s="14">
        <v>0</v>
      </c>
      <c r="CP2159" s="1">
        <f t="shared" ref="CP2159" si="22952">CF2159*CK2159+CH2159*CK2162-CG2159*CL2159-CI2159*CL2162</f>
        <v>37988854.649407223</v>
      </c>
      <c r="CQ2159" s="4">
        <f t="shared" ref="CQ2159" si="22953">(CF2159*CL2159+CG2159*CK2159+CH2159*CL2162+CI2159*CK2162)</f>
        <v>-8181023.6053040568</v>
      </c>
      <c r="CR2159" s="2">
        <f t="shared" ref="CR2159" si="22954">CF2159*CM2159+CH2159*CM2162-CG2159*CN2159-CI2159*CN2162</f>
        <v>0</v>
      </c>
      <c r="CS2159" s="3">
        <f t="shared" ref="CS2159" si="22955">(CF2159*CN2159+CG2159*CM2159+CH2159*CN2162+CI2159*CM2162)</f>
        <v>-8181023.6053040568</v>
      </c>
      <c r="CU2159" s="29">
        <f t="shared" ref="CU2159" si="22956">20*LOG(((1+$CL$4)/$CL$4)/((CP2159+CP2162)^2+(CQ2159+CQ2162)^2)^0.5)</f>
        <v>-159.30325908161635</v>
      </c>
      <c r="CW2159" s="53">
        <f t="shared" ref="CW2159" si="22957">((CP2159^2+CQ2159^2)^0.5)/((CP2162^2+CQ2162^2)^0.5)</f>
        <v>0.215353257706908</v>
      </c>
    </row>
    <row r="2160" spans="1:101" ht="18" customHeight="1" thickBot="1">
      <c r="D2160" s="11"/>
      <c r="E2160" s="13"/>
      <c r="F2160" s="13"/>
      <c r="G2160" s="15"/>
      <c r="H2160" s="10"/>
      <c r="I2160" s="11"/>
      <c r="J2160" s="13"/>
      <c r="K2160" s="13"/>
      <c r="L2160" s="15"/>
      <c r="N2160" s="5"/>
      <c r="Q2160" s="6"/>
      <c r="S2160" s="11"/>
      <c r="T2160" s="13"/>
      <c r="U2160" s="13"/>
      <c r="V2160" s="15"/>
      <c r="W2160" s="20"/>
      <c r="X2160" s="5"/>
      <c r="AA2160" s="6"/>
      <c r="AB2160" s="20"/>
      <c r="AC2160" s="11"/>
      <c r="AD2160" s="13"/>
      <c r="AE2160" s="13"/>
      <c r="AF2160" s="15"/>
      <c r="AG2160" s="20"/>
      <c r="AH2160" s="5"/>
      <c r="AK2160" s="6"/>
      <c r="AL2160" s="20"/>
      <c r="AM2160" s="11"/>
      <c r="AN2160" s="13"/>
      <c r="AO2160" s="13"/>
      <c r="AP2160" s="15"/>
      <c r="AR2160" s="5"/>
      <c r="AU2160" s="6"/>
      <c r="AW2160" s="11"/>
      <c r="AX2160" s="13"/>
      <c r="AY2160" s="13"/>
      <c r="AZ2160" s="15"/>
      <c r="BA2160" s="20"/>
      <c r="BB2160" s="5"/>
      <c r="BE2160" s="6"/>
      <c r="BG2160" s="11"/>
      <c r="BH2160" s="13"/>
      <c r="BI2160" s="13"/>
      <c r="BJ2160" s="15"/>
      <c r="BL2160" s="5"/>
      <c r="BO2160" s="6"/>
      <c r="BQ2160" s="11"/>
      <c r="BR2160" s="13"/>
      <c r="BS2160" s="13"/>
      <c r="BT2160" s="15"/>
      <c r="BU2160" s="20"/>
      <c r="BV2160" s="5"/>
      <c r="BY2160" s="6"/>
      <c r="CA2160" s="11"/>
      <c r="CB2160" s="13"/>
      <c r="CC2160" s="13"/>
      <c r="CD2160" s="15"/>
      <c r="CF2160" s="5"/>
      <c r="CI2160" s="6"/>
      <c r="CK2160" s="11"/>
      <c r="CL2160" s="13"/>
      <c r="CM2160" s="13"/>
      <c r="CN2160" s="15"/>
      <c r="CP2160" s="5"/>
      <c r="CS2160" s="6"/>
      <c r="CW2160" s="54"/>
    </row>
    <row r="2161" spans="1:101" ht="18" customHeight="1" thickBot="1">
      <c r="D2161" s="11" t="s">
        <v>101</v>
      </c>
      <c r="E2161" s="13"/>
      <c r="F2161" s="13" t="s">
        <v>102</v>
      </c>
      <c r="G2161" s="15"/>
      <c r="H2161" s="10"/>
      <c r="I2161" s="11" t="s">
        <v>106</v>
      </c>
      <c r="J2161" s="13"/>
      <c r="K2161" s="13" t="s">
        <v>105</v>
      </c>
      <c r="L2161" s="15"/>
      <c r="N2161" s="194" t="s">
        <v>16</v>
      </c>
      <c r="O2161" s="195"/>
      <c r="P2161" s="196" t="s">
        <v>17</v>
      </c>
      <c r="Q2161" s="197"/>
      <c r="S2161" s="11" t="s">
        <v>4</v>
      </c>
      <c r="T2161" s="13"/>
      <c r="U2161" s="13" t="s">
        <v>5</v>
      </c>
      <c r="V2161" s="15"/>
      <c r="W2161" s="20"/>
      <c r="X2161" s="194" t="s">
        <v>111</v>
      </c>
      <c r="Y2161" s="195"/>
      <c r="Z2161" s="196" t="s">
        <v>110</v>
      </c>
      <c r="AA2161" s="197"/>
      <c r="AB2161" s="20"/>
      <c r="AC2161" s="11" t="s">
        <v>18</v>
      </c>
      <c r="AD2161" s="13"/>
      <c r="AE2161" s="13" t="s">
        <v>19</v>
      </c>
      <c r="AF2161" s="15"/>
      <c r="AG2161" s="20"/>
      <c r="AH2161" s="194" t="s">
        <v>114</v>
      </c>
      <c r="AI2161" s="195"/>
      <c r="AJ2161" s="196" t="s">
        <v>115</v>
      </c>
      <c r="AK2161" s="197"/>
      <c r="AL2161" s="20"/>
      <c r="AM2161" s="11" t="s">
        <v>138</v>
      </c>
      <c r="AN2161" s="13"/>
      <c r="AO2161" s="13" t="s">
        <v>137</v>
      </c>
      <c r="AP2161" s="15"/>
      <c r="AR2161" s="194" t="s">
        <v>117</v>
      </c>
      <c r="AS2161" s="195"/>
      <c r="AT2161" s="196" t="s">
        <v>118</v>
      </c>
      <c r="AU2161" s="197"/>
      <c r="AV2161" s="36"/>
      <c r="AW2161" s="11" t="s">
        <v>142</v>
      </c>
      <c r="AX2161" s="13"/>
      <c r="AY2161" s="13" t="s">
        <v>141</v>
      </c>
      <c r="AZ2161" s="15"/>
      <c r="BA2161" s="20"/>
      <c r="BB2161" s="194" t="s">
        <v>122</v>
      </c>
      <c r="BC2161" s="195"/>
      <c r="BD2161" s="196" t="s">
        <v>121</v>
      </c>
      <c r="BE2161" s="197"/>
      <c r="BF2161" s="36"/>
      <c r="BG2161" s="11" t="s">
        <v>145</v>
      </c>
      <c r="BH2161" s="13"/>
      <c r="BI2161" s="13" t="s">
        <v>146</v>
      </c>
      <c r="BJ2161" s="15"/>
      <c r="BK2161" s="36"/>
      <c r="BL2161" s="194" t="s">
        <v>125</v>
      </c>
      <c r="BM2161" s="195"/>
      <c r="BN2161" s="196" t="s">
        <v>126</v>
      </c>
      <c r="BO2161" s="197"/>
      <c r="BP2161" s="36"/>
      <c r="BQ2161" s="11" t="s">
        <v>150</v>
      </c>
      <c r="BR2161" s="13"/>
      <c r="BS2161" s="13" t="s">
        <v>149</v>
      </c>
      <c r="BT2161" s="15"/>
      <c r="BU2161" s="20"/>
      <c r="BV2161" s="194" t="s">
        <v>129</v>
      </c>
      <c r="BW2161" s="195"/>
      <c r="BX2161" s="196" t="s">
        <v>130</v>
      </c>
      <c r="BY2161" s="197"/>
      <c r="BZ2161" s="36"/>
      <c r="CA2161" s="11" t="s">
        <v>154</v>
      </c>
      <c r="CB2161" s="13"/>
      <c r="CC2161" s="13" t="s">
        <v>153</v>
      </c>
      <c r="CD2161" s="15"/>
      <c r="CE2161" s="36"/>
      <c r="CF2161" s="194" t="s">
        <v>134</v>
      </c>
      <c r="CG2161" s="195"/>
      <c r="CH2161" s="196" t="s">
        <v>133</v>
      </c>
      <c r="CI2161" s="197"/>
      <c r="CK2161" s="11" t="s">
        <v>159</v>
      </c>
      <c r="CL2161" s="13"/>
      <c r="CM2161" s="13" t="s">
        <v>158</v>
      </c>
      <c r="CN2161" s="15"/>
      <c r="CP2161" s="109" t="s">
        <v>161</v>
      </c>
      <c r="CQ2161" s="110"/>
      <c r="CR2161" s="111" t="s">
        <v>162</v>
      </c>
      <c r="CS2161" s="112"/>
      <c r="CU2161" s="38" t="s">
        <v>29</v>
      </c>
      <c r="CW2161" s="55" t="s">
        <v>47</v>
      </c>
    </row>
    <row r="2162" spans="1:101" ht="18" customHeight="1" thickTop="1" thickBot="1">
      <c r="D2162" s="16">
        <v>0</v>
      </c>
      <c r="E2162" s="17">
        <f t="shared" ref="E2162" si="22958">$B2159*$E$4</f>
        <v>4.7647079999999997</v>
      </c>
      <c r="F2162" s="18">
        <v>1</v>
      </c>
      <c r="G2162" s="19">
        <v>0</v>
      </c>
      <c r="H2162" s="10"/>
      <c r="I2162" s="16">
        <v>0</v>
      </c>
      <c r="J2162" s="17">
        <v>0</v>
      </c>
      <c r="K2162" s="18">
        <v>1</v>
      </c>
      <c r="L2162" s="19">
        <v>0</v>
      </c>
      <c r="N2162" s="1">
        <f t="shared" ref="N2162" si="22959">D2162*I2159+F2162*I2162-E2162*J2159-G2162*J2162</f>
        <v>0</v>
      </c>
      <c r="O2162" s="4">
        <f t="shared" ref="O2162" si="22960">(D2162*J2159+E2162*I2159+F2162*J2162+G2162*I2162)</f>
        <v>4.7647079999999997</v>
      </c>
      <c r="P2162" s="2">
        <f t="shared" ref="P2162" si="22961">D2162*K2159+F2162*K2162-E2162*L2159-G2162*L2162</f>
        <v>-38.776659090271998</v>
      </c>
      <c r="Q2162" s="3">
        <f t="shared" ref="Q2162" si="22962">(D2162*L2159+E2162*K2159+F2162*L2162+G2162*K2162)</f>
        <v>0</v>
      </c>
      <c r="S2162" s="16">
        <v>0</v>
      </c>
      <c r="T2162" s="17">
        <f t="shared" ref="T2162" si="22963">$B2159*$T$4</f>
        <v>10.556208</v>
      </c>
      <c r="U2162" s="18">
        <v>1</v>
      </c>
      <c r="V2162" s="19">
        <v>0</v>
      </c>
      <c r="W2162" s="20"/>
      <c r="X2162" s="1">
        <f t="shared" ref="X2162" si="22964">N2162*S2159+P2162*S2162-O2162*T2159-Q2162*T2162</f>
        <v>0</v>
      </c>
      <c r="Y2162" s="4">
        <f t="shared" ref="Y2162" si="22965">(N2162*T2159+O2162*S2159+P2162*T2162+Q2162*S2162)</f>
        <v>-404.56977090200201</v>
      </c>
      <c r="Z2162" s="2">
        <f t="shared" ref="Z2162" si="22966">N2162*U2159+P2162*U2162-O2162*V2159-Q2162*V2162</f>
        <v>-38.776659090271998</v>
      </c>
      <c r="AA2162" s="3">
        <f t="shared" ref="AA2162" si="22967">(N2162*V2159+O2162*U2159+P2162*V2162+Q2162*U2162)</f>
        <v>0</v>
      </c>
      <c r="AB2162" s="20"/>
      <c r="AC2162" s="16">
        <v>0</v>
      </c>
      <c r="AD2162" s="17">
        <v>0</v>
      </c>
      <c r="AE2162" s="18">
        <v>1</v>
      </c>
      <c r="AF2162" s="19">
        <v>0</v>
      </c>
      <c r="AG2162" s="20"/>
      <c r="AH2162" s="1">
        <f t="shared" ref="AH2162" si="22968">X2162*AC2159+Z2162*AC2162-Y2162*AD2159-AA2162*AD2162</f>
        <v>0</v>
      </c>
      <c r="AI2162" s="4">
        <f t="shared" ref="AI2162" si="22969">(X2162*AD2159+Y2162*AC2159+Z2162*AD2162+AA2162*AC2162)</f>
        <v>-404.56977090200201</v>
      </c>
      <c r="AJ2162" s="2">
        <f t="shared" ref="AJ2162" si="22970">X2162*AE2159+Z2162*AE2162-Y2162*AF2159-AA2162*AF2162</f>
        <v>4014.2302096957492</v>
      </c>
      <c r="AK2162" s="3">
        <f t="shared" ref="AK2162" si="22971">(X2162*AF2159+Y2162*AE2159+Z2162*AF2162+AA2162*AE2162)</f>
        <v>0</v>
      </c>
      <c r="AL2162" s="20"/>
      <c r="AM2162" s="16">
        <v>0</v>
      </c>
      <c r="AN2162" s="17">
        <f t="shared" ref="AN2162" si="22972">$B2159*$AN$4</f>
        <v>11.148695999999999</v>
      </c>
      <c r="AO2162" s="18">
        <v>1</v>
      </c>
      <c r="AP2162" s="19">
        <v>0</v>
      </c>
      <c r="AR2162" s="1">
        <f t="shared" ref="AR2162" si="22973">AH2162*AM2159+AJ2162*AM2162-AI2162*AN2159-AK2162*AN2162</f>
        <v>0</v>
      </c>
      <c r="AS2162" s="4">
        <f t="shared" ref="AS2162" si="22974">(AH2162*AN2159+AI2162*AM2159+AJ2162*AN2162+AK2162*AM2162)</f>
        <v>44348.862511012157</v>
      </c>
      <c r="AT2162" s="2">
        <f t="shared" ref="AT2162" si="22975">AH2162*AO2159+AJ2162*AO2162-AI2162*AP2159-AK2162*AP2162</f>
        <v>4014.2302096957492</v>
      </c>
      <c r="AU2162" s="3">
        <f t="shared" ref="AU2162" si="22976">(AH2162*AP2159+AI2162*AO2159+AJ2162*AP2162+AK2162*AO2162)</f>
        <v>0</v>
      </c>
      <c r="AV2162" s="20"/>
      <c r="AW2162" s="16">
        <v>0</v>
      </c>
      <c r="AX2162" s="17">
        <v>0</v>
      </c>
      <c r="AY2162" s="18">
        <v>1</v>
      </c>
      <c r="AZ2162" s="19">
        <v>0</v>
      </c>
      <c r="BA2162" s="20"/>
      <c r="BB2162" s="1">
        <f t="shared" ref="BB2162" si="22977">AR2162*AW2159+AT2162*AW2162-AS2162*AX2159-AU2162*AX2162</f>
        <v>0</v>
      </c>
      <c r="BC2162" s="4">
        <f t="shared" ref="BC2162" si="22978">(AR2162*AX2159+AS2162*AW2159+AT2162*AX2162+AU2162*AW2162)</f>
        <v>44348.862511012157</v>
      </c>
      <c r="BD2162" s="2">
        <f t="shared" ref="BD2162" si="22979">AR2162*AY2159+AT2162*AY2162-AS2162*AZ2159-AU2162*AZ2162</f>
        <v>-440275.62362498103</v>
      </c>
      <c r="BE2162" s="3">
        <f t="shared" ref="BE2162" si="22980">(AR2162*AZ2159+AS2162*AY2159+AT2162*AZ2162+AU2162*AY2162)</f>
        <v>0</v>
      </c>
      <c r="BF2162" s="20"/>
      <c r="BG2162" s="16">
        <v>0</v>
      </c>
      <c r="BH2162" s="17">
        <f t="shared" ref="BH2162" si="22981">$B2159*$BH$4</f>
        <v>10.556208</v>
      </c>
      <c r="BI2162" s="18">
        <v>1</v>
      </c>
      <c r="BJ2162" s="19">
        <v>0</v>
      </c>
      <c r="BK2162" s="20"/>
      <c r="BL2162" s="1">
        <f t="shared" ref="BL2162" si="22982">BB2162*BG2159+BD2162*BG2162-BC2162*BH2159-BE2162*BH2162</f>
        <v>0</v>
      </c>
      <c r="BM2162" s="4">
        <f t="shared" ref="BM2162" si="22983">(BB2162*BH2159+BC2162*BG2159+BD2162*BH2162+BE2162*BG2162)</f>
        <v>-4603292.1978040021</v>
      </c>
      <c r="BN2162" s="2">
        <f t="shared" ref="BN2162" si="22984">BB2162*BI2159+BD2162*BI2162-BC2162*BJ2159-BE2162*BJ2162</f>
        <v>-440275.62362498103</v>
      </c>
      <c r="BO2162" s="3">
        <f t="shared" ref="BO2162" si="22985">(BB2162*BJ2159+BC2162*BI2159+BD2162*BJ2162+BE2162*BI2162)</f>
        <v>0</v>
      </c>
      <c r="BP2162" s="20"/>
      <c r="BQ2162" s="16">
        <v>0</v>
      </c>
      <c r="BR2162" s="17">
        <v>0</v>
      </c>
      <c r="BS2162" s="18">
        <v>1</v>
      </c>
      <c r="BT2162" s="19">
        <v>0</v>
      </c>
      <c r="BU2162" s="20"/>
      <c r="BV2162" s="1">
        <f t="shared" ref="BV2162" si="22986">BL2162*BQ2159+BN2162*BQ2162-BM2162*BR2159-BO2162*BR2162</f>
        <v>0</v>
      </c>
      <c r="BW2162" s="4">
        <f t="shared" ref="BW2162" si="22987">(BL2162*BR2159+BM2162*BQ2159+BN2162*BR2162+BO2162*BQ2162)</f>
        <v>-4603292.1978040021</v>
      </c>
      <c r="BX2162" s="2">
        <f t="shared" ref="BX2162" si="22988">BL2162*BS2159+BN2162*BS2162-BM2162*BT2159-BO2162*BT2162</f>
        <v>37988854.649407223</v>
      </c>
      <c r="BY2162" s="3">
        <f t="shared" ref="BY2162" si="22989">(BL2162*BT2159+BM2162*BS2159+BN2162*BT2162+BO2162*BS2162)</f>
        <v>0</v>
      </c>
      <c r="BZ2162" s="20"/>
      <c r="CA2162" s="16">
        <v>0</v>
      </c>
      <c r="CB2162" s="17">
        <f t="shared" ref="CB2162" si="22990">$B2159*$CB$4</f>
        <v>4.7647079999999997</v>
      </c>
      <c r="CC2162" s="18">
        <v>1</v>
      </c>
      <c r="CD2162" s="19">
        <v>0</v>
      </c>
      <c r="CE2162" s="20"/>
      <c r="CF2162" s="1">
        <f t="shared" ref="CF2162" si="22991">BV2162*CA2159+BX2162*CA2162-BW2162*CB2159-BY2162*CB2162</f>
        <v>0</v>
      </c>
      <c r="CG2162" s="4">
        <f t="shared" ref="CG2162" si="22992">(BV2162*CB2159+BW2162*CA2159+BX2162*CB2162+BY2162*CA2162)</f>
        <v>176402507.46106377</v>
      </c>
      <c r="CH2162" s="2">
        <f t="shared" ref="CH2162" si="22993">BV2162*CC2159+BX2162*CC2162-BW2162*CD2159-BY2162*CD2162</f>
        <v>37988854.649407223</v>
      </c>
      <c r="CI2162" s="3">
        <f t="shared" ref="CI2162" si="22994">(BV2162*CD2159+BW2162*CC2159+BX2162*CD2162+BY2162*CC2162)</f>
        <v>0</v>
      </c>
      <c r="CK2162" s="16">
        <f t="shared" ref="CK2162" si="22995">1/$CL$4</f>
        <v>1</v>
      </c>
      <c r="CL2162" s="17">
        <v>0</v>
      </c>
      <c r="CM2162" s="18">
        <v>1</v>
      </c>
      <c r="CN2162" s="19">
        <v>0</v>
      </c>
      <c r="CP2162" s="1">
        <f t="shared" ref="CP2162" si="22996">CF2162*CK2159+CH2162*CK2162-CG2162*CL2159-CI2162*CL2162</f>
        <v>37988854.649407223</v>
      </c>
      <c r="CQ2162" s="4">
        <f t="shared" ref="CQ2162" si="22997">(CF2162*CL2159+CG2162*CK2159+CH2162*CL2162+CI2162*CK2162)</f>
        <v>176402507.46106377</v>
      </c>
      <c r="CR2162" s="2">
        <f t="shared" ref="CR2162" si="22998">CF2162*CM2159+CH2162*CM2162-CG2162*CN2159-CI2162*CN2162</f>
        <v>37988854.649407223</v>
      </c>
      <c r="CS2162" s="3">
        <f t="shared" ref="CS2162" si="22999">(CF2162*CN2159+CG2162*CM2159+CH2162*CN2162+CI2162*CM2162)</f>
        <v>0</v>
      </c>
      <c r="CU2162" s="39">
        <f t="shared" ref="CU2162" si="23000">(180/PI())*ATAN(-1*(CQ2159/CP2159))</f>
        <v>12.153224676541853</v>
      </c>
      <c r="CW2162" s="56">
        <f t="shared" ref="CW2162" si="23001">20*LOG(((1-(10^(CU2159/20)^2)*(1-((1-CW2159)/(1+CW2159))^2))^0.5))</f>
        <v>0</v>
      </c>
    </row>
    <row r="2163" spans="1:101" ht="18" customHeight="1">
      <c r="E2163" s="20"/>
      <c r="F2163" s="20"/>
      <c r="G2163" s="20"/>
      <c r="H2163" s="20"/>
      <c r="I2163" s="20"/>
      <c r="J2163" s="20"/>
      <c r="K2163" s="20"/>
      <c r="L2163" s="20"/>
      <c r="M2163" s="20"/>
      <c r="N2163" s="20"/>
      <c r="O2163" s="20"/>
      <c r="P2163" s="20"/>
      <c r="Q2163" s="20"/>
      <c r="R2163" s="20"/>
      <c r="S2163" s="20"/>
      <c r="T2163" s="20"/>
      <c r="U2163" s="20"/>
      <c r="V2163" s="20"/>
      <c r="W2163" s="20"/>
      <c r="X2163" s="20"/>
      <c r="Y2163" s="20"/>
      <c r="Z2163" s="20"/>
      <c r="AA2163" s="20"/>
      <c r="AB2163" s="30"/>
      <c r="AC2163" s="20"/>
      <c r="AD2163" s="20"/>
      <c r="AE2163" s="20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</row>
    <row r="2164" spans="1:101" ht="18" customHeight="1"/>
    <row r="2165" spans="1:101" ht="18" customHeight="1" thickBot="1">
      <c r="A2165" s="23"/>
      <c r="B2165" s="23"/>
      <c r="C2165" s="23"/>
      <c r="D2165" s="20" t="s">
        <v>6</v>
      </c>
      <c r="E2165" s="20"/>
      <c r="F2165" s="20"/>
      <c r="G2165" s="20"/>
      <c r="H2165" s="20"/>
      <c r="I2165" s="20" t="s">
        <v>7</v>
      </c>
      <c r="J2165" s="20"/>
      <c r="K2165" s="20"/>
      <c r="L2165" s="20"/>
      <c r="M2165" s="23"/>
      <c r="N2165" s="23"/>
      <c r="O2165" s="24" t="s">
        <v>8</v>
      </c>
      <c r="P2165" s="23"/>
      <c r="Q2165" s="23"/>
      <c r="R2165" s="23"/>
      <c r="S2165" s="20"/>
      <c r="T2165" s="20" t="s">
        <v>9</v>
      </c>
      <c r="U2165" s="23"/>
      <c r="V2165" s="23"/>
      <c r="W2165" s="23"/>
      <c r="X2165" s="23"/>
      <c r="Y2165" s="24" t="s">
        <v>10</v>
      </c>
      <c r="Z2165" s="23"/>
      <c r="AA2165" s="23"/>
      <c r="AB2165" s="23"/>
      <c r="AC2165" s="24" t="s">
        <v>11</v>
      </c>
      <c r="AD2165" s="20"/>
      <c r="AE2165" s="20"/>
      <c r="AF2165" s="20"/>
      <c r="AG2165" s="20"/>
      <c r="AH2165" s="23"/>
      <c r="AI2165" s="24" t="s">
        <v>12</v>
      </c>
      <c r="AJ2165" s="23"/>
      <c r="AK2165" s="23"/>
      <c r="AL2165" s="20"/>
      <c r="AM2165" s="24" t="s">
        <v>21</v>
      </c>
      <c r="AN2165" s="20"/>
      <c r="AO2165" s="23"/>
      <c r="AP2165" s="23"/>
      <c r="AQ2165" s="23"/>
      <c r="AR2165" s="23"/>
      <c r="AS2165" s="24" t="s">
        <v>87</v>
      </c>
      <c r="AT2165" s="23"/>
      <c r="AU2165" s="23"/>
      <c r="AV2165" s="23"/>
      <c r="AW2165" s="24" t="s">
        <v>22</v>
      </c>
      <c r="AX2165" s="20"/>
      <c r="AY2165" s="20"/>
      <c r="AZ2165" s="20"/>
      <c r="BA2165" s="20"/>
      <c r="BB2165" s="23"/>
      <c r="BC2165" s="24" t="s">
        <v>13</v>
      </c>
      <c r="BD2165" s="23"/>
      <c r="BE2165" s="23"/>
      <c r="BF2165" s="23"/>
      <c r="BG2165" s="24" t="s">
        <v>23</v>
      </c>
      <c r="BH2165" s="20"/>
      <c r="BI2165" s="23"/>
      <c r="BJ2165" s="23"/>
      <c r="BK2165" s="23"/>
      <c r="BL2165" s="23"/>
      <c r="BM2165" s="24" t="s">
        <v>24</v>
      </c>
      <c r="BN2165" s="23"/>
      <c r="BO2165" s="23"/>
      <c r="BP2165" s="23"/>
      <c r="BQ2165" s="24" t="s">
        <v>22</v>
      </c>
      <c r="BR2165" s="20"/>
      <c r="BS2165" s="20"/>
      <c r="BT2165" s="20"/>
      <c r="BU2165" s="20"/>
      <c r="BV2165" s="23"/>
      <c r="BW2165" s="24" t="s">
        <v>25</v>
      </c>
      <c r="BX2165" s="23"/>
      <c r="BY2165" s="23"/>
      <c r="BZ2165" s="23"/>
      <c r="CA2165" s="24" t="s">
        <v>23</v>
      </c>
      <c r="CB2165" s="20"/>
      <c r="CC2165" s="23"/>
      <c r="CD2165" s="23"/>
      <c r="CE2165" s="23"/>
      <c r="CF2165" s="23"/>
      <c r="CG2165" s="24" t="s">
        <v>88</v>
      </c>
      <c r="CH2165" s="23"/>
      <c r="CI2165" s="23"/>
      <c r="CJ2165" s="23"/>
      <c r="CK2165" s="24" t="s">
        <v>155</v>
      </c>
      <c r="CL2165" s="24"/>
      <c r="CM2165" s="23"/>
      <c r="CN2165" s="23"/>
      <c r="CO2165" s="23"/>
      <c r="CP2165" s="23"/>
      <c r="CQ2165" s="24" t="s">
        <v>89</v>
      </c>
      <c r="CR2165" s="23"/>
      <c r="CS2165" s="23"/>
    </row>
    <row r="2166" spans="1:101" ht="18" customHeight="1" thickBot="1">
      <c r="A2166" s="23"/>
      <c r="B2166" s="33"/>
      <c r="C2166" s="23"/>
      <c r="D2166" s="7" t="s">
        <v>99</v>
      </c>
      <c r="E2166" s="8"/>
      <c r="F2166" s="8" t="s">
        <v>100</v>
      </c>
      <c r="G2166" s="9"/>
      <c r="H2166" s="10"/>
      <c r="I2166" s="7" t="s">
        <v>103</v>
      </c>
      <c r="J2166" s="8"/>
      <c r="K2166" s="8" t="s">
        <v>104</v>
      </c>
      <c r="L2166" s="9"/>
      <c r="M2166" s="23"/>
      <c r="N2166" s="194" t="s">
        <v>74</v>
      </c>
      <c r="O2166" s="195"/>
      <c r="P2166" s="196" t="s">
        <v>75</v>
      </c>
      <c r="Q2166" s="197"/>
      <c r="R2166" s="23"/>
      <c r="S2166" s="7" t="s">
        <v>2</v>
      </c>
      <c r="T2166" s="8"/>
      <c r="U2166" s="8" t="s">
        <v>3</v>
      </c>
      <c r="V2166" s="9"/>
      <c r="W2166" s="20"/>
      <c r="X2166" s="194" t="s">
        <v>108</v>
      </c>
      <c r="Y2166" s="195"/>
      <c r="Z2166" s="196" t="s">
        <v>109</v>
      </c>
      <c r="AA2166" s="197"/>
      <c r="AB2166" s="20"/>
      <c r="AC2166" s="7" t="s">
        <v>107</v>
      </c>
      <c r="AD2166" s="8"/>
      <c r="AE2166" s="8" t="s">
        <v>14</v>
      </c>
      <c r="AF2166" s="9"/>
      <c r="AG2166" s="20"/>
      <c r="AH2166" s="194" t="s">
        <v>112</v>
      </c>
      <c r="AI2166" s="195"/>
      <c r="AJ2166" s="196" t="s">
        <v>113</v>
      </c>
      <c r="AK2166" s="197"/>
      <c r="AL2166" s="20"/>
      <c r="AM2166" s="106" t="s">
        <v>135</v>
      </c>
      <c r="AN2166" s="107"/>
      <c r="AO2166" s="107" t="s">
        <v>136</v>
      </c>
      <c r="AP2166" s="108"/>
      <c r="AQ2166" s="23"/>
      <c r="AR2166" s="194" t="s">
        <v>116</v>
      </c>
      <c r="AS2166" s="195"/>
      <c r="AT2166" s="196" t="s">
        <v>0</v>
      </c>
      <c r="AU2166" s="197"/>
      <c r="AV2166" s="36"/>
      <c r="AW2166" s="7" t="s">
        <v>139</v>
      </c>
      <c r="AX2166" s="8"/>
      <c r="AY2166" s="8" t="s">
        <v>140</v>
      </c>
      <c r="AZ2166" s="9"/>
      <c r="BA2166" s="20"/>
      <c r="BB2166" s="194" t="s">
        <v>119</v>
      </c>
      <c r="BC2166" s="195"/>
      <c r="BD2166" s="196" t="s">
        <v>120</v>
      </c>
      <c r="BE2166" s="197"/>
      <c r="BF2166" s="36"/>
      <c r="BG2166" s="190" t="s">
        <v>143</v>
      </c>
      <c r="BH2166" s="191"/>
      <c r="BI2166" s="192" t="s">
        <v>144</v>
      </c>
      <c r="BJ2166" s="193"/>
      <c r="BK2166" s="36"/>
      <c r="BL2166" s="194" t="s">
        <v>123</v>
      </c>
      <c r="BM2166" s="195"/>
      <c r="BN2166" s="196" t="s">
        <v>124</v>
      </c>
      <c r="BO2166" s="197"/>
      <c r="BP2166" s="36"/>
      <c r="BQ2166" s="7" t="s">
        <v>147</v>
      </c>
      <c r="BR2166" s="8"/>
      <c r="BS2166" s="8" t="s">
        <v>148</v>
      </c>
      <c r="BT2166" s="9"/>
      <c r="BU2166" s="20"/>
      <c r="BV2166" s="194" t="s">
        <v>127</v>
      </c>
      <c r="BW2166" s="195"/>
      <c r="BX2166" s="196" t="s">
        <v>128</v>
      </c>
      <c r="BY2166" s="197"/>
      <c r="BZ2166" s="36"/>
      <c r="CA2166" s="7" t="s">
        <v>151</v>
      </c>
      <c r="CB2166" s="8"/>
      <c r="CC2166" s="8" t="s">
        <v>152</v>
      </c>
      <c r="CD2166" s="9"/>
      <c r="CE2166" s="36"/>
      <c r="CF2166" s="194" t="s">
        <v>131</v>
      </c>
      <c r="CG2166" s="195"/>
      <c r="CH2166" s="196" t="s">
        <v>132</v>
      </c>
      <c r="CI2166" s="197"/>
      <c r="CJ2166" s="23"/>
      <c r="CK2166" s="7" t="s">
        <v>156</v>
      </c>
      <c r="CL2166" s="8"/>
      <c r="CM2166" s="8" t="s">
        <v>157</v>
      </c>
      <c r="CN2166" s="9"/>
      <c r="CO2166" s="23"/>
      <c r="CP2166" s="194" t="s">
        <v>160</v>
      </c>
      <c r="CQ2166" s="195"/>
      <c r="CR2166" s="196" t="s">
        <v>132</v>
      </c>
      <c r="CS2166" s="197"/>
      <c r="CU2166" s="26" t="s">
        <v>15</v>
      </c>
      <c r="CW2166" s="52" t="s">
        <v>46</v>
      </c>
    </row>
    <row r="2167" spans="1:101" ht="18" customHeight="1" thickTop="1" thickBot="1">
      <c r="B2167" s="34">
        <v>5.9</v>
      </c>
      <c r="D2167" s="11">
        <v>1</v>
      </c>
      <c r="E2167" s="12">
        <v>0</v>
      </c>
      <c r="F2167" s="13">
        <v>0</v>
      </c>
      <c r="G2167" s="14">
        <v>0</v>
      </c>
      <c r="H2167" s="10"/>
      <c r="I2167" s="11">
        <v>1</v>
      </c>
      <c r="J2167" s="12">
        <v>0</v>
      </c>
      <c r="K2167" s="13">
        <v>0</v>
      </c>
      <c r="L2167" s="40">
        <f t="shared" ref="L2167" si="23002">$B2167*$J$4</f>
        <v>8.4195360000000008</v>
      </c>
      <c r="N2167" s="1">
        <f t="shared" ref="N2167" si="23003">D2167*I2167+F2167*I2170-E2167*J2167-G2167*J2170</f>
        <v>1</v>
      </c>
      <c r="O2167" s="4">
        <f t="shared" ref="O2167" si="23004">(D2167*J2167+E2167*I2167+F2167*J2170+G2167*I2170)</f>
        <v>0</v>
      </c>
      <c r="P2167" s="2">
        <f t="shared" ref="P2167" si="23005">D2167*K2167+F2167*K2170-E2167*L2167-G2167*L2170</f>
        <v>0</v>
      </c>
      <c r="Q2167" s="3">
        <f t="shared" ref="Q2167" si="23006">(D2167*L2167+E2167*K2167+F2167*L2170+G2167*K2170)</f>
        <v>8.4195360000000008</v>
      </c>
      <c r="S2167" s="11">
        <v>1</v>
      </c>
      <c r="T2167" s="12">
        <v>0</v>
      </c>
      <c r="U2167" s="13">
        <v>0</v>
      </c>
      <c r="V2167" s="13">
        <v>0</v>
      </c>
      <c r="W2167" s="20"/>
      <c r="X2167" s="1">
        <f t="shared" ref="X2167" si="23007">N2167*S2167+P2167*S2170-O2167*T2167-Q2167*T2170</f>
        <v>-88.63801749555202</v>
      </c>
      <c r="Y2167" s="4">
        <f t="shared" ref="Y2167" si="23008">(N2167*T2167+O2167*S2167+P2167*T2170+Q2167*S2170)</f>
        <v>0</v>
      </c>
      <c r="Z2167" s="2">
        <f t="shared" ref="Z2167" si="23009">N2167*U2167+P2167*U2170-O2167*V2167-Q2167*V2170</f>
        <v>0</v>
      </c>
      <c r="AA2167" s="3">
        <f t="shared" ref="AA2167" si="23010">(N2167*V2167+O2167*U2167+P2167*V2170+Q2167*U2170)</f>
        <v>8.4195360000000008</v>
      </c>
      <c r="AB2167" s="20"/>
      <c r="AC2167" s="11">
        <v>1</v>
      </c>
      <c r="AD2167" s="12">
        <v>0</v>
      </c>
      <c r="AE2167" s="13">
        <v>0</v>
      </c>
      <c r="AF2167" s="40">
        <f t="shared" ref="AF2167" si="23011">$B2167*$AD$4</f>
        <v>10.103691000000001</v>
      </c>
      <c r="AG2167" s="20"/>
      <c r="AH2167" s="1">
        <f t="shared" ref="AH2167" si="23012">X2167*AC2167+Z2167*AC2170-Y2167*AD2167-AA2167*AD2170</f>
        <v>-88.63801749555202</v>
      </c>
      <c r="AI2167" s="4">
        <f t="shared" ref="AI2167" si="23013">(X2167*AD2167+Y2167*AC2167+Z2167*AD2170+AA2167*AC2170)</f>
        <v>0</v>
      </c>
      <c r="AJ2167" s="2">
        <f t="shared" ref="AJ2167" si="23014">X2167*AE2167+Z2167*AE2170-Y2167*AF2167-AA2167*AF2170</f>
        <v>0</v>
      </c>
      <c r="AK2167" s="3">
        <f t="shared" ref="AK2167" si="23015">(X2167*AF2167+Y2167*AE2167+Z2167*AF2170+AA2167*AE2170)</f>
        <v>-887.15160362765164</v>
      </c>
      <c r="AL2167" s="20"/>
      <c r="AM2167" s="11">
        <v>1</v>
      </c>
      <c r="AN2167" s="12">
        <v>0</v>
      </c>
      <c r="AO2167" s="13">
        <v>0</v>
      </c>
      <c r="AP2167" s="14">
        <v>0</v>
      </c>
      <c r="AR2167" s="1">
        <f t="shared" ref="AR2167" si="23016">AH2167*AM2167+AJ2167*AM2170-AI2167*AN2167-AK2167*AN2170</f>
        <v>9886.480419268104</v>
      </c>
      <c r="AS2167" s="4">
        <f t="shared" ref="AS2167" si="23017">(AH2167*AN2167+AI2167*AM2167+AJ2167*AN2170+AK2167*AM2170)</f>
        <v>0</v>
      </c>
      <c r="AT2167" s="2">
        <f t="shared" ref="AT2167" si="23018">AH2167*AO2167+AJ2167*AO2170-AI2167*AP2167-AK2167*AP2170</f>
        <v>0</v>
      </c>
      <c r="AU2167" s="3">
        <f t="shared" ref="AU2167" si="23019">(AH2167*AP2167+AI2167*AO2167+AJ2167*AP2170+AK2167*AO2170)</f>
        <v>-887.15160362765164</v>
      </c>
      <c r="AV2167" s="20"/>
      <c r="AW2167" s="11">
        <v>1</v>
      </c>
      <c r="AX2167" s="12">
        <v>0</v>
      </c>
      <c r="AY2167" s="13">
        <v>0</v>
      </c>
      <c r="AZ2167" s="40">
        <f t="shared" ref="AZ2167" si="23020">$B2167*$AX$4</f>
        <v>10.103691000000001</v>
      </c>
      <c r="BA2167" s="20"/>
      <c r="BB2167" s="1">
        <f t="shared" ref="BB2167" si="23021">AR2167*AW2167+AT2167*AW2170-AS2167*AX2167-AU2167*AX2170</f>
        <v>9886.480419268104</v>
      </c>
      <c r="BC2167" s="4">
        <f t="shared" ref="BC2167" si="23022">(AR2167*AX2167+AS2167*AW2167+AT2167*AX2170+AU2167*AW2170)</f>
        <v>0</v>
      </c>
      <c r="BD2167" s="2">
        <f t="shared" ref="BD2167" si="23023">AR2167*AY2167+AT2167*AY2170-AS2167*AZ2167-AU2167*AZ2170</f>
        <v>0</v>
      </c>
      <c r="BE2167" s="3">
        <f t="shared" ref="BE2167" si="23024">(AR2167*AZ2167+AS2167*AY2167+AT2167*AZ2170+AU2167*AY2170)</f>
        <v>99002.791630207736</v>
      </c>
      <c r="BF2167" s="20"/>
      <c r="BG2167" s="11">
        <v>1</v>
      </c>
      <c r="BH2167" s="12">
        <v>0</v>
      </c>
      <c r="BI2167" s="13">
        <v>0</v>
      </c>
      <c r="BJ2167" s="14">
        <v>0</v>
      </c>
      <c r="BK2167" s="20"/>
      <c r="BL2167" s="1">
        <f t="shared" ref="BL2167" si="23025">BB2167*BG2167+BD2167*BG2170-BC2167*BH2167-BE2167*BH2170</f>
        <v>-1044140.0084819077</v>
      </c>
      <c r="BM2167" s="4">
        <f t="shared" ref="BM2167" si="23026">(BB2167*BH2167+BC2167*BG2167+BD2167*BH2170+BE2167*BG2170)</f>
        <v>0</v>
      </c>
      <c r="BN2167" s="2">
        <f t="shared" ref="BN2167" si="23027">BB2167*BI2167+BD2167*BI2170-BC2167*BJ2167-BE2167*BJ2170</f>
        <v>0</v>
      </c>
      <c r="BO2167" s="3">
        <f t="shared" ref="BO2167" si="23028">(BB2167*BJ2167+BC2167*BI2167+BD2167*BJ2170+BE2167*BI2170)</f>
        <v>99002.791630207736</v>
      </c>
      <c r="BP2167" s="20"/>
      <c r="BQ2167" s="11">
        <v>1</v>
      </c>
      <c r="BR2167" s="12">
        <v>0</v>
      </c>
      <c r="BS2167" s="13">
        <v>0</v>
      </c>
      <c r="BT2167" s="40">
        <f t="shared" ref="BT2167" si="23029">$B2167*BR$4</f>
        <v>8.4195360000000008</v>
      </c>
      <c r="BU2167" s="20"/>
      <c r="BV2167" s="1">
        <f t="shared" ref="BV2167" si="23030">BL2167*BQ2167+BN2167*BQ2170-BM2167*BR2167-BO2167*BR2170</f>
        <v>-1044140.0084819077</v>
      </c>
      <c r="BW2167" s="4">
        <f t="shared" ref="BW2167" si="23031">(BL2167*BR2167+BM2167*BQ2167+BN2167*BR2170+BO2167*BQ2170)</f>
        <v>0</v>
      </c>
      <c r="BX2167" s="2">
        <f t="shared" ref="BX2167" si="23032">BL2167*BS2167+BN2167*BS2170-BM2167*BT2167-BO2167*BT2170</f>
        <v>0</v>
      </c>
      <c r="BY2167" s="3">
        <f t="shared" ref="BY2167" si="23033">(BL2167*BT2167+BM2167*BS2167+BN2167*BT2170+BO2167*BS2170)</f>
        <v>-8692171.5988235194</v>
      </c>
      <c r="BZ2167" s="20"/>
      <c r="CA2167" s="11">
        <v>1</v>
      </c>
      <c r="CB2167" s="12">
        <v>0</v>
      </c>
      <c r="CC2167" s="13">
        <v>0</v>
      </c>
      <c r="CD2167" s="14">
        <v>0</v>
      </c>
      <c r="CE2167" s="20"/>
      <c r="CF2167" s="1">
        <f t="shared" ref="CF2167" si="23034">BV2167*CA2167+BX2167*CA2170-BW2167*CB2167-BY2167*CB2170</f>
        <v>40725499.541995801</v>
      </c>
      <c r="CG2167" s="4">
        <f t="shared" ref="CG2167" si="23035">(BV2167*CB2167+BW2167*CA2167+BX2167*CB2170+BY2167*CA2170)</f>
        <v>0</v>
      </c>
      <c r="CH2167" s="2">
        <f t="shared" ref="CH2167" si="23036">BV2167*CC2167+BX2167*CC2170-BW2167*CD2167-BY2167*CD2170</f>
        <v>0</v>
      </c>
      <c r="CI2167" s="3">
        <f t="shared" ref="CI2167" si="23037">(BV2167*CD2167+BW2167*CC2167+BX2167*CD2170+BY2167*CC2170)</f>
        <v>-8692171.5988235194</v>
      </c>
      <c r="CJ2167" s="28"/>
      <c r="CK2167" s="11">
        <v>1</v>
      </c>
      <c r="CL2167" s="12">
        <v>0</v>
      </c>
      <c r="CM2167" s="13">
        <v>0</v>
      </c>
      <c r="CN2167" s="14">
        <v>0</v>
      </c>
      <c r="CP2167" s="1">
        <f t="shared" ref="CP2167" si="23038">CF2167*CK2167+CH2167*CK2170-CG2167*CL2167-CI2167*CL2170</f>
        <v>40725499.541995801</v>
      </c>
      <c r="CQ2167" s="4">
        <f t="shared" ref="CQ2167" si="23039">(CF2167*CL2167+CG2167*CK2167+CH2167*CL2170+CI2167*CK2170)</f>
        <v>-8692171.5988235194</v>
      </c>
      <c r="CR2167" s="2">
        <f t="shared" ref="CR2167" si="23040">CF2167*CM2167+CH2167*CM2170-CG2167*CN2167-CI2167*CN2170</f>
        <v>0</v>
      </c>
      <c r="CS2167" s="3">
        <f t="shared" ref="CS2167" si="23041">(CF2167*CN2167+CG2167*CM2167+CH2167*CN2170+CI2167*CM2170)</f>
        <v>-8692171.5988235194</v>
      </c>
      <c r="CU2167" s="29">
        <f t="shared" ref="CU2167" si="23042">20*LOG(((1+$CL$4)/$CL$4)/((CP2167+CP2170)^2+(CQ2167+CQ2170)^2)^0.5)</f>
        <v>-159.97841800053951</v>
      </c>
      <c r="CW2167" s="53">
        <f t="shared" ref="CW2167" si="23043">((CP2167^2+CQ2167^2)^0.5)/((CP2170^2+CQ2170^2)^0.5)</f>
        <v>0.2134331486802323</v>
      </c>
    </row>
    <row r="2168" spans="1:101" ht="18" customHeight="1" thickBot="1">
      <c r="D2168" s="11"/>
      <c r="E2168" s="13"/>
      <c r="F2168" s="13"/>
      <c r="G2168" s="15"/>
      <c r="H2168" s="10"/>
      <c r="I2168" s="11"/>
      <c r="J2168" s="13"/>
      <c r="K2168" s="13"/>
      <c r="L2168" s="15"/>
      <c r="N2168" s="5"/>
      <c r="Q2168" s="6"/>
      <c r="S2168" s="11"/>
      <c r="T2168" s="13"/>
      <c r="U2168" s="13"/>
      <c r="V2168" s="15"/>
      <c r="W2168" s="20"/>
      <c r="X2168" s="5"/>
      <c r="AA2168" s="6"/>
      <c r="AB2168" s="20"/>
      <c r="AC2168" s="11"/>
      <c r="AD2168" s="13"/>
      <c r="AE2168" s="13"/>
      <c r="AF2168" s="15"/>
      <c r="AG2168" s="20"/>
      <c r="AH2168" s="5"/>
      <c r="AK2168" s="6"/>
      <c r="AL2168" s="20"/>
      <c r="AM2168" s="11"/>
      <c r="AN2168" s="13"/>
      <c r="AO2168" s="13"/>
      <c r="AP2168" s="15"/>
      <c r="AR2168" s="5"/>
      <c r="AU2168" s="6"/>
      <c r="AW2168" s="11"/>
      <c r="AX2168" s="13"/>
      <c r="AY2168" s="13"/>
      <c r="AZ2168" s="15"/>
      <c r="BA2168" s="20"/>
      <c r="BB2168" s="5"/>
      <c r="BE2168" s="6"/>
      <c r="BG2168" s="11"/>
      <c r="BH2168" s="13"/>
      <c r="BI2168" s="13"/>
      <c r="BJ2168" s="15"/>
      <c r="BL2168" s="5"/>
      <c r="BO2168" s="6"/>
      <c r="BQ2168" s="11"/>
      <c r="BR2168" s="13"/>
      <c r="BS2168" s="13"/>
      <c r="BT2168" s="15"/>
      <c r="BU2168" s="20"/>
      <c r="BV2168" s="5"/>
      <c r="BY2168" s="6"/>
      <c r="CA2168" s="11"/>
      <c r="CB2168" s="13"/>
      <c r="CC2168" s="13"/>
      <c r="CD2168" s="15"/>
      <c r="CF2168" s="5"/>
      <c r="CI2168" s="6"/>
      <c r="CK2168" s="11"/>
      <c r="CL2168" s="13"/>
      <c r="CM2168" s="13"/>
      <c r="CN2168" s="15"/>
      <c r="CP2168" s="5"/>
      <c r="CS2168" s="6"/>
      <c r="CW2168" s="54"/>
    </row>
    <row r="2169" spans="1:101" ht="18" customHeight="1" thickBot="1">
      <c r="D2169" s="11" t="s">
        <v>101</v>
      </c>
      <c r="E2169" s="13"/>
      <c r="F2169" s="13" t="s">
        <v>102</v>
      </c>
      <c r="G2169" s="15"/>
      <c r="H2169" s="10"/>
      <c r="I2169" s="11" t="s">
        <v>106</v>
      </c>
      <c r="J2169" s="13"/>
      <c r="K2169" s="13" t="s">
        <v>105</v>
      </c>
      <c r="L2169" s="15"/>
      <c r="N2169" s="194" t="s">
        <v>16</v>
      </c>
      <c r="O2169" s="195"/>
      <c r="P2169" s="196" t="s">
        <v>17</v>
      </c>
      <c r="Q2169" s="197"/>
      <c r="S2169" s="11" t="s">
        <v>4</v>
      </c>
      <c r="T2169" s="13"/>
      <c r="U2169" s="13" t="s">
        <v>5</v>
      </c>
      <c r="V2169" s="15"/>
      <c r="W2169" s="20"/>
      <c r="X2169" s="194" t="s">
        <v>111</v>
      </c>
      <c r="Y2169" s="195"/>
      <c r="Z2169" s="196" t="s">
        <v>110</v>
      </c>
      <c r="AA2169" s="197"/>
      <c r="AB2169" s="20"/>
      <c r="AC2169" s="11" t="s">
        <v>18</v>
      </c>
      <c r="AD2169" s="13"/>
      <c r="AE2169" s="13" t="s">
        <v>19</v>
      </c>
      <c r="AF2169" s="15"/>
      <c r="AG2169" s="20"/>
      <c r="AH2169" s="194" t="s">
        <v>114</v>
      </c>
      <c r="AI2169" s="195"/>
      <c r="AJ2169" s="196" t="s">
        <v>115</v>
      </c>
      <c r="AK2169" s="197"/>
      <c r="AL2169" s="20"/>
      <c r="AM2169" s="11" t="s">
        <v>138</v>
      </c>
      <c r="AN2169" s="13"/>
      <c r="AO2169" s="13" t="s">
        <v>137</v>
      </c>
      <c r="AP2169" s="15"/>
      <c r="AR2169" s="194" t="s">
        <v>117</v>
      </c>
      <c r="AS2169" s="195"/>
      <c r="AT2169" s="196" t="s">
        <v>118</v>
      </c>
      <c r="AU2169" s="197"/>
      <c r="AV2169" s="36"/>
      <c r="AW2169" s="11" t="s">
        <v>142</v>
      </c>
      <c r="AX2169" s="13"/>
      <c r="AY2169" s="13" t="s">
        <v>141</v>
      </c>
      <c r="AZ2169" s="15"/>
      <c r="BA2169" s="20"/>
      <c r="BB2169" s="194" t="s">
        <v>122</v>
      </c>
      <c r="BC2169" s="195"/>
      <c r="BD2169" s="196" t="s">
        <v>121</v>
      </c>
      <c r="BE2169" s="197"/>
      <c r="BF2169" s="36"/>
      <c r="BG2169" s="11" t="s">
        <v>145</v>
      </c>
      <c r="BH2169" s="13"/>
      <c r="BI2169" s="13" t="s">
        <v>146</v>
      </c>
      <c r="BJ2169" s="15"/>
      <c r="BK2169" s="36"/>
      <c r="BL2169" s="194" t="s">
        <v>125</v>
      </c>
      <c r="BM2169" s="195"/>
      <c r="BN2169" s="196" t="s">
        <v>126</v>
      </c>
      <c r="BO2169" s="197"/>
      <c r="BP2169" s="36"/>
      <c r="BQ2169" s="11" t="s">
        <v>150</v>
      </c>
      <c r="BR2169" s="13"/>
      <c r="BS2169" s="13" t="s">
        <v>149</v>
      </c>
      <c r="BT2169" s="15"/>
      <c r="BU2169" s="20"/>
      <c r="BV2169" s="194" t="s">
        <v>129</v>
      </c>
      <c r="BW2169" s="195"/>
      <c r="BX2169" s="196" t="s">
        <v>130</v>
      </c>
      <c r="BY2169" s="197"/>
      <c r="BZ2169" s="36"/>
      <c r="CA2169" s="11" t="s">
        <v>154</v>
      </c>
      <c r="CB2169" s="13"/>
      <c r="CC2169" s="13" t="s">
        <v>153</v>
      </c>
      <c r="CD2169" s="15"/>
      <c r="CE2169" s="36"/>
      <c r="CF2169" s="194" t="s">
        <v>134</v>
      </c>
      <c r="CG2169" s="195"/>
      <c r="CH2169" s="196" t="s">
        <v>133</v>
      </c>
      <c r="CI2169" s="197"/>
      <c r="CK2169" s="11" t="s">
        <v>159</v>
      </c>
      <c r="CL2169" s="13"/>
      <c r="CM2169" s="13" t="s">
        <v>158</v>
      </c>
      <c r="CN2169" s="15"/>
      <c r="CP2169" s="109" t="s">
        <v>161</v>
      </c>
      <c r="CQ2169" s="110"/>
      <c r="CR2169" s="111" t="s">
        <v>162</v>
      </c>
      <c r="CS2169" s="112"/>
      <c r="CU2169" s="38" t="s">
        <v>29</v>
      </c>
      <c r="CW2169" s="55" t="s">
        <v>47</v>
      </c>
    </row>
    <row r="2170" spans="1:101" ht="18" customHeight="1" thickTop="1" thickBot="1">
      <c r="D2170" s="16">
        <v>0</v>
      </c>
      <c r="E2170" s="17">
        <f t="shared" ref="E2170" si="23044">$B2167*$E$4</f>
        <v>4.8054320000000006</v>
      </c>
      <c r="F2170" s="18">
        <v>1</v>
      </c>
      <c r="G2170" s="19">
        <v>0</v>
      </c>
      <c r="H2170" s="10"/>
      <c r="I2170" s="16">
        <v>0</v>
      </c>
      <c r="J2170" s="17">
        <v>0</v>
      </c>
      <c r="K2170" s="18">
        <v>1</v>
      </c>
      <c r="L2170" s="19">
        <v>0</v>
      </c>
      <c r="N2170" s="1">
        <f t="shared" ref="N2170" si="23045">D2170*I2167+F2170*I2170-E2170*J2167-G2170*J2170</f>
        <v>0</v>
      </c>
      <c r="O2170" s="4">
        <f t="shared" ref="O2170" si="23046">(D2170*J2167+E2170*I2167+F2170*J2170+G2170*I2170)</f>
        <v>4.8054320000000006</v>
      </c>
      <c r="P2170" s="2">
        <f t="shared" ref="P2170" si="23047">D2170*K2167+F2170*K2170-E2170*L2167-G2170*L2170</f>
        <v>-39.459507719552008</v>
      </c>
      <c r="Q2170" s="3">
        <f t="shared" ref="Q2170" si="23048">(D2170*L2167+E2170*K2167+F2170*L2170+G2170*K2170)</f>
        <v>0</v>
      </c>
      <c r="S2170" s="16">
        <v>0</v>
      </c>
      <c r="T2170" s="17">
        <f t="shared" ref="T2170" si="23049">$B2167*$T$4</f>
        <v>10.646432000000001</v>
      </c>
      <c r="U2170" s="18">
        <v>1</v>
      </c>
      <c r="V2170" s="19">
        <v>0</v>
      </c>
      <c r="W2170" s="20"/>
      <c r="X2170" s="1">
        <f t="shared" ref="X2170" si="23050">N2170*S2167+P2170*S2170-O2170*T2167-Q2170*T2170</f>
        <v>0</v>
      </c>
      <c r="Y2170" s="4">
        <f t="shared" ref="Y2170" si="23051">(N2170*T2167+O2170*S2167+P2170*T2170+Q2170*S2170)</f>
        <v>-415.29753368968557</v>
      </c>
      <c r="Z2170" s="2">
        <f t="shared" ref="Z2170" si="23052">N2170*U2167+P2170*U2170-O2170*V2167-Q2170*V2170</f>
        <v>-39.459507719552008</v>
      </c>
      <c r="AA2170" s="3">
        <f t="shared" ref="AA2170" si="23053">(N2170*V2167+O2170*U2167+P2170*V2170+Q2170*U2170)</f>
        <v>0</v>
      </c>
      <c r="AB2170" s="20"/>
      <c r="AC2170" s="16">
        <v>0</v>
      </c>
      <c r="AD2170" s="17">
        <v>0</v>
      </c>
      <c r="AE2170" s="18">
        <v>1</v>
      </c>
      <c r="AF2170" s="19">
        <v>0</v>
      </c>
      <c r="AG2170" s="20"/>
      <c r="AH2170" s="1">
        <f t="shared" ref="AH2170" si="23054">X2170*AC2167+Z2170*AC2170-Y2170*AD2167-AA2170*AD2170</f>
        <v>0</v>
      </c>
      <c r="AI2170" s="4">
        <f t="shared" ref="AI2170" si="23055">(X2170*AD2167+Y2170*AC2167+Z2170*AD2170+AA2170*AC2170)</f>
        <v>-415.29753368968557</v>
      </c>
      <c r="AJ2170" s="2">
        <f t="shared" ref="AJ2170" si="23056">X2170*AE2167+Z2170*AE2170-Y2170*AF2167-AA2170*AF2170</f>
        <v>4156.5784457431218</v>
      </c>
      <c r="AK2170" s="3">
        <f t="shared" ref="AK2170" si="23057">(X2170*AF2167+Y2170*AE2167+Z2170*AF2170+AA2170*AE2170)</f>
        <v>0</v>
      </c>
      <c r="AL2170" s="20"/>
      <c r="AM2170" s="16">
        <v>0</v>
      </c>
      <c r="AN2170" s="17">
        <f t="shared" ref="AN2170" si="23058">$B2167*$AN$4</f>
        <v>11.243983999999999</v>
      </c>
      <c r="AO2170" s="18">
        <v>1</v>
      </c>
      <c r="AP2170" s="19">
        <v>0</v>
      </c>
      <c r="AR2170" s="1">
        <f t="shared" ref="AR2170" si="23059">AH2170*AM2167+AJ2170*AM2170-AI2170*AN2167-AK2170*AN2170</f>
        <v>0</v>
      </c>
      <c r="AS2170" s="4">
        <f t="shared" ref="AS2170" si="23060">(AH2170*AN2167+AI2170*AM2167+AJ2170*AN2170+AK2170*AM2170)</f>
        <v>46321.204004990839</v>
      </c>
      <c r="AT2170" s="2">
        <f t="shared" ref="AT2170" si="23061">AH2170*AO2167+AJ2170*AO2170-AI2170*AP2167-AK2170*AP2170</f>
        <v>4156.5784457431218</v>
      </c>
      <c r="AU2170" s="3">
        <f t="shared" ref="AU2170" si="23062">(AH2170*AP2167+AI2170*AO2167+AJ2170*AP2170+AK2170*AO2170)</f>
        <v>0</v>
      </c>
      <c r="AV2170" s="20"/>
      <c r="AW2170" s="16">
        <v>0</v>
      </c>
      <c r="AX2170" s="17">
        <v>0</v>
      </c>
      <c r="AY2170" s="18">
        <v>1</v>
      </c>
      <c r="AZ2170" s="19">
        <v>0</v>
      </c>
      <c r="BA2170" s="20"/>
      <c r="BB2170" s="1">
        <f t="shared" ref="BB2170" si="23063">AR2170*AW2167+AT2170*AW2170-AS2170*AX2167-AU2170*AX2170</f>
        <v>0</v>
      </c>
      <c r="BC2170" s="4">
        <f t="shared" ref="BC2170" si="23064">(AR2170*AX2167+AS2170*AW2167+AT2170*AX2170+AU2170*AW2170)</f>
        <v>46321.204004990839</v>
      </c>
      <c r="BD2170" s="2">
        <f t="shared" ref="BD2170" si="23065">AR2170*AY2167+AT2170*AY2170-AS2170*AZ2167-AU2170*AZ2170</f>
        <v>-463858.55356864684</v>
      </c>
      <c r="BE2170" s="3">
        <f t="shared" ref="BE2170" si="23066">(AR2170*AZ2167+AS2170*AY2167+AT2170*AZ2170+AU2170*AY2170)</f>
        <v>0</v>
      </c>
      <c r="BF2170" s="20"/>
      <c r="BG2170" s="16">
        <v>0</v>
      </c>
      <c r="BH2170" s="17">
        <f t="shared" ref="BH2170" si="23067">$B2167*$BH$4</f>
        <v>10.646432000000001</v>
      </c>
      <c r="BI2170" s="18">
        <v>1</v>
      </c>
      <c r="BJ2170" s="19">
        <v>0</v>
      </c>
      <c r="BK2170" s="20"/>
      <c r="BL2170" s="1">
        <f t="shared" ref="BL2170" si="23068">BB2170*BG2167+BD2170*BG2170-BC2170*BH2167-BE2170*BH2170</f>
        <v>0</v>
      </c>
      <c r="BM2170" s="4">
        <f t="shared" ref="BM2170" si="23069">(BB2170*BH2167+BC2170*BG2167+BD2170*BH2170+BE2170*BG2170)</f>
        <v>-4892117.3441819651</v>
      </c>
      <c r="BN2170" s="2">
        <f t="shared" ref="BN2170" si="23070">BB2170*BI2167+BD2170*BI2170-BC2170*BJ2167-BE2170*BJ2170</f>
        <v>-463858.55356864684</v>
      </c>
      <c r="BO2170" s="3">
        <f t="shared" ref="BO2170" si="23071">(BB2170*BJ2167+BC2170*BI2167+BD2170*BJ2170+BE2170*BI2170)</f>
        <v>0</v>
      </c>
      <c r="BP2170" s="20"/>
      <c r="BQ2170" s="16">
        <v>0</v>
      </c>
      <c r="BR2170" s="17">
        <v>0</v>
      </c>
      <c r="BS2170" s="18">
        <v>1</v>
      </c>
      <c r="BT2170" s="19">
        <v>0</v>
      </c>
      <c r="BU2170" s="20"/>
      <c r="BV2170" s="1">
        <f t="shared" ref="BV2170" si="23072">BL2170*BQ2167+BN2170*BQ2170-BM2170*BR2167-BO2170*BR2170</f>
        <v>0</v>
      </c>
      <c r="BW2170" s="4">
        <f t="shared" ref="BW2170" si="23073">(BL2170*BR2167+BM2170*BQ2167+BN2170*BR2170+BO2170*BQ2170)</f>
        <v>-4892117.3441819651</v>
      </c>
      <c r="BX2170" s="2">
        <f t="shared" ref="BX2170" si="23074">BL2170*BS2167+BN2170*BS2170-BM2170*BT2167-BO2170*BT2170</f>
        <v>40725499.541995801</v>
      </c>
      <c r="BY2170" s="3">
        <f t="shared" ref="BY2170" si="23075">(BL2170*BT2167+BM2170*BS2167+BN2170*BT2170+BO2170*BS2170)</f>
        <v>0</v>
      </c>
      <c r="BZ2170" s="20"/>
      <c r="CA2170" s="16">
        <v>0</v>
      </c>
      <c r="CB2170" s="17">
        <f t="shared" ref="CB2170" si="23076">$B2167*$CB$4</f>
        <v>4.8054320000000006</v>
      </c>
      <c r="CC2170" s="18">
        <v>1</v>
      </c>
      <c r="CD2170" s="19">
        <v>0</v>
      </c>
      <c r="CE2170" s="20"/>
      <c r="CF2170" s="1">
        <f t="shared" ref="CF2170" si="23077">BV2170*CA2167+BX2170*CA2170-BW2170*CB2167-BY2170*CB2170</f>
        <v>0</v>
      </c>
      <c r="CG2170" s="4">
        <f t="shared" ref="CG2170" si="23078">(BV2170*CB2167+BW2170*CA2167+BX2170*CB2170+BY2170*CA2170)</f>
        <v>190811501.37091005</v>
      </c>
      <c r="CH2170" s="2">
        <f t="shared" ref="CH2170" si="23079">BV2170*CC2167+BX2170*CC2170-BW2170*CD2167-BY2170*CD2170</f>
        <v>40725499.541995801</v>
      </c>
      <c r="CI2170" s="3">
        <f t="shared" ref="CI2170" si="23080">(BV2170*CD2167+BW2170*CC2167+BX2170*CD2170+BY2170*CC2170)</f>
        <v>0</v>
      </c>
      <c r="CK2170" s="16">
        <f t="shared" ref="CK2170" si="23081">1/$CL$4</f>
        <v>1</v>
      </c>
      <c r="CL2170" s="17">
        <v>0</v>
      </c>
      <c r="CM2170" s="18">
        <v>1</v>
      </c>
      <c r="CN2170" s="19">
        <v>0</v>
      </c>
      <c r="CP2170" s="1">
        <f t="shared" ref="CP2170" si="23082">CF2170*CK2167+CH2170*CK2170-CG2170*CL2167-CI2170*CL2170</f>
        <v>40725499.541995801</v>
      </c>
      <c r="CQ2170" s="4">
        <f t="shared" ref="CQ2170" si="23083">(CF2170*CL2167+CG2170*CK2167+CH2170*CL2170+CI2170*CK2170)</f>
        <v>190811501.37091005</v>
      </c>
      <c r="CR2170" s="2">
        <f t="shared" ref="CR2170" si="23084">CF2170*CM2167+CH2170*CM2170-CG2170*CN2167-CI2170*CN2170</f>
        <v>40725499.541995801</v>
      </c>
      <c r="CS2170" s="3">
        <f t="shared" ref="CS2170" si="23085">(CF2170*CN2167+CG2170*CM2167+CH2170*CN2170+CI2170*CM2170)</f>
        <v>0</v>
      </c>
      <c r="CU2170" s="39">
        <f t="shared" ref="CU2170" si="23086">(180/PI())*ATAN(-1*(CQ2167/CP2167))</f>
        <v>12.048045081514271</v>
      </c>
      <c r="CW2170" s="56">
        <f t="shared" ref="CW2170" si="23087">20*LOG(((1-(10^(CU2167/20)^2)*(1-((1-CW2167)/(1+CW2167))^2))^0.5))</f>
        <v>0</v>
      </c>
    </row>
    <row r="2171" spans="1:101" ht="18" customHeight="1">
      <c r="E2171" s="20"/>
      <c r="F2171" s="20"/>
      <c r="G2171" s="20"/>
      <c r="H2171" s="20"/>
      <c r="I2171" s="20"/>
      <c r="J2171" s="20"/>
      <c r="K2171" s="20"/>
      <c r="L2171" s="20"/>
      <c r="M2171" s="20"/>
      <c r="N2171" s="20"/>
      <c r="O2171" s="20"/>
      <c r="P2171" s="20"/>
      <c r="Q2171" s="20"/>
      <c r="R2171" s="20"/>
      <c r="S2171" s="20"/>
      <c r="T2171" s="20"/>
      <c r="U2171" s="20"/>
      <c r="V2171" s="20"/>
      <c r="W2171" s="20"/>
      <c r="X2171" s="20"/>
      <c r="Y2171" s="20"/>
      <c r="Z2171" s="20"/>
      <c r="AA2171" s="20"/>
      <c r="AB2171" s="30"/>
      <c r="AC2171" s="20"/>
      <c r="AD2171" s="20"/>
      <c r="AE2171" s="20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</row>
    <row r="2172" spans="1:101" ht="18" customHeight="1"/>
    <row r="2173" spans="1:101" ht="18" customHeight="1" thickBot="1">
      <c r="A2173" s="23"/>
      <c r="B2173" s="23"/>
      <c r="C2173" s="23"/>
      <c r="D2173" s="20" t="s">
        <v>6</v>
      </c>
      <c r="E2173" s="20"/>
      <c r="F2173" s="20"/>
      <c r="G2173" s="20"/>
      <c r="H2173" s="20"/>
      <c r="I2173" s="20" t="s">
        <v>7</v>
      </c>
      <c r="J2173" s="20"/>
      <c r="K2173" s="20"/>
      <c r="L2173" s="20"/>
      <c r="M2173" s="23"/>
      <c r="N2173" s="23"/>
      <c r="O2173" s="24" t="s">
        <v>8</v>
      </c>
      <c r="P2173" s="23"/>
      <c r="Q2173" s="23"/>
      <c r="R2173" s="23"/>
      <c r="S2173" s="20"/>
      <c r="T2173" s="20" t="s">
        <v>9</v>
      </c>
      <c r="U2173" s="23"/>
      <c r="V2173" s="23"/>
      <c r="W2173" s="23"/>
      <c r="X2173" s="23"/>
      <c r="Y2173" s="24" t="s">
        <v>10</v>
      </c>
      <c r="Z2173" s="23"/>
      <c r="AA2173" s="23"/>
      <c r="AB2173" s="23"/>
      <c r="AC2173" s="24" t="s">
        <v>11</v>
      </c>
      <c r="AD2173" s="20"/>
      <c r="AE2173" s="20"/>
      <c r="AF2173" s="20"/>
      <c r="AG2173" s="20"/>
      <c r="AH2173" s="23"/>
      <c r="AI2173" s="24" t="s">
        <v>12</v>
      </c>
      <c r="AJ2173" s="23"/>
      <c r="AK2173" s="23"/>
      <c r="AL2173" s="20"/>
      <c r="AM2173" s="24" t="s">
        <v>21</v>
      </c>
      <c r="AN2173" s="20"/>
      <c r="AO2173" s="23"/>
      <c r="AP2173" s="23"/>
      <c r="AQ2173" s="23"/>
      <c r="AR2173" s="23"/>
      <c r="AS2173" s="24" t="s">
        <v>87</v>
      </c>
      <c r="AT2173" s="23"/>
      <c r="AU2173" s="23"/>
      <c r="AV2173" s="23"/>
      <c r="AW2173" s="24" t="s">
        <v>22</v>
      </c>
      <c r="AX2173" s="20"/>
      <c r="AY2173" s="20"/>
      <c r="AZ2173" s="20"/>
      <c r="BA2173" s="20"/>
      <c r="BB2173" s="23"/>
      <c r="BC2173" s="24" t="s">
        <v>13</v>
      </c>
      <c r="BD2173" s="23"/>
      <c r="BE2173" s="23"/>
      <c r="BF2173" s="23"/>
      <c r="BG2173" s="24" t="s">
        <v>23</v>
      </c>
      <c r="BH2173" s="20"/>
      <c r="BI2173" s="23"/>
      <c r="BJ2173" s="23"/>
      <c r="BK2173" s="23"/>
      <c r="BL2173" s="23"/>
      <c r="BM2173" s="24" t="s">
        <v>24</v>
      </c>
      <c r="BN2173" s="23"/>
      <c r="BO2173" s="23"/>
      <c r="BP2173" s="23"/>
      <c r="BQ2173" s="24" t="s">
        <v>22</v>
      </c>
      <c r="BR2173" s="20"/>
      <c r="BS2173" s="20"/>
      <c r="BT2173" s="20"/>
      <c r="BU2173" s="20"/>
      <c r="BV2173" s="23"/>
      <c r="BW2173" s="24" t="s">
        <v>25</v>
      </c>
      <c r="BX2173" s="23"/>
      <c r="BY2173" s="23"/>
      <c r="BZ2173" s="23"/>
      <c r="CA2173" s="24" t="s">
        <v>23</v>
      </c>
      <c r="CB2173" s="20"/>
      <c r="CC2173" s="23"/>
      <c r="CD2173" s="23"/>
      <c r="CE2173" s="23"/>
      <c r="CF2173" s="23"/>
      <c r="CG2173" s="24" t="s">
        <v>88</v>
      </c>
      <c r="CH2173" s="23"/>
      <c r="CI2173" s="23"/>
      <c r="CJ2173" s="23"/>
      <c r="CK2173" s="24" t="s">
        <v>155</v>
      </c>
      <c r="CL2173" s="24"/>
      <c r="CM2173" s="23"/>
      <c r="CN2173" s="23"/>
      <c r="CO2173" s="23"/>
      <c r="CP2173" s="23"/>
      <c r="CQ2173" s="24" t="s">
        <v>89</v>
      </c>
      <c r="CR2173" s="23"/>
      <c r="CS2173" s="23"/>
    </row>
    <row r="2174" spans="1:101" ht="18" customHeight="1" thickBot="1">
      <c r="A2174" s="23"/>
      <c r="B2174" s="33"/>
      <c r="C2174" s="23"/>
      <c r="D2174" s="7" t="s">
        <v>99</v>
      </c>
      <c r="E2174" s="8"/>
      <c r="F2174" s="8" t="s">
        <v>100</v>
      </c>
      <c r="G2174" s="9"/>
      <c r="H2174" s="10"/>
      <c r="I2174" s="7" t="s">
        <v>103</v>
      </c>
      <c r="J2174" s="8"/>
      <c r="K2174" s="8" t="s">
        <v>104</v>
      </c>
      <c r="L2174" s="9"/>
      <c r="M2174" s="23"/>
      <c r="N2174" s="194" t="s">
        <v>74</v>
      </c>
      <c r="O2174" s="195"/>
      <c r="P2174" s="196" t="s">
        <v>75</v>
      </c>
      <c r="Q2174" s="197"/>
      <c r="R2174" s="23"/>
      <c r="S2174" s="7" t="s">
        <v>2</v>
      </c>
      <c r="T2174" s="8"/>
      <c r="U2174" s="8" t="s">
        <v>3</v>
      </c>
      <c r="V2174" s="9"/>
      <c r="W2174" s="20"/>
      <c r="X2174" s="194" t="s">
        <v>108</v>
      </c>
      <c r="Y2174" s="195"/>
      <c r="Z2174" s="196" t="s">
        <v>109</v>
      </c>
      <c r="AA2174" s="197"/>
      <c r="AB2174" s="20"/>
      <c r="AC2174" s="7" t="s">
        <v>107</v>
      </c>
      <c r="AD2174" s="8"/>
      <c r="AE2174" s="8" t="s">
        <v>14</v>
      </c>
      <c r="AF2174" s="9"/>
      <c r="AG2174" s="20"/>
      <c r="AH2174" s="194" t="s">
        <v>112</v>
      </c>
      <c r="AI2174" s="195"/>
      <c r="AJ2174" s="196" t="s">
        <v>113</v>
      </c>
      <c r="AK2174" s="197"/>
      <c r="AL2174" s="20"/>
      <c r="AM2174" s="106" t="s">
        <v>135</v>
      </c>
      <c r="AN2174" s="107"/>
      <c r="AO2174" s="107" t="s">
        <v>136</v>
      </c>
      <c r="AP2174" s="108"/>
      <c r="AQ2174" s="23"/>
      <c r="AR2174" s="194" t="s">
        <v>116</v>
      </c>
      <c r="AS2174" s="195"/>
      <c r="AT2174" s="196" t="s">
        <v>0</v>
      </c>
      <c r="AU2174" s="197"/>
      <c r="AV2174" s="36"/>
      <c r="AW2174" s="7" t="s">
        <v>139</v>
      </c>
      <c r="AX2174" s="8"/>
      <c r="AY2174" s="8" t="s">
        <v>140</v>
      </c>
      <c r="AZ2174" s="9"/>
      <c r="BA2174" s="20"/>
      <c r="BB2174" s="194" t="s">
        <v>119</v>
      </c>
      <c r="BC2174" s="195"/>
      <c r="BD2174" s="196" t="s">
        <v>120</v>
      </c>
      <c r="BE2174" s="197"/>
      <c r="BF2174" s="36"/>
      <c r="BG2174" s="190" t="s">
        <v>143</v>
      </c>
      <c r="BH2174" s="191"/>
      <c r="BI2174" s="192" t="s">
        <v>144</v>
      </c>
      <c r="BJ2174" s="193"/>
      <c r="BK2174" s="36"/>
      <c r="BL2174" s="194" t="s">
        <v>123</v>
      </c>
      <c r="BM2174" s="195"/>
      <c r="BN2174" s="196" t="s">
        <v>124</v>
      </c>
      <c r="BO2174" s="197"/>
      <c r="BP2174" s="36"/>
      <c r="BQ2174" s="7" t="s">
        <v>147</v>
      </c>
      <c r="BR2174" s="8"/>
      <c r="BS2174" s="8" t="s">
        <v>148</v>
      </c>
      <c r="BT2174" s="9"/>
      <c r="BU2174" s="20"/>
      <c r="BV2174" s="194" t="s">
        <v>127</v>
      </c>
      <c r="BW2174" s="195"/>
      <c r="BX2174" s="196" t="s">
        <v>128</v>
      </c>
      <c r="BY2174" s="197"/>
      <c r="BZ2174" s="36"/>
      <c r="CA2174" s="7" t="s">
        <v>151</v>
      </c>
      <c r="CB2174" s="8"/>
      <c r="CC2174" s="8" t="s">
        <v>152</v>
      </c>
      <c r="CD2174" s="9"/>
      <c r="CE2174" s="36"/>
      <c r="CF2174" s="194" t="s">
        <v>131</v>
      </c>
      <c r="CG2174" s="195"/>
      <c r="CH2174" s="196" t="s">
        <v>132</v>
      </c>
      <c r="CI2174" s="197"/>
      <c r="CJ2174" s="23"/>
      <c r="CK2174" s="7" t="s">
        <v>156</v>
      </c>
      <c r="CL2174" s="8"/>
      <c r="CM2174" s="8" t="s">
        <v>157</v>
      </c>
      <c r="CN2174" s="9"/>
      <c r="CO2174" s="23"/>
      <c r="CP2174" s="194" t="s">
        <v>160</v>
      </c>
      <c r="CQ2174" s="195"/>
      <c r="CR2174" s="196" t="s">
        <v>132</v>
      </c>
      <c r="CS2174" s="197"/>
      <c r="CU2174" s="26" t="s">
        <v>15</v>
      </c>
      <c r="CW2174" s="52" t="s">
        <v>46</v>
      </c>
    </row>
    <row r="2175" spans="1:101" ht="18" customHeight="1" thickTop="1" thickBot="1">
      <c r="B2175" s="34">
        <v>5.95</v>
      </c>
      <c r="D2175" s="11">
        <v>1</v>
      </c>
      <c r="E2175" s="12">
        <v>0</v>
      </c>
      <c r="F2175" s="13">
        <v>0</v>
      </c>
      <c r="G2175" s="14">
        <v>0</v>
      </c>
      <c r="H2175" s="10"/>
      <c r="I2175" s="11">
        <v>1</v>
      </c>
      <c r="J2175" s="12">
        <v>0</v>
      </c>
      <c r="K2175" s="13">
        <v>0</v>
      </c>
      <c r="L2175" s="40">
        <f t="shared" ref="L2175" si="23088">$B2175*$J$4</f>
        <v>8.490888</v>
      </c>
      <c r="N2175" s="1">
        <f t="shared" ref="N2175" si="23089">D2175*I2175+F2175*I2178-E2175*J2175-G2175*J2178</f>
        <v>1</v>
      </c>
      <c r="O2175" s="4">
        <f t="shared" ref="O2175" si="23090">(D2175*J2175+E2175*I2175+F2175*J2178+G2175*I2178)</f>
        <v>0</v>
      </c>
      <c r="P2175" s="2">
        <f t="shared" ref="P2175" si="23091">D2175*K2175+F2175*K2178-E2175*L2175-G2175*L2178</f>
        <v>0</v>
      </c>
      <c r="Q2175" s="3">
        <f t="shared" ref="Q2175" si="23092">(D2175*L2175+E2175*K2175+F2175*L2178+G2175*K2178)</f>
        <v>8.490888</v>
      </c>
      <c r="S2175" s="11">
        <v>1</v>
      </c>
      <c r="T2175" s="12">
        <v>0</v>
      </c>
      <c r="U2175" s="13">
        <v>0</v>
      </c>
      <c r="V2175" s="13">
        <v>0</v>
      </c>
      <c r="W2175" s="20"/>
      <c r="X2175" s="1">
        <f t="shared" ref="X2175" si="23093">N2175*S2175+P2175*S2178-O2175*T2175-Q2175*T2178</f>
        <v>-90.163743590528</v>
      </c>
      <c r="Y2175" s="4">
        <f t="shared" ref="Y2175" si="23094">(N2175*T2175+O2175*S2175+P2175*T2178+Q2175*S2178)</f>
        <v>0</v>
      </c>
      <c r="Z2175" s="2">
        <f t="shared" ref="Z2175" si="23095">N2175*U2175+P2175*U2178-O2175*V2175-Q2175*V2178</f>
        <v>0</v>
      </c>
      <c r="AA2175" s="3">
        <f t="shared" ref="AA2175" si="23096">(N2175*V2175+O2175*U2175+P2175*V2178+Q2175*U2178)</f>
        <v>8.490888</v>
      </c>
      <c r="AB2175" s="20"/>
      <c r="AC2175" s="11">
        <v>1</v>
      </c>
      <c r="AD2175" s="12">
        <v>0</v>
      </c>
      <c r="AE2175" s="13">
        <v>0</v>
      </c>
      <c r="AF2175" s="40">
        <f t="shared" ref="AF2175" si="23097">$B2175*$AD$4</f>
        <v>10.189315500000001</v>
      </c>
      <c r="AG2175" s="20"/>
      <c r="AH2175" s="1">
        <f t="shared" ref="AH2175" si="23098">X2175*AC2175+Z2175*AC2178-Y2175*AD2175-AA2175*AD2178</f>
        <v>-90.163743590528</v>
      </c>
      <c r="AI2175" s="4">
        <f t="shared" ref="AI2175" si="23099">(X2175*AD2175+Y2175*AC2175+Z2175*AD2178+AA2175*AC2178)</f>
        <v>0</v>
      </c>
      <c r="AJ2175" s="2">
        <f t="shared" ref="AJ2175" si="23100">X2175*AE2175+Z2175*AE2178-Y2175*AF2175-AA2175*AF2178</f>
        <v>0</v>
      </c>
      <c r="AK2175" s="3">
        <f t="shared" ref="AK2175" si="23101">(X2175*AF2175+Y2175*AE2175+Z2175*AF2178+AA2175*AE2178)</f>
        <v>-910.21594210499268</v>
      </c>
      <c r="AL2175" s="20"/>
      <c r="AM2175" s="11">
        <v>1</v>
      </c>
      <c r="AN2175" s="12">
        <v>0</v>
      </c>
      <c r="AO2175" s="13">
        <v>0</v>
      </c>
      <c r="AP2175" s="14">
        <v>0</v>
      </c>
      <c r="AR2175" s="1">
        <f t="shared" ref="AR2175" si="23102">AH2175*AM2175+AJ2175*AM2178-AI2175*AN2175-AK2175*AN2178</f>
        <v>10231.022402674236</v>
      </c>
      <c r="AS2175" s="4">
        <f t="shared" ref="AS2175" si="23103">(AH2175*AN2175+AI2175*AM2175+AJ2175*AN2178+AK2175*AM2178)</f>
        <v>0</v>
      </c>
      <c r="AT2175" s="2">
        <f t="shared" ref="AT2175" si="23104">AH2175*AO2175+AJ2175*AO2178-AI2175*AP2175-AK2175*AP2178</f>
        <v>0</v>
      </c>
      <c r="AU2175" s="3">
        <f t="shared" ref="AU2175" si="23105">(AH2175*AP2175+AI2175*AO2175+AJ2175*AP2178+AK2175*AO2178)</f>
        <v>-910.21594210499268</v>
      </c>
      <c r="AV2175" s="20"/>
      <c r="AW2175" s="11">
        <v>1</v>
      </c>
      <c r="AX2175" s="12">
        <v>0</v>
      </c>
      <c r="AY2175" s="13">
        <v>0</v>
      </c>
      <c r="AZ2175" s="40">
        <f t="shared" ref="AZ2175" si="23106">$B2175*$AX$4</f>
        <v>10.189315500000001</v>
      </c>
      <c r="BA2175" s="20"/>
      <c r="BB2175" s="1">
        <f t="shared" ref="BB2175" si="23107">AR2175*AW2175+AT2175*AW2178-AS2175*AX2175-AU2175*AX2178</f>
        <v>10231.022402674236</v>
      </c>
      <c r="BC2175" s="4">
        <f t="shared" ref="BC2175" si="23108">(AR2175*AX2175+AS2175*AW2175+AT2175*AX2178+AU2175*AW2178)</f>
        <v>0</v>
      </c>
      <c r="BD2175" s="2">
        <f t="shared" ref="BD2175" si="23109">AR2175*AY2175+AT2175*AY2178-AS2175*AZ2175-AU2175*AZ2178</f>
        <v>0</v>
      </c>
      <c r="BE2175" s="3">
        <f t="shared" ref="BE2175" si="23110">(AR2175*AZ2175+AS2175*AY2175+AT2175*AZ2178+AU2175*AY2178)</f>
        <v>103336.89920631086</v>
      </c>
      <c r="BF2175" s="20"/>
      <c r="BG2175" s="11">
        <v>1</v>
      </c>
      <c r="BH2175" s="12">
        <v>0</v>
      </c>
      <c r="BI2175" s="13">
        <v>0</v>
      </c>
      <c r="BJ2175" s="14">
        <v>0</v>
      </c>
      <c r="BK2175" s="20"/>
      <c r="BL2175" s="1">
        <f t="shared" ref="BL2175" si="23111">BB2175*BG2175+BD2175*BG2178-BC2175*BH2175-BE2175*BH2178</f>
        <v>-1099261.7164821585</v>
      </c>
      <c r="BM2175" s="4">
        <f t="shared" ref="BM2175" si="23112">(BB2175*BH2175+BC2175*BG2175+BD2175*BH2178+BE2175*BG2178)</f>
        <v>0</v>
      </c>
      <c r="BN2175" s="2">
        <f t="shared" ref="BN2175" si="23113">BB2175*BI2175+BD2175*BI2178-BC2175*BJ2175-BE2175*BJ2178</f>
        <v>0</v>
      </c>
      <c r="BO2175" s="3">
        <f t="shared" ref="BO2175" si="23114">(BB2175*BJ2175+BC2175*BI2175+BD2175*BJ2178+BE2175*BI2178)</f>
        <v>103336.89920631086</v>
      </c>
      <c r="BP2175" s="20"/>
      <c r="BQ2175" s="11">
        <v>1</v>
      </c>
      <c r="BR2175" s="12">
        <v>0</v>
      </c>
      <c r="BS2175" s="13">
        <v>0</v>
      </c>
      <c r="BT2175" s="40">
        <f t="shared" ref="BT2175" si="23115">$B2175*BR$4</f>
        <v>8.490888</v>
      </c>
      <c r="BU2175" s="20"/>
      <c r="BV2175" s="1">
        <f t="shared" ref="BV2175" si="23116">BL2175*BQ2175+BN2175*BQ2178-BM2175*BR2175-BO2175*BR2178</f>
        <v>-1099261.7164821585</v>
      </c>
      <c r="BW2175" s="4">
        <f t="shared" ref="BW2175" si="23117">(BL2175*BR2175+BM2175*BQ2175+BN2175*BR2178+BO2175*BQ2178)</f>
        <v>0</v>
      </c>
      <c r="BX2175" s="2">
        <f t="shared" ref="BX2175" si="23118">BL2175*BS2175+BN2175*BS2178-BM2175*BT2175-BO2175*BT2178</f>
        <v>0</v>
      </c>
      <c r="BY2175" s="3">
        <f t="shared" ref="BY2175" si="23119">(BL2175*BT2175+BM2175*BS2175+BN2175*BT2178+BO2175*BS2178)</f>
        <v>-9230371.2181314509</v>
      </c>
      <c r="BZ2175" s="20"/>
      <c r="CA2175" s="11">
        <v>1</v>
      </c>
      <c r="CB2175" s="12">
        <v>0</v>
      </c>
      <c r="CC2175" s="13">
        <v>0</v>
      </c>
      <c r="CD2175" s="14">
        <v>0</v>
      </c>
      <c r="CE2175" s="20"/>
      <c r="CF2175" s="1">
        <f t="shared" ref="CF2175" si="23120">BV2175*CA2175+BX2175*CA2178-BW2175*CB2175-BY2175*CB2178</f>
        <v>43632557.14449288</v>
      </c>
      <c r="CG2175" s="4">
        <f t="shared" ref="CG2175" si="23121">(BV2175*CB2175+BW2175*CA2175+BX2175*CB2178+BY2175*CA2178)</f>
        <v>0</v>
      </c>
      <c r="CH2175" s="2">
        <f t="shared" ref="CH2175" si="23122">BV2175*CC2175+BX2175*CC2178-BW2175*CD2175-BY2175*CD2178</f>
        <v>0</v>
      </c>
      <c r="CI2175" s="3">
        <f t="shared" ref="CI2175" si="23123">(BV2175*CD2175+BW2175*CC2175+BX2175*CD2178+BY2175*CC2178)</f>
        <v>-9230371.2181314509</v>
      </c>
      <c r="CJ2175" s="28"/>
      <c r="CK2175" s="11">
        <v>1</v>
      </c>
      <c r="CL2175" s="12">
        <v>0</v>
      </c>
      <c r="CM2175" s="13">
        <v>0</v>
      </c>
      <c r="CN2175" s="14">
        <v>0</v>
      </c>
      <c r="CP2175" s="1">
        <f t="shared" ref="CP2175" si="23124">CF2175*CK2175+CH2175*CK2178-CG2175*CL2175-CI2175*CL2178</f>
        <v>43632557.14449288</v>
      </c>
      <c r="CQ2175" s="4">
        <f t="shared" ref="CQ2175" si="23125">(CF2175*CL2175+CG2175*CK2175+CH2175*CL2178+CI2175*CK2178)</f>
        <v>-9230371.2181314509</v>
      </c>
      <c r="CR2175" s="2">
        <f t="shared" ref="CR2175" si="23126">CF2175*CM2175+CH2175*CM2178-CG2175*CN2175-CI2175*CN2178</f>
        <v>0</v>
      </c>
      <c r="CS2175" s="3">
        <f t="shared" ref="CS2175" si="23127">(CF2175*CN2175+CG2175*CM2175+CH2175*CN2178+CI2175*CM2178)</f>
        <v>-9230371.2181314509</v>
      </c>
      <c r="CU2175" s="29">
        <f t="shared" ref="CU2175" si="23128">20*LOG(((1+$CL$4)/$CL$4)/((CP2175+CP2178)^2+(CQ2175+CQ2178)^2)^0.5)</f>
        <v>-160.64771150919876</v>
      </c>
      <c r="CW2175" s="53">
        <f t="shared" ref="CW2175" si="23129">((CP2175^2+CQ2175^2)^0.5)/((CP2178^2+CQ2178^2)^0.5)</f>
        <v>0.21154779417498507</v>
      </c>
    </row>
    <row r="2176" spans="1:101" ht="18" customHeight="1" thickBot="1">
      <c r="D2176" s="11"/>
      <c r="E2176" s="13"/>
      <c r="F2176" s="13"/>
      <c r="G2176" s="15"/>
      <c r="H2176" s="10"/>
      <c r="I2176" s="11"/>
      <c r="J2176" s="13"/>
      <c r="K2176" s="13"/>
      <c r="L2176" s="15"/>
      <c r="N2176" s="5"/>
      <c r="Q2176" s="6"/>
      <c r="S2176" s="11"/>
      <c r="T2176" s="13"/>
      <c r="U2176" s="13"/>
      <c r="V2176" s="15"/>
      <c r="W2176" s="20"/>
      <c r="X2176" s="5"/>
      <c r="AA2176" s="6"/>
      <c r="AB2176" s="20"/>
      <c r="AC2176" s="11"/>
      <c r="AD2176" s="13"/>
      <c r="AE2176" s="13"/>
      <c r="AF2176" s="15"/>
      <c r="AG2176" s="20"/>
      <c r="AH2176" s="5"/>
      <c r="AK2176" s="6"/>
      <c r="AL2176" s="20"/>
      <c r="AM2176" s="11"/>
      <c r="AN2176" s="13"/>
      <c r="AO2176" s="13"/>
      <c r="AP2176" s="15"/>
      <c r="AR2176" s="5"/>
      <c r="AU2176" s="6"/>
      <c r="AW2176" s="11"/>
      <c r="AX2176" s="13"/>
      <c r="AY2176" s="13"/>
      <c r="AZ2176" s="15"/>
      <c r="BA2176" s="20"/>
      <c r="BB2176" s="5"/>
      <c r="BE2176" s="6"/>
      <c r="BG2176" s="11"/>
      <c r="BH2176" s="13"/>
      <c r="BI2176" s="13"/>
      <c r="BJ2176" s="15"/>
      <c r="BL2176" s="5"/>
      <c r="BO2176" s="6"/>
      <c r="BQ2176" s="11"/>
      <c r="BR2176" s="13"/>
      <c r="BS2176" s="13"/>
      <c r="BT2176" s="15"/>
      <c r="BU2176" s="20"/>
      <c r="BV2176" s="5"/>
      <c r="BY2176" s="6"/>
      <c r="CA2176" s="11"/>
      <c r="CB2176" s="13"/>
      <c r="CC2176" s="13"/>
      <c r="CD2176" s="15"/>
      <c r="CF2176" s="5"/>
      <c r="CI2176" s="6"/>
      <c r="CK2176" s="11"/>
      <c r="CL2176" s="13"/>
      <c r="CM2176" s="13"/>
      <c r="CN2176" s="15"/>
      <c r="CP2176" s="5"/>
      <c r="CS2176" s="6"/>
      <c r="CW2176" s="54"/>
    </row>
    <row r="2177" spans="1:101" ht="18" customHeight="1" thickBot="1">
      <c r="D2177" s="11" t="s">
        <v>101</v>
      </c>
      <c r="E2177" s="13"/>
      <c r="F2177" s="13" t="s">
        <v>102</v>
      </c>
      <c r="G2177" s="15"/>
      <c r="H2177" s="10"/>
      <c r="I2177" s="11" t="s">
        <v>106</v>
      </c>
      <c r="J2177" s="13"/>
      <c r="K2177" s="13" t="s">
        <v>105</v>
      </c>
      <c r="L2177" s="15"/>
      <c r="N2177" s="194" t="s">
        <v>16</v>
      </c>
      <c r="O2177" s="195"/>
      <c r="P2177" s="196" t="s">
        <v>17</v>
      </c>
      <c r="Q2177" s="197"/>
      <c r="S2177" s="11" t="s">
        <v>4</v>
      </c>
      <c r="T2177" s="13"/>
      <c r="U2177" s="13" t="s">
        <v>5</v>
      </c>
      <c r="V2177" s="15"/>
      <c r="W2177" s="20"/>
      <c r="X2177" s="194" t="s">
        <v>111</v>
      </c>
      <c r="Y2177" s="195"/>
      <c r="Z2177" s="196" t="s">
        <v>110</v>
      </c>
      <c r="AA2177" s="197"/>
      <c r="AB2177" s="20"/>
      <c r="AC2177" s="11" t="s">
        <v>18</v>
      </c>
      <c r="AD2177" s="13"/>
      <c r="AE2177" s="13" t="s">
        <v>19</v>
      </c>
      <c r="AF2177" s="15"/>
      <c r="AG2177" s="20"/>
      <c r="AH2177" s="194" t="s">
        <v>114</v>
      </c>
      <c r="AI2177" s="195"/>
      <c r="AJ2177" s="196" t="s">
        <v>115</v>
      </c>
      <c r="AK2177" s="197"/>
      <c r="AL2177" s="20"/>
      <c r="AM2177" s="11" t="s">
        <v>138</v>
      </c>
      <c r="AN2177" s="13"/>
      <c r="AO2177" s="13" t="s">
        <v>137</v>
      </c>
      <c r="AP2177" s="15"/>
      <c r="AR2177" s="194" t="s">
        <v>117</v>
      </c>
      <c r="AS2177" s="195"/>
      <c r="AT2177" s="196" t="s">
        <v>118</v>
      </c>
      <c r="AU2177" s="197"/>
      <c r="AV2177" s="36"/>
      <c r="AW2177" s="11" t="s">
        <v>142</v>
      </c>
      <c r="AX2177" s="13"/>
      <c r="AY2177" s="13" t="s">
        <v>141</v>
      </c>
      <c r="AZ2177" s="15"/>
      <c r="BA2177" s="20"/>
      <c r="BB2177" s="194" t="s">
        <v>122</v>
      </c>
      <c r="BC2177" s="195"/>
      <c r="BD2177" s="196" t="s">
        <v>121</v>
      </c>
      <c r="BE2177" s="197"/>
      <c r="BF2177" s="36"/>
      <c r="BG2177" s="11" t="s">
        <v>145</v>
      </c>
      <c r="BH2177" s="13"/>
      <c r="BI2177" s="13" t="s">
        <v>146</v>
      </c>
      <c r="BJ2177" s="15"/>
      <c r="BK2177" s="36"/>
      <c r="BL2177" s="194" t="s">
        <v>125</v>
      </c>
      <c r="BM2177" s="195"/>
      <c r="BN2177" s="196" t="s">
        <v>126</v>
      </c>
      <c r="BO2177" s="197"/>
      <c r="BP2177" s="36"/>
      <c r="BQ2177" s="11" t="s">
        <v>150</v>
      </c>
      <c r="BR2177" s="13"/>
      <c r="BS2177" s="13" t="s">
        <v>149</v>
      </c>
      <c r="BT2177" s="15"/>
      <c r="BU2177" s="20"/>
      <c r="BV2177" s="194" t="s">
        <v>129</v>
      </c>
      <c r="BW2177" s="195"/>
      <c r="BX2177" s="196" t="s">
        <v>130</v>
      </c>
      <c r="BY2177" s="197"/>
      <c r="BZ2177" s="36"/>
      <c r="CA2177" s="11" t="s">
        <v>154</v>
      </c>
      <c r="CB2177" s="13"/>
      <c r="CC2177" s="13" t="s">
        <v>153</v>
      </c>
      <c r="CD2177" s="15"/>
      <c r="CE2177" s="36"/>
      <c r="CF2177" s="194" t="s">
        <v>134</v>
      </c>
      <c r="CG2177" s="195"/>
      <c r="CH2177" s="196" t="s">
        <v>133</v>
      </c>
      <c r="CI2177" s="197"/>
      <c r="CK2177" s="11" t="s">
        <v>159</v>
      </c>
      <c r="CL2177" s="13"/>
      <c r="CM2177" s="13" t="s">
        <v>158</v>
      </c>
      <c r="CN2177" s="15"/>
      <c r="CP2177" s="109" t="s">
        <v>161</v>
      </c>
      <c r="CQ2177" s="110"/>
      <c r="CR2177" s="111" t="s">
        <v>162</v>
      </c>
      <c r="CS2177" s="112"/>
      <c r="CU2177" s="38" t="s">
        <v>29</v>
      </c>
      <c r="CW2177" s="55" t="s">
        <v>47</v>
      </c>
    </row>
    <row r="2178" spans="1:101" ht="18" customHeight="1" thickTop="1" thickBot="1">
      <c r="D2178" s="16">
        <v>0</v>
      </c>
      <c r="E2178" s="17">
        <f t="shared" ref="E2178" si="23130">$B2175*$E$4</f>
        <v>4.8461559999999997</v>
      </c>
      <c r="F2178" s="18">
        <v>1</v>
      </c>
      <c r="G2178" s="19">
        <v>0</v>
      </c>
      <c r="H2178" s="10"/>
      <c r="I2178" s="16">
        <v>0</v>
      </c>
      <c r="J2178" s="17">
        <v>0</v>
      </c>
      <c r="K2178" s="18">
        <v>1</v>
      </c>
      <c r="L2178" s="19">
        <v>0</v>
      </c>
      <c r="N2178" s="1">
        <f t="shared" ref="N2178" si="23131">D2178*I2175+F2178*I2178-E2178*J2175-G2178*J2178</f>
        <v>0</v>
      </c>
      <c r="O2178" s="4">
        <f t="shared" ref="O2178" si="23132">(D2178*J2175+E2178*I2175+F2178*J2178+G2178*I2178)</f>
        <v>4.8461559999999997</v>
      </c>
      <c r="P2178" s="2">
        <f t="shared" ref="P2178" si="23133">D2178*K2175+F2178*K2178-E2178*L2175-G2178*L2178</f>
        <v>-40.148167826527995</v>
      </c>
      <c r="Q2178" s="3">
        <f t="shared" ref="Q2178" si="23134">(D2178*L2175+E2178*K2175+F2178*L2178+G2178*K2178)</f>
        <v>0</v>
      </c>
      <c r="S2178" s="16">
        <v>0</v>
      </c>
      <c r="T2178" s="17">
        <f t="shared" ref="T2178" si="23135">$B2175*$T$4</f>
        <v>10.736656</v>
      </c>
      <c r="U2178" s="18">
        <v>1</v>
      </c>
      <c r="V2178" s="19">
        <v>0</v>
      </c>
      <c r="W2178" s="20"/>
      <c r="X2178" s="1">
        <f t="shared" ref="X2178" si="23136">N2178*S2175+P2178*S2178-O2178*T2175-Q2178*T2178</f>
        <v>0</v>
      </c>
      <c r="Y2178" s="4">
        <f t="shared" ref="Y2178" si="23137">(N2178*T2175+O2178*S2175+P2178*T2178+Q2178*S2178)</f>
        <v>-426.21091098369874</v>
      </c>
      <c r="Z2178" s="2">
        <f t="shared" ref="Z2178" si="23138">N2178*U2175+P2178*U2178-O2178*V2175-Q2178*V2178</f>
        <v>-40.148167826527995</v>
      </c>
      <c r="AA2178" s="3">
        <f t="shared" ref="AA2178" si="23139">(N2178*V2175+O2178*U2175+P2178*V2178+Q2178*U2178)</f>
        <v>0</v>
      </c>
      <c r="AB2178" s="20"/>
      <c r="AC2178" s="16">
        <v>0</v>
      </c>
      <c r="AD2178" s="17">
        <v>0</v>
      </c>
      <c r="AE2178" s="18">
        <v>1</v>
      </c>
      <c r="AF2178" s="19">
        <v>0</v>
      </c>
      <c r="AG2178" s="20"/>
      <c r="AH2178" s="1">
        <f t="shared" ref="AH2178" si="23140">X2178*AC2175+Z2178*AC2178-Y2178*AD2175-AA2178*AD2178</f>
        <v>0</v>
      </c>
      <c r="AI2178" s="4">
        <f t="shared" ref="AI2178" si="23141">(X2178*AD2175+Y2178*AC2175+Z2178*AD2178+AA2178*AC2178)</f>
        <v>-426.21091098369874</v>
      </c>
      <c r="AJ2178" s="2">
        <f t="shared" ref="AJ2178" si="23142">X2178*AE2175+Z2178*AE2178-Y2178*AF2175-AA2178*AF2178</f>
        <v>4302.6492737287945</v>
      </c>
      <c r="AK2178" s="3">
        <f t="shared" ref="AK2178" si="23143">(X2178*AF2175+Y2178*AE2175+Z2178*AF2178+AA2178*AE2178)</f>
        <v>0</v>
      </c>
      <c r="AL2178" s="20"/>
      <c r="AM2178" s="16">
        <v>0</v>
      </c>
      <c r="AN2178" s="17">
        <f t="shared" ref="AN2178" si="23144">$B2175*$AN$4</f>
        <v>11.339271999999999</v>
      </c>
      <c r="AO2178" s="18">
        <v>1</v>
      </c>
      <c r="AP2178" s="19">
        <v>0</v>
      </c>
      <c r="AR2178" s="1">
        <f t="shared" ref="AR2178" si="23145">AH2178*AM2175+AJ2178*AM2178-AI2178*AN2175-AK2178*AN2178</f>
        <v>0</v>
      </c>
      <c r="AS2178" s="4">
        <f t="shared" ref="AS2178" si="23146">(AH2178*AN2175+AI2178*AM2175+AJ2178*AN2178+AK2178*AM2178)</f>
        <v>48362.699524429554</v>
      </c>
      <c r="AT2178" s="2">
        <f t="shared" ref="AT2178" si="23147">AH2178*AO2175+AJ2178*AO2178-AI2178*AP2175-AK2178*AP2178</f>
        <v>4302.6492737287945</v>
      </c>
      <c r="AU2178" s="3">
        <f t="shared" ref="AU2178" si="23148">(AH2178*AP2175+AI2178*AO2175+AJ2178*AP2178+AK2178*AO2178)</f>
        <v>0</v>
      </c>
      <c r="AV2178" s="20"/>
      <c r="AW2178" s="16">
        <v>0</v>
      </c>
      <c r="AX2178" s="17">
        <v>0</v>
      </c>
      <c r="AY2178" s="18">
        <v>1</v>
      </c>
      <c r="AZ2178" s="19">
        <v>0</v>
      </c>
      <c r="BA2178" s="20"/>
      <c r="BB2178" s="1">
        <f t="shared" ref="BB2178" si="23149">AR2178*AW2175+AT2178*AW2178-AS2178*AX2175-AU2178*AX2178</f>
        <v>0</v>
      </c>
      <c r="BC2178" s="4">
        <f t="shared" ref="BC2178" si="23150">(AR2178*AX2175+AS2178*AW2175+AT2178*AX2178+AU2178*AW2178)</f>
        <v>48362.699524429554</v>
      </c>
      <c r="BD2178" s="2">
        <f t="shared" ref="BD2178" si="23151">AR2178*AY2175+AT2178*AY2178-AS2178*AZ2175-AU2178*AZ2178</f>
        <v>-488480.15461238398</v>
      </c>
      <c r="BE2178" s="3">
        <f t="shared" ref="BE2178" si="23152">(AR2178*AZ2175+AS2178*AY2175+AT2178*AZ2178+AU2178*AY2178)</f>
        <v>0</v>
      </c>
      <c r="BF2178" s="20"/>
      <c r="BG2178" s="16">
        <v>0</v>
      </c>
      <c r="BH2178" s="17">
        <f t="shared" ref="BH2178" si="23153">$B2175*$BH$4</f>
        <v>10.736656</v>
      </c>
      <c r="BI2178" s="18">
        <v>1</v>
      </c>
      <c r="BJ2178" s="19">
        <v>0</v>
      </c>
      <c r="BK2178" s="20"/>
      <c r="BL2178" s="1">
        <f t="shared" ref="BL2178" si="23154">BB2178*BG2175+BD2178*BG2178-BC2178*BH2175-BE2178*BH2178</f>
        <v>0</v>
      </c>
      <c r="BM2178" s="4">
        <f t="shared" ref="BM2178" si="23155">(BB2178*BH2175+BC2178*BG2175+BD2178*BH2178+BE2178*BG2178)</f>
        <v>-5196280.6833755504</v>
      </c>
      <c r="BN2178" s="2">
        <f t="shared" ref="BN2178" si="23156">BB2178*BI2175+BD2178*BI2178-BC2178*BJ2175-BE2178*BJ2178</f>
        <v>-488480.15461238398</v>
      </c>
      <c r="BO2178" s="3">
        <f t="shared" ref="BO2178" si="23157">(BB2178*BJ2175+BC2178*BI2175+BD2178*BJ2178+BE2178*BI2178)</f>
        <v>0</v>
      </c>
      <c r="BP2178" s="20"/>
      <c r="BQ2178" s="16">
        <v>0</v>
      </c>
      <c r="BR2178" s="17">
        <v>0</v>
      </c>
      <c r="BS2178" s="18">
        <v>1</v>
      </c>
      <c r="BT2178" s="19">
        <v>0</v>
      </c>
      <c r="BU2178" s="20"/>
      <c r="BV2178" s="1">
        <f t="shared" ref="BV2178" si="23158">BL2178*BQ2175+BN2178*BQ2178-BM2178*BR2175-BO2178*BR2178</f>
        <v>0</v>
      </c>
      <c r="BW2178" s="4">
        <f t="shared" ref="BW2178" si="23159">(BL2178*BR2175+BM2178*BQ2175+BN2178*BR2178+BO2178*BQ2178)</f>
        <v>-5196280.6833755504</v>
      </c>
      <c r="BX2178" s="2">
        <f t="shared" ref="BX2178" si="23160">BL2178*BS2175+BN2178*BS2178-BM2178*BT2175-BO2178*BT2178</f>
        <v>43632557.14449288</v>
      </c>
      <c r="BY2178" s="3">
        <f t="shared" ref="BY2178" si="23161">(BL2178*BT2175+BM2178*BS2175+BN2178*BT2178+BO2178*BS2178)</f>
        <v>0</v>
      </c>
      <c r="BZ2178" s="20"/>
      <c r="CA2178" s="16">
        <v>0</v>
      </c>
      <c r="CB2178" s="17">
        <f t="shared" ref="CB2178" si="23162">$B2175*$CB$4</f>
        <v>4.8461559999999997</v>
      </c>
      <c r="CC2178" s="18">
        <v>1</v>
      </c>
      <c r="CD2178" s="19">
        <v>0</v>
      </c>
      <c r="CE2178" s="20"/>
      <c r="CF2178" s="1">
        <f t="shared" ref="CF2178" si="23163">BV2178*CA2175+BX2178*CA2178-BW2178*CB2175-BY2178*CB2178</f>
        <v>0</v>
      </c>
      <c r="CG2178" s="4">
        <f t="shared" ref="CG2178" si="23164">(BV2178*CB2175+BW2178*CA2175+BX2178*CB2178+BY2178*CA2178)</f>
        <v>206253897.91775149</v>
      </c>
      <c r="CH2178" s="2">
        <f t="shared" ref="CH2178" si="23165">BV2178*CC2175+BX2178*CC2178-BW2178*CD2175-BY2178*CD2178</f>
        <v>43632557.14449288</v>
      </c>
      <c r="CI2178" s="3">
        <f t="shared" ref="CI2178" si="23166">(BV2178*CD2175+BW2178*CC2175+BX2178*CD2178+BY2178*CC2178)</f>
        <v>0</v>
      </c>
      <c r="CK2178" s="16">
        <f t="shared" ref="CK2178" si="23167">1/$CL$4</f>
        <v>1</v>
      </c>
      <c r="CL2178" s="17">
        <v>0</v>
      </c>
      <c r="CM2178" s="18">
        <v>1</v>
      </c>
      <c r="CN2178" s="19">
        <v>0</v>
      </c>
      <c r="CP2178" s="1">
        <f t="shared" ref="CP2178" si="23168">CF2178*CK2175+CH2178*CK2178-CG2178*CL2175-CI2178*CL2178</f>
        <v>43632557.14449288</v>
      </c>
      <c r="CQ2178" s="4">
        <f t="shared" ref="CQ2178" si="23169">(CF2178*CL2175+CG2178*CK2175+CH2178*CL2178+CI2178*CK2178)</f>
        <v>206253897.91775149</v>
      </c>
      <c r="CR2178" s="2">
        <f t="shared" ref="CR2178" si="23170">CF2178*CM2175+CH2178*CM2178-CG2178*CN2175-CI2178*CN2178</f>
        <v>43632557.14449288</v>
      </c>
      <c r="CS2178" s="3">
        <f t="shared" ref="CS2178" si="23171">(CF2178*CN2175+CG2178*CM2175+CH2178*CN2178+CI2178*CM2178)</f>
        <v>0</v>
      </c>
      <c r="CU2178" s="39">
        <f t="shared" ref="CU2178" si="23172">(180/PI())*ATAN(-1*(CQ2175/CP2175))</f>
        <v>11.944689005083042</v>
      </c>
      <c r="CW2178" s="56">
        <f t="shared" ref="CW2178" si="23173">20*LOG(((1-(10^(CU2175/20)^2)*(1-((1-CW2175)/(1+CW2175))^2))^0.5))</f>
        <v>0</v>
      </c>
    </row>
    <row r="2179" spans="1:101" ht="18" customHeight="1">
      <c r="E2179" s="20"/>
      <c r="F2179" s="20"/>
      <c r="G2179" s="20"/>
      <c r="H2179" s="20"/>
      <c r="I2179" s="20"/>
      <c r="J2179" s="20"/>
      <c r="K2179" s="20"/>
      <c r="L2179" s="20"/>
      <c r="M2179" s="20"/>
      <c r="N2179" s="20"/>
      <c r="O2179" s="20"/>
      <c r="P2179" s="20"/>
      <c r="Q2179" s="20"/>
      <c r="R2179" s="20"/>
      <c r="S2179" s="20"/>
      <c r="T2179" s="20"/>
      <c r="U2179" s="20"/>
      <c r="V2179" s="20"/>
      <c r="W2179" s="20"/>
      <c r="X2179" s="20"/>
      <c r="Y2179" s="20"/>
      <c r="Z2179" s="20"/>
      <c r="AA2179" s="20"/>
      <c r="AB2179" s="30"/>
      <c r="AC2179" s="20"/>
      <c r="AD2179" s="20"/>
      <c r="AE2179" s="20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</row>
    <row r="2180" spans="1:101" ht="18" customHeight="1"/>
    <row r="2181" spans="1:101" ht="18" customHeight="1" thickBot="1">
      <c r="A2181" s="23"/>
      <c r="B2181" s="23"/>
      <c r="C2181" s="23"/>
      <c r="D2181" s="20" t="s">
        <v>6</v>
      </c>
      <c r="E2181" s="20"/>
      <c r="F2181" s="20"/>
      <c r="G2181" s="20"/>
      <c r="H2181" s="20"/>
      <c r="I2181" s="20" t="s">
        <v>7</v>
      </c>
      <c r="J2181" s="20"/>
      <c r="K2181" s="20"/>
      <c r="L2181" s="20"/>
      <c r="M2181" s="23"/>
      <c r="N2181" s="23"/>
      <c r="O2181" s="24" t="s">
        <v>8</v>
      </c>
      <c r="P2181" s="23"/>
      <c r="Q2181" s="23"/>
      <c r="R2181" s="23"/>
      <c r="S2181" s="20"/>
      <c r="T2181" s="20" t="s">
        <v>9</v>
      </c>
      <c r="U2181" s="23"/>
      <c r="V2181" s="23"/>
      <c r="W2181" s="23"/>
      <c r="X2181" s="23"/>
      <c r="Y2181" s="24" t="s">
        <v>10</v>
      </c>
      <c r="Z2181" s="23"/>
      <c r="AA2181" s="23"/>
      <c r="AB2181" s="23"/>
      <c r="AC2181" s="24" t="s">
        <v>11</v>
      </c>
      <c r="AD2181" s="20"/>
      <c r="AE2181" s="20"/>
      <c r="AF2181" s="20"/>
      <c r="AG2181" s="20"/>
      <c r="AH2181" s="23"/>
      <c r="AI2181" s="24" t="s">
        <v>12</v>
      </c>
      <c r="AJ2181" s="23"/>
      <c r="AK2181" s="23"/>
      <c r="AL2181" s="20"/>
      <c r="AM2181" s="24" t="s">
        <v>21</v>
      </c>
      <c r="AN2181" s="20"/>
      <c r="AO2181" s="23"/>
      <c r="AP2181" s="23"/>
      <c r="AQ2181" s="23"/>
      <c r="AR2181" s="23"/>
      <c r="AS2181" s="24" t="s">
        <v>87</v>
      </c>
      <c r="AT2181" s="23"/>
      <c r="AU2181" s="23"/>
      <c r="AV2181" s="23"/>
      <c r="AW2181" s="24" t="s">
        <v>22</v>
      </c>
      <c r="AX2181" s="20"/>
      <c r="AY2181" s="20"/>
      <c r="AZ2181" s="20"/>
      <c r="BA2181" s="20"/>
      <c r="BB2181" s="23"/>
      <c r="BC2181" s="24" t="s">
        <v>13</v>
      </c>
      <c r="BD2181" s="23"/>
      <c r="BE2181" s="23"/>
      <c r="BF2181" s="23"/>
      <c r="BG2181" s="24" t="s">
        <v>23</v>
      </c>
      <c r="BH2181" s="20"/>
      <c r="BI2181" s="23"/>
      <c r="BJ2181" s="23"/>
      <c r="BK2181" s="23"/>
      <c r="BL2181" s="23"/>
      <c r="BM2181" s="24" t="s">
        <v>24</v>
      </c>
      <c r="BN2181" s="23"/>
      <c r="BO2181" s="23"/>
      <c r="BP2181" s="23"/>
      <c r="BQ2181" s="24" t="s">
        <v>22</v>
      </c>
      <c r="BR2181" s="20"/>
      <c r="BS2181" s="20"/>
      <c r="BT2181" s="20"/>
      <c r="BU2181" s="20"/>
      <c r="BV2181" s="23"/>
      <c r="BW2181" s="24" t="s">
        <v>25</v>
      </c>
      <c r="BX2181" s="23"/>
      <c r="BY2181" s="23"/>
      <c r="BZ2181" s="23"/>
      <c r="CA2181" s="24" t="s">
        <v>23</v>
      </c>
      <c r="CB2181" s="20"/>
      <c r="CC2181" s="23"/>
      <c r="CD2181" s="23"/>
      <c r="CE2181" s="23"/>
      <c r="CF2181" s="23"/>
      <c r="CG2181" s="24" t="s">
        <v>88</v>
      </c>
      <c r="CH2181" s="23"/>
      <c r="CI2181" s="23"/>
      <c r="CJ2181" s="23"/>
      <c r="CK2181" s="24" t="s">
        <v>155</v>
      </c>
      <c r="CL2181" s="24"/>
      <c r="CM2181" s="23"/>
      <c r="CN2181" s="23"/>
      <c r="CO2181" s="23"/>
      <c r="CP2181" s="23"/>
      <c r="CQ2181" s="24" t="s">
        <v>89</v>
      </c>
      <c r="CR2181" s="23"/>
      <c r="CS2181" s="23"/>
    </row>
    <row r="2182" spans="1:101" ht="18" customHeight="1" thickBot="1">
      <c r="A2182" s="23"/>
      <c r="B2182" s="33"/>
      <c r="C2182" s="23"/>
      <c r="D2182" s="7" t="s">
        <v>99</v>
      </c>
      <c r="E2182" s="8"/>
      <c r="F2182" s="8" t="s">
        <v>100</v>
      </c>
      <c r="G2182" s="9"/>
      <c r="H2182" s="10"/>
      <c r="I2182" s="7" t="s">
        <v>103</v>
      </c>
      <c r="J2182" s="8"/>
      <c r="K2182" s="8" t="s">
        <v>104</v>
      </c>
      <c r="L2182" s="9"/>
      <c r="M2182" s="23"/>
      <c r="N2182" s="194" t="s">
        <v>74</v>
      </c>
      <c r="O2182" s="195"/>
      <c r="P2182" s="196" t="s">
        <v>75</v>
      </c>
      <c r="Q2182" s="197"/>
      <c r="R2182" s="23"/>
      <c r="S2182" s="7" t="s">
        <v>2</v>
      </c>
      <c r="T2182" s="8"/>
      <c r="U2182" s="8" t="s">
        <v>3</v>
      </c>
      <c r="V2182" s="9"/>
      <c r="W2182" s="20"/>
      <c r="X2182" s="194" t="s">
        <v>108</v>
      </c>
      <c r="Y2182" s="195"/>
      <c r="Z2182" s="196" t="s">
        <v>109</v>
      </c>
      <c r="AA2182" s="197"/>
      <c r="AB2182" s="20"/>
      <c r="AC2182" s="7" t="s">
        <v>107</v>
      </c>
      <c r="AD2182" s="8"/>
      <c r="AE2182" s="8" t="s">
        <v>14</v>
      </c>
      <c r="AF2182" s="9"/>
      <c r="AG2182" s="20"/>
      <c r="AH2182" s="194" t="s">
        <v>112</v>
      </c>
      <c r="AI2182" s="195"/>
      <c r="AJ2182" s="196" t="s">
        <v>113</v>
      </c>
      <c r="AK2182" s="197"/>
      <c r="AL2182" s="20"/>
      <c r="AM2182" s="106" t="s">
        <v>135</v>
      </c>
      <c r="AN2182" s="107"/>
      <c r="AO2182" s="107" t="s">
        <v>136</v>
      </c>
      <c r="AP2182" s="108"/>
      <c r="AQ2182" s="23"/>
      <c r="AR2182" s="194" t="s">
        <v>116</v>
      </c>
      <c r="AS2182" s="195"/>
      <c r="AT2182" s="196" t="s">
        <v>0</v>
      </c>
      <c r="AU2182" s="197"/>
      <c r="AV2182" s="36"/>
      <c r="AW2182" s="7" t="s">
        <v>139</v>
      </c>
      <c r="AX2182" s="8"/>
      <c r="AY2182" s="8" t="s">
        <v>140</v>
      </c>
      <c r="AZ2182" s="9"/>
      <c r="BA2182" s="20"/>
      <c r="BB2182" s="194" t="s">
        <v>119</v>
      </c>
      <c r="BC2182" s="195"/>
      <c r="BD2182" s="196" t="s">
        <v>120</v>
      </c>
      <c r="BE2182" s="197"/>
      <c r="BF2182" s="36"/>
      <c r="BG2182" s="190" t="s">
        <v>143</v>
      </c>
      <c r="BH2182" s="191"/>
      <c r="BI2182" s="192" t="s">
        <v>144</v>
      </c>
      <c r="BJ2182" s="193"/>
      <c r="BK2182" s="36"/>
      <c r="BL2182" s="194" t="s">
        <v>123</v>
      </c>
      <c r="BM2182" s="195"/>
      <c r="BN2182" s="196" t="s">
        <v>124</v>
      </c>
      <c r="BO2182" s="197"/>
      <c r="BP2182" s="36"/>
      <c r="BQ2182" s="7" t="s">
        <v>147</v>
      </c>
      <c r="BR2182" s="8"/>
      <c r="BS2182" s="8" t="s">
        <v>148</v>
      </c>
      <c r="BT2182" s="9"/>
      <c r="BU2182" s="20"/>
      <c r="BV2182" s="194" t="s">
        <v>127</v>
      </c>
      <c r="BW2182" s="195"/>
      <c r="BX2182" s="196" t="s">
        <v>128</v>
      </c>
      <c r="BY2182" s="197"/>
      <c r="BZ2182" s="36"/>
      <c r="CA2182" s="7" t="s">
        <v>151</v>
      </c>
      <c r="CB2182" s="8"/>
      <c r="CC2182" s="8" t="s">
        <v>152</v>
      </c>
      <c r="CD2182" s="9"/>
      <c r="CE2182" s="36"/>
      <c r="CF2182" s="194" t="s">
        <v>131</v>
      </c>
      <c r="CG2182" s="195"/>
      <c r="CH2182" s="196" t="s">
        <v>132</v>
      </c>
      <c r="CI2182" s="197"/>
      <c r="CJ2182" s="23"/>
      <c r="CK2182" s="7" t="s">
        <v>156</v>
      </c>
      <c r="CL2182" s="8"/>
      <c r="CM2182" s="8" t="s">
        <v>157</v>
      </c>
      <c r="CN2182" s="9"/>
      <c r="CO2182" s="23"/>
      <c r="CP2182" s="194" t="s">
        <v>160</v>
      </c>
      <c r="CQ2182" s="195"/>
      <c r="CR2182" s="196" t="s">
        <v>132</v>
      </c>
      <c r="CS2182" s="197"/>
      <c r="CU2182" s="26" t="s">
        <v>15</v>
      </c>
      <c r="CW2182" s="52" t="s">
        <v>46</v>
      </c>
    </row>
    <row r="2183" spans="1:101" ht="18" customHeight="1" thickTop="1" thickBot="1">
      <c r="B2183" s="34">
        <v>6</v>
      </c>
      <c r="D2183" s="11">
        <v>1</v>
      </c>
      <c r="E2183" s="12">
        <v>0</v>
      </c>
      <c r="F2183" s="13">
        <v>0</v>
      </c>
      <c r="G2183" s="14">
        <v>0</v>
      </c>
      <c r="H2183" s="10"/>
      <c r="I2183" s="11">
        <v>1</v>
      </c>
      <c r="J2183" s="12">
        <v>0</v>
      </c>
      <c r="K2183" s="13">
        <v>0</v>
      </c>
      <c r="L2183" s="40">
        <f t="shared" ref="L2183" si="23174">$B2183*$J$4</f>
        <v>8.562240000000001</v>
      </c>
      <c r="N2183" s="1">
        <f t="shared" ref="N2183" si="23175">D2183*I2183+F2183*I2186-E2183*J2183-G2183*J2186</f>
        <v>1</v>
      </c>
      <c r="O2183" s="4">
        <f t="shared" ref="O2183" si="23176">(D2183*J2183+E2183*I2183+F2183*J2186+G2183*I2186)</f>
        <v>0</v>
      </c>
      <c r="P2183" s="2">
        <f t="shared" ref="P2183" si="23177">D2183*K2183+F2183*K2186-E2183*L2183-G2183*L2186</f>
        <v>0</v>
      </c>
      <c r="Q2183" s="3">
        <f t="shared" ref="Q2183" si="23178">(D2183*L2183+E2183*K2183+F2183*L2186+G2183*K2186)</f>
        <v>8.562240000000001</v>
      </c>
      <c r="S2183" s="11">
        <v>1</v>
      </c>
      <c r="T2183" s="12">
        <v>0</v>
      </c>
      <c r="U2183" s="13">
        <v>0</v>
      </c>
      <c r="V2183" s="13">
        <v>0</v>
      </c>
      <c r="W2183" s="20"/>
      <c r="X2183" s="1">
        <f t="shared" ref="X2183" si="23179">N2183*S2183+P2183*S2186-O2183*T2183-Q2183*T2186</f>
        <v>-91.702345011200023</v>
      </c>
      <c r="Y2183" s="4">
        <f t="shared" ref="Y2183" si="23180">(N2183*T2183+O2183*S2183+P2183*T2186+Q2183*S2186)</f>
        <v>0</v>
      </c>
      <c r="Z2183" s="2">
        <f t="shared" ref="Z2183" si="23181">N2183*U2183+P2183*U2186-O2183*V2183-Q2183*V2186</f>
        <v>0</v>
      </c>
      <c r="AA2183" s="3">
        <f t="shared" ref="AA2183" si="23182">(N2183*V2183+O2183*U2183+P2183*V2186+Q2183*U2186)</f>
        <v>8.562240000000001</v>
      </c>
      <c r="AB2183" s="20"/>
      <c r="AC2183" s="11">
        <v>1</v>
      </c>
      <c r="AD2183" s="12">
        <v>0</v>
      </c>
      <c r="AE2183" s="13">
        <v>0</v>
      </c>
      <c r="AF2183" s="40">
        <f t="shared" ref="AF2183" si="23183">$B2183*$AD$4</f>
        <v>10.274940000000001</v>
      </c>
      <c r="AG2183" s="20"/>
      <c r="AH2183" s="1">
        <f t="shared" ref="AH2183" si="23184">X2183*AC2183+Z2183*AC2186-Y2183*AD2183-AA2183*AD2186</f>
        <v>-91.702345011200023</v>
      </c>
      <c r="AI2183" s="4">
        <f t="shared" ref="AI2183" si="23185">(X2183*AD2183+Y2183*AC2183+Z2183*AD2186+AA2183*AC2186)</f>
        <v>0</v>
      </c>
      <c r="AJ2183" s="2">
        <f t="shared" ref="AJ2183" si="23186">X2183*AE2183+Z2183*AE2186-Y2183*AF2183-AA2183*AF2186</f>
        <v>0</v>
      </c>
      <c r="AK2183" s="3">
        <f t="shared" ref="AK2183" si="23187">(X2183*AF2183+Y2183*AE2183+Z2183*AF2186+AA2183*AE2186)</f>
        <v>-933.67385284937973</v>
      </c>
      <c r="AL2183" s="20"/>
      <c r="AM2183" s="11">
        <v>1</v>
      </c>
      <c r="AN2183" s="12">
        <v>0</v>
      </c>
      <c r="AO2183" s="13">
        <v>0</v>
      </c>
      <c r="AP2183" s="14">
        <v>0</v>
      </c>
      <c r="AR2183" s="1">
        <f t="shared" ref="AR2183" si="23188">AH2183*AM2183+AJ2183*AM2186-AI2183*AN2183-AK2183*AN2186</f>
        <v>10584.447345826204</v>
      </c>
      <c r="AS2183" s="4">
        <f t="shared" ref="AS2183" si="23189">(AH2183*AN2183+AI2183*AM2183+AJ2183*AN2186+AK2183*AM2186)</f>
        <v>0</v>
      </c>
      <c r="AT2183" s="2">
        <f t="shared" ref="AT2183" si="23190">AH2183*AO2183+AJ2183*AO2186-AI2183*AP2183-AK2183*AP2186</f>
        <v>0</v>
      </c>
      <c r="AU2183" s="3">
        <f t="shared" ref="AU2183" si="23191">(AH2183*AP2183+AI2183*AO2183+AJ2183*AP2186+AK2183*AO2186)</f>
        <v>-933.67385284937973</v>
      </c>
      <c r="AV2183" s="20"/>
      <c r="AW2183" s="11">
        <v>1</v>
      </c>
      <c r="AX2183" s="12">
        <v>0</v>
      </c>
      <c r="AY2183" s="13">
        <v>0</v>
      </c>
      <c r="AZ2183" s="40">
        <f t="shared" ref="AZ2183" si="23192">$B2183*$AX$4</f>
        <v>10.274940000000001</v>
      </c>
      <c r="BA2183" s="20"/>
      <c r="BB2183" s="1">
        <f t="shared" ref="BB2183" si="23193">AR2183*AW2183+AT2183*AW2186-AS2183*AX2183-AU2183*AX2186</f>
        <v>10584.447345826204</v>
      </c>
      <c r="BC2183" s="4">
        <f t="shared" ref="BC2183" si="23194">(AR2183*AX2183+AS2183*AW2183+AT2183*AX2186+AU2183*AW2186)</f>
        <v>0</v>
      </c>
      <c r="BD2183" s="2">
        <f t="shared" ref="BD2183" si="23195">AR2183*AY2183+AT2183*AY2186-AS2183*AZ2183-AU2183*AZ2186</f>
        <v>0</v>
      </c>
      <c r="BE2183" s="3">
        <f t="shared" ref="BE2183" si="23196">(AR2183*AZ2183+AS2183*AY2183+AT2183*AZ2186+AU2183*AY2186)</f>
        <v>107820.88755867413</v>
      </c>
      <c r="BF2183" s="20"/>
      <c r="BG2183" s="11">
        <v>1</v>
      </c>
      <c r="BH2183" s="12">
        <v>0</v>
      </c>
      <c r="BI2183" s="13">
        <v>0</v>
      </c>
      <c r="BJ2183" s="14">
        <v>0</v>
      </c>
      <c r="BK2183" s="20"/>
      <c r="BL2183" s="1">
        <f t="shared" ref="BL2183" si="23197">BB2183*BG2183+BD2183*BG2186-BC2183*BH2183-BE2183*BH2186</f>
        <v>-1156779.3637454316</v>
      </c>
      <c r="BM2183" s="4">
        <f t="shared" ref="BM2183" si="23198">(BB2183*BH2183+BC2183*BG2183+BD2183*BH2186+BE2183*BG2186)</f>
        <v>0</v>
      </c>
      <c r="BN2183" s="2">
        <f t="shared" ref="BN2183" si="23199">BB2183*BI2183+BD2183*BI2186-BC2183*BJ2183-BE2183*BJ2186</f>
        <v>0</v>
      </c>
      <c r="BO2183" s="3">
        <f t="shared" ref="BO2183" si="23200">(BB2183*BJ2183+BC2183*BI2183+BD2183*BJ2186+BE2183*BI2186)</f>
        <v>107820.88755867413</v>
      </c>
      <c r="BP2183" s="20"/>
      <c r="BQ2183" s="11">
        <v>1</v>
      </c>
      <c r="BR2183" s="12">
        <v>0</v>
      </c>
      <c r="BS2183" s="13">
        <v>0</v>
      </c>
      <c r="BT2183" s="40">
        <f t="shared" ref="BT2183" si="23201">$B2183*BR$4</f>
        <v>8.562240000000001</v>
      </c>
      <c r="BU2183" s="20"/>
      <c r="BV2183" s="1">
        <f t="shared" ref="BV2183" si="23202">BL2183*BQ2183+BN2183*BQ2186-BM2183*BR2183-BO2183*BR2186</f>
        <v>-1156779.3637454316</v>
      </c>
      <c r="BW2183" s="4">
        <f t="shared" ref="BW2183" si="23203">(BL2183*BR2183+BM2183*BQ2183+BN2183*BR2186+BO2183*BQ2186)</f>
        <v>0</v>
      </c>
      <c r="BX2183" s="2">
        <f t="shared" ref="BX2183" si="23204">BL2183*BS2183+BN2183*BS2186-BM2183*BT2183-BO2183*BT2186</f>
        <v>0</v>
      </c>
      <c r="BY2183" s="3">
        <f t="shared" ref="BY2183" si="23205">(BL2183*BT2183+BM2183*BS2183+BN2183*BT2186+BO2183*BS2186)</f>
        <v>-9796801.6518770121</v>
      </c>
      <c r="BZ2183" s="20"/>
      <c r="CA2183" s="11">
        <v>1</v>
      </c>
      <c r="CB2183" s="12">
        <v>0</v>
      </c>
      <c r="CC2183" s="13">
        <v>0</v>
      </c>
      <c r="CD2183" s="14">
        <v>0</v>
      </c>
      <c r="CE2183" s="20"/>
      <c r="CF2183" s="1">
        <f t="shared" ref="CF2183" si="23206">BV2183*CA2183+BX2183*CA2186-BW2183*CB2183-BY2183*CB2186</f>
        <v>46719014.692779303</v>
      </c>
      <c r="CG2183" s="4">
        <f t="shared" ref="CG2183" si="23207">(BV2183*CB2183+BW2183*CA2183+BX2183*CB2186+BY2183*CA2186)</f>
        <v>0</v>
      </c>
      <c r="CH2183" s="2">
        <f t="shared" ref="CH2183" si="23208">BV2183*CC2183+BX2183*CC2186-BW2183*CD2183-BY2183*CD2186</f>
        <v>0</v>
      </c>
      <c r="CI2183" s="3">
        <f t="shared" ref="CI2183" si="23209">(BV2183*CD2183+BW2183*CC2183+BX2183*CD2186+BY2183*CC2186)</f>
        <v>-9796801.6518770121</v>
      </c>
      <c r="CJ2183" s="28"/>
      <c r="CK2183" s="11">
        <v>1</v>
      </c>
      <c r="CL2183" s="12">
        <v>0</v>
      </c>
      <c r="CM2183" s="13">
        <v>0</v>
      </c>
      <c r="CN2183" s="14">
        <v>0</v>
      </c>
      <c r="CP2183" s="1">
        <f t="shared" ref="CP2183" si="23210">CF2183*CK2183+CH2183*CK2186-CG2183*CL2183-CI2183*CL2186</f>
        <v>46719014.692779303</v>
      </c>
      <c r="CQ2183" s="4">
        <f t="shared" ref="CQ2183" si="23211">(CF2183*CL2183+CG2183*CK2183+CH2183*CL2186+CI2183*CK2186)</f>
        <v>-9796801.6518770121</v>
      </c>
      <c r="CR2183" s="2">
        <f t="shared" ref="CR2183" si="23212">CF2183*CM2183+CH2183*CM2186-CG2183*CN2183-CI2183*CN2186</f>
        <v>0</v>
      </c>
      <c r="CS2183" s="3">
        <f t="shared" ref="CS2183" si="23213">(CF2183*CN2183+CG2183*CM2183+CH2183*CN2186+CI2183*CM2186)</f>
        <v>-9796801.6518770121</v>
      </c>
      <c r="CU2183" s="29">
        <f t="shared" ref="CU2183" si="23214">20*LOG(((1+$CL$4)/$CL$4)/((CP2183+CP2186)^2+(CQ2183+CQ2186)^2)^0.5)</f>
        <v>-161.31124205550978</v>
      </c>
      <c r="CW2183" s="53">
        <f t="shared" ref="CW2183" si="23215">((CP2183^2+CQ2183^2)^0.5)/((CP2186^2+CQ2186^2)^0.5)</f>
        <v>0.20969623859364431</v>
      </c>
    </row>
    <row r="2184" spans="1:101" ht="18" customHeight="1" thickBot="1">
      <c r="D2184" s="11"/>
      <c r="E2184" s="13"/>
      <c r="F2184" s="13"/>
      <c r="G2184" s="15"/>
      <c r="H2184" s="10"/>
      <c r="I2184" s="11"/>
      <c r="J2184" s="13"/>
      <c r="K2184" s="13"/>
      <c r="L2184" s="15"/>
      <c r="N2184" s="5"/>
      <c r="Q2184" s="6"/>
      <c r="S2184" s="11"/>
      <c r="T2184" s="13"/>
      <c r="U2184" s="13"/>
      <c r="V2184" s="15"/>
      <c r="W2184" s="20"/>
      <c r="X2184" s="5"/>
      <c r="AA2184" s="6"/>
      <c r="AB2184" s="20"/>
      <c r="AC2184" s="11"/>
      <c r="AD2184" s="13"/>
      <c r="AE2184" s="13"/>
      <c r="AF2184" s="15"/>
      <c r="AG2184" s="20"/>
      <c r="AH2184" s="5"/>
      <c r="AK2184" s="6"/>
      <c r="AL2184" s="20"/>
      <c r="AM2184" s="11"/>
      <c r="AN2184" s="13"/>
      <c r="AO2184" s="13"/>
      <c r="AP2184" s="15"/>
      <c r="AR2184" s="5"/>
      <c r="AU2184" s="6"/>
      <c r="AW2184" s="11"/>
      <c r="AX2184" s="13"/>
      <c r="AY2184" s="13"/>
      <c r="AZ2184" s="15"/>
      <c r="BA2184" s="20"/>
      <c r="BB2184" s="5"/>
      <c r="BE2184" s="6"/>
      <c r="BG2184" s="11"/>
      <c r="BH2184" s="13"/>
      <c r="BI2184" s="13"/>
      <c r="BJ2184" s="15"/>
      <c r="BL2184" s="5"/>
      <c r="BO2184" s="6"/>
      <c r="BQ2184" s="11"/>
      <c r="BR2184" s="13"/>
      <c r="BS2184" s="13"/>
      <c r="BT2184" s="15"/>
      <c r="BU2184" s="20"/>
      <c r="BV2184" s="5"/>
      <c r="BY2184" s="6"/>
      <c r="CA2184" s="11"/>
      <c r="CB2184" s="13"/>
      <c r="CC2184" s="13"/>
      <c r="CD2184" s="15"/>
      <c r="CF2184" s="5"/>
      <c r="CI2184" s="6"/>
      <c r="CK2184" s="11"/>
      <c r="CL2184" s="13"/>
      <c r="CM2184" s="13"/>
      <c r="CN2184" s="15"/>
      <c r="CP2184" s="5"/>
      <c r="CS2184" s="6"/>
      <c r="CW2184" s="54"/>
    </row>
    <row r="2185" spans="1:101" ht="18" customHeight="1" thickBot="1">
      <c r="D2185" s="11" t="s">
        <v>101</v>
      </c>
      <c r="E2185" s="13"/>
      <c r="F2185" s="13" t="s">
        <v>102</v>
      </c>
      <c r="G2185" s="15"/>
      <c r="H2185" s="10"/>
      <c r="I2185" s="11" t="s">
        <v>106</v>
      </c>
      <c r="J2185" s="13"/>
      <c r="K2185" s="13" t="s">
        <v>105</v>
      </c>
      <c r="L2185" s="15"/>
      <c r="N2185" s="194" t="s">
        <v>16</v>
      </c>
      <c r="O2185" s="195"/>
      <c r="P2185" s="196" t="s">
        <v>17</v>
      </c>
      <c r="Q2185" s="197"/>
      <c r="S2185" s="11" t="s">
        <v>4</v>
      </c>
      <c r="T2185" s="13"/>
      <c r="U2185" s="13" t="s">
        <v>5</v>
      </c>
      <c r="V2185" s="15"/>
      <c r="W2185" s="20"/>
      <c r="X2185" s="194" t="s">
        <v>111</v>
      </c>
      <c r="Y2185" s="195"/>
      <c r="Z2185" s="196" t="s">
        <v>110</v>
      </c>
      <c r="AA2185" s="197"/>
      <c r="AB2185" s="20"/>
      <c r="AC2185" s="11" t="s">
        <v>18</v>
      </c>
      <c r="AD2185" s="13"/>
      <c r="AE2185" s="13" t="s">
        <v>19</v>
      </c>
      <c r="AF2185" s="15"/>
      <c r="AG2185" s="20"/>
      <c r="AH2185" s="194" t="s">
        <v>114</v>
      </c>
      <c r="AI2185" s="195"/>
      <c r="AJ2185" s="196" t="s">
        <v>115</v>
      </c>
      <c r="AK2185" s="197"/>
      <c r="AL2185" s="20"/>
      <c r="AM2185" s="11" t="s">
        <v>138</v>
      </c>
      <c r="AN2185" s="13"/>
      <c r="AO2185" s="13" t="s">
        <v>137</v>
      </c>
      <c r="AP2185" s="15"/>
      <c r="AR2185" s="194" t="s">
        <v>117</v>
      </c>
      <c r="AS2185" s="195"/>
      <c r="AT2185" s="196" t="s">
        <v>118</v>
      </c>
      <c r="AU2185" s="197"/>
      <c r="AV2185" s="36"/>
      <c r="AW2185" s="11" t="s">
        <v>142</v>
      </c>
      <c r="AX2185" s="13"/>
      <c r="AY2185" s="13" t="s">
        <v>141</v>
      </c>
      <c r="AZ2185" s="15"/>
      <c r="BA2185" s="20"/>
      <c r="BB2185" s="194" t="s">
        <v>122</v>
      </c>
      <c r="BC2185" s="195"/>
      <c r="BD2185" s="196" t="s">
        <v>121</v>
      </c>
      <c r="BE2185" s="197"/>
      <c r="BF2185" s="36"/>
      <c r="BG2185" s="11" t="s">
        <v>145</v>
      </c>
      <c r="BH2185" s="13"/>
      <c r="BI2185" s="13" t="s">
        <v>146</v>
      </c>
      <c r="BJ2185" s="15"/>
      <c r="BK2185" s="36"/>
      <c r="BL2185" s="194" t="s">
        <v>125</v>
      </c>
      <c r="BM2185" s="195"/>
      <c r="BN2185" s="196" t="s">
        <v>126</v>
      </c>
      <c r="BO2185" s="197"/>
      <c r="BP2185" s="36"/>
      <c r="BQ2185" s="11" t="s">
        <v>150</v>
      </c>
      <c r="BR2185" s="13"/>
      <c r="BS2185" s="13" t="s">
        <v>149</v>
      </c>
      <c r="BT2185" s="15"/>
      <c r="BU2185" s="20"/>
      <c r="BV2185" s="194" t="s">
        <v>129</v>
      </c>
      <c r="BW2185" s="195"/>
      <c r="BX2185" s="196" t="s">
        <v>130</v>
      </c>
      <c r="BY2185" s="197"/>
      <c r="BZ2185" s="36"/>
      <c r="CA2185" s="11" t="s">
        <v>154</v>
      </c>
      <c r="CB2185" s="13"/>
      <c r="CC2185" s="13" t="s">
        <v>153</v>
      </c>
      <c r="CD2185" s="15"/>
      <c r="CE2185" s="36"/>
      <c r="CF2185" s="194" t="s">
        <v>134</v>
      </c>
      <c r="CG2185" s="195"/>
      <c r="CH2185" s="196" t="s">
        <v>133</v>
      </c>
      <c r="CI2185" s="197"/>
      <c r="CK2185" s="11" t="s">
        <v>159</v>
      </c>
      <c r="CL2185" s="13"/>
      <c r="CM2185" s="13" t="s">
        <v>158</v>
      </c>
      <c r="CN2185" s="15"/>
      <c r="CP2185" s="109" t="s">
        <v>161</v>
      </c>
      <c r="CQ2185" s="110"/>
      <c r="CR2185" s="111" t="s">
        <v>162</v>
      </c>
      <c r="CS2185" s="112"/>
      <c r="CU2185" s="38" t="s">
        <v>29</v>
      </c>
      <c r="CW2185" s="55" t="s">
        <v>47</v>
      </c>
    </row>
    <row r="2186" spans="1:101" ht="18" customHeight="1" thickTop="1" thickBot="1">
      <c r="D2186" s="16">
        <v>0</v>
      </c>
      <c r="E2186" s="17">
        <f t="shared" ref="E2186" si="23216">$B2183*$E$4</f>
        <v>4.8868799999999997</v>
      </c>
      <c r="F2186" s="18">
        <v>1</v>
      </c>
      <c r="G2186" s="19">
        <v>0</v>
      </c>
      <c r="H2186" s="10"/>
      <c r="I2186" s="16">
        <v>0</v>
      </c>
      <c r="J2186" s="17">
        <v>0</v>
      </c>
      <c r="K2186" s="18">
        <v>1</v>
      </c>
      <c r="L2186" s="19">
        <v>0</v>
      </c>
      <c r="N2186" s="1">
        <f t="shared" ref="N2186" si="23217">D2186*I2183+F2186*I2186-E2186*J2183-G2186*J2186</f>
        <v>0</v>
      </c>
      <c r="O2186" s="4">
        <f t="shared" ref="O2186" si="23218">(D2186*J2183+E2186*I2183+F2186*J2186+G2186*I2186)</f>
        <v>4.8868799999999997</v>
      </c>
      <c r="P2186" s="2">
        <f t="shared" ref="P2186" si="23219">D2186*K2183+F2186*K2186-E2186*L2183-G2186*L2186</f>
        <v>-40.842639411200004</v>
      </c>
      <c r="Q2186" s="3">
        <f t="shared" ref="Q2186" si="23220">(D2186*L2183+E2186*K2183+F2186*L2186+G2186*K2186)</f>
        <v>0</v>
      </c>
      <c r="S2186" s="16">
        <v>0</v>
      </c>
      <c r="T2186" s="17">
        <f t="shared" ref="T2186" si="23221">$B2183*$T$4</f>
        <v>10.826880000000001</v>
      </c>
      <c r="U2186" s="18">
        <v>1</v>
      </c>
      <c r="V2186" s="19">
        <v>0</v>
      </c>
      <c r="W2186" s="20"/>
      <c r="X2186" s="1">
        <f t="shared" ref="X2186" si="23222">N2186*S2183+P2186*S2186-O2186*T2183-Q2186*T2186</f>
        <v>0</v>
      </c>
      <c r="Y2186" s="4">
        <f t="shared" ref="Y2186" si="23223">(N2186*T2183+O2186*S2183+P2186*T2186+Q2186*S2186)</f>
        <v>-437.3114757883331</v>
      </c>
      <c r="Z2186" s="2">
        <f t="shared" ref="Z2186" si="23224">N2186*U2183+P2186*U2186-O2186*V2183-Q2186*V2186</f>
        <v>-40.842639411200004</v>
      </c>
      <c r="AA2186" s="3">
        <f t="shared" ref="AA2186" si="23225">(N2186*V2183+O2186*U2183+P2186*V2186+Q2186*U2186)</f>
        <v>0</v>
      </c>
      <c r="AB2186" s="20"/>
      <c r="AC2186" s="16">
        <v>0</v>
      </c>
      <c r="AD2186" s="17">
        <v>0</v>
      </c>
      <c r="AE2186" s="18">
        <v>1</v>
      </c>
      <c r="AF2186" s="19">
        <v>0</v>
      </c>
      <c r="AG2186" s="20"/>
      <c r="AH2186" s="1">
        <f t="shared" ref="AH2186" si="23226">X2186*AC2183+Z2186*AC2186-Y2186*AD2183-AA2186*AD2186</f>
        <v>0</v>
      </c>
      <c r="AI2186" s="4">
        <f t="shared" ref="AI2186" si="23227">(X2186*AD2183+Y2186*AC2183+Z2186*AD2186+AA2186*AC2186)</f>
        <v>-437.3114757883331</v>
      </c>
      <c r="AJ2186" s="2">
        <f t="shared" ref="AJ2186" si="23228">X2186*AE2183+Z2186*AE2186-Y2186*AF2183-AA2186*AF2186</f>
        <v>4452.5065356253754</v>
      </c>
      <c r="AK2186" s="3">
        <f t="shared" ref="AK2186" si="23229">(X2186*AF2183+Y2186*AE2183+Z2186*AF2186+AA2186*AE2186)</f>
        <v>0</v>
      </c>
      <c r="AL2186" s="20"/>
      <c r="AM2186" s="16">
        <v>0</v>
      </c>
      <c r="AN2186" s="17">
        <f t="shared" ref="AN2186" si="23230">$B2183*$AN$4</f>
        <v>11.434559999999999</v>
      </c>
      <c r="AO2186" s="18">
        <v>1</v>
      </c>
      <c r="AP2186" s="19">
        <v>0</v>
      </c>
      <c r="AR2186" s="1">
        <f t="shared" ref="AR2186" si="23231">AH2186*AM2183+AJ2186*AM2186-AI2186*AN2183-AK2186*AN2186</f>
        <v>0</v>
      </c>
      <c r="AS2186" s="4">
        <f t="shared" ref="AS2186" si="23232">(AH2186*AN2183+AI2186*AM2183+AJ2186*AN2186+AK2186*AM2186)</f>
        <v>50475.141656212159</v>
      </c>
      <c r="AT2186" s="2">
        <f t="shared" ref="AT2186" si="23233">AH2186*AO2183+AJ2186*AO2186-AI2186*AP2183-AK2186*AP2186</f>
        <v>4452.5065356253754</v>
      </c>
      <c r="AU2186" s="3">
        <f t="shared" ref="AU2186" si="23234">(AH2186*AP2183+AI2186*AO2183+AJ2186*AP2186+AK2186*AO2186)</f>
        <v>0</v>
      </c>
      <c r="AV2186" s="20"/>
      <c r="AW2186" s="16">
        <v>0</v>
      </c>
      <c r="AX2186" s="17">
        <v>0</v>
      </c>
      <c r="AY2186" s="18">
        <v>1</v>
      </c>
      <c r="AZ2186" s="19">
        <v>0</v>
      </c>
      <c r="BA2186" s="20"/>
      <c r="BB2186" s="1">
        <f t="shared" ref="BB2186" si="23235">AR2186*AW2183+AT2186*AW2186-AS2186*AX2183-AU2186*AX2186</f>
        <v>0</v>
      </c>
      <c r="BC2186" s="4">
        <f t="shared" ref="BC2186" si="23236">(AR2186*AX2183+AS2186*AW2183+AT2186*AX2186+AU2186*AW2186)</f>
        <v>50475.141656212159</v>
      </c>
      <c r="BD2186" s="2">
        <f t="shared" ref="BD2186" si="23237">AR2186*AY2183+AT2186*AY2186-AS2186*AZ2183-AU2186*AZ2186</f>
        <v>-514176.54547345522</v>
      </c>
      <c r="BE2186" s="3">
        <f t="shared" ref="BE2186" si="23238">(AR2186*AZ2183+AS2186*AY2183+AT2186*AZ2186+AU2186*AY2186)</f>
        <v>0</v>
      </c>
      <c r="BF2186" s="20"/>
      <c r="BG2186" s="16">
        <v>0</v>
      </c>
      <c r="BH2186" s="17">
        <f t="shared" ref="BH2186" si="23239">$B2183*$BH$4</f>
        <v>10.826880000000001</v>
      </c>
      <c r="BI2186" s="18">
        <v>1</v>
      </c>
      <c r="BJ2186" s="19">
        <v>0</v>
      </c>
      <c r="BK2186" s="20"/>
      <c r="BL2186" s="1">
        <f t="shared" ref="BL2186" si="23240">BB2186*BG2183+BD2186*BG2186-BC2186*BH2183-BE2186*BH2186</f>
        <v>0</v>
      </c>
      <c r="BM2186" s="4">
        <f t="shared" ref="BM2186" si="23241">(BB2186*BH2183+BC2186*BG2183+BD2186*BH2186+BE2186*BG2186)</f>
        <v>-5516452.6149994312</v>
      </c>
      <c r="BN2186" s="2">
        <f t="shared" ref="BN2186" si="23242">BB2186*BI2183+BD2186*BI2186-BC2186*BJ2183-BE2186*BJ2186</f>
        <v>-514176.54547345522</v>
      </c>
      <c r="BO2186" s="3">
        <f t="shared" ref="BO2186" si="23243">(BB2186*BJ2183+BC2186*BI2183+BD2186*BJ2186+BE2186*BI2186)</f>
        <v>0</v>
      </c>
      <c r="BP2186" s="20"/>
      <c r="BQ2186" s="16">
        <v>0</v>
      </c>
      <c r="BR2186" s="17">
        <v>0</v>
      </c>
      <c r="BS2186" s="18">
        <v>1</v>
      </c>
      <c r="BT2186" s="19">
        <v>0</v>
      </c>
      <c r="BU2186" s="20"/>
      <c r="BV2186" s="1">
        <f t="shared" ref="BV2186" si="23244">BL2186*BQ2183+BN2186*BQ2186-BM2186*BR2183-BO2186*BR2186</f>
        <v>0</v>
      </c>
      <c r="BW2186" s="4">
        <f t="shared" ref="BW2186" si="23245">(BL2186*BR2183+BM2186*BQ2183+BN2186*BR2186+BO2186*BQ2186)</f>
        <v>-5516452.6149994312</v>
      </c>
      <c r="BX2186" s="2">
        <f t="shared" ref="BX2186" si="23246">BL2186*BS2183+BN2186*BS2186-BM2186*BT2183-BO2186*BT2186</f>
        <v>46719014.69277928</v>
      </c>
      <c r="BY2186" s="3">
        <f t="shared" ref="BY2186" si="23247">(BL2186*BT2183+BM2186*BS2183+BN2186*BT2186+BO2186*BS2186)</f>
        <v>0</v>
      </c>
      <c r="BZ2186" s="20"/>
      <c r="CA2186" s="16">
        <v>0</v>
      </c>
      <c r="CB2186" s="17">
        <f t="shared" ref="CB2186" si="23248">$B2183*$CB$4</f>
        <v>4.8868799999999997</v>
      </c>
      <c r="CC2186" s="18">
        <v>1</v>
      </c>
      <c r="CD2186" s="19">
        <v>0</v>
      </c>
      <c r="CE2186" s="20"/>
      <c r="CF2186" s="1">
        <f t="shared" ref="CF2186" si="23249">BV2186*CA2183+BX2186*CA2186-BW2186*CB2183-BY2186*CB2186</f>
        <v>0</v>
      </c>
      <c r="CG2186" s="4">
        <f t="shared" ref="CG2186" si="23250">(BV2186*CB2183+BW2186*CA2183+BX2186*CB2186+BY2186*CA2186)</f>
        <v>222793765.90684974</v>
      </c>
      <c r="CH2186" s="2">
        <f t="shared" ref="CH2186" si="23251">BV2186*CC2183+BX2186*CC2186-BW2186*CD2183-BY2186*CD2186</f>
        <v>46719014.69277928</v>
      </c>
      <c r="CI2186" s="3">
        <f t="shared" ref="CI2186" si="23252">(BV2186*CD2183+BW2186*CC2183+BX2186*CD2186+BY2186*CC2186)</f>
        <v>0</v>
      </c>
      <c r="CK2186" s="16">
        <f t="shared" ref="CK2186" si="23253">1/$CL$4</f>
        <v>1</v>
      </c>
      <c r="CL2186" s="17">
        <v>0</v>
      </c>
      <c r="CM2186" s="18">
        <v>1</v>
      </c>
      <c r="CN2186" s="19">
        <v>0</v>
      </c>
      <c r="CP2186" s="1">
        <f t="shared" ref="CP2186" si="23254">CF2186*CK2183+CH2186*CK2186-CG2186*CL2183-CI2186*CL2186</f>
        <v>46719014.69277928</v>
      </c>
      <c r="CQ2186" s="4">
        <f t="shared" ref="CQ2186" si="23255">(CF2186*CL2183+CG2186*CK2183+CH2186*CL2186+CI2186*CK2186)</f>
        <v>222793765.90684974</v>
      </c>
      <c r="CR2186" s="2">
        <f t="shared" ref="CR2186" si="23256">CF2186*CM2183+CH2186*CM2186-CG2186*CN2183-CI2186*CN2186</f>
        <v>46719014.69277928</v>
      </c>
      <c r="CS2186" s="3">
        <f t="shared" ref="CS2186" si="23257">(CF2186*CN2183+CG2186*CM2183+CH2186*CN2186+CI2186*CM2186)</f>
        <v>0</v>
      </c>
      <c r="CU2186" s="39">
        <f t="shared" ref="CU2186" si="23258">(180/PI())*ATAN(-1*(CQ2183/CP2183))</f>
        <v>11.8431089653503</v>
      </c>
      <c r="CW2186" s="56">
        <f t="shared" ref="CW2186" si="23259">20*LOG(((1-(10^(CU2183/20)^2)*(1-((1-CW2183)/(1+CW2183))^2))^0.5))</f>
        <v>0</v>
      </c>
    </row>
    <row r="2187" spans="1:101" ht="18" customHeight="1">
      <c r="E2187" s="20"/>
      <c r="F2187" s="20"/>
      <c r="G2187" s="20"/>
      <c r="H2187" s="20"/>
      <c r="I2187" s="20"/>
      <c r="J2187" s="20"/>
      <c r="K2187" s="20"/>
      <c r="L2187" s="20"/>
      <c r="M2187" s="20"/>
      <c r="N2187" s="20"/>
      <c r="O2187" s="20"/>
      <c r="P2187" s="20"/>
      <c r="Q2187" s="20"/>
      <c r="R2187" s="20"/>
      <c r="S2187" s="20"/>
      <c r="T2187" s="20"/>
      <c r="U2187" s="20"/>
      <c r="V2187" s="20"/>
      <c r="W2187" s="20"/>
      <c r="X2187" s="20"/>
      <c r="Y2187" s="20"/>
      <c r="Z2187" s="20"/>
      <c r="AA2187" s="20"/>
      <c r="AB2187" s="30"/>
      <c r="AC2187" s="20"/>
      <c r="AD2187" s="20"/>
      <c r="AE2187" s="20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</row>
    <row r="2188" spans="1:101" ht="18" customHeight="1"/>
    <row r="2189" spans="1:101" ht="18" customHeight="1" thickBot="1">
      <c r="A2189" s="23"/>
      <c r="B2189" s="23"/>
      <c r="C2189" s="23"/>
      <c r="D2189" s="20" t="s">
        <v>6</v>
      </c>
      <c r="E2189" s="20"/>
      <c r="F2189" s="20"/>
      <c r="G2189" s="20"/>
      <c r="H2189" s="20"/>
      <c r="I2189" s="20" t="s">
        <v>7</v>
      </c>
      <c r="J2189" s="20"/>
      <c r="K2189" s="20"/>
      <c r="L2189" s="20"/>
      <c r="M2189" s="23"/>
      <c r="N2189" s="23"/>
      <c r="O2189" s="24" t="s">
        <v>8</v>
      </c>
      <c r="P2189" s="23"/>
      <c r="Q2189" s="23"/>
      <c r="R2189" s="23"/>
      <c r="S2189" s="20"/>
      <c r="T2189" s="20" t="s">
        <v>9</v>
      </c>
      <c r="U2189" s="23"/>
      <c r="V2189" s="23"/>
      <c r="W2189" s="23"/>
      <c r="X2189" s="23"/>
      <c r="Y2189" s="24" t="s">
        <v>10</v>
      </c>
      <c r="Z2189" s="23"/>
      <c r="AA2189" s="23"/>
      <c r="AB2189" s="23"/>
      <c r="AC2189" s="24" t="s">
        <v>11</v>
      </c>
      <c r="AD2189" s="20"/>
      <c r="AE2189" s="20"/>
      <c r="AF2189" s="20"/>
      <c r="AG2189" s="20"/>
      <c r="AH2189" s="23"/>
      <c r="AI2189" s="24" t="s">
        <v>12</v>
      </c>
      <c r="AJ2189" s="23"/>
      <c r="AK2189" s="23"/>
      <c r="AL2189" s="20"/>
      <c r="AM2189" s="24" t="s">
        <v>21</v>
      </c>
      <c r="AN2189" s="20"/>
      <c r="AO2189" s="23"/>
      <c r="AP2189" s="23"/>
      <c r="AQ2189" s="23"/>
      <c r="AR2189" s="23"/>
      <c r="AS2189" s="24" t="s">
        <v>87</v>
      </c>
      <c r="AT2189" s="23"/>
      <c r="AU2189" s="23"/>
      <c r="AV2189" s="23"/>
      <c r="AW2189" s="24" t="s">
        <v>22</v>
      </c>
      <c r="AX2189" s="20"/>
      <c r="AY2189" s="20"/>
      <c r="AZ2189" s="20"/>
      <c r="BA2189" s="20"/>
      <c r="BB2189" s="23"/>
      <c r="BC2189" s="24" t="s">
        <v>13</v>
      </c>
      <c r="BD2189" s="23"/>
      <c r="BE2189" s="23"/>
      <c r="BF2189" s="23"/>
      <c r="BG2189" s="24" t="s">
        <v>23</v>
      </c>
      <c r="BH2189" s="20"/>
      <c r="BI2189" s="23"/>
      <c r="BJ2189" s="23"/>
      <c r="BK2189" s="23"/>
      <c r="BL2189" s="23"/>
      <c r="BM2189" s="24" t="s">
        <v>24</v>
      </c>
      <c r="BN2189" s="23"/>
      <c r="BO2189" s="23"/>
      <c r="BP2189" s="23"/>
      <c r="BQ2189" s="24" t="s">
        <v>22</v>
      </c>
      <c r="BR2189" s="20"/>
      <c r="BS2189" s="20"/>
      <c r="BT2189" s="20"/>
      <c r="BU2189" s="20"/>
      <c r="BV2189" s="23"/>
      <c r="BW2189" s="24" t="s">
        <v>25</v>
      </c>
      <c r="BX2189" s="23"/>
      <c r="BY2189" s="23"/>
      <c r="BZ2189" s="23"/>
      <c r="CA2189" s="24" t="s">
        <v>23</v>
      </c>
      <c r="CB2189" s="20"/>
      <c r="CC2189" s="23"/>
      <c r="CD2189" s="23"/>
      <c r="CE2189" s="23"/>
      <c r="CF2189" s="23"/>
      <c r="CG2189" s="24" t="s">
        <v>88</v>
      </c>
      <c r="CH2189" s="23"/>
      <c r="CI2189" s="23"/>
      <c r="CJ2189" s="23"/>
      <c r="CK2189" s="24" t="s">
        <v>155</v>
      </c>
      <c r="CL2189" s="24"/>
      <c r="CM2189" s="23"/>
      <c r="CN2189" s="23"/>
      <c r="CO2189" s="23"/>
      <c r="CP2189" s="23"/>
      <c r="CQ2189" s="24" t="s">
        <v>89</v>
      </c>
      <c r="CR2189" s="23"/>
      <c r="CS2189" s="23"/>
    </row>
    <row r="2190" spans="1:101" ht="18" customHeight="1" thickBot="1">
      <c r="A2190" s="23"/>
      <c r="B2190" s="33"/>
      <c r="C2190" s="23"/>
      <c r="D2190" s="7" t="s">
        <v>99</v>
      </c>
      <c r="E2190" s="8"/>
      <c r="F2190" s="8" t="s">
        <v>100</v>
      </c>
      <c r="G2190" s="9"/>
      <c r="H2190" s="10"/>
      <c r="I2190" s="7" t="s">
        <v>103</v>
      </c>
      <c r="J2190" s="8"/>
      <c r="K2190" s="8" t="s">
        <v>104</v>
      </c>
      <c r="L2190" s="9"/>
      <c r="M2190" s="23"/>
      <c r="N2190" s="194" t="s">
        <v>74</v>
      </c>
      <c r="O2190" s="195"/>
      <c r="P2190" s="196" t="s">
        <v>75</v>
      </c>
      <c r="Q2190" s="197"/>
      <c r="R2190" s="23"/>
      <c r="S2190" s="7" t="s">
        <v>2</v>
      </c>
      <c r="T2190" s="8"/>
      <c r="U2190" s="8" t="s">
        <v>3</v>
      </c>
      <c r="V2190" s="9"/>
      <c r="W2190" s="20"/>
      <c r="X2190" s="194" t="s">
        <v>108</v>
      </c>
      <c r="Y2190" s="195"/>
      <c r="Z2190" s="196" t="s">
        <v>109</v>
      </c>
      <c r="AA2190" s="197"/>
      <c r="AB2190" s="20"/>
      <c r="AC2190" s="7" t="s">
        <v>107</v>
      </c>
      <c r="AD2190" s="8"/>
      <c r="AE2190" s="8" t="s">
        <v>14</v>
      </c>
      <c r="AF2190" s="9"/>
      <c r="AG2190" s="20"/>
      <c r="AH2190" s="194" t="s">
        <v>112</v>
      </c>
      <c r="AI2190" s="195"/>
      <c r="AJ2190" s="196" t="s">
        <v>113</v>
      </c>
      <c r="AK2190" s="197"/>
      <c r="AL2190" s="20"/>
      <c r="AM2190" s="106" t="s">
        <v>135</v>
      </c>
      <c r="AN2190" s="107"/>
      <c r="AO2190" s="107" t="s">
        <v>136</v>
      </c>
      <c r="AP2190" s="108"/>
      <c r="AQ2190" s="23"/>
      <c r="AR2190" s="194" t="s">
        <v>116</v>
      </c>
      <c r="AS2190" s="195"/>
      <c r="AT2190" s="196" t="s">
        <v>0</v>
      </c>
      <c r="AU2190" s="197"/>
      <c r="AV2190" s="36"/>
      <c r="AW2190" s="7" t="s">
        <v>139</v>
      </c>
      <c r="AX2190" s="8"/>
      <c r="AY2190" s="8" t="s">
        <v>140</v>
      </c>
      <c r="AZ2190" s="9"/>
      <c r="BA2190" s="20"/>
      <c r="BB2190" s="194" t="s">
        <v>119</v>
      </c>
      <c r="BC2190" s="195"/>
      <c r="BD2190" s="196" t="s">
        <v>120</v>
      </c>
      <c r="BE2190" s="197"/>
      <c r="BF2190" s="36"/>
      <c r="BG2190" s="190" t="s">
        <v>143</v>
      </c>
      <c r="BH2190" s="191"/>
      <c r="BI2190" s="192" t="s">
        <v>144</v>
      </c>
      <c r="BJ2190" s="193"/>
      <c r="BK2190" s="36"/>
      <c r="BL2190" s="194" t="s">
        <v>123</v>
      </c>
      <c r="BM2190" s="195"/>
      <c r="BN2190" s="196" t="s">
        <v>124</v>
      </c>
      <c r="BO2190" s="197"/>
      <c r="BP2190" s="36"/>
      <c r="BQ2190" s="7" t="s">
        <v>147</v>
      </c>
      <c r="BR2190" s="8"/>
      <c r="BS2190" s="8" t="s">
        <v>148</v>
      </c>
      <c r="BT2190" s="9"/>
      <c r="BU2190" s="20"/>
      <c r="BV2190" s="194" t="s">
        <v>127</v>
      </c>
      <c r="BW2190" s="195"/>
      <c r="BX2190" s="196" t="s">
        <v>128</v>
      </c>
      <c r="BY2190" s="197"/>
      <c r="BZ2190" s="36"/>
      <c r="CA2190" s="7" t="s">
        <v>151</v>
      </c>
      <c r="CB2190" s="8"/>
      <c r="CC2190" s="8" t="s">
        <v>152</v>
      </c>
      <c r="CD2190" s="9"/>
      <c r="CE2190" s="36"/>
      <c r="CF2190" s="194" t="s">
        <v>131</v>
      </c>
      <c r="CG2190" s="195"/>
      <c r="CH2190" s="196" t="s">
        <v>132</v>
      </c>
      <c r="CI2190" s="197"/>
      <c r="CJ2190" s="23"/>
      <c r="CK2190" s="7" t="s">
        <v>156</v>
      </c>
      <c r="CL2190" s="8"/>
      <c r="CM2190" s="8" t="s">
        <v>157</v>
      </c>
      <c r="CN2190" s="9"/>
      <c r="CO2190" s="23"/>
      <c r="CP2190" s="194" t="s">
        <v>160</v>
      </c>
      <c r="CQ2190" s="195"/>
      <c r="CR2190" s="196" t="s">
        <v>132</v>
      </c>
      <c r="CS2190" s="197"/>
      <c r="CU2190" s="26" t="s">
        <v>15</v>
      </c>
      <c r="CW2190" s="52" t="s">
        <v>46</v>
      </c>
    </row>
    <row r="2191" spans="1:101" ht="18" customHeight="1" thickTop="1" thickBot="1">
      <c r="B2191" s="34">
        <v>6.05</v>
      </c>
      <c r="D2191" s="11">
        <v>1</v>
      </c>
      <c r="E2191" s="12">
        <v>0</v>
      </c>
      <c r="F2191" s="13">
        <v>0</v>
      </c>
      <c r="G2191" s="14">
        <v>0</v>
      </c>
      <c r="H2191" s="10"/>
      <c r="I2191" s="11">
        <v>1</v>
      </c>
      <c r="J2191" s="12">
        <v>0</v>
      </c>
      <c r="K2191" s="13">
        <v>0</v>
      </c>
      <c r="L2191" s="40">
        <f t="shared" ref="L2191" si="23260">$B2191*$J$4</f>
        <v>8.6335920000000002</v>
      </c>
      <c r="N2191" s="1">
        <f t="shared" ref="N2191" si="23261">D2191*I2191+F2191*I2194-E2191*J2191-G2191*J2194</f>
        <v>1</v>
      </c>
      <c r="O2191" s="4">
        <f t="shared" ref="O2191" si="23262">(D2191*J2191+E2191*I2191+F2191*J2194+G2191*I2194)</f>
        <v>0</v>
      </c>
      <c r="P2191" s="2">
        <f t="shared" ref="P2191" si="23263">D2191*K2191+F2191*K2194-E2191*L2191-G2191*L2194</f>
        <v>0</v>
      </c>
      <c r="Q2191" s="3">
        <f t="shared" ref="Q2191" si="23264">(D2191*L2191+E2191*K2191+F2191*L2194+G2191*K2194)</f>
        <v>8.6335920000000002</v>
      </c>
      <c r="S2191" s="11">
        <v>1</v>
      </c>
      <c r="T2191" s="12">
        <v>0</v>
      </c>
      <c r="U2191" s="13">
        <v>0</v>
      </c>
      <c r="V2191" s="13">
        <v>0</v>
      </c>
      <c r="W2191" s="20"/>
      <c r="X2191" s="1">
        <f t="shared" ref="X2191" si="23265">N2191*S2191+P2191*S2194-O2191*T2191-Q2191*T2194</f>
        <v>-93.253821757568005</v>
      </c>
      <c r="Y2191" s="4">
        <f t="shared" ref="Y2191" si="23266">(N2191*T2191+O2191*S2191+P2191*T2194+Q2191*S2194)</f>
        <v>0</v>
      </c>
      <c r="Z2191" s="2">
        <f t="shared" ref="Z2191" si="23267">N2191*U2191+P2191*U2194-O2191*V2191-Q2191*V2194</f>
        <v>0</v>
      </c>
      <c r="AA2191" s="3">
        <f t="shared" ref="AA2191" si="23268">(N2191*V2191+O2191*U2191+P2191*V2194+Q2191*U2194)</f>
        <v>8.6335920000000002</v>
      </c>
      <c r="AB2191" s="20"/>
      <c r="AC2191" s="11">
        <v>1</v>
      </c>
      <c r="AD2191" s="12">
        <v>0</v>
      </c>
      <c r="AE2191" s="13">
        <v>0</v>
      </c>
      <c r="AF2191" s="40">
        <f t="shared" ref="AF2191" si="23269">$B2191*$AD$4</f>
        <v>10.360564500000001</v>
      </c>
      <c r="AG2191" s="20"/>
      <c r="AH2191" s="1">
        <f t="shared" ref="AH2191" si="23270">X2191*AC2191+Z2191*AC2194-Y2191*AD2191-AA2191*AD2194</f>
        <v>-93.253821757568005</v>
      </c>
      <c r="AI2191" s="4">
        <f t="shared" ref="AI2191" si="23271">(X2191*AD2191+Y2191*AC2191+Z2191*AD2194+AA2191*AC2194)</f>
        <v>0</v>
      </c>
      <c r="AJ2191" s="2">
        <f t="shared" ref="AJ2191" si="23272">X2191*AE2191+Z2191*AE2194-Y2191*AF2191-AA2191*AF2194</f>
        <v>0</v>
      </c>
      <c r="AK2191" s="3">
        <f t="shared" ref="AK2191" si="23273">(X2191*AF2191+Y2191*AE2191+Z2191*AF2194+AA2191*AE2194)</f>
        <v>-957.52864319078674</v>
      </c>
      <c r="AL2191" s="20"/>
      <c r="AM2191" s="11">
        <v>1</v>
      </c>
      <c r="AN2191" s="12">
        <v>0</v>
      </c>
      <c r="AO2191" s="13">
        <v>0</v>
      </c>
      <c r="AP2191" s="14">
        <v>0</v>
      </c>
      <c r="AR2191" s="1">
        <f t="shared" ref="AR2191" si="23274">AH2191*AM2191+AJ2191*AM2194-AI2191*AN2191-AK2191*AN2194</f>
        <v>10946.905889878439</v>
      </c>
      <c r="AS2191" s="4">
        <f t="shared" ref="AS2191" si="23275">(AH2191*AN2191+AI2191*AM2191+AJ2191*AN2194+AK2191*AM2194)</f>
        <v>0</v>
      </c>
      <c r="AT2191" s="2">
        <f t="shared" ref="AT2191" si="23276">AH2191*AO2191+AJ2191*AO2194-AI2191*AP2191-AK2191*AP2194</f>
        <v>0</v>
      </c>
      <c r="AU2191" s="3">
        <f t="shared" ref="AU2191" si="23277">(AH2191*AP2191+AI2191*AO2191+AJ2191*AP2194+AK2191*AO2194)</f>
        <v>-957.52864319078674</v>
      </c>
      <c r="AV2191" s="20"/>
      <c r="AW2191" s="11">
        <v>1</v>
      </c>
      <c r="AX2191" s="12">
        <v>0</v>
      </c>
      <c r="AY2191" s="13">
        <v>0</v>
      </c>
      <c r="AZ2191" s="40">
        <f t="shared" ref="AZ2191" si="23278">$B2191*$AX$4</f>
        <v>10.360564500000001</v>
      </c>
      <c r="BA2191" s="20"/>
      <c r="BB2191" s="1">
        <f t="shared" ref="BB2191" si="23279">AR2191*AW2191+AT2191*AW2194-AS2191*AX2191-AU2191*AX2194</f>
        <v>10946.905889878439</v>
      </c>
      <c r="BC2191" s="4">
        <f t="shared" ref="BC2191" si="23280">(AR2191*AX2191+AS2191*AW2191+AT2191*AX2194+AU2191*AW2194)</f>
        <v>0</v>
      </c>
      <c r="BD2191" s="2">
        <f t="shared" ref="BD2191" si="23281">AR2191*AY2191+AT2191*AY2194-AS2191*AZ2191-AU2191*AZ2194</f>
        <v>0</v>
      </c>
      <c r="BE2191" s="3">
        <f t="shared" ref="BE2191" si="23282">(AR2191*AZ2191+AS2191*AY2191+AT2191*AZ2194+AU2191*AY2194)</f>
        <v>112458.59590432468</v>
      </c>
      <c r="BF2191" s="20"/>
      <c r="BG2191" s="11">
        <v>1</v>
      </c>
      <c r="BH2191" s="12">
        <v>0</v>
      </c>
      <c r="BI2191" s="13">
        <v>0</v>
      </c>
      <c r="BJ2191" s="14">
        <v>0</v>
      </c>
      <c r="BK2191" s="20"/>
      <c r="BL2191" s="1">
        <f t="shared" ref="BL2191" si="23283">BB2191*BG2191+BD2191*BG2194-BC2191*BH2191-BE2191*BH2194</f>
        <v>-1216775.2812916082</v>
      </c>
      <c r="BM2191" s="4">
        <f t="shared" ref="BM2191" si="23284">(BB2191*BH2191+BC2191*BG2191+BD2191*BH2194+BE2191*BG2194)</f>
        <v>0</v>
      </c>
      <c r="BN2191" s="2">
        <f t="shared" ref="BN2191" si="23285">BB2191*BI2191+BD2191*BI2194-BC2191*BJ2191-BE2191*BJ2194</f>
        <v>0</v>
      </c>
      <c r="BO2191" s="3">
        <f t="shared" ref="BO2191" si="23286">(BB2191*BJ2191+BC2191*BI2191+BD2191*BJ2194+BE2191*BI2194)</f>
        <v>112458.59590432468</v>
      </c>
      <c r="BP2191" s="20"/>
      <c r="BQ2191" s="11">
        <v>1</v>
      </c>
      <c r="BR2191" s="12">
        <v>0</v>
      </c>
      <c r="BS2191" s="13">
        <v>0</v>
      </c>
      <c r="BT2191" s="40">
        <f t="shared" ref="BT2191" si="23287">$B2191*BR$4</f>
        <v>8.6335920000000002</v>
      </c>
      <c r="BU2191" s="20"/>
      <c r="BV2191" s="1">
        <f t="shared" ref="BV2191" si="23288">BL2191*BQ2191+BN2191*BQ2194-BM2191*BR2191-BO2191*BR2194</f>
        <v>-1216775.2812916082</v>
      </c>
      <c r="BW2191" s="4">
        <f t="shared" ref="BW2191" si="23289">(BL2191*BR2191+BM2191*BQ2191+BN2191*BR2194+BO2191*BQ2194)</f>
        <v>0</v>
      </c>
      <c r="BX2191" s="2">
        <f t="shared" ref="BX2191" si="23290">BL2191*BS2191+BN2191*BS2194-BM2191*BT2191-BO2191*BT2194</f>
        <v>0</v>
      </c>
      <c r="BY2191" s="3">
        <f t="shared" ref="BY2191" si="23291">(BL2191*BT2191+BM2191*BS2191+BN2191*BT2194+BO2191*BS2194)</f>
        <v>-10392682.738452654</v>
      </c>
      <c r="BZ2191" s="20"/>
      <c r="CA2191" s="11">
        <v>1</v>
      </c>
      <c r="CB2191" s="12">
        <v>0</v>
      </c>
      <c r="CC2191" s="13">
        <v>0</v>
      </c>
      <c r="CD2191" s="14">
        <v>0</v>
      </c>
      <c r="CE2191" s="20"/>
      <c r="CF2191" s="1">
        <f t="shared" ref="CF2191" si="23292">BV2191*CA2191+BX2191*CA2194-BW2191*CB2191-BY2191*CB2194</f>
        <v>49994249.75143864</v>
      </c>
      <c r="CG2191" s="4">
        <f t="shared" ref="CG2191" si="23293">(BV2191*CB2191+BW2191*CA2191+BX2191*CB2194+BY2191*CA2194)</f>
        <v>0</v>
      </c>
      <c r="CH2191" s="2">
        <f t="shared" ref="CH2191" si="23294">BV2191*CC2191+BX2191*CC2194-BW2191*CD2191-BY2191*CD2194</f>
        <v>0</v>
      </c>
      <c r="CI2191" s="3">
        <f t="shared" ref="CI2191" si="23295">(BV2191*CD2191+BW2191*CC2191+BX2191*CD2194+BY2191*CC2194)</f>
        <v>-10392682.738452654</v>
      </c>
      <c r="CJ2191" s="28"/>
      <c r="CK2191" s="11">
        <v>1</v>
      </c>
      <c r="CL2191" s="12">
        <v>0</v>
      </c>
      <c r="CM2191" s="13">
        <v>0</v>
      </c>
      <c r="CN2191" s="14">
        <v>0</v>
      </c>
      <c r="CP2191" s="1">
        <f t="shared" ref="CP2191" si="23296">CF2191*CK2191+CH2191*CK2194-CG2191*CL2191-CI2191*CL2194</f>
        <v>49994249.75143864</v>
      </c>
      <c r="CQ2191" s="4">
        <f t="shared" ref="CQ2191" si="23297">(CF2191*CL2191+CG2191*CK2191+CH2191*CL2194+CI2191*CK2194)</f>
        <v>-10392682.738452654</v>
      </c>
      <c r="CR2191" s="2">
        <f t="shared" ref="CR2191" si="23298">CF2191*CM2191+CH2191*CM2194-CG2191*CN2191-CI2191*CN2194</f>
        <v>0</v>
      </c>
      <c r="CS2191" s="3">
        <f t="shared" ref="CS2191" si="23299">(CF2191*CN2191+CG2191*CM2191+CH2191*CN2194+CI2191*CM2194)</f>
        <v>-10392682.738452654</v>
      </c>
      <c r="CU2191" s="29">
        <f t="shared" ref="CU2191" si="23300">20*LOG(((1+$CL$4)/$CL$4)/((CP2191+CP2194)^2+(CQ2191+CQ2194)^2)^0.5)</f>
        <v>-161.96910939142106</v>
      </c>
      <c r="CW2191" s="53">
        <f t="shared" ref="CW2191" si="23301">((CP2191^2+CQ2191^2)^0.5)/((CP2194^2+CQ2194^2)^0.5)</f>
        <v>0.20787756172205782</v>
      </c>
    </row>
    <row r="2192" spans="1:101" ht="18" customHeight="1" thickBot="1">
      <c r="D2192" s="11"/>
      <c r="E2192" s="13"/>
      <c r="F2192" s="13"/>
      <c r="G2192" s="15"/>
      <c r="H2192" s="10"/>
      <c r="I2192" s="11"/>
      <c r="J2192" s="13"/>
      <c r="K2192" s="13"/>
      <c r="L2192" s="15"/>
      <c r="N2192" s="5"/>
      <c r="Q2192" s="6"/>
      <c r="S2192" s="11"/>
      <c r="T2192" s="13"/>
      <c r="U2192" s="13"/>
      <c r="V2192" s="15"/>
      <c r="W2192" s="20"/>
      <c r="X2192" s="5"/>
      <c r="AA2192" s="6"/>
      <c r="AB2192" s="20"/>
      <c r="AC2192" s="11"/>
      <c r="AD2192" s="13"/>
      <c r="AE2192" s="13"/>
      <c r="AF2192" s="15"/>
      <c r="AG2192" s="20"/>
      <c r="AH2192" s="5"/>
      <c r="AK2192" s="6"/>
      <c r="AL2192" s="20"/>
      <c r="AM2192" s="11"/>
      <c r="AN2192" s="13"/>
      <c r="AO2192" s="13"/>
      <c r="AP2192" s="15"/>
      <c r="AR2192" s="5"/>
      <c r="AU2192" s="6"/>
      <c r="AW2192" s="11"/>
      <c r="AX2192" s="13"/>
      <c r="AY2192" s="13"/>
      <c r="AZ2192" s="15"/>
      <c r="BA2192" s="20"/>
      <c r="BB2192" s="5"/>
      <c r="BE2192" s="6"/>
      <c r="BG2192" s="11"/>
      <c r="BH2192" s="13"/>
      <c r="BI2192" s="13"/>
      <c r="BJ2192" s="15"/>
      <c r="BL2192" s="5"/>
      <c r="BO2192" s="6"/>
      <c r="BQ2192" s="11"/>
      <c r="BR2192" s="13"/>
      <c r="BS2192" s="13"/>
      <c r="BT2192" s="15"/>
      <c r="BU2192" s="20"/>
      <c r="BV2192" s="5"/>
      <c r="BY2192" s="6"/>
      <c r="CA2192" s="11"/>
      <c r="CB2192" s="13"/>
      <c r="CC2192" s="13"/>
      <c r="CD2192" s="15"/>
      <c r="CF2192" s="5"/>
      <c r="CI2192" s="6"/>
      <c r="CK2192" s="11"/>
      <c r="CL2192" s="13"/>
      <c r="CM2192" s="13"/>
      <c r="CN2192" s="15"/>
      <c r="CP2192" s="5"/>
      <c r="CS2192" s="6"/>
      <c r="CW2192" s="54"/>
    </row>
    <row r="2193" spans="1:101" ht="18" customHeight="1" thickBot="1">
      <c r="D2193" s="11" t="s">
        <v>101</v>
      </c>
      <c r="E2193" s="13"/>
      <c r="F2193" s="13" t="s">
        <v>102</v>
      </c>
      <c r="G2193" s="15"/>
      <c r="H2193" s="10"/>
      <c r="I2193" s="11" t="s">
        <v>106</v>
      </c>
      <c r="J2193" s="13"/>
      <c r="K2193" s="13" t="s">
        <v>105</v>
      </c>
      <c r="L2193" s="15"/>
      <c r="N2193" s="194" t="s">
        <v>16</v>
      </c>
      <c r="O2193" s="195"/>
      <c r="P2193" s="196" t="s">
        <v>17</v>
      </c>
      <c r="Q2193" s="197"/>
      <c r="S2193" s="11" t="s">
        <v>4</v>
      </c>
      <c r="T2193" s="13"/>
      <c r="U2193" s="13" t="s">
        <v>5</v>
      </c>
      <c r="V2193" s="15"/>
      <c r="W2193" s="20"/>
      <c r="X2193" s="194" t="s">
        <v>111</v>
      </c>
      <c r="Y2193" s="195"/>
      <c r="Z2193" s="196" t="s">
        <v>110</v>
      </c>
      <c r="AA2193" s="197"/>
      <c r="AB2193" s="20"/>
      <c r="AC2193" s="11" t="s">
        <v>18</v>
      </c>
      <c r="AD2193" s="13"/>
      <c r="AE2193" s="13" t="s">
        <v>19</v>
      </c>
      <c r="AF2193" s="15"/>
      <c r="AG2193" s="20"/>
      <c r="AH2193" s="194" t="s">
        <v>114</v>
      </c>
      <c r="AI2193" s="195"/>
      <c r="AJ2193" s="196" t="s">
        <v>115</v>
      </c>
      <c r="AK2193" s="197"/>
      <c r="AL2193" s="20"/>
      <c r="AM2193" s="11" t="s">
        <v>138</v>
      </c>
      <c r="AN2193" s="13"/>
      <c r="AO2193" s="13" t="s">
        <v>137</v>
      </c>
      <c r="AP2193" s="15"/>
      <c r="AR2193" s="194" t="s">
        <v>117</v>
      </c>
      <c r="AS2193" s="195"/>
      <c r="AT2193" s="196" t="s">
        <v>118</v>
      </c>
      <c r="AU2193" s="197"/>
      <c r="AV2193" s="36"/>
      <c r="AW2193" s="11" t="s">
        <v>142</v>
      </c>
      <c r="AX2193" s="13"/>
      <c r="AY2193" s="13" t="s">
        <v>141</v>
      </c>
      <c r="AZ2193" s="15"/>
      <c r="BA2193" s="20"/>
      <c r="BB2193" s="194" t="s">
        <v>122</v>
      </c>
      <c r="BC2193" s="195"/>
      <c r="BD2193" s="196" t="s">
        <v>121</v>
      </c>
      <c r="BE2193" s="197"/>
      <c r="BF2193" s="36"/>
      <c r="BG2193" s="11" t="s">
        <v>145</v>
      </c>
      <c r="BH2193" s="13"/>
      <c r="BI2193" s="13" t="s">
        <v>146</v>
      </c>
      <c r="BJ2193" s="15"/>
      <c r="BK2193" s="36"/>
      <c r="BL2193" s="194" t="s">
        <v>125</v>
      </c>
      <c r="BM2193" s="195"/>
      <c r="BN2193" s="196" t="s">
        <v>126</v>
      </c>
      <c r="BO2193" s="197"/>
      <c r="BP2193" s="36"/>
      <c r="BQ2193" s="11" t="s">
        <v>150</v>
      </c>
      <c r="BR2193" s="13"/>
      <c r="BS2193" s="13" t="s">
        <v>149</v>
      </c>
      <c r="BT2193" s="15"/>
      <c r="BU2193" s="20"/>
      <c r="BV2193" s="194" t="s">
        <v>129</v>
      </c>
      <c r="BW2193" s="195"/>
      <c r="BX2193" s="196" t="s">
        <v>130</v>
      </c>
      <c r="BY2193" s="197"/>
      <c r="BZ2193" s="36"/>
      <c r="CA2193" s="11" t="s">
        <v>154</v>
      </c>
      <c r="CB2193" s="13"/>
      <c r="CC2193" s="13" t="s">
        <v>153</v>
      </c>
      <c r="CD2193" s="15"/>
      <c r="CE2193" s="36"/>
      <c r="CF2193" s="194" t="s">
        <v>134</v>
      </c>
      <c r="CG2193" s="195"/>
      <c r="CH2193" s="196" t="s">
        <v>133</v>
      </c>
      <c r="CI2193" s="197"/>
      <c r="CK2193" s="11" t="s">
        <v>159</v>
      </c>
      <c r="CL2193" s="13"/>
      <c r="CM2193" s="13" t="s">
        <v>158</v>
      </c>
      <c r="CN2193" s="15"/>
      <c r="CP2193" s="109" t="s">
        <v>161</v>
      </c>
      <c r="CQ2193" s="110"/>
      <c r="CR2193" s="111" t="s">
        <v>162</v>
      </c>
      <c r="CS2193" s="112"/>
      <c r="CU2193" s="38" t="s">
        <v>29</v>
      </c>
      <c r="CW2193" s="55" t="s">
        <v>47</v>
      </c>
    </row>
    <row r="2194" spans="1:101" ht="18" customHeight="1" thickTop="1" thickBot="1">
      <c r="D2194" s="16">
        <v>0</v>
      </c>
      <c r="E2194" s="17">
        <f t="shared" ref="E2194" si="23302">$B2191*$E$4</f>
        <v>4.9276039999999997</v>
      </c>
      <c r="F2194" s="18">
        <v>1</v>
      </c>
      <c r="G2194" s="19">
        <v>0</v>
      </c>
      <c r="H2194" s="10"/>
      <c r="I2194" s="16">
        <v>0</v>
      </c>
      <c r="J2194" s="17">
        <v>0</v>
      </c>
      <c r="K2194" s="18">
        <v>1</v>
      </c>
      <c r="L2194" s="19">
        <v>0</v>
      </c>
      <c r="N2194" s="1">
        <f t="shared" ref="N2194" si="23303">D2194*I2191+F2194*I2194-E2194*J2191-G2194*J2194</f>
        <v>0</v>
      </c>
      <c r="O2194" s="4">
        <f t="shared" ref="O2194" si="23304">(D2194*J2191+E2194*I2191+F2194*J2194+G2194*I2194)</f>
        <v>4.9276039999999997</v>
      </c>
      <c r="P2194" s="2">
        <f t="shared" ref="P2194" si="23305">D2194*K2191+F2194*K2194-E2194*L2191-G2194*L2194</f>
        <v>-41.542922473567998</v>
      </c>
      <c r="Q2194" s="3">
        <f t="shared" ref="Q2194" si="23306">(D2194*L2191+E2194*K2191+F2194*L2194+G2194*K2194)</f>
        <v>0</v>
      </c>
      <c r="S2194" s="16">
        <v>0</v>
      </c>
      <c r="T2194" s="17">
        <f t="shared" ref="T2194" si="23307">$B2191*$T$4</f>
        <v>10.917104</v>
      </c>
      <c r="U2194" s="18">
        <v>1</v>
      </c>
      <c r="V2194" s="19">
        <v>0</v>
      </c>
      <c r="W2194" s="20"/>
      <c r="X2194" s="1">
        <f t="shared" ref="X2194" si="23308">N2194*S2191+P2194*S2194-O2194*T2191-Q2194*T2194</f>
        <v>0</v>
      </c>
      <c r="Y2194" s="4">
        <f t="shared" ref="Y2194" si="23309">(N2194*T2191+O2194*S2191+P2194*T2194+Q2194*S2194)</f>
        <v>-448.60080110787914</v>
      </c>
      <c r="Z2194" s="2">
        <f t="shared" ref="Z2194" si="23310">N2194*U2191+P2194*U2194-O2194*V2191-Q2194*V2194</f>
        <v>-41.542922473567998</v>
      </c>
      <c r="AA2194" s="3">
        <f t="shared" ref="AA2194" si="23311">(N2194*V2191+O2194*U2191+P2194*V2194+Q2194*U2194)</f>
        <v>0</v>
      </c>
      <c r="AB2194" s="20"/>
      <c r="AC2194" s="16">
        <v>0</v>
      </c>
      <c r="AD2194" s="17">
        <v>0</v>
      </c>
      <c r="AE2194" s="18">
        <v>1</v>
      </c>
      <c r="AF2194" s="19">
        <v>0</v>
      </c>
      <c r="AG2194" s="20"/>
      <c r="AH2194" s="1">
        <f t="shared" ref="AH2194" si="23312">X2194*AC2191+Z2194*AC2194-Y2194*AD2191-AA2194*AD2194</f>
        <v>0</v>
      </c>
      <c r="AI2194" s="4">
        <f t="shared" ref="AI2194" si="23313">(X2194*AD2191+Y2194*AC2191+Z2194*AD2194+AA2194*AC2194)</f>
        <v>-448.60080110787914</v>
      </c>
      <c r="AJ2194" s="2">
        <f t="shared" ref="AJ2194" si="23314">X2194*AE2191+Z2194*AE2194-Y2194*AF2191-AA2194*AF2194</f>
        <v>4606.2146121562855</v>
      </c>
      <c r="AK2194" s="3">
        <f t="shared" ref="AK2194" si="23315">(X2194*AF2191+Y2194*AE2191+Z2194*AF2194+AA2194*AE2194)</f>
        <v>0</v>
      </c>
      <c r="AL2194" s="20"/>
      <c r="AM2194" s="16">
        <v>0</v>
      </c>
      <c r="AN2194" s="17">
        <f t="shared" ref="AN2194" si="23316">$B2191*$AN$4</f>
        <v>11.529847999999999</v>
      </c>
      <c r="AO2194" s="18">
        <v>1</v>
      </c>
      <c r="AP2194" s="19">
        <v>0</v>
      </c>
      <c r="AR2194" s="1">
        <f t="shared" ref="AR2194" si="23317">AH2194*AM2191+AJ2194*AM2194-AI2194*AN2191-AK2194*AN2194</f>
        <v>0</v>
      </c>
      <c r="AS2194" s="4">
        <f t="shared" ref="AS2194" si="23318">(AH2194*AN2191+AI2194*AM2191+AJ2194*AN2194+AK2194*AM2194)</f>
        <v>52660.353532433037</v>
      </c>
      <c r="AT2194" s="2">
        <f t="shared" ref="AT2194" si="23319">AH2194*AO2191+AJ2194*AO2194-AI2194*AP2191-AK2194*AP2194</f>
        <v>4606.2146121562855</v>
      </c>
      <c r="AU2194" s="3">
        <f t="shared" ref="AU2194" si="23320">(AH2194*AP2191+AI2194*AO2191+AJ2194*AP2194+AK2194*AO2194)</f>
        <v>0</v>
      </c>
      <c r="AV2194" s="20"/>
      <c r="AW2194" s="16">
        <v>0</v>
      </c>
      <c r="AX2194" s="17">
        <v>0</v>
      </c>
      <c r="AY2194" s="18">
        <v>1</v>
      </c>
      <c r="AZ2194" s="19">
        <v>0</v>
      </c>
      <c r="BA2194" s="20"/>
      <c r="BB2194" s="1">
        <f t="shared" ref="BB2194" si="23321">AR2194*AW2191+AT2194*AW2194-AS2194*AX2191-AU2194*AX2194</f>
        <v>0</v>
      </c>
      <c r="BC2194" s="4">
        <f t="shared" ref="BC2194" si="23322">(AR2194*AX2191+AS2194*AW2191+AT2194*AX2194+AU2194*AW2194)</f>
        <v>52660.353532433037</v>
      </c>
      <c r="BD2194" s="2">
        <f t="shared" ref="BD2194" si="23323">AR2194*AY2191+AT2194*AY2194-AS2194*AZ2191-AU2194*AZ2194</f>
        <v>-540984.7747534191</v>
      </c>
      <c r="BE2194" s="3">
        <f t="shared" ref="BE2194" si="23324">(AR2194*AZ2191+AS2194*AY2191+AT2194*AZ2194+AU2194*AY2194)</f>
        <v>0</v>
      </c>
      <c r="BF2194" s="20"/>
      <c r="BG2194" s="16">
        <v>0</v>
      </c>
      <c r="BH2194" s="17">
        <f t="shared" ref="BH2194" si="23325">$B2191*$BH$4</f>
        <v>10.917104</v>
      </c>
      <c r="BI2194" s="18">
        <v>1</v>
      </c>
      <c r="BJ2194" s="19">
        <v>0</v>
      </c>
      <c r="BK2194" s="20"/>
      <c r="BL2194" s="1">
        <f t="shared" ref="BL2194" si="23326">BB2194*BG2191+BD2194*BG2194-BC2194*BH2191-BE2194*BH2194</f>
        <v>0</v>
      </c>
      <c r="BM2194" s="4">
        <f t="shared" ref="BM2194" si="23327">(BB2194*BH2191+BC2194*BG2191+BD2194*BH2194+BE2194*BG2194)</f>
        <v>-5853326.6948672179</v>
      </c>
      <c r="BN2194" s="2">
        <f t="shared" ref="BN2194" si="23328">BB2194*BI2191+BD2194*BI2194-BC2194*BJ2191-BE2194*BJ2194</f>
        <v>-540984.7747534191</v>
      </c>
      <c r="BO2194" s="3">
        <f t="shared" ref="BO2194" si="23329">(BB2194*BJ2191+BC2194*BI2191+BD2194*BJ2194+BE2194*BI2194)</f>
        <v>0</v>
      </c>
      <c r="BP2194" s="20"/>
      <c r="BQ2194" s="16">
        <v>0</v>
      </c>
      <c r="BR2194" s="17">
        <v>0</v>
      </c>
      <c r="BS2194" s="18">
        <v>1</v>
      </c>
      <c r="BT2194" s="19">
        <v>0</v>
      </c>
      <c r="BU2194" s="20"/>
      <c r="BV2194" s="1">
        <f t="shared" ref="BV2194" si="23330">BL2194*BQ2191+BN2194*BQ2194-BM2194*BR2191-BO2194*BR2194</f>
        <v>0</v>
      </c>
      <c r="BW2194" s="4">
        <f t="shared" ref="BW2194" si="23331">(BL2194*BR2191+BM2194*BQ2191+BN2194*BR2194+BO2194*BQ2194)</f>
        <v>-5853326.6948672179</v>
      </c>
      <c r="BX2194" s="2">
        <f t="shared" ref="BX2194" si="23332">BL2194*BS2191+BN2194*BS2194-BM2194*BT2191-BO2194*BT2194</f>
        <v>49994249.751438633</v>
      </c>
      <c r="BY2194" s="3">
        <f t="shared" ref="BY2194" si="23333">(BL2194*BT2191+BM2194*BS2191+BN2194*BT2194+BO2194*BS2194)</f>
        <v>0</v>
      </c>
      <c r="BZ2194" s="20"/>
      <c r="CA2194" s="16">
        <v>0</v>
      </c>
      <c r="CB2194" s="17">
        <f t="shared" ref="CB2194" si="23334">$B2191*$CB$4</f>
        <v>4.9276039999999997</v>
      </c>
      <c r="CC2194" s="18">
        <v>1</v>
      </c>
      <c r="CD2194" s="19">
        <v>0</v>
      </c>
      <c r="CE2194" s="20"/>
      <c r="CF2194" s="1">
        <f t="shared" ref="CF2194" si="23335">BV2194*CA2191+BX2194*CA2194-BW2194*CB2191-BY2194*CB2194</f>
        <v>0</v>
      </c>
      <c r="CG2194" s="4">
        <f t="shared" ref="CG2194" si="23336">(BV2194*CB2191+BW2194*CA2191+BX2194*CB2194+BY2194*CA2194)</f>
        <v>240498538.35732079</v>
      </c>
      <c r="CH2194" s="2">
        <f t="shared" ref="CH2194" si="23337">BV2194*CC2191+BX2194*CC2194-BW2194*CD2191-BY2194*CD2194</f>
        <v>49994249.751438633</v>
      </c>
      <c r="CI2194" s="3">
        <f t="shared" ref="CI2194" si="23338">(BV2194*CD2191+BW2194*CC2191+BX2194*CD2194+BY2194*CC2194)</f>
        <v>0</v>
      </c>
      <c r="CK2194" s="16">
        <f t="shared" ref="CK2194" si="23339">1/$CL$4</f>
        <v>1</v>
      </c>
      <c r="CL2194" s="17">
        <v>0</v>
      </c>
      <c r="CM2194" s="18">
        <v>1</v>
      </c>
      <c r="CN2194" s="19">
        <v>0</v>
      </c>
      <c r="CP2194" s="1">
        <f t="shared" ref="CP2194" si="23340">CF2194*CK2191+CH2194*CK2194-CG2194*CL2191-CI2194*CL2194</f>
        <v>49994249.751438633</v>
      </c>
      <c r="CQ2194" s="4">
        <f t="shared" ref="CQ2194" si="23341">(CF2194*CL2191+CG2194*CK2191+CH2194*CL2194+CI2194*CK2194)</f>
        <v>240498538.35732079</v>
      </c>
      <c r="CR2194" s="2">
        <f t="shared" ref="CR2194" si="23342">CF2194*CM2191+CH2194*CM2194-CG2194*CN2191-CI2194*CN2194</f>
        <v>49994249.751438633</v>
      </c>
      <c r="CS2194" s="3">
        <f t="shared" ref="CS2194" si="23343">(CF2194*CN2191+CG2194*CM2191+CH2194*CN2194+CI2194*CM2194)</f>
        <v>0</v>
      </c>
      <c r="CU2194" s="39">
        <f t="shared" ref="CU2194" si="23344">(180/PI())*ATAN(-1*(CQ2191/CP2191))</f>
        <v>11.743259130219048</v>
      </c>
      <c r="CW2194" s="56">
        <f t="shared" ref="CW2194" si="23345">20*LOG(((1-(10^(CU2191/20)^2)*(1-((1-CW2191)/(1+CW2191))^2))^0.5))</f>
        <v>0</v>
      </c>
    </row>
    <row r="2195" spans="1:101" ht="18" customHeight="1">
      <c r="E2195" s="20"/>
      <c r="F2195" s="20"/>
      <c r="G2195" s="20"/>
      <c r="H2195" s="20"/>
      <c r="I2195" s="20"/>
      <c r="J2195" s="20"/>
      <c r="K2195" s="20"/>
      <c r="L2195" s="20"/>
      <c r="M2195" s="20"/>
      <c r="N2195" s="20"/>
      <c r="O2195" s="20"/>
      <c r="P2195" s="20"/>
      <c r="Q2195" s="20"/>
      <c r="R2195" s="20"/>
      <c r="S2195" s="20"/>
      <c r="T2195" s="20"/>
      <c r="U2195" s="20"/>
      <c r="V2195" s="20"/>
      <c r="W2195" s="20"/>
      <c r="X2195" s="20"/>
      <c r="Y2195" s="20"/>
      <c r="Z2195" s="20"/>
      <c r="AA2195" s="20"/>
      <c r="AB2195" s="30"/>
      <c r="AC2195" s="20"/>
      <c r="AD2195" s="20"/>
      <c r="AE2195" s="20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</row>
    <row r="2196" spans="1:101" ht="18" customHeight="1"/>
    <row r="2197" spans="1:101" ht="18" customHeight="1" thickBot="1">
      <c r="A2197" s="23"/>
      <c r="B2197" s="23"/>
      <c r="C2197" s="23"/>
      <c r="D2197" s="20" t="s">
        <v>6</v>
      </c>
      <c r="E2197" s="20"/>
      <c r="F2197" s="20"/>
      <c r="G2197" s="20"/>
      <c r="H2197" s="20"/>
      <c r="I2197" s="20" t="s">
        <v>7</v>
      </c>
      <c r="J2197" s="20"/>
      <c r="K2197" s="20"/>
      <c r="L2197" s="20"/>
      <c r="M2197" s="23"/>
      <c r="N2197" s="23"/>
      <c r="O2197" s="24" t="s">
        <v>8</v>
      </c>
      <c r="P2197" s="23"/>
      <c r="Q2197" s="23"/>
      <c r="R2197" s="23"/>
      <c r="S2197" s="20"/>
      <c r="T2197" s="20" t="s">
        <v>9</v>
      </c>
      <c r="U2197" s="23"/>
      <c r="V2197" s="23"/>
      <c r="W2197" s="23"/>
      <c r="X2197" s="23"/>
      <c r="Y2197" s="24" t="s">
        <v>10</v>
      </c>
      <c r="Z2197" s="23"/>
      <c r="AA2197" s="23"/>
      <c r="AB2197" s="23"/>
      <c r="AC2197" s="24" t="s">
        <v>11</v>
      </c>
      <c r="AD2197" s="20"/>
      <c r="AE2197" s="20"/>
      <c r="AF2197" s="20"/>
      <c r="AG2197" s="20"/>
      <c r="AH2197" s="23"/>
      <c r="AI2197" s="24" t="s">
        <v>12</v>
      </c>
      <c r="AJ2197" s="23"/>
      <c r="AK2197" s="23"/>
      <c r="AL2197" s="20"/>
      <c r="AM2197" s="24" t="s">
        <v>21</v>
      </c>
      <c r="AN2197" s="20"/>
      <c r="AO2197" s="23"/>
      <c r="AP2197" s="23"/>
      <c r="AQ2197" s="23"/>
      <c r="AR2197" s="23"/>
      <c r="AS2197" s="24" t="s">
        <v>87</v>
      </c>
      <c r="AT2197" s="23"/>
      <c r="AU2197" s="23"/>
      <c r="AV2197" s="23"/>
      <c r="AW2197" s="24" t="s">
        <v>22</v>
      </c>
      <c r="AX2197" s="20"/>
      <c r="AY2197" s="20"/>
      <c r="AZ2197" s="20"/>
      <c r="BA2197" s="20"/>
      <c r="BB2197" s="23"/>
      <c r="BC2197" s="24" t="s">
        <v>13</v>
      </c>
      <c r="BD2197" s="23"/>
      <c r="BE2197" s="23"/>
      <c r="BF2197" s="23"/>
      <c r="BG2197" s="24" t="s">
        <v>23</v>
      </c>
      <c r="BH2197" s="20"/>
      <c r="BI2197" s="23"/>
      <c r="BJ2197" s="23"/>
      <c r="BK2197" s="23"/>
      <c r="BL2197" s="23"/>
      <c r="BM2197" s="24" t="s">
        <v>24</v>
      </c>
      <c r="BN2197" s="23"/>
      <c r="BO2197" s="23"/>
      <c r="BP2197" s="23"/>
      <c r="BQ2197" s="24" t="s">
        <v>22</v>
      </c>
      <c r="BR2197" s="20"/>
      <c r="BS2197" s="20"/>
      <c r="BT2197" s="20"/>
      <c r="BU2197" s="20"/>
      <c r="BV2197" s="23"/>
      <c r="BW2197" s="24" t="s">
        <v>25</v>
      </c>
      <c r="BX2197" s="23"/>
      <c r="BY2197" s="23"/>
      <c r="BZ2197" s="23"/>
      <c r="CA2197" s="24" t="s">
        <v>23</v>
      </c>
      <c r="CB2197" s="20"/>
      <c r="CC2197" s="23"/>
      <c r="CD2197" s="23"/>
      <c r="CE2197" s="23"/>
      <c r="CF2197" s="23"/>
      <c r="CG2197" s="24" t="s">
        <v>88</v>
      </c>
      <c r="CH2197" s="23"/>
      <c r="CI2197" s="23"/>
      <c r="CJ2197" s="23"/>
      <c r="CK2197" s="24" t="s">
        <v>155</v>
      </c>
      <c r="CL2197" s="24"/>
      <c r="CM2197" s="23"/>
      <c r="CN2197" s="23"/>
      <c r="CO2197" s="23"/>
      <c r="CP2197" s="23"/>
      <c r="CQ2197" s="24" t="s">
        <v>89</v>
      </c>
      <c r="CR2197" s="23"/>
      <c r="CS2197" s="23"/>
    </row>
    <row r="2198" spans="1:101" ht="18" customHeight="1" thickBot="1">
      <c r="A2198" s="23"/>
      <c r="B2198" s="33"/>
      <c r="C2198" s="23"/>
      <c r="D2198" s="7" t="s">
        <v>99</v>
      </c>
      <c r="E2198" s="8"/>
      <c r="F2198" s="8" t="s">
        <v>100</v>
      </c>
      <c r="G2198" s="9"/>
      <c r="H2198" s="10"/>
      <c r="I2198" s="7" t="s">
        <v>103</v>
      </c>
      <c r="J2198" s="8"/>
      <c r="K2198" s="8" t="s">
        <v>104</v>
      </c>
      <c r="L2198" s="9"/>
      <c r="M2198" s="23"/>
      <c r="N2198" s="194" t="s">
        <v>74</v>
      </c>
      <c r="O2198" s="195"/>
      <c r="P2198" s="196" t="s">
        <v>75</v>
      </c>
      <c r="Q2198" s="197"/>
      <c r="R2198" s="23"/>
      <c r="S2198" s="7" t="s">
        <v>2</v>
      </c>
      <c r="T2198" s="8"/>
      <c r="U2198" s="8" t="s">
        <v>3</v>
      </c>
      <c r="V2198" s="9"/>
      <c r="W2198" s="20"/>
      <c r="X2198" s="194" t="s">
        <v>108</v>
      </c>
      <c r="Y2198" s="195"/>
      <c r="Z2198" s="196" t="s">
        <v>109</v>
      </c>
      <c r="AA2198" s="197"/>
      <c r="AB2198" s="20"/>
      <c r="AC2198" s="7" t="s">
        <v>107</v>
      </c>
      <c r="AD2198" s="8"/>
      <c r="AE2198" s="8" t="s">
        <v>14</v>
      </c>
      <c r="AF2198" s="9"/>
      <c r="AG2198" s="20"/>
      <c r="AH2198" s="194" t="s">
        <v>112</v>
      </c>
      <c r="AI2198" s="195"/>
      <c r="AJ2198" s="196" t="s">
        <v>113</v>
      </c>
      <c r="AK2198" s="197"/>
      <c r="AL2198" s="20"/>
      <c r="AM2198" s="106" t="s">
        <v>135</v>
      </c>
      <c r="AN2198" s="107"/>
      <c r="AO2198" s="107" t="s">
        <v>136</v>
      </c>
      <c r="AP2198" s="108"/>
      <c r="AQ2198" s="23"/>
      <c r="AR2198" s="194" t="s">
        <v>116</v>
      </c>
      <c r="AS2198" s="195"/>
      <c r="AT2198" s="196" t="s">
        <v>0</v>
      </c>
      <c r="AU2198" s="197"/>
      <c r="AV2198" s="36"/>
      <c r="AW2198" s="7" t="s">
        <v>139</v>
      </c>
      <c r="AX2198" s="8"/>
      <c r="AY2198" s="8" t="s">
        <v>140</v>
      </c>
      <c r="AZ2198" s="9"/>
      <c r="BA2198" s="20"/>
      <c r="BB2198" s="194" t="s">
        <v>119</v>
      </c>
      <c r="BC2198" s="195"/>
      <c r="BD2198" s="196" t="s">
        <v>120</v>
      </c>
      <c r="BE2198" s="197"/>
      <c r="BF2198" s="36"/>
      <c r="BG2198" s="190" t="s">
        <v>143</v>
      </c>
      <c r="BH2198" s="191"/>
      <c r="BI2198" s="192" t="s">
        <v>144</v>
      </c>
      <c r="BJ2198" s="193"/>
      <c r="BK2198" s="36"/>
      <c r="BL2198" s="194" t="s">
        <v>123</v>
      </c>
      <c r="BM2198" s="195"/>
      <c r="BN2198" s="196" t="s">
        <v>124</v>
      </c>
      <c r="BO2198" s="197"/>
      <c r="BP2198" s="36"/>
      <c r="BQ2198" s="7" t="s">
        <v>147</v>
      </c>
      <c r="BR2198" s="8"/>
      <c r="BS2198" s="8" t="s">
        <v>148</v>
      </c>
      <c r="BT2198" s="9"/>
      <c r="BU2198" s="20"/>
      <c r="BV2198" s="194" t="s">
        <v>127</v>
      </c>
      <c r="BW2198" s="195"/>
      <c r="BX2198" s="196" t="s">
        <v>128</v>
      </c>
      <c r="BY2198" s="197"/>
      <c r="BZ2198" s="36"/>
      <c r="CA2198" s="7" t="s">
        <v>151</v>
      </c>
      <c r="CB2198" s="8"/>
      <c r="CC2198" s="8" t="s">
        <v>152</v>
      </c>
      <c r="CD2198" s="9"/>
      <c r="CE2198" s="36"/>
      <c r="CF2198" s="194" t="s">
        <v>131</v>
      </c>
      <c r="CG2198" s="195"/>
      <c r="CH2198" s="196" t="s">
        <v>132</v>
      </c>
      <c r="CI2198" s="197"/>
      <c r="CJ2198" s="23"/>
      <c r="CK2198" s="7" t="s">
        <v>156</v>
      </c>
      <c r="CL2198" s="8"/>
      <c r="CM2198" s="8" t="s">
        <v>157</v>
      </c>
      <c r="CN2198" s="9"/>
      <c r="CO2198" s="23"/>
      <c r="CP2198" s="194" t="s">
        <v>160</v>
      </c>
      <c r="CQ2198" s="195"/>
      <c r="CR2198" s="196" t="s">
        <v>132</v>
      </c>
      <c r="CS2198" s="197"/>
      <c r="CU2198" s="26" t="s">
        <v>15</v>
      </c>
      <c r="CW2198" s="52" t="s">
        <v>46</v>
      </c>
    </row>
    <row r="2199" spans="1:101" ht="18" customHeight="1" thickTop="1" thickBot="1">
      <c r="B2199" s="34">
        <v>6.1</v>
      </c>
      <c r="D2199" s="11">
        <v>1</v>
      </c>
      <c r="E2199" s="12">
        <v>0</v>
      </c>
      <c r="F2199" s="13">
        <v>0</v>
      </c>
      <c r="G2199" s="14">
        <v>0</v>
      </c>
      <c r="H2199" s="10"/>
      <c r="I2199" s="11">
        <v>1</v>
      </c>
      <c r="J2199" s="12">
        <v>0</v>
      </c>
      <c r="K2199" s="13">
        <v>0</v>
      </c>
      <c r="L2199" s="40">
        <f t="shared" ref="L2199" si="23346">$B2199*$J$4</f>
        <v>8.7049439999999993</v>
      </c>
      <c r="N2199" s="1">
        <f t="shared" ref="N2199" si="23347">D2199*I2199+F2199*I2202-E2199*J2199-G2199*J2202</f>
        <v>1</v>
      </c>
      <c r="O2199" s="4">
        <f t="shared" ref="O2199" si="23348">(D2199*J2199+E2199*I2199+F2199*J2202+G2199*I2202)</f>
        <v>0</v>
      </c>
      <c r="P2199" s="2">
        <f t="shared" ref="P2199" si="23349">D2199*K2199+F2199*K2202-E2199*L2199-G2199*L2202</f>
        <v>0</v>
      </c>
      <c r="Q2199" s="3">
        <f t="shared" ref="Q2199" si="23350">(D2199*L2199+E2199*K2199+F2199*L2202+G2199*K2202)</f>
        <v>8.7049439999999993</v>
      </c>
      <c r="S2199" s="11">
        <v>1</v>
      </c>
      <c r="T2199" s="12">
        <v>0</v>
      </c>
      <c r="U2199" s="13">
        <v>0</v>
      </c>
      <c r="V2199" s="13">
        <v>0</v>
      </c>
      <c r="W2199" s="20"/>
      <c r="X2199" s="1">
        <f t="shared" ref="X2199" si="23351">N2199*S2199+P2199*S2202-O2199*T2199-Q2199*T2202</f>
        <v>-94.818173829631988</v>
      </c>
      <c r="Y2199" s="4">
        <f t="shared" ref="Y2199" si="23352">(N2199*T2199+O2199*S2199+P2199*T2202+Q2199*S2202)</f>
        <v>0</v>
      </c>
      <c r="Z2199" s="2">
        <f t="shared" ref="Z2199" si="23353">N2199*U2199+P2199*U2202-O2199*V2199-Q2199*V2202</f>
        <v>0</v>
      </c>
      <c r="AA2199" s="3">
        <f t="shared" ref="AA2199" si="23354">(N2199*V2199+O2199*U2199+P2199*V2202+Q2199*U2202)</f>
        <v>8.7049439999999993</v>
      </c>
      <c r="AB2199" s="20"/>
      <c r="AC2199" s="11">
        <v>1</v>
      </c>
      <c r="AD2199" s="12">
        <v>0</v>
      </c>
      <c r="AE2199" s="13">
        <v>0</v>
      </c>
      <c r="AF2199" s="40">
        <f t="shared" ref="AF2199" si="23355">$B2199*$AD$4</f>
        <v>10.446189</v>
      </c>
      <c r="AG2199" s="20"/>
      <c r="AH2199" s="1">
        <f t="shared" ref="AH2199" si="23356">X2199*AC2199+Z2199*AC2202-Y2199*AD2199-AA2199*AD2202</f>
        <v>-94.818173829631988</v>
      </c>
      <c r="AI2199" s="4">
        <f t="shared" ref="AI2199" si="23357">(X2199*AD2199+Y2199*AC2199+Z2199*AD2202+AA2199*AC2202)</f>
        <v>0</v>
      </c>
      <c r="AJ2199" s="2">
        <f t="shared" ref="AJ2199" si="23358">X2199*AE2199+Z2199*AE2202-Y2199*AF2199-AA2199*AF2202</f>
        <v>0</v>
      </c>
      <c r="AK2199" s="3">
        <f t="shared" ref="AK2199" si="23359">(X2199*AF2199+Y2199*AE2199+Z2199*AF2202+AA2199*AE2202)</f>
        <v>-981.78362045918959</v>
      </c>
      <c r="AL2199" s="20"/>
      <c r="AM2199" s="11">
        <v>1</v>
      </c>
      <c r="AN2199" s="12">
        <v>0</v>
      </c>
      <c r="AO2199" s="13">
        <v>0</v>
      </c>
      <c r="AP2199" s="14">
        <v>0</v>
      </c>
      <c r="AR2199" s="1">
        <f t="shared" ref="AR2199" si="23360">AH2199*AM2199+AJ2199*AM2202-AI2199*AN2199-AK2199*AN2202</f>
        <v>11318.54993658083</v>
      </c>
      <c r="AS2199" s="4">
        <f t="shared" ref="AS2199" si="23361">(AH2199*AN2199+AI2199*AM2199+AJ2199*AN2202+AK2199*AM2202)</f>
        <v>0</v>
      </c>
      <c r="AT2199" s="2">
        <f t="shared" ref="AT2199" si="23362">AH2199*AO2199+AJ2199*AO2202-AI2199*AP2199-AK2199*AP2202</f>
        <v>0</v>
      </c>
      <c r="AU2199" s="3">
        <f t="shared" ref="AU2199" si="23363">(AH2199*AP2199+AI2199*AO2199+AJ2199*AP2202+AK2199*AO2202)</f>
        <v>-981.78362045918959</v>
      </c>
      <c r="AV2199" s="20"/>
      <c r="AW2199" s="11">
        <v>1</v>
      </c>
      <c r="AX2199" s="12">
        <v>0</v>
      </c>
      <c r="AY2199" s="13">
        <v>0</v>
      </c>
      <c r="AZ2199" s="40">
        <f t="shared" ref="AZ2199" si="23364">$B2199*$AX$4</f>
        <v>10.446189</v>
      </c>
      <c r="BA2199" s="20"/>
      <c r="BB2199" s="1">
        <f t="shared" ref="BB2199" si="23365">AR2199*AW2199+AT2199*AW2202-AS2199*AX2199-AU2199*AX2202</f>
        <v>11318.54993658083</v>
      </c>
      <c r="BC2199" s="4">
        <f t="shared" ref="BC2199" si="23366">(AR2199*AX2199+AS2199*AW2199+AT2199*AX2202+AU2199*AW2202)</f>
        <v>0</v>
      </c>
      <c r="BD2199" s="2">
        <f t="shared" ref="BD2199" si="23367">AR2199*AY2199+AT2199*AY2202-AS2199*AZ2199-AU2199*AZ2202</f>
        <v>0</v>
      </c>
      <c r="BE2199" s="3">
        <f t="shared" ref="BE2199" si="23368">(AR2199*AZ2199+AS2199*AY2199+AT2199*AZ2202+AU2199*AY2202)</f>
        <v>117253.92822300218</v>
      </c>
      <c r="BF2199" s="20"/>
      <c r="BG2199" s="11">
        <v>1</v>
      </c>
      <c r="BH2199" s="12">
        <v>0</v>
      </c>
      <c r="BI2199" s="13">
        <v>0</v>
      </c>
      <c r="BJ2199" s="14">
        <v>0</v>
      </c>
      <c r="BK2199" s="20"/>
      <c r="BL2199" s="1">
        <f t="shared" ref="BL2199" si="23369">BB2199*BG2199+BD2199*BG2202-BC2199*BH2199-BE2199*BH2202</f>
        <v>-1279333.8973024611</v>
      </c>
      <c r="BM2199" s="4">
        <f t="shared" ref="BM2199" si="23370">(BB2199*BH2199+BC2199*BG2199+BD2199*BH2202+BE2199*BG2202)</f>
        <v>0</v>
      </c>
      <c r="BN2199" s="2">
        <f t="shared" ref="BN2199" si="23371">BB2199*BI2199+BD2199*BI2202-BC2199*BJ2199-BE2199*BJ2202</f>
        <v>0</v>
      </c>
      <c r="BO2199" s="3">
        <f t="shared" ref="BO2199" si="23372">(BB2199*BJ2199+BC2199*BI2199+BD2199*BJ2202+BE2199*BI2202)</f>
        <v>117253.92822300218</v>
      </c>
      <c r="BP2199" s="20"/>
      <c r="BQ2199" s="11">
        <v>1</v>
      </c>
      <c r="BR2199" s="12">
        <v>0</v>
      </c>
      <c r="BS2199" s="13">
        <v>0</v>
      </c>
      <c r="BT2199" s="40">
        <f t="shared" ref="BT2199" si="23373">$B2199*BR$4</f>
        <v>8.7049439999999993</v>
      </c>
      <c r="BU2199" s="20"/>
      <c r="BV2199" s="1">
        <f t="shared" ref="BV2199" si="23374">BL2199*BQ2199+BN2199*BQ2202-BM2199*BR2199-BO2199*BR2202</f>
        <v>-1279333.8973024611</v>
      </c>
      <c r="BW2199" s="4">
        <f t="shared" ref="BW2199" si="23375">(BL2199*BR2199+BM2199*BQ2199+BN2199*BR2202+BO2199*BQ2202)</f>
        <v>0</v>
      </c>
      <c r="BX2199" s="2">
        <f t="shared" ref="BX2199" si="23376">BL2199*BS2199+BN2199*BS2202-BM2199*BT2199-BO2199*BT2202</f>
        <v>0</v>
      </c>
      <c r="BY2199" s="3">
        <f t="shared" ref="BY2199" si="23377">(BL2199*BT2199+BM2199*BS2199+BN2199*BT2202+BO2199*BS2202)</f>
        <v>-11019276.005096672</v>
      </c>
      <c r="BZ2199" s="20"/>
      <c r="CA2199" s="11">
        <v>1</v>
      </c>
      <c r="CB2199" s="12">
        <v>0</v>
      </c>
      <c r="CC2199" s="13">
        <v>0</v>
      </c>
      <c r="CD2199" s="14">
        <v>0</v>
      </c>
      <c r="CE2199" s="20"/>
      <c r="CF2199" s="1">
        <f t="shared" ref="CF2199" si="23378">BV2199*CA2199+BX2199*CA2202-BW2199*CB2199-BY2199*CB2202</f>
        <v>53468043.618547469</v>
      </c>
      <c r="CG2199" s="4">
        <f t="shared" ref="CG2199" si="23379">(BV2199*CB2199+BW2199*CA2199+BX2199*CB2202+BY2199*CA2202)</f>
        <v>0</v>
      </c>
      <c r="CH2199" s="2">
        <f t="shared" ref="CH2199" si="23380">BV2199*CC2199+BX2199*CC2202-BW2199*CD2199-BY2199*CD2202</f>
        <v>0</v>
      </c>
      <c r="CI2199" s="3">
        <f t="shared" ref="CI2199" si="23381">(BV2199*CD2199+BW2199*CC2199+BX2199*CD2202+BY2199*CC2202)</f>
        <v>-11019276.005096672</v>
      </c>
      <c r="CJ2199" s="28"/>
      <c r="CK2199" s="11">
        <v>1</v>
      </c>
      <c r="CL2199" s="12">
        <v>0</v>
      </c>
      <c r="CM2199" s="13">
        <v>0</v>
      </c>
      <c r="CN2199" s="14">
        <v>0</v>
      </c>
      <c r="CP2199" s="1">
        <f t="shared" ref="CP2199" si="23382">CF2199*CK2199+CH2199*CK2202-CG2199*CL2199-CI2199*CL2202</f>
        <v>53468043.618547469</v>
      </c>
      <c r="CQ2199" s="4">
        <f t="shared" ref="CQ2199" si="23383">(CF2199*CL2199+CG2199*CK2199+CH2199*CL2202+CI2199*CK2202)</f>
        <v>-11019276.005096672</v>
      </c>
      <c r="CR2199" s="2">
        <f t="shared" ref="CR2199" si="23384">CF2199*CM2199+CH2199*CM2202-CG2199*CN2199-CI2199*CN2202</f>
        <v>0</v>
      </c>
      <c r="CS2199" s="3">
        <f t="shared" ref="CS2199" si="23385">(CF2199*CN2199+CG2199*CM2199+CH2199*CN2202+CI2199*CM2202)</f>
        <v>-11019276.005096672</v>
      </c>
      <c r="CU2199" s="29">
        <f t="shared" ref="CU2199" si="23386">20*LOG(((1+$CL$4)/$CL$4)/((CP2199+CP2202)^2+(CQ2199+CQ2202)^2)^0.5)</f>
        <v>-162.62141066782931</v>
      </c>
      <c r="CW2199" s="53">
        <f t="shared" ref="CW2199" si="23387">((CP2199^2+CQ2199^2)^0.5)/((CP2202^2+CQ2202^2)^0.5)</f>
        <v>0.20609087707997253</v>
      </c>
    </row>
    <row r="2200" spans="1:101" ht="18" customHeight="1" thickBot="1">
      <c r="D2200" s="11"/>
      <c r="E2200" s="13"/>
      <c r="F2200" s="13"/>
      <c r="G2200" s="15"/>
      <c r="H2200" s="10"/>
      <c r="I2200" s="11"/>
      <c r="J2200" s="13"/>
      <c r="K2200" s="13"/>
      <c r="L2200" s="15"/>
      <c r="N2200" s="5"/>
      <c r="Q2200" s="6"/>
      <c r="S2200" s="11"/>
      <c r="T2200" s="13"/>
      <c r="U2200" s="13"/>
      <c r="V2200" s="15"/>
      <c r="W2200" s="20"/>
      <c r="X2200" s="5"/>
      <c r="AA2200" s="6"/>
      <c r="AB2200" s="20"/>
      <c r="AC2200" s="11"/>
      <c r="AD2200" s="13"/>
      <c r="AE2200" s="13"/>
      <c r="AF2200" s="15"/>
      <c r="AG2200" s="20"/>
      <c r="AH2200" s="5"/>
      <c r="AK2200" s="6"/>
      <c r="AL2200" s="20"/>
      <c r="AM2200" s="11"/>
      <c r="AN2200" s="13"/>
      <c r="AO2200" s="13"/>
      <c r="AP2200" s="15"/>
      <c r="AR2200" s="5"/>
      <c r="AU2200" s="6"/>
      <c r="AW2200" s="11"/>
      <c r="AX2200" s="13"/>
      <c r="AY2200" s="13"/>
      <c r="AZ2200" s="15"/>
      <c r="BA2200" s="20"/>
      <c r="BB2200" s="5"/>
      <c r="BE2200" s="6"/>
      <c r="BG2200" s="11"/>
      <c r="BH2200" s="13"/>
      <c r="BI2200" s="13"/>
      <c r="BJ2200" s="15"/>
      <c r="BL2200" s="5"/>
      <c r="BO2200" s="6"/>
      <c r="BQ2200" s="11"/>
      <c r="BR2200" s="13"/>
      <c r="BS2200" s="13"/>
      <c r="BT2200" s="15"/>
      <c r="BU2200" s="20"/>
      <c r="BV2200" s="5"/>
      <c r="BY2200" s="6"/>
      <c r="CA2200" s="11"/>
      <c r="CB2200" s="13"/>
      <c r="CC2200" s="13"/>
      <c r="CD2200" s="15"/>
      <c r="CF2200" s="5"/>
      <c r="CI2200" s="6"/>
      <c r="CK2200" s="11"/>
      <c r="CL2200" s="13"/>
      <c r="CM2200" s="13"/>
      <c r="CN2200" s="15"/>
      <c r="CP2200" s="5"/>
      <c r="CS2200" s="6"/>
      <c r="CW2200" s="54"/>
    </row>
    <row r="2201" spans="1:101" ht="18" customHeight="1" thickBot="1">
      <c r="D2201" s="11" t="s">
        <v>101</v>
      </c>
      <c r="E2201" s="13"/>
      <c r="F2201" s="13" t="s">
        <v>102</v>
      </c>
      <c r="G2201" s="15"/>
      <c r="H2201" s="10"/>
      <c r="I2201" s="11" t="s">
        <v>106</v>
      </c>
      <c r="J2201" s="13"/>
      <c r="K2201" s="13" t="s">
        <v>105</v>
      </c>
      <c r="L2201" s="15"/>
      <c r="N2201" s="194" t="s">
        <v>16</v>
      </c>
      <c r="O2201" s="195"/>
      <c r="P2201" s="196" t="s">
        <v>17</v>
      </c>
      <c r="Q2201" s="197"/>
      <c r="S2201" s="11" t="s">
        <v>4</v>
      </c>
      <c r="T2201" s="13"/>
      <c r="U2201" s="13" t="s">
        <v>5</v>
      </c>
      <c r="V2201" s="15"/>
      <c r="W2201" s="20"/>
      <c r="X2201" s="194" t="s">
        <v>111</v>
      </c>
      <c r="Y2201" s="195"/>
      <c r="Z2201" s="196" t="s">
        <v>110</v>
      </c>
      <c r="AA2201" s="197"/>
      <c r="AB2201" s="20"/>
      <c r="AC2201" s="11" t="s">
        <v>18</v>
      </c>
      <c r="AD2201" s="13"/>
      <c r="AE2201" s="13" t="s">
        <v>19</v>
      </c>
      <c r="AF2201" s="15"/>
      <c r="AG2201" s="20"/>
      <c r="AH2201" s="194" t="s">
        <v>114</v>
      </c>
      <c r="AI2201" s="195"/>
      <c r="AJ2201" s="196" t="s">
        <v>115</v>
      </c>
      <c r="AK2201" s="197"/>
      <c r="AL2201" s="20"/>
      <c r="AM2201" s="11" t="s">
        <v>138</v>
      </c>
      <c r="AN2201" s="13"/>
      <c r="AO2201" s="13" t="s">
        <v>137</v>
      </c>
      <c r="AP2201" s="15"/>
      <c r="AR2201" s="194" t="s">
        <v>117</v>
      </c>
      <c r="AS2201" s="195"/>
      <c r="AT2201" s="196" t="s">
        <v>118</v>
      </c>
      <c r="AU2201" s="197"/>
      <c r="AV2201" s="36"/>
      <c r="AW2201" s="11" t="s">
        <v>142</v>
      </c>
      <c r="AX2201" s="13"/>
      <c r="AY2201" s="13" t="s">
        <v>141</v>
      </c>
      <c r="AZ2201" s="15"/>
      <c r="BA2201" s="20"/>
      <c r="BB2201" s="194" t="s">
        <v>122</v>
      </c>
      <c r="BC2201" s="195"/>
      <c r="BD2201" s="196" t="s">
        <v>121</v>
      </c>
      <c r="BE2201" s="197"/>
      <c r="BF2201" s="36"/>
      <c r="BG2201" s="11" t="s">
        <v>145</v>
      </c>
      <c r="BH2201" s="13"/>
      <c r="BI2201" s="13" t="s">
        <v>146</v>
      </c>
      <c r="BJ2201" s="15"/>
      <c r="BK2201" s="36"/>
      <c r="BL2201" s="194" t="s">
        <v>125</v>
      </c>
      <c r="BM2201" s="195"/>
      <c r="BN2201" s="196" t="s">
        <v>126</v>
      </c>
      <c r="BO2201" s="197"/>
      <c r="BP2201" s="36"/>
      <c r="BQ2201" s="11" t="s">
        <v>150</v>
      </c>
      <c r="BR2201" s="13"/>
      <c r="BS2201" s="13" t="s">
        <v>149</v>
      </c>
      <c r="BT2201" s="15"/>
      <c r="BU2201" s="20"/>
      <c r="BV2201" s="194" t="s">
        <v>129</v>
      </c>
      <c r="BW2201" s="195"/>
      <c r="BX2201" s="196" t="s">
        <v>130</v>
      </c>
      <c r="BY2201" s="197"/>
      <c r="BZ2201" s="36"/>
      <c r="CA2201" s="11" t="s">
        <v>154</v>
      </c>
      <c r="CB2201" s="13"/>
      <c r="CC2201" s="13" t="s">
        <v>153</v>
      </c>
      <c r="CD2201" s="15"/>
      <c r="CE2201" s="36"/>
      <c r="CF2201" s="194" t="s">
        <v>134</v>
      </c>
      <c r="CG2201" s="195"/>
      <c r="CH2201" s="196" t="s">
        <v>133</v>
      </c>
      <c r="CI2201" s="197"/>
      <c r="CK2201" s="11" t="s">
        <v>159</v>
      </c>
      <c r="CL2201" s="13"/>
      <c r="CM2201" s="13" t="s">
        <v>158</v>
      </c>
      <c r="CN2201" s="15"/>
      <c r="CP2201" s="109" t="s">
        <v>161</v>
      </c>
      <c r="CQ2201" s="110"/>
      <c r="CR2201" s="111" t="s">
        <v>162</v>
      </c>
      <c r="CS2201" s="112"/>
      <c r="CU2201" s="38" t="s">
        <v>29</v>
      </c>
      <c r="CW2201" s="55" t="s">
        <v>47</v>
      </c>
    </row>
    <row r="2202" spans="1:101" ht="18" customHeight="1" thickTop="1" thickBot="1">
      <c r="D2202" s="16">
        <v>0</v>
      </c>
      <c r="E2202" s="17">
        <f t="shared" ref="E2202" si="23388">$B2199*$E$4</f>
        <v>4.9683279999999996</v>
      </c>
      <c r="F2202" s="18">
        <v>1</v>
      </c>
      <c r="G2202" s="19">
        <v>0</v>
      </c>
      <c r="H2202" s="10"/>
      <c r="I2202" s="16">
        <v>0</v>
      </c>
      <c r="J2202" s="17">
        <v>0</v>
      </c>
      <c r="K2202" s="18">
        <v>1</v>
      </c>
      <c r="L2202" s="19">
        <v>0</v>
      </c>
      <c r="N2202" s="1">
        <f t="shared" ref="N2202" si="23389">D2202*I2199+F2202*I2202-E2202*J2199-G2202*J2202</f>
        <v>0</v>
      </c>
      <c r="O2202" s="4">
        <f t="shared" ref="O2202" si="23390">(D2202*J2199+E2202*I2199+F2202*J2202+G2202*I2202)</f>
        <v>4.9683279999999996</v>
      </c>
      <c r="P2202" s="2">
        <f t="shared" ref="P2202" si="23391">D2202*K2199+F2202*K2202-E2202*L2199-G2202*L2202</f>
        <v>-42.249017013631992</v>
      </c>
      <c r="Q2202" s="3">
        <f t="shared" ref="Q2202" si="23392">(D2202*L2199+E2202*K2199+F2202*L2202+G2202*K2202)</f>
        <v>0</v>
      </c>
      <c r="S2202" s="16">
        <v>0</v>
      </c>
      <c r="T2202" s="17">
        <f t="shared" ref="T2202" si="23393">$B2199*$T$4</f>
        <v>11.007327999999999</v>
      </c>
      <c r="U2202" s="18">
        <v>1</v>
      </c>
      <c r="V2202" s="19">
        <v>0</v>
      </c>
      <c r="W2202" s="20"/>
      <c r="X2202" s="1">
        <f t="shared" ref="X2202" si="23394">N2202*S2199+P2202*S2202-O2202*T2199-Q2202*T2202</f>
        <v>0</v>
      </c>
      <c r="Y2202" s="4">
        <f t="shared" ref="Y2202" si="23395">(N2202*T2199+O2202*S2199+P2202*T2202+Q2202*S2202)</f>
        <v>-460.0804599466278</v>
      </c>
      <c r="Z2202" s="2">
        <f t="shared" ref="Z2202" si="23396">N2202*U2199+P2202*U2202-O2202*V2199-Q2202*V2202</f>
        <v>-42.249017013631992</v>
      </c>
      <c r="AA2202" s="3">
        <f t="shared" ref="AA2202" si="23397">(N2202*V2199+O2202*U2199+P2202*V2202+Q2202*U2202)</f>
        <v>0</v>
      </c>
      <c r="AB2202" s="20"/>
      <c r="AC2202" s="16">
        <v>0</v>
      </c>
      <c r="AD2202" s="17">
        <v>0</v>
      </c>
      <c r="AE2202" s="18">
        <v>1</v>
      </c>
      <c r="AF2202" s="19">
        <v>0</v>
      </c>
      <c r="AG2202" s="20"/>
      <c r="AH2202" s="1">
        <f t="shared" ref="AH2202" si="23398">X2202*AC2199+Z2202*AC2202-Y2202*AD2199-AA2202*AD2202</f>
        <v>0</v>
      </c>
      <c r="AI2202" s="4">
        <f t="shared" ref="AI2202" si="23399">(X2202*AD2199+Y2202*AC2199+Z2202*AD2202+AA2202*AC2202)</f>
        <v>-460.0804599466278</v>
      </c>
      <c r="AJ2202" s="2">
        <f t="shared" ref="AJ2202" si="23400">X2202*AE2199+Z2202*AE2202-Y2202*AF2199-AA2202*AF2202</f>
        <v>4763.8384227957722</v>
      </c>
      <c r="AK2202" s="3">
        <f t="shared" ref="AK2202" si="23401">(X2202*AF2199+Y2202*AE2199+Z2202*AF2202+AA2202*AE2202)</f>
        <v>0</v>
      </c>
      <c r="AL2202" s="20"/>
      <c r="AM2202" s="16">
        <v>0</v>
      </c>
      <c r="AN2202" s="17">
        <f t="shared" ref="AN2202" si="23402">$B2199*$AN$4</f>
        <v>11.625135999999999</v>
      </c>
      <c r="AO2202" s="18">
        <v>1</v>
      </c>
      <c r="AP2202" s="19">
        <v>0</v>
      </c>
      <c r="AR2202" s="1">
        <f t="shared" ref="AR2202" si="23403">AH2202*AM2199+AJ2202*AM2202-AI2202*AN2199-AK2202*AN2202</f>
        <v>0</v>
      </c>
      <c r="AS2202" s="4">
        <f t="shared" ref="AS2202" si="23404">(AH2202*AN2199+AI2202*AM2199+AJ2202*AN2202+AK2202*AM2202)</f>
        <v>54920.189087079722</v>
      </c>
      <c r="AT2202" s="2">
        <f t="shared" ref="AT2202" si="23405">AH2202*AO2199+AJ2202*AO2202-AI2202*AP2199-AK2202*AP2202</f>
        <v>4763.8384227957722</v>
      </c>
      <c r="AU2202" s="3">
        <f t="shared" ref="AU2202" si="23406">(AH2202*AP2199+AI2202*AO2199+AJ2202*AP2202+AK2202*AO2202)</f>
        <v>0</v>
      </c>
      <c r="AV2202" s="20"/>
      <c r="AW2202" s="16">
        <v>0</v>
      </c>
      <c r="AX2202" s="17">
        <v>0</v>
      </c>
      <c r="AY2202" s="18">
        <v>1</v>
      </c>
      <c r="AZ2202" s="19">
        <v>0</v>
      </c>
      <c r="BA2202" s="20"/>
      <c r="BB2202" s="1">
        <f t="shared" ref="BB2202" si="23407">AR2202*AW2199+AT2202*AW2202-AS2202*AX2199-AU2202*AX2202</f>
        <v>0</v>
      </c>
      <c r="BC2202" s="4">
        <f t="shared" ref="BC2202" si="23408">(AR2202*AX2199+AS2202*AW2199+AT2202*AX2202+AU2202*AW2202)</f>
        <v>54920.189087079722</v>
      </c>
      <c r="BD2202" s="2">
        <f t="shared" ref="BD2202" si="23409">AR2202*AY2199+AT2202*AY2202-AS2202*AZ2199-AU2202*AZ2202</f>
        <v>-568942.83669657644</v>
      </c>
      <c r="BE2202" s="3">
        <f t="shared" ref="BE2202" si="23410">(AR2202*AZ2199+AS2202*AY2199+AT2202*AZ2202+AU2202*AY2202)</f>
        <v>0</v>
      </c>
      <c r="BF2202" s="20"/>
      <c r="BG2202" s="16">
        <v>0</v>
      </c>
      <c r="BH2202" s="17">
        <f t="shared" ref="BH2202" si="23411">$B2199*$BH$4</f>
        <v>11.007327999999999</v>
      </c>
      <c r="BI2202" s="18">
        <v>1</v>
      </c>
      <c r="BJ2202" s="19">
        <v>0</v>
      </c>
      <c r="BK2202" s="20"/>
      <c r="BL2202" s="1">
        <f t="shared" ref="BL2202" si="23412">BB2202*BG2199+BD2202*BG2202-BC2202*BH2199-BE2202*BH2202</f>
        <v>0</v>
      </c>
      <c r="BM2202" s="4">
        <f t="shared" ref="BM2202" si="23413">(BB2202*BH2199+BC2202*BG2199+BD2202*BH2202+BE2202*BG2202)</f>
        <v>-6207620.2276825728</v>
      </c>
      <c r="BN2202" s="2">
        <f t="shared" ref="BN2202" si="23414">BB2202*BI2199+BD2202*BI2202-BC2202*BJ2199-BE2202*BJ2202</f>
        <v>-568942.83669657644</v>
      </c>
      <c r="BO2202" s="3">
        <f t="shared" ref="BO2202" si="23415">(BB2202*BJ2199+BC2202*BI2199+BD2202*BJ2202+BE2202*BI2202)</f>
        <v>0</v>
      </c>
      <c r="BP2202" s="20"/>
      <c r="BQ2202" s="16">
        <v>0</v>
      </c>
      <c r="BR2202" s="17">
        <v>0</v>
      </c>
      <c r="BS2202" s="18">
        <v>1</v>
      </c>
      <c r="BT2202" s="19">
        <v>0</v>
      </c>
      <c r="BU2202" s="20"/>
      <c r="BV2202" s="1">
        <f t="shared" ref="BV2202" si="23416">BL2202*BQ2199+BN2202*BQ2202-BM2202*BR2199-BO2202*BR2202</f>
        <v>0</v>
      </c>
      <c r="BW2202" s="4">
        <f t="shared" ref="BW2202" si="23417">(BL2202*BR2199+BM2202*BQ2199+BN2202*BR2202+BO2202*BQ2202)</f>
        <v>-6207620.2276825728</v>
      </c>
      <c r="BX2202" s="2">
        <f t="shared" ref="BX2202" si="23418">BL2202*BS2199+BN2202*BS2202-BM2202*BT2199-BO2202*BT2202</f>
        <v>53468043.618547462</v>
      </c>
      <c r="BY2202" s="3">
        <f t="shared" ref="BY2202" si="23419">(BL2202*BT2199+BM2202*BS2199+BN2202*BT2202+BO2202*BS2202)</f>
        <v>0</v>
      </c>
      <c r="BZ2202" s="20"/>
      <c r="CA2202" s="16">
        <v>0</v>
      </c>
      <c r="CB2202" s="17">
        <f t="shared" ref="CB2202" si="23420">$B2199*$CB$4</f>
        <v>4.9683279999999996</v>
      </c>
      <c r="CC2202" s="18">
        <v>1</v>
      </c>
      <c r="CD2202" s="19">
        <v>0</v>
      </c>
      <c r="CE2202" s="20"/>
      <c r="CF2202" s="1">
        <f t="shared" ref="CF2202" si="23421">BV2202*CA2199+BX2202*CA2202-BW2202*CB2199-BY2202*CB2202</f>
        <v>0</v>
      </c>
      <c r="CG2202" s="4">
        <f t="shared" ref="CG2202" si="23422">(BV2202*CB2199+BW2202*CA2199+BX2202*CB2202+BY2202*CA2202)</f>
        <v>259439157.98756808</v>
      </c>
      <c r="CH2202" s="2">
        <f t="shared" ref="CH2202" si="23423">BV2202*CC2199+BX2202*CC2202-BW2202*CD2199-BY2202*CD2202</f>
        <v>53468043.618547462</v>
      </c>
      <c r="CI2202" s="3">
        <f t="shared" ref="CI2202" si="23424">(BV2202*CD2199+BW2202*CC2199+BX2202*CD2202+BY2202*CC2202)</f>
        <v>0</v>
      </c>
      <c r="CK2202" s="16">
        <f t="shared" ref="CK2202" si="23425">1/$CL$4</f>
        <v>1</v>
      </c>
      <c r="CL2202" s="17">
        <v>0</v>
      </c>
      <c r="CM2202" s="18">
        <v>1</v>
      </c>
      <c r="CN2202" s="19">
        <v>0</v>
      </c>
      <c r="CP2202" s="1">
        <f t="shared" ref="CP2202" si="23426">CF2202*CK2199+CH2202*CK2202-CG2202*CL2199-CI2202*CL2202</f>
        <v>53468043.618547462</v>
      </c>
      <c r="CQ2202" s="4">
        <f t="shared" ref="CQ2202" si="23427">(CF2202*CL2199+CG2202*CK2199+CH2202*CL2202+CI2202*CK2202)</f>
        <v>259439157.98756808</v>
      </c>
      <c r="CR2202" s="2">
        <f t="shared" ref="CR2202" si="23428">CF2202*CM2199+CH2202*CM2202-CG2202*CN2199-CI2202*CN2202</f>
        <v>53468043.618547462</v>
      </c>
      <c r="CS2202" s="3">
        <f t="shared" ref="CS2202" si="23429">(CF2202*CN2199+CG2202*CM2199+CH2202*CN2202+CI2202*CM2202)</f>
        <v>0</v>
      </c>
      <c r="CU2202" s="39">
        <f t="shared" ref="CU2202" si="23430">(180/PI())*ATAN(-1*(CQ2199/CP2199))</f>
        <v>11.645095245719288</v>
      </c>
      <c r="CW2202" s="56">
        <f t="shared" ref="CW2202" si="23431">20*LOG(((1-(10^(CU2199/20)^2)*(1-((1-CW2199)/(1+CW2199))^2))^0.5))</f>
        <v>0</v>
      </c>
    </row>
    <row r="2203" spans="1:101" ht="18" customHeight="1">
      <c r="E2203" s="20"/>
      <c r="F2203" s="20"/>
      <c r="G2203" s="20"/>
      <c r="H2203" s="20"/>
      <c r="I2203" s="20"/>
      <c r="J2203" s="20"/>
      <c r="K2203" s="20"/>
      <c r="L2203" s="20"/>
      <c r="M2203" s="20"/>
      <c r="N2203" s="20"/>
      <c r="O2203" s="20"/>
      <c r="P2203" s="20"/>
      <c r="Q2203" s="20"/>
      <c r="R2203" s="20"/>
      <c r="S2203" s="20"/>
      <c r="T2203" s="20"/>
      <c r="U2203" s="20"/>
      <c r="V2203" s="20"/>
      <c r="W2203" s="20"/>
      <c r="X2203" s="20"/>
      <c r="Y2203" s="20"/>
      <c r="Z2203" s="20"/>
      <c r="AA2203" s="20"/>
      <c r="AB2203" s="30"/>
      <c r="AC2203" s="20"/>
      <c r="AD2203" s="20"/>
      <c r="AE2203" s="20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</row>
    <row r="2204" spans="1:101" ht="18" customHeight="1"/>
    <row r="2205" spans="1:101" ht="18" customHeight="1" thickBot="1">
      <c r="A2205" s="23"/>
      <c r="B2205" s="23"/>
      <c r="C2205" s="23"/>
      <c r="D2205" s="20" t="s">
        <v>6</v>
      </c>
      <c r="E2205" s="20"/>
      <c r="F2205" s="20"/>
      <c r="G2205" s="20"/>
      <c r="H2205" s="20"/>
      <c r="I2205" s="20" t="s">
        <v>7</v>
      </c>
      <c r="J2205" s="20"/>
      <c r="K2205" s="20"/>
      <c r="L2205" s="20"/>
      <c r="M2205" s="23"/>
      <c r="N2205" s="23"/>
      <c r="O2205" s="24" t="s">
        <v>8</v>
      </c>
      <c r="P2205" s="23"/>
      <c r="Q2205" s="23"/>
      <c r="R2205" s="23"/>
      <c r="S2205" s="20"/>
      <c r="T2205" s="20" t="s">
        <v>9</v>
      </c>
      <c r="U2205" s="23"/>
      <c r="V2205" s="23"/>
      <c r="W2205" s="23"/>
      <c r="X2205" s="23"/>
      <c r="Y2205" s="24" t="s">
        <v>10</v>
      </c>
      <c r="Z2205" s="23"/>
      <c r="AA2205" s="23"/>
      <c r="AB2205" s="23"/>
      <c r="AC2205" s="24" t="s">
        <v>11</v>
      </c>
      <c r="AD2205" s="20"/>
      <c r="AE2205" s="20"/>
      <c r="AF2205" s="20"/>
      <c r="AG2205" s="20"/>
      <c r="AH2205" s="23"/>
      <c r="AI2205" s="24" t="s">
        <v>12</v>
      </c>
      <c r="AJ2205" s="23"/>
      <c r="AK2205" s="23"/>
      <c r="AL2205" s="20"/>
      <c r="AM2205" s="24" t="s">
        <v>21</v>
      </c>
      <c r="AN2205" s="20"/>
      <c r="AO2205" s="23"/>
      <c r="AP2205" s="23"/>
      <c r="AQ2205" s="23"/>
      <c r="AR2205" s="23"/>
      <c r="AS2205" s="24" t="s">
        <v>87</v>
      </c>
      <c r="AT2205" s="23"/>
      <c r="AU2205" s="23"/>
      <c r="AV2205" s="23"/>
      <c r="AW2205" s="24" t="s">
        <v>22</v>
      </c>
      <c r="AX2205" s="20"/>
      <c r="AY2205" s="20"/>
      <c r="AZ2205" s="20"/>
      <c r="BA2205" s="20"/>
      <c r="BB2205" s="23"/>
      <c r="BC2205" s="24" t="s">
        <v>13</v>
      </c>
      <c r="BD2205" s="23"/>
      <c r="BE2205" s="23"/>
      <c r="BF2205" s="23"/>
      <c r="BG2205" s="24" t="s">
        <v>23</v>
      </c>
      <c r="BH2205" s="20"/>
      <c r="BI2205" s="23"/>
      <c r="BJ2205" s="23"/>
      <c r="BK2205" s="23"/>
      <c r="BL2205" s="23"/>
      <c r="BM2205" s="24" t="s">
        <v>24</v>
      </c>
      <c r="BN2205" s="23"/>
      <c r="BO2205" s="23"/>
      <c r="BP2205" s="23"/>
      <c r="BQ2205" s="24" t="s">
        <v>22</v>
      </c>
      <c r="BR2205" s="20"/>
      <c r="BS2205" s="20"/>
      <c r="BT2205" s="20"/>
      <c r="BU2205" s="20"/>
      <c r="BV2205" s="23"/>
      <c r="BW2205" s="24" t="s">
        <v>25</v>
      </c>
      <c r="BX2205" s="23"/>
      <c r="BY2205" s="23"/>
      <c r="BZ2205" s="23"/>
      <c r="CA2205" s="24" t="s">
        <v>23</v>
      </c>
      <c r="CB2205" s="20"/>
      <c r="CC2205" s="23"/>
      <c r="CD2205" s="23"/>
      <c r="CE2205" s="23"/>
      <c r="CF2205" s="23"/>
      <c r="CG2205" s="24" t="s">
        <v>88</v>
      </c>
      <c r="CH2205" s="23"/>
      <c r="CI2205" s="23"/>
      <c r="CJ2205" s="23"/>
      <c r="CK2205" s="24" t="s">
        <v>155</v>
      </c>
      <c r="CL2205" s="24"/>
      <c r="CM2205" s="23"/>
      <c r="CN2205" s="23"/>
      <c r="CO2205" s="23"/>
      <c r="CP2205" s="23"/>
      <c r="CQ2205" s="24" t="s">
        <v>89</v>
      </c>
      <c r="CR2205" s="23"/>
      <c r="CS2205" s="23"/>
    </row>
    <row r="2206" spans="1:101" ht="18" customHeight="1" thickBot="1">
      <c r="A2206" s="23"/>
      <c r="B2206" s="33"/>
      <c r="C2206" s="23"/>
      <c r="D2206" s="7" t="s">
        <v>99</v>
      </c>
      <c r="E2206" s="8"/>
      <c r="F2206" s="8" t="s">
        <v>100</v>
      </c>
      <c r="G2206" s="9"/>
      <c r="H2206" s="10"/>
      <c r="I2206" s="7" t="s">
        <v>103</v>
      </c>
      <c r="J2206" s="8"/>
      <c r="K2206" s="8" t="s">
        <v>104</v>
      </c>
      <c r="L2206" s="9"/>
      <c r="M2206" s="23"/>
      <c r="N2206" s="194" t="s">
        <v>74</v>
      </c>
      <c r="O2206" s="195"/>
      <c r="P2206" s="196" t="s">
        <v>75</v>
      </c>
      <c r="Q2206" s="197"/>
      <c r="R2206" s="23"/>
      <c r="S2206" s="7" t="s">
        <v>2</v>
      </c>
      <c r="T2206" s="8"/>
      <c r="U2206" s="8" t="s">
        <v>3</v>
      </c>
      <c r="V2206" s="9"/>
      <c r="W2206" s="20"/>
      <c r="X2206" s="194" t="s">
        <v>108</v>
      </c>
      <c r="Y2206" s="195"/>
      <c r="Z2206" s="196" t="s">
        <v>109</v>
      </c>
      <c r="AA2206" s="197"/>
      <c r="AB2206" s="20"/>
      <c r="AC2206" s="7" t="s">
        <v>107</v>
      </c>
      <c r="AD2206" s="8"/>
      <c r="AE2206" s="8" t="s">
        <v>14</v>
      </c>
      <c r="AF2206" s="9"/>
      <c r="AG2206" s="20"/>
      <c r="AH2206" s="194" t="s">
        <v>112</v>
      </c>
      <c r="AI2206" s="195"/>
      <c r="AJ2206" s="196" t="s">
        <v>113</v>
      </c>
      <c r="AK2206" s="197"/>
      <c r="AL2206" s="20"/>
      <c r="AM2206" s="106" t="s">
        <v>135</v>
      </c>
      <c r="AN2206" s="107"/>
      <c r="AO2206" s="107" t="s">
        <v>136</v>
      </c>
      <c r="AP2206" s="108"/>
      <c r="AQ2206" s="23"/>
      <c r="AR2206" s="194" t="s">
        <v>116</v>
      </c>
      <c r="AS2206" s="195"/>
      <c r="AT2206" s="196" t="s">
        <v>0</v>
      </c>
      <c r="AU2206" s="197"/>
      <c r="AV2206" s="36"/>
      <c r="AW2206" s="7" t="s">
        <v>139</v>
      </c>
      <c r="AX2206" s="8"/>
      <c r="AY2206" s="8" t="s">
        <v>140</v>
      </c>
      <c r="AZ2206" s="9"/>
      <c r="BA2206" s="20"/>
      <c r="BB2206" s="194" t="s">
        <v>119</v>
      </c>
      <c r="BC2206" s="195"/>
      <c r="BD2206" s="196" t="s">
        <v>120</v>
      </c>
      <c r="BE2206" s="197"/>
      <c r="BF2206" s="36"/>
      <c r="BG2206" s="190" t="s">
        <v>143</v>
      </c>
      <c r="BH2206" s="191"/>
      <c r="BI2206" s="192" t="s">
        <v>144</v>
      </c>
      <c r="BJ2206" s="193"/>
      <c r="BK2206" s="36"/>
      <c r="BL2206" s="194" t="s">
        <v>123</v>
      </c>
      <c r="BM2206" s="195"/>
      <c r="BN2206" s="196" t="s">
        <v>124</v>
      </c>
      <c r="BO2206" s="197"/>
      <c r="BP2206" s="36"/>
      <c r="BQ2206" s="7" t="s">
        <v>147</v>
      </c>
      <c r="BR2206" s="8"/>
      <c r="BS2206" s="8" t="s">
        <v>148</v>
      </c>
      <c r="BT2206" s="9"/>
      <c r="BU2206" s="20"/>
      <c r="BV2206" s="194" t="s">
        <v>127</v>
      </c>
      <c r="BW2206" s="195"/>
      <c r="BX2206" s="196" t="s">
        <v>128</v>
      </c>
      <c r="BY2206" s="197"/>
      <c r="BZ2206" s="36"/>
      <c r="CA2206" s="7" t="s">
        <v>151</v>
      </c>
      <c r="CB2206" s="8"/>
      <c r="CC2206" s="8" t="s">
        <v>152</v>
      </c>
      <c r="CD2206" s="9"/>
      <c r="CE2206" s="36"/>
      <c r="CF2206" s="194" t="s">
        <v>131</v>
      </c>
      <c r="CG2206" s="195"/>
      <c r="CH2206" s="196" t="s">
        <v>132</v>
      </c>
      <c r="CI2206" s="197"/>
      <c r="CJ2206" s="23"/>
      <c r="CK2206" s="7" t="s">
        <v>156</v>
      </c>
      <c r="CL2206" s="8"/>
      <c r="CM2206" s="8" t="s">
        <v>157</v>
      </c>
      <c r="CN2206" s="9"/>
      <c r="CO2206" s="23"/>
      <c r="CP2206" s="194" t="s">
        <v>160</v>
      </c>
      <c r="CQ2206" s="195"/>
      <c r="CR2206" s="196" t="s">
        <v>132</v>
      </c>
      <c r="CS2206" s="197"/>
      <c r="CU2206" s="26" t="s">
        <v>15</v>
      </c>
      <c r="CW2206" s="52" t="s">
        <v>46</v>
      </c>
    </row>
    <row r="2207" spans="1:101" ht="18" customHeight="1" thickTop="1" thickBot="1">
      <c r="B2207" s="34">
        <v>6.15</v>
      </c>
      <c r="D2207" s="11">
        <v>1</v>
      </c>
      <c r="E2207" s="12">
        <v>0</v>
      </c>
      <c r="F2207" s="13">
        <v>0</v>
      </c>
      <c r="G2207" s="14">
        <v>0</v>
      </c>
      <c r="H2207" s="10"/>
      <c r="I2207" s="11">
        <v>1</v>
      </c>
      <c r="J2207" s="12">
        <v>0</v>
      </c>
      <c r="K2207" s="13">
        <v>0</v>
      </c>
      <c r="L2207" s="40">
        <f t="shared" ref="L2207" si="23432">$B2207*$J$4</f>
        <v>8.7762960000000003</v>
      </c>
      <c r="N2207" s="1">
        <f t="shared" ref="N2207" si="23433">D2207*I2207+F2207*I2210-E2207*J2207-G2207*J2210</f>
        <v>1</v>
      </c>
      <c r="O2207" s="4">
        <f t="shared" ref="O2207" si="23434">(D2207*J2207+E2207*I2207+F2207*J2210+G2207*I2210)</f>
        <v>0</v>
      </c>
      <c r="P2207" s="2">
        <f t="shared" ref="P2207" si="23435">D2207*K2207+F2207*K2210-E2207*L2207-G2207*L2210</f>
        <v>0</v>
      </c>
      <c r="Q2207" s="3">
        <f t="shared" ref="Q2207" si="23436">(D2207*L2207+E2207*K2207+F2207*L2210+G2207*K2210)</f>
        <v>8.7762960000000003</v>
      </c>
      <c r="S2207" s="11">
        <v>1</v>
      </c>
      <c r="T2207" s="12">
        <v>0</v>
      </c>
      <c r="U2207" s="13">
        <v>0</v>
      </c>
      <c r="V2207" s="13">
        <v>0</v>
      </c>
      <c r="W2207" s="20"/>
      <c r="X2207" s="1">
        <f t="shared" ref="X2207" si="23437">N2207*S2207+P2207*S2210-O2207*T2207-Q2207*T2210</f>
        <v>-96.395401227392</v>
      </c>
      <c r="Y2207" s="4">
        <f t="shared" ref="Y2207" si="23438">(N2207*T2207+O2207*S2207+P2207*T2210+Q2207*S2210)</f>
        <v>0</v>
      </c>
      <c r="Z2207" s="2">
        <f t="shared" ref="Z2207" si="23439">N2207*U2207+P2207*U2210-O2207*V2207-Q2207*V2210</f>
        <v>0</v>
      </c>
      <c r="AA2207" s="3">
        <f t="shared" ref="AA2207" si="23440">(N2207*V2207+O2207*U2207+P2207*V2210+Q2207*U2210)</f>
        <v>8.7762960000000003</v>
      </c>
      <c r="AB2207" s="20"/>
      <c r="AC2207" s="11">
        <v>1</v>
      </c>
      <c r="AD2207" s="12">
        <v>0</v>
      </c>
      <c r="AE2207" s="13">
        <v>0</v>
      </c>
      <c r="AF2207" s="40">
        <f t="shared" ref="AF2207" si="23441">$B2207*$AD$4</f>
        <v>10.5318135</v>
      </c>
      <c r="AG2207" s="20"/>
      <c r="AH2207" s="1">
        <f t="shared" ref="AH2207" si="23442">X2207*AC2207+Z2207*AC2210-Y2207*AD2207-AA2207*AD2210</f>
        <v>-96.395401227392</v>
      </c>
      <c r="AI2207" s="4">
        <f t="shared" ref="AI2207" si="23443">(X2207*AD2207+Y2207*AC2207+Z2207*AD2210+AA2207*AC2210)</f>
        <v>0</v>
      </c>
      <c r="AJ2207" s="2">
        <f t="shared" ref="AJ2207" si="23444">X2207*AE2207+Z2207*AE2210-Y2207*AF2207-AA2207*AF2210</f>
        <v>0</v>
      </c>
      <c r="AK2207" s="3">
        <f t="shared" ref="AK2207" si="23445">(X2207*AF2207+Y2207*AE2207+Z2207*AF2210+AA2207*AE2210)</f>
        <v>-1006.4420919845636</v>
      </c>
      <c r="AL2207" s="20"/>
      <c r="AM2207" s="11">
        <v>1</v>
      </c>
      <c r="AN2207" s="12">
        <v>0</v>
      </c>
      <c r="AO2207" s="13">
        <v>0</v>
      </c>
      <c r="AP2207" s="14">
        <v>0</v>
      </c>
      <c r="AR2207" s="1">
        <f t="shared" ref="AR2207" si="23446">AH2207*AM2207+AJ2207*AM2210-AI2207*AN2207-AK2207*AN2210</f>
        <v>11699.532648278695</v>
      </c>
      <c r="AS2207" s="4">
        <f t="shared" ref="AS2207" si="23447">(AH2207*AN2207+AI2207*AM2207+AJ2207*AN2210+AK2207*AM2210)</f>
        <v>0</v>
      </c>
      <c r="AT2207" s="2">
        <f t="shared" ref="AT2207" si="23448">AH2207*AO2207+AJ2207*AO2210-AI2207*AP2207-AK2207*AP2210</f>
        <v>0</v>
      </c>
      <c r="AU2207" s="3">
        <f t="shared" ref="AU2207" si="23449">(AH2207*AP2207+AI2207*AO2207+AJ2207*AP2210+AK2207*AO2210)</f>
        <v>-1006.4420919845636</v>
      </c>
      <c r="AV2207" s="20"/>
      <c r="AW2207" s="11">
        <v>1</v>
      </c>
      <c r="AX2207" s="12">
        <v>0</v>
      </c>
      <c r="AY2207" s="13">
        <v>0</v>
      </c>
      <c r="AZ2207" s="40">
        <f t="shared" ref="AZ2207" si="23450">$B2207*$AX$4</f>
        <v>10.5318135</v>
      </c>
      <c r="BA2207" s="20"/>
      <c r="BB2207" s="1">
        <f t="shared" ref="BB2207" si="23451">AR2207*AW2207+AT2207*AW2210-AS2207*AX2207-AU2207*AX2210</f>
        <v>11699.532648278695</v>
      </c>
      <c r="BC2207" s="4">
        <f t="shared" ref="BC2207" si="23452">(AR2207*AX2207+AS2207*AW2207+AT2207*AX2210+AU2207*AW2210)</f>
        <v>0</v>
      </c>
      <c r="BD2207" s="2">
        <f t="shared" ref="BD2207" si="23453">AR2207*AY2207+AT2207*AY2210-AS2207*AZ2207-AU2207*AZ2210</f>
        <v>0</v>
      </c>
      <c r="BE2207" s="3">
        <f t="shared" ref="BE2207" si="23454">(AR2207*AZ2207+AS2207*AY2207+AT2207*AZ2210+AU2207*AY2210)</f>
        <v>122210.85379684776</v>
      </c>
      <c r="BF2207" s="20"/>
      <c r="BG2207" s="11">
        <v>1</v>
      </c>
      <c r="BH2207" s="12">
        <v>0</v>
      </c>
      <c r="BI2207" s="13">
        <v>0</v>
      </c>
      <c r="BJ2207" s="14">
        <v>0</v>
      </c>
      <c r="BK2207" s="20"/>
      <c r="BL2207" s="1">
        <f t="shared" ref="BL2207" si="23455">BB2207*BG2207+BD2207*BG2210-BC2207*BH2207-BE2207*BH2210</f>
        <v>-1344541.7723266368</v>
      </c>
      <c r="BM2207" s="4">
        <f t="shared" ref="BM2207" si="23456">(BB2207*BH2207+BC2207*BG2207+BD2207*BH2210+BE2207*BG2210)</f>
        <v>0</v>
      </c>
      <c r="BN2207" s="2">
        <f t="shared" ref="BN2207" si="23457">BB2207*BI2207+BD2207*BI2210-BC2207*BJ2207-BE2207*BJ2210</f>
        <v>0</v>
      </c>
      <c r="BO2207" s="3">
        <f t="shared" ref="BO2207" si="23458">(BB2207*BJ2207+BC2207*BI2207+BD2207*BJ2210+BE2207*BI2210)</f>
        <v>122210.85379684776</v>
      </c>
      <c r="BP2207" s="20"/>
      <c r="BQ2207" s="11">
        <v>1</v>
      </c>
      <c r="BR2207" s="12">
        <v>0</v>
      </c>
      <c r="BS2207" s="13">
        <v>0</v>
      </c>
      <c r="BT2207" s="40">
        <f t="shared" ref="BT2207" si="23459">$B2207*BR$4</f>
        <v>8.7762960000000003</v>
      </c>
      <c r="BU2207" s="20"/>
      <c r="BV2207" s="1">
        <f t="shared" ref="BV2207" si="23460">BL2207*BQ2207+BN2207*BQ2210-BM2207*BR2207-BO2207*BR2210</f>
        <v>-1344541.7723266368</v>
      </c>
      <c r="BW2207" s="4">
        <f t="shared" ref="BW2207" si="23461">(BL2207*BR2207+BM2207*BQ2207+BN2207*BR2210+BO2207*BQ2210)</f>
        <v>0</v>
      </c>
      <c r="BX2207" s="2">
        <f t="shared" ref="BX2207" si="23462">BL2207*BS2207+BN2207*BS2210-BM2207*BT2207-BO2207*BT2210</f>
        <v>0</v>
      </c>
      <c r="BY2207" s="3">
        <f t="shared" ref="BY2207" si="23463">(BL2207*BT2207+BM2207*BS2207+BN2207*BT2210+BO2207*BS2210)</f>
        <v>-11677885.724506326</v>
      </c>
      <c r="BZ2207" s="20"/>
      <c r="CA2207" s="11">
        <v>1</v>
      </c>
      <c r="CB2207" s="12">
        <v>0</v>
      </c>
      <c r="CC2207" s="13">
        <v>0</v>
      </c>
      <c r="CD2207" s="14">
        <v>0</v>
      </c>
      <c r="CE2207" s="20"/>
      <c r="CF2207" s="1">
        <f t="shared" ref="CF2207" si="23464">BV2207*CA2207+BX2207*CA2210-BW2207*CB2207-BY2207*CB2210</f>
        <v>57150595.071783237</v>
      </c>
      <c r="CG2207" s="4">
        <f t="shared" ref="CG2207" si="23465">(BV2207*CB2207+BW2207*CA2207+BX2207*CB2210+BY2207*CA2210)</f>
        <v>0</v>
      </c>
      <c r="CH2207" s="2">
        <f t="shared" ref="CH2207" si="23466">BV2207*CC2207+BX2207*CC2210-BW2207*CD2207-BY2207*CD2210</f>
        <v>0</v>
      </c>
      <c r="CI2207" s="3">
        <f t="shared" ref="CI2207" si="23467">(BV2207*CD2207+BW2207*CC2207+BX2207*CD2210+BY2207*CC2210)</f>
        <v>-11677885.724506326</v>
      </c>
      <c r="CJ2207" s="28"/>
      <c r="CK2207" s="11">
        <v>1</v>
      </c>
      <c r="CL2207" s="12">
        <v>0</v>
      </c>
      <c r="CM2207" s="13">
        <v>0</v>
      </c>
      <c r="CN2207" s="14">
        <v>0</v>
      </c>
      <c r="CP2207" s="1">
        <f t="shared" ref="CP2207" si="23468">CF2207*CK2207+CH2207*CK2210-CG2207*CL2207-CI2207*CL2210</f>
        <v>57150595.071783237</v>
      </c>
      <c r="CQ2207" s="4">
        <f t="shared" ref="CQ2207" si="23469">(CF2207*CL2207+CG2207*CK2207+CH2207*CL2210+CI2207*CK2210)</f>
        <v>-11677885.724506326</v>
      </c>
      <c r="CR2207" s="2">
        <f t="shared" ref="CR2207" si="23470">CF2207*CM2207+CH2207*CM2210-CG2207*CN2207-CI2207*CN2210</f>
        <v>0</v>
      </c>
      <c r="CS2207" s="3">
        <f t="shared" ref="CS2207" si="23471">(CF2207*CN2207+CG2207*CM2207+CH2207*CN2210+CI2207*CM2210)</f>
        <v>-11677885.724506326</v>
      </c>
      <c r="CU2207" s="29">
        <f t="shared" ref="CU2207" si="23472">20*LOG(((1+$CL$4)/$CL$4)/((CP2207+CP2210)^2+(CQ2207+CQ2210)^2)^0.5)</f>
        <v>-163.26824052530861</v>
      </c>
      <c r="CW2207" s="53">
        <f t="shared" ref="CW2207" si="23473">((CP2207^2+CQ2207^2)^0.5)/((CP2210^2+CQ2210^2)^0.5)</f>
        <v>0.2043353303642505</v>
      </c>
    </row>
    <row r="2208" spans="1:101" ht="18" customHeight="1" thickBot="1">
      <c r="D2208" s="11"/>
      <c r="E2208" s="13"/>
      <c r="F2208" s="13"/>
      <c r="G2208" s="15"/>
      <c r="H2208" s="10"/>
      <c r="I2208" s="11"/>
      <c r="J2208" s="13"/>
      <c r="K2208" s="13"/>
      <c r="L2208" s="15"/>
      <c r="N2208" s="5"/>
      <c r="Q2208" s="6"/>
      <c r="S2208" s="11"/>
      <c r="T2208" s="13"/>
      <c r="U2208" s="13"/>
      <c r="V2208" s="15"/>
      <c r="W2208" s="20"/>
      <c r="X2208" s="5"/>
      <c r="AA2208" s="6"/>
      <c r="AB2208" s="20"/>
      <c r="AC2208" s="11"/>
      <c r="AD2208" s="13"/>
      <c r="AE2208" s="13"/>
      <c r="AF2208" s="15"/>
      <c r="AG2208" s="20"/>
      <c r="AH2208" s="5"/>
      <c r="AK2208" s="6"/>
      <c r="AL2208" s="20"/>
      <c r="AM2208" s="11"/>
      <c r="AN2208" s="13"/>
      <c r="AO2208" s="13"/>
      <c r="AP2208" s="15"/>
      <c r="AR2208" s="5"/>
      <c r="AU2208" s="6"/>
      <c r="AW2208" s="11"/>
      <c r="AX2208" s="13"/>
      <c r="AY2208" s="13"/>
      <c r="AZ2208" s="15"/>
      <c r="BA2208" s="20"/>
      <c r="BB2208" s="5"/>
      <c r="BE2208" s="6"/>
      <c r="BG2208" s="11"/>
      <c r="BH2208" s="13"/>
      <c r="BI2208" s="13"/>
      <c r="BJ2208" s="15"/>
      <c r="BL2208" s="5"/>
      <c r="BO2208" s="6"/>
      <c r="BQ2208" s="11"/>
      <c r="BR2208" s="13"/>
      <c r="BS2208" s="13"/>
      <c r="BT2208" s="15"/>
      <c r="BU2208" s="20"/>
      <c r="BV2208" s="5"/>
      <c r="BY2208" s="6"/>
      <c r="CA2208" s="11"/>
      <c r="CB2208" s="13"/>
      <c r="CC2208" s="13"/>
      <c r="CD2208" s="15"/>
      <c r="CF2208" s="5"/>
      <c r="CI2208" s="6"/>
      <c r="CK2208" s="11"/>
      <c r="CL2208" s="13"/>
      <c r="CM2208" s="13"/>
      <c r="CN2208" s="15"/>
      <c r="CP2208" s="5"/>
      <c r="CS2208" s="6"/>
      <c r="CW2208" s="54"/>
    </row>
    <row r="2209" spans="1:101" ht="18" customHeight="1" thickBot="1">
      <c r="D2209" s="11" t="s">
        <v>101</v>
      </c>
      <c r="E2209" s="13"/>
      <c r="F2209" s="13" t="s">
        <v>102</v>
      </c>
      <c r="G2209" s="15"/>
      <c r="H2209" s="10"/>
      <c r="I2209" s="11" t="s">
        <v>106</v>
      </c>
      <c r="J2209" s="13"/>
      <c r="K2209" s="13" t="s">
        <v>105</v>
      </c>
      <c r="L2209" s="15"/>
      <c r="N2209" s="194" t="s">
        <v>16</v>
      </c>
      <c r="O2209" s="195"/>
      <c r="P2209" s="196" t="s">
        <v>17</v>
      </c>
      <c r="Q2209" s="197"/>
      <c r="S2209" s="11" t="s">
        <v>4</v>
      </c>
      <c r="T2209" s="13"/>
      <c r="U2209" s="13" t="s">
        <v>5</v>
      </c>
      <c r="V2209" s="15"/>
      <c r="W2209" s="20"/>
      <c r="X2209" s="194" t="s">
        <v>111</v>
      </c>
      <c r="Y2209" s="195"/>
      <c r="Z2209" s="196" t="s">
        <v>110</v>
      </c>
      <c r="AA2209" s="197"/>
      <c r="AB2209" s="20"/>
      <c r="AC2209" s="11" t="s">
        <v>18</v>
      </c>
      <c r="AD2209" s="13"/>
      <c r="AE2209" s="13" t="s">
        <v>19</v>
      </c>
      <c r="AF2209" s="15"/>
      <c r="AG2209" s="20"/>
      <c r="AH2209" s="194" t="s">
        <v>114</v>
      </c>
      <c r="AI2209" s="195"/>
      <c r="AJ2209" s="196" t="s">
        <v>115</v>
      </c>
      <c r="AK2209" s="197"/>
      <c r="AL2209" s="20"/>
      <c r="AM2209" s="11" t="s">
        <v>138</v>
      </c>
      <c r="AN2209" s="13"/>
      <c r="AO2209" s="13" t="s">
        <v>137</v>
      </c>
      <c r="AP2209" s="15"/>
      <c r="AR2209" s="194" t="s">
        <v>117</v>
      </c>
      <c r="AS2209" s="195"/>
      <c r="AT2209" s="196" t="s">
        <v>118</v>
      </c>
      <c r="AU2209" s="197"/>
      <c r="AV2209" s="36"/>
      <c r="AW2209" s="11" t="s">
        <v>142</v>
      </c>
      <c r="AX2209" s="13"/>
      <c r="AY2209" s="13" t="s">
        <v>141</v>
      </c>
      <c r="AZ2209" s="15"/>
      <c r="BA2209" s="20"/>
      <c r="BB2209" s="194" t="s">
        <v>122</v>
      </c>
      <c r="BC2209" s="195"/>
      <c r="BD2209" s="196" t="s">
        <v>121</v>
      </c>
      <c r="BE2209" s="197"/>
      <c r="BF2209" s="36"/>
      <c r="BG2209" s="11" t="s">
        <v>145</v>
      </c>
      <c r="BH2209" s="13"/>
      <c r="BI2209" s="13" t="s">
        <v>146</v>
      </c>
      <c r="BJ2209" s="15"/>
      <c r="BK2209" s="36"/>
      <c r="BL2209" s="194" t="s">
        <v>125</v>
      </c>
      <c r="BM2209" s="195"/>
      <c r="BN2209" s="196" t="s">
        <v>126</v>
      </c>
      <c r="BO2209" s="197"/>
      <c r="BP2209" s="36"/>
      <c r="BQ2209" s="11" t="s">
        <v>150</v>
      </c>
      <c r="BR2209" s="13"/>
      <c r="BS2209" s="13" t="s">
        <v>149</v>
      </c>
      <c r="BT2209" s="15"/>
      <c r="BU2209" s="20"/>
      <c r="BV2209" s="194" t="s">
        <v>129</v>
      </c>
      <c r="BW2209" s="195"/>
      <c r="BX2209" s="196" t="s">
        <v>130</v>
      </c>
      <c r="BY2209" s="197"/>
      <c r="BZ2209" s="36"/>
      <c r="CA2209" s="11" t="s">
        <v>154</v>
      </c>
      <c r="CB2209" s="13"/>
      <c r="CC2209" s="13" t="s">
        <v>153</v>
      </c>
      <c r="CD2209" s="15"/>
      <c r="CE2209" s="36"/>
      <c r="CF2209" s="194" t="s">
        <v>134</v>
      </c>
      <c r="CG2209" s="195"/>
      <c r="CH2209" s="196" t="s">
        <v>133</v>
      </c>
      <c r="CI2209" s="197"/>
      <c r="CK2209" s="11" t="s">
        <v>159</v>
      </c>
      <c r="CL2209" s="13"/>
      <c r="CM2209" s="13" t="s">
        <v>158</v>
      </c>
      <c r="CN2209" s="15"/>
      <c r="CP2209" s="109" t="s">
        <v>161</v>
      </c>
      <c r="CQ2209" s="110"/>
      <c r="CR2209" s="111" t="s">
        <v>162</v>
      </c>
      <c r="CS2209" s="112"/>
      <c r="CU2209" s="38" t="s">
        <v>29</v>
      </c>
      <c r="CW2209" s="55" t="s">
        <v>47</v>
      </c>
    </row>
    <row r="2210" spans="1:101" ht="18" customHeight="1" thickTop="1" thickBot="1">
      <c r="D2210" s="16">
        <v>0</v>
      </c>
      <c r="E2210" s="17">
        <f t="shared" ref="E2210" si="23474">$B2207*$E$4</f>
        <v>5.0090520000000005</v>
      </c>
      <c r="F2210" s="18">
        <v>1</v>
      </c>
      <c r="G2210" s="19">
        <v>0</v>
      </c>
      <c r="H2210" s="10"/>
      <c r="I2210" s="16">
        <v>0</v>
      </c>
      <c r="J2210" s="17">
        <v>0</v>
      </c>
      <c r="K2210" s="18">
        <v>1</v>
      </c>
      <c r="L2210" s="19">
        <v>0</v>
      </c>
      <c r="N2210" s="1">
        <f t="shared" ref="N2210" si="23475">D2210*I2207+F2210*I2210-E2210*J2207-G2210*J2210</f>
        <v>0</v>
      </c>
      <c r="O2210" s="4">
        <f t="shared" ref="O2210" si="23476">(D2210*J2207+E2210*I2207+F2210*J2210+G2210*I2210)</f>
        <v>5.0090520000000005</v>
      </c>
      <c r="P2210" s="2">
        <f t="shared" ref="P2210" si="23477">D2210*K2207+F2210*K2210-E2210*L2207-G2210*L2210</f>
        <v>-42.960923031392007</v>
      </c>
      <c r="Q2210" s="3">
        <f t="shared" ref="Q2210" si="23478">(D2210*L2207+E2210*K2207+F2210*L2210+G2210*K2210)</f>
        <v>0</v>
      </c>
      <c r="S2210" s="16">
        <v>0</v>
      </c>
      <c r="T2210" s="17">
        <f t="shared" ref="T2210" si="23479">$B2207*$T$4</f>
        <v>11.097552</v>
      </c>
      <c r="U2210" s="18">
        <v>1</v>
      </c>
      <c r="V2210" s="19">
        <v>0</v>
      </c>
      <c r="W2210" s="20"/>
      <c r="X2210" s="1">
        <f t="shared" ref="X2210" si="23480">N2210*S2207+P2210*S2210-O2210*T2207-Q2210*T2210</f>
        <v>0</v>
      </c>
      <c r="Y2210" s="4">
        <f t="shared" ref="Y2210" si="23481">(N2210*T2207+O2210*S2207+P2210*T2210+Q2210*S2210)</f>
        <v>-471.75202530887043</v>
      </c>
      <c r="Z2210" s="2">
        <f t="shared" ref="Z2210" si="23482">N2210*U2207+P2210*U2210-O2210*V2207-Q2210*V2210</f>
        <v>-42.960923031392007</v>
      </c>
      <c r="AA2210" s="3">
        <f t="shared" ref="AA2210" si="23483">(N2210*V2207+O2210*U2207+P2210*V2210+Q2210*U2210)</f>
        <v>0</v>
      </c>
      <c r="AB2210" s="20"/>
      <c r="AC2210" s="16">
        <v>0</v>
      </c>
      <c r="AD2210" s="17">
        <v>0</v>
      </c>
      <c r="AE2210" s="18">
        <v>1</v>
      </c>
      <c r="AF2210" s="19">
        <v>0</v>
      </c>
      <c r="AG2210" s="20"/>
      <c r="AH2210" s="1">
        <f t="shared" ref="AH2210" si="23484">X2210*AC2207+Z2210*AC2210-Y2210*AD2207-AA2210*AD2210</f>
        <v>0</v>
      </c>
      <c r="AI2210" s="4">
        <f t="shared" ref="AI2210" si="23485">(X2210*AD2207+Y2210*AC2207+Z2210*AD2210+AA2210*AC2210)</f>
        <v>-471.75202530887043</v>
      </c>
      <c r="AJ2210" s="2">
        <f t="shared" ref="AJ2210" si="23486">X2210*AE2207+Z2210*AE2210-Y2210*AF2207-AA2210*AF2210</f>
        <v>4925.4434257689118</v>
      </c>
      <c r="AK2210" s="3">
        <f t="shared" ref="AK2210" si="23487">(X2210*AF2207+Y2210*AE2207+Z2210*AF2210+AA2210*AE2210)</f>
        <v>0</v>
      </c>
      <c r="AL2210" s="20"/>
      <c r="AM2210" s="16">
        <v>0</v>
      </c>
      <c r="AN2210" s="17">
        <f t="shared" ref="AN2210" si="23488">$B2207*$AN$4</f>
        <v>11.720424</v>
      </c>
      <c r="AO2210" s="18">
        <v>1</v>
      </c>
      <c r="AP2210" s="19">
        <v>0</v>
      </c>
      <c r="AR2210" s="1">
        <f t="shared" ref="AR2210" si="23489">AH2210*AM2207+AJ2210*AM2210-AI2210*AN2207-AK2210*AN2210</f>
        <v>0</v>
      </c>
      <c r="AS2210" s="4">
        <f t="shared" ref="AS2210" si="23490">(AH2210*AN2207+AI2210*AM2207+AJ2210*AN2210+AK2210*AM2210)</f>
        <v>57256.533312715299</v>
      </c>
      <c r="AT2210" s="2">
        <f t="shared" ref="AT2210" si="23491">AH2210*AO2207+AJ2210*AO2210-AI2210*AP2207-AK2210*AP2210</f>
        <v>4925.4434257689118</v>
      </c>
      <c r="AU2210" s="3">
        <f t="shared" ref="AU2210" si="23492">(AH2210*AP2207+AI2210*AO2207+AJ2210*AP2210+AK2210*AO2210)</f>
        <v>0</v>
      </c>
      <c r="AV2210" s="20"/>
      <c r="AW2210" s="16">
        <v>0</v>
      </c>
      <c r="AX2210" s="17">
        <v>0</v>
      </c>
      <c r="AY2210" s="18">
        <v>1</v>
      </c>
      <c r="AZ2210" s="19">
        <v>0</v>
      </c>
      <c r="BA2210" s="20"/>
      <c r="BB2210" s="1">
        <f t="shared" ref="BB2210" si="23493">AR2210*AW2207+AT2210*AW2210-AS2210*AX2207-AU2210*AX2210</f>
        <v>0</v>
      </c>
      <c r="BC2210" s="4">
        <f t="shared" ref="BC2210" si="23494">(AR2210*AX2207+AS2210*AW2207+AT2210*AX2210+AU2210*AW2210)</f>
        <v>57256.533312715299</v>
      </c>
      <c r="BD2210" s="2">
        <f t="shared" ref="BD2210" si="23495">AR2210*AY2207+AT2210*AY2210-AS2210*AZ2207-AU2210*AZ2210</f>
        <v>-598089.68708028586</v>
      </c>
      <c r="BE2210" s="3">
        <f t="shared" ref="BE2210" si="23496">(AR2210*AZ2207+AS2210*AY2207+AT2210*AZ2210+AU2210*AY2210)</f>
        <v>0</v>
      </c>
      <c r="BF2210" s="20"/>
      <c r="BG2210" s="16">
        <v>0</v>
      </c>
      <c r="BH2210" s="17">
        <f t="shared" ref="BH2210" si="23497">$B2207*$BH$4</f>
        <v>11.097552</v>
      </c>
      <c r="BI2210" s="18">
        <v>1</v>
      </c>
      <c r="BJ2210" s="19">
        <v>0</v>
      </c>
      <c r="BK2210" s="20"/>
      <c r="BL2210" s="1">
        <f t="shared" ref="BL2210" si="23498">BB2210*BG2207+BD2210*BG2210-BC2210*BH2207-BE2210*BH2210</f>
        <v>0</v>
      </c>
      <c r="BM2210" s="4">
        <f t="shared" ref="BM2210" si="23499">(BB2210*BH2207+BC2210*BG2207+BD2210*BH2210+BE2210*BG2210)</f>
        <v>-6580074.8697244851</v>
      </c>
      <c r="BN2210" s="2">
        <f t="shared" ref="BN2210" si="23500">BB2210*BI2207+BD2210*BI2210-BC2210*BJ2207-BE2210*BJ2210</f>
        <v>-598089.68708028586</v>
      </c>
      <c r="BO2210" s="3">
        <f t="shared" ref="BO2210" si="23501">(BB2210*BJ2207+BC2210*BI2207+BD2210*BJ2210+BE2210*BI2210)</f>
        <v>0</v>
      </c>
      <c r="BP2210" s="20"/>
      <c r="BQ2210" s="16">
        <v>0</v>
      </c>
      <c r="BR2210" s="17">
        <v>0</v>
      </c>
      <c r="BS2210" s="18">
        <v>1</v>
      </c>
      <c r="BT2210" s="19">
        <v>0</v>
      </c>
      <c r="BU2210" s="20"/>
      <c r="BV2210" s="1">
        <f t="shared" ref="BV2210" si="23502">BL2210*BQ2207+BN2210*BQ2210-BM2210*BR2207-BO2210*BR2210</f>
        <v>0</v>
      </c>
      <c r="BW2210" s="4">
        <f t="shared" ref="BW2210" si="23503">(BL2210*BR2207+BM2210*BQ2207+BN2210*BR2210+BO2210*BQ2210)</f>
        <v>-6580074.8697244851</v>
      </c>
      <c r="BX2210" s="2">
        <f t="shared" ref="BX2210" si="23504">BL2210*BS2207+BN2210*BS2210-BM2210*BT2207-BO2210*BT2210</f>
        <v>57150595.071783237</v>
      </c>
      <c r="BY2210" s="3">
        <f t="shared" ref="BY2210" si="23505">(BL2210*BT2207+BM2210*BS2207+BN2210*BT2210+BO2210*BS2210)</f>
        <v>0</v>
      </c>
      <c r="BZ2210" s="20"/>
      <c r="CA2210" s="16">
        <v>0</v>
      </c>
      <c r="CB2210" s="17">
        <f t="shared" ref="CB2210" si="23506">$B2207*$CB$4</f>
        <v>5.0090520000000005</v>
      </c>
      <c r="CC2210" s="18">
        <v>1</v>
      </c>
      <c r="CD2210" s="19">
        <v>0</v>
      </c>
      <c r="CE2210" s="20"/>
      <c r="CF2210" s="1">
        <f t="shared" ref="CF2210" si="23507">BV2210*CA2207+BX2210*CA2210-BW2210*CB2207-BY2210*CB2210</f>
        <v>0</v>
      </c>
      <c r="CG2210" s="4">
        <f t="shared" ref="CG2210" si="23508">(BV2210*CB2207+BW2210*CA2207+BX2210*CB2210+BY2210*CA2210)</f>
        <v>279690227.67578149</v>
      </c>
      <c r="CH2210" s="2">
        <f t="shared" ref="CH2210" si="23509">BV2210*CC2207+BX2210*CC2210-BW2210*CD2207-BY2210*CD2210</f>
        <v>57150595.071783237</v>
      </c>
      <c r="CI2210" s="3">
        <f t="shared" ref="CI2210" si="23510">(BV2210*CD2207+BW2210*CC2207+BX2210*CD2210+BY2210*CC2210)</f>
        <v>0</v>
      </c>
      <c r="CK2210" s="16">
        <f t="shared" ref="CK2210" si="23511">1/$CL$4</f>
        <v>1</v>
      </c>
      <c r="CL2210" s="17">
        <v>0</v>
      </c>
      <c r="CM2210" s="18">
        <v>1</v>
      </c>
      <c r="CN2210" s="19">
        <v>0</v>
      </c>
      <c r="CP2210" s="1">
        <f t="shared" ref="CP2210" si="23512">CF2210*CK2207+CH2210*CK2210-CG2210*CL2207-CI2210*CL2210</f>
        <v>57150595.071783237</v>
      </c>
      <c r="CQ2210" s="4">
        <f t="shared" ref="CQ2210" si="23513">(CF2210*CL2207+CG2210*CK2207+CH2210*CL2210+CI2210*CK2210)</f>
        <v>279690227.67578149</v>
      </c>
      <c r="CR2210" s="2">
        <f t="shared" ref="CR2210" si="23514">CF2210*CM2207+CH2210*CM2210-CG2210*CN2207-CI2210*CN2210</f>
        <v>57150595.071783237</v>
      </c>
      <c r="CS2210" s="3">
        <f t="shared" ref="CS2210" si="23515">(CF2210*CN2207+CG2210*CM2207+CH2210*CN2210+CI2210*CM2210)</f>
        <v>0</v>
      </c>
      <c r="CU2210" s="39">
        <f t="shared" ref="CU2210" si="23516">(180/PI())*ATAN(-1*(CQ2207/CP2207))</f>
        <v>11.548574568069601</v>
      </c>
      <c r="CW2210" s="56">
        <f t="shared" ref="CW2210" si="23517">20*LOG(((1-(10^(CU2207/20)^2)*(1-((1-CW2207)/(1+CW2207))^2))^0.5))</f>
        <v>0</v>
      </c>
    </row>
    <row r="2211" spans="1:101" ht="18" customHeight="1"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/>
      <c r="R2211" s="20"/>
      <c r="S2211" s="20"/>
      <c r="T2211" s="20"/>
      <c r="U2211" s="20"/>
      <c r="V2211" s="20"/>
      <c r="W2211" s="20"/>
      <c r="X2211" s="20"/>
      <c r="Y2211" s="20"/>
      <c r="Z2211" s="20"/>
      <c r="AA2211" s="20"/>
      <c r="AB2211" s="30"/>
      <c r="AC2211" s="20"/>
      <c r="AD2211" s="20"/>
      <c r="AE2211" s="20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</row>
    <row r="2212" spans="1:101" ht="18" customHeight="1"/>
    <row r="2213" spans="1:101" ht="18" customHeight="1" thickBot="1">
      <c r="A2213" s="23"/>
      <c r="B2213" s="23"/>
      <c r="C2213" s="23"/>
      <c r="D2213" s="20" t="s">
        <v>6</v>
      </c>
      <c r="E2213" s="20"/>
      <c r="F2213" s="20"/>
      <c r="G2213" s="20"/>
      <c r="H2213" s="20"/>
      <c r="I2213" s="20" t="s">
        <v>7</v>
      </c>
      <c r="J2213" s="20"/>
      <c r="K2213" s="20"/>
      <c r="L2213" s="20"/>
      <c r="M2213" s="23"/>
      <c r="N2213" s="23"/>
      <c r="O2213" s="24" t="s">
        <v>8</v>
      </c>
      <c r="P2213" s="23"/>
      <c r="Q2213" s="23"/>
      <c r="R2213" s="23"/>
      <c r="S2213" s="20"/>
      <c r="T2213" s="20" t="s">
        <v>9</v>
      </c>
      <c r="U2213" s="23"/>
      <c r="V2213" s="23"/>
      <c r="W2213" s="23"/>
      <c r="X2213" s="23"/>
      <c r="Y2213" s="24" t="s">
        <v>10</v>
      </c>
      <c r="Z2213" s="23"/>
      <c r="AA2213" s="23"/>
      <c r="AB2213" s="23"/>
      <c r="AC2213" s="24" t="s">
        <v>11</v>
      </c>
      <c r="AD2213" s="20"/>
      <c r="AE2213" s="20"/>
      <c r="AF2213" s="20"/>
      <c r="AG2213" s="20"/>
      <c r="AH2213" s="23"/>
      <c r="AI2213" s="24" t="s">
        <v>12</v>
      </c>
      <c r="AJ2213" s="23"/>
      <c r="AK2213" s="23"/>
      <c r="AL2213" s="20"/>
      <c r="AM2213" s="24" t="s">
        <v>21</v>
      </c>
      <c r="AN2213" s="20"/>
      <c r="AO2213" s="23"/>
      <c r="AP2213" s="23"/>
      <c r="AQ2213" s="23"/>
      <c r="AR2213" s="23"/>
      <c r="AS2213" s="24" t="s">
        <v>87</v>
      </c>
      <c r="AT2213" s="23"/>
      <c r="AU2213" s="23"/>
      <c r="AV2213" s="23"/>
      <c r="AW2213" s="24" t="s">
        <v>22</v>
      </c>
      <c r="AX2213" s="20"/>
      <c r="AY2213" s="20"/>
      <c r="AZ2213" s="20"/>
      <c r="BA2213" s="20"/>
      <c r="BB2213" s="23"/>
      <c r="BC2213" s="24" t="s">
        <v>13</v>
      </c>
      <c r="BD2213" s="23"/>
      <c r="BE2213" s="23"/>
      <c r="BF2213" s="23"/>
      <c r="BG2213" s="24" t="s">
        <v>23</v>
      </c>
      <c r="BH2213" s="20"/>
      <c r="BI2213" s="23"/>
      <c r="BJ2213" s="23"/>
      <c r="BK2213" s="23"/>
      <c r="BL2213" s="23"/>
      <c r="BM2213" s="24" t="s">
        <v>24</v>
      </c>
      <c r="BN2213" s="23"/>
      <c r="BO2213" s="23"/>
      <c r="BP2213" s="23"/>
      <c r="BQ2213" s="24" t="s">
        <v>22</v>
      </c>
      <c r="BR2213" s="20"/>
      <c r="BS2213" s="20"/>
      <c r="BT2213" s="20"/>
      <c r="BU2213" s="20"/>
      <c r="BV2213" s="23"/>
      <c r="BW2213" s="24" t="s">
        <v>25</v>
      </c>
      <c r="BX2213" s="23"/>
      <c r="BY2213" s="23"/>
      <c r="BZ2213" s="23"/>
      <c r="CA2213" s="24" t="s">
        <v>23</v>
      </c>
      <c r="CB2213" s="20"/>
      <c r="CC2213" s="23"/>
      <c r="CD2213" s="23"/>
      <c r="CE2213" s="23"/>
      <c r="CF2213" s="23"/>
      <c r="CG2213" s="24" t="s">
        <v>88</v>
      </c>
      <c r="CH2213" s="23"/>
      <c r="CI2213" s="23"/>
      <c r="CJ2213" s="23"/>
      <c r="CK2213" s="24" t="s">
        <v>155</v>
      </c>
      <c r="CL2213" s="24"/>
      <c r="CM2213" s="23"/>
      <c r="CN2213" s="23"/>
      <c r="CO2213" s="23"/>
      <c r="CP2213" s="23"/>
      <c r="CQ2213" s="24" t="s">
        <v>89</v>
      </c>
      <c r="CR2213" s="23"/>
      <c r="CS2213" s="23"/>
    </row>
    <row r="2214" spans="1:101" ht="18" customHeight="1" thickBot="1">
      <c r="A2214" s="23"/>
      <c r="B2214" s="33"/>
      <c r="C2214" s="23"/>
      <c r="D2214" s="7" t="s">
        <v>99</v>
      </c>
      <c r="E2214" s="8"/>
      <c r="F2214" s="8" t="s">
        <v>100</v>
      </c>
      <c r="G2214" s="9"/>
      <c r="H2214" s="10"/>
      <c r="I2214" s="7" t="s">
        <v>103</v>
      </c>
      <c r="J2214" s="8"/>
      <c r="K2214" s="8" t="s">
        <v>104</v>
      </c>
      <c r="L2214" s="9"/>
      <c r="M2214" s="23"/>
      <c r="N2214" s="194" t="s">
        <v>74</v>
      </c>
      <c r="O2214" s="195"/>
      <c r="P2214" s="196" t="s">
        <v>75</v>
      </c>
      <c r="Q2214" s="197"/>
      <c r="R2214" s="23"/>
      <c r="S2214" s="7" t="s">
        <v>2</v>
      </c>
      <c r="T2214" s="8"/>
      <c r="U2214" s="8" t="s">
        <v>3</v>
      </c>
      <c r="V2214" s="9"/>
      <c r="W2214" s="20"/>
      <c r="X2214" s="194" t="s">
        <v>108</v>
      </c>
      <c r="Y2214" s="195"/>
      <c r="Z2214" s="196" t="s">
        <v>109</v>
      </c>
      <c r="AA2214" s="197"/>
      <c r="AB2214" s="20"/>
      <c r="AC2214" s="7" t="s">
        <v>107</v>
      </c>
      <c r="AD2214" s="8"/>
      <c r="AE2214" s="8" t="s">
        <v>14</v>
      </c>
      <c r="AF2214" s="9"/>
      <c r="AG2214" s="20"/>
      <c r="AH2214" s="194" t="s">
        <v>112</v>
      </c>
      <c r="AI2214" s="195"/>
      <c r="AJ2214" s="196" t="s">
        <v>113</v>
      </c>
      <c r="AK2214" s="197"/>
      <c r="AL2214" s="20"/>
      <c r="AM2214" s="106" t="s">
        <v>135</v>
      </c>
      <c r="AN2214" s="107"/>
      <c r="AO2214" s="107" t="s">
        <v>136</v>
      </c>
      <c r="AP2214" s="108"/>
      <c r="AQ2214" s="23"/>
      <c r="AR2214" s="194" t="s">
        <v>116</v>
      </c>
      <c r="AS2214" s="195"/>
      <c r="AT2214" s="196" t="s">
        <v>0</v>
      </c>
      <c r="AU2214" s="197"/>
      <c r="AV2214" s="36"/>
      <c r="AW2214" s="7" t="s">
        <v>139</v>
      </c>
      <c r="AX2214" s="8"/>
      <c r="AY2214" s="8" t="s">
        <v>140</v>
      </c>
      <c r="AZ2214" s="9"/>
      <c r="BA2214" s="20"/>
      <c r="BB2214" s="194" t="s">
        <v>119</v>
      </c>
      <c r="BC2214" s="195"/>
      <c r="BD2214" s="196" t="s">
        <v>120</v>
      </c>
      <c r="BE2214" s="197"/>
      <c r="BF2214" s="36"/>
      <c r="BG2214" s="190" t="s">
        <v>143</v>
      </c>
      <c r="BH2214" s="191"/>
      <c r="BI2214" s="192" t="s">
        <v>144</v>
      </c>
      <c r="BJ2214" s="193"/>
      <c r="BK2214" s="36"/>
      <c r="BL2214" s="194" t="s">
        <v>123</v>
      </c>
      <c r="BM2214" s="195"/>
      <c r="BN2214" s="196" t="s">
        <v>124</v>
      </c>
      <c r="BO2214" s="197"/>
      <c r="BP2214" s="36"/>
      <c r="BQ2214" s="7" t="s">
        <v>147</v>
      </c>
      <c r="BR2214" s="8"/>
      <c r="BS2214" s="8" t="s">
        <v>148</v>
      </c>
      <c r="BT2214" s="9"/>
      <c r="BU2214" s="20"/>
      <c r="BV2214" s="194" t="s">
        <v>127</v>
      </c>
      <c r="BW2214" s="195"/>
      <c r="BX2214" s="196" t="s">
        <v>128</v>
      </c>
      <c r="BY2214" s="197"/>
      <c r="BZ2214" s="36"/>
      <c r="CA2214" s="7" t="s">
        <v>151</v>
      </c>
      <c r="CB2214" s="8"/>
      <c r="CC2214" s="8" t="s">
        <v>152</v>
      </c>
      <c r="CD2214" s="9"/>
      <c r="CE2214" s="36"/>
      <c r="CF2214" s="194" t="s">
        <v>131</v>
      </c>
      <c r="CG2214" s="195"/>
      <c r="CH2214" s="196" t="s">
        <v>132</v>
      </c>
      <c r="CI2214" s="197"/>
      <c r="CJ2214" s="23"/>
      <c r="CK2214" s="7" t="s">
        <v>156</v>
      </c>
      <c r="CL2214" s="8"/>
      <c r="CM2214" s="8" t="s">
        <v>157</v>
      </c>
      <c r="CN2214" s="9"/>
      <c r="CO2214" s="23"/>
      <c r="CP2214" s="194" t="s">
        <v>160</v>
      </c>
      <c r="CQ2214" s="195"/>
      <c r="CR2214" s="196" t="s">
        <v>132</v>
      </c>
      <c r="CS2214" s="197"/>
      <c r="CU2214" s="26" t="s">
        <v>15</v>
      </c>
      <c r="CW2214" s="52" t="s">
        <v>46</v>
      </c>
    </row>
    <row r="2215" spans="1:101" ht="18" customHeight="1" thickTop="1" thickBot="1">
      <c r="B2215" s="34">
        <v>6.2</v>
      </c>
      <c r="D2215" s="11">
        <v>1</v>
      </c>
      <c r="E2215" s="12">
        <v>0</v>
      </c>
      <c r="F2215" s="13">
        <v>0</v>
      </c>
      <c r="G2215" s="14">
        <v>0</v>
      </c>
      <c r="H2215" s="10"/>
      <c r="I2215" s="11">
        <v>1</v>
      </c>
      <c r="J2215" s="12">
        <v>0</v>
      </c>
      <c r="K2215" s="13">
        <v>0</v>
      </c>
      <c r="L2215" s="40">
        <f t="shared" ref="L2215" si="23518">$B2215*$J$4</f>
        <v>8.8476480000000013</v>
      </c>
      <c r="N2215" s="1">
        <f t="shared" ref="N2215" si="23519">D2215*I2215+F2215*I2218-E2215*J2215-G2215*J2218</f>
        <v>1</v>
      </c>
      <c r="O2215" s="4">
        <f t="shared" ref="O2215" si="23520">(D2215*J2215+E2215*I2215+F2215*J2218+G2215*I2218)</f>
        <v>0</v>
      </c>
      <c r="P2215" s="2">
        <f t="shared" ref="P2215" si="23521">D2215*K2215+F2215*K2218-E2215*L2215-G2215*L2218</f>
        <v>0</v>
      </c>
      <c r="Q2215" s="3">
        <f t="shared" ref="Q2215" si="23522">(D2215*L2215+E2215*K2215+F2215*L2218+G2215*K2218)</f>
        <v>8.8476480000000013</v>
      </c>
      <c r="S2215" s="11">
        <v>1</v>
      </c>
      <c r="T2215" s="12">
        <v>0</v>
      </c>
      <c r="U2215" s="13">
        <v>0</v>
      </c>
      <c r="V2215" s="13">
        <v>0</v>
      </c>
      <c r="W2215" s="20"/>
      <c r="X2215" s="1">
        <f t="shared" ref="X2215" si="23523">N2215*S2215+P2215*S2218-O2215*T2215-Q2215*T2218</f>
        <v>-97.985503950848027</v>
      </c>
      <c r="Y2215" s="4">
        <f t="shared" ref="Y2215" si="23524">(N2215*T2215+O2215*S2215+P2215*T2218+Q2215*S2218)</f>
        <v>0</v>
      </c>
      <c r="Z2215" s="2">
        <f t="shared" ref="Z2215" si="23525">N2215*U2215+P2215*U2218-O2215*V2215-Q2215*V2218</f>
        <v>0</v>
      </c>
      <c r="AA2215" s="3">
        <f t="shared" ref="AA2215" si="23526">(N2215*V2215+O2215*U2215+P2215*V2218+Q2215*U2218)</f>
        <v>8.8476480000000013</v>
      </c>
      <c r="AB2215" s="20"/>
      <c r="AC2215" s="11">
        <v>1</v>
      </c>
      <c r="AD2215" s="12">
        <v>0</v>
      </c>
      <c r="AE2215" s="13">
        <v>0</v>
      </c>
      <c r="AF2215" s="40">
        <f t="shared" ref="AF2215" si="23527">$B2215*$AD$4</f>
        <v>10.617438</v>
      </c>
      <c r="AG2215" s="20"/>
      <c r="AH2215" s="1">
        <f t="shared" ref="AH2215" si="23528">X2215*AC2215+Z2215*AC2218-Y2215*AD2215-AA2215*AD2218</f>
        <v>-97.985503950848027</v>
      </c>
      <c r="AI2215" s="4">
        <f t="shared" ref="AI2215" si="23529">(X2215*AD2215+Y2215*AC2215+Z2215*AD2218+AA2215*AC2218)</f>
        <v>0</v>
      </c>
      <c r="AJ2215" s="2">
        <f t="shared" ref="AJ2215" si="23530">X2215*AE2215+Z2215*AE2218-Y2215*AF2215-AA2215*AF2218</f>
        <v>0</v>
      </c>
      <c r="AK2215" s="3">
        <f t="shared" ref="AK2215" si="23531">(X2215*AF2215+Y2215*AE2215+Z2215*AF2218+AA2215*AE2218)</f>
        <v>-1031.5073650968841</v>
      </c>
      <c r="AL2215" s="20"/>
      <c r="AM2215" s="11">
        <v>1</v>
      </c>
      <c r="AN2215" s="12">
        <v>0</v>
      </c>
      <c r="AO2215" s="13">
        <v>0</v>
      </c>
      <c r="AP2215" s="14">
        <v>0</v>
      </c>
      <c r="AR2215" s="1">
        <f t="shared" ref="AR2215" si="23532">AH2215*AM2215+AJ2215*AM2218-AI2215*AN2215-AK2215*AN2218</f>
        <v>12090.008447912787</v>
      </c>
      <c r="AS2215" s="4">
        <f t="shared" ref="AS2215" si="23533">(AH2215*AN2215+AI2215*AM2215+AJ2215*AN2218+AK2215*AM2218)</f>
        <v>0</v>
      </c>
      <c r="AT2215" s="2">
        <f t="shared" ref="AT2215" si="23534">AH2215*AO2215+AJ2215*AO2218-AI2215*AP2215-AK2215*AP2218</f>
        <v>0</v>
      </c>
      <c r="AU2215" s="3">
        <f t="shared" ref="AU2215" si="23535">(AH2215*AP2215+AI2215*AO2215+AJ2215*AP2218+AK2215*AO2218)</f>
        <v>-1031.5073650968841</v>
      </c>
      <c r="AV2215" s="20"/>
      <c r="AW2215" s="11">
        <v>1</v>
      </c>
      <c r="AX2215" s="12">
        <v>0</v>
      </c>
      <c r="AY2215" s="13">
        <v>0</v>
      </c>
      <c r="AZ2215" s="40">
        <f t="shared" ref="AZ2215" si="23536">$B2215*$AX$4</f>
        <v>10.617438</v>
      </c>
      <c r="BA2215" s="20"/>
      <c r="BB2215" s="1">
        <f t="shared" ref="BB2215" si="23537">AR2215*AW2215+AT2215*AW2218-AS2215*AX2215-AU2215*AX2218</f>
        <v>12090.008447912787</v>
      </c>
      <c r="BC2215" s="4">
        <f t="shared" ref="BC2215" si="23538">(AR2215*AX2215+AS2215*AW2215+AT2215*AX2218+AU2215*AW2218)</f>
        <v>0</v>
      </c>
      <c r="BD2215" s="2">
        <f t="shared" ref="BD2215" si="23539">AR2215*AY2215+AT2215*AY2218-AS2215*AZ2215-AU2215*AZ2218</f>
        <v>0</v>
      </c>
      <c r="BE2215" s="3">
        <f t="shared" ref="BE2215" si="23540">(AR2215*AZ2215+AS2215*AY2215+AT2215*AZ2218+AU2215*AY2218)</f>
        <v>127333.40775009336</v>
      </c>
      <c r="BF2215" s="20"/>
      <c r="BG2215" s="11">
        <v>1</v>
      </c>
      <c r="BH2215" s="12">
        <v>0</v>
      </c>
      <c r="BI2215" s="13">
        <v>0</v>
      </c>
      <c r="BJ2215" s="14">
        <v>0</v>
      </c>
      <c r="BK2215" s="20"/>
      <c r="BL2215" s="1">
        <f t="shared" ref="BL2215" si="23541">BB2215*BG2215+BD2215*BG2218-BC2215*BH2215-BE2215*BH2218</f>
        <v>-1412487.634776796</v>
      </c>
      <c r="BM2215" s="4">
        <f t="shared" ref="BM2215" si="23542">(BB2215*BH2215+BC2215*BG2215+BD2215*BH2218+BE2215*BG2218)</f>
        <v>0</v>
      </c>
      <c r="BN2215" s="2">
        <f t="shared" ref="BN2215" si="23543">BB2215*BI2215+BD2215*BI2218-BC2215*BJ2215-BE2215*BJ2218</f>
        <v>0</v>
      </c>
      <c r="BO2215" s="3">
        <f t="shared" ref="BO2215" si="23544">(BB2215*BJ2215+BC2215*BI2215+BD2215*BJ2218+BE2215*BI2218)</f>
        <v>127333.40775009336</v>
      </c>
      <c r="BP2215" s="20"/>
      <c r="BQ2215" s="11">
        <v>1</v>
      </c>
      <c r="BR2215" s="12">
        <v>0</v>
      </c>
      <c r="BS2215" s="13">
        <v>0</v>
      </c>
      <c r="BT2215" s="40">
        <f t="shared" ref="BT2215" si="23545">$B2215*BR$4</f>
        <v>8.8476480000000013</v>
      </c>
      <c r="BU2215" s="20"/>
      <c r="BV2215" s="1">
        <f t="shared" ref="BV2215" si="23546">BL2215*BQ2215+BN2215*BQ2218-BM2215*BR2215-BO2215*BR2218</f>
        <v>-1412487.634776796</v>
      </c>
      <c r="BW2215" s="4">
        <f t="shared" ref="BW2215" si="23547">(BL2215*BR2215+BM2215*BQ2215+BN2215*BR2218+BO2215*BQ2218)</f>
        <v>0</v>
      </c>
      <c r="BX2215" s="2">
        <f t="shared" ref="BX2215" si="23548">BL2215*BS2215+BN2215*BS2218-BM2215*BT2215-BO2215*BT2218</f>
        <v>0</v>
      </c>
      <c r="BY2215" s="3">
        <f t="shared" ref="BY2215" si="23549">(BL2215*BT2215+BM2215*BS2215+BN2215*BT2218+BO2215*BS2218)</f>
        <v>-12369859.989107559</v>
      </c>
      <c r="BZ2215" s="20"/>
      <c r="CA2215" s="11">
        <v>1</v>
      </c>
      <c r="CB2215" s="12">
        <v>0</v>
      </c>
      <c r="CC2215" s="13">
        <v>0</v>
      </c>
      <c r="CD2215" s="14">
        <v>0</v>
      </c>
      <c r="CE2215" s="20"/>
      <c r="CF2215" s="1">
        <f t="shared" ref="CF2215" si="23550">BV2215*CA2215+BX2215*CA2218-BW2215*CB2215-BY2215*CB2218</f>
        <v>61052534.461578809</v>
      </c>
      <c r="CG2215" s="4">
        <f t="shared" ref="CG2215" si="23551">(BV2215*CB2215+BW2215*CA2215+BX2215*CB2218+BY2215*CA2218)</f>
        <v>0</v>
      </c>
      <c r="CH2215" s="2">
        <f t="shared" ref="CH2215" si="23552">BV2215*CC2215+BX2215*CC2218-BW2215*CD2215-BY2215*CD2218</f>
        <v>0</v>
      </c>
      <c r="CI2215" s="3">
        <f t="shared" ref="CI2215" si="23553">(BV2215*CD2215+BW2215*CC2215+BX2215*CD2218+BY2215*CC2218)</f>
        <v>-12369859.989107559</v>
      </c>
      <c r="CJ2215" s="28"/>
      <c r="CK2215" s="11">
        <v>1</v>
      </c>
      <c r="CL2215" s="12">
        <v>0</v>
      </c>
      <c r="CM2215" s="13">
        <v>0</v>
      </c>
      <c r="CN2215" s="14">
        <v>0</v>
      </c>
      <c r="CP2215" s="1">
        <f t="shared" ref="CP2215" si="23554">CF2215*CK2215+CH2215*CK2218-CG2215*CL2215-CI2215*CL2218</f>
        <v>61052534.461578809</v>
      </c>
      <c r="CQ2215" s="4">
        <f t="shared" ref="CQ2215" si="23555">(CF2215*CL2215+CG2215*CK2215+CH2215*CL2218+CI2215*CK2218)</f>
        <v>-12369859.989107559</v>
      </c>
      <c r="CR2215" s="2">
        <f t="shared" ref="CR2215" si="23556">CF2215*CM2215+CH2215*CM2218-CG2215*CN2215-CI2215*CN2218</f>
        <v>0</v>
      </c>
      <c r="CS2215" s="3">
        <f t="shared" ref="CS2215" si="23557">(CF2215*CN2215+CG2215*CM2215+CH2215*CN2218+CI2215*CM2218)</f>
        <v>-12369859.989107559</v>
      </c>
      <c r="CU2215" s="29">
        <f t="shared" ref="CU2215" si="23558">20*LOG(((1+$CL$4)/$CL$4)/((CP2215+CP2218)^2+(CQ2215+CQ2218)^2)^0.5)</f>
        <v>-163.90969118087452</v>
      </c>
      <c r="CW2215" s="53">
        <f t="shared" ref="CW2215" si="23559">((CP2215^2+CQ2215^2)^0.5)/((CP2218^2+CQ2218^2)^0.5)</f>
        <v>0.20261009797868568</v>
      </c>
    </row>
    <row r="2216" spans="1:101" ht="18" customHeight="1" thickBot="1">
      <c r="D2216" s="11"/>
      <c r="E2216" s="13"/>
      <c r="F2216" s="13"/>
      <c r="G2216" s="15"/>
      <c r="H2216" s="10"/>
      <c r="I2216" s="11"/>
      <c r="J2216" s="13"/>
      <c r="K2216" s="13"/>
      <c r="L2216" s="15"/>
      <c r="N2216" s="5"/>
      <c r="Q2216" s="6"/>
      <c r="S2216" s="11"/>
      <c r="T2216" s="13"/>
      <c r="U2216" s="13"/>
      <c r="V2216" s="15"/>
      <c r="W2216" s="20"/>
      <c r="X2216" s="5"/>
      <c r="AA2216" s="6"/>
      <c r="AB2216" s="20"/>
      <c r="AC2216" s="11"/>
      <c r="AD2216" s="13"/>
      <c r="AE2216" s="13"/>
      <c r="AF2216" s="15"/>
      <c r="AG2216" s="20"/>
      <c r="AH2216" s="5"/>
      <c r="AK2216" s="6"/>
      <c r="AL2216" s="20"/>
      <c r="AM2216" s="11"/>
      <c r="AN2216" s="13"/>
      <c r="AO2216" s="13"/>
      <c r="AP2216" s="15"/>
      <c r="AR2216" s="5"/>
      <c r="AU2216" s="6"/>
      <c r="AW2216" s="11"/>
      <c r="AX2216" s="13"/>
      <c r="AY2216" s="13"/>
      <c r="AZ2216" s="15"/>
      <c r="BA2216" s="20"/>
      <c r="BB2216" s="5"/>
      <c r="BE2216" s="6"/>
      <c r="BG2216" s="11"/>
      <c r="BH2216" s="13"/>
      <c r="BI2216" s="13"/>
      <c r="BJ2216" s="15"/>
      <c r="BL2216" s="5"/>
      <c r="BO2216" s="6"/>
      <c r="BQ2216" s="11"/>
      <c r="BR2216" s="13"/>
      <c r="BS2216" s="13"/>
      <c r="BT2216" s="15"/>
      <c r="BU2216" s="20"/>
      <c r="BV2216" s="5"/>
      <c r="BY2216" s="6"/>
      <c r="CA2216" s="11"/>
      <c r="CB2216" s="13"/>
      <c r="CC2216" s="13"/>
      <c r="CD2216" s="15"/>
      <c r="CF2216" s="5"/>
      <c r="CI2216" s="6"/>
      <c r="CK2216" s="11"/>
      <c r="CL2216" s="13"/>
      <c r="CM2216" s="13"/>
      <c r="CN2216" s="15"/>
      <c r="CP2216" s="5"/>
      <c r="CS2216" s="6"/>
      <c r="CW2216" s="54"/>
    </row>
    <row r="2217" spans="1:101" ht="18" customHeight="1" thickBot="1">
      <c r="D2217" s="11" t="s">
        <v>101</v>
      </c>
      <c r="E2217" s="13"/>
      <c r="F2217" s="13" t="s">
        <v>102</v>
      </c>
      <c r="G2217" s="15"/>
      <c r="H2217" s="10"/>
      <c r="I2217" s="11" t="s">
        <v>106</v>
      </c>
      <c r="J2217" s="13"/>
      <c r="K2217" s="13" t="s">
        <v>105</v>
      </c>
      <c r="L2217" s="15"/>
      <c r="N2217" s="194" t="s">
        <v>16</v>
      </c>
      <c r="O2217" s="195"/>
      <c r="P2217" s="196" t="s">
        <v>17</v>
      </c>
      <c r="Q2217" s="197"/>
      <c r="S2217" s="11" t="s">
        <v>4</v>
      </c>
      <c r="T2217" s="13"/>
      <c r="U2217" s="13" t="s">
        <v>5</v>
      </c>
      <c r="V2217" s="15"/>
      <c r="W2217" s="20"/>
      <c r="X2217" s="194" t="s">
        <v>111</v>
      </c>
      <c r="Y2217" s="195"/>
      <c r="Z2217" s="196" t="s">
        <v>110</v>
      </c>
      <c r="AA2217" s="197"/>
      <c r="AB2217" s="20"/>
      <c r="AC2217" s="11" t="s">
        <v>18</v>
      </c>
      <c r="AD2217" s="13"/>
      <c r="AE2217" s="13" t="s">
        <v>19</v>
      </c>
      <c r="AF2217" s="15"/>
      <c r="AG2217" s="20"/>
      <c r="AH2217" s="194" t="s">
        <v>114</v>
      </c>
      <c r="AI2217" s="195"/>
      <c r="AJ2217" s="196" t="s">
        <v>115</v>
      </c>
      <c r="AK2217" s="197"/>
      <c r="AL2217" s="20"/>
      <c r="AM2217" s="11" t="s">
        <v>138</v>
      </c>
      <c r="AN2217" s="13"/>
      <c r="AO2217" s="13" t="s">
        <v>137</v>
      </c>
      <c r="AP2217" s="15"/>
      <c r="AR2217" s="194" t="s">
        <v>117</v>
      </c>
      <c r="AS2217" s="195"/>
      <c r="AT2217" s="196" t="s">
        <v>118</v>
      </c>
      <c r="AU2217" s="197"/>
      <c r="AV2217" s="36"/>
      <c r="AW2217" s="11" t="s">
        <v>142</v>
      </c>
      <c r="AX2217" s="13"/>
      <c r="AY2217" s="13" t="s">
        <v>141</v>
      </c>
      <c r="AZ2217" s="15"/>
      <c r="BA2217" s="20"/>
      <c r="BB2217" s="194" t="s">
        <v>122</v>
      </c>
      <c r="BC2217" s="195"/>
      <c r="BD2217" s="196" t="s">
        <v>121</v>
      </c>
      <c r="BE2217" s="197"/>
      <c r="BF2217" s="36"/>
      <c r="BG2217" s="11" t="s">
        <v>145</v>
      </c>
      <c r="BH2217" s="13"/>
      <c r="BI2217" s="13" t="s">
        <v>146</v>
      </c>
      <c r="BJ2217" s="15"/>
      <c r="BK2217" s="36"/>
      <c r="BL2217" s="194" t="s">
        <v>125</v>
      </c>
      <c r="BM2217" s="195"/>
      <c r="BN2217" s="196" t="s">
        <v>126</v>
      </c>
      <c r="BO2217" s="197"/>
      <c r="BP2217" s="36"/>
      <c r="BQ2217" s="11" t="s">
        <v>150</v>
      </c>
      <c r="BR2217" s="13"/>
      <c r="BS2217" s="13" t="s">
        <v>149</v>
      </c>
      <c r="BT2217" s="15"/>
      <c r="BU2217" s="20"/>
      <c r="BV2217" s="194" t="s">
        <v>129</v>
      </c>
      <c r="BW2217" s="195"/>
      <c r="BX2217" s="196" t="s">
        <v>130</v>
      </c>
      <c r="BY2217" s="197"/>
      <c r="BZ2217" s="36"/>
      <c r="CA2217" s="11" t="s">
        <v>154</v>
      </c>
      <c r="CB2217" s="13"/>
      <c r="CC2217" s="13" t="s">
        <v>153</v>
      </c>
      <c r="CD2217" s="15"/>
      <c r="CE2217" s="36"/>
      <c r="CF2217" s="194" t="s">
        <v>134</v>
      </c>
      <c r="CG2217" s="195"/>
      <c r="CH2217" s="196" t="s">
        <v>133</v>
      </c>
      <c r="CI2217" s="197"/>
      <c r="CK2217" s="11" t="s">
        <v>159</v>
      </c>
      <c r="CL2217" s="13"/>
      <c r="CM2217" s="13" t="s">
        <v>158</v>
      </c>
      <c r="CN2217" s="15"/>
      <c r="CP2217" s="109" t="s">
        <v>161</v>
      </c>
      <c r="CQ2217" s="110"/>
      <c r="CR2217" s="111" t="s">
        <v>162</v>
      </c>
      <c r="CS2217" s="112"/>
      <c r="CU2217" s="38" t="s">
        <v>29</v>
      </c>
      <c r="CW2217" s="55" t="s">
        <v>47</v>
      </c>
    </row>
    <row r="2218" spans="1:101" ht="18" customHeight="1" thickTop="1" thickBot="1">
      <c r="D2218" s="16">
        <v>0</v>
      </c>
      <c r="E2218" s="17">
        <f t="shared" ref="E2218" si="23560">$B2215*$E$4</f>
        <v>5.0497759999999996</v>
      </c>
      <c r="F2218" s="18">
        <v>1</v>
      </c>
      <c r="G2218" s="19">
        <v>0</v>
      </c>
      <c r="H2218" s="10"/>
      <c r="I2218" s="16">
        <v>0</v>
      </c>
      <c r="J2218" s="17">
        <v>0</v>
      </c>
      <c r="K2218" s="18">
        <v>1</v>
      </c>
      <c r="L2218" s="19">
        <v>0</v>
      </c>
      <c r="N2218" s="1">
        <f t="shared" ref="N2218" si="23561">D2218*I2215+F2218*I2218-E2218*J2215-G2218*J2218</f>
        <v>0</v>
      </c>
      <c r="O2218" s="4">
        <f t="shared" ref="O2218" si="23562">(D2218*J2215+E2218*I2215+F2218*J2218+G2218*I2218)</f>
        <v>5.0497759999999996</v>
      </c>
      <c r="P2218" s="2">
        <f t="shared" ref="P2218" si="23563">D2218*K2215+F2218*K2218-E2218*L2215-G2218*L2218</f>
        <v>-43.678640526848</v>
      </c>
      <c r="Q2218" s="3">
        <f t="shared" ref="Q2218" si="23564">(D2218*L2215+E2218*K2215+F2218*L2218+G2218*K2218)</f>
        <v>0</v>
      </c>
      <c r="S2218" s="16">
        <v>0</v>
      </c>
      <c r="T2218" s="17">
        <f t="shared" ref="T2218" si="23565">$B2215*$T$4</f>
        <v>11.187776000000001</v>
      </c>
      <c r="U2218" s="18">
        <v>1</v>
      </c>
      <c r="V2218" s="19">
        <v>0</v>
      </c>
      <c r="W2218" s="20"/>
      <c r="X2218" s="1">
        <f t="shared" ref="X2218" si="23566">N2218*S2215+P2218*S2218-O2218*T2215-Q2218*T2218</f>
        <v>0</v>
      </c>
      <c r="Y2218" s="4">
        <f t="shared" ref="Y2218" si="23567">(N2218*T2215+O2218*S2215+P2218*T2218+Q2218*S2218)</f>
        <v>-483.61707019889747</v>
      </c>
      <c r="Z2218" s="2">
        <f t="shared" ref="Z2218" si="23568">N2218*U2215+P2218*U2218-O2218*V2215-Q2218*V2218</f>
        <v>-43.678640526848</v>
      </c>
      <c r="AA2218" s="3">
        <f t="shared" ref="AA2218" si="23569">(N2218*V2215+O2218*U2215+P2218*V2218+Q2218*U2218)</f>
        <v>0</v>
      </c>
      <c r="AB2218" s="20"/>
      <c r="AC2218" s="16">
        <v>0</v>
      </c>
      <c r="AD2218" s="17">
        <v>0</v>
      </c>
      <c r="AE2218" s="18">
        <v>1</v>
      </c>
      <c r="AF2218" s="19">
        <v>0</v>
      </c>
      <c r="AG2218" s="20"/>
      <c r="AH2218" s="1">
        <f t="shared" ref="AH2218" si="23570">X2218*AC2215+Z2218*AC2218-Y2218*AD2215-AA2218*AD2218</f>
        <v>0</v>
      </c>
      <c r="AI2218" s="4">
        <f t="shared" ref="AI2218" si="23571">(X2218*AD2215+Y2218*AC2215+Z2218*AD2218+AA2218*AC2218)</f>
        <v>-483.61707019889747</v>
      </c>
      <c r="AJ2218" s="2">
        <f t="shared" ref="AJ2218" si="23572">X2218*AE2215+Z2218*AE2218-Y2218*AF2215-AA2218*AF2218</f>
        <v>5091.0956180515941</v>
      </c>
      <c r="AK2218" s="3">
        <f t="shared" ref="AK2218" si="23573">(X2218*AF2215+Y2218*AE2215+Z2218*AF2218+AA2218*AE2218)</f>
        <v>0</v>
      </c>
      <c r="AL2218" s="20"/>
      <c r="AM2218" s="16">
        <v>0</v>
      </c>
      <c r="AN2218" s="17">
        <f t="shared" ref="AN2218" si="23574">$B2215*$AN$4</f>
        <v>11.815712</v>
      </c>
      <c r="AO2218" s="18">
        <v>1</v>
      </c>
      <c r="AP2218" s="19">
        <v>0</v>
      </c>
      <c r="AR2218" s="1">
        <f t="shared" ref="AR2218" si="23575">AH2218*AM2215+AJ2218*AM2218-AI2218*AN2215-AK2218*AN2218</f>
        <v>0</v>
      </c>
      <c r="AS2218" s="4">
        <f t="shared" ref="AS2218" si="23576">(AH2218*AN2215+AI2218*AM2215+AJ2218*AN2218+AK2218*AM2218)</f>
        <v>59671.302517160737</v>
      </c>
      <c r="AT2218" s="2">
        <f t="shared" ref="AT2218" si="23577">AH2218*AO2215+AJ2218*AO2218-AI2218*AP2215-AK2218*AP2218</f>
        <v>5091.0956180515941</v>
      </c>
      <c r="AU2218" s="3">
        <f t="shared" ref="AU2218" si="23578">(AH2218*AP2215+AI2218*AO2215+AJ2218*AP2218+AK2218*AO2218)</f>
        <v>0</v>
      </c>
      <c r="AV2218" s="20"/>
      <c r="AW2218" s="16">
        <v>0</v>
      </c>
      <c r="AX2218" s="17">
        <v>0</v>
      </c>
      <c r="AY2218" s="18">
        <v>1</v>
      </c>
      <c r="AZ2218" s="19">
        <v>0</v>
      </c>
      <c r="BA2218" s="20"/>
      <c r="BB2218" s="1">
        <f t="shared" ref="BB2218" si="23579">AR2218*AW2215+AT2218*AW2218-AS2218*AX2215-AU2218*AX2218</f>
        <v>0</v>
      </c>
      <c r="BC2218" s="4">
        <f t="shared" ref="BC2218" si="23580">(AR2218*AX2215+AS2218*AW2215+AT2218*AX2218+AU2218*AW2218)</f>
        <v>59671.302517160737</v>
      </c>
      <c r="BD2218" s="2">
        <f t="shared" ref="BD2218" si="23581">AR2218*AY2215+AT2218*AY2218-AS2218*AZ2215-AU2218*AZ2218</f>
        <v>-628465.25923714647</v>
      </c>
      <c r="BE2218" s="3">
        <f t="shared" ref="BE2218" si="23582">(AR2218*AZ2215+AS2218*AY2215+AT2218*AZ2218+AU2218*AY2218)</f>
        <v>0</v>
      </c>
      <c r="BF2218" s="20"/>
      <c r="BG2218" s="16">
        <v>0</v>
      </c>
      <c r="BH2218" s="17">
        <f t="shared" ref="BH2218" si="23583">$B2215*$BH$4</f>
        <v>11.187776000000001</v>
      </c>
      <c r="BI2218" s="18">
        <v>1</v>
      </c>
      <c r="BJ2218" s="19">
        <v>0</v>
      </c>
      <c r="BK2218" s="20"/>
      <c r="BL2218" s="1">
        <f t="shared" ref="BL2218" si="23584">BB2218*BG2215+BD2218*BG2218-BC2218*BH2215-BE2218*BH2218</f>
        <v>0</v>
      </c>
      <c r="BM2218" s="4">
        <f t="shared" ref="BM2218" si="23585">(BB2218*BH2215+BC2218*BG2215+BD2218*BH2218+BE2218*BG2218)</f>
        <v>-6971457.2416099655</v>
      </c>
      <c r="BN2218" s="2">
        <f t="shared" ref="BN2218" si="23586">BB2218*BI2215+BD2218*BI2218-BC2218*BJ2215-BE2218*BJ2218</f>
        <v>-628465.25923714647</v>
      </c>
      <c r="BO2218" s="3">
        <f t="shared" ref="BO2218" si="23587">(BB2218*BJ2215+BC2218*BI2215+BD2218*BJ2218+BE2218*BI2218)</f>
        <v>0</v>
      </c>
      <c r="BP2218" s="20"/>
      <c r="BQ2218" s="16">
        <v>0</v>
      </c>
      <c r="BR2218" s="17">
        <v>0</v>
      </c>
      <c r="BS2218" s="18">
        <v>1</v>
      </c>
      <c r="BT2218" s="19">
        <v>0</v>
      </c>
      <c r="BU2218" s="20"/>
      <c r="BV2218" s="1">
        <f t="shared" ref="BV2218" si="23588">BL2218*BQ2215+BN2218*BQ2218-BM2218*BR2215-BO2218*BR2218</f>
        <v>0</v>
      </c>
      <c r="BW2218" s="4">
        <f t="shared" ref="BW2218" si="23589">(BL2218*BR2215+BM2218*BQ2215+BN2218*BR2218+BO2218*BQ2218)</f>
        <v>-6971457.2416099655</v>
      </c>
      <c r="BX2218" s="2">
        <f t="shared" ref="BX2218" si="23590">BL2218*BS2215+BN2218*BS2218-BM2218*BT2215-BO2218*BT2218</f>
        <v>61052534.461578786</v>
      </c>
      <c r="BY2218" s="3">
        <f t="shared" ref="BY2218" si="23591">(BL2218*BT2215+BM2218*BS2215+BN2218*BT2218+BO2218*BS2218)</f>
        <v>0</v>
      </c>
      <c r="BZ2218" s="20"/>
      <c r="CA2218" s="16">
        <v>0</v>
      </c>
      <c r="CB2218" s="17">
        <f t="shared" ref="CB2218" si="23592">$B2215*$CB$4</f>
        <v>5.0497759999999996</v>
      </c>
      <c r="CC2218" s="18">
        <v>1</v>
      </c>
      <c r="CD2218" s="19">
        <v>0</v>
      </c>
      <c r="CE2218" s="20"/>
      <c r="CF2218" s="1">
        <f t="shared" ref="CF2218" si="23593">BV2218*CA2215+BX2218*CA2218-BW2218*CB2215-BY2218*CB2218</f>
        <v>0</v>
      </c>
      <c r="CG2218" s="4">
        <f t="shared" ref="CG2218" si="23594">(BV2218*CB2215+BW2218*CA2215+BX2218*CB2218+BY2218*CA2218)</f>
        <v>301330166.02164346</v>
      </c>
      <c r="CH2218" s="2">
        <f t="shared" ref="CH2218" si="23595">BV2218*CC2215+BX2218*CC2218-BW2218*CD2215-BY2218*CD2218</f>
        <v>61052534.461578786</v>
      </c>
      <c r="CI2218" s="3">
        <f t="shared" ref="CI2218" si="23596">(BV2218*CD2215+BW2218*CC2215+BX2218*CD2218+BY2218*CC2218)</f>
        <v>0</v>
      </c>
      <c r="CK2218" s="16">
        <f t="shared" ref="CK2218" si="23597">1/$CL$4</f>
        <v>1</v>
      </c>
      <c r="CL2218" s="17">
        <v>0</v>
      </c>
      <c r="CM2218" s="18">
        <v>1</v>
      </c>
      <c r="CN2218" s="19">
        <v>0</v>
      </c>
      <c r="CP2218" s="1">
        <f t="shared" ref="CP2218" si="23598">CF2218*CK2215+CH2218*CK2218-CG2218*CL2215-CI2218*CL2218</f>
        <v>61052534.461578786</v>
      </c>
      <c r="CQ2218" s="4">
        <f t="shared" ref="CQ2218" si="23599">(CF2218*CL2215+CG2218*CK2215+CH2218*CL2218+CI2218*CK2218)</f>
        <v>301330166.02164346</v>
      </c>
      <c r="CR2218" s="2">
        <f t="shared" ref="CR2218" si="23600">CF2218*CM2215+CH2218*CM2218-CG2218*CN2215-CI2218*CN2218</f>
        <v>61052534.461578786</v>
      </c>
      <c r="CS2218" s="3">
        <f t="shared" ref="CS2218" si="23601">(CF2218*CN2215+CG2218*CM2215+CH2218*CN2218+CI2218*CM2218)</f>
        <v>0</v>
      </c>
      <c r="CU2218" s="39">
        <f t="shared" ref="CU2218" si="23602">(180/PI())*ATAN(-1*(CQ2215/CP2215))</f>
        <v>11.453655799247185</v>
      </c>
      <c r="CW2218" s="56">
        <f t="shared" ref="CW2218" si="23603">20*LOG(((1-(10^(CU2215/20)^2)*(1-((1-CW2215)/(1+CW2215))^2))^0.5))</f>
        <v>0</v>
      </c>
    </row>
    <row r="2219" spans="1:101" ht="18" customHeight="1">
      <c r="E2219" s="20"/>
      <c r="F2219" s="20"/>
      <c r="G2219" s="20"/>
      <c r="H2219" s="20"/>
      <c r="I2219" s="20"/>
      <c r="J2219" s="20"/>
      <c r="K2219" s="20"/>
      <c r="L2219" s="20"/>
      <c r="M2219" s="20"/>
      <c r="N2219" s="20"/>
      <c r="O2219" s="20"/>
      <c r="P2219" s="20"/>
      <c r="Q2219" s="20"/>
      <c r="R2219" s="20"/>
      <c r="S2219" s="20"/>
      <c r="T2219" s="20"/>
      <c r="U2219" s="20"/>
      <c r="V2219" s="20"/>
      <c r="W2219" s="20"/>
      <c r="X2219" s="20"/>
      <c r="Y2219" s="20"/>
      <c r="Z2219" s="20"/>
      <c r="AA2219" s="20"/>
      <c r="AB2219" s="30"/>
      <c r="AC2219" s="20"/>
      <c r="AD2219" s="20"/>
      <c r="AE2219" s="20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</row>
    <row r="2220" spans="1:101" ht="18" customHeight="1"/>
    <row r="2221" spans="1:101" ht="18" customHeight="1" thickBot="1">
      <c r="A2221" s="23"/>
      <c r="B2221" s="23"/>
      <c r="C2221" s="23"/>
      <c r="D2221" s="20" t="s">
        <v>6</v>
      </c>
      <c r="E2221" s="20"/>
      <c r="F2221" s="20"/>
      <c r="G2221" s="20"/>
      <c r="H2221" s="20"/>
      <c r="I2221" s="20" t="s">
        <v>7</v>
      </c>
      <c r="J2221" s="20"/>
      <c r="K2221" s="20"/>
      <c r="L2221" s="20"/>
      <c r="M2221" s="23"/>
      <c r="N2221" s="23"/>
      <c r="O2221" s="24" t="s">
        <v>8</v>
      </c>
      <c r="P2221" s="23"/>
      <c r="Q2221" s="23"/>
      <c r="R2221" s="23"/>
      <c r="S2221" s="20"/>
      <c r="T2221" s="20" t="s">
        <v>9</v>
      </c>
      <c r="U2221" s="23"/>
      <c r="V2221" s="23"/>
      <c r="W2221" s="23"/>
      <c r="X2221" s="23"/>
      <c r="Y2221" s="24" t="s">
        <v>10</v>
      </c>
      <c r="Z2221" s="23"/>
      <c r="AA2221" s="23"/>
      <c r="AB2221" s="23"/>
      <c r="AC2221" s="24" t="s">
        <v>11</v>
      </c>
      <c r="AD2221" s="20"/>
      <c r="AE2221" s="20"/>
      <c r="AF2221" s="20"/>
      <c r="AG2221" s="20"/>
      <c r="AH2221" s="23"/>
      <c r="AI2221" s="24" t="s">
        <v>12</v>
      </c>
      <c r="AJ2221" s="23"/>
      <c r="AK2221" s="23"/>
      <c r="AL2221" s="20"/>
      <c r="AM2221" s="24" t="s">
        <v>21</v>
      </c>
      <c r="AN2221" s="20"/>
      <c r="AO2221" s="23"/>
      <c r="AP2221" s="23"/>
      <c r="AQ2221" s="23"/>
      <c r="AR2221" s="23"/>
      <c r="AS2221" s="24" t="s">
        <v>87</v>
      </c>
      <c r="AT2221" s="23"/>
      <c r="AU2221" s="23"/>
      <c r="AV2221" s="23"/>
      <c r="AW2221" s="24" t="s">
        <v>22</v>
      </c>
      <c r="AX2221" s="20"/>
      <c r="AY2221" s="20"/>
      <c r="AZ2221" s="20"/>
      <c r="BA2221" s="20"/>
      <c r="BB2221" s="23"/>
      <c r="BC2221" s="24" t="s">
        <v>13</v>
      </c>
      <c r="BD2221" s="23"/>
      <c r="BE2221" s="23"/>
      <c r="BF2221" s="23"/>
      <c r="BG2221" s="24" t="s">
        <v>23</v>
      </c>
      <c r="BH2221" s="20"/>
      <c r="BI2221" s="23"/>
      <c r="BJ2221" s="23"/>
      <c r="BK2221" s="23"/>
      <c r="BL2221" s="23"/>
      <c r="BM2221" s="24" t="s">
        <v>24</v>
      </c>
      <c r="BN2221" s="23"/>
      <c r="BO2221" s="23"/>
      <c r="BP2221" s="23"/>
      <c r="BQ2221" s="24" t="s">
        <v>22</v>
      </c>
      <c r="BR2221" s="20"/>
      <c r="BS2221" s="20"/>
      <c r="BT2221" s="20"/>
      <c r="BU2221" s="20"/>
      <c r="BV2221" s="23"/>
      <c r="BW2221" s="24" t="s">
        <v>25</v>
      </c>
      <c r="BX2221" s="23"/>
      <c r="BY2221" s="23"/>
      <c r="BZ2221" s="23"/>
      <c r="CA2221" s="24" t="s">
        <v>23</v>
      </c>
      <c r="CB2221" s="20"/>
      <c r="CC2221" s="23"/>
      <c r="CD2221" s="23"/>
      <c r="CE2221" s="23"/>
      <c r="CF2221" s="23"/>
      <c r="CG2221" s="24" t="s">
        <v>88</v>
      </c>
      <c r="CH2221" s="23"/>
      <c r="CI2221" s="23"/>
      <c r="CJ2221" s="23"/>
      <c r="CK2221" s="24" t="s">
        <v>155</v>
      </c>
      <c r="CL2221" s="24"/>
      <c r="CM2221" s="23"/>
      <c r="CN2221" s="23"/>
      <c r="CO2221" s="23"/>
      <c r="CP2221" s="23"/>
      <c r="CQ2221" s="24" t="s">
        <v>89</v>
      </c>
      <c r="CR2221" s="23"/>
      <c r="CS2221" s="23"/>
    </row>
    <row r="2222" spans="1:101" ht="18" customHeight="1" thickBot="1">
      <c r="A2222" s="23"/>
      <c r="B2222" s="33"/>
      <c r="C2222" s="23"/>
      <c r="D2222" s="7" t="s">
        <v>99</v>
      </c>
      <c r="E2222" s="8"/>
      <c r="F2222" s="8" t="s">
        <v>100</v>
      </c>
      <c r="G2222" s="9"/>
      <c r="H2222" s="10"/>
      <c r="I2222" s="7" t="s">
        <v>103</v>
      </c>
      <c r="J2222" s="8"/>
      <c r="K2222" s="8" t="s">
        <v>104</v>
      </c>
      <c r="L2222" s="9"/>
      <c r="M2222" s="23"/>
      <c r="N2222" s="194" t="s">
        <v>74</v>
      </c>
      <c r="O2222" s="195"/>
      <c r="P2222" s="196" t="s">
        <v>75</v>
      </c>
      <c r="Q2222" s="197"/>
      <c r="R2222" s="23"/>
      <c r="S2222" s="7" t="s">
        <v>2</v>
      </c>
      <c r="T2222" s="8"/>
      <c r="U2222" s="8" t="s">
        <v>3</v>
      </c>
      <c r="V2222" s="9"/>
      <c r="W2222" s="20"/>
      <c r="X2222" s="194" t="s">
        <v>108</v>
      </c>
      <c r="Y2222" s="195"/>
      <c r="Z2222" s="196" t="s">
        <v>109</v>
      </c>
      <c r="AA2222" s="197"/>
      <c r="AB2222" s="20"/>
      <c r="AC2222" s="7" t="s">
        <v>107</v>
      </c>
      <c r="AD2222" s="8"/>
      <c r="AE2222" s="8" t="s">
        <v>14</v>
      </c>
      <c r="AF2222" s="9"/>
      <c r="AG2222" s="20"/>
      <c r="AH2222" s="194" t="s">
        <v>112</v>
      </c>
      <c r="AI2222" s="195"/>
      <c r="AJ2222" s="196" t="s">
        <v>113</v>
      </c>
      <c r="AK2222" s="197"/>
      <c r="AL2222" s="20"/>
      <c r="AM2222" s="106" t="s">
        <v>135</v>
      </c>
      <c r="AN2222" s="107"/>
      <c r="AO2222" s="107" t="s">
        <v>136</v>
      </c>
      <c r="AP2222" s="108"/>
      <c r="AQ2222" s="23"/>
      <c r="AR2222" s="194" t="s">
        <v>116</v>
      </c>
      <c r="AS2222" s="195"/>
      <c r="AT2222" s="196" t="s">
        <v>0</v>
      </c>
      <c r="AU2222" s="197"/>
      <c r="AV2222" s="36"/>
      <c r="AW2222" s="7" t="s">
        <v>139</v>
      </c>
      <c r="AX2222" s="8"/>
      <c r="AY2222" s="8" t="s">
        <v>140</v>
      </c>
      <c r="AZ2222" s="9"/>
      <c r="BA2222" s="20"/>
      <c r="BB2222" s="194" t="s">
        <v>119</v>
      </c>
      <c r="BC2222" s="195"/>
      <c r="BD2222" s="196" t="s">
        <v>120</v>
      </c>
      <c r="BE2222" s="197"/>
      <c r="BF2222" s="36"/>
      <c r="BG2222" s="190" t="s">
        <v>143</v>
      </c>
      <c r="BH2222" s="191"/>
      <c r="BI2222" s="192" t="s">
        <v>144</v>
      </c>
      <c r="BJ2222" s="193"/>
      <c r="BK2222" s="36"/>
      <c r="BL2222" s="194" t="s">
        <v>123</v>
      </c>
      <c r="BM2222" s="195"/>
      <c r="BN2222" s="196" t="s">
        <v>124</v>
      </c>
      <c r="BO2222" s="197"/>
      <c r="BP2222" s="36"/>
      <c r="BQ2222" s="7" t="s">
        <v>147</v>
      </c>
      <c r="BR2222" s="8"/>
      <c r="BS2222" s="8" t="s">
        <v>148</v>
      </c>
      <c r="BT2222" s="9"/>
      <c r="BU2222" s="20"/>
      <c r="BV2222" s="194" t="s">
        <v>127</v>
      </c>
      <c r="BW2222" s="195"/>
      <c r="BX2222" s="196" t="s">
        <v>128</v>
      </c>
      <c r="BY2222" s="197"/>
      <c r="BZ2222" s="36"/>
      <c r="CA2222" s="7" t="s">
        <v>151</v>
      </c>
      <c r="CB2222" s="8"/>
      <c r="CC2222" s="8" t="s">
        <v>152</v>
      </c>
      <c r="CD2222" s="9"/>
      <c r="CE2222" s="36"/>
      <c r="CF2222" s="194" t="s">
        <v>131</v>
      </c>
      <c r="CG2222" s="195"/>
      <c r="CH2222" s="196" t="s">
        <v>132</v>
      </c>
      <c r="CI2222" s="197"/>
      <c r="CJ2222" s="23"/>
      <c r="CK2222" s="7" t="s">
        <v>156</v>
      </c>
      <c r="CL2222" s="8"/>
      <c r="CM2222" s="8" t="s">
        <v>157</v>
      </c>
      <c r="CN2222" s="9"/>
      <c r="CO2222" s="23"/>
      <c r="CP2222" s="194" t="s">
        <v>160</v>
      </c>
      <c r="CQ2222" s="195"/>
      <c r="CR2222" s="196" t="s">
        <v>132</v>
      </c>
      <c r="CS2222" s="197"/>
      <c r="CU2222" s="26" t="s">
        <v>15</v>
      </c>
      <c r="CW2222" s="52" t="s">
        <v>46</v>
      </c>
    </row>
    <row r="2223" spans="1:101" ht="18" customHeight="1" thickTop="1" thickBot="1">
      <c r="B2223" s="34">
        <v>6.25</v>
      </c>
      <c r="D2223" s="11">
        <v>1</v>
      </c>
      <c r="E2223" s="12">
        <v>0</v>
      </c>
      <c r="F2223" s="13">
        <v>0</v>
      </c>
      <c r="G2223" s="14">
        <v>0</v>
      </c>
      <c r="H2223" s="10"/>
      <c r="I2223" s="11">
        <v>1</v>
      </c>
      <c r="J2223" s="12">
        <v>0</v>
      </c>
      <c r="K2223" s="13">
        <v>0</v>
      </c>
      <c r="L2223" s="40">
        <f t="shared" ref="L2223" si="23604">$B2223*$J$4</f>
        <v>8.9190000000000005</v>
      </c>
      <c r="N2223" s="1">
        <f t="shared" ref="N2223" si="23605">D2223*I2223+F2223*I2226-E2223*J2223-G2223*J2226</f>
        <v>1</v>
      </c>
      <c r="O2223" s="4">
        <f t="shared" ref="O2223" si="23606">(D2223*J2223+E2223*I2223+F2223*J2226+G2223*I2226)</f>
        <v>0</v>
      </c>
      <c r="P2223" s="2">
        <f t="shared" ref="P2223" si="23607">D2223*K2223+F2223*K2226-E2223*L2223-G2223*L2226</f>
        <v>0</v>
      </c>
      <c r="Q2223" s="3">
        <f t="shared" ref="Q2223" si="23608">(D2223*L2223+E2223*K2223+F2223*L2226+G2223*K2226)</f>
        <v>8.9190000000000005</v>
      </c>
      <c r="S2223" s="11">
        <v>1</v>
      </c>
      <c r="T2223" s="12">
        <v>0</v>
      </c>
      <c r="U2223" s="13">
        <v>0</v>
      </c>
      <c r="V2223" s="13">
        <v>0</v>
      </c>
      <c r="W2223" s="20"/>
      <c r="X2223" s="1">
        <f t="shared" ref="X2223" si="23609">N2223*S2223+P2223*S2226-O2223*T2223-Q2223*T2226</f>
        <v>-99.588482000000013</v>
      </c>
      <c r="Y2223" s="4">
        <f t="shared" ref="Y2223" si="23610">(N2223*T2223+O2223*S2223+P2223*T2226+Q2223*S2226)</f>
        <v>0</v>
      </c>
      <c r="Z2223" s="2">
        <f t="shared" ref="Z2223" si="23611">N2223*U2223+P2223*U2226-O2223*V2223-Q2223*V2226</f>
        <v>0</v>
      </c>
      <c r="AA2223" s="3">
        <f t="shared" ref="AA2223" si="23612">(N2223*V2223+O2223*U2223+P2223*V2226+Q2223*U2226)</f>
        <v>8.9190000000000005</v>
      </c>
      <c r="AB2223" s="20"/>
      <c r="AC2223" s="11">
        <v>1</v>
      </c>
      <c r="AD2223" s="12">
        <v>0</v>
      </c>
      <c r="AE2223" s="13">
        <v>0</v>
      </c>
      <c r="AF2223" s="40">
        <f t="shared" ref="AF2223" si="23613">$B2223*$AD$4</f>
        <v>10.7030625</v>
      </c>
      <c r="AG2223" s="20"/>
      <c r="AH2223" s="1">
        <f t="shared" ref="AH2223" si="23614">X2223*AC2223+Z2223*AC2226-Y2223*AD2223-AA2223*AD2226</f>
        <v>-99.588482000000013</v>
      </c>
      <c r="AI2223" s="4">
        <f t="shared" ref="AI2223" si="23615">(X2223*AD2223+Y2223*AC2223+Z2223*AD2226+AA2223*AC2226)</f>
        <v>0</v>
      </c>
      <c r="AJ2223" s="2">
        <f t="shared" ref="AJ2223" si="23616">X2223*AE2223+Z2223*AE2226-Y2223*AF2223-AA2223*AF2226</f>
        <v>0</v>
      </c>
      <c r="AK2223" s="3">
        <f t="shared" ref="AK2223" si="23617">(X2223*AF2223+Y2223*AE2223+Z2223*AF2226+AA2223*AE2226)</f>
        <v>-1056.9827471261251</v>
      </c>
      <c r="AL2223" s="20"/>
      <c r="AM2223" s="11">
        <v>1</v>
      </c>
      <c r="AN2223" s="12">
        <v>0</v>
      </c>
      <c r="AO2223" s="13">
        <v>0</v>
      </c>
      <c r="AP2223" s="14">
        <v>0</v>
      </c>
      <c r="AR2223" s="1">
        <f t="shared" ref="AR2223" si="23618">AH2223*AM2223+AJ2223*AM2226-AI2223*AN2223-AK2223*AN2226</f>
        <v>12490.133019019277</v>
      </c>
      <c r="AS2223" s="4">
        <f t="shared" ref="AS2223" si="23619">(AH2223*AN2223+AI2223*AM2223+AJ2223*AN2226+AK2223*AM2226)</f>
        <v>0</v>
      </c>
      <c r="AT2223" s="2">
        <f t="shared" ref="AT2223" si="23620">AH2223*AO2223+AJ2223*AO2226-AI2223*AP2223-AK2223*AP2226</f>
        <v>0</v>
      </c>
      <c r="AU2223" s="3">
        <f t="shared" ref="AU2223" si="23621">(AH2223*AP2223+AI2223*AO2223+AJ2223*AP2226+AK2223*AO2226)</f>
        <v>-1056.9827471261251</v>
      </c>
      <c r="AV2223" s="20"/>
      <c r="AW2223" s="11">
        <v>1</v>
      </c>
      <c r="AX2223" s="12">
        <v>0</v>
      </c>
      <c r="AY2223" s="13">
        <v>0</v>
      </c>
      <c r="AZ2223" s="40">
        <f t="shared" ref="AZ2223" si="23622">$B2223*$AX$4</f>
        <v>10.7030625</v>
      </c>
      <c r="BA2223" s="20"/>
      <c r="BB2223" s="1">
        <f t="shared" ref="BB2223" si="23623">AR2223*AW2223+AT2223*AW2226-AS2223*AX2223-AU2223*AX2226</f>
        <v>12490.133019019277</v>
      </c>
      <c r="BC2223" s="4">
        <f t="shared" ref="BC2223" si="23624">(AR2223*AX2223+AS2223*AW2223+AT2223*AX2226+AU2223*AW2226)</f>
        <v>0</v>
      </c>
      <c r="BD2223" s="2">
        <f t="shared" ref="BD2223" si="23625">AR2223*AY2223+AT2223*AY2226-AS2223*AZ2223-AU2223*AZ2226</f>
        <v>0</v>
      </c>
      <c r="BE2223" s="3">
        <f t="shared" ref="BE2223" si="23626">(AR2223*AZ2223+AS2223*AY2223+AT2223*AZ2226+AU2223*AY2226)</f>
        <v>132625.69158875087</v>
      </c>
      <c r="BF2223" s="20"/>
      <c r="BG2223" s="11">
        <v>1</v>
      </c>
      <c r="BH2223" s="12">
        <v>0</v>
      </c>
      <c r="BI2223" s="13">
        <v>0</v>
      </c>
      <c r="BJ2223" s="14">
        <v>0</v>
      </c>
      <c r="BK2223" s="20"/>
      <c r="BL2223" s="1">
        <f t="shared" ref="BL2223" si="23627">BB2223*BG2223+BD2223*BG2226-BC2223*BH2223-BE2223*BH2226</f>
        <v>-1483262.416718913</v>
      </c>
      <c r="BM2223" s="4">
        <f t="shared" ref="BM2223" si="23628">(BB2223*BH2223+BC2223*BG2223+BD2223*BH2226+BE2223*BG2226)</f>
        <v>0</v>
      </c>
      <c r="BN2223" s="2">
        <f t="shared" ref="BN2223" si="23629">BB2223*BI2223+BD2223*BI2226-BC2223*BJ2223-BE2223*BJ2226</f>
        <v>0</v>
      </c>
      <c r="BO2223" s="3">
        <f t="shared" ref="BO2223" si="23630">(BB2223*BJ2223+BC2223*BI2223+BD2223*BJ2226+BE2223*BI2226)</f>
        <v>132625.69158875087</v>
      </c>
      <c r="BP2223" s="20"/>
      <c r="BQ2223" s="11">
        <v>1</v>
      </c>
      <c r="BR2223" s="12">
        <v>0</v>
      </c>
      <c r="BS2223" s="13">
        <v>0</v>
      </c>
      <c r="BT2223" s="40">
        <f t="shared" ref="BT2223" si="23631">$B2223*BR$4</f>
        <v>8.9190000000000005</v>
      </c>
      <c r="BU2223" s="20"/>
      <c r="BV2223" s="1">
        <f t="shared" ref="BV2223" si="23632">BL2223*BQ2223+BN2223*BQ2226-BM2223*BR2223-BO2223*BR2226</f>
        <v>-1483262.416718913</v>
      </c>
      <c r="BW2223" s="4">
        <f t="shared" ref="BW2223" si="23633">(BL2223*BR2223+BM2223*BQ2223+BN2223*BR2226+BO2223*BQ2226)</f>
        <v>0</v>
      </c>
      <c r="BX2223" s="2">
        <f t="shared" ref="BX2223" si="23634">BL2223*BS2223+BN2223*BS2226-BM2223*BT2223-BO2223*BT2226</f>
        <v>0</v>
      </c>
      <c r="BY2223" s="3">
        <f t="shared" ref="BY2223" si="23635">(BL2223*BT2223+BM2223*BS2223+BN2223*BT2226+BO2223*BS2226)</f>
        <v>-13096591.803127237</v>
      </c>
      <c r="BZ2223" s="20"/>
      <c r="CA2223" s="11">
        <v>1</v>
      </c>
      <c r="CB2223" s="12">
        <v>0</v>
      </c>
      <c r="CC2223" s="13">
        <v>0</v>
      </c>
      <c r="CD2223" s="14">
        <v>0</v>
      </c>
      <c r="CE2223" s="20"/>
      <c r="CF2223" s="1">
        <f t="shared" ref="CF2223" si="23636">BV2223*CA2223+BX2223*CA2226-BW2223*CB2223-BY2223*CB2226</f>
        <v>65184938.157100275</v>
      </c>
      <c r="CG2223" s="4">
        <f t="shared" ref="CG2223" si="23637">(BV2223*CB2223+BW2223*CA2223+BX2223*CB2226+BY2223*CA2226)</f>
        <v>0</v>
      </c>
      <c r="CH2223" s="2">
        <f t="shared" ref="CH2223" si="23638">BV2223*CC2223+BX2223*CC2226-BW2223*CD2223-BY2223*CD2226</f>
        <v>0</v>
      </c>
      <c r="CI2223" s="3">
        <f t="shared" ref="CI2223" si="23639">(BV2223*CD2223+BW2223*CC2223+BX2223*CD2226+BY2223*CC2226)</f>
        <v>-13096591.803127237</v>
      </c>
      <c r="CJ2223" s="28"/>
      <c r="CK2223" s="11">
        <v>1</v>
      </c>
      <c r="CL2223" s="12">
        <v>0</v>
      </c>
      <c r="CM2223" s="13">
        <v>0</v>
      </c>
      <c r="CN2223" s="14">
        <v>0</v>
      </c>
      <c r="CP2223" s="1">
        <f t="shared" ref="CP2223" si="23640">CF2223*CK2223+CH2223*CK2226-CG2223*CL2223-CI2223*CL2226</f>
        <v>65184938.157100275</v>
      </c>
      <c r="CQ2223" s="4">
        <f t="shared" ref="CQ2223" si="23641">(CF2223*CL2223+CG2223*CK2223+CH2223*CL2226+CI2223*CK2226)</f>
        <v>-13096591.803127237</v>
      </c>
      <c r="CR2223" s="2">
        <f t="shared" ref="CR2223" si="23642">CF2223*CM2223+CH2223*CM2226-CG2223*CN2223-CI2223*CN2226</f>
        <v>0</v>
      </c>
      <c r="CS2223" s="3">
        <f t="shared" ref="CS2223" si="23643">(CF2223*CN2223+CG2223*CM2223+CH2223*CN2226+CI2223*CM2226)</f>
        <v>-13096591.803127237</v>
      </c>
      <c r="CU2223" s="29">
        <f t="shared" ref="CU2223" si="23644">20*LOG(((1+$CL$4)/$CL$4)/((CP2223+CP2226)^2+(CQ2223+CQ2226)^2)^0.5)</f>
        <v>-164.54585251099203</v>
      </c>
      <c r="CW2223" s="53">
        <f t="shared" ref="CW2223" si="23645">((CP2223^2+CQ2223^2)^0.5)/((CP2226^2+CQ2226^2)^0.5)</f>
        <v>0.20091438564478703</v>
      </c>
    </row>
    <row r="2224" spans="1:101" ht="18" customHeight="1" thickBot="1">
      <c r="D2224" s="11"/>
      <c r="E2224" s="13"/>
      <c r="F2224" s="13"/>
      <c r="G2224" s="15"/>
      <c r="H2224" s="10"/>
      <c r="I2224" s="11"/>
      <c r="J2224" s="13"/>
      <c r="K2224" s="13"/>
      <c r="L2224" s="15"/>
      <c r="N2224" s="5"/>
      <c r="Q2224" s="6"/>
      <c r="S2224" s="11"/>
      <c r="T2224" s="13"/>
      <c r="U2224" s="13"/>
      <c r="V2224" s="15"/>
      <c r="W2224" s="20"/>
      <c r="X2224" s="5"/>
      <c r="AA2224" s="6"/>
      <c r="AB2224" s="20"/>
      <c r="AC2224" s="11"/>
      <c r="AD2224" s="13"/>
      <c r="AE2224" s="13"/>
      <c r="AF2224" s="15"/>
      <c r="AG2224" s="20"/>
      <c r="AH2224" s="5"/>
      <c r="AK2224" s="6"/>
      <c r="AL2224" s="20"/>
      <c r="AM2224" s="11"/>
      <c r="AN2224" s="13"/>
      <c r="AO2224" s="13"/>
      <c r="AP2224" s="15"/>
      <c r="AR2224" s="5"/>
      <c r="AU2224" s="6"/>
      <c r="AW2224" s="11"/>
      <c r="AX2224" s="13"/>
      <c r="AY2224" s="13"/>
      <c r="AZ2224" s="15"/>
      <c r="BA2224" s="20"/>
      <c r="BB2224" s="5"/>
      <c r="BE2224" s="6"/>
      <c r="BG2224" s="11"/>
      <c r="BH2224" s="13"/>
      <c r="BI2224" s="13"/>
      <c r="BJ2224" s="15"/>
      <c r="BL2224" s="5"/>
      <c r="BO2224" s="6"/>
      <c r="BQ2224" s="11"/>
      <c r="BR2224" s="13"/>
      <c r="BS2224" s="13"/>
      <c r="BT2224" s="15"/>
      <c r="BU2224" s="20"/>
      <c r="BV2224" s="5"/>
      <c r="BY2224" s="6"/>
      <c r="CA2224" s="11"/>
      <c r="CB2224" s="13"/>
      <c r="CC2224" s="13"/>
      <c r="CD2224" s="15"/>
      <c r="CF2224" s="5"/>
      <c r="CI2224" s="6"/>
      <c r="CK2224" s="11"/>
      <c r="CL2224" s="13"/>
      <c r="CM2224" s="13"/>
      <c r="CN2224" s="15"/>
      <c r="CP2224" s="5"/>
      <c r="CS2224" s="6"/>
      <c r="CW2224" s="54"/>
    </row>
    <row r="2225" spans="1:101" ht="18" customHeight="1" thickBot="1">
      <c r="D2225" s="11" t="s">
        <v>101</v>
      </c>
      <c r="E2225" s="13"/>
      <c r="F2225" s="13" t="s">
        <v>102</v>
      </c>
      <c r="G2225" s="15"/>
      <c r="H2225" s="10"/>
      <c r="I2225" s="11" t="s">
        <v>106</v>
      </c>
      <c r="J2225" s="13"/>
      <c r="K2225" s="13" t="s">
        <v>105</v>
      </c>
      <c r="L2225" s="15"/>
      <c r="N2225" s="194" t="s">
        <v>16</v>
      </c>
      <c r="O2225" s="195"/>
      <c r="P2225" s="196" t="s">
        <v>17</v>
      </c>
      <c r="Q2225" s="197"/>
      <c r="S2225" s="11" t="s">
        <v>4</v>
      </c>
      <c r="T2225" s="13"/>
      <c r="U2225" s="13" t="s">
        <v>5</v>
      </c>
      <c r="V2225" s="15"/>
      <c r="W2225" s="20"/>
      <c r="X2225" s="194" t="s">
        <v>111</v>
      </c>
      <c r="Y2225" s="195"/>
      <c r="Z2225" s="196" t="s">
        <v>110</v>
      </c>
      <c r="AA2225" s="197"/>
      <c r="AB2225" s="20"/>
      <c r="AC2225" s="11" t="s">
        <v>18</v>
      </c>
      <c r="AD2225" s="13"/>
      <c r="AE2225" s="13" t="s">
        <v>19</v>
      </c>
      <c r="AF2225" s="15"/>
      <c r="AG2225" s="20"/>
      <c r="AH2225" s="194" t="s">
        <v>114</v>
      </c>
      <c r="AI2225" s="195"/>
      <c r="AJ2225" s="196" t="s">
        <v>115</v>
      </c>
      <c r="AK2225" s="197"/>
      <c r="AL2225" s="20"/>
      <c r="AM2225" s="11" t="s">
        <v>138</v>
      </c>
      <c r="AN2225" s="13"/>
      <c r="AO2225" s="13" t="s">
        <v>137</v>
      </c>
      <c r="AP2225" s="15"/>
      <c r="AR2225" s="194" t="s">
        <v>117</v>
      </c>
      <c r="AS2225" s="195"/>
      <c r="AT2225" s="196" t="s">
        <v>118</v>
      </c>
      <c r="AU2225" s="197"/>
      <c r="AV2225" s="36"/>
      <c r="AW2225" s="11" t="s">
        <v>142</v>
      </c>
      <c r="AX2225" s="13"/>
      <c r="AY2225" s="13" t="s">
        <v>141</v>
      </c>
      <c r="AZ2225" s="15"/>
      <c r="BA2225" s="20"/>
      <c r="BB2225" s="194" t="s">
        <v>122</v>
      </c>
      <c r="BC2225" s="195"/>
      <c r="BD2225" s="196" t="s">
        <v>121</v>
      </c>
      <c r="BE2225" s="197"/>
      <c r="BF2225" s="36"/>
      <c r="BG2225" s="11" t="s">
        <v>145</v>
      </c>
      <c r="BH2225" s="13"/>
      <c r="BI2225" s="13" t="s">
        <v>146</v>
      </c>
      <c r="BJ2225" s="15"/>
      <c r="BK2225" s="36"/>
      <c r="BL2225" s="194" t="s">
        <v>125</v>
      </c>
      <c r="BM2225" s="195"/>
      <c r="BN2225" s="196" t="s">
        <v>126</v>
      </c>
      <c r="BO2225" s="197"/>
      <c r="BP2225" s="36"/>
      <c r="BQ2225" s="11" t="s">
        <v>150</v>
      </c>
      <c r="BR2225" s="13"/>
      <c r="BS2225" s="13" t="s">
        <v>149</v>
      </c>
      <c r="BT2225" s="15"/>
      <c r="BU2225" s="20"/>
      <c r="BV2225" s="194" t="s">
        <v>129</v>
      </c>
      <c r="BW2225" s="195"/>
      <c r="BX2225" s="196" t="s">
        <v>130</v>
      </c>
      <c r="BY2225" s="197"/>
      <c r="BZ2225" s="36"/>
      <c r="CA2225" s="11" t="s">
        <v>154</v>
      </c>
      <c r="CB2225" s="13"/>
      <c r="CC2225" s="13" t="s">
        <v>153</v>
      </c>
      <c r="CD2225" s="15"/>
      <c r="CE2225" s="36"/>
      <c r="CF2225" s="194" t="s">
        <v>134</v>
      </c>
      <c r="CG2225" s="195"/>
      <c r="CH2225" s="196" t="s">
        <v>133</v>
      </c>
      <c r="CI2225" s="197"/>
      <c r="CK2225" s="11" t="s">
        <v>159</v>
      </c>
      <c r="CL2225" s="13"/>
      <c r="CM2225" s="13" t="s">
        <v>158</v>
      </c>
      <c r="CN2225" s="15"/>
      <c r="CP2225" s="109" t="s">
        <v>161</v>
      </c>
      <c r="CQ2225" s="110"/>
      <c r="CR2225" s="111" t="s">
        <v>162</v>
      </c>
      <c r="CS2225" s="112"/>
      <c r="CU2225" s="38" t="s">
        <v>29</v>
      </c>
      <c r="CW2225" s="55" t="s">
        <v>47</v>
      </c>
    </row>
    <row r="2226" spans="1:101" ht="18" customHeight="1" thickTop="1" thickBot="1">
      <c r="D2226" s="16">
        <v>0</v>
      </c>
      <c r="E2226" s="17">
        <f t="shared" ref="E2226" si="23646">$B2223*$E$4</f>
        <v>5.0904999999999996</v>
      </c>
      <c r="F2226" s="18">
        <v>1</v>
      </c>
      <c r="G2226" s="19">
        <v>0</v>
      </c>
      <c r="H2226" s="10"/>
      <c r="I2226" s="16">
        <v>0</v>
      </c>
      <c r="J2226" s="17">
        <v>0</v>
      </c>
      <c r="K2226" s="18">
        <v>1</v>
      </c>
      <c r="L2226" s="19">
        <v>0</v>
      </c>
      <c r="N2226" s="1">
        <f t="shared" ref="N2226" si="23647">D2226*I2223+F2226*I2226-E2226*J2223-G2226*J2226</f>
        <v>0</v>
      </c>
      <c r="O2226" s="4">
        <f t="shared" ref="O2226" si="23648">(D2226*J2223+E2226*I2223+F2226*J2226+G2226*I2226)</f>
        <v>5.0904999999999996</v>
      </c>
      <c r="P2226" s="2">
        <f t="shared" ref="P2226" si="23649">D2226*K2223+F2226*K2226-E2226*L2223-G2226*L2226</f>
        <v>-44.402169499999999</v>
      </c>
      <c r="Q2226" s="3">
        <f t="shared" ref="Q2226" si="23650">(D2226*L2223+E2226*K2223+F2226*L2226+G2226*K2226)</f>
        <v>0</v>
      </c>
      <c r="S2226" s="16">
        <v>0</v>
      </c>
      <c r="T2226" s="17">
        <f t="shared" ref="T2226" si="23651">$B2223*$T$4</f>
        <v>11.278</v>
      </c>
      <c r="U2226" s="18">
        <v>1</v>
      </c>
      <c r="V2226" s="19">
        <v>0</v>
      </c>
      <c r="W2226" s="20"/>
      <c r="X2226" s="1">
        <f t="shared" ref="X2226" si="23652">N2226*S2223+P2226*S2226-O2226*T2223-Q2226*T2226</f>
        <v>0</v>
      </c>
      <c r="Y2226" s="4">
        <f t="shared" ref="Y2226" si="23653">(N2226*T2223+O2226*S2223+P2226*T2226+Q2226*S2226)</f>
        <v>-495.67716762099997</v>
      </c>
      <c r="Z2226" s="2">
        <f t="shared" ref="Z2226" si="23654">N2226*U2223+P2226*U2226-O2226*V2223-Q2226*V2226</f>
        <v>-44.402169499999999</v>
      </c>
      <c r="AA2226" s="3">
        <f t="shared" ref="AA2226" si="23655">(N2226*V2223+O2226*U2223+P2226*V2226+Q2226*U2226)</f>
        <v>0</v>
      </c>
      <c r="AB2226" s="20"/>
      <c r="AC2226" s="16">
        <v>0</v>
      </c>
      <c r="AD2226" s="17">
        <v>0</v>
      </c>
      <c r="AE2226" s="18">
        <v>1</v>
      </c>
      <c r="AF2226" s="19">
        <v>0</v>
      </c>
      <c r="AG2226" s="20"/>
      <c r="AH2226" s="1">
        <f t="shared" ref="AH2226" si="23656">X2226*AC2223+Z2226*AC2226-Y2226*AD2223-AA2226*AD2226</f>
        <v>0</v>
      </c>
      <c r="AI2226" s="4">
        <f t="shared" ref="AI2226" si="23657">(X2226*AD2223+Y2226*AC2223+Z2226*AD2226+AA2226*AC2226)</f>
        <v>-495.67716762099997</v>
      </c>
      <c r="AJ2226" s="2">
        <f t="shared" ref="AJ2226" si="23658">X2226*AE2223+Z2226*AE2226-Y2226*AF2223-AA2226*AF2226</f>
        <v>5260.8615353705391</v>
      </c>
      <c r="AK2226" s="3">
        <f t="shared" ref="AK2226" si="23659">(X2226*AF2223+Y2226*AE2223+Z2226*AF2226+AA2226*AE2226)</f>
        <v>0</v>
      </c>
      <c r="AL2226" s="20"/>
      <c r="AM2226" s="16">
        <v>0</v>
      </c>
      <c r="AN2226" s="17">
        <f t="shared" ref="AN2226" si="23660">$B2223*$AN$4</f>
        <v>11.911</v>
      </c>
      <c r="AO2226" s="18">
        <v>1</v>
      </c>
      <c r="AP2226" s="19">
        <v>0</v>
      </c>
      <c r="AR2226" s="1">
        <f t="shared" ref="AR2226" si="23661">AH2226*AM2223+AJ2226*AM2226-AI2226*AN2223-AK2226*AN2226</f>
        <v>0</v>
      </c>
      <c r="AS2226" s="4">
        <f t="shared" ref="AS2226" si="23662">(AH2226*AN2223+AI2226*AM2223+AJ2226*AN2226+AK2226*AM2226)</f>
        <v>62166.444580177493</v>
      </c>
      <c r="AT2226" s="2">
        <f t="shared" ref="AT2226" si="23663">AH2226*AO2223+AJ2226*AO2226-AI2226*AP2223-AK2226*AP2226</f>
        <v>5260.8615353705391</v>
      </c>
      <c r="AU2226" s="3">
        <f t="shared" ref="AU2226" si="23664">(AH2226*AP2223+AI2226*AO2223+AJ2226*AP2226+AK2226*AO2226)</f>
        <v>0</v>
      </c>
      <c r="AV2226" s="20"/>
      <c r="AW2226" s="16">
        <v>0</v>
      </c>
      <c r="AX2226" s="17">
        <v>0</v>
      </c>
      <c r="AY2226" s="18">
        <v>1</v>
      </c>
      <c r="AZ2226" s="19">
        <v>0</v>
      </c>
      <c r="BA2226" s="20"/>
      <c r="BB2226" s="1">
        <f t="shared" ref="BB2226" si="23665">AR2226*AW2223+AT2226*AW2226-AS2226*AX2223-AU2226*AX2226</f>
        <v>0</v>
      </c>
      <c r="BC2226" s="4">
        <f t="shared" ref="BC2226" si="23666">(AR2226*AX2223+AS2226*AW2223+AT2226*AX2226+AU2226*AW2226)</f>
        <v>62166.444580177493</v>
      </c>
      <c r="BD2226" s="2">
        <f t="shared" ref="BD2226" si="23667">AR2226*AY2223+AT2226*AY2226-AS2226*AZ2223-AU2226*AZ2226</f>
        <v>-660110.48020905536</v>
      </c>
      <c r="BE2226" s="3">
        <f t="shared" ref="BE2226" si="23668">(AR2226*AZ2223+AS2226*AY2223+AT2226*AZ2226+AU2226*AY2226)</f>
        <v>0</v>
      </c>
      <c r="BF2226" s="20"/>
      <c r="BG2226" s="16">
        <v>0</v>
      </c>
      <c r="BH2226" s="17">
        <f t="shared" ref="BH2226" si="23669">$B2223*$BH$4</f>
        <v>11.278</v>
      </c>
      <c r="BI2226" s="18">
        <v>1</v>
      </c>
      <c r="BJ2226" s="19">
        <v>0</v>
      </c>
      <c r="BK2226" s="20"/>
      <c r="BL2226" s="1">
        <f t="shared" ref="BL2226" si="23670">BB2226*BG2223+BD2226*BG2226-BC2226*BH2223-BE2226*BH2226</f>
        <v>0</v>
      </c>
      <c r="BM2226" s="4">
        <f t="shared" ref="BM2226" si="23671">(BB2226*BH2223+BC2226*BG2223+BD2226*BH2226+BE2226*BG2226)</f>
        <v>-7382559.5512175485</v>
      </c>
      <c r="BN2226" s="2">
        <f t="shared" ref="BN2226" si="23672">BB2226*BI2223+BD2226*BI2226-BC2226*BJ2223-BE2226*BJ2226</f>
        <v>-660110.48020905536</v>
      </c>
      <c r="BO2226" s="3">
        <f t="shared" ref="BO2226" si="23673">(BB2226*BJ2223+BC2226*BI2223+BD2226*BJ2226+BE2226*BI2226)</f>
        <v>0</v>
      </c>
      <c r="BP2226" s="20"/>
      <c r="BQ2226" s="16">
        <v>0</v>
      </c>
      <c r="BR2226" s="17">
        <v>0</v>
      </c>
      <c r="BS2226" s="18">
        <v>1</v>
      </c>
      <c r="BT2226" s="19">
        <v>0</v>
      </c>
      <c r="BU2226" s="20"/>
      <c r="BV2226" s="1">
        <f t="shared" ref="BV2226" si="23674">BL2226*BQ2223+BN2226*BQ2226-BM2226*BR2223-BO2226*BR2226</f>
        <v>0</v>
      </c>
      <c r="BW2226" s="4">
        <f t="shared" ref="BW2226" si="23675">(BL2226*BR2223+BM2226*BQ2223+BN2226*BR2226+BO2226*BQ2226)</f>
        <v>-7382559.5512175485</v>
      </c>
      <c r="BX2226" s="2">
        <f t="shared" ref="BX2226" si="23676">BL2226*BS2223+BN2226*BS2226-BM2226*BT2223-BO2226*BT2226</f>
        <v>65184938.157100268</v>
      </c>
      <c r="BY2226" s="3">
        <f t="shared" ref="BY2226" si="23677">(BL2226*BT2223+BM2226*BS2223+BN2226*BT2226+BO2226*BS2226)</f>
        <v>0</v>
      </c>
      <c r="BZ2226" s="20"/>
      <c r="CA2226" s="16">
        <v>0</v>
      </c>
      <c r="CB2226" s="17">
        <f t="shared" ref="CB2226" si="23678">$B2223*$CB$4</f>
        <v>5.0904999999999996</v>
      </c>
      <c r="CC2226" s="18">
        <v>1</v>
      </c>
      <c r="CD2226" s="19">
        <v>0</v>
      </c>
      <c r="CE2226" s="20"/>
      <c r="CF2226" s="1">
        <f t="shared" ref="CF2226" si="23679">BV2226*CA2223+BX2226*CA2226-BW2226*CB2223-BY2226*CB2226</f>
        <v>0</v>
      </c>
      <c r="CG2226" s="4">
        <f t="shared" ref="CG2226" si="23680">(BV2226*CB2223+BW2226*CA2223+BX2226*CB2226+BY2226*CA2226)</f>
        <v>324441368.13750136</v>
      </c>
      <c r="CH2226" s="2">
        <f t="shared" ref="CH2226" si="23681">BV2226*CC2223+BX2226*CC2226-BW2226*CD2223-BY2226*CD2226</f>
        <v>65184938.157100268</v>
      </c>
      <c r="CI2226" s="3">
        <f t="shared" ref="CI2226" si="23682">(BV2226*CD2223+BW2226*CC2223+BX2226*CD2226+BY2226*CC2226)</f>
        <v>0</v>
      </c>
      <c r="CK2226" s="16">
        <f t="shared" ref="CK2226" si="23683">1/$CL$4</f>
        <v>1</v>
      </c>
      <c r="CL2226" s="17">
        <v>0</v>
      </c>
      <c r="CM2226" s="18">
        <v>1</v>
      </c>
      <c r="CN2226" s="19">
        <v>0</v>
      </c>
      <c r="CP2226" s="1">
        <f t="shared" ref="CP2226" si="23684">CF2226*CK2223+CH2226*CK2226-CG2226*CL2223-CI2226*CL2226</f>
        <v>65184938.157100268</v>
      </c>
      <c r="CQ2226" s="4">
        <f t="shared" ref="CQ2226" si="23685">(CF2226*CL2223+CG2226*CK2223+CH2226*CL2226+CI2226*CK2226)</f>
        <v>324441368.13750136</v>
      </c>
      <c r="CR2226" s="2">
        <f t="shared" ref="CR2226" si="23686">CF2226*CM2223+CH2226*CM2226-CG2226*CN2223-CI2226*CN2226</f>
        <v>65184938.157100268</v>
      </c>
      <c r="CS2226" s="3">
        <f t="shared" ref="CS2226" si="23687">(CF2226*CN2223+CG2226*CM2223+CH2226*CN2226+CI2226*CM2226)</f>
        <v>0</v>
      </c>
      <c r="CU2226" s="39">
        <f t="shared" ref="CU2226" si="23688">(180/PI())*ATAN(-1*(CQ2223/CP2223))</f>
        <v>11.360299025855156</v>
      </c>
      <c r="CW2226" s="56">
        <f t="shared" ref="CW2226" si="23689">20*LOG(((1-(10^(CU2223/20)^2)*(1-((1-CW2223)/(1+CW2223))^2))^0.5))</f>
        <v>0</v>
      </c>
    </row>
    <row r="2227" spans="1:101" ht="18" customHeight="1"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/>
      <c r="R2227" s="20"/>
      <c r="S2227" s="20"/>
      <c r="T2227" s="20"/>
      <c r="U2227" s="20"/>
      <c r="V2227" s="20"/>
      <c r="W2227" s="20"/>
      <c r="X2227" s="20"/>
      <c r="Y2227" s="20"/>
      <c r="Z2227" s="20"/>
      <c r="AA2227" s="20"/>
      <c r="AB2227" s="30"/>
      <c r="AC2227" s="20"/>
      <c r="AD2227" s="20"/>
      <c r="AE2227" s="20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</row>
    <row r="2228" spans="1:101" ht="18" customHeight="1"/>
    <row r="2229" spans="1:101" ht="18" customHeight="1" thickBot="1">
      <c r="A2229" s="23"/>
      <c r="B2229" s="23"/>
      <c r="C2229" s="23"/>
      <c r="D2229" s="20" t="s">
        <v>6</v>
      </c>
      <c r="E2229" s="20"/>
      <c r="F2229" s="20"/>
      <c r="G2229" s="20"/>
      <c r="H2229" s="20"/>
      <c r="I2229" s="20" t="s">
        <v>7</v>
      </c>
      <c r="J2229" s="20"/>
      <c r="K2229" s="20"/>
      <c r="L2229" s="20"/>
      <c r="M2229" s="23"/>
      <c r="N2229" s="23"/>
      <c r="O2229" s="24" t="s">
        <v>8</v>
      </c>
      <c r="P2229" s="23"/>
      <c r="Q2229" s="23"/>
      <c r="R2229" s="23"/>
      <c r="S2229" s="20"/>
      <c r="T2229" s="20" t="s">
        <v>9</v>
      </c>
      <c r="U2229" s="23"/>
      <c r="V2229" s="23"/>
      <c r="W2229" s="23"/>
      <c r="X2229" s="23"/>
      <c r="Y2229" s="24" t="s">
        <v>10</v>
      </c>
      <c r="Z2229" s="23"/>
      <c r="AA2229" s="23"/>
      <c r="AB2229" s="23"/>
      <c r="AC2229" s="24" t="s">
        <v>11</v>
      </c>
      <c r="AD2229" s="20"/>
      <c r="AE2229" s="20"/>
      <c r="AF2229" s="20"/>
      <c r="AG2229" s="20"/>
      <c r="AH2229" s="23"/>
      <c r="AI2229" s="24" t="s">
        <v>12</v>
      </c>
      <c r="AJ2229" s="23"/>
      <c r="AK2229" s="23"/>
      <c r="AL2229" s="20"/>
      <c r="AM2229" s="24" t="s">
        <v>21</v>
      </c>
      <c r="AN2229" s="20"/>
      <c r="AO2229" s="23"/>
      <c r="AP2229" s="23"/>
      <c r="AQ2229" s="23"/>
      <c r="AR2229" s="23"/>
      <c r="AS2229" s="24" t="s">
        <v>87</v>
      </c>
      <c r="AT2229" s="23"/>
      <c r="AU2229" s="23"/>
      <c r="AV2229" s="23"/>
      <c r="AW2229" s="24" t="s">
        <v>22</v>
      </c>
      <c r="AX2229" s="20"/>
      <c r="AY2229" s="20"/>
      <c r="AZ2229" s="20"/>
      <c r="BA2229" s="20"/>
      <c r="BB2229" s="23"/>
      <c r="BC2229" s="24" t="s">
        <v>13</v>
      </c>
      <c r="BD2229" s="23"/>
      <c r="BE2229" s="23"/>
      <c r="BF2229" s="23"/>
      <c r="BG2229" s="24" t="s">
        <v>23</v>
      </c>
      <c r="BH2229" s="20"/>
      <c r="BI2229" s="23"/>
      <c r="BJ2229" s="23"/>
      <c r="BK2229" s="23"/>
      <c r="BL2229" s="23"/>
      <c r="BM2229" s="24" t="s">
        <v>24</v>
      </c>
      <c r="BN2229" s="23"/>
      <c r="BO2229" s="23"/>
      <c r="BP2229" s="23"/>
      <c r="BQ2229" s="24" t="s">
        <v>22</v>
      </c>
      <c r="BR2229" s="20"/>
      <c r="BS2229" s="20"/>
      <c r="BT2229" s="20"/>
      <c r="BU2229" s="20"/>
      <c r="BV2229" s="23"/>
      <c r="BW2229" s="24" t="s">
        <v>25</v>
      </c>
      <c r="BX2229" s="23"/>
      <c r="BY2229" s="23"/>
      <c r="BZ2229" s="23"/>
      <c r="CA2229" s="24" t="s">
        <v>23</v>
      </c>
      <c r="CB2229" s="20"/>
      <c r="CC2229" s="23"/>
      <c r="CD2229" s="23"/>
      <c r="CE2229" s="23"/>
      <c r="CF2229" s="23"/>
      <c r="CG2229" s="24" t="s">
        <v>88</v>
      </c>
      <c r="CH2229" s="23"/>
      <c r="CI2229" s="23"/>
      <c r="CJ2229" s="23"/>
      <c r="CK2229" s="24" t="s">
        <v>155</v>
      </c>
      <c r="CL2229" s="24"/>
      <c r="CM2229" s="23"/>
      <c r="CN2229" s="23"/>
      <c r="CO2229" s="23"/>
      <c r="CP2229" s="23"/>
      <c r="CQ2229" s="24" t="s">
        <v>89</v>
      </c>
      <c r="CR2229" s="23"/>
      <c r="CS2229" s="23"/>
    </row>
    <row r="2230" spans="1:101" ht="18" customHeight="1" thickBot="1">
      <c r="A2230" s="23"/>
      <c r="B2230" s="33"/>
      <c r="C2230" s="23"/>
      <c r="D2230" s="7" t="s">
        <v>99</v>
      </c>
      <c r="E2230" s="8"/>
      <c r="F2230" s="8" t="s">
        <v>100</v>
      </c>
      <c r="G2230" s="9"/>
      <c r="H2230" s="10"/>
      <c r="I2230" s="7" t="s">
        <v>103</v>
      </c>
      <c r="J2230" s="8"/>
      <c r="K2230" s="8" t="s">
        <v>104</v>
      </c>
      <c r="L2230" s="9"/>
      <c r="M2230" s="23"/>
      <c r="N2230" s="194" t="s">
        <v>74</v>
      </c>
      <c r="O2230" s="195"/>
      <c r="P2230" s="196" t="s">
        <v>75</v>
      </c>
      <c r="Q2230" s="197"/>
      <c r="R2230" s="23"/>
      <c r="S2230" s="7" t="s">
        <v>2</v>
      </c>
      <c r="T2230" s="8"/>
      <c r="U2230" s="8" t="s">
        <v>3</v>
      </c>
      <c r="V2230" s="9"/>
      <c r="W2230" s="20"/>
      <c r="X2230" s="194" t="s">
        <v>108</v>
      </c>
      <c r="Y2230" s="195"/>
      <c r="Z2230" s="196" t="s">
        <v>109</v>
      </c>
      <c r="AA2230" s="197"/>
      <c r="AB2230" s="20"/>
      <c r="AC2230" s="7" t="s">
        <v>107</v>
      </c>
      <c r="AD2230" s="8"/>
      <c r="AE2230" s="8" t="s">
        <v>14</v>
      </c>
      <c r="AF2230" s="9"/>
      <c r="AG2230" s="20"/>
      <c r="AH2230" s="194" t="s">
        <v>112</v>
      </c>
      <c r="AI2230" s="195"/>
      <c r="AJ2230" s="196" t="s">
        <v>113</v>
      </c>
      <c r="AK2230" s="197"/>
      <c r="AL2230" s="20"/>
      <c r="AM2230" s="106" t="s">
        <v>135</v>
      </c>
      <c r="AN2230" s="107"/>
      <c r="AO2230" s="107" t="s">
        <v>136</v>
      </c>
      <c r="AP2230" s="108"/>
      <c r="AQ2230" s="23"/>
      <c r="AR2230" s="194" t="s">
        <v>116</v>
      </c>
      <c r="AS2230" s="195"/>
      <c r="AT2230" s="196" t="s">
        <v>0</v>
      </c>
      <c r="AU2230" s="197"/>
      <c r="AV2230" s="36"/>
      <c r="AW2230" s="7" t="s">
        <v>139</v>
      </c>
      <c r="AX2230" s="8"/>
      <c r="AY2230" s="8" t="s">
        <v>140</v>
      </c>
      <c r="AZ2230" s="9"/>
      <c r="BA2230" s="20"/>
      <c r="BB2230" s="194" t="s">
        <v>119</v>
      </c>
      <c r="BC2230" s="195"/>
      <c r="BD2230" s="196" t="s">
        <v>120</v>
      </c>
      <c r="BE2230" s="197"/>
      <c r="BF2230" s="36"/>
      <c r="BG2230" s="190" t="s">
        <v>143</v>
      </c>
      <c r="BH2230" s="191"/>
      <c r="BI2230" s="192" t="s">
        <v>144</v>
      </c>
      <c r="BJ2230" s="193"/>
      <c r="BK2230" s="36"/>
      <c r="BL2230" s="194" t="s">
        <v>123</v>
      </c>
      <c r="BM2230" s="195"/>
      <c r="BN2230" s="196" t="s">
        <v>124</v>
      </c>
      <c r="BO2230" s="197"/>
      <c r="BP2230" s="36"/>
      <c r="BQ2230" s="7" t="s">
        <v>147</v>
      </c>
      <c r="BR2230" s="8"/>
      <c r="BS2230" s="8" t="s">
        <v>148</v>
      </c>
      <c r="BT2230" s="9"/>
      <c r="BU2230" s="20"/>
      <c r="BV2230" s="194" t="s">
        <v>127</v>
      </c>
      <c r="BW2230" s="195"/>
      <c r="BX2230" s="196" t="s">
        <v>128</v>
      </c>
      <c r="BY2230" s="197"/>
      <c r="BZ2230" s="36"/>
      <c r="CA2230" s="7" t="s">
        <v>151</v>
      </c>
      <c r="CB2230" s="8"/>
      <c r="CC2230" s="8" t="s">
        <v>152</v>
      </c>
      <c r="CD2230" s="9"/>
      <c r="CE2230" s="36"/>
      <c r="CF2230" s="194" t="s">
        <v>131</v>
      </c>
      <c r="CG2230" s="195"/>
      <c r="CH2230" s="196" t="s">
        <v>132</v>
      </c>
      <c r="CI2230" s="197"/>
      <c r="CJ2230" s="23"/>
      <c r="CK2230" s="7" t="s">
        <v>156</v>
      </c>
      <c r="CL2230" s="8"/>
      <c r="CM2230" s="8" t="s">
        <v>157</v>
      </c>
      <c r="CN2230" s="9"/>
      <c r="CO2230" s="23"/>
      <c r="CP2230" s="194" t="s">
        <v>160</v>
      </c>
      <c r="CQ2230" s="195"/>
      <c r="CR2230" s="196" t="s">
        <v>132</v>
      </c>
      <c r="CS2230" s="197"/>
      <c r="CU2230" s="26" t="s">
        <v>15</v>
      </c>
      <c r="CW2230" s="52" t="s">
        <v>46</v>
      </c>
    </row>
    <row r="2231" spans="1:101" ht="18" customHeight="1" thickTop="1" thickBot="1">
      <c r="B2231" s="34">
        <v>6.3</v>
      </c>
      <c r="D2231" s="11">
        <v>1</v>
      </c>
      <c r="E2231" s="12">
        <v>0</v>
      </c>
      <c r="F2231" s="13">
        <v>0</v>
      </c>
      <c r="G2231" s="14">
        <v>0</v>
      </c>
      <c r="H2231" s="10"/>
      <c r="I2231" s="11">
        <v>1</v>
      </c>
      <c r="J2231" s="12">
        <v>0</v>
      </c>
      <c r="K2231" s="13">
        <v>0</v>
      </c>
      <c r="L2231" s="40">
        <f t="shared" ref="L2231" si="23690">$B2231*$J$4</f>
        <v>8.9903519999999997</v>
      </c>
      <c r="N2231" s="1">
        <f t="shared" ref="N2231" si="23691">D2231*I2231+F2231*I2234-E2231*J2231-G2231*J2234</f>
        <v>1</v>
      </c>
      <c r="O2231" s="4">
        <f t="shared" ref="O2231" si="23692">(D2231*J2231+E2231*I2231+F2231*J2234+G2231*I2234)</f>
        <v>0</v>
      </c>
      <c r="P2231" s="2">
        <f t="shared" ref="P2231" si="23693">D2231*K2231+F2231*K2234-E2231*L2231-G2231*L2234</f>
        <v>0</v>
      </c>
      <c r="Q2231" s="3">
        <f t="shared" ref="Q2231" si="23694">(D2231*L2231+E2231*K2231+F2231*L2234+G2231*K2234)</f>
        <v>8.9903519999999997</v>
      </c>
      <c r="S2231" s="11">
        <v>1</v>
      </c>
      <c r="T2231" s="12">
        <v>0</v>
      </c>
      <c r="U2231" s="13">
        <v>0</v>
      </c>
      <c r="V2231" s="13">
        <v>0</v>
      </c>
      <c r="W2231" s="20"/>
      <c r="X2231" s="1">
        <f t="shared" ref="X2231" si="23695">N2231*S2231+P2231*S2234-O2231*T2231-Q2231*T2234</f>
        <v>-101.204335374848</v>
      </c>
      <c r="Y2231" s="4">
        <f t="shared" ref="Y2231" si="23696">(N2231*T2231+O2231*S2231+P2231*T2234+Q2231*S2234)</f>
        <v>0</v>
      </c>
      <c r="Z2231" s="2">
        <f t="shared" ref="Z2231" si="23697">N2231*U2231+P2231*U2234-O2231*V2231-Q2231*V2234</f>
        <v>0</v>
      </c>
      <c r="AA2231" s="3">
        <f t="shared" ref="AA2231" si="23698">(N2231*V2231+O2231*U2231+P2231*V2234+Q2231*U2234)</f>
        <v>8.9903519999999997</v>
      </c>
      <c r="AB2231" s="20"/>
      <c r="AC2231" s="11">
        <v>1</v>
      </c>
      <c r="AD2231" s="12">
        <v>0</v>
      </c>
      <c r="AE2231" s="13">
        <v>0</v>
      </c>
      <c r="AF2231" s="40">
        <f t="shared" ref="AF2231" si="23699">$B2231*$AD$4</f>
        <v>10.788686999999999</v>
      </c>
      <c r="AG2231" s="20"/>
      <c r="AH2231" s="1">
        <f t="shared" ref="AH2231" si="23700">X2231*AC2231+Z2231*AC2234-Y2231*AD2231-AA2231*AD2234</f>
        <v>-101.204335374848</v>
      </c>
      <c r="AI2231" s="4">
        <f t="shared" ref="AI2231" si="23701">(X2231*AD2231+Y2231*AC2231+Z2231*AD2234+AA2231*AC2234)</f>
        <v>0</v>
      </c>
      <c r="AJ2231" s="2">
        <f t="shared" ref="AJ2231" si="23702">X2231*AE2231+Z2231*AE2234-Y2231*AF2231-AA2231*AF2234</f>
        <v>0</v>
      </c>
      <c r="AK2231" s="3">
        <f t="shared" ref="AK2231" si="23703">(X2231*AF2231+Y2231*AE2231+Z2231*AF2234+AA2231*AE2234)</f>
        <v>-1082.8715454022627</v>
      </c>
      <c r="AL2231" s="20"/>
      <c r="AM2231" s="11">
        <v>1</v>
      </c>
      <c r="AN2231" s="12">
        <v>0</v>
      </c>
      <c r="AO2231" s="13">
        <v>0</v>
      </c>
      <c r="AP2231" s="14">
        <v>0</v>
      </c>
      <c r="AR2231" s="1">
        <f t="shared" ref="AR2231" si="23704">AH2231*AM2231+AJ2231*AM2234-AI2231*AN2231-AK2231*AN2234</f>
        <v>12900.063305729793</v>
      </c>
      <c r="AS2231" s="4">
        <f t="shared" ref="AS2231" si="23705">(AH2231*AN2231+AI2231*AM2231+AJ2231*AN2234+AK2231*AM2234)</f>
        <v>0</v>
      </c>
      <c r="AT2231" s="2">
        <f t="shared" ref="AT2231" si="23706">AH2231*AO2231+AJ2231*AO2234-AI2231*AP2231-AK2231*AP2234</f>
        <v>0</v>
      </c>
      <c r="AU2231" s="3">
        <f t="shared" ref="AU2231" si="23707">(AH2231*AP2231+AI2231*AO2231+AJ2231*AP2234+AK2231*AO2234)</f>
        <v>-1082.8715454022627</v>
      </c>
      <c r="AV2231" s="20"/>
      <c r="AW2231" s="11">
        <v>1</v>
      </c>
      <c r="AX2231" s="12">
        <v>0</v>
      </c>
      <c r="AY2231" s="13">
        <v>0</v>
      </c>
      <c r="AZ2231" s="40">
        <f t="shared" ref="AZ2231" si="23708">$B2231*$AX$4</f>
        <v>10.788686999999999</v>
      </c>
      <c r="BA2231" s="20"/>
      <c r="BB2231" s="1">
        <f t="shared" ref="BB2231" si="23709">AR2231*AW2231+AT2231*AW2234-AS2231*AX2231-AU2231*AX2234</f>
        <v>12900.063305729793</v>
      </c>
      <c r="BC2231" s="4">
        <f t="shared" ref="BC2231" si="23710">(AR2231*AX2231+AS2231*AW2231+AT2231*AX2234+AU2231*AW2234)</f>
        <v>0</v>
      </c>
      <c r="BD2231" s="2">
        <f t="shared" ref="BD2231" si="23711">AR2231*AY2231+AT2231*AY2234-AS2231*AZ2231-AU2231*AZ2234</f>
        <v>0</v>
      </c>
      <c r="BE2231" s="3">
        <f t="shared" ref="BE2231" si="23712">(AR2231*AZ2231+AS2231*AY2231+AT2231*AZ2234+AU2231*AY2234)</f>
        <v>138091.87374030176</v>
      </c>
      <c r="BF2231" s="20"/>
      <c r="BG2231" s="11">
        <v>1</v>
      </c>
      <c r="BH2231" s="12">
        <v>0</v>
      </c>
      <c r="BI2231" s="13">
        <v>0</v>
      </c>
      <c r="BJ2231" s="14">
        <v>0</v>
      </c>
      <c r="BK2231" s="20"/>
      <c r="BL2231" s="1">
        <f t="shared" ref="BL2231" si="23713">BB2231*BG2231+BD2231*BG2234-BC2231*BH2231-BE2231*BH2234</f>
        <v>-1556959.2899537385</v>
      </c>
      <c r="BM2231" s="4">
        <f t="shared" ref="BM2231" si="23714">(BB2231*BH2231+BC2231*BG2231+BD2231*BH2234+BE2231*BG2234)</f>
        <v>0</v>
      </c>
      <c r="BN2231" s="2">
        <f t="shared" ref="BN2231" si="23715">BB2231*BI2231+BD2231*BI2234-BC2231*BJ2231-BE2231*BJ2234</f>
        <v>0</v>
      </c>
      <c r="BO2231" s="3">
        <f t="shared" ref="BO2231" si="23716">(BB2231*BJ2231+BC2231*BI2231+BD2231*BJ2234+BE2231*BI2234)</f>
        <v>138091.87374030176</v>
      </c>
      <c r="BP2231" s="20"/>
      <c r="BQ2231" s="11">
        <v>1</v>
      </c>
      <c r="BR2231" s="12">
        <v>0</v>
      </c>
      <c r="BS2231" s="13">
        <v>0</v>
      </c>
      <c r="BT2231" s="40">
        <f t="shared" ref="BT2231" si="23717">$B2231*BR$4</f>
        <v>8.9903519999999997</v>
      </c>
      <c r="BU2231" s="20"/>
      <c r="BV2231" s="1">
        <f t="shared" ref="BV2231" si="23718">BL2231*BQ2231+BN2231*BQ2234-BM2231*BR2231-BO2231*BR2234</f>
        <v>-1556959.2899537385</v>
      </c>
      <c r="BW2231" s="4">
        <f t="shared" ref="BW2231" si="23719">(BL2231*BR2231+BM2231*BQ2231+BN2231*BR2234+BO2231*BQ2234)</f>
        <v>0</v>
      </c>
      <c r="BX2231" s="2">
        <f t="shared" ref="BX2231" si="23720">BL2231*BS2231+BN2231*BS2234-BM2231*BT2231-BO2231*BT2234</f>
        <v>0</v>
      </c>
      <c r="BY2231" s="3">
        <f t="shared" ref="BY2231" si="23721">(BL2231*BT2231+BM2231*BS2231+BN2231*BT2234+BO2231*BS2234)</f>
        <v>-13859520.19261387</v>
      </c>
      <c r="BZ2231" s="20"/>
      <c r="CA2231" s="11">
        <v>1</v>
      </c>
      <c r="CB2231" s="12">
        <v>0</v>
      </c>
      <c r="CC2231" s="13">
        <v>0</v>
      </c>
      <c r="CD2231" s="14">
        <v>0</v>
      </c>
      <c r="CE2231" s="20"/>
      <c r="CF2231" s="1">
        <f t="shared" ref="CF2231" si="23722">BV2231*CA2231+BX2231*CA2234-BW2231*CB2231-BY2231*CB2234</f>
        <v>69559343.350871161</v>
      </c>
      <c r="CG2231" s="4">
        <f t="shared" ref="CG2231" si="23723">(BV2231*CB2231+BW2231*CA2231+BX2231*CB2234+BY2231*CA2234)</f>
        <v>0</v>
      </c>
      <c r="CH2231" s="2">
        <f t="shared" ref="CH2231" si="23724">BV2231*CC2231+BX2231*CC2234-BW2231*CD2231-BY2231*CD2234</f>
        <v>0</v>
      </c>
      <c r="CI2231" s="3">
        <f t="shared" ref="CI2231" si="23725">(BV2231*CD2231+BW2231*CC2231+BX2231*CD2234+BY2231*CC2234)</f>
        <v>-13859520.19261387</v>
      </c>
      <c r="CJ2231" s="28"/>
      <c r="CK2231" s="11">
        <v>1</v>
      </c>
      <c r="CL2231" s="12">
        <v>0</v>
      </c>
      <c r="CM2231" s="13">
        <v>0</v>
      </c>
      <c r="CN2231" s="14">
        <v>0</v>
      </c>
      <c r="CP2231" s="1">
        <f t="shared" ref="CP2231" si="23726">CF2231*CK2231+CH2231*CK2234-CG2231*CL2231-CI2231*CL2234</f>
        <v>69559343.350871161</v>
      </c>
      <c r="CQ2231" s="4">
        <f t="shared" ref="CQ2231" si="23727">(CF2231*CL2231+CG2231*CK2231+CH2231*CL2234+CI2231*CK2234)</f>
        <v>-13859520.19261387</v>
      </c>
      <c r="CR2231" s="2">
        <f t="shared" ref="CR2231" si="23728">CF2231*CM2231+CH2231*CM2234-CG2231*CN2231-CI2231*CN2234</f>
        <v>0</v>
      </c>
      <c r="CS2231" s="3">
        <f t="shared" ref="CS2231" si="23729">(CF2231*CN2231+CG2231*CM2231+CH2231*CN2234+CI2231*CM2234)</f>
        <v>-13859520.19261387</v>
      </c>
      <c r="CU2231" s="29">
        <f t="shared" ref="CU2231" si="23730">20*LOG(((1+$CL$4)/$CL$4)/((CP2231+CP2234)^2+(CQ2231+CQ2234)^2)^0.5)</f>
        <v>-165.17681213102196</v>
      </c>
      <c r="CW2231" s="53">
        <f t="shared" ref="CW2231" si="23731">((CP2231^2+CQ2231^2)^0.5)/((CP2234^2+CQ2234^2)^0.5)</f>
        <v>0.19924742708831641</v>
      </c>
    </row>
    <row r="2232" spans="1:101" ht="18" customHeight="1" thickBot="1">
      <c r="D2232" s="11"/>
      <c r="E2232" s="13"/>
      <c r="F2232" s="13"/>
      <c r="G2232" s="15"/>
      <c r="H2232" s="10"/>
      <c r="I2232" s="11"/>
      <c r="J2232" s="13"/>
      <c r="K2232" s="13"/>
      <c r="L2232" s="15"/>
      <c r="N2232" s="5"/>
      <c r="Q2232" s="6"/>
      <c r="S2232" s="11"/>
      <c r="T2232" s="13"/>
      <c r="U2232" s="13"/>
      <c r="V2232" s="15"/>
      <c r="W2232" s="20"/>
      <c r="X2232" s="5"/>
      <c r="AA2232" s="6"/>
      <c r="AB2232" s="20"/>
      <c r="AC2232" s="11"/>
      <c r="AD2232" s="13"/>
      <c r="AE2232" s="13"/>
      <c r="AF2232" s="15"/>
      <c r="AG2232" s="20"/>
      <c r="AH2232" s="5"/>
      <c r="AK2232" s="6"/>
      <c r="AL2232" s="20"/>
      <c r="AM2232" s="11"/>
      <c r="AN2232" s="13"/>
      <c r="AO2232" s="13"/>
      <c r="AP2232" s="15"/>
      <c r="AR2232" s="5"/>
      <c r="AU2232" s="6"/>
      <c r="AW2232" s="11"/>
      <c r="AX2232" s="13"/>
      <c r="AY2232" s="13"/>
      <c r="AZ2232" s="15"/>
      <c r="BA2232" s="20"/>
      <c r="BB2232" s="5"/>
      <c r="BE2232" s="6"/>
      <c r="BG2232" s="11"/>
      <c r="BH2232" s="13"/>
      <c r="BI2232" s="13"/>
      <c r="BJ2232" s="15"/>
      <c r="BL2232" s="5"/>
      <c r="BO2232" s="6"/>
      <c r="BQ2232" s="11"/>
      <c r="BR2232" s="13"/>
      <c r="BS2232" s="13"/>
      <c r="BT2232" s="15"/>
      <c r="BU2232" s="20"/>
      <c r="BV2232" s="5"/>
      <c r="BY2232" s="6"/>
      <c r="CA2232" s="11"/>
      <c r="CB2232" s="13"/>
      <c r="CC2232" s="13"/>
      <c r="CD2232" s="15"/>
      <c r="CF2232" s="5"/>
      <c r="CI2232" s="6"/>
      <c r="CK2232" s="11"/>
      <c r="CL2232" s="13"/>
      <c r="CM2232" s="13"/>
      <c r="CN2232" s="15"/>
      <c r="CP2232" s="5"/>
      <c r="CS2232" s="6"/>
      <c r="CW2232" s="54"/>
    </row>
    <row r="2233" spans="1:101" ht="18" customHeight="1" thickBot="1">
      <c r="D2233" s="11" t="s">
        <v>101</v>
      </c>
      <c r="E2233" s="13"/>
      <c r="F2233" s="13" t="s">
        <v>102</v>
      </c>
      <c r="G2233" s="15"/>
      <c r="H2233" s="10"/>
      <c r="I2233" s="11" t="s">
        <v>106</v>
      </c>
      <c r="J2233" s="13"/>
      <c r="K2233" s="13" t="s">
        <v>105</v>
      </c>
      <c r="L2233" s="15"/>
      <c r="N2233" s="194" t="s">
        <v>16</v>
      </c>
      <c r="O2233" s="195"/>
      <c r="P2233" s="196" t="s">
        <v>17</v>
      </c>
      <c r="Q2233" s="197"/>
      <c r="S2233" s="11" t="s">
        <v>4</v>
      </c>
      <c r="T2233" s="13"/>
      <c r="U2233" s="13" t="s">
        <v>5</v>
      </c>
      <c r="V2233" s="15"/>
      <c r="W2233" s="20"/>
      <c r="X2233" s="194" t="s">
        <v>111</v>
      </c>
      <c r="Y2233" s="195"/>
      <c r="Z2233" s="196" t="s">
        <v>110</v>
      </c>
      <c r="AA2233" s="197"/>
      <c r="AB2233" s="20"/>
      <c r="AC2233" s="11" t="s">
        <v>18</v>
      </c>
      <c r="AD2233" s="13"/>
      <c r="AE2233" s="13" t="s">
        <v>19</v>
      </c>
      <c r="AF2233" s="15"/>
      <c r="AG2233" s="20"/>
      <c r="AH2233" s="194" t="s">
        <v>114</v>
      </c>
      <c r="AI2233" s="195"/>
      <c r="AJ2233" s="196" t="s">
        <v>115</v>
      </c>
      <c r="AK2233" s="197"/>
      <c r="AL2233" s="20"/>
      <c r="AM2233" s="11" t="s">
        <v>138</v>
      </c>
      <c r="AN2233" s="13"/>
      <c r="AO2233" s="13" t="s">
        <v>137</v>
      </c>
      <c r="AP2233" s="15"/>
      <c r="AR2233" s="194" t="s">
        <v>117</v>
      </c>
      <c r="AS2233" s="195"/>
      <c r="AT2233" s="196" t="s">
        <v>118</v>
      </c>
      <c r="AU2233" s="197"/>
      <c r="AV2233" s="36"/>
      <c r="AW2233" s="11" t="s">
        <v>142</v>
      </c>
      <c r="AX2233" s="13"/>
      <c r="AY2233" s="13" t="s">
        <v>141</v>
      </c>
      <c r="AZ2233" s="15"/>
      <c r="BA2233" s="20"/>
      <c r="BB2233" s="194" t="s">
        <v>122</v>
      </c>
      <c r="BC2233" s="195"/>
      <c r="BD2233" s="196" t="s">
        <v>121</v>
      </c>
      <c r="BE2233" s="197"/>
      <c r="BF2233" s="36"/>
      <c r="BG2233" s="11" t="s">
        <v>145</v>
      </c>
      <c r="BH2233" s="13"/>
      <c r="BI2233" s="13" t="s">
        <v>146</v>
      </c>
      <c r="BJ2233" s="15"/>
      <c r="BK2233" s="36"/>
      <c r="BL2233" s="194" t="s">
        <v>125</v>
      </c>
      <c r="BM2233" s="195"/>
      <c r="BN2233" s="196" t="s">
        <v>126</v>
      </c>
      <c r="BO2233" s="197"/>
      <c r="BP2233" s="36"/>
      <c r="BQ2233" s="11" t="s">
        <v>150</v>
      </c>
      <c r="BR2233" s="13"/>
      <c r="BS2233" s="13" t="s">
        <v>149</v>
      </c>
      <c r="BT2233" s="15"/>
      <c r="BU2233" s="20"/>
      <c r="BV2233" s="194" t="s">
        <v>129</v>
      </c>
      <c r="BW2233" s="195"/>
      <c r="BX2233" s="196" t="s">
        <v>130</v>
      </c>
      <c r="BY2233" s="197"/>
      <c r="BZ2233" s="36"/>
      <c r="CA2233" s="11" t="s">
        <v>154</v>
      </c>
      <c r="CB2233" s="13"/>
      <c r="CC2233" s="13" t="s">
        <v>153</v>
      </c>
      <c r="CD2233" s="15"/>
      <c r="CE2233" s="36"/>
      <c r="CF2233" s="194" t="s">
        <v>134</v>
      </c>
      <c r="CG2233" s="195"/>
      <c r="CH2233" s="196" t="s">
        <v>133</v>
      </c>
      <c r="CI2233" s="197"/>
      <c r="CK2233" s="11" t="s">
        <v>159</v>
      </c>
      <c r="CL2233" s="13"/>
      <c r="CM2233" s="13" t="s">
        <v>158</v>
      </c>
      <c r="CN2233" s="15"/>
      <c r="CP2233" s="109" t="s">
        <v>161</v>
      </c>
      <c r="CQ2233" s="110"/>
      <c r="CR2233" s="111" t="s">
        <v>162</v>
      </c>
      <c r="CS2233" s="112"/>
      <c r="CU2233" s="38" t="s">
        <v>29</v>
      </c>
      <c r="CW2233" s="55" t="s">
        <v>47</v>
      </c>
    </row>
    <row r="2234" spans="1:101" ht="18" customHeight="1" thickTop="1" thickBot="1">
      <c r="D2234" s="16">
        <v>0</v>
      </c>
      <c r="E2234" s="17">
        <f t="shared" ref="E2234" si="23732">$B2231*$E$4</f>
        <v>5.1312239999999996</v>
      </c>
      <c r="F2234" s="18">
        <v>1</v>
      </c>
      <c r="G2234" s="19">
        <v>0</v>
      </c>
      <c r="H2234" s="10"/>
      <c r="I2234" s="16">
        <v>0</v>
      </c>
      <c r="J2234" s="17">
        <v>0</v>
      </c>
      <c r="K2234" s="18">
        <v>1</v>
      </c>
      <c r="L2234" s="19">
        <v>0</v>
      </c>
      <c r="N2234" s="1">
        <f t="shared" ref="N2234" si="23733">D2234*I2231+F2234*I2234-E2234*J2231-G2234*J2234</f>
        <v>0</v>
      </c>
      <c r="O2234" s="4">
        <f t="shared" ref="O2234" si="23734">(D2234*J2231+E2234*I2231+F2234*J2234+G2234*I2234)</f>
        <v>5.1312239999999996</v>
      </c>
      <c r="P2234" s="2">
        <f t="shared" ref="P2234" si="23735">D2234*K2231+F2234*K2234-E2234*L2231-G2234*L2234</f>
        <v>-45.131509950847992</v>
      </c>
      <c r="Q2234" s="3">
        <f t="shared" ref="Q2234" si="23736">(D2234*L2231+E2234*K2231+F2234*L2234+G2234*K2234)</f>
        <v>0</v>
      </c>
      <c r="S2234" s="16">
        <v>0</v>
      </c>
      <c r="T2234" s="17">
        <f t="shared" ref="T2234" si="23737">$B2231*$T$4</f>
        <v>11.368224</v>
      </c>
      <c r="U2234" s="18">
        <v>1</v>
      </c>
      <c r="V2234" s="19">
        <v>0</v>
      </c>
      <c r="W2234" s="20"/>
      <c r="X2234" s="1">
        <f t="shared" ref="X2234" si="23738">N2234*S2231+P2234*S2234-O2234*T2231-Q2234*T2234</f>
        <v>0</v>
      </c>
      <c r="Y2234" s="4">
        <f t="shared" ref="Y2234" si="23739">(N2234*T2231+O2234*S2231+P2234*T2234+Q2234*S2234)</f>
        <v>-507.93389057946899</v>
      </c>
      <c r="Z2234" s="2">
        <f t="shared" ref="Z2234" si="23740">N2234*U2231+P2234*U2234-O2234*V2231-Q2234*V2234</f>
        <v>-45.131509950847992</v>
      </c>
      <c r="AA2234" s="3">
        <f t="shared" ref="AA2234" si="23741">(N2234*V2231+O2234*U2231+P2234*V2234+Q2234*U2234)</f>
        <v>0</v>
      </c>
      <c r="AB2234" s="20"/>
      <c r="AC2234" s="16">
        <v>0</v>
      </c>
      <c r="AD2234" s="17">
        <v>0</v>
      </c>
      <c r="AE2234" s="18">
        <v>1</v>
      </c>
      <c r="AF2234" s="19">
        <v>0</v>
      </c>
      <c r="AG2234" s="20"/>
      <c r="AH2234" s="1">
        <f t="shared" ref="AH2234" si="23742">X2234*AC2231+Z2234*AC2234-Y2234*AD2231-AA2234*AD2234</f>
        <v>0</v>
      </c>
      <c r="AI2234" s="4">
        <f t="shared" ref="AI2234" si="23743">(X2234*AD2231+Y2234*AC2231+Z2234*AD2234+AA2234*AC2234)</f>
        <v>-507.93389057946899</v>
      </c>
      <c r="AJ2234" s="2">
        <f t="shared" ref="AJ2234" si="23744">X2234*AE2231+Z2234*AE2234-Y2234*AF2231-AA2234*AF2234</f>
        <v>5434.808252203291</v>
      </c>
      <c r="AK2234" s="3">
        <f t="shared" ref="AK2234" si="23745">(X2234*AF2231+Y2234*AE2231+Z2234*AF2234+AA2234*AE2234)</f>
        <v>0</v>
      </c>
      <c r="AL2234" s="20"/>
      <c r="AM2234" s="16">
        <v>0</v>
      </c>
      <c r="AN2234" s="17">
        <f t="shared" ref="AN2234" si="23746">$B2231*$AN$4</f>
        <v>12.006288</v>
      </c>
      <c r="AO2234" s="18">
        <v>1</v>
      </c>
      <c r="AP2234" s="19">
        <v>0</v>
      </c>
      <c r="AR2234" s="1">
        <f t="shared" ref="AR2234" si="23747">AH2234*AM2231+AJ2234*AM2234-AI2234*AN2231-AK2234*AN2234</f>
        <v>0</v>
      </c>
      <c r="AS2234" s="4">
        <f t="shared" ref="AS2234" si="23748">(AH2234*AN2231+AI2234*AM2231+AJ2234*AN2234+AK2234*AM2234)</f>
        <v>64743.939210149874</v>
      </c>
      <c r="AT2234" s="2">
        <f t="shared" ref="AT2234" si="23749">AH2234*AO2231+AJ2234*AO2234-AI2234*AP2231-AK2234*AP2234</f>
        <v>5434.808252203291</v>
      </c>
      <c r="AU2234" s="3">
        <f t="shared" ref="AU2234" si="23750">(AH2234*AP2231+AI2234*AO2231+AJ2234*AP2234+AK2234*AO2234)</f>
        <v>0</v>
      </c>
      <c r="AV2234" s="20"/>
      <c r="AW2234" s="16">
        <v>0</v>
      </c>
      <c r="AX2234" s="17">
        <v>0</v>
      </c>
      <c r="AY2234" s="18">
        <v>1</v>
      </c>
      <c r="AZ2234" s="19">
        <v>0</v>
      </c>
      <c r="BA2234" s="20"/>
      <c r="BB2234" s="1">
        <f t="shared" ref="BB2234" si="23751">AR2234*AW2231+AT2234*AW2234-AS2234*AX2231-AU2234*AX2234</f>
        <v>0</v>
      </c>
      <c r="BC2234" s="4">
        <f t="shared" ref="BC2234" si="23752">(AR2234*AX2231+AS2234*AW2231+AT2234*AX2234+AU2234*AW2234)</f>
        <v>64743.939210149874</v>
      </c>
      <c r="BD2234" s="2">
        <f t="shared" ref="BD2234" si="23753">AR2234*AY2231+AT2234*AY2234-AS2234*AZ2231-AU2234*AZ2234</f>
        <v>-693067.28703313088</v>
      </c>
      <c r="BE2234" s="3">
        <f t="shared" ref="BE2234" si="23754">(AR2234*AZ2231+AS2234*AY2231+AT2234*AZ2234+AU2234*AY2234)</f>
        <v>0</v>
      </c>
      <c r="BF2234" s="20"/>
      <c r="BG2234" s="16">
        <v>0</v>
      </c>
      <c r="BH2234" s="17">
        <f t="shared" ref="BH2234" si="23755">$B2231*$BH$4</f>
        <v>11.368224</v>
      </c>
      <c r="BI2234" s="18">
        <v>1</v>
      </c>
      <c r="BJ2234" s="19">
        <v>0</v>
      </c>
      <c r="BK2234" s="20"/>
      <c r="BL2234" s="1">
        <f t="shared" ref="BL2234" si="23756">BB2234*BG2231+BD2234*BG2234-BC2234*BH2231-BE2234*BH2234</f>
        <v>0</v>
      </c>
      <c r="BM2234" s="4">
        <f t="shared" ref="BM2234" si="23757">(BB2234*BH2231+BC2234*BG2231+BD2234*BH2234+BE2234*BG2234)</f>
        <v>-7814200.2268547779</v>
      </c>
      <c r="BN2234" s="2">
        <f t="shared" ref="BN2234" si="23758">BB2234*BI2231+BD2234*BI2234-BC2234*BJ2231-BE2234*BJ2234</f>
        <v>-693067.28703313088</v>
      </c>
      <c r="BO2234" s="3">
        <f t="shared" ref="BO2234" si="23759">(BB2234*BJ2231+BC2234*BI2231+BD2234*BJ2234+BE2234*BI2234)</f>
        <v>0</v>
      </c>
      <c r="BP2234" s="20"/>
      <c r="BQ2234" s="16">
        <v>0</v>
      </c>
      <c r="BR2234" s="17">
        <v>0</v>
      </c>
      <c r="BS2234" s="18">
        <v>1</v>
      </c>
      <c r="BT2234" s="19">
        <v>0</v>
      </c>
      <c r="BU2234" s="20"/>
      <c r="BV2234" s="1">
        <f t="shared" ref="BV2234" si="23760">BL2234*BQ2231+BN2234*BQ2234-BM2234*BR2231-BO2234*BR2234</f>
        <v>0</v>
      </c>
      <c r="BW2234" s="4">
        <f t="shared" ref="BW2234" si="23761">(BL2234*BR2231+BM2234*BQ2231+BN2234*BR2234+BO2234*BQ2234)</f>
        <v>-7814200.2268547779</v>
      </c>
      <c r="BX2234" s="2">
        <f t="shared" ref="BX2234" si="23762">BL2234*BS2231+BN2234*BS2234-BM2234*BT2231-BO2234*BT2234</f>
        <v>69559343.350871176</v>
      </c>
      <c r="BY2234" s="3">
        <f t="shared" ref="BY2234" si="23763">(BL2234*BT2231+BM2234*BS2231+BN2234*BT2234+BO2234*BS2234)</f>
        <v>0</v>
      </c>
      <c r="BZ2234" s="20"/>
      <c r="CA2234" s="16">
        <v>0</v>
      </c>
      <c r="CB2234" s="17">
        <f t="shared" ref="CB2234" si="23764">$B2231*$CB$4</f>
        <v>5.1312239999999996</v>
      </c>
      <c r="CC2234" s="18">
        <v>1</v>
      </c>
      <c r="CD2234" s="19">
        <v>0</v>
      </c>
      <c r="CE2234" s="20"/>
      <c r="CF2234" s="1">
        <f t="shared" ref="CF2234" si="23765">BV2234*CA2231+BX2234*CA2234-BW2234*CB2231-BY2234*CB2234</f>
        <v>0</v>
      </c>
      <c r="CG2234" s="4">
        <f t="shared" ref="CG2234" si="23766">(BV2234*CB2231+BW2234*CA2231+BX2234*CB2234+BY2234*CA2234)</f>
        <v>349110371.79937577</v>
      </c>
      <c r="CH2234" s="2">
        <f t="shared" ref="CH2234" si="23767">BV2234*CC2231+BX2234*CC2234-BW2234*CD2231-BY2234*CD2234</f>
        <v>69559343.350871176</v>
      </c>
      <c r="CI2234" s="3">
        <f t="shared" ref="CI2234" si="23768">(BV2234*CD2231+BW2234*CC2231+BX2234*CD2234+BY2234*CC2234)</f>
        <v>0</v>
      </c>
      <c r="CK2234" s="16">
        <f t="shared" ref="CK2234" si="23769">1/$CL$4</f>
        <v>1</v>
      </c>
      <c r="CL2234" s="17">
        <v>0</v>
      </c>
      <c r="CM2234" s="18">
        <v>1</v>
      </c>
      <c r="CN2234" s="19">
        <v>0</v>
      </c>
      <c r="CP2234" s="1">
        <f t="shared" ref="CP2234" si="23770">CF2234*CK2231+CH2234*CK2234-CG2234*CL2231-CI2234*CL2234</f>
        <v>69559343.350871176</v>
      </c>
      <c r="CQ2234" s="4">
        <f t="shared" ref="CQ2234" si="23771">(CF2234*CL2231+CG2234*CK2231+CH2234*CL2234+CI2234*CK2234)</f>
        <v>349110371.79937577</v>
      </c>
      <c r="CR2234" s="2">
        <f t="shared" ref="CR2234" si="23772">CF2234*CM2231+CH2234*CM2234-CG2234*CN2231-CI2234*CN2234</f>
        <v>69559343.350871176</v>
      </c>
      <c r="CS2234" s="3">
        <f t="shared" ref="CS2234" si="23773">(CF2234*CN2231+CG2234*CM2231+CH2234*CN2234+CI2234*CM2234)</f>
        <v>0</v>
      </c>
      <c r="CU2234" s="39">
        <f t="shared" ref="CU2234" si="23774">(180/PI())*ATAN(-1*(CQ2231/CP2231))</f>
        <v>11.268465661090492</v>
      </c>
      <c r="CW2234" s="56">
        <f t="shared" ref="CW2234" si="23775">20*LOG(((1-(10^(CU2231/20)^2)*(1-((1-CW2231)/(1+CW2231))^2))^0.5))</f>
        <v>0</v>
      </c>
    </row>
    <row r="2235" spans="1:101" ht="18" customHeight="1">
      <c r="E2235" s="20"/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3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</row>
    <row r="2236" spans="1:101" ht="18" customHeight="1"/>
    <row r="2237" spans="1:101" ht="18" customHeight="1" thickBot="1">
      <c r="A2237" s="23"/>
      <c r="B2237" s="23"/>
      <c r="C2237" s="23"/>
      <c r="D2237" s="20" t="s">
        <v>6</v>
      </c>
      <c r="E2237" s="20"/>
      <c r="F2237" s="20"/>
      <c r="G2237" s="20"/>
      <c r="H2237" s="20"/>
      <c r="I2237" s="20" t="s">
        <v>7</v>
      </c>
      <c r="J2237" s="20"/>
      <c r="K2237" s="20"/>
      <c r="L2237" s="20"/>
      <c r="M2237" s="23"/>
      <c r="N2237" s="23"/>
      <c r="O2237" s="24" t="s">
        <v>8</v>
      </c>
      <c r="P2237" s="23"/>
      <c r="Q2237" s="23"/>
      <c r="R2237" s="23"/>
      <c r="S2237" s="20"/>
      <c r="T2237" s="20" t="s">
        <v>9</v>
      </c>
      <c r="U2237" s="23"/>
      <c r="V2237" s="23"/>
      <c r="W2237" s="23"/>
      <c r="X2237" s="23"/>
      <c r="Y2237" s="24" t="s">
        <v>10</v>
      </c>
      <c r="Z2237" s="23"/>
      <c r="AA2237" s="23"/>
      <c r="AB2237" s="23"/>
      <c r="AC2237" s="24" t="s">
        <v>11</v>
      </c>
      <c r="AD2237" s="20"/>
      <c r="AE2237" s="20"/>
      <c r="AF2237" s="20"/>
      <c r="AG2237" s="20"/>
      <c r="AH2237" s="23"/>
      <c r="AI2237" s="24" t="s">
        <v>12</v>
      </c>
      <c r="AJ2237" s="23"/>
      <c r="AK2237" s="23"/>
      <c r="AL2237" s="20"/>
      <c r="AM2237" s="24" t="s">
        <v>21</v>
      </c>
      <c r="AN2237" s="20"/>
      <c r="AO2237" s="23"/>
      <c r="AP2237" s="23"/>
      <c r="AQ2237" s="23"/>
      <c r="AR2237" s="23"/>
      <c r="AS2237" s="24" t="s">
        <v>87</v>
      </c>
      <c r="AT2237" s="23"/>
      <c r="AU2237" s="23"/>
      <c r="AV2237" s="23"/>
      <c r="AW2237" s="24" t="s">
        <v>22</v>
      </c>
      <c r="AX2237" s="20"/>
      <c r="AY2237" s="20"/>
      <c r="AZ2237" s="20"/>
      <c r="BA2237" s="20"/>
      <c r="BB2237" s="23"/>
      <c r="BC2237" s="24" t="s">
        <v>13</v>
      </c>
      <c r="BD2237" s="23"/>
      <c r="BE2237" s="23"/>
      <c r="BF2237" s="23"/>
      <c r="BG2237" s="24" t="s">
        <v>23</v>
      </c>
      <c r="BH2237" s="20"/>
      <c r="BI2237" s="23"/>
      <c r="BJ2237" s="23"/>
      <c r="BK2237" s="23"/>
      <c r="BL2237" s="23"/>
      <c r="BM2237" s="24" t="s">
        <v>24</v>
      </c>
      <c r="BN2237" s="23"/>
      <c r="BO2237" s="23"/>
      <c r="BP2237" s="23"/>
      <c r="BQ2237" s="24" t="s">
        <v>22</v>
      </c>
      <c r="BR2237" s="20"/>
      <c r="BS2237" s="20"/>
      <c r="BT2237" s="20"/>
      <c r="BU2237" s="20"/>
      <c r="BV2237" s="23"/>
      <c r="BW2237" s="24" t="s">
        <v>25</v>
      </c>
      <c r="BX2237" s="23"/>
      <c r="BY2237" s="23"/>
      <c r="BZ2237" s="23"/>
      <c r="CA2237" s="24" t="s">
        <v>23</v>
      </c>
      <c r="CB2237" s="20"/>
      <c r="CC2237" s="23"/>
      <c r="CD2237" s="23"/>
      <c r="CE2237" s="23"/>
      <c r="CF2237" s="23"/>
      <c r="CG2237" s="24" t="s">
        <v>88</v>
      </c>
      <c r="CH2237" s="23"/>
      <c r="CI2237" s="23"/>
      <c r="CJ2237" s="23"/>
      <c r="CK2237" s="24" t="s">
        <v>155</v>
      </c>
      <c r="CL2237" s="24"/>
      <c r="CM2237" s="23"/>
      <c r="CN2237" s="23"/>
      <c r="CO2237" s="23"/>
      <c r="CP2237" s="23"/>
      <c r="CQ2237" s="24" t="s">
        <v>89</v>
      </c>
      <c r="CR2237" s="23"/>
      <c r="CS2237" s="23"/>
    </row>
    <row r="2238" spans="1:101" ht="18" customHeight="1" thickBot="1">
      <c r="A2238" s="23"/>
      <c r="B2238" s="33"/>
      <c r="C2238" s="23"/>
      <c r="D2238" s="7" t="s">
        <v>99</v>
      </c>
      <c r="E2238" s="8"/>
      <c r="F2238" s="8" t="s">
        <v>100</v>
      </c>
      <c r="G2238" s="9"/>
      <c r="H2238" s="10"/>
      <c r="I2238" s="7" t="s">
        <v>103</v>
      </c>
      <c r="J2238" s="8"/>
      <c r="K2238" s="8" t="s">
        <v>104</v>
      </c>
      <c r="L2238" s="9"/>
      <c r="M2238" s="23"/>
      <c r="N2238" s="194" t="s">
        <v>74</v>
      </c>
      <c r="O2238" s="195"/>
      <c r="P2238" s="196" t="s">
        <v>75</v>
      </c>
      <c r="Q2238" s="197"/>
      <c r="R2238" s="23"/>
      <c r="S2238" s="7" t="s">
        <v>2</v>
      </c>
      <c r="T2238" s="8"/>
      <c r="U2238" s="8" t="s">
        <v>3</v>
      </c>
      <c r="V2238" s="9"/>
      <c r="W2238" s="20"/>
      <c r="X2238" s="194" t="s">
        <v>108</v>
      </c>
      <c r="Y2238" s="195"/>
      <c r="Z2238" s="196" t="s">
        <v>109</v>
      </c>
      <c r="AA2238" s="197"/>
      <c r="AB2238" s="20"/>
      <c r="AC2238" s="7" t="s">
        <v>107</v>
      </c>
      <c r="AD2238" s="8"/>
      <c r="AE2238" s="8" t="s">
        <v>14</v>
      </c>
      <c r="AF2238" s="9"/>
      <c r="AG2238" s="20"/>
      <c r="AH2238" s="194" t="s">
        <v>112</v>
      </c>
      <c r="AI2238" s="195"/>
      <c r="AJ2238" s="196" t="s">
        <v>113</v>
      </c>
      <c r="AK2238" s="197"/>
      <c r="AL2238" s="20"/>
      <c r="AM2238" s="106" t="s">
        <v>135</v>
      </c>
      <c r="AN2238" s="107"/>
      <c r="AO2238" s="107" t="s">
        <v>136</v>
      </c>
      <c r="AP2238" s="108"/>
      <c r="AQ2238" s="23"/>
      <c r="AR2238" s="194" t="s">
        <v>116</v>
      </c>
      <c r="AS2238" s="195"/>
      <c r="AT2238" s="196" t="s">
        <v>0</v>
      </c>
      <c r="AU2238" s="197"/>
      <c r="AV2238" s="36"/>
      <c r="AW2238" s="7" t="s">
        <v>139</v>
      </c>
      <c r="AX2238" s="8"/>
      <c r="AY2238" s="8" t="s">
        <v>140</v>
      </c>
      <c r="AZ2238" s="9"/>
      <c r="BA2238" s="20"/>
      <c r="BB2238" s="194" t="s">
        <v>119</v>
      </c>
      <c r="BC2238" s="195"/>
      <c r="BD2238" s="196" t="s">
        <v>120</v>
      </c>
      <c r="BE2238" s="197"/>
      <c r="BF2238" s="36"/>
      <c r="BG2238" s="190" t="s">
        <v>143</v>
      </c>
      <c r="BH2238" s="191"/>
      <c r="BI2238" s="192" t="s">
        <v>144</v>
      </c>
      <c r="BJ2238" s="193"/>
      <c r="BK2238" s="36"/>
      <c r="BL2238" s="194" t="s">
        <v>123</v>
      </c>
      <c r="BM2238" s="195"/>
      <c r="BN2238" s="196" t="s">
        <v>124</v>
      </c>
      <c r="BO2238" s="197"/>
      <c r="BP2238" s="36"/>
      <c r="BQ2238" s="7" t="s">
        <v>147</v>
      </c>
      <c r="BR2238" s="8"/>
      <c r="BS2238" s="8" t="s">
        <v>148</v>
      </c>
      <c r="BT2238" s="9"/>
      <c r="BU2238" s="20"/>
      <c r="BV2238" s="194" t="s">
        <v>127</v>
      </c>
      <c r="BW2238" s="195"/>
      <c r="BX2238" s="196" t="s">
        <v>128</v>
      </c>
      <c r="BY2238" s="197"/>
      <c r="BZ2238" s="36"/>
      <c r="CA2238" s="7" t="s">
        <v>151</v>
      </c>
      <c r="CB2238" s="8"/>
      <c r="CC2238" s="8" t="s">
        <v>152</v>
      </c>
      <c r="CD2238" s="9"/>
      <c r="CE2238" s="36"/>
      <c r="CF2238" s="194" t="s">
        <v>131</v>
      </c>
      <c r="CG2238" s="195"/>
      <c r="CH2238" s="196" t="s">
        <v>132</v>
      </c>
      <c r="CI2238" s="197"/>
      <c r="CJ2238" s="23"/>
      <c r="CK2238" s="7" t="s">
        <v>156</v>
      </c>
      <c r="CL2238" s="8"/>
      <c r="CM2238" s="8" t="s">
        <v>157</v>
      </c>
      <c r="CN2238" s="9"/>
      <c r="CO2238" s="23"/>
      <c r="CP2238" s="194" t="s">
        <v>160</v>
      </c>
      <c r="CQ2238" s="195"/>
      <c r="CR2238" s="196" t="s">
        <v>132</v>
      </c>
      <c r="CS2238" s="197"/>
      <c r="CU2238" s="26" t="s">
        <v>15</v>
      </c>
      <c r="CW2238" s="52" t="s">
        <v>46</v>
      </c>
    </row>
    <row r="2239" spans="1:101" ht="18" customHeight="1" thickTop="1" thickBot="1">
      <c r="B2239" s="34">
        <v>6.35</v>
      </c>
      <c r="D2239" s="11">
        <v>1</v>
      </c>
      <c r="E2239" s="12">
        <v>0</v>
      </c>
      <c r="F2239" s="13">
        <v>0</v>
      </c>
      <c r="G2239" s="14">
        <v>0</v>
      </c>
      <c r="H2239" s="10"/>
      <c r="I2239" s="11">
        <v>1</v>
      </c>
      <c r="J2239" s="12">
        <v>0</v>
      </c>
      <c r="K2239" s="13">
        <v>0</v>
      </c>
      <c r="L2239" s="40">
        <f t="shared" ref="L2239" si="23776">$B2239*$J$4</f>
        <v>9.0617040000000006</v>
      </c>
      <c r="N2239" s="1">
        <f t="shared" ref="N2239" si="23777">D2239*I2239+F2239*I2242-E2239*J2239-G2239*J2242</f>
        <v>1</v>
      </c>
      <c r="O2239" s="4">
        <f t="shared" ref="O2239" si="23778">(D2239*J2239+E2239*I2239+F2239*J2242+G2239*I2242)</f>
        <v>0</v>
      </c>
      <c r="P2239" s="2">
        <f t="shared" ref="P2239" si="23779">D2239*K2239+F2239*K2242-E2239*L2239-G2239*L2242</f>
        <v>0</v>
      </c>
      <c r="Q2239" s="3">
        <f t="shared" ref="Q2239" si="23780">(D2239*L2239+E2239*K2239+F2239*L2242+G2239*K2242)</f>
        <v>9.0617040000000006</v>
      </c>
      <c r="S2239" s="11">
        <v>1</v>
      </c>
      <c r="T2239" s="12">
        <v>0</v>
      </c>
      <c r="U2239" s="13">
        <v>0</v>
      </c>
      <c r="V2239" s="13">
        <v>0</v>
      </c>
      <c r="W2239" s="20"/>
      <c r="X2239" s="1">
        <f t="shared" ref="X2239" si="23781">N2239*S2239+P2239*S2242-O2239*T2239-Q2239*T2242</f>
        <v>-102.83306407539202</v>
      </c>
      <c r="Y2239" s="4">
        <f t="shared" ref="Y2239" si="23782">(N2239*T2239+O2239*S2239+P2239*T2242+Q2239*S2242)</f>
        <v>0</v>
      </c>
      <c r="Z2239" s="2">
        <f t="shared" ref="Z2239" si="23783">N2239*U2239+P2239*U2242-O2239*V2239-Q2239*V2242</f>
        <v>0</v>
      </c>
      <c r="AA2239" s="3">
        <f t="shared" ref="AA2239" si="23784">(N2239*V2239+O2239*U2239+P2239*V2242+Q2239*U2242)</f>
        <v>9.0617040000000006</v>
      </c>
      <c r="AB2239" s="20"/>
      <c r="AC2239" s="11">
        <v>1</v>
      </c>
      <c r="AD2239" s="12">
        <v>0</v>
      </c>
      <c r="AE2239" s="13">
        <v>0</v>
      </c>
      <c r="AF2239" s="40">
        <f t="shared" ref="AF2239" si="23785">$B2239*$AD$4</f>
        <v>10.874311499999999</v>
      </c>
      <c r="AG2239" s="20"/>
      <c r="AH2239" s="1">
        <f t="shared" ref="AH2239" si="23786">X2239*AC2239+Z2239*AC2242-Y2239*AD2239-AA2239*AD2242</f>
        <v>-102.83306407539202</v>
      </c>
      <c r="AI2239" s="4">
        <f t="shared" ref="AI2239" si="23787">(X2239*AD2239+Y2239*AC2239+Z2239*AD2242+AA2239*AC2242)</f>
        <v>0</v>
      </c>
      <c r="AJ2239" s="2">
        <f t="shared" ref="AJ2239" si="23788">X2239*AE2239+Z2239*AE2242-Y2239*AF2239-AA2239*AF2242</f>
        <v>0</v>
      </c>
      <c r="AK2239" s="3">
        <f t="shared" ref="AK2239" si="23789">(X2239*AF2239+Y2239*AE2239+Z2239*AF2242+AA2239*AE2242)</f>
        <v>-1109.1770672552723</v>
      </c>
      <c r="AL2239" s="20"/>
      <c r="AM2239" s="11">
        <v>1</v>
      </c>
      <c r="AN2239" s="12">
        <v>0</v>
      </c>
      <c r="AO2239" s="13">
        <v>0</v>
      </c>
      <c r="AP2239" s="14">
        <v>0</v>
      </c>
      <c r="AR2239" s="1">
        <f t="shared" ref="AR2239" si="23790">AH2239*AM2239+AJ2239*AM2242-AI2239*AN2239-AK2239*AN2242</f>
        <v>13319.957512771394</v>
      </c>
      <c r="AS2239" s="4">
        <f t="shared" ref="AS2239" si="23791">(AH2239*AN2239+AI2239*AM2239+AJ2239*AN2242+AK2239*AM2242)</f>
        <v>0</v>
      </c>
      <c r="AT2239" s="2">
        <f t="shared" ref="AT2239" si="23792">AH2239*AO2239+AJ2239*AO2242-AI2239*AP2239-AK2239*AP2242</f>
        <v>0</v>
      </c>
      <c r="AU2239" s="3">
        <f t="shared" ref="AU2239" si="23793">(AH2239*AP2239+AI2239*AO2239+AJ2239*AP2242+AK2239*AO2242)</f>
        <v>-1109.1770672552723</v>
      </c>
      <c r="AV2239" s="20"/>
      <c r="AW2239" s="11">
        <v>1</v>
      </c>
      <c r="AX2239" s="12">
        <v>0</v>
      </c>
      <c r="AY2239" s="13">
        <v>0</v>
      </c>
      <c r="AZ2239" s="40">
        <f t="shared" ref="AZ2239" si="23794">$B2239*$AX$4</f>
        <v>10.874311499999999</v>
      </c>
      <c r="BA2239" s="20"/>
      <c r="BB2239" s="1">
        <f t="shared" ref="BB2239" si="23795">AR2239*AW2239+AT2239*AW2242-AS2239*AX2239-AU2239*AX2242</f>
        <v>13319.957512771394</v>
      </c>
      <c r="BC2239" s="4">
        <f t="shared" ref="BC2239" si="23796">(AR2239*AX2239+AS2239*AW2239+AT2239*AX2242+AU2239*AW2242)</f>
        <v>0</v>
      </c>
      <c r="BD2239" s="2">
        <f t="shared" ref="BD2239" si="23797">AR2239*AY2239+AT2239*AY2242-AS2239*AZ2239-AU2239*AZ2242</f>
        <v>0</v>
      </c>
      <c r="BE2239" s="3">
        <f t="shared" ref="BE2239" si="23798">(AR2239*AZ2239+AS2239*AY2239+AT2239*AZ2242+AU2239*AY2242)</f>
        <v>143736.19009338607</v>
      </c>
      <c r="BF2239" s="20"/>
      <c r="BG2239" s="11">
        <v>1</v>
      </c>
      <c r="BH2239" s="12">
        <v>0</v>
      </c>
      <c r="BI2239" s="13">
        <v>0</v>
      </c>
      <c r="BJ2239" s="14">
        <v>0</v>
      </c>
      <c r="BK2239" s="20"/>
      <c r="BL2239" s="1">
        <f t="shared" ref="BL2239" si="23799">BB2239*BG2239+BD2239*BG2242-BC2239*BH2239-BE2239*BH2242</f>
        <v>-1633673.7023904081</v>
      </c>
      <c r="BM2239" s="4">
        <f t="shared" ref="BM2239" si="23800">(BB2239*BH2239+BC2239*BG2239+BD2239*BH2242+BE2239*BG2242)</f>
        <v>0</v>
      </c>
      <c r="BN2239" s="2">
        <f t="shared" ref="BN2239" si="23801">BB2239*BI2239+BD2239*BI2242-BC2239*BJ2239-BE2239*BJ2242</f>
        <v>0</v>
      </c>
      <c r="BO2239" s="3">
        <f t="shared" ref="BO2239" si="23802">(BB2239*BJ2239+BC2239*BI2239+BD2239*BJ2242+BE2239*BI2242)</f>
        <v>143736.19009338607</v>
      </c>
      <c r="BP2239" s="20"/>
      <c r="BQ2239" s="11">
        <v>1</v>
      </c>
      <c r="BR2239" s="12">
        <v>0</v>
      </c>
      <c r="BS2239" s="13">
        <v>0</v>
      </c>
      <c r="BT2239" s="40">
        <f t="shared" ref="BT2239" si="23803">$B2239*BR$4</f>
        <v>9.0617040000000006</v>
      </c>
      <c r="BU2239" s="20"/>
      <c r="BV2239" s="1">
        <f t="shared" ref="BV2239" si="23804">BL2239*BQ2239+BN2239*BQ2242-BM2239*BR2239-BO2239*BR2242</f>
        <v>-1633673.7023904081</v>
      </c>
      <c r="BW2239" s="4">
        <f t="shared" ref="BW2239" si="23805">(BL2239*BR2239+BM2239*BQ2239+BN2239*BR2242+BO2239*BQ2242)</f>
        <v>0</v>
      </c>
      <c r="BX2239" s="2">
        <f t="shared" ref="BX2239" si="23806">BL2239*BS2239+BN2239*BS2242-BM2239*BT2239-BO2239*BT2242</f>
        <v>0</v>
      </c>
      <c r="BY2239" s="3">
        <f t="shared" ref="BY2239" si="23807">(BL2239*BT2239+BM2239*BS2239+BN2239*BT2242+BO2239*BS2242)</f>
        <v>-14660131.333552586</v>
      </c>
      <c r="BZ2239" s="20"/>
      <c r="CA2239" s="11">
        <v>1</v>
      </c>
      <c r="CB2239" s="12">
        <v>0</v>
      </c>
      <c r="CC2239" s="13">
        <v>0</v>
      </c>
      <c r="CD2239" s="14">
        <v>0</v>
      </c>
      <c r="CE2239" s="20"/>
      <c r="CF2239" s="1">
        <f t="shared" ref="CF2239" si="23808">BV2239*CA2239+BX2239*CA2242-BW2239*CB2239-BY2239*CB2242</f>
        <v>74187763.227914214</v>
      </c>
      <c r="CG2239" s="4">
        <f t="shared" ref="CG2239" si="23809">(BV2239*CB2239+BW2239*CA2239+BX2239*CB2242+BY2239*CA2242)</f>
        <v>0</v>
      </c>
      <c r="CH2239" s="2">
        <f t="shared" ref="CH2239" si="23810">BV2239*CC2239+BX2239*CC2242-BW2239*CD2239-BY2239*CD2242</f>
        <v>0</v>
      </c>
      <c r="CI2239" s="3">
        <f t="shared" ref="CI2239" si="23811">(BV2239*CD2239+BW2239*CC2239+BX2239*CD2242+BY2239*CC2242)</f>
        <v>-14660131.333552586</v>
      </c>
      <c r="CJ2239" s="28"/>
      <c r="CK2239" s="11">
        <v>1</v>
      </c>
      <c r="CL2239" s="12">
        <v>0</v>
      </c>
      <c r="CM2239" s="13">
        <v>0</v>
      </c>
      <c r="CN2239" s="14">
        <v>0</v>
      </c>
      <c r="CP2239" s="1">
        <f t="shared" ref="CP2239" si="23812">CF2239*CK2239+CH2239*CK2242-CG2239*CL2239-CI2239*CL2242</f>
        <v>74187763.227914214</v>
      </c>
      <c r="CQ2239" s="4">
        <f t="shared" ref="CQ2239" si="23813">(CF2239*CL2239+CG2239*CK2239+CH2239*CL2242+CI2239*CK2242)</f>
        <v>-14660131.333552586</v>
      </c>
      <c r="CR2239" s="2">
        <f t="shared" ref="CR2239" si="23814">CF2239*CM2239+CH2239*CM2242-CG2239*CN2239-CI2239*CN2242</f>
        <v>0</v>
      </c>
      <c r="CS2239" s="3">
        <f t="shared" ref="CS2239" si="23815">(CF2239*CN2239+CG2239*CM2239+CH2239*CN2242+CI2239*CM2242)</f>
        <v>-14660131.333552586</v>
      </c>
      <c r="CU2239" s="29">
        <f t="shared" ref="CU2239" si="23816">20*LOG(((1+$CL$4)/$CL$4)/((CP2239+CP2242)^2+(CQ2239+CQ2242)^2)^0.5)</f>
        <v>-165.80265547128971</v>
      </c>
      <c r="CW2239" s="53">
        <f t="shared" ref="CW2239" si="23817">((CP2239^2+CQ2239^2)^0.5)/((CP2242^2+CQ2242^2)^0.5)</f>
        <v>0.19760848279674917</v>
      </c>
    </row>
    <row r="2240" spans="1:101" ht="18" customHeight="1" thickBot="1">
      <c r="D2240" s="11"/>
      <c r="E2240" s="13"/>
      <c r="F2240" s="13"/>
      <c r="G2240" s="15"/>
      <c r="H2240" s="10"/>
      <c r="I2240" s="11"/>
      <c r="J2240" s="13"/>
      <c r="K2240" s="13"/>
      <c r="L2240" s="15"/>
      <c r="N2240" s="5"/>
      <c r="Q2240" s="6"/>
      <c r="S2240" s="11"/>
      <c r="T2240" s="13"/>
      <c r="U2240" s="13"/>
      <c r="V2240" s="15"/>
      <c r="W2240" s="20"/>
      <c r="X2240" s="5"/>
      <c r="AA2240" s="6"/>
      <c r="AB2240" s="20"/>
      <c r="AC2240" s="11"/>
      <c r="AD2240" s="13"/>
      <c r="AE2240" s="13"/>
      <c r="AF2240" s="15"/>
      <c r="AG2240" s="20"/>
      <c r="AH2240" s="5"/>
      <c r="AK2240" s="6"/>
      <c r="AL2240" s="20"/>
      <c r="AM2240" s="11"/>
      <c r="AN2240" s="13"/>
      <c r="AO2240" s="13"/>
      <c r="AP2240" s="15"/>
      <c r="AR2240" s="5"/>
      <c r="AU2240" s="6"/>
      <c r="AW2240" s="11"/>
      <c r="AX2240" s="13"/>
      <c r="AY2240" s="13"/>
      <c r="AZ2240" s="15"/>
      <c r="BA2240" s="20"/>
      <c r="BB2240" s="5"/>
      <c r="BE2240" s="6"/>
      <c r="BG2240" s="11"/>
      <c r="BH2240" s="13"/>
      <c r="BI2240" s="13"/>
      <c r="BJ2240" s="15"/>
      <c r="BL2240" s="5"/>
      <c r="BO2240" s="6"/>
      <c r="BQ2240" s="11"/>
      <c r="BR2240" s="13"/>
      <c r="BS2240" s="13"/>
      <c r="BT2240" s="15"/>
      <c r="BU2240" s="20"/>
      <c r="BV2240" s="5"/>
      <c r="BY2240" s="6"/>
      <c r="CA2240" s="11"/>
      <c r="CB2240" s="13"/>
      <c r="CC2240" s="13"/>
      <c r="CD2240" s="15"/>
      <c r="CF2240" s="5"/>
      <c r="CI2240" s="6"/>
      <c r="CK2240" s="11"/>
      <c r="CL2240" s="13"/>
      <c r="CM2240" s="13"/>
      <c r="CN2240" s="15"/>
      <c r="CP2240" s="5"/>
      <c r="CS2240" s="6"/>
      <c r="CW2240" s="54"/>
    </row>
    <row r="2241" spans="1:101" ht="18" customHeight="1" thickBot="1">
      <c r="D2241" s="11" t="s">
        <v>101</v>
      </c>
      <c r="E2241" s="13"/>
      <c r="F2241" s="13" t="s">
        <v>102</v>
      </c>
      <c r="G2241" s="15"/>
      <c r="H2241" s="10"/>
      <c r="I2241" s="11" t="s">
        <v>106</v>
      </c>
      <c r="J2241" s="13"/>
      <c r="K2241" s="13" t="s">
        <v>105</v>
      </c>
      <c r="L2241" s="15"/>
      <c r="N2241" s="194" t="s">
        <v>16</v>
      </c>
      <c r="O2241" s="195"/>
      <c r="P2241" s="196" t="s">
        <v>17</v>
      </c>
      <c r="Q2241" s="197"/>
      <c r="S2241" s="11" t="s">
        <v>4</v>
      </c>
      <c r="T2241" s="13"/>
      <c r="U2241" s="13" t="s">
        <v>5</v>
      </c>
      <c r="V2241" s="15"/>
      <c r="W2241" s="20"/>
      <c r="X2241" s="194" t="s">
        <v>111</v>
      </c>
      <c r="Y2241" s="195"/>
      <c r="Z2241" s="196" t="s">
        <v>110</v>
      </c>
      <c r="AA2241" s="197"/>
      <c r="AB2241" s="20"/>
      <c r="AC2241" s="11" t="s">
        <v>18</v>
      </c>
      <c r="AD2241" s="13"/>
      <c r="AE2241" s="13" t="s">
        <v>19</v>
      </c>
      <c r="AF2241" s="15"/>
      <c r="AG2241" s="20"/>
      <c r="AH2241" s="194" t="s">
        <v>114</v>
      </c>
      <c r="AI2241" s="195"/>
      <c r="AJ2241" s="196" t="s">
        <v>115</v>
      </c>
      <c r="AK2241" s="197"/>
      <c r="AL2241" s="20"/>
      <c r="AM2241" s="11" t="s">
        <v>138</v>
      </c>
      <c r="AN2241" s="13"/>
      <c r="AO2241" s="13" t="s">
        <v>137</v>
      </c>
      <c r="AP2241" s="15"/>
      <c r="AR2241" s="194" t="s">
        <v>117</v>
      </c>
      <c r="AS2241" s="195"/>
      <c r="AT2241" s="196" t="s">
        <v>118</v>
      </c>
      <c r="AU2241" s="197"/>
      <c r="AV2241" s="36"/>
      <c r="AW2241" s="11" t="s">
        <v>142</v>
      </c>
      <c r="AX2241" s="13"/>
      <c r="AY2241" s="13" t="s">
        <v>141</v>
      </c>
      <c r="AZ2241" s="15"/>
      <c r="BA2241" s="20"/>
      <c r="BB2241" s="194" t="s">
        <v>122</v>
      </c>
      <c r="BC2241" s="195"/>
      <c r="BD2241" s="196" t="s">
        <v>121</v>
      </c>
      <c r="BE2241" s="197"/>
      <c r="BF2241" s="36"/>
      <c r="BG2241" s="11" t="s">
        <v>145</v>
      </c>
      <c r="BH2241" s="13"/>
      <c r="BI2241" s="13" t="s">
        <v>146</v>
      </c>
      <c r="BJ2241" s="15"/>
      <c r="BK2241" s="36"/>
      <c r="BL2241" s="194" t="s">
        <v>125</v>
      </c>
      <c r="BM2241" s="195"/>
      <c r="BN2241" s="196" t="s">
        <v>126</v>
      </c>
      <c r="BO2241" s="197"/>
      <c r="BP2241" s="36"/>
      <c r="BQ2241" s="11" t="s">
        <v>150</v>
      </c>
      <c r="BR2241" s="13"/>
      <c r="BS2241" s="13" t="s">
        <v>149</v>
      </c>
      <c r="BT2241" s="15"/>
      <c r="BU2241" s="20"/>
      <c r="BV2241" s="194" t="s">
        <v>129</v>
      </c>
      <c r="BW2241" s="195"/>
      <c r="BX2241" s="196" t="s">
        <v>130</v>
      </c>
      <c r="BY2241" s="197"/>
      <c r="BZ2241" s="36"/>
      <c r="CA2241" s="11" t="s">
        <v>154</v>
      </c>
      <c r="CB2241" s="13"/>
      <c r="CC2241" s="13" t="s">
        <v>153</v>
      </c>
      <c r="CD2241" s="15"/>
      <c r="CE2241" s="36"/>
      <c r="CF2241" s="194" t="s">
        <v>134</v>
      </c>
      <c r="CG2241" s="195"/>
      <c r="CH2241" s="196" t="s">
        <v>133</v>
      </c>
      <c r="CI2241" s="197"/>
      <c r="CK2241" s="11" t="s">
        <v>159</v>
      </c>
      <c r="CL2241" s="13"/>
      <c r="CM2241" s="13" t="s">
        <v>158</v>
      </c>
      <c r="CN2241" s="15"/>
      <c r="CP2241" s="109" t="s">
        <v>161</v>
      </c>
      <c r="CQ2241" s="110"/>
      <c r="CR2241" s="111" t="s">
        <v>162</v>
      </c>
      <c r="CS2241" s="112"/>
      <c r="CU2241" s="38" t="s">
        <v>29</v>
      </c>
      <c r="CW2241" s="55" t="s">
        <v>47</v>
      </c>
    </row>
    <row r="2242" spans="1:101" ht="18" customHeight="1" thickTop="1" thickBot="1">
      <c r="D2242" s="16">
        <v>0</v>
      </c>
      <c r="E2242" s="17">
        <f t="shared" ref="E2242" si="23818">$B2239*$E$4</f>
        <v>5.1719479999999995</v>
      </c>
      <c r="F2242" s="18">
        <v>1</v>
      </c>
      <c r="G2242" s="19">
        <v>0</v>
      </c>
      <c r="H2242" s="10"/>
      <c r="I2242" s="16">
        <v>0</v>
      </c>
      <c r="J2242" s="17">
        <v>0</v>
      </c>
      <c r="K2242" s="18">
        <v>1</v>
      </c>
      <c r="L2242" s="19">
        <v>0</v>
      </c>
      <c r="N2242" s="1">
        <f t="shared" ref="N2242" si="23819">D2242*I2239+F2242*I2242-E2242*J2239-G2242*J2242</f>
        <v>0</v>
      </c>
      <c r="O2242" s="4">
        <f t="shared" ref="O2242" si="23820">(D2242*J2239+E2242*I2239+F2242*J2242+G2242*I2242)</f>
        <v>5.1719479999999995</v>
      </c>
      <c r="P2242" s="2">
        <f t="shared" ref="P2242" si="23821">D2242*K2239+F2242*K2242-E2242*L2239-G2242*L2242</f>
        <v>-45.866661879391998</v>
      </c>
      <c r="Q2242" s="3">
        <f t="shared" ref="Q2242" si="23822">(D2242*L2239+E2242*K2239+F2242*L2242+G2242*K2242)</f>
        <v>0</v>
      </c>
      <c r="S2242" s="16">
        <v>0</v>
      </c>
      <c r="T2242" s="17">
        <f t="shared" ref="T2242" si="23823">$B2239*$T$4</f>
        <v>11.458448000000001</v>
      </c>
      <c r="U2242" s="18">
        <v>1</v>
      </c>
      <c r="V2242" s="19">
        <v>0</v>
      </c>
      <c r="W2242" s="20"/>
      <c r="X2242" s="1">
        <f t="shared" ref="X2242" si="23824">N2242*S2239+P2242*S2242-O2242*T2239-Q2242*T2242</f>
        <v>0</v>
      </c>
      <c r="Y2242" s="4">
        <f t="shared" ref="Y2242" si="23825">(N2242*T2239+O2242*S2239+P2242*T2242+Q2242*S2242)</f>
        <v>-520.38881207859549</v>
      </c>
      <c r="Z2242" s="2">
        <f t="shared" ref="Z2242" si="23826">N2242*U2239+P2242*U2242-O2242*V2239-Q2242*V2242</f>
        <v>-45.866661879391998</v>
      </c>
      <c r="AA2242" s="3">
        <f t="shared" ref="AA2242" si="23827">(N2242*V2239+O2242*U2239+P2242*V2242+Q2242*U2242)</f>
        <v>0</v>
      </c>
      <c r="AB2242" s="20"/>
      <c r="AC2242" s="16">
        <v>0</v>
      </c>
      <c r="AD2242" s="17">
        <v>0</v>
      </c>
      <c r="AE2242" s="18">
        <v>1</v>
      </c>
      <c r="AF2242" s="19">
        <v>0</v>
      </c>
      <c r="AG2242" s="20"/>
      <c r="AH2242" s="1">
        <f t="shared" ref="AH2242" si="23828">X2242*AC2239+Z2242*AC2242-Y2242*AD2239-AA2242*AD2242</f>
        <v>0</v>
      </c>
      <c r="AI2242" s="4">
        <f t="shared" ref="AI2242" si="23829">(X2242*AD2239+Y2242*AC2239+Z2242*AD2242+AA2242*AC2242)</f>
        <v>-520.38881207859549</v>
      </c>
      <c r="AJ2242" s="2">
        <f t="shared" ref="AJ2242" si="23830">X2242*AE2239+Z2242*AE2242-Y2242*AF2239-AA2242*AF2242</f>
        <v>5613.0033817782169</v>
      </c>
      <c r="AK2242" s="3">
        <f t="shared" ref="AK2242" si="23831">(X2242*AF2239+Y2242*AE2239+Z2242*AF2242+AA2242*AE2242)</f>
        <v>0</v>
      </c>
      <c r="AL2242" s="20"/>
      <c r="AM2242" s="16">
        <v>0</v>
      </c>
      <c r="AN2242" s="17">
        <f t="shared" ref="AN2242" si="23832">$B2239*$AN$4</f>
        <v>12.101575999999998</v>
      </c>
      <c r="AO2242" s="18">
        <v>1</v>
      </c>
      <c r="AP2242" s="19">
        <v>0</v>
      </c>
      <c r="AR2242" s="1">
        <f t="shared" ref="AR2242" si="23833">AH2242*AM2239+AJ2242*AM2242-AI2242*AN2239-AK2242*AN2242</f>
        <v>0</v>
      </c>
      <c r="AS2242" s="4">
        <f t="shared" ref="AS2242" si="23834">(AH2242*AN2239+AI2242*AM2239+AJ2242*AN2242+AK2242*AM2242)</f>
        <v>67405.798200767502</v>
      </c>
      <c r="AT2242" s="2">
        <f t="shared" ref="AT2242" si="23835">AH2242*AO2239+AJ2242*AO2242-AI2242*AP2239-AK2242*AP2242</f>
        <v>5613.0033817782169</v>
      </c>
      <c r="AU2242" s="3">
        <f t="shared" ref="AU2242" si="23836">(AH2242*AP2239+AI2242*AO2239+AJ2242*AP2242+AK2242*AO2242)</f>
        <v>0</v>
      </c>
      <c r="AV2242" s="20"/>
      <c r="AW2242" s="16">
        <v>0</v>
      </c>
      <c r="AX2242" s="17">
        <v>0</v>
      </c>
      <c r="AY2242" s="18">
        <v>1</v>
      </c>
      <c r="AZ2242" s="19">
        <v>0</v>
      </c>
      <c r="BA2242" s="20"/>
      <c r="BB2242" s="1">
        <f t="shared" ref="BB2242" si="23837">AR2242*AW2239+AT2242*AW2242-AS2242*AX2239-AU2242*AX2242</f>
        <v>0</v>
      </c>
      <c r="BC2242" s="4">
        <f t="shared" ref="BC2242" si="23838">(AR2242*AX2239+AS2242*AW2239+AT2242*AX2242+AU2242*AW2242)</f>
        <v>67405.798200767502</v>
      </c>
      <c r="BD2242" s="2">
        <f t="shared" ref="BD2242" si="23839">AR2242*AY2239+AT2242*AY2242-AS2242*AZ2239-AU2242*AZ2242</f>
        <v>-727378.64315950708</v>
      </c>
      <c r="BE2242" s="3">
        <f t="shared" ref="BE2242" si="23840">(AR2242*AZ2239+AS2242*AY2239+AT2242*AZ2242+AU2242*AY2242)</f>
        <v>0</v>
      </c>
      <c r="BF2242" s="20"/>
      <c r="BG2242" s="16">
        <v>0</v>
      </c>
      <c r="BH2242" s="17">
        <f t="shared" ref="BH2242" si="23841">$B2239*$BH$4</f>
        <v>11.458448000000001</v>
      </c>
      <c r="BI2242" s="18">
        <v>1</v>
      </c>
      <c r="BJ2242" s="19">
        <v>0</v>
      </c>
      <c r="BK2242" s="20"/>
      <c r="BL2242" s="1">
        <f t="shared" ref="BL2242" si="23842">BB2242*BG2239+BD2242*BG2242-BC2242*BH2239-BE2242*BH2242</f>
        <v>0</v>
      </c>
      <c r="BM2242" s="4">
        <f t="shared" ref="BM2242" si="23843">(BB2242*BH2239+BC2242*BG2239+BD2242*BH2242+BE2242*BG2242)</f>
        <v>-8267224.5607530009</v>
      </c>
      <c r="BN2242" s="2">
        <f t="shared" ref="BN2242" si="23844">BB2242*BI2239+BD2242*BI2242-BC2242*BJ2239-BE2242*BJ2242</f>
        <v>-727378.64315950708</v>
      </c>
      <c r="BO2242" s="3">
        <f t="shared" ref="BO2242" si="23845">(BB2242*BJ2239+BC2242*BI2239+BD2242*BJ2242+BE2242*BI2242)</f>
        <v>0</v>
      </c>
      <c r="BP2242" s="20"/>
      <c r="BQ2242" s="16">
        <v>0</v>
      </c>
      <c r="BR2242" s="17">
        <v>0</v>
      </c>
      <c r="BS2242" s="18">
        <v>1</v>
      </c>
      <c r="BT2242" s="19">
        <v>0</v>
      </c>
      <c r="BU2242" s="20"/>
      <c r="BV2242" s="1">
        <f t="shared" ref="BV2242" si="23846">BL2242*BQ2239+BN2242*BQ2242-BM2242*BR2239-BO2242*BR2242</f>
        <v>0</v>
      </c>
      <c r="BW2242" s="4">
        <f t="shared" ref="BW2242" si="23847">(BL2242*BR2239+BM2242*BQ2239+BN2242*BR2242+BO2242*BQ2242)</f>
        <v>-8267224.5607530009</v>
      </c>
      <c r="BX2242" s="2">
        <f t="shared" ref="BX2242" si="23848">BL2242*BS2239+BN2242*BS2242-BM2242*BT2239-BO2242*BT2242</f>
        <v>74187763.227914214</v>
      </c>
      <c r="BY2242" s="3">
        <f t="shared" ref="BY2242" si="23849">(BL2242*BT2239+BM2242*BS2239+BN2242*BT2242+BO2242*BS2242)</f>
        <v>0</v>
      </c>
      <c r="BZ2242" s="20"/>
      <c r="CA2242" s="16">
        <v>0</v>
      </c>
      <c r="CB2242" s="17">
        <f t="shared" ref="CB2242" si="23850">$B2239*$CB$4</f>
        <v>5.1719479999999995</v>
      </c>
      <c r="CC2242" s="18">
        <v>1</v>
      </c>
      <c r="CD2242" s="19">
        <v>0</v>
      </c>
      <c r="CE2242" s="20"/>
      <c r="CF2242" s="1">
        <f t="shared" ref="CF2242" si="23851">BV2242*CA2239+BX2242*CA2242-BW2242*CB2239-BY2242*CB2242</f>
        <v>0</v>
      </c>
      <c r="CG2242" s="4">
        <f t="shared" ref="CG2242" si="23852">(BV2242*CB2239+BW2242*CA2239+BX2242*CB2242+BY2242*CA2242)</f>
        <v>375428029.09033144</v>
      </c>
      <c r="CH2242" s="2">
        <f t="shared" ref="CH2242" si="23853">BV2242*CC2239+BX2242*CC2242-BW2242*CD2239-BY2242*CD2242</f>
        <v>74187763.227914214</v>
      </c>
      <c r="CI2242" s="3">
        <f t="shared" ref="CI2242" si="23854">(BV2242*CD2239+BW2242*CC2239+BX2242*CD2242+BY2242*CC2242)</f>
        <v>0</v>
      </c>
      <c r="CK2242" s="16">
        <f t="shared" ref="CK2242" si="23855">1/$CL$4</f>
        <v>1</v>
      </c>
      <c r="CL2242" s="17">
        <v>0</v>
      </c>
      <c r="CM2242" s="18">
        <v>1</v>
      </c>
      <c r="CN2242" s="19">
        <v>0</v>
      </c>
      <c r="CP2242" s="1">
        <f t="shared" ref="CP2242" si="23856">CF2242*CK2239+CH2242*CK2242-CG2242*CL2239-CI2242*CL2242</f>
        <v>74187763.227914214</v>
      </c>
      <c r="CQ2242" s="4">
        <f t="shared" ref="CQ2242" si="23857">(CF2242*CL2239+CG2242*CK2239+CH2242*CL2242+CI2242*CK2242)</f>
        <v>375428029.09033144</v>
      </c>
      <c r="CR2242" s="2">
        <f t="shared" ref="CR2242" si="23858">CF2242*CM2239+CH2242*CM2242-CG2242*CN2239-CI2242*CN2242</f>
        <v>74187763.227914214</v>
      </c>
      <c r="CS2242" s="3">
        <f t="shared" ref="CS2242" si="23859">(CF2242*CN2239+CG2242*CM2239+CH2242*CN2242+CI2242*CM2242)</f>
        <v>0</v>
      </c>
      <c r="CU2242" s="39">
        <f t="shared" ref="CU2242" si="23860">(180/PI())*ATAN(-1*(CQ2239/CP2239))</f>
        <v>11.178118389629281</v>
      </c>
      <c r="CW2242" s="56">
        <f t="shared" ref="CW2242" si="23861">20*LOG(((1-(10^(CU2239/20)^2)*(1-((1-CW2239)/(1+CW2239))^2))^0.5))</f>
        <v>0</v>
      </c>
    </row>
    <row r="2243" spans="1:101" ht="18" customHeight="1">
      <c r="E2243" s="20"/>
      <c r="F2243" s="20"/>
      <c r="G2243" s="20"/>
      <c r="H2243" s="20"/>
      <c r="I2243" s="20"/>
      <c r="J2243" s="20"/>
      <c r="K2243" s="20"/>
      <c r="L2243" s="20"/>
      <c r="M2243" s="20"/>
      <c r="N2243" s="20"/>
      <c r="O2243" s="20"/>
      <c r="P2243" s="20"/>
      <c r="Q2243" s="20"/>
      <c r="R2243" s="20"/>
      <c r="S2243" s="20"/>
      <c r="T2243" s="20"/>
      <c r="U2243" s="20"/>
      <c r="V2243" s="20"/>
      <c r="W2243" s="20"/>
      <c r="X2243" s="20"/>
      <c r="Y2243" s="20"/>
      <c r="Z2243" s="20"/>
      <c r="AA2243" s="20"/>
      <c r="AB2243" s="30"/>
      <c r="AC2243" s="20"/>
      <c r="AD2243" s="20"/>
      <c r="AE2243" s="20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</row>
    <row r="2244" spans="1:101" ht="18" customHeight="1"/>
    <row r="2245" spans="1:101" ht="18" customHeight="1" thickBot="1">
      <c r="A2245" s="23"/>
      <c r="B2245" s="23"/>
      <c r="C2245" s="23"/>
      <c r="D2245" s="20" t="s">
        <v>6</v>
      </c>
      <c r="E2245" s="20"/>
      <c r="F2245" s="20"/>
      <c r="G2245" s="20"/>
      <c r="H2245" s="20"/>
      <c r="I2245" s="20" t="s">
        <v>7</v>
      </c>
      <c r="J2245" s="20"/>
      <c r="K2245" s="20"/>
      <c r="L2245" s="20"/>
      <c r="M2245" s="23"/>
      <c r="N2245" s="23"/>
      <c r="O2245" s="24" t="s">
        <v>8</v>
      </c>
      <c r="P2245" s="23"/>
      <c r="Q2245" s="23"/>
      <c r="R2245" s="23"/>
      <c r="S2245" s="20"/>
      <c r="T2245" s="20" t="s">
        <v>9</v>
      </c>
      <c r="U2245" s="23"/>
      <c r="V2245" s="23"/>
      <c r="W2245" s="23"/>
      <c r="X2245" s="23"/>
      <c r="Y2245" s="24" t="s">
        <v>10</v>
      </c>
      <c r="Z2245" s="23"/>
      <c r="AA2245" s="23"/>
      <c r="AB2245" s="23"/>
      <c r="AC2245" s="24" t="s">
        <v>11</v>
      </c>
      <c r="AD2245" s="20"/>
      <c r="AE2245" s="20"/>
      <c r="AF2245" s="20"/>
      <c r="AG2245" s="20"/>
      <c r="AH2245" s="23"/>
      <c r="AI2245" s="24" t="s">
        <v>12</v>
      </c>
      <c r="AJ2245" s="23"/>
      <c r="AK2245" s="23"/>
      <c r="AL2245" s="20"/>
      <c r="AM2245" s="24" t="s">
        <v>21</v>
      </c>
      <c r="AN2245" s="20"/>
      <c r="AO2245" s="23"/>
      <c r="AP2245" s="23"/>
      <c r="AQ2245" s="23"/>
      <c r="AR2245" s="23"/>
      <c r="AS2245" s="24" t="s">
        <v>87</v>
      </c>
      <c r="AT2245" s="23"/>
      <c r="AU2245" s="23"/>
      <c r="AV2245" s="23"/>
      <c r="AW2245" s="24" t="s">
        <v>22</v>
      </c>
      <c r="AX2245" s="20"/>
      <c r="AY2245" s="20"/>
      <c r="AZ2245" s="20"/>
      <c r="BA2245" s="20"/>
      <c r="BB2245" s="23"/>
      <c r="BC2245" s="24" t="s">
        <v>13</v>
      </c>
      <c r="BD2245" s="23"/>
      <c r="BE2245" s="23"/>
      <c r="BF2245" s="23"/>
      <c r="BG2245" s="24" t="s">
        <v>23</v>
      </c>
      <c r="BH2245" s="20"/>
      <c r="BI2245" s="23"/>
      <c r="BJ2245" s="23"/>
      <c r="BK2245" s="23"/>
      <c r="BL2245" s="23"/>
      <c r="BM2245" s="24" t="s">
        <v>24</v>
      </c>
      <c r="BN2245" s="23"/>
      <c r="BO2245" s="23"/>
      <c r="BP2245" s="23"/>
      <c r="BQ2245" s="24" t="s">
        <v>22</v>
      </c>
      <c r="BR2245" s="20"/>
      <c r="BS2245" s="20"/>
      <c r="BT2245" s="20"/>
      <c r="BU2245" s="20"/>
      <c r="BV2245" s="23"/>
      <c r="BW2245" s="24" t="s">
        <v>25</v>
      </c>
      <c r="BX2245" s="23"/>
      <c r="BY2245" s="23"/>
      <c r="BZ2245" s="23"/>
      <c r="CA2245" s="24" t="s">
        <v>23</v>
      </c>
      <c r="CB2245" s="20"/>
      <c r="CC2245" s="23"/>
      <c r="CD2245" s="23"/>
      <c r="CE2245" s="23"/>
      <c r="CF2245" s="23"/>
      <c r="CG2245" s="24" t="s">
        <v>88</v>
      </c>
      <c r="CH2245" s="23"/>
      <c r="CI2245" s="23"/>
      <c r="CJ2245" s="23"/>
      <c r="CK2245" s="24" t="s">
        <v>155</v>
      </c>
      <c r="CL2245" s="24"/>
      <c r="CM2245" s="23"/>
      <c r="CN2245" s="23"/>
      <c r="CO2245" s="23"/>
      <c r="CP2245" s="23"/>
      <c r="CQ2245" s="24" t="s">
        <v>89</v>
      </c>
      <c r="CR2245" s="23"/>
      <c r="CS2245" s="23"/>
    </row>
    <row r="2246" spans="1:101" ht="18" customHeight="1" thickBot="1">
      <c r="A2246" s="23"/>
      <c r="B2246" s="33"/>
      <c r="C2246" s="23"/>
      <c r="D2246" s="7" t="s">
        <v>99</v>
      </c>
      <c r="E2246" s="8"/>
      <c r="F2246" s="8" t="s">
        <v>100</v>
      </c>
      <c r="G2246" s="9"/>
      <c r="H2246" s="10"/>
      <c r="I2246" s="7" t="s">
        <v>103</v>
      </c>
      <c r="J2246" s="8"/>
      <c r="K2246" s="8" t="s">
        <v>104</v>
      </c>
      <c r="L2246" s="9"/>
      <c r="M2246" s="23"/>
      <c r="N2246" s="194" t="s">
        <v>74</v>
      </c>
      <c r="O2246" s="195"/>
      <c r="P2246" s="196" t="s">
        <v>75</v>
      </c>
      <c r="Q2246" s="197"/>
      <c r="R2246" s="23"/>
      <c r="S2246" s="7" t="s">
        <v>2</v>
      </c>
      <c r="T2246" s="8"/>
      <c r="U2246" s="8" t="s">
        <v>3</v>
      </c>
      <c r="V2246" s="9"/>
      <c r="W2246" s="20"/>
      <c r="X2246" s="194" t="s">
        <v>108</v>
      </c>
      <c r="Y2246" s="195"/>
      <c r="Z2246" s="196" t="s">
        <v>109</v>
      </c>
      <c r="AA2246" s="197"/>
      <c r="AB2246" s="20"/>
      <c r="AC2246" s="7" t="s">
        <v>107</v>
      </c>
      <c r="AD2246" s="8"/>
      <c r="AE2246" s="8" t="s">
        <v>14</v>
      </c>
      <c r="AF2246" s="9"/>
      <c r="AG2246" s="20"/>
      <c r="AH2246" s="194" t="s">
        <v>112</v>
      </c>
      <c r="AI2246" s="195"/>
      <c r="AJ2246" s="196" t="s">
        <v>113</v>
      </c>
      <c r="AK2246" s="197"/>
      <c r="AL2246" s="20"/>
      <c r="AM2246" s="106" t="s">
        <v>135</v>
      </c>
      <c r="AN2246" s="107"/>
      <c r="AO2246" s="107" t="s">
        <v>136</v>
      </c>
      <c r="AP2246" s="108"/>
      <c r="AQ2246" s="23"/>
      <c r="AR2246" s="194" t="s">
        <v>116</v>
      </c>
      <c r="AS2246" s="195"/>
      <c r="AT2246" s="196" t="s">
        <v>0</v>
      </c>
      <c r="AU2246" s="197"/>
      <c r="AV2246" s="36"/>
      <c r="AW2246" s="7" t="s">
        <v>139</v>
      </c>
      <c r="AX2246" s="8"/>
      <c r="AY2246" s="8" t="s">
        <v>140</v>
      </c>
      <c r="AZ2246" s="9"/>
      <c r="BA2246" s="20"/>
      <c r="BB2246" s="194" t="s">
        <v>119</v>
      </c>
      <c r="BC2246" s="195"/>
      <c r="BD2246" s="196" t="s">
        <v>120</v>
      </c>
      <c r="BE2246" s="197"/>
      <c r="BF2246" s="36"/>
      <c r="BG2246" s="190" t="s">
        <v>143</v>
      </c>
      <c r="BH2246" s="191"/>
      <c r="BI2246" s="192" t="s">
        <v>144</v>
      </c>
      <c r="BJ2246" s="193"/>
      <c r="BK2246" s="36"/>
      <c r="BL2246" s="194" t="s">
        <v>123</v>
      </c>
      <c r="BM2246" s="195"/>
      <c r="BN2246" s="196" t="s">
        <v>124</v>
      </c>
      <c r="BO2246" s="197"/>
      <c r="BP2246" s="36"/>
      <c r="BQ2246" s="7" t="s">
        <v>147</v>
      </c>
      <c r="BR2246" s="8"/>
      <c r="BS2246" s="8" t="s">
        <v>148</v>
      </c>
      <c r="BT2246" s="9"/>
      <c r="BU2246" s="20"/>
      <c r="BV2246" s="194" t="s">
        <v>127</v>
      </c>
      <c r="BW2246" s="195"/>
      <c r="BX2246" s="196" t="s">
        <v>128</v>
      </c>
      <c r="BY2246" s="197"/>
      <c r="BZ2246" s="36"/>
      <c r="CA2246" s="7" t="s">
        <v>151</v>
      </c>
      <c r="CB2246" s="8"/>
      <c r="CC2246" s="8" t="s">
        <v>152</v>
      </c>
      <c r="CD2246" s="9"/>
      <c r="CE2246" s="36"/>
      <c r="CF2246" s="194" t="s">
        <v>131</v>
      </c>
      <c r="CG2246" s="195"/>
      <c r="CH2246" s="196" t="s">
        <v>132</v>
      </c>
      <c r="CI2246" s="197"/>
      <c r="CJ2246" s="23"/>
      <c r="CK2246" s="7" t="s">
        <v>156</v>
      </c>
      <c r="CL2246" s="8"/>
      <c r="CM2246" s="8" t="s">
        <v>157</v>
      </c>
      <c r="CN2246" s="9"/>
      <c r="CO2246" s="23"/>
      <c r="CP2246" s="194" t="s">
        <v>160</v>
      </c>
      <c r="CQ2246" s="195"/>
      <c r="CR2246" s="196" t="s">
        <v>132</v>
      </c>
      <c r="CS2246" s="197"/>
      <c r="CU2246" s="26" t="s">
        <v>15</v>
      </c>
      <c r="CW2246" s="52" t="s">
        <v>46</v>
      </c>
    </row>
    <row r="2247" spans="1:101" ht="18" customHeight="1" thickTop="1" thickBot="1">
      <c r="B2247" s="34">
        <v>6.4</v>
      </c>
      <c r="D2247" s="11">
        <v>1</v>
      </c>
      <c r="E2247" s="12">
        <v>0</v>
      </c>
      <c r="F2247" s="13">
        <v>0</v>
      </c>
      <c r="G2247" s="14">
        <v>0</v>
      </c>
      <c r="H2247" s="10"/>
      <c r="I2247" s="11">
        <v>1</v>
      </c>
      <c r="J2247" s="12">
        <v>0</v>
      </c>
      <c r="K2247" s="13">
        <v>0</v>
      </c>
      <c r="L2247" s="40">
        <f t="shared" ref="L2247" si="23862">$B2247*$J$4</f>
        <v>9.1330560000000016</v>
      </c>
      <c r="N2247" s="1">
        <f t="shared" ref="N2247" si="23863">D2247*I2247+F2247*I2250-E2247*J2247-G2247*J2250</f>
        <v>1</v>
      </c>
      <c r="O2247" s="4">
        <f t="shared" ref="O2247" si="23864">(D2247*J2247+E2247*I2247+F2247*J2250+G2247*I2250)</f>
        <v>0</v>
      </c>
      <c r="P2247" s="2">
        <f t="shared" ref="P2247" si="23865">D2247*K2247+F2247*K2250-E2247*L2247-G2247*L2250</f>
        <v>0</v>
      </c>
      <c r="Q2247" s="3">
        <f t="shared" ref="Q2247" si="23866">(D2247*L2247+E2247*K2247+F2247*L2250+G2247*K2250)</f>
        <v>9.1330560000000016</v>
      </c>
      <c r="S2247" s="11">
        <v>1</v>
      </c>
      <c r="T2247" s="12">
        <v>0</v>
      </c>
      <c r="U2247" s="13">
        <v>0</v>
      </c>
      <c r="V2247" s="13">
        <v>0</v>
      </c>
      <c r="W2247" s="20"/>
      <c r="X2247" s="1">
        <f t="shared" ref="X2247" si="23867">N2247*S2247+P2247*S2250-O2247*T2247-Q2247*T2250</f>
        <v>-104.47466810163203</v>
      </c>
      <c r="Y2247" s="4">
        <f t="shared" ref="Y2247" si="23868">(N2247*T2247+O2247*S2247+P2247*T2250+Q2247*S2250)</f>
        <v>0</v>
      </c>
      <c r="Z2247" s="2">
        <f t="shared" ref="Z2247" si="23869">N2247*U2247+P2247*U2250-O2247*V2247-Q2247*V2250</f>
        <v>0</v>
      </c>
      <c r="AA2247" s="3">
        <f t="shared" ref="AA2247" si="23870">(N2247*V2247+O2247*U2247+P2247*V2250+Q2247*U2250)</f>
        <v>9.1330560000000016</v>
      </c>
      <c r="AB2247" s="20"/>
      <c r="AC2247" s="11">
        <v>1</v>
      </c>
      <c r="AD2247" s="12">
        <v>0</v>
      </c>
      <c r="AE2247" s="13">
        <v>0</v>
      </c>
      <c r="AF2247" s="40">
        <f t="shared" ref="AF2247" si="23871">$B2247*$AD$4</f>
        <v>10.959936000000001</v>
      </c>
      <c r="AG2247" s="20"/>
      <c r="AH2247" s="1">
        <f t="shared" ref="AH2247" si="23872">X2247*AC2247+Z2247*AC2250-Y2247*AD2247-AA2247*AD2250</f>
        <v>-104.47466810163203</v>
      </c>
      <c r="AI2247" s="4">
        <f t="shared" ref="AI2247" si="23873">(X2247*AD2247+Y2247*AC2247+Z2247*AD2250+AA2247*AC2250)</f>
        <v>0</v>
      </c>
      <c r="AJ2247" s="2">
        <f t="shared" ref="AJ2247" si="23874">X2247*AE2247+Z2247*AE2250-Y2247*AF2247-AA2247*AF2250</f>
        <v>0</v>
      </c>
      <c r="AK2247" s="3">
        <f t="shared" ref="AK2247" si="23875">(X2247*AF2247+Y2247*AE2247+Z2247*AF2250+AA2247*AE2250)</f>
        <v>-1135.9026200151288</v>
      </c>
      <c r="AL2247" s="20"/>
      <c r="AM2247" s="11">
        <v>1</v>
      </c>
      <c r="AN2247" s="12">
        <v>0</v>
      </c>
      <c r="AO2247" s="13">
        <v>0</v>
      </c>
      <c r="AP2247" s="14">
        <v>0</v>
      </c>
      <c r="AR2247" s="1">
        <f t="shared" ref="AR2247" si="23876">AH2247*AM2247+AJ2247*AM2250-AI2247*AN2247-AK2247*AN2250</f>
        <v>13749.975105466572</v>
      </c>
      <c r="AS2247" s="4">
        <f t="shared" ref="AS2247" si="23877">(AH2247*AN2247+AI2247*AM2247+AJ2247*AN2250+AK2247*AM2250)</f>
        <v>0</v>
      </c>
      <c r="AT2247" s="2">
        <f t="shared" ref="AT2247" si="23878">AH2247*AO2247+AJ2247*AO2250-AI2247*AP2247-AK2247*AP2250</f>
        <v>0</v>
      </c>
      <c r="AU2247" s="3">
        <f t="shared" ref="AU2247" si="23879">(AH2247*AP2247+AI2247*AO2247+AJ2247*AP2250+AK2247*AO2250)</f>
        <v>-1135.9026200151288</v>
      </c>
      <c r="AV2247" s="20"/>
      <c r="AW2247" s="11">
        <v>1</v>
      </c>
      <c r="AX2247" s="12">
        <v>0</v>
      </c>
      <c r="AY2247" s="13">
        <v>0</v>
      </c>
      <c r="AZ2247" s="40">
        <f t="shared" ref="AZ2247" si="23880">$B2247*$AX$4</f>
        <v>10.959936000000001</v>
      </c>
      <c r="BA2247" s="20"/>
      <c r="BB2247" s="1">
        <f t="shared" ref="BB2247" si="23881">AR2247*AW2247+AT2247*AW2250-AS2247*AX2247-AU2247*AX2250</f>
        <v>13749.975105466572</v>
      </c>
      <c r="BC2247" s="4">
        <f t="shared" ref="BC2247" si="23882">(AR2247*AX2247+AS2247*AW2247+AT2247*AX2250+AU2247*AW2250)</f>
        <v>0</v>
      </c>
      <c r="BD2247" s="2">
        <f t="shared" ref="BD2247" si="23883">AR2247*AY2247+AT2247*AY2250-AS2247*AZ2247-AU2247*AZ2250</f>
        <v>0</v>
      </c>
      <c r="BE2247" s="3">
        <f t="shared" ref="BE2247" si="23884">(AR2247*AZ2247+AS2247*AY2247+AT2247*AZ2250+AU2247*AY2250)</f>
        <v>149562.94453749174</v>
      </c>
      <c r="BF2247" s="20"/>
      <c r="BG2247" s="11">
        <v>1</v>
      </c>
      <c r="BH2247" s="12">
        <v>0</v>
      </c>
      <c r="BI2247" s="13">
        <v>0</v>
      </c>
      <c r="BJ2247" s="14">
        <v>0</v>
      </c>
      <c r="BK2247" s="20"/>
      <c r="BL2247" s="1">
        <f t="shared" ref="BL2247" si="23885">BB2247*BG2247+BD2247*BG2250-BC2247*BH2247-BE2247*BH2250</f>
        <v>-1713503.4147122174</v>
      </c>
      <c r="BM2247" s="4">
        <f t="shared" ref="BM2247" si="23886">(BB2247*BH2247+BC2247*BG2247+BD2247*BH2250+BE2247*BG2250)</f>
        <v>0</v>
      </c>
      <c r="BN2247" s="2">
        <f t="shared" ref="BN2247" si="23887">BB2247*BI2247+BD2247*BI2250-BC2247*BJ2247-BE2247*BJ2250</f>
        <v>0</v>
      </c>
      <c r="BO2247" s="3">
        <f t="shared" ref="BO2247" si="23888">(BB2247*BJ2247+BC2247*BI2247+BD2247*BJ2250+BE2247*BI2250)</f>
        <v>149562.94453749174</v>
      </c>
      <c r="BP2247" s="20"/>
      <c r="BQ2247" s="11">
        <v>1</v>
      </c>
      <c r="BR2247" s="12">
        <v>0</v>
      </c>
      <c r="BS2247" s="13">
        <v>0</v>
      </c>
      <c r="BT2247" s="40">
        <f t="shared" ref="BT2247" si="23889">$B2247*BR$4</f>
        <v>9.1330560000000016</v>
      </c>
      <c r="BU2247" s="20"/>
      <c r="BV2247" s="1">
        <f t="shared" ref="BV2247" si="23890">BL2247*BQ2247+BN2247*BQ2250-BM2247*BR2247-BO2247*BR2250</f>
        <v>-1713503.4147122174</v>
      </c>
      <c r="BW2247" s="4">
        <f t="shared" ref="BW2247" si="23891">(BL2247*BR2247+BM2247*BQ2247+BN2247*BR2250+BO2247*BQ2250)</f>
        <v>0</v>
      </c>
      <c r="BX2247" s="2">
        <f t="shared" ref="BX2247" si="23892">BL2247*BS2247+BN2247*BS2250-BM2247*BT2247-BO2247*BT2250</f>
        <v>0</v>
      </c>
      <c r="BY2247" s="3">
        <f t="shared" ref="BY2247" si="23893">(BL2247*BT2247+BM2247*BS2247+BN2247*BT2250+BO2247*BS2250)</f>
        <v>-15499959.698220415</v>
      </c>
      <c r="BZ2247" s="20"/>
      <c r="CA2247" s="11">
        <v>1</v>
      </c>
      <c r="CB2247" s="12">
        <v>0</v>
      </c>
      <c r="CC2247" s="13">
        <v>0</v>
      </c>
      <c r="CD2247" s="14">
        <v>0</v>
      </c>
      <c r="CE2247" s="20"/>
      <c r="CF2247" s="1">
        <f t="shared" ref="CF2247" si="23894">BV2247*CA2247+BX2247*CA2250-BW2247*CB2247-BY2247*CB2250</f>
        <v>79082702.505329788</v>
      </c>
      <c r="CG2247" s="4">
        <f t="shared" ref="CG2247" si="23895">(BV2247*CB2247+BW2247*CA2247+BX2247*CB2250+BY2247*CA2250)</f>
        <v>0</v>
      </c>
      <c r="CH2247" s="2">
        <f t="shared" ref="CH2247" si="23896">BV2247*CC2247+BX2247*CC2250-BW2247*CD2247-BY2247*CD2250</f>
        <v>0</v>
      </c>
      <c r="CI2247" s="3">
        <f t="shared" ref="CI2247" si="23897">(BV2247*CD2247+BW2247*CC2247+BX2247*CD2250+BY2247*CC2250)</f>
        <v>-15499959.698220415</v>
      </c>
      <c r="CJ2247" s="28"/>
      <c r="CK2247" s="11">
        <v>1</v>
      </c>
      <c r="CL2247" s="12">
        <v>0</v>
      </c>
      <c r="CM2247" s="13">
        <v>0</v>
      </c>
      <c r="CN2247" s="14">
        <v>0</v>
      </c>
      <c r="CP2247" s="1">
        <f t="shared" ref="CP2247" si="23898">CF2247*CK2247+CH2247*CK2250-CG2247*CL2247-CI2247*CL2250</f>
        <v>79082702.505329788</v>
      </c>
      <c r="CQ2247" s="4">
        <f t="shared" ref="CQ2247" si="23899">(CF2247*CL2247+CG2247*CK2247+CH2247*CL2250+CI2247*CK2250)</f>
        <v>-15499959.698220415</v>
      </c>
      <c r="CR2247" s="2">
        <f t="shared" ref="CR2247" si="23900">CF2247*CM2247+CH2247*CM2250-CG2247*CN2247-CI2247*CN2250</f>
        <v>0</v>
      </c>
      <c r="CS2247" s="3">
        <f t="shared" ref="CS2247" si="23901">(CF2247*CN2247+CG2247*CM2247+CH2247*CN2250+CI2247*CM2250)</f>
        <v>-15499959.698220415</v>
      </c>
      <c r="CU2247" s="29">
        <f t="shared" ref="CU2247" si="23902">20*LOG(((1+$CL$4)/$CL$4)/((CP2247+CP2250)^2+(CQ2247+CQ2250)^2)^0.5)</f>
        <v>-166.42346584994914</v>
      </c>
      <c r="CW2247" s="53">
        <f t="shared" ref="CW2247" si="23903">((CP2247^2+CQ2247^2)^0.5)/((CP2250^2+CQ2250^2)^0.5)</f>
        <v>0.19599683884318184</v>
      </c>
    </row>
    <row r="2248" spans="1:101" ht="18" customHeight="1" thickBot="1">
      <c r="D2248" s="11"/>
      <c r="E2248" s="13"/>
      <c r="F2248" s="13"/>
      <c r="G2248" s="15"/>
      <c r="H2248" s="10"/>
      <c r="I2248" s="11"/>
      <c r="J2248" s="13"/>
      <c r="K2248" s="13"/>
      <c r="L2248" s="15"/>
      <c r="N2248" s="5"/>
      <c r="Q2248" s="6"/>
      <c r="S2248" s="11"/>
      <c r="T2248" s="13"/>
      <c r="U2248" s="13"/>
      <c r="V2248" s="15"/>
      <c r="W2248" s="20"/>
      <c r="X2248" s="5"/>
      <c r="AA2248" s="6"/>
      <c r="AB2248" s="20"/>
      <c r="AC2248" s="11"/>
      <c r="AD2248" s="13"/>
      <c r="AE2248" s="13"/>
      <c r="AF2248" s="15"/>
      <c r="AG2248" s="20"/>
      <c r="AH2248" s="5"/>
      <c r="AK2248" s="6"/>
      <c r="AL2248" s="20"/>
      <c r="AM2248" s="11"/>
      <c r="AN2248" s="13"/>
      <c r="AO2248" s="13"/>
      <c r="AP2248" s="15"/>
      <c r="AR2248" s="5"/>
      <c r="AU2248" s="6"/>
      <c r="AW2248" s="11"/>
      <c r="AX2248" s="13"/>
      <c r="AY2248" s="13"/>
      <c r="AZ2248" s="15"/>
      <c r="BA2248" s="20"/>
      <c r="BB2248" s="5"/>
      <c r="BE2248" s="6"/>
      <c r="BG2248" s="11"/>
      <c r="BH2248" s="13"/>
      <c r="BI2248" s="13"/>
      <c r="BJ2248" s="15"/>
      <c r="BL2248" s="5"/>
      <c r="BO2248" s="6"/>
      <c r="BQ2248" s="11"/>
      <c r="BR2248" s="13"/>
      <c r="BS2248" s="13"/>
      <c r="BT2248" s="15"/>
      <c r="BU2248" s="20"/>
      <c r="BV2248" s="5"/>
      <c r="BY2248" s="6"/>
      <c r="CA2248" s="11"/>
      <c r="CB2248" s="13"/>
      <c r="CC2248" s="13"/>
      <c r="CD2248" s="15"/>
      <c r="CF2248" s="5"/>
      <c r="CI2248" s="6"/>
      <c r="CK2248" s="11"/>
      <c r="CL2248" s="13"/>
      <c r="CM2248" s="13"/>
      <c r="CN2248" s="15"/>
      <c r="CP2248" s="5"/>
      <c r="CS2248" s="6"/>
      <c r="CW2248" s="54"/>
    </row>
    <row r="2249" spans="1:101" ht="18" customHeight="1" thickBot="1">
      <c r="D2249" s="11" t="s">
        <v>101</v>
      </c>
      <c r="E2249" s="13"/>
      <c r="F2249" s="13" t="s">
        <v>102</v>
      </c>
      <c r="G2249" s="15"/>
      <c r="H2249" s="10"/>
      <c r="I2249" s="11" t="s">
        <v>106</v>
      </c>
      <c r="J2249" s="13"/>
      <c r="K2249" s="13" t="s">
        <v>105</v>
      </c>
      <c r="L2249" s="15"/>
      <c r="N2249" s="194" t="s">
        <v>16</v>
      </c>
      <c r="O2249" s="195"/>
      <c r="P2249" s="196" t="s">
        <v>17</v>
      </c>
      <c r="Q2249" s="197"/>
      <c r="S2249" s="11" t="s">
        <v>4</v>
      </c>
      <c r="T2249" s="13"/>
      <c r="U2249" s="13" t="s">
        <v>5</v>
      </c>
      <c r="V2249" s="15"/>
      <c r="W2249" s="20"/>
      <c r="X2249" s="194" t="s">
        <v>111</v>
      </c>
      <c r="Y2249" s="195"/>
      <c r="Z2249" s="196" t="s">
        <v>110</v>
      </c>
      <c r="AA2249" s="197"/>
      <c r="AB2249" s="20"/>
      <c r="AC2249" s="11" t="s">
        <v>18</v>
      </c>
      <c r="AD2249" s="13"/>
      <c r="AE2249" s="13" t="s">
        <v>19</v>
      </c>
      <c r="AF2249" s="15"/>
      <c r="AG2249" s="20"/>
      <c r="AH2249" s="194" t="s">
        <v>114</v>
      </c>
      <c r="AI2249" s="195"/>
      <c r="AJ2249" s="196" t="s">
        <v>115</v>
      </c>
      <c r="AK2249" s="197"/>
      <c r="AL2249" s="20"/>
      <c r="AM2249" s="11" t="s">
        <v>138</v>
      </c>
      <c r="AN2249" s="13"/>
      <c r="AO2249" s="13" t="s">
        <v>137</v>
      </c>
      <c r="AP2249" s="15"/>
      <c r="AR2249" s="194" t="s">
        <v>117</v>
      </c>
      <c r="AS2249" s="195"/>
      <c r="AT2249" s="196" t="s">
        <v>118</v>
      </c>
      <c r="AU2249" s="197"/>
      <c r="AV2249" s="36"/>
      <c r="AW2249" s="11" t="s">
        <v>142</v>
      </c>
      <c r="AX2249" s="13"/>
      <c r="AY2249" s="13" t="s">
        <v>141</v>
      </c>
      <c r="AZ2249" s="15"/>
      <c r="BA2249" s="20"/>
      <c r="BB2249" s="194" t="s">
        <v>122</v>
      </c>
      <c r="BC2249" s="195"/>
      <c r="BD2249" s="196" t="s">
        <v>121</v>
      </c>
      <c r="BE2249" s="197"/>
      <c r="BF2249" s="36"/>
      <c r="BG2249" s="11" t="s">
        <v>145</v>
      </c>
      <c r="BH2249" s="13"/>
      <c r="BI2249" s="13" t="s">
        <v>146</v>
      </c>
      <c r="BJ2249" s="15"/>
      <c r="BK2249" s="36"/>
      <c r="BL2249" s="194" t="s">
        <v>125</v>
      </c>
      <c r="BM2249" s="195"/>
      <c r="BN2249" s="196" t="s">
        <v>126</v>
      </c>
      <c r="BO2249" s="197"/>
      <c r="BP2249" s="36"/>
      <c r="BQ2249" s="11" t="s">
        <v>150</v>
      </c>
      <c r="BR2249" s="13"/>
      <c r="BS2249" s="13" t="s">
        <v>149</v>
      </c>
      <c r="BT2249" s="15"/>
      <c r="BU2249" s="20"/>
      <c r="BV2249" s="194" t="s">
        <v>129</v>
      </c>
      <c r="BW2249" s="195"/>
      <c r="BX2249" s="196" t="s">
        <v>130</v>
      </c>
      <c r="BY2249" s="197"/>
      <c r="BZ2249" s="36"/>
      <c r="CA2249" s="11" t="s">
        <v>154</v>
      </c>
      <c r="CB2249" s="13"/>
      <c r="CC2249" s="13" t="s">
        <v>153</v>
      </c>
      <c r="CD2249" s="15"/>
      <c r="CE2249" s="36"/>
      <c r="CF2249" s="194" t="s">
        <v>134</v>
      </c>
      <c r="CG2249" s="195"/>
      <c r="CH2249" s="196" t="s">
        <v>133</v>
      </c>
      <c r="CI2249" s="197"/>
      <c r="CK2249" s="11" t="s">
        <v>159</v>
      </c>
      <c r="CL2249" s="13"/>
      <c r="CM2249" s="13" t="s">
        <v>158</v>
      </c>
      <c r="CN2249" s="15"/>
      <c r="CP2249" s="109" t="s">
        <v>161</v>
      </c>
      <c r="CQ2249" s="110"/>
      <c r="CR2249" s="111" t="s">
        <v>162</v>
      </c>
      <c r="CS2249" s="112"/>
      <c r="CU2249" s="38" t="s">
        <v>29</v>
      </c>
      <c r="CW2249" s="55" t="s">
        <v>47</v>
      </c>
    </row>
    <row r="2250" spans="1:101" ht="18" customHeight="1" thickTop="1" thickBot="1">
      <c r="D2250" s="16">
        <v>0</v>
      </c>
      <c r="E2250" s="17">
        <f t="shared" ref="E2250" si="23904">$B2247*$E$4</f>
        <v>5.2126720000000004</v>
      </c>
      <c r="F2250" s="18">
        <v>1</v>
      </c>
      <c r="G2250" s="19">
        <v>0</v>
      </c>
      <c r="H2250" s="10"/>
      <c r="I2250" s="16">
        <v>0</v>
      </c>
      <c r="J2250" s="17">
        <v>0</v>
      </c>
      <c r="K2250" s="18">
        <v>1</v>
      </c>
      <c r="L2250" s="19">
        <v>0</v>
      </c>
      <c r="N2250" s="1">
        <f t="shared" ref="N2250" si="23905">D2250*I2247+F2250*I2250-E2250*J2247-G2250*J2250</f>
        <v>0</v>
      </c>
      <c r="O2250" s="4">
        <f t="shared" ref="O2250" si="23906">(D2250*J2247+E2250*I2247+F2250*J2250+G2250*I2250)</f>
        <v>5.2126720000000004</v>
      </c>
      <c r="P2250" s="2">
        <f t="shared" ref="P2250" si="23907">D2250*K2247+F2250*K2250-E2250*L2247-G2250*L2250</f>
        <v>-46.607625285632011</v>
      </c>
      <c r="Q2250" s="3">
        <f t="shared" ref="Q2250" si="23908">(D2250*L2247+E2250*K2247+F2250*L2250+G2250*K2250)</f>
        <v>0</v>
      </c>
      <c r="S2250" s="16">
        <v>0</v>
      </c>
      <c r="T2250" s="17">
        <f t="shared" ref="T2250" si="23909">$B2247*$T$4</f>
        <v>11.548672000000002</v>
      </c>
      <c r="U2250" s="18">
        <v>1</v>
      </c>
      <c r="V2250" s="19">
        <v>0</v>
      </c>
      <c r="W2250" s="20"/>
      <c r="X2250" s="1">
        <f t="shared" ref="X2250" si="23910">N2250*S2247+P2250*S2250-O2250*T2247-Q2250*T2250</f>
        <v>0</v>
      </c>
      <c r="Y2250" s="4">
        <f t="shared" ref="Y2250" si="23911">(N2250*T2247+O2250*S2247+P2250*T2250+Q2250*S2250)</f>
        <v>-533.04350512267047</v>
      </c>
      <c r="Z2250" s="2">
        <f t="shared" ref="Z2250" si="23912">N2250*U2247+P2250*U2250-O2250*V2247-Q2250*V2250</f>
        <v>-46.607625285632011</v>
      </c>
      <c r="AA2250" s="3">
        <f t="shared" ref="AA2250" si="23913">(N2250*V2247+O2250*U2247+P2250*V2250+Q2250*U2250)</f>
        <v>0</v>
      </c>
      <c r="AB2250" s="20"/>
      <c r="AC2250" s="16">
        <v>0</v>
      </c>
      <c r="AD2250" s="17">
        <v>0</v>
      </c>
      <c r="AE2250" s="18">
        <v>1</v>
      </c>
      <c r="AF2250" s="19">
        <v>0</v>
      </c>
      <c r="AG2250" s="20"/>
      <c r="AH2250" s="1">
        <f t="shared" ref="AH2250" si="23914">X2250*AC2247+Z2250*AC2250-Y2250*AD2247-AA2250*AD2250</f>
        <v>0</v>
      </c>
      <c r="AI2250" s="4">
        <f t="shared" ref="AI2250" si="23915">(X2250*AD2247+Y2250*AC2247+Z2250*AD2250+AA2250*AC2250)</f>
        <v>-533.04350512267047</v>
      </c>
      <c r="AJ2250" s="2">
        <f t="shared" ref="AJ2250" si="23916">X2250*AE2247+Z2250*AE2250-Y2250*AF2247-AA2250*AF2250</f>
        <v>5795.5150760745091</v>
      </c>
      <c r="AK2250" s="3">
        <f t="shared" ref="AK2250" si="23917">(X2250*AF2247+Y2250*AE2247+Z2250*AF2250+AA2250*AE2250)</f>
        <v>0</v>
      </c>
      <c r="AL2250" s="20"/>
      <c r="AM2250" s="16">
        <v>0</v>
      </c>
      <c r="AN2250" s="17">
        <f t="shared" ref="AN2250" si="23918">$B2247*$AN$4</f>
        <v>12.196864</v>
      </c>
      <c r="AO2250" s="18">
        <v>1</v>
      </c>
      <c r="AP2250" s="19">
        <v>0</v>
      </c>
      <c r="AR2250" s="1">
        <f t="shared" ref="AR2250" si="23919">AH2250*AM2247+AJ2250*AM2250-AI2250*AN2247-AK2250*AN2250</f>
        <v>0</v>
      </c>
      <c r="AS2250" s="4">
        <f t="shared" ref="AS2250" si="23920">(AH2250*AN2247+AI2250*AM2247+AJ2250*AN2250+AK2250*AM2250)</f>
        <v>70154.065687707771</v>
      </c>
      <c r="AT2250" s="2">
        <f t="shared" ref="AT2250" si="23921">AH2250*AO2247+AJ2250*AO2250-AI2250*AP2247-AK2250*AP2250</f>
        <v>5795.5150760745091</v>
      </c>
      <c r="AU2250" s="3">
        <f t="shared" ref="AU2250" si="23922">(AH2250*AP2247+AI2250*AO2247+AJ2250*AP2250+AK2250*AO2250)</f>
        <v>0</v>
      </c>
      <c r="AV2250" s="20"/>
      <c r="AW2250" s="16">
        <v>0</v>
      </c>
      <c r="AX2250" s="17">
        <v>0</v>
      </c>
      <c r="AY2250" s="18">
        <v>1</v>
      </c>
      <c r="AZ2250" s="19">
        <v>0</v>
      </c>
      <c r="BA2250" s="20"/>
      <c r="BB2250" s="1">
        <f t="shared" ref="BB2250" si="23923">AR2250*AW2247+AT2250*AW2250-AS2250*AX2247-AU2250*AX2250</f>
        <v>0</v>
      </c>
      <c r="BC2250" s="4">
        <f t="shared" ref="BC2250" si="23924">(AR2250*AX2247+AS2250*AW2247+AT2250*AX2250+AU2250*AW2250)</f>
        <v>70154.065687707771</v>
      </c>
      <c r="BD2250" s="2">
        <f t="shared" ref="BD2250" si="23925">AR2250*AY2247+AT2250*AY2250-AS2250*AZ2247-AU2250*AZ2250</f>
        <v>-763088.55500099866</v>
      </c>
      <c r="BE2250" s="3">
        <f t="shared" ref="BE2250" si="23926">(AR2250*AZ2247+AS2250*AY2247+AT2250*AZ2250+AU2250*AY2250)</f>
        <v>0</v>
      </c>
      <c r="BF2250" s="20"/>
      <c r="BG2250" s="16">
        <v>0</v>
      </c>
      <c r="BH2250" s="17">
        <f t="shared" ref="BH2250" si="23927">$B2247*$BH$4</f>
        <v>11.548672000000002</v>
      </c>
      <c r="BI2250" s="18">
        <v>1</v>
      </c>
      <c r="BJ2250" s="19">
        <v>0</v>
      </c>
      <c r="BK2250" s="20"/>
      <c r="BL2250" s="1">
        <f t="shared" ref="BL2250" si="23928">BB2250*BG2247+BD2250*BG2250-BC2250*BH2247-BE2250*BH2250</f>
        <v>0</v>
      </c>
      <c r="BM2250" s="4">
        <f t="shared" ref="BM2250" si="23929">(BB2250*BH2247+BC2250*BG2247+BD2250*BH2250+BE2250*BG2250)</f>
        <v>-8742505.3629727867</v>
      </c>
      <c r="BN2250" s="2">
        <f t="shared" ref="BN2250" si="23930">BB2250*BI2247+BD2250*BI2250-BC2250*BJ2247-BE2250*BJ2250</f>
        <v>-763088.55500099866</v>
      </c>
      <c r="BO2250" s="3">
        <f t="shared" ref="BO2250" si="23931">(BB2250*BJ2247+BC2250*BI2247+BD2250*BJ2250+BE2250*BI2250)</f>
        <v>0</v>
      </c>
      <c r="BP2250" s="20"/>
      <c r="BQ2250" s="16">
        <v>0</v>
      </c>
      <c r="BR2250" s="17">
        <v>0</v>
      </c>
      <c r="BS2250" s="18">
        <v>1</v>
      </c>
      <c r="BT2250" s="19">
        <v>0</v>
      </c>
      <c r="BU2250" s="20"/>
      <c r="BV2250" s="1">
        <f t="shared" ref="BV2250" si="23932">BL2250*BQ2247+BN2250*BQ2250-BM2250*BR2247-BO2250*BR2250</f>
        <v>0</v>
      </c>
      <c r="BW2250" s="4">
        <f t="shared" ref="BW2250" si="23933">(BL2250*BR2247+BM2250*BQ2247+BN2250*BR2250+BO2250*BQ2250)</f>
        <v>-8742505.3629727867</v>
      </c>
      <c r="BX2250" s="2">
        <f t="shared" ref="BX2250" si="23934">BL2250*BS2247+BN2250*BS2250-BM2250*BT2247-BO2250*BT2250</f>
        <v>79082702.505329803</v>
      </c>
      <c r="BY2250" s="3">
        <f t="shared" ref="BY2250" si="23935">(BL2250*BT2247+BM2250*BS2247+BN2250*BT2250+BO2250*BS2250)</f>
        <v>0</v>
      </c>
      <c r="BZ2250" s="20"/>
      <c r="CA2250" s="16">
        <v>0</v>
      </c>
      <c r="CB2250" s="17">
        <f t="shared" ref="CB2250" si="23936">$B2247*$CB$4</f>
        <v>5.2126720000000004</v>
      </c>
      <c r="CC2250" s="18">
        <v>1</v>
      </c>
      <c r="CD2250" s="19">
        <v>0</v>
      </c>
      <c r="CE2250" s="20"/>
      <c r="CF2250" s="1">
        <f t="shared" ref="CF2250" si="23937">BV2250*CA2247+BX2250*CA2250-BW2250*CB2247-BY2250*CB2250</f>
        <v>0</v>
      </c>
      <c r="CG2250" s="4">
        <f t="shared" ref="CG2250" si="23938">(BV2250*CB2247+BW2250*CA2247+BX2250*CB2250+BY2250*CA2250)</f>
        <v>403489683.67088974</v>
      </c>
      <c r="CH2250" s="2">
        <f t="shared" ref="CH2250" si="23939">BV2250*CC2247+BX2250*CC2250-BW2250*CD2247-BY2250*CD2250</f>
        <v>79082702.505329803</v>
      </c>
      <c r="CI2250" s="3">
        <f t="shared" ref="CI2250" si="23940">(BV2250*CD2247+BW2250*CC2247+BX2250*CD2250+BY2250*CC2250)</f>
        <v>0</v>
      </c>
      <c r="CK2250" s="16">
        <f t="shared" ref="CK2250" si="23941">1/$CL$4</f>
        <v>1</v>
      </c>
      <c r="CL2250" s="17">
        <v>0</v>
      </c>
      <c r="CM2250" s="18">
        <v>1</v>
      </c>
      <c r="CN2250" s="19">
        <v>0</v>
      </c>
      <c r="CP2250" s="1">
        <f t="shared" ref="CP2250" si="23942">CF2250*CK2247+CH2250*CK2250-CG2250*CL2247-CI2250*CL2250</f>
        <v>79082702.505329803</v>
      </c>
      <c r="CQ2250" s="4">
        <f t="shared" ref="CQ2250" si="23943">(CF2250*CL2247+CG2250*CK2247+CH2250*CL2250+CI2250*CK2250)</f>
        <v>403489683.67088974</v>
      </c>
      <c r="CR2250" s="2">
        <f t="shared" ref="CR2250" si="23944">CF2250*CM2247+CH2250*CM2250-CG2250*CN2247-CI2250*CN2250</f>
        <v>79082702.505329803</v>
      </c>
      <c r="CS2250" s="3">
        <f t="shared" ref="CS2250" si="23945">(CF2250*CN2247+CG2250*CM2247+CH2250*CN2250+CI2250*CM2250)</f>
        <v>0</v>
      </c>
      <c r="CU2250" s="39">
        <f t="shared" ref="CU2250" si="23946">(180/PI())*ATAN(-1*(CQ2247/CP2247))</f>
        <v>11.089221115258363</v>
      </c>
      <c r="CW2250" s="56">
        <f t="shared" ref="CW2250" si="23947">20*LOG(((1-(10^(CU2247/20)^2)*(1-((1-CW2247)/(1+CW2247))^2))^0.5))</f>
        <v>0</v>
      </c>
    </row>
    <row r="2251" spans="1:101" ht="18" customHeight="1">
      <c r="E2251" s="20"/>
      <c r="F2251" s="20"/>
      <c r="G2251" s="20"/>
      <c r="H2251" s="20"/>
      <c r="I2251" s="20"/>
      <c r="J2251" s="20"/>
      <c r="K2251" s="20"/>
      <c r="L2251" s="20"/>
      <c r="M2251" s="20"/>
      <c r="N2251" s="20"/>
      <c r="O2251" s="20"/>
      <c r="P2251" s="20"/>
      <c r="Q2251" s="20"/>
      <c r="R2251" s="20"/>
      <c r="S2251" s="20"/>
      <c r="T2251" s="20"/>
      <c r="U2251" s="20"/>
      <c r="V2251" s="20"/>
      <c r="W2251" s="20"/>
      <c r="X2251" s="20"/>
      <c r="Y2251" s="20"/>
      <c r="Z2251" s="20"/>
      <c r="AA2251" s="20"/>
      <c r="AB2251" s="30"/>
      <c r="AC2251" s="20"/>
      <c r="AD2251" s="20"/>
      <c r="AE2251" s="20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</row>
    <row r="2252" spans="1:101" ht="18" customHeight="1"/>
    <row r="2253" spans="1:101" ht="18" customHeight="1" thickBot="1">
      <c r="A2253" s="23"/>
      <c r="B2253" s="23"/>
      <c r="C2253" s="23"/>
      <c r="D2253" s="20" t="s">
        <v>6</v>
      </c>
      <c r="E2253" s="20"/>
      <c r="F2253" s="20"/>
      <c r="G2253" s="20"/>
      <c r="H2253" s="20"/>
      <c r="I2253" s="20" t="s">
        <v>7</v>
      </c>
      <c r="J2253" s="20"/>
      <c r="K2253" s="20"/>
      <c r="L2253" s="20"/>
      <c r="M2253" s="23"/>
      <c r="N2253" s="23"/>
      <c r="O2253" s="24" t="s">
        <v>8</v>
      </c>
      <c r="P2253" s="23"/>
      <c r="Q2253" s="23"/>
      <c r="R2253" s="23"/>
      <c r="S2253" s="20"/>
      <c r="T2253" s="20" t="s">
        <v>9</v>
      </c>
      <c r="U2253" s="23"/>
      <c r="V2253" s="23"/>
      <c r="W2253" s="23"/>
      <c r="X2253" s="23"/>
      <c r="Y2253" s="24" t="s">
        <v>10</v>
      </c>
      <c r="Z2253" s="23"/>
      <c r="AA2253" s="23"/>
      <c r="AB2253" s="23"/>
      <c r="AC2253" s="24" t="s">
        <v>11</v>
      </c>
      <c r="AD2253" s="20"/>
      <c r="AE2253" s="20"/>
      <c r="AF2253" s="20"/>
      <c r="AG2253" s="20"/>
      <c r="AH2253" s="23"/>
      <c r="AI2253" s="24" t="s">
        <v>12</v>
      </c>
      <c r="AJ2253" s="23"/>
      <c r="AK2253" s="23"/>
      <c r="AL2253" s="20"/>
      <c r="AM2253" s="24" t="s">
        <v>21</v>
      </c>
      <c r="AN2253" s="20"/>
      <c r="AO2253" s="23"/>
      <c r="AP2253" s="23"/>
      <c r="AQ2253" s="23"/>
      <c r="AR2253" s="23"/>
      <c r="AS2253" s="24" t="s">
        <v>87</v>
      </c>
      <c r="AT2253" s="23"/>
      <c r="AU2253" s="23"/>
      <c r="AV2253" s="23"/>
      <c r="AW2253" s="24" t="s">
        <v>22</v>
      </c>
      <c r="AX2253" s="20"/>
      <c r="AY2253" s="20"/>
      <c r="AZ2253" s="20"/>
      <c r="BA2253" s="20"/>
      <c r="BB2253" s="23"/>
      <c r="BC2253" s="24" t="s">
        <v>13</v>
      </c>
      <c r="BD2253" s="23"/>
      <c r="BE2253" s="23"/>
      <c r="BF2253" s="23"/>
      <c r="BG2253" s="24" t="s">
        <v>23</v>
      </c>
      <c r="BH2253" s="20"/>
      <c r="BI2253" s="23"/>
      <c r="BJ2253" s="23"/>
      <c r="BK2253" s="23"/>
      <c r="BL2253" s="23"/>
      <c r="BM2253" s="24" t="s">
        <v>24</v>
      </c>
      <c r="BN2253" s="23"/>
      <c r="BO2253" s="23"/>
      <c r="BP2253" s="23"/>
      <c r="BQ2253" s="24" t="s">
        <v>22</v>
      </c>
      <c r="BR2253" s="20"/>
      <c r="BS2253" s="20"/>
      <c r="BT2253" s="20"/>
      <c r="BU2253" s="20"/>
      <c r="BV2253" s="23"/>
      <c r="BW2253" s="24" t="s">
        <v>25</v>
      </c>
      <c r="BX2253" s="23"/>
      <c r="BY2253" s="23"/>
      <c r="BZ2253" s="23"/>
      <c r="CA2253" s="24" t="s">
        <v>23</v>
      </c>
      <c r="CB2253" s="20"/>
      <c r="CC2253" s="23"/>
      <c r="CD2253" s="23"/>
      <c r="CE2253" s="23"/>
      <c r="CF2253" s="23"/>
      <c r="CG2253" s="24" t="s">
        <v>88</v>
      </c>
      <c r="CH2253" s="23"/>
      <c r="CI2253" s="23"/>
      <c r="CJ2253" s="23"/>
      <c r="CK2253" s="24" t="s">
        <v>155</v>
      </c>
      <c r="CL2253" s="24"/>
      <c r="CM2253" s="23"/>
      <c r="CN2253" s="23"/>
      <c r="CO2253" s="23"/>
      <c r="CP2253" s="23"/>
      <c r="CQ2253" s="24" t="s">
        <v>89</v>
      </c>
      <c r="CR2253" s="23"/>
      <c r="CS2253" s="23"/>
    </row>
    <row r="2254" spans="1:101" ht="18" customHeight="1" thickBot="1">
      <c r="A2254" s="23"/>
      <c r="B2254" s="33"/>
      <c r="C2254" s="23"/>
      <c r="D2254" s="7" t="s">
        <v>99</v>
      </c>
      <c r="E2254" s="8"/>
      <c r="F2254" s="8" t="s">
        <v>100</v>
      </c>
      <c r="G2254" s="9"/>
      <c r="H2254" s="10"/>
      <c r="I2254" s="7" t="s">
        <v>103</v>
      </c>
      <c r="J2254" s="8"/>
      <c r="K2254" s="8" t="s">
        <v>104</v>
      </c>
      <c r="L2254" s="9"/>
      <c r="M2254" s="23"/>
      <c r="N2254" s="194" t="s">
        <v>74</v>
      </c>
      <c r="O2254" s="195"/>
      <c r="P2254" s="196" t="s">
        <v>75</v>
      </c>
      <c r="Q2254" s="197"/>
      <c r="R2254" s="23"/>
      <c r="S2254" s="7" t="s">
        <v>2</v>
      </c>
      <c r="T2254" s="8"/>
      <c r="U2254" s="8" t="s">
        <v>3</v>
      </c>
      <c r="V2254" s="9"/>
      <c r="W2254" s="20"/>
      <c r="X2254" s="194" t="s">
        <v>108</v>
      </c>
      <c r="Y2254" s="195"/>
      <c r="Z2254" s="196" t="s">
        <v>109</v>
      </c>
      <c r="AA2254" s="197"/>
      <c r="AB2254" s="20"/>
      <c r="AC2254" s="7" t="s">
        <v>107</v>
      </c>
      <c r="AD2254" s="8"/>
      <c r="AE2254" s="8" t="s">
        <v>14</v>
      </c>
      <c r="AF2254" s="9"/>
      <c r="AG2254" s="20"/>
      <c r="AH2254" s="194" t="s">
        <v>112</v>
      </c>
      <c r="AI2254" s="195"/>
      <c r="AJ2254" s="196" t="s">
        <v>113</v>
      </c>
      <c r="AK2254" s="197"/>
      <c r="AL2254" s="20"/>
      <c r="AM2254" s="106" t="s">
        <v>135</v>
      </c>
      <c r="AN2254" s="107"/>
      <c r="AO2254" s="107" t="s">
        <v>136</v>
      </c>
      <c r="AP2254" s="108"/>
      <c r="AQ2254" s="23"/>
      <c r="AR2254" s="194" t="s">
        <v>116</v>
      </c>
      <c r="AS2254" s="195"/>
      <c r="AT2254" s="196" t="s">
        <v>0</v>
      </c>
      <c r="AU2254" s="197"/>
      <c r="AV2254" s="36"/>
      <c r="AW2254" s="7" t="s">
        <v>139</v>
      </c>
      <c r="AX2254" s="8"/>
      <c r="AY2254" s="8" t="s">
        <v>140</v>
      </c>
      <c r="AZ2254" s="9"/>
      <c r="BA2254" s="20"/>
      <c r="BB2254" s="194" t="s">
        <v>119</v>
      </c>
      <c r="BC2254" s="195"/>
      <c r="BD2254" s="196" t="s">
        <v>120</v>
      </c>
      <c r="BE2254" s="197"/>
      <c r="BF2254" s="36"/>
      <c r="BG2254" s="190" t="s">
        <v>143</v>
      </c>
      <c r="BH2254" s="191"/>
      <c r="BI2254" s="192" t="s">
        <v>144</v>
      </c>
      <c r="BJ2254" s="193"/>
      <c r="BK2254" s="36"/>
      <c r="BL2254" s="194" t="s">
        <v>123</v>
      </c>
      <c r="BM2254" s="195"/>
      <c r="BN2254" s="196" t="s">
        <v>124</v>
      </c>
      <c r="BO2254" s="197"/>
      <c r="BP2254" s="36"/>
      <c r="BQ2254" s="7" t="s">
        <v>147</v>
      </c>
      <c r="BR2254" s="8"/>
      <c r="BS2254" s="8" t="s">
        <v>148</v>
      </c>
      <c r="BT2254" s="9"/>
      <c r="BU2254" s="20"/>
      <c r="BV2254" s="194" t="s">
        <v>127</v>
      </c>
      <c r="BW2254" s="195"/>
      <c r="BX2254" s="196" t="s">
        <v>128</v>
      </c>
      <c r="BY2254" s="197"/>
      <c r="BZ2254" s="36"/>
      <c r="CA2254" s="7" t="s">
        <v>151</v>
      </c>
      <c r="CB2254" s="8"/>
      <c r="CC2254" s="8" t="s">
        <v>152</v>
      </c>
      <c r="CD2254" s="9"/>
      <c r="CE2254" s="36"/>
      <c r="CF2254" s="194" t="s">
        <v>131</v>
      </c>
      <c r="CG2254" s="195"/>
      <c r="CH2254" s="196" t="s">
        <v>132</v>
      </c>
      <c r="CI2254" s="197"/>
      <c r="CJ2254" s="23"/>
      <c r="CK2254" s="7" t="s">
        <v>156</v>
      </c>
      <c r="CL2254" s="8"/>
      <c r="CM2254" s="8" t="s">
        <v>157</v>
      </c>
      <c r="CN2254" s="9"/>
      <c r="CO2254" s="23"/>
      <c r="CP2254" s="194" t="s">
        <v>160</v>
      </c>
      <c r="CQ2254" s="195"/>
      <c r="CR2254" s="196" t="s">
        <v>132</v>
      </c>
      <c r="CS2254" s="197"/>
      <c r="CU2254" s="26" t="s">
        <v>15</v>
      </c>
      <c r="CW2254" s="52" t="s">
        <v>46</v>
      </c>
    </row>
    <row r="2255" spans="1:101" ht="18" customHeight="1" thickTop="1" thickBot="1">
      <c r="B2255" s="34">
        <v>6.45</v>
      </c>
      <c r="D2255" s="11">
        <v>1</v>
      </c>
      <c r="E2255" s="12">
        <v>0</v>
      </c>
      <c r="F2255" s="13">
        <v>0</v>
      </c>
      <c r="G2255" s="14">
        <v>0</v>
      </c>
      <c r="H2255" s="10"/>
      <c r="I2255" s="11">
        <v>1</v>
      </c>
      <c r="J2255" s="12">
        <v>0</v>
      </c>
      <c r="K2255" s="13">
        <v>0</v>
      </c>
      <c r="L2255" s="40">
        <f t="shared" ref="L2255" si="23948">$B2255*$J$4</f>
        <v>9.2044080000000008</v>
      </c>
      <c r="N2255" s="1">
        <f t="shared" ref="N2255" si="23949">D2255*I2255+F2255*I2258-E2255*J2255-G2255*J2258</f>
        <v>1</v>
      </c>
      <c r="O2255" s="4">
        <f t="shared" ref="O2255" si="23950">(D2255*J2255+E2255*I2255+F2255*J2258+G2255*I2258)</f>
        <v>0</v>
      </c>
      <c r="P2255" s="2">
        <f t="shared" ref="P2255" si="23951">D2255*K2255+F2255*K2258-E2255*L2255-G2255*L2258</f>
        <v>0</v>
      </c>
      <c r="Q2255" s="3">
        <f t="shared" ref="Q2255" si="23952">(D2255*L2255+E2255*K2255+F2255*L2258+G2255*K2258)</f>
        <v>9.2044080000000008</v>
      </c>
      <c r="S2255" s="11">
        <v>1</v>
      </c>
      <c r="T2255" s="12">
        <v>0</v>
      </c>
      <c r="U2255" s="13">
        <v>0</v>
      </c>
      <c r="V2255" s="13">
        <v>0</v>
      </c>
      <c r="W2255" s="20"/>
      <c r="X2255" s="1">
        <f t="shared" ref="X2255" si="23953">N2255*S2255+P2255*S2258-O2255*T2255-Q2255*T2258</f>
        <v>-106.12914745356802</v>
      </c>
      <c r="Y2255" s="4">
        <f t="shared" ref="Y2255" si="23954">(N2255*T2255+O2255*S2255+P2255*T2258+Q2255*S2258)</f>
        <v>0</v>
      </c>
      <c r="Z2255" s="2">
        <f t="shared" ref="Z2255" si="23955">N2255*U2255+P2255*U2258-O2255*V2255-Q2255*V2258</f>
        <v>0</v>
      </c>
      <c r="AA2255" s="3">
        <f t="shared" ref="AA2255" si="23956">(N2255*V2255+O2255*U2255+P2255*V2258+Q2255*U2258)</f>
        <v>9.2044080000000008</v>
      </c>
      <c r="AB2255" s="20"/>
      <c r="AC2255" s="11">
        <v>1</v>
      </c>
      <c r="AD2255" s="12">
        <v>0</v>
      </c>
      <c r="AE2255" s="13">
        <v>0</v>
      </c>
      <c r="AF2255" s="40">
        <f t="shared" ref="AF2255" si="23957">$B2255*$AD$4</f>
        <v>11.045560500000001</v>
      </c>
      <c r="AG2255" s="20"/>
      <c r="AH2255" s="1">
        <f t="shared" ref="AH2255" si="23958">X2255*AC2255+Z2255*AC2258-Y2255*AD2255-AA2255*AD2258</f>
        <v>-106.12914745356802</v>
      </c>
      <c r="AI2255" s="4">
        <f t="shared" ref="AI2255" si="23959">(X2255*AD2255+Y2255*AC2255+Z2255*AD2258+AA2255*AC2258)</f>
        <v>0</v>
      </c>
      <c r="AJ2255" s="2">
        <f t="shared" ref="AJ2255" si="23960">X2255*AE2255+Z2255*AE2258-Y2255*AF2255-AA2255*AF2258</f>
        <v>0</v>
      </c>
      <c r="AK2255" s="3">
        <f t="shared" ref="AK2255" si="23961">(X2255*AF2255+Y2255*AE2255+Z2255*AF2258+AA2255*AE2258)</f>
        <v>-1163.0515110118065</v>
      </c>
      <c r="AL2255" s="20"/>
      <c r="AM2255" s="11">
        <v>1</v>
      </c>
      <c r="AN2255" s="12">
        <v>0</v>
      </c>
      <c r="AO2255" s="13">
        <v>0</v>
      </c>
      <c r="AP2255" s="14">
        <v>0</v>
      </c>
      <c r="AR2255" s="1">
        <f t="shared" ref="AR2255" si="23962">AH2255*AM2255+AJ2255*AM2258-AI2255*AN2255-AK2255*AN2258</f>
        <v>14190.27680973323</v>
      </c>
      <c r="AS2255" s="4">
        <f t="shared" ref="AS2255" si="23963">(AH2255*AN2255+AI2255*AM2255+AJ2255*AN2258+AK2255*AM2258)</f>
        <v>0</v>
      </c>
      <c r="AT2255" s="2">
        <f t="shared" ref="AT2255" si="23964">AH2255*AO2255+AJ2255*AO2258-AI2255*AP2255-AK2255*AP2258</f>
        <v>0</v>
      </c>
      <c r="AU2255" s="3">
        <f t="shared" ref="AU2255" si="23965">(AH2255*AP2255+AI2255*AO2255+AJ2255*AP2258+AK2255*AO2258)</f>
        <v>-1163.0515110118065</v>
      </c>
      <c r="AV2255" s="20"/>
      <c r="AW2255" s="11">
        <v>1</v>
      </c>
      <c r="AX2255" s="12">
        <v>0</v>
      </c>
      <c r="AY2255" s="13">
        <v>0</v>
      </c>
      <c r="AZ2255" s="40">
        <f t="shared" ref="AZ2255" si="23966">$B2255*$AX$4</f>
        <v>11.045560500000001</v>
      </c>
      <c r="BA2255" s="20"/>
      <c r="BB2255" s="1">
        <f t="shared" ref="BB2255" si="23967">AR2255*AW2255+AT2255*AW2258-AS2255*AX2255-AU2255*AX2258</f>
        <v>14190.27680973323</v>
      </c>
      <c r="BC2255" s="4">
        <f t="shared" ref="BC2255" si="23968">(AR2255*AX2255+AS2255*AW2255+AT2255*AX2258+AU2255*AW2258)</f>
        <v>0</v>
      </c>
      <c r="BD2255" s="2">
        <f t="shared" ref="BD2255" si="23969">AR2255*AY2255+AT2255*AY2258-AS2255*AZ2255-AU2255*AZ2258</f>
        <v>0</v>
      </c>
      <c r="BE2255" s="3">
        <f t="shared" ref="BE2255" si="23970">(AR2255*AZ2255+AS2255*AY2255+AT2255*AZ2258+AU2255*AY2258)</f>
        <v>155576.50950264357</v>
      </c>
      <c r="BF2255" s="20"/>
      <c r="BG2255" s="11">
        <v>1</v>
      </c>
      <c r="BH2255" s="12">
        <v>0</v>
      </c>
      <c r="BI2255" s="13">
        <v>0</v>
      </c>
      <c r="BJ2255" s="14">
        <v>0</v>
      </c>
      <c r="BK2255" s="20"/>
      <c r="BL2255" s="1">
        <f t="shared" ref="BL2255" si="23971">BB2255*BG2255+BD2255*BG2258-BC2255*BH2255-BE2255*BH2258</f>
        <v>-1796548.5373345474</v>
      </c>
      <c r="BM2255" s="4">
        <f t="shared" ref="BM2255" si="23972">(BB2255*BH2255+BC2255*BG2255+BD2255*BH2258+BE2255*BG2258)</f>
        <v>0</v>
      </c>
      <c r="BN2255" s="2">
        <f t="shared" ref="BN2255" si="23973">BB2255*BI2255+BD2255*BI2258-BC2255*BJ2255-BE2255*BJ2258</f>
        <v>0</v>
      </c>
      <c r="BO2255" s="3">
        <f t="shared" ref="BO2255" si="23974">(BB2255*BJ2255+BC2255*BI2255+BD2255*BJ2258+BE2255*BI2258)</f>
        <v>155576.50950264357</v>
      </c>
      <c r="BP2255" s="20"/>
      <c r="BQ2255" s="11">
        <v>1</v>
      </c>
      <c r="BR2255" s="12">
        <v>0</v>
      </c>
      <c r="BS2255" s="13">
        <v>0</v>
      </c>
      <c r="BT2255" s="40">
        <f t="shared" ref="BT2255" si="23975">$B2255*BR$4</f>
        <v>9.2044080000000008</v>
      </c>
      <c r="BU2255" s="20"/>
      <c r="BV2255" s="1">
        <f t="shared" ref="BV2255" si="23976">BL2255*BQ2255+BN2255*BQ2258-BM2255*BR2255-BO2255*BR2258</f>
        <v>-1796548.5373345474</v>
      </c>
      <c r="BW2255" s="4">
        <f t="shared" ref="BW2255" si="23977">(BL2255*BR2255+BM2255*BQ2255+BN2255*BR2258+BO2255*BQ2258)</f>
        <v>0</v>
      </c>
      <c r="BX2255" s="2">
        <f t="shared" ref="BX2255" si="23978">BL2255*BS2255+BN2255*BS2258-BM2255*BT2255-BO2255*BT2258</f>
        <v>0</v>
      </c>
      <c r="BY2255" s="3">
        <f t="shared" ref="BY2255" si="23979">(BL2255*BT2255+BM2255*BS2255+BN2255*BT2258+BO2255*BS2258)</f>
        <v>-16380589.219927764</v>
      </c>
      <c r="BZ2255" s="20"/>
      <c r="CA2255" s="11">
        <v>1</v>
      </c>
      <c r="CB2255" s="12">
        <v>0</v>
      </c>
      <c r="CC2255" s="13">
        <v>0</v>
      </c>
      <c r="CD2255" s="14">
        <v>0</v>
      </c>
      <c r="CE2255" s="20"/>
      <c r="CF2255" s="1">
        <f t="shared" ref="CF2255" si="23980">BV2255*CA2255+BX2255*CA2258-BW2255*CB2255-BY2255*CB2258</f>
        <v>84257173.348277092</v>
      </c>
      <c r="CG2255" s="4">
        <f t="shared" ref="CG2255" si="23981">(BV2255*CB2255+BW2255*CA2255+BX2255*CB2258+BY2255*CA2258)</f>
        <v>0</v>
      </c>
      <c r="CH2255" s="2">
        <f t="shared" ref="CH2255" si="23982">BV2255*CC2255+BX2255*CC2258-BW2255*CD2255-BY2255*CD2258</f>
        <v>0</v>
      </c>
      <c r="CI2255" s="3">
        <f t="shared" ref="CI2255" si="23983">(BV2255*CD2255+BW2255*CC2255+BX2255*CD2258+BY2255*CC2258)</f>
        <v>-16380589.219927764</v>
      </c>
      <c r="CJ2255" s="28"/>
      <c r="CK2255" s="11">
        <v>1</v>
      </c>
      <c r="CL2255" s="12">
        <v>0</v>
      </c>
      <c r="CM2255" s="13">
        <v>0</v>
      </c>
      <c r="CN2255" s="14">
        <v>0</v>
      </c>
      <c r="CP2255" s="1">
        <f t="shared" ref="CP2255" si="23984">CF2255*CK2255+CH2255*CK2258-CG2255*CL2255-CI2255*CL2258</f>
        <v>84257173.348277092</v>
      </c>
      <c r="CQ2255" s="4">
        <f t="shared" ref="CQ2255" si="23985">(CF2255*CL2255+CG2255*CK2255+CH2255*CL2258+CI2255*CK2258)</f>
        <v>-16380589.219927764</v>
      </c>
      <c r="CR2255" s="2">
        <f t="shared" ref="CR2255" si="23986">CF2255*CM2255+CH2255*CM2258-CG2255*CN2255-CI2255*CN2258</f>
        <v>0</v>
      </c>
      <c r="CS2255" s="3">
        <f t="shared" ref="CS2255" si="23987">(CF2255*CN2255+CG2255*CM2255+CH2255*CN2258+CI2255*CM2258)</f>
        <v>-16380589.219927764</v>
      </c>
      <c r="CU2255" s="29">
        <f t="shared" ref="CU2255" si="23988">20*LOG(((1+$CL$4)/$CL$4)/((CP2255+CP2258)^2+(CQ2255+CQ2258)^2)^0.5)</f>
        <v>-167.03932454280309</v>
      </c>
      <c r="CW2255" s="53">
        <f t="shared" ref="CW2255" si="23989">((CP2255^2+CQ2255^2)^0.5)/((CP2258^2+CQ2258^2)^0.5)</f>
        <v>0.19441180577253156</v>
      </c>
    </row>
    <row r="2256" spans="1:101" ht="18" customHeight="1" thickBot="1">
      <c r="D2256" s="11"/>
      <c r="E2256" s="13"/>
      <c r="F2256" s="13"/>
      <c r="G2256" s="15"/>
      <c r="H2256" s="10"/>
      <c r="I2256" s="11"/>
      <c r="J2256" s="13"/>
      <c r="K2256" s="13"/>
      <c r="L2256" s="15"/>
      <c r="N2256" s="5"/>
      <c r="Q2256" s="6"/>
      <c r="S2256" s="11"/>
      <c r="T2256" s="13"/>
      <c r="U2256" s="13"/>
      <c r="V2256" s="15"/>
      <c r="W2256" s="20"/>
      <c r="X2256" s="5"/>
      <c r="AA2256" s="6"/>
      <c r="AB2256" s="20"/>
      <c r="AC2256" s="11"/>
      <c r="AD2256" s="13"/>
      <c r="AE2256" s="13"/>
      <c r="AF2256" s="15"/>
      <c r="AG2256" s="20"/>
      <c r="AH2256" s="5"/>
      <c r="AK2256" s="6"/>
      <c r="AL2256" s="20"/>
      <c r="AM2256" s="11"/>
      <c r="AN2256" s="13"/>
      <c r="AO2256" s="13"/>
      <c r="AP2256" s="15"/>
      <c r="AR2256" s="5"/>
      <c r="AU2256" s="6"/>
      <c r="AW2256" s="11"/>
      <c r="AX2256" s="13"/>
      <c r="AY2256" s="13"/>
      <c r="AZ2256" s="15"/>
      <c r="BA2256" s="20"/>
      <c r="BB2256" s="5"/>
      <c r="BE2256" s="6"/>
      <c r="BG2256" s="11"/>
      <c r="BH2256" s="13"/>
      <c r="BI2256" s="13"/>
      <c r="BJ2256" s="15"/>
      <c r="BL2256" s="5"/>
      <c r="BO2256" s="6"/>
      <c r="BQ2256" s="11"/>
      <c r="BR2256" s="13"/>
      <c r="BS2256" s="13"/>
      <c r="BT2256" s="15"/>
      <c r="BU2256" s="20"/>
      <c r="BV2256" s="5"/>
      <c r="BY2256" s="6"/>
      <c r="CA2256" s="11"/>
      <c r="CB2256" s="13"/>
      <c r="CC2256" s="13"/>
      <c r="CD2256" s="15"/>
      <c r="CF2256" s="5"/>
      <c r="CI2256" s="6"/>
      <c r="CK2256" s="11"/>
      <c r="CL2256" s="13"/>
      <c r="CM2256" s="13"/>
      <c r="CN2256" s="15"/>
      <c r="CP2256" s="5"/>
      <c r="CS2256" s="6"/>
      <c r="CW2256" s="54"/>
    </row>
    <row r="2257" spans="1:101" ht="18" customHeight="1" thickBot="1">
      <c r="D2257" s="11" t="s">
        <v>101</v>
      </c>
      <c r="E2257" s="13"/>
      <c r="F2257" s="13" t="s">
        <v>102</v>
      </c>
      <c r="G2257" s="15"/>
      <c r="H2257" s="10"/>
      <c r="I2257" s="11" t="s">
        <v>106</v>
      </c>
      <c r="J2257" s="13"/>
      <c r="K2257" s="13" t="s">
        <v>105</v>
      </c>
      <c r="L2257" s="15"/>
      <c r="N2257" s="194" t="s">
        <v>16</v>
      </c>
      <c r="O2257" s="195"/>
      <c r="P2257" s="196" t="s">
        <v>17</v>
      </c>
      <c r="Q2257" s="197"/>
      <c r="S2257" s="11" t="s">
        <v>4</v>
      </c>
      <c r="T2257" s="13"/>
      <c r="U2257" s="13" t="s">
        <v>5</v>
      </c>
      <c r="V2257" s="15"/>
      <c r="W2257" s="20"/>
      <c r="X2257" s="194" t="s">
        <v>111</v>
      </c>
      <c r="Y2257" s="195"/>
      <c r="Z2257" s="196" t="s">
        <v>110</v>
      </c>
      <c r="AA2257" s="197"/>
      <c r="AB2257" s="20"/>
      <c r="AC2257" s="11" t="s">
        <v>18</v>
      </c>
      <c r="AD2257" s="13"/>
      <c r="AE2257" s="13" t="s">
        <v>19</v>
      </c>
      <c r="AF2257" s="15"/>
      <c r="AG2257" s="20"/>
      <c r="AH2257" s="194" t="s">
        <v>114</v>
      </c>
      <c r="AI2257" s="195"/>
      <c r="AJ2257" s="196" t="s">
        <v>115</v>
      </c>
      <c r="AK2257" s="197"/>
      <c r="AL2257" s="20"/>
      <c r="AM2257" s="11" t="s">
        <v>138</v>
      </c>
      <c r="AN2257" s="13"/>
      <c r="AO2257" s="13" t="s">
        <v>137</v>
      </c>
      <c r="AP2257" s="15"/>
      <c r="AR2257" s="194" t="s">
        <v>117</v>
      </c>
      <c r="AS2257" s="195"/>
      <c r="AT2257" s="196" t="s">
        <v>118</v>
      </c>
      <c r="AU2257" s="197"/>
      <c r="AV2257" s="36"/>
      <c r="AW2257" s="11" t="s">
        <v>142</v>
      </c>
      <c r="AX2257" s="13"/>
      <c r="AY2257" s="13" t="s">
        <v>141</v>
      </c>
      <c r="AZ2257" s="15"/>
      <c r="BA2257" s="20"/>
      <c r="BB2257" s="194" t="s">
        <v>122</v>
      </c>
      <c r="BC2257" s="195"/>
      <c r="BD2257" s="196" t="s">
        <v>121</v>
      </c>
      <c r="BE2257" s="197"/>
      <c r="BF2257" s="36"/>
      <c r="BG2257" s="11" t="s">
        <v>145</v>
      </c>
      <c r="BH2257" s="13"/>
      <c r="BI2257" s="13" t="s">
        <v>146</v>
      </c>
      <c r="BJ2257" s="15"/>
      <c r="BK2257" s="36"/>
      <c r="BL2257" s="194" t="s">
        <v>125</v>
      </c>
      <c r="BM2257" s="195"/>
      <c r="BN2257" s="196" t="s">
        <v>126</v>
      </c>
      <c r="BO2257" s="197"/>
      <c r="BP2257" s="36"/>
      <c r="BQ2257" s="11" t="s">
        <v>150</v>
      </c>
      <c r="BR2257" s="13"/>
      <c r="BS2257" s="13" t="s">
        <v>149</v>
      </c>
      <c r="BT2257" s="15"/>
      <c r="BU2257" s="20"/>
      <c r="BV2257" s="194" t="s">
        <v>129</v>
      </c>
      <c r="BW2257" s="195"/>
      <c r="BX2257" s="196" t="s">
        <v>130</v>
      </c>
      <c r="BY2257" s="197"/>
      <c r="BZ2257" s="36"/>
      <c r="CA2257" s="11" t="s">
        <v>154</v>
      </c>
      <c r="CB2257" s="13"/>
      <c r="CC2257" s="13" t="s">
        <v>153</v>
      </c>
      <c r="CD2257" s="15"/>
      <c r="CE2257" s="36"/>
      <c r="CF2257" s="194" t="s">
        <v>134</v>
      </c>
      <c r="CG2257" s="195"/>
      <c r="CH2257" s="196" t="s">
        <v>133</v>
      </c>
      <c r="CI2257" s="197"/>
      <c r="CK2257" s="11" t="s">
        <v>159</v>
      </c>
      <c r="CL2257" s="13"/>
      <c r="CM2257" s="13" t="s">
        <v>158</v>
      </c>
      <c r="CN2257" s="15"/>
      <c r="CP2257" s="109" t="s">
        <v>161</v>
      </c>
      <c r="CQ2257" s="110"/>
      <c r="CR2257" s="111" t="s">
        <v>162</v>
      </c>
      <c r="CS2257" s="112"/>
      <c r="CU2257" s="38" t="s">
        <v>29</v>
      </c>
      <c r="CW2257" s="55" t="s">
        <v>47</v>
      </c>
    </row>
    <row r="2258" spans="1:101" ht="18" customHeight="1" thickTop="1" thickBot="1">
      <c r="D2258" s="16">
        <v>0</v>
      </c>
      <c r="E2258" s="17">
        <f t="shared" ref="E2258" si="23990">$B2255*$E$4</f>
        <v>5.2533960000000004</v>
      </c>
      <c r="F2258" s="18">
        <v>1</v>
      </c>
      <c r="G2258" s="19">
        <v>0</v>
      </c>
      <c r="H2258" s="10"/>
      <c r="I2258" s="16">
        <v>0</v>
      </c>
      <c r="J2258" s="17">
        <v>0</v>
      </c>
      <c r="K2258" s="18">
        <v>1</v>
      </c>
      <c r="L2258" s="19">
        <v>0</v>
      </c>
      <c r="N2258" s="1">
        <f t="shared" ref="N2258" si="23991">D2258*I2255+F2258*I2258-E2258*J2255-G2258*J2258</f>
        <v>0</v>
      </c>
      <c r="O2258" s="4">
        <f t="shared" ref="O2258" si="23992">(D2258*J2255+E2258*I2255+F2258*J2258+G2258*I2258)</f>
        <v>5.2533960000000004</v>
      </c>
      <c r="P2258" s="2">
        <f t="shared" ref="P2258" si="23993">D2258*K2255+F2258*K2258-E2258*L2255-G2258*L2258</f>
        <v>-47.354400169568009</v>
      </c>
      <c r="Q2258" s="3">
        <f t="shared" ref="Q2258" si="23994">(D2258*L2255+E2258*K2255+F2258*L2258+G2258*K2258)</f>
        <v>0</v>
      </c>
      <c r="S2258" s="16">
        <v>0</v>
      </c>
      <c r="T2258" s="17">
        <f t="shared" ref="T2258" si="23995">$B2255*$T$4</f>
        <v>11.638896000000001</v>
      </c>
      <c r="U2258" s="18">
        <v>1</v>
      </c>
      <c r="V2258" s="19">
        <v>0</v>
      </c>
      <c r="W2258" s="20"/>
      <c r="X2258" s="1">
        <f t="shared" ref="X2258" si="23996">N2258*S2255+P2258*S2258-O2258*T2255-Q2258*T2258</f>
        <v>0</v>
      </c>
      <c r="Y2258" s="4">
        <f t="shared" ref="Y2258" si="23997">(N2258*T2255+O2258*S2255+P2258*T2258+Q2258*S2258)</f>
        <v>-545.89954271598447</v>
      </c>
      <c r="Z2258" s="2">
        <f t="shared" ref="Z2258" si="23998">N2258*U2255+P2258*U2258-O2258*V2255-Q2258*V2258</f>
        <v>-47.354400169568009</v>
      </c>
      <c r="AA2258" s="3">
        <f t="shared" ref="AA2258" si="23999">(N2258*V2255+O2258*U2255+P2258*V2258+Q2258*U2258)</f>
        <v>0</v>
      </c>
      <c r="AB2258" s="20"/>
      <c r="AC2258" s="16">
        <v>0</v>
      </c>
      <c r="AD2258" s="17">
        <v>0</v>
      </c>
      <c r="AE2258" s="18">
        <v>1</v>
      </c>
      <c r="AF2258" s="19">
        <v>0</v>
      </c>
      <c r="AG2258" s="20"/>
      <c r="AH2258" s="1">
        <f t="shared" ref="AH2258" si="24000">X2258*AC2255+Z2258*AC2258-Y2258*AD2255-AA2258*AD2258</f>
        <v>0</v>
      </c>
      <c r="AI2258" s="4">
        <f t="shared" ref="AI2258" si="24001">(X2258*AD2255+Y2258*AC2255+Z2258*AD2258+AA2258*AC2258)</f>
        <v>-545.89954271598447</v>
      </c>
      <c r="AJ2258" s="2">
        <f t="shared" ref="AJ2258" si="24002">X2258*AE2255+Z2258*AE2258-Y2258*AF2255-AA2258*AF2258</f>
        <v>5982.4120258221728</v>
      </c>
      <c r="AK2258" s="3">
        <f t="shared" ref="AK2258" si="24003">(X2258*AF2255+Y2258*AE2255+Z2258*AF2258+AA2258*AE2258)</f>
        <v>0</v>
      </c>
      <c r="AL2258" s="20"/>
      <c r="AM2258" s="16">
        <v>0</v>
      </c>
      <c r="AN2258" s="17">
        <f t="shared" ref="AN2258" si="24004">$B2255*$AN$4</f>
        <v>12.292152</v>
      </c>
      <c r="AO2258" s="18">
        <v>1</v>
      </c>
      <c r="AP2258" s="19">
        <v>0</v>
      </c>
      <c r="AR2258" s="1">
        <f t="shared" ref="AR2258" si="24005">AH2258*AM2255+AJ2258*AM2258-AI2258*AN2255-AK2258*AN2258</f>
        <v>0</v>
      </c>
      <c r="AS2258" s="4">
        <f t="shared" ref="AS2258" si="24006">(AH2258*AN2255+AI2258*AM2255+AJ2258*AN2258+AK2258*AM2258)</f>
        <v>72990.818405318088</v>
      </c>
      <c r="AT2258" s="2">
        <f t="shared" ref="AT2258" si="24007">AH2258*AO2255+AJ2258*AO2258-AI2258*AP2255-AK2258*AP2258</f>
        <v>5982.4120258221728</v>
      </c>
      <c r="AU2258" s="3">
        <f t="shared" ref="AU2258" si="24008">(AH2258*AP2255+AI2258*AO2255+AJ2258*AP2258+AK2258*AO2258)</f>
        <v>0</v>
      </c>
      <c r="AV2258" s="20"/>
      <c r="AW2258" s="16">
        <v>0</v>
      </c>
      <c r="AX2258" s="17">
        <v>0</v>
      </c>
      <c r="AY2258" s="18">
        <v>1</v>
      </c>
      <c r="AZ2258" s="19">
        <v>0</v>
      </c>
      <c r="BA2258" s="20"/>
      <c r="BB2258" s="1">
        <f t="shared" ref="BB2258" si="24009">AR2258*AW2255+AT2258*AW2258-AS2258*AX2255-AU2258*AX2258</f>
        <v>0</v>
      </c>
      <c r="BC2258" s="4">
        <f t="shared" ref="BC2258" si="24010">(AR2258*AX2255+AS2258*AW2255+AT2258*AX2258+AU2258*AW2258)</f>
        <v>72990.818405318088</v>
      </c>
      <c r="BD2258" s="2">
        <f t="shared" ref="BD2258" si="24011">AR2258*AY2255+AT2258*AY2258-AS2258*AZ2255-AU2258*AZ2258</f>
        <v>-800242.08861463226</v>
      </c>
      <c r="BE2258" s="3">
        <f t="shared" ref="BE2258" si="24012">(AR2258*AZ2255+AS2258*AY2255+AT2258*AZ2258+AU2258*AY2258)</f>
        <v>0</v>
      </c>
      <c r="BF2258" s="20"/>
      <c r="BG2258" s="16">
        <v>0</v>
      </c>
      <c r="BH2258" s="17">
        <f t="shared" ref="BH2258" si="24013">$B2255*$BH$4</f>
        <v>11.638896000000001</v>
      </c>
      <c r="BI2258" s="18">
        <v>1</v>
      </c>
      <c r="BJ2258" s="19">
        <v>0</v>
      </c>
      <c r="BK2258" s="20"/>
      <c r="BL2258" s="1">
        <f t="shared" ref="BL2258" si="24014">BB2258*BG2255+BD2258*BG2258-BC2258*BH2255-BE2258*BH2258</f>
        <v>0</v>
      </c>
      <c r="BM2258" s="4">
        <f t="shared" ref="BM2258" si="24015">(BB2258*BH2255+BC2258*BG2255+BD2258*BH2258+BE2258*BG2258)</f>
        <v>-9240943.6258031707</v>
      </c>
      <c r="BN2258" s="2">
        <f t="shared" ref="BN2258" si="24016">BB2258*BI2255+BD2258*BI2258-BC2258*BJ2255-BE2258*BJ2258</f>
        <v>-800242.08861463226</v>
      </c>
      <c r="BO2258" s="3">
        <f t="shared" ref="BO2258" si="24017">(BB2258*BJ2255+BC2258*BI2255+BD2258*BJ2258+BE2258*BI2258)</f>
        <v>0</v>
      </c>
      <c r="BP2258" s="20"/>
      <c r="BQ2258" s="16">
        <v>0</v>
      </c>
      <c r="BR2258" s="17">
        <v>0</v>
      </c>
      <c r="BS2258" s="18">
        <v>1</v>
      </c>
      <c r="BT2258" s="19">
        <v>0</v>
      </c>
      <c r="BU2258" s="20"/>
      <c r="BV2258" s="1">
        <f t="shared" ref="BV2258" si="24018">BL2258*BQ2255+BN2258*BQ2258-BM2258*BR2255-BO2258*BR2258</f>
        <v>0</v>
      </c>
      <c r="BW2258" s="4">
        <f t="shared" ref="BW2258" si="24019">(BL2258*BR2255+BM2258*BQ2255+BN2258*BR2258+BO2258*BQ2258)</f>
        <v>-9240943.6258031707</v>
      </c>
      <c r="BX2258" s="2">
        <f t="shared" ref="BX2258" si="24020">BL2258*BS2255+BN2258*BS2258-BM2258*BT2255-BO2258*BT2258</f>
        <v>84257173.348277092</v>
      </c>
      <c r="BY2258" s="3">
        <f t="shared" ref="BY2258" si="24021">(BL2258*BT2255+BM2258*BS2255+BN2258*BT2258+BO2258*BS2258)</f>
        <v>0</v>
      </c>
      <c r="BZ2258" s="20"/>
      <c r="CA2258" s="16">
        <v>0</v>
      </c>
      <c r="CB2258" s="17">
        <f t="shared" ref="CB2258" si="24022">$B2255*$CB$4</f>
        <v>5.2533960000000004</v>
      </c>
      <c r="CC2258" s="18">
        <v>1</v>
      </c>
      <c r="CD2258" s="19">
        <v>0</v>
      </c>
      <c r="CE2258" s="20"/>
      <c r="CF2258" s="1">
        <f t="shared" ref="CF2258" si="24023">BV2258*CA2255+BX2258*CA2258-BW2258*CB2255-BY2258*CB2258</f>
        <v>0</v>
      </c>
      <c r="CG2258" s="4">
        <f t="shared" ref="CG2258" si="24024">(BV2258*CB2255+BW2258*CA2255+BX2258*CB2258+BY2258*CA2258)</f>
        <v>433395353.81334233</v>
      </c>
      <c r="CH2258" s="2">
        <f t="shared" ref="CH2258" si="24025">BV2258*CC2255+BX2258*CC2258-BW2258*CD2255-BY2258*CD2258</f>
        <v>84257173.348277092</v>
      </c>
      <c r="CI2258" s="3">
        <f t="shared" ref="CI2258" si="24026">(BV2258*CD2255+BW2258*CC2255+BX2258*CD2258+BY2258*CC2258)</f>
        <v>0</v>
      </c>
      <c r="CK2258" s="16">
        <f t="shared" ref="CK2258" si="24027">1/$CL$4</f>
        <v>1</v>
      </c>
      <c r="CL2258" s="17">
        <v>0</v>
      </c>
      <c r="CM2258" s="18">
        <v>1</v>
      </c>
      <c r="CN2258" s="19">
        <v>0</v>
      </c>
      <c r="CP2258" s="1">
        <f t="shared" ref="CP2258" si="24028">CF2258*CK2255+CH2258*CK2258-CG2258*CL2255-CI2258*CL2258</f>
        <v>84257173.348277092</v>
      </c>
      <c r="CQ2258" s="4">
        <f t="shared" ref="CQ2258" si="24029">(CF2258*CL2255+CG2258*CK2255+CH2258*CL2258+CI2258*CK2258)</f>
        <v>433395353.81334233</v>
      </c>
      <c r="CR2258" s="2">
        <f t="shared" ref="CR2258" si="24030">CF2258*CM2255+CH2258*CM2258-CG2258*CN2255-CI2258*CN2258</f>
        <v>84257173.348277092</v>
      </c>
      <c r="CS2258" s="3">
        <f t="shared" ref="CS2258" si="24031">(CF2258*CN2255+CG2258*CM2255+CH2258*CN2258+CI2258*CM2258)</f>
        <v>0</v>
      </c>
      <c r="CU2258" s="39">
        <f t="shared" ref="CU2258" si="24032">(180/PI())*ATAN(-1*(CQ2255/CP2255))</f>
        <v>11.001738911093856</v>
      </c>
      <c r="CW2258" s="56">
        <f t="shared" ref="CW2258" si="24033">20*LOG(((1-(10^(CU2255/20)^2)*(1-((1-CW2255)/(1+CW2255))^2))^0.5))</f>
        <v>0</v>
      </c>
    </row>
    <row r="2259" spans="1:101" ht="18" customHeight="1"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  <c r="T2259" s="20"/>
      <c r="U2259" s="20"/>
      <c r="V2259" s="20"/>
      <c r="W2259" s="20"/>
      <c r="X2259" s="20"/>
      <c r="Y2259" s="20"/>
      <c r="Z2259" s="20"/>
      <c r="AA2259" s="20"/>
      <c r="AB2259" s="30"/>
      <c r="AC2259" s="20"/>
      <c r="AD2259" s="20"/>
      <c r="AE2259" s="20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</row>
    <row r="2260" spans="1:101" ht="18" customHeight="1"/>
    <row r="2261" spans="1:101" ht="18" customHeight="1" thickBot="1">
      <c r="A2261" s="23"/>
      <c r="B2261" s="23"/>
      <c r="C2261" s="23"/>
      <c r="D2261" s="20" t="s">
        <v>6</v>
      </c>
      <c r="E2261" s="20"/>
      <c r="F2261" s="20"/>
      <c r="G2261" s="20"/>
      <c r="H2261" s="20"/>
      <c r="I2261" s="20" t="s">
        <v>7</v>
      </c>
      <c r="J2261" s="20"/>
      <c r="K2261" s="20"/>
      <c r="L2261" s="20"/>
      <c r="M2261" s="23"/>
      <c r="N2261" s="23"/>
      <c r="O2261" s="24" t="s">
        <v>8</v>
      </c>
      <c r="P2261" s="23"/>
      <c r="Q2261" s="23"/>
      <c r="R2261" s="23"/>
      <c r="S2261" s="20"/>
      <c r="T2261" s="20" t="s">
        <v>9</v>
      </c>
      <c r="U2261" s="23"/>
      <c r="V2261" s="23"/>
      <c r="W2261" s="23"/>
      <c r="X2261" s="23"/>
      <c r="Y2261" s="24" t="s">
        <v>10</v>
      </c>
      <c r="Z2261" s="23"/>
      <c r="AA2261" s="23"/>
      <c r="AB2261" s="23"/>
      <c r="AC2261" s="24" t="s">
        <v>11</v>
      </c>
      <c r="AD2261" s="20"/>
      <c r="AE2261" s="20"/>
      <c r="AF2261" s="20"/>
      <c r="AG2261" s="20"/>
      <c r="AH2261" s="23"/>
      <c r="AI2261" s="24" t="s">
        <v>12</v>
      </c>
      <c r="AJ2261" s="23"/>
      <c r="AK2261" s="23"/>
      <c r="AL2261" s="20"/>
      <c r="AM2261" s="24" t="s">
        <v>21</v>
      </c>
      <c r="AN2261" s="20"/>
      <c r="AO2261" s="23"/>
      <c r="AP2261" s="23"/>
      <c r="AQ2261" s="23"/>
      <c r="AR2261" s="23"/>
      <c r="AS2261" s="24" t="s">
        <v>87</v>
      </c>
      <c r="AT2261" s="23"/>
      <c r="AU2261" s="23"/>
      <c r="AV2261" s="23"/>
      <c r="AW2261" s="24" t="s">
        <v>22</v>
      </c>
      <c r="AX2261" s="20"/>
      <c r="AY2261" s="20"/>
      <c r="AZ2261" s="20"/>
      <c r="BA2261" s="20"/>
      <c r="BB2261" s="23"/>
      <c r="BC2261" s="24" t="s">
        <v>13</v>
      </c>
      <c r="BD2261" s="23"/>
      <c r="BE2261" s="23"/>
      <c r="BF2261" s="23"/>
      <c r="BG2261" s="24" t="s">
        <v>23</v>
      </c>
      <c r="BH2261" s="20"/>
      <c r="BI2261" s="23"/>
      <c r="BJ2261" s="23"/>
      <c r="BK2261" s="23"/>
      <c r="BL2261" s="23"/>
      <c r="BM2261" s="24" t="s">
        <v>24</v>
      </c>
      <c r="BN2261" s="23"/>
      <c r="BO2261" s="23"/>
      <c r="BP2261" s="23"/>
      <c r="BQ2261" s="24" t="s">
        <v>22</v>
      </c>
      <c r="BR2261" s="20"/>
      <c r="BS2261" s="20"/>
      <c r="BT2261" s="20"/>
      <c r="BU2261" s="20"/>
      <c r="BV2261" s="23"/>
      <c r="BW2261" s="24" t="s">
        <v>25</v>
      </c>
      <c r="BX2261" s="23"/>
      <c r="BY2261" s="23"/>
      <c r="BZ2261" s="23"/>
      <c r="CA2261" s="24" t="s">
        <v>23</v>
      </c>
      <c r="CB2261" s="20"/>
      <c r="CC2261" s="23"/>
      <c r="CD2261" s="23"/>
      <c r="CE2261" s="23"/>
      <c r="CF2261" s="23"/>
      <c r="CG2261" s="24" t="s">
        <v>88</v>
      </c>
      <c r="CH2261" s="23"/>
      <c r="CI2261" s="23"/>
      <c r="CJ2261" s="23"/>
      <c r="CK2261" s="24" t="s">
        <v>155</v>
      </c>
      <c r="CL2261" s="24"/>
      <c r="CM2261" s="23"/>
      <c r="CN2261" s="23"/>
      <c r="CO2261" s="23"/>
      <c r="CP2261" s="23"/>
      <c r="CQ2261" s="24" t="s">
        <v>89</v>
      </c>
      <c r="CR2261" s="23"/>
      <c r="CS2261" s="23"/>
    </row>
    <row r="2262" spans="1:101" ht="18" customHeight="1" thickBot="1">
      <c r="A2262" s="23"/>
      <c r="B2262" s="33"/>
      <c r="C2262" s="23"/>
      <c r="D2262" s="7" t="s">
        <v>99</v>
      </c>
      <c r="E2262" s="8"/>
      <c r="F2262" s="8" t="s">
        <v>100</v>
      </c>
      <c r="G2262" s="9"/>
      <c r="H2262" s="10"/>
      <c r="I2262" s="7" t="s">
        <v>103</v>
      </c>
      <c r="J2262" s="8"/>
      <c r="K2262" s="8" t="s">
        <v>104</v>
      </c>
      <c r="L2262" s="9"/>
      <c r="M2262" s="23"/>
      <c r="N2262" s="194" t="s">
        <v>74</v>
      </c>
      <c r="O2262" s="195"/>
      <c r="P2262" s="196" t="s">
        <v>75</v>
      </c>
      <c r="Q2262" s="197"/>
      <c r="R2262" s="23"/>
      <c r="S2262" s="7" t="s">
        <v>2</v>
      </c>
      <c r="T2262" s="8"/>
      <c r="U2262" s="8" t="s">
        <v>3</v>
      </c>
      <c r="V2262" s="9"/>
      <c r="W2262" s="20"/>
      <c r="X2262" s="194" t="s">
        <v>108</v>
      </c>
      <c r="Y2262" s="195"/>
      <c r="Z2262" s="196" t="s">
        <v>109</v>
      </c>
      <c r="AA2262" s="197"/>
      <c r="AB2262" s="20"/>
      <c r="AC2262" s="7" t="s">
        <v>107</v>
      </c>
      <c r="AD2262" s="8"/>
      <c r="AE2262" s="8" t="s">
        <v>14</v>
      </c>
      <c r="AF2262" s="9"/>
      <c r="AG2262" s="20"/>
      <c r="AH2262" s="194" t="s">
        <v>112</v>
      </c>
      <c r="AI2262" s="195"/>
      <c r="AJ2262" s="196" t="s">
        <v>113</v>
      </c>
      <c r="AK2262" s="197"/>
      <c r="AL2262" s="20"/>
      <c r="AM2262" s="106" t="s">
        <v>135</v>
      </c>
      <c r="AN2262" s="107"/>
      <c r="AO2262" s="107" t="s">
        <v>136</v>
      </c>
      <c r="AP2262" s="108"/>
      <c r="AQ2262" s="23"/>
      <c r="AR2262" s="194" t="s">
        <v>116</v>
      </c>
      <c r="AS2262" s="195"/>
      <c r="AT2262" s="196" t="s">
        <v>0</v>
      </c>
      <c r="AU2262" s="197"/>
      <c r="AV2262" s="36"/>
      <c r="AW2262" s="7" t="s">
        <v>139</v>
      </c>
      <c r="AX2262" s="8"/>
      <c r="AY2262" s="8" t="s">
        <v>140</v>
      </c>
      <c r="AZ2262" s="9"/>
      <c r="BA2262" s="20"/>
      <c r="BB2262" s="194" t="s">
        <v>119</v>
      </c>
      <c r="BC2262" s="195"/>
      <c r="BD2262" s="196" t="s">
        <v>120</v>
      </c>
      <c r="BE2262" s="197"/>
      <c r="BF2262" s="36"/>
      <c r="BG2262" s="190" t="s">
        <v>143</v>
      </c>
      <c r="BH2262" s="191"/>
      <c r="BI2262" s="192" t="s">
        <v>144</v>
      </c>
      <c r="BJ2262" s="193"/>
      <c r="BK2262" s="36"/>
      <c r="BL2262" s="194" t="s">
        <v>123</v>
      </c>
      <c r="BM2262" s="195"/>
      <c r="BN2262" s="196" t="s">
        <v>124</v>
      </c>
      <c r="BO2262" s="197"/>
      <c r="BP2262" s="36"/>
      <c r="BQ2262" s="7" t="s">
        <v>147</v>
      </c>
      <c r="BR2262" s="8"/>
      <c r="BS2262" s="8" t="s">
        <v>148</v>
      </c>
      <c r="BT2262" s="9"/>
      <c r="BU2262" s="20"/>
      <c r="BV2262" s="194" t="s">
        <v>127</v>
      </c>
      <c r="BW2262" s="195"/>
      <c r="BX2262" s="196" t="s">
        <v>128</v>
      </c>
      <c r="BY2262" s="197"/>
      <c r="BZ2262" s="36"/>
      <c r="CA2262" s="7" t="s">
        <v>151</v>
      </c>
      <c r="CB2262" s="8"/>
      <c r="CC2262" s="8" t="s">
        <v>152</v>
      </c>
      <c r="CD2262" s="9"/>
      <c r="CE2262" s="36"/>
      <c r="CF2262" s="194" t="s">
        <v>131</v>
      </c>
      <c r="CG2262" s="195"/>
      <c r="CH2262" s="196" t="s">
        <v>132</v>
      </c>
      <c r="CI2262" s="197"/>
      <c r="CJ2262" s="23"/>
      <c r="CK2262" s="7" t="s">
        <v>156</v>
      </c>
      <c r="CL2262" s="8"/>
      <c r="CM2262" s="8" t="s">
        <v>157</v>
      </c>
      <c r="CN2262" s="9"/>
      <c r="CO2262" s="23"/>
      <c r="CP2262" s="194" t="s">
        <v>160</v>
      </c>
      <c r="CQ2262" s="195"/>
      <c r="CR2262" s="196" t="s">
        <v>132</v>
      </c>
      <c r="CS2262" s="197"/>
      <c r="CU2262" s="26" t="s">
        <v>15</v>
      </c>
      <c r="CW2262" s="52" t="s">
        <v>46</v>
      </c>
    </row>
    <row r="2263" spans="1:101" ht="18" customHeight="1" thickTop="1" thickBot="1">
      <c r="B2263" s="34">
        <v>6.4999999999999902</v>
      </c>
      <c r="D2263" s="11">
        <v>1</v>
      </c>
      <c r="E2263" s="12">
        <v>0</v>
      </c>
      <c r="F2263" s="13">
        <v>0</v>
      </c>
      <c r="G2263" s="14">
        <v>0</v>
      </c>
      <c r="H2263" s="10"/>
      <c r="I2263" s="11">
        <v>1</v>
      </c>
      <c r="J2263" s="12">
        <v>0</v>
      </c>
      <c r="K2263" s="13">
        <v>0</v>
      </c>
      <c r="L2263" s="40">
        <f t="shared" ref="L2263" si="24034">$B2263*$J$4</f>
        <v>9.2757599999999858</v>
      </c>
      <c r="N2263" s="1">
        <f t="shared" ref="N2263" si="24035">D2263*I2263+F2263*I2266-E2263*J2263-G2263*J2266</f>
        <v>1</v>
      </c>
      <c r="O2263" s="4">
        <f t="shared" ref="O2263" si="24036">(D2263*J2263+E2263*I2263+F2263*J2266+G2263*I2266)</f>
        <v>0</v>
      </c>
      <c r="P2263" s="2">
        <f t="shared" ref="P2263" si="24037">D2263*K2263+F2263*K2266-E2263*L2263-G2263*L2266</f>
        <v>0</v>
      </c>
      <c r="Q2263" s="3">
        <f t="shared" ref="Q2263" si="24038">(D2263*L2263+E2263*K2263+F2263*L2266+G2263*K2266)</f>
        <v>9.2757599999999858</v>
      </c>
      <c r="S2263" s="11">
        <v>1</v>
      </c>
      <c r="T2263" s="12">
        <v>0</v>
      </c>
      <c r="U2263" s="13">
        <v>0</v>
      </c>
      <c r="V2263" s="13">
        <v>0</v>
      </c>
      <c r="W2263" s="20"/>
      <c r="X2263" s="1">
        <f t="shared" ref="X2263" si="24039">N2263*S2263+P2263*S2266-O2263*T2263-Q2263*T2266</f>
        <v>-107.79650213119967</v>
      </c>
      <c r="Y2263" s="4">
        <f t="shared" ref="Y2263" si="24040">(N2263*T2263+O2263*S2263+P2263*T2266+Q2263*S2266)</f>
        <v>0</v>
      </c>
      <c r="Z2263" s="2">
        <f t="shared" ref="Z2263" si="24041">N2263*U2263+P2263*U2266-O2263*V2263-Q2263*V2266</f>
        <v>0</v>
      </c>
      <c r="AA2263" s="3">
        <f t="shared" ref="AA2263" si="24042">(N2263*V2263+O2263*U2263+P2263*V2266+Q2263*U2266)</f>
        <v>9.2757599999999858</v>
      </c>
      <c r="AB2263" s="20"/>
      <c r="AC2263" s="11">
        <v>1</v>
      </c>
      <c r="AD2263" s="12">
        <v>0</v>
      </c>
      <c r="AE2263" s="13">
        <v>0</v>
      </c>
      <c r="AF2263" s="40">
        <f t="shared" ref="AF2263" si="24043">$B2263*$AD$4</f>
        <v>11.131184999999984</v>
      </c>
      <c r="AG2263" s="20"/>
      <c r="AH2263" s="1">
        <f t="shared" ref="AH2263" si="24044">X2263*AC2263+Z2263*AC2266-Y2263*AD2263-AA2263*AD2266</f>
        <v>-107.79650213119967</v>
      </c>
      <c r="AI2263" s="4">
        <f t="shared" ref="AI2263" si="24045">(X2263*AD2263+Y2263*AC2263+Z2263*AD2266+AA2263*AC2266)</f>
        <v>0</v>
      </c>
      <c r="AJ2263" s="2">
        <f t="shared" ref="AJ2263" si="24046">X2263*AE2263+Z2263*AE2266-Y2263*AF2263-AA2263*AF2266</f>
        <v>0</v>
      </c>
      <c r="AK2263" s="3">
        <f t="shared" ref="AK2263" si="24047">(X2263*AF2263+Y2263*AE2263+Z2263*AF2266+AA2263*AE2266)</f>
        <v>-1190.6270475752763</v>
      </c>
      <c r="AL2263" s="20"/>
      <c r="AM2263" s="11">
        <v>1</v>
      </c>
      <c r="AN2263" s="12">
        <v>0</v>
      </c>
      <c r="AO2263" s="13">
        <v>0</v>
      </c>
      <c r="AP2263" s="14">
        <v>0</v>
      </c>
      <c r="AR2263" s="1">
        <f t="shared" ref="AR2263" si="24048">AH2263*AM2263+AJ2263*AM2266-AI2263*AN2263-AK2263*AN2266</f>
        <v>14641.024612084657</v>
      </c>
      <c r="AS2263" s="4">
        <f t="shared" ref="AS2263" si="24049">(AH2263*AN2263+AI2263*AM2263+AJ2263*AN2266+AK2263*AM2266)</f>
        <v>0</v>
      </c>
      <c r="AT2263" s="2">
        <f t="shared" ref="AT2263" si="24050">AH2263*AO2263+AJ2263*AO2266-AI2263*AP2263-AK2263*AP2266</f>
        <v>0</v>
      </c>
      <c r="AU2263" s="3">
        <f t="shared" ref="AU2263" si="24051">(AH2263*AP2263+AI2263*AO2263+AJ2263*AP2266+AK2263*AO2266)</f>
        <v>-1190.6270475752763</v>
      </c>
      <c r="AV2263" s="20"/>
      <c r="AW2263" s="11">
        <v>1</v>
      </c>
      <c r="AX2263" s="12">
        <v>0</v>
      </c>
      <c r="AY2263" s="13">
        <v>0</v>
      </c>
      <c r="AZ2263" s="40">
        <f t="shared" ref="AZ2263" si="24052">$B2263*$AX$4</f>
        <v>11.131184999999984</v>
      </c>
      <c r="BA2263" s="20"/>
      <c r="BB2263" s="1">
        <f t="shared" ref="BB2263" si="24053">AR2263*AW2263+AT2263*AW2266-AS2263*AX2263-AU2263*AX2266</f>
        <v>14641.024612084657</v>
      </c>
      <c r="BC2263" s="4">
        <f t="shared" ref="BC2263" si="24054">(AR2263*AX2263+AS2263*AW2263+AT2263*AX2266+AU2263*AW2266)</f>
        <v>0</v>
      </c>
      <c r="BD2263" s="2">
        <f t="shared" ref="BD2263" si="24055">AR2263*AY2263+AT2263*AY2266-AS2263*AZ2263-AU2263*AZ2266</f>
        <v>0</v>
      </c>
      <c r="BE2263" s="3">
        <f t="shared" ref="BE2263" si="24056">(AR2263*AZ2263+AS2263*AY2263+AT2263*AZ2266+AU2263*AY2266)</f>
        <v>161781.32649909204</v>
      </c>
      <c r="BF2263" s="20"/>
      <c r="BG2263" s="11">
        <v>1</v>
      </c>
      <c r="BH2263" s="12">
        <v>0</v>
      </c>
      <c r="BI2263" s="13">
        <v>0</v>
      </c>
      <c r="BJ2263" s="14">
        <v>0</v>
      </c>
      <c r="BK2263" s="20"/>
      <c r="BL2263" s="1">
        <f t="shared" ref="BL2263" si="24057">BB2263*BG2263+BD2263*BG2266-BC2263*BH2263-BE2263*BH2266</f>
        <v>-1882911.5676549429</v>
      </c>
      <c r="BM2263" s="4">
        <f t="shared" ref="BM2263" si="24058">(BB2263*BH2263+BC2263*BG2263+BD2263*BH2266+BE2263*BG2266)</f>
        <v>0</v>
      </c>
      <c r="BN2263" s="2">
        <f t="shared" ref="BN2263" si="24059">BB2263*BI2263+BD2263*BI2266-BC2263*BJ2263-BE2263*BJ2266</f>
        <v>0</v>
      </c>
      <c r="BO2263" s="3">
        <f t="shared" ref="BO2263" si="24060">(BB2263*BJ2263+BC2263*BI2263+BD2263*BJ2266+BE2263*BI2266)</f>
        <v>161781.32649909204</v>
      </c>
      <c r="BP2263" s="20"/>
      <c r="BQ2263" s="11">
        <v>1</v>
      </c>
      <c r="BR2263" s="12">
        <v>0</v>
      </c>
      <c r="BS2263" s="13">
        <v>0</v>
      </c>
      <c r="BT2263" s="40">
        <f t="shared" ref="BT2263" si="24061">$B2263*BR$4</f>
        <v>9.2757599999999858</v>
      </c>
      <c r="BU2263" s="20"/>
      <c r="BV2263" s="1">
        <f t="shared" ref="BV2263" si="24062">BL2263*BQ2263+BN2263*BQ2266-BM2263*BR2263-BO2263*BR2266</f>
        <v>-1882911.5676549429</v>
      </c>
      <c r="BW2263" s="4">
        <f t="shared" ref="BW2263" si="24063">(BL2263*BR2263+BM2263*BQ2263+BN2263*BR2266+BO2263*BQ2266)</f>
        <v>0</v>
      </c>
      <c r="BX2263" s="2">
        <f t="shared" ref="BX2263" si="24064">BL2263*BS2263+BN2263*BS2266-BM2263*BT2263-BO2263*BT2266</f>
        <v>0</v>
      </c>
      <c r="BY2263" s="3">
        <f t="shared" ref="BY2263" si="24065">(BL2263*BT2263+BM2263*BS2263+BN2263*BT2266+BO2263*BS2266)</f>
        <v>-17303654.476291891</v>
      </c>
      <c r="BZ2263" s="20"/>
      <c r="CA2263" s="11">
        <v>1</v>
      </c>
      <c r="CB2263" s="12">
        <v>0</v>
      </c>
      <c r="CC2263" s="13">
        <v>0</v>
      </c>
      <c r="CD2263" s="14">
        <v>0</v>
      </c>
      <c r="CE2263" s="20"/>
      <c r="CF2263" s="1">
        <f t="shared" ref="CF2263" si="24066">BV2263*CA2263+BX2263*CA2266-BW2263*CB2263-BY2263*CB2266</f>
        <v>89724711.66837135</v>
      </c>
      <c r="CG2263" s="4">
        <f t="shared" ref="CG2263" si="24067">(BV2263*CB2263+BW2263*CA2263+BX2263*CB2266+BY2263*CA2266)</f>
        <v>0</v>
      </c>
      <c r="CH2263" s="2">
        <f t="shared" ref="CH2263" si="24068">BV2263*CC2263+BX2263*CC2266-BW2263*CD2263-BY2263*CD2266</f>
        <v>0</v>
      </c>
      <c r="CI2263" s="3">
        <f t="shared" ref="CI2263" si="24069">(BV2263*CD2263+BW2263*CC2263+BX2263*CD2266+BY2263*CC2266)</f>
        <v>-17303654.476291891</v>
      </c>
      <c r="CJ2263" s="28"/>
      <c r="CK2263" s="11">
        <v>1</v>
      </c>
      <c r="CL2263" s="12">
        <v>0</v>
      </c>
      <c r="CM2263" s="13">
        <v>0</v>
      </c>
      <c r="CN2263" s="14">
        <v>0</v>
      </c>
      <c r="CP2263" s="1">
        <f t="shared" ref="CP2263" si="24070">CF2263*CK2263+CH2263*CK2266-CG2263*CL2263-CI2263*CL2266</f>
        <v>89724711.66837135</v>
      </c>
      <c r="CQ2263" s="4">
        <f t="shared" ref="CQ2263" si="24071">(CF2263*CL2263+CG2263*CK2263+CH2263*CL2266+CI2263*CK2266)</f>
        <v>-17303654.476291891</v>
      </c>
      <c r="CR2263" s="2">
        <f t="shared" ref="CR2263" si="24072">CF2263*CM2263+CH2263*CM2266-CG2263*CN2263-CI2263*CN2266</f>
        <v>0</v>
      </c>
      <c r="CS2263" s="3">
        <f t="shared" ref="CS2263" si="24073">(CF2263*CN2263+CG2263*CM2263+CH2263*CN2266+CI2263*CM2266)</f>
        <v>-17303654.476291891</v>
      </c>
      <c r="CU2263" s="29">
        <f t="shared" ref="CU2263" si="24074">20*LOG(((1+$CL$4)/$CL$4)/((CP2263+CP2266)^2+(CQ2263+CQ2266)^2)^0.5)</f>
        <v>-167.65031085023372</v>
      </c>
      <c r="CW2263" s="53">
        <f t="shared" ref="CW2263" si="24075">((CP2263^2+CQ2263^2)^0.5)/((CP2266^2+CQ2266^2)^0.5)</f>
        <v>0.19285271754616928</v>
      </c>
    </row>
    <row r="2264" spans="1:101" ht="18" customHeight="1" thickBot="1">
      <c r="D2264" s="11"/>
      <c r="E2264" s="13"/>
      <c r="F2264" s="13"/>
      <c r="G2264" s="15"/>
      <c r="H2264" s="10"/>
      <c r="I2264" s="11"/>
      <c r="J2264" s="13"/>
      <c r="K2264" s="13"/>
      <c r="L2264" s="15"/>
      <c r="N2264" s="5"/>
      <c r="Q2264" s="6"/>
      <c r="S2264" s="11"/>
      <c r="T2264" s="13"/>
      <c r="U2264" s="13"/>
      <c r="V2264" s="15"/>
      <c r="W2264" s="20"/>
      <c r="X2264" s="5"/>
      <c r="AA2264" s="6"/>
      <c r="AB2264" s="20"/>
      <c r="AC2264" s="11"/>
      <c r="AD2264" s="13"/>
      <c r="AE2264" s="13"/>
      <c r="AF2264" s="15"/>
      <c r="AG2264" s="20"/>
      <c r="AH2264" s="5"/>
      <c r="AK2264" s="6"/>
      <c r="AL2264" s="20"/>
      <c r="AM2264" s="11"/>
      <c r="AN2264" s="13"/>
      <c r="AO2264" s="13"/>
      <c r="AP2264" s="15"/>
      <c r="AR2264" s="5"/>
      <c r="AU2264" s="6"/>
      <c r="AW2264" s="11"/>
      <c r="AX2264" s="13"/>
      <c r="AY2264" s="13"/>
      <c r="AZ2264" s="15"/>
      <c r="BA2264" s="20"/>
      <c r="BB2264" s="5"/>
      <c r="BE2264" s="6"/>
      <c r="BG2264" s="11"/>
      <c r="BH2264" s="13"/>
      <c r="BI2264" s="13"/>
      <c r="BJ2264" s="15"/>
      <c r="BL2264" s="5"/>
      <c r="BO2264" s="6"/>
      <c r="BQ2264" s="11"/>
      <c r="BR2264" s="13"/>
      <c r="BS2264" s="13"/>
      <c r="BT2264" s="15"/>
      <c r="BU2264" s="20"/>
      <c r="BV2264" s="5"/>
      <c r="BY2264" s="6"/>
      <c r="CA2264" s="11"/>
      <c r="CB2264" s="13"/>
      <c r="CC2264" s="13"/>
      <c r="CD2264" s="15"/>
      <c r="CF2264" s="5"/>
      <c r="CI2264" s="6"/>
      <c r="CK2264" s="11"/>
      <c r="CL2264" s="13"/>
      <c r="CM2264" s="13"/>
      <c r="CN2264" s="15"/>
      <c r="CP2264" s="5"/>
      <c r="CS2264" s="6"/>
      <c r="CW2264" s="54"/>
    </row>
    <row r="2265" spans="1:101" ht="18" customHeight="1" thickBot="1">
      <c r="D2265" s="11" t="s">
        <v>101</v>
      </c>
      <c r="E2265" s="13"/>
      <c r="F2265" s="13" t="s">
        <v>102</v>
      </c>
      <c r="G2265" s="15"/>
      <c r="H2265" s="10"/>
      <c r="I2265" s="11" t="s">
        <v>106</v>
      </c>
      <c r="J2265" s="13"/>
      <c r="K2265" s="13" t="s">
        <v>105</v>
      </c>
      <c r="L2265" s="15"/>
      <c r="N2265" s="194" t="s">
        <v>16</v>
      </c>
      <c r="O2265" s="195"/>
      <c r="P2265" s="196" t="s">
        <v>17</v>
      </c>
      <c r="Q2265" s="197"/>
      <c r="S2265" s="11" t="s">
        <v>4</v>
      </c>
      <c r="T2265" s="13"/>
      <c r="U2265" s="13" t="s">
        <v>5</v>
      </c>
      <c r="V2265" s="15"/>
      <c r="W2265" s="20"/>
      <c r="X2265" s="194" t="s">
        <v>111</v>
      </c>
      <c r="Y2265" s="195"/>
      <c r="Z2265" s="196" t="s">
        <v>110</v>
      </c>
      <c r="AA2265" s="197"/>
      <c r="AB2265" s="20"/>
      <c r="AC2265" s="11" t="s">
        <v>18</v>
      </c>
      <c r="AD2265" s="13"/>
      <c r="AE2265" s="13" t="s">
        <v>19</v>
      </c>
      <c r="AF2265" s="15"/>
      <c r="AG2265" s="20"/>
      <c r="AH2265" s="194" t="s">
        <v>114</v>
      </c>
      <c r="AI2265" s="195"/>
      <c r="AJ2265" s="196" t="s">
        <v>115</v>
      </c>
      <c r="AK2265" s="197"/>
      <c r="AL2265" s="20"/>
      <c r="AM2265" s="11" t="s">
        <v>138</v>
      </c>
      <c r="AN2265" s="13"/>
      <c r="AO2265" s="13" t="s">
        <v>137</v>
      </c>
      <c r="AP2265" s="15"/>
      <c r="AR2265" s="194" t="s">
        <v>117</v>
      </c>
      <c r="AS2265" s="195"/>
      <c r="AT2265" s="196" t="s">
        <v>118</v>
      </c>
      <c r="AU2265" s="197"/>
      <c r="AV2265" s="36"/>
      <c r="AW2265" s="11" t="s">
        <v>142</v>
      </c>
      <c r="AX2265" s="13"/>
      <c r="AY2265" s="13" t="s">
        <v>141</v>
      </c>
      <c r="AZ2265" s="15"/>
      <c r="BA2265" s="20"/>
      <c r="BB2265" s="194" t="s">
        <v>122</v>
      </c>
      <c r="BC2265" s="195"/>
      <c r="BD2265" s="196" t="s">
        <v>121</v>
      </c>
      <c r="BE2265" s="197"/>
      <c r="BF2265" s="36"/>
      <c r="BG2265" s="11" t="s">
        <v>145</v>
      </c>
      <c r="BH2265" s="13"/>
      <c r="BI2265" s="13" t="s">
        <v>146</v>
      </c>
      <c r="BJ2265" s="15"/>
      <c r="BK2265" s="36"/>
      <c r="BL2265" s="194" t="s">
        <v>125</v>
      </c>
      <c r="BM2265" s="195"/>
      <c r="BN2265" s="196" t="s">
        <v>126</v>
      </c>
      <c r="BO2265" s="197"/>
      <c r="BP2265" s="36"/>
      <c r="BQ2265" s="11" t="s">
        <v>150</v>
      </c>
      <c r="BR2265" s="13"/>
      <c r="BS2265" s="13" t="s">
        <v>149</v>
      </c>
      <c r="BT2265" s="15"/>
      <c r="BU2265" s="20"/>
      <c r="BV2265" s="194" t="s">
        <v>129</v>
      </c>
      <c r="BW2265" s="195"/>
      <c r="BX2265" s="196" t="s">
        <v>130</v>
      </c>
      <c r="BY2265" s="197"/>
      <c r="BZ2265" s="36"/>
      <c r="CA2265" s="11" t="s">
        <v>154</v>
      </c>
      <c r="CB2265" s="13"/>
      <c r="CC2265" s="13" t="s">
        <v>153</v>
      </c>
      <c r="CD2265" s="15"/>
      <c r="CE2265" s="36"/>
      <c r="CF2265" s="194" t="s">
        <v>134</v>
      </c>
      <c r="CG2265" s="195"/>
      <c r="CH2265" s="196" t="s">
        <v>133</v>
      </c>
      <c r="CI2265" s="197"/>
      <c r="CK2265" s="11" t="s">
        <v>159</v>
      </c>
      <c r="CL2265" s="13"/>
      <c r="CM2265" s="13" t="s">
        <v>158</v>
      </c>
      <c r="CN2265" s="15"/>
      <c r="CP2265" s="109" t="s">
        <v>161</v>
      </c>
      <c r="CQ2265" s="110"/>
      <c r="CR2265" s="111" t="s">
        <v>162</v>
      </c>
      <c r="CS2265" s="112"/>
      <c r="CU2265" s="38" t="s">
        <v>29</v>
      </c>
      <c r="CW2265" s="55" t="s">
        <v>47</v>
      </c>
    </row>
    <row r="2266" spans="1:101" ht="18" customHeight="1" thickTop="1" thickBot="1">
      <c r="D2266" s="16">
        <v>0</v>
      </c>
      <c r="E2266" s="17">
        <f t="shared" ref="E2266" si="24076">$B2263*$E$4</f>
        <v>5.2941199999999915</v>
      </c>
      <c r="F2266" s="18">
        <v>1</v>
      </c>
      <c r="G2266" s="19">
        <v>0</v>
      </c>
      <c r="H2266" s="10"/>
      <c r="I2266" s="16">
        <v>0</v>
      </c>
      <c r="J2266" s="17">
        <v>0</v>
      </c>
      <c r="K2266" s="18">
        <v>1</v>
      </c>
      <c r="L2266" s="19">
        <v>0</v>
      </c>
      <c r="N2266" s="1">
        <f t="shared" ref="N2266" si="24077">D2266*I2263+F2266*I2266-E2266*J2263-G2266*J2266</f>
        <v>0</v>
      </c>
      <c r="O2266" s="4">
        <f t="shared" ref="O2266" si="24078">(D2266*J2263+E2266*I2263+F2266*J2266+G2266*I2266)</f>
        <v>5.2941199999999915</v>
      </c>
      <c r="P2266" s="2">
        <f t="shared" ref="P2266" si="24079">D2266*K2263+F2266*K2266-E2266*L2263-G2266*L2266</f>
        <v>-48.106986531199844</v>
      </c>
      <c r="Q2266" s="3">
        <f t="shared" ref="Q2266" si="24080">(D2266*L2263+E2266*K2263+F2266*L2266+G2266*K2266)</f>
        <v>0</v>
      </c>
      <c r="S2266" s="16">
        <v>0</v>
      </c>
      <c r="T2266" s="17">
        <f t="shared" ref="T2266" si="24081">$B2263*$T$4</f>
        <v>11.729119999999982</v>
      </c>
      <c r="U2266" s="18">
        <v>1</v>
      </c>
      <c r="V2266" s="19">
        <v>0</v>
      </c>
      <c r="W2266" s="20"/>
      <c r="X2266" s="1">
        <f t="shared" ref="X2266" si="24082">N2266*S2263+P2266*S2266-O2266*T2263-Q2266*T2266</f>
        <v>0</v>
      </c>
      <c r="Y2266" s="4">
        <f t="shared" ref="Y2266" si="24083">(N2266*T2263+O2266*S2263+P2266*T2266+Q2266*S2266)</f>
        <v>-558.95849786282588</v>
      </c>
      <c r="Z2266" s="2">
        <f t="shared" ref="Z2266" si="24084">N2266*U2263+P2266*U2266-O2266*V2263-Q2266*V2266</f>
        <v>-48.106986531199844</v>
      </c>
      <c r="AA2266" s="3">
        <f t="shared" ref="AA2266" si="24085">(N2266*V2263+O2266*U2263+P2266*V2266+Q2266*U2266)</f>
        <v>0</v>
      </c>
      <c r="AB2266" s="20"/>
      <c r="AC2266" s="16">
        <v>0</v>
      </c>
      <c r="AD2266" s="17">
        <v>0</v>
      </c>
      <c r="AE2266" s="18">
        <v>1</v>
      </c>
      <c r="AF2266" s="19">
        <v>0</v>
      </c>
      <c r="AG2266" s="20"/>
      <c r="AH2266" s="1">
        <f t="shared" ref="AH2266" si="24086">X2266*AC2263+Z2266*AC2266-Y2266*AD2263-AA2266*AD2266</f>
        <v>0</v>
      </c>
      <c r="AI2266" s="4">
        <f t="shared" ref="AI2266" si="24087">(X2266*AD2263+Y2266*AC2263+Z2266*AD2266+AA2266*AC2266)</f>
        <v>-558.95849786282588</v>
      </c>
      <c r="AJ2266" s="2">
        <f t="shared" ref="AJ2266" si="24088">X2266*AE2263+Z2266*AE2266-Y2266*AF2263-AA2266*AF2266</f>
        <v>6173.7634605020103</v>
      </c>
      <c r="AK2266" s="3">
        <f t="shared" ref="AK2266" si="24089">(X2266*AF2263+Y2266*AE2263+Z2266*AF2266+AA2266*AE2266)</f>
        <v>0</v>
      </c>
      <c r="AL2266" s="20"/>
      <c r="AM2266" s="16">
        <v>0</v>
      </c>
      <c r="AN2266" s="17">
        <f t="shared" ref="AN2266" si="24090">$B2263*$AN$4</f>
        <v>12.38743999999998</v>
      </c>
      <c r="AO2266" s="18">
        <v>1</v>
      </c>
      <c r="AP2266" s="19">
        <v>0</v>
      </c>
      <c r="AR2266" s="1">
        <f t="shared" ref="AR2266" si="24091">AH2266*AM2263+AJ2266*AM2266-AI2266*AN2263-AK2266*AN2266</f>
        <v>0</v>
      </c>
      <c r="AS2266" s="4">
        <f t="shared" ref="AS2266" si="24092">(AH2266*AN2263+AI2266*AM2263+AJ2266*AN2266+AK2266*AM2266)</f>
        <v>75918.165943298067</v>
      </c>
      <c r="AT2266" s="2">
        <f t="shared" ref="AT2266" si="24093">AH2266*AO2263+AJ2266*AO2266-AI2266*AP2263-AK2266*AP2266</f>
        <v>6173.7634605020103</v>
      </c>
      <c r="AU2266" s="3">
        <f t="shared" ref="AU2266" si="24094">(AH2266*AP2263+AI2266*AO2263+AJ2266*AP2266+AK2266*AO2266)</f>
        <v>0</v>
      </c>
      <c r="AV2266" s="20"/>
      <c r="AW2266" s="16">
        <v>0</v>
      </c>
      <c r="AX2266" s="17">
        <v>0</v>
      </c>
      <c r="AY2266" s="18">
        <v>1</v>
      </c>
      <c r="AZ2266" s="19">
        <v>0</v>
      </c>
      <c r="BA2266" s="20"/>
      <c r="BB2266" s="1">
        <f t="shared" ref="BB2266" si="24095">AR2266*AW2263+AT2266*AW2266-AS2266*AX2263-AU2266*AX2266</f>
        <v>0</v>
      </c>
      <c r="BC2266" s="4">
        <f t="shared" ref="BC2266" si="24096">(AR2266*AX2263+AS2266*AW2263+AT2266*AX2266+AU2266*AW2266)</f>
        <v>75918.165943298067</v>
      </c>
      <c r="BD2266" s="2">
        <f t="shared" ref="BD2266" si="24097">AR2266*AY2263+AT2266*AY2266-AS2266*AZ2263-AU2266*AZ2266</f>
        <v>-838885.38651504705</v>
      </c>
      <c r="BE2266" s="3">
        <f t="shared" ref="BE2266" si="24098">(AR2266*AZ2263+AS2266*AY2263+AT2266*AZ2266+AU2266*AY2266)</f>
        <v>0</v>
      </c>
      <c r="BF2266" s="20"/>
      <c r="BG2266" s="16">
        <v>0</v>
      </c>
      <c r="BH2266" s="17">
        <f t="shared" ref="BH2266" si="24099">$B2263*$BH$4</f>
        <v>11.729119999999982</v>
      </c>
      <c r="BI2266" s="18">
        <v>1</v>
      </c>
      <c r="BJ2266" s="19">
        <v>0</v>
      </c>
      <c r="BK2266" s="20"/>
      <c r="BL2266" s="1">
        <f t="shared" ref="BL2266" si="24100">BB2266*BG2263+BD2266*BG2266-BC2266*BH2263-BE2266*BH2266</f>
        <v>0</v>
      </c>
      <c r="BM2266" s="4">
        <f t="shared" ref="BM2266" si="24101">(BB2266*BH2263+BC2266*BG2263+BD2266*BH2266+BE2266*BG2266)</f>
        <v>-9763469.1987380553</v>
      </c>
      <c r="BN2266" s="2">
        <f t="shared" ref="BN2266" si="24102">BB2266*BI2263+BD2266*BI2266-BC2266*BJ2263-BE2266*BJ2266</f>
        <v>-838885.38651504705</v>
      </c>
      <c r="BO2266" s="3">
        <f t="shared" ref="BO2266" si="24103">(BB2266*BJ2263+BC2266*BI2263+BD2266*BJ2266+BE2266*BI2266)</f>
        <v>0</v>
      </c>
      <c r="BP2266" s="20"/>
      <c r="BQ2266" s="16">
        <v>0</v>
      </c>
      <c r="BR2266" s="17">
        <v>0</v>
      </c>
      <c r="BS2266" s="18">
        <v>1</v>
      </c>
      <c r="BT2266" s="19">
        <v>0</v>
      </c>
      <c r="BU2266" s="20"/>
      <c r="BV2266" s="1">
        <f t="shared" ref="BV2266" si="24104">BL2266*BQ2263+BN2266*BQ2266-BM2266*BR2263-BO2266*BR2266</f>
        <v>0</v>
      </c>
      <c r="BW2266" s="4">
        <f t="shared" ref="BW2266" si="24105">(BL2266*BR2263+BM2266*BQ2263+BN2266*BR2266+BO2266*BQ2266)</f>
        <v>-9763469.1987380553</v>
      </c>
      <c r="BX2266" s="2">
        <f t="shared" ref="BX2266" si="24106">BL2266*BS2263+BN2266*BS2266-BM2266*BT2263-BO2266*BT2266</f>
        <v>89724711.66837132</v>
      </c>
      <c r="BY2266" s="3">
        <f t="shared" ref="BY2266" si="24107">(BL2266*BT2263+BM2266*BS2263+BN2266*BT2266+BO2266*BS2266)</f>
        <v>0</v>
      </c>
      <c r="BZ2266" s="20"/>
      <c r="CA2266" s="16">
        <v>0</v>
      </c>
      <c r="CB2266" s="17">
        <f t="shared" ref="CB2266" si="24108">$B2263*$CB$4</f>
        <v>5.2941199999999915</v>
      </c>
      <c r="CC2266" s="18">
        <v>1</v>
      </c>
      <c r="CD2266" s="19">
        <v>0</v>
      </c>
      <c r="CE2266" s="20"/>
      <c r="CF2266" s="1">
        <f t="shared" ref="CF2266" si="24109">BV2266*CA2263+BX2266*CA2266-BW2266*CB2263-BY2266*CB2266</f>
        <v>0</v>
      </c>
      <c r="CG2266" s="4">
        <f t="shared" ref="CG2266" si="24110">(BV2266*CB2263+BW2266*CA2263+BX2266*CB2266+BY2266*CA2266)</f>
        <v>465249921.33901918</v>
      </c>
      <c r="CH2266" s="2">
        <f t="shared" ref="CH2266" si="24111">BV2266*CC2263+BX2266*CC2266-BW2266*CD2263-BY2266*CD2266</f>
        <v>89724711.66837132</v>
      </c>
      <c r="CI2266" s="3">
        <f t="shared" ref="CI2266" si="24112">(BV2266*CD2263+BW2266*CC2263+BX2266*CD2266+BY2266*CC2266)</f>
        <v>0</v>
      </c>
      <c r="CK2266" s="16">
        <f t="shared" ref="CK2266" si="24113">1/$CL$4</f>
        <v>1</v>
      </c>
      <c r="CL2266" s="17">
        <v>0</v>
      </c>
      <c r="CM2266" s="18">
        <v>1</v>
      </c>
      <c r="CN2266" s="19">
        <v>0</v>
      </c>
      <c r="CP2266" s="1">
        <f t="shared" ref="CP2266" si="24114">CF2266*CK2263+CH2266*CK2266-CG2266*CL2263-CI2266*CL2266</f>
        <v>89724711.66837132</v>
      </c>
      <c r="CQ2266" s="4">
        <f t="shared" ref="CQ2266" si="24115">(CF2266*CL2263+CG2266*CK2263+CH2266*CL2266+CI2266*CK2266)</f>
        <v>465249921.33901918</v>
      </c>
      <c r="CR2266" s="2">
        <f t="shared" ref="CR2266" si="24116">CF2266*CM2263+CH2266*CM2266-CG2266*CN2263-CI2266*CN2266</f>
        <v>89724711.66837132</v>
      </c>
      <c r="CS2266" s="3">
        <f t="shared" ref="CS2266" si="24117">(CF2266*CN2263+CG2266*CM2263+CH2266*CN2266+CI2266*CM2266)</f>
        <v>0</v>
      </c>
      <c r="CU2266" s="39">
        <f t="shared" ref="CU2266" si="24118">(180/PI())*ATAN(-1*(CQ2263/CP2263))</f>
        <v>10.915637972237668</v>
      </c>
      <c r="CW2266" s="56">
        <f t="shared" ref="CW2266" si="24119">20*LOG(((1-(10^(CU2263/20)^2)*(1-((1-CW2263)/(1+CW2263))^2))^0.5))</f>
        <v>0</v>
      </c>
    </row>
    <row r="2267" spans="1:101" ht="18" customHeight="1">
      <c r="E2267" s="20"/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30"/>
      <c r="AC2267" s="20"/>
      <c r="AD2267" s="20"/>
      <c r="AE2267" s="20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</row>
    <row r="2268" spans="1:101" ht="18" customHeight="1"/>
    <row r="2269" spans="1:101" ht="18" customHeight="1" thickBot="1">
      <c r="A2269" s="23"/>
      <c r="B2269" s="23"/>
      <c r="C2269" s="23"/>
      <c r="D2269" s="20" t="s">
        <v>6</v>
      </c>
      <c r="E2269" s="20"/>
      <c r="F2269" s="20"/>
      <c r="G2269" s="20"/>
      <c r="H2269" s="20"/>
      <c r="I2269" s="20" t="s">
        <v>7</v>
      </c>
      <c r="J2269" s="20"/>
      <c r="K2269" s="20"/>
      <c r="L2269" s="20"/>
      <c r="M2269" s="23"/>
      <c r="N2269" s="23"/>
      <c r="O2269" s="24" t="s">
        <v>8</v>
      </c>
      <c r="P2269" s="23"/>
      <c r="Q2269" s="23"/>
      <c r="R2269" s="23"/>
      <c r="S2269" s="20"/>
      <c r="T2269" s="20" t="s">
        <v>9</v>
      </c>
      <c r="U2269" s="23"/>
      <c r="V2269" s="23"/>
      <c r="W2269" s="23"/>
      <c r="X2269" s="23"/>
      <c r="Y2269" s="24" t="s">
        <v>10</v>
      </c>
      <c r="Z2269" s="23"/>
      <c r="AA2269" s="23"/>
      <c r="AB2269" s="23"/>
      <c r="AC2269" s="24" t="s">
        <v>11</v>
      </c>
      <c r="AD2269" s="20"/>
      <c r="AE2269" s="20"/>
      <c r="AF2269" s="20"/>
      <c r="AG2269" s="20"/>
      <c r="AH2269" s="23"/>
      <c r="AI2269" s="24" t="s">
        <v>12</v>
      </c>
      <c r="AJ2269" s="23"/>
      <c r="AK2269" s="23"/>
      <c r="AL2269" s="20"/>
      <c r="AM2269" s="24" t="s">
        <v>21</v>
      </c>
      <c r="AN2269" s="20"/>
      <c r="AO2269" s="23"/>
      <c r="AP2269" s="23"/>
      <c r="AQ2269" s="23"/>
      <c r="AR2269" s="23"/>
      <c r="AS2269" s="24" t="s">
        <v>87</v>
      </c>
      <c r="AT2269" s="23"/>
      <c r="AU2269" s="23"/>
      <c r="AV2269" s="23"/>
      <c r="AW2269" s="24" t="s">
        <v>22</v>
      </c>
      <c r="AX2269" s="20"/>
      <c r="AY2269" s="20"/>
      <c r="AZ2269" s="20"/>
      <c r="BA2269" s="20"/>
      <c r="BB2269" s="23"/>
      <c r="BC2269" s="24" t="s">
        <v>13</v>
      </c>
      <c r="BD2269" s="23"/>
      <c r="BE2269" s="23"/>
      <c r="BF2269" s="23"/>
      <c r="BG2269" s="24" t="s">
        <v>23</v>
      </c>
      <c r="BH2269" s="20"/>
      <c r="BI2269" s="23"/>
      <c r="BJ2269" s="23"/>
      <c r="BK2269" s="23"/>
      <c r="BL2269" s="23"/>
      <c r="BM2269" s="24" t="s">
        <v>24</v>
      </c>
      <c r="BN2269" s="23"/>
      <c r="BO2269" s="23"/>
      <c r="BP2269" s="23"/>
      <c r="BQ2269" s="24" t="s">
        <v>22</v>
      </c>
      <c r="BR2269" s="20"/>
      <c r="BS2269" s="20"/>
      <c r="BT2269" s="20"/>
      <c r="BU2269" s="20"/>
      <c r="BV2269" s="23"/>
      <c r="BW2269" s="24" t="s">
        <v>25</v>
      </c>
      <c r="BX2269" s="23"/>
      <c r="BY2269" s="23"/>
      <c r="BZ2269" s="23"/>
      <c r="CA2269" s="24" t="s">
        <v>23</v>
      </c>
      <c r="CB2269" s="20"/>
      <c r="CC2269" s="23"/>
      <c r="CD2269" s="23"/>
      <c r="CE2269" s="23"/>
      <c r="CF2269" s="23"/>
      <c r="CG2269" s="24" t="s">
        <v>88</v>
      </c>
      <c r="CH2269" s="23"/>
      <c r="CI2269" s="23"/>
      <c r="CJ2269" s="23"/>
      <c r="CK2269" s="24" t="s">
        <v>155</v>
      </c>
      <c r="CL2269" s="24"/>
      <c r="CM2269" s="23"/>
      <c r="CN2269" s="23"/>
      <c r="CO2269" s="23"/>
      <c r="CP2269" s="23"/>
      <c r="CQ2269" s="24" t="s">
        <v>89</v>
      </c>
      <c r="CR2269" s="23"/>
      <c r="CS2269" s="23"/>
    </row>
    <row r="2270" spans="1:101" ht="18" customHeight="1" thickBot="1">
      <c r="A2270" s="23"/>
      <c r="B2270" s="33"/>
      <c r="C2270" s="23"/>
      <c r="D2270" s="7" t="s">
        <v>99</v>
      </c>
      <c r="E2270" s="8"/>
      <c r="F2270" s="8" t="s">
        <v>100</v>
      </c>
      <c r="G2270" s="9"/>
      <c r="H2270" s="10"/>
      <c r="I2270" s="7" t="s">
        <v>103</v>
      </c>
      <c r="J2270" s="8"/>
      <c r="K2270" s="8" t="s">
        <v>104</v>
      </c>
      <c r="L2270" s="9"/>
      <c r="M2270" s="23"/>
      <c r="N2270" s="194" t="s">
        <v>74</v>
      </c>
      <c r="O2270" s="195"/>
      <c r="P2270" s="196" t="s">
        <v>75</v>
      </c>
      <c r="Q2270" s="197"/>
      <c r="R2270" s="23"/>
      <c r="S2270" s="7" t="s">
        <v>2</v>
      </c>
      <c r="T2270" s="8"/>
      <c r="U2270" s="8" t="s">
        <v>3</v>
      </c>
      <c r="V2270" s="9"/>
      <c r="W2270" s="20"/>
      <c r="X2270" s="194" t="s">
        <v>108</v>
      </c>
      <c r="Y2270" s="195"/>
      <c r="Z2270" s="196" t="s">
        <v>109</v>
      </c>
      <c r="AA2270" s="197"/>
      <c r="AB2270" s="20"/>
      <c r="AC2270" s="7" t="s">
        <v>107</v>
      </c>
      <c r="AD2270" s="8"/>
      <c r="AE2270" s="8" t="s">
        <v>14</v>
      </c>
      <c r="AF2270" s="9"/>
      <c r="AG2270" s="20"/>
      <c r="AH2270" s="194" t="s">
        <v>112</v>
      </c>
      <c r="AI2270" s="195"/>
      <c r="AJ2270" s="196" t="s">
        <v>113</v>
      </c>
      <c r="AK2270" s="197"/>
      <c r="AL2270" s="20"/>
      <c r="AM2270" s="106" t="s">
        <v>135</v>
      </c>
      <c r="AN2270" s="107"/>
      <c r="AO2270" s="107" t="s">
        <v>136</v>
      </c>
      <c r="AP2270" s="108"/>
      <c r="AQ2270" s="23"/>
      <c r="AR2270" s="194" t="s">
        <v>116</v>
      </c>
      <c r="AS2270" s="195"/>
      <c r="AT2270" s="196" t="s">
        <v>0</v>
      </c>
      <c r="AU2270" s="197"/>
      <c r="AV2270" s="36"/>
      <c r="AW2270" s="7" t="s">
        <v>139</v>
      </c>
      <c r="AX2270" s="8"/>
      <c r="AY2270" s="8" t="s">
        <v>140</v>
      </c>
      <c r="AZ2270" s="9"/>
      <c r="BA2270" s="20"/>
      <c r="BB2270" s="194" t="s">
        <v>119</v>
      </c>
      <c r="BC2270" s="195"/>
      <c r="BD2270" s="196" t="s">
        <v>120</v>
      </c>
      <c r="BE2270" s="197"/>
      <c r="BF2270" s="36"/>
      <c r="BG2270" s="190" t="s">
        <v>143</v>
      </c>
      <c r="BH2270" s="191"/>
      <c r="BI2270" s="192" t="s">
        <v>144</v>
      </c>
      <c r="BJ2270" s="193"/>
      <c r="BK2270" s="36"/>
      <c r="BL2270" s="194" t="s">
        <v>123</v>
      </c>
      <c r="BM2270" s="195"/>
      <c r="BN2270" s="196" t="s">
        <v>124</v>
      </c>
      <c r="BO2270" s="197"/>
      <c r="BP2270" s="36"/>
      <c r="BQ2270" s="7" t="s">
        <v>147</v>
      </c>
      <c r="BR2270" s="8"/>
      <c r="BS2270" s="8" t="s">
        <v>148</v>
      </c>
      <c r="BT2270" s="9"/>
      <c r="BU2270" s="20"/>
      <c r="BV2270" s="194" t="s">
        <v>127</v>
      </c>
      <c r="BW2270" s="195"/>
      <c r="BX2270" s="196" t="s">
        <v>128</v>
      </c>
      <c r="BY2270" s="197"/>
      <c r="BZ2270" s="36"/>
      <c r="CA2270" s="7" t="s">
        <v>151</v>
      </c>
      <c r="CB2270" s="8"/>
      <c r="CC2270" s="8" t="s">
        <v>152</v>
      </c>
      <c r="CD2270" s="9"/>
      <c r="CE2270" s="36"/>
      <c r="CF2270" s="194" t="s">
        <v>131</v>
      </c>
      <c r="CG2270" s="195"/>
      <c r="CH2270" s="196" t="s">
        <v>132</v>
      </c>
      <c r="CI2270" s="197"/>
      <c r="CJ2270" s="23"/>
      <c r="CK2270" s="7" t="s">
        <v>156</v>
      </c>
      <c r="CL2270" s="8"/>
      <c r="CM2270" s="8" t="s">
        <v>157</v>
      </c>
      <c r="CN2270" s="9"/>
      <c r="CO2270" s="23"/>
      <c r="CP2270" s="194" t="s">
        <v>160</v>
      </c>
      <c r="CQ2270" s="195"/>
      <c r="CR2270" s="196" t="s">
        <v>132</v>
      </c>
      <c r="CS2270" s="197"/>
      <c r="CU2270" s="26" t="s">
        <v>15</v>
      </c>
      <c r="CW2270" s="52" t="s">
        <v>46</v>
      </c>
    </row>
    <row r="2271" spans="1:101" ht="18" customHeight="1" thickTop="1" thickBot="1">
      <c r="B2271" s="34">
        <v>6.5499999999999901</v>
      </c>
      <c r="D2271" s="11">
        <v>1</v>
      </c>
      <c r="E2271" s="12">
        <v>0</v>
      </c>
      <c r="F2271" s="13">
        <v>0</v>
      </c>
      <c r="G2271" s="14">
        <v>0</v>
      </c>
      <c r="H2271" s="10"/>
      <c r="I2271" s="11">
        <v>1</v>
      </c>
      <c r="J2271" s="12">
        <v>0</v>
      </c>
      <c r="K2271" s="13">
        <v>0</v>
      </c>
      <c r="L2271" s="40">
        <f t="shared" ref="L2271" si="24120">$B2271*$J$4</f>
        <v>9.3471119999999868</v>
      </c>
      <c r="N2271" s="1">
        <f t="shared" ref="N2271" si="24121">D2271*I2271+F2271*I2274-E2271*J2271-G2271*J2274</f>
        <v>1</v>
      </c>
      <c r="O2271" s="4">
        <f t="shared" ref="O2271" si="24122">(D2271*J2271+E2271*I2271+F2271*J2274+G2271*I2274)</f>
        <v>0</v>
      </c>
      <c r="P2271" s="2">
        <f t="shared" ref="P2271" si="24123">D2271*K2271+F2271*K2274-E2271*L2271-G2271*L2274</f>
        <v>0</v>
      </c>
      <c r="Q2271" s="3">
        <f t="shared" ref="Q2271" si="24124">(D2271*L2271+E2271*K2271+F2271*L2274+G2271*K2274)</f>
        <v>9.3471119999999868</v>
      </c>
      <c r="S2271" s="11">
        <v>1</v>
      </c>
      <c r="T2271" s="12">
        <v>0</v>
      </c>
      <c r="U2271" s="13">
        <v>0</v>
      </c>
      <c r="V2271" s="13">
        <v>0</v>
      </c>
      <c r="W2271" s="20"/>
      <c r="X2271" s="1">
        <f t="shared" ref="X2271" si="24125">N2271*S2271+P2271*S2274-O2271*T2271-Q2271*T2274</f>
        <v>-109.47673213452768</v>
      </c>
      <c r="Y2271" s="4">
        <f t="shared" ref="Y2271" si="24126">(N2271*T2271+O2271*S2271+P2271*T2274+Q2271*S2274)</f>
        <v>0</v>
      </c>
      <c r="Z2271" s="2">
        <f t="shared" ref="Z2271" si="24127">N2271*U2271+P2271*U2274-O2271*V2271-Q2271*V2274</f>
        <v>0</v>
      </c>
      <c r="AA2271" s="3">
        <f t="shared" ref="AA2271" si="24128">(N2271*V2271+O2271*U2271+P2271*V2274+Q2271*U2274)</f>
        <v>9.3471119999999868</v>
      </c>
      <c r="AB2271" s="20"/>
      <c r="AC2271" s="11">
        <v>1</v>
      </c>
      <c r="AD2271" s="12">
        <v>0</v>
      </c>
      <c r="AE2271" s="13">
        <v>0</v>
      </c>
      <c r="AF2271" s="40">
        <f t="shared" ref="AF2271" si="24129">$B2271*$AD$4</f>
        <v>11.216809499999984</v>
      </c>
      <c r="AG2271" s="20"/>
      <c r="AH2271" s="1">
        <f t="shared" ref="AH2271" si="24130">X2271*AC2271+Z2271*AC2274-Y2271*AD2271-AA2271*AD2274</f>
        <v>-109.47673213452768</v>
      </c>
      <c r="AI2271" s="4">
        <f t="shared" ref="AI2271" si="24131">(X2271*AD2271+Y2271*AC2271+Z2271*AD2274+AA2271*AC2274)</f>
        <v>0</v>
      </c>
      <c r="AJ2271" s="2">
        <f t="shared" ref="AJ2271" si="24132">X2271*AE2271+Z2271*AE2274-Y2271*AF2271-AA2271*AF2274</f>
        <v>0</v>
      </c>
      <c r="AK2271" s="3">
        <f t="shared" ref="AK2271" si="24133">(X2271*AF2271+Y2271*AE2271+Z2271*AF2274+AA2271*AE2274)</f>
        <v>-1218.6325370355237</v>
      </c>
      <c r="AL2271" s="20"/>
      <c r="AM2271" s="11">
        <v>1</v>
      </c>
      <c r="AN2271" s="12">
        <v>0</v>
      </c>
      <c r="AO2271" s="13">
        <v>0</v>
      </c>
      <c r="AP2271" s="14">
        <v>0</v>
      </c>
      <c r="AR2271" s="1">
        <f t="shared" ref="AR2271" si="24134">AH2271*AM2271+AJ2271*AM2274-AI2271*AN2271-AK2271*AN2274</f>
        <v>15102.381759629816</v>
      </c>
      <c r="AS2271" s="4">
        <f t="shared" ref="AS2271" si="24135">(AH2271*AN2271+AI2271*AM2271+AJ2271*AN2274+AK2271*AM2274)</f>
        <v>0</v>
      </c>
      <c r="AT2271" s="2">
        <f t="shared" ref="AT2271" si="24136">AH2271*AO2271+AJ2271*AO2274-AI2271*AP2271-AK2271*AP2274</f>
        <v>0</v>
      </c>
      <c r="AU2271" s="3">
        <f t="shared" ref="AU2271" si="24137">(AH2271*AP2271+AI2271*AO2271+AJ2271*AP2274+AK2271*AO2274)</f>
        <v>-1218.6325370355237</v>
      </c>
      <c r="AV2271" s="20"/>
      <c r="AW2271" s="11">
        <v>1</v>
      </c>
      <c r="AX2271" s="12">
        <v>0</v>
      </c>
      <c r="AY2271" s="13">
        <v>0</v>
      </c>
      <c r="AZ2271" s="40">
        <f t="shared" ref="AZ2271" si="24138">$B2271*$AX$4</f>
        <v>11.216809499999984</v>
      </c>
      <c r="BA2271" s="20"/>
      <c r="BB2271" s="1">
        <f t="shared" ref="BB2271" si="24139">AR2271*AW2271+AT2271*AW2274-AS2271*AX2271-AU2271*AX2274</f>
        <v>15102.381759629816</v>
      </c>
      <c r="BC2271" s="4">
        <f t="shared" ref="BC2271" si="24140">(AR2271*AX2271+AS2271*AW2271+AT2271*AX2274+AU2271*AW2274)</f>
        <v>0</v>
      </c>
      <c r="BD2271" s="2">
        <f t="shared" ref="BD2271" si="24141">AR2271*AY2271+AT2271*AY2274-AS2271*AZ2271-AU2271*AZ2274</f>
        <v>0</v>
      </c>
      <c r="BE2271" s="3">
        <f t="shared" ref="BE2271" si="24142">(AR2271*AZ2271+AS2271*AY2271+AT2271*AZ2274+AU2271*AY2274)</f>
        <v>168181.90665700665</v>
      </c>
      <c r="BF2271" s="20"/>
      <c r="BG2271" s="11">
        <v>1</v>
      </c>
      <c r="BH2271" s="12">
        <v>0</v>
      </c>
      <c r="BI2271" s="13">
        <v>0</v>
      </c>
      <c r="BJ2271" s="14">
        <v>0</v>
      </c>
      <c r="BK2271" s="20"/>
      <c r="BL2271" s="1">
        <f t="shared" ref="BL2271" si="24143">BB2271*BG2271+BD2271*BG2274-BC2271*BH2271-BE2271*BH2274</f>
        <v>-1972697.4275954189</v>
      </c>
      <c r="BM2271" s="4">
        <f t="shared" ref="BM2271" si="24144">(BB2271*BH2271+BC2271*BG2271+BD2271*BH2274+BE2271*BG2274)</f>
        <v>0</v>
      </c>
      <c r="BN2271" s="2">
        <f t="shared" ref="BN2271" si="24145">BB2271*BI2271+BD2271*BI2274-BC2271*BJ2271-BE2271*BJ2274</f>
        <v>0</v>
      </c>
      <c r="BO2271" s="3">
        <f t="shared" ref="BO2271" si="24146">(BB2271*BJ2271+BC2271*BI2271+BD2271*BJ2274+BE2271*BI2274)</f>
        <v>168181.90665700665</v>
      </c>
      <c r="BP2271" s="20"/>
      <c r="BQ2271" s="11">
        <v>1</v>
      </c>
      <c r="BR2271" s="12">
        <v>0</v>
      </c>
      <c r="BS2271" s="13">
        <v>0</v>
      </c>
      <c r="BT2271" s="40">
        <f t="shared" ref="BT2271" si="24147">$B2271*BR$4</f>
        <v>9.3471119999999868</v>
      </c>
      <c r="BU2271" s="20"/>
      <c r="BV2271" s="1">
        <f t="shared" ref="BV2271" si="24148">BL2271*BQ2271+BN2271*BQ2274-BM2271*BR2271-BO2271*BR2274</f>
        <v>-1972697.4275954189</v>
      </c>
      <c r="BW2271" s="4">
        <f t="shared" ref="BW2271" si="24149">(BL2271*BR2271+BM2271*BQ2271+BN2271*BR2274+BO2271*BQ2274)</f>
        <v>0</v>
      </c>
      <c r="BX2271" s="2">
        <f t="shared" ref="BX2271" si="24150">BL2271*BS2271+BN2271*BS2274-BM2271*BT2271-BO2271*BT2274</f>
        <v>0</v>
      </c>
      <c r="BY2271" s="3">
        <f t="shared" ref="BY2271" si="24151">(BL2271*BT2271+BM2271*BS2271+BN2271*BT2274+BO2271*BS2274)</f>
        <v>-18270841.89118924</v>
      </c>
      <c r="BZ2271" s="20"/>
      <c r="CA2271" s="11">
        <v>1</v>
      </c>
      <c r="CB2271" s="12">
        <v>0</v>
      </c>
      <c r="CC2271" s="13">
        <v>0</v>
      </c>
      <c r="CD2271" s="14">
        <v>0</v>
      </c>
      <c r="CE2271" s="20"/>
      <c r="CF2271" s="1">
        <f t="shared" ref="CF2271" si="24152">BV2271*CA2271+BX2271*CA2274-BW2271*CB2271-BY2271*CB2274</f>
        <v>95499393.810563996</v>
      </c>
      <c r="CG2271" s="4">
        <f t="shared" ref="CG2271" si="24153">(BV2271*CB2271+BW2271*CA2271+BX2271*CB2274+BY2271*CA2274)</f>
        <v>0</v>
      </c>
      <c r="CH2271" s="2">
        <f t="shared" ref="CH2271" si="24154">BV2271*CC2271+BX2271*CC2274-BW2271*CD2271-BY2271*CD2274</f>
        <v>0</v>
      </c>
      <c r="CI2271" s="3">
        <f t="shared" ref="CI2271" si="24155">(BV2271*CD2271+BW2271*CC2271+BX2271*CD2274+BY2271*CC2274)</f>
        <v>-18270841.89118924</v>
      </c>
      <c r="CJ2271" s="28"/>
      <c r="CK2271" s="11">
        <v>1</v>
      </c>
      <c r="CL2271" s="12">
        <v>0</v>
      </c>
      <c r="CM2271" s="13">
        <v>0</v>
      </c>
      <c r="CN2271" s="14">
        <v>0</v>
      </c>
      <c r="CP2271" s="1">
        <f t="shared" ref="CP2271" si="24156">CF2271*CK2271+CH2271*CK2274-CG2271*CL2271-CI2271*CL2274</f>
        <v>95499393.810563996</v>
      </c>
      <c r="CQ2271" s="4">
        <f t="shared" ref="CQ2271" si="24157">(CF2271*CL2271+CG2271*CK2271+CH2271*CL2274+CI2271*CK2274)</f>
        <v>-18270841.89118924</v>
      </c>
      <c r="CR2271" s="2">
        <f t="shared" ref="CR2271" si="24158">CF2271*CM2271+CH2271*CM2274-CG2271*CN2271-CI2271*CN2274</f>
        <v>0</v>
      </c>
      <c r="CS2271" s="3">
        <f t="shared" ref="CS2271" si="24159">(CF2271*CN2271+CG2271*CM2271+CH2271*CN2274+CI2271*CM2274)</f>
        <v>-18270841.89118924</v>
      </c>
      <c r="CU2271" s="29">
        <f t="shared" ref="CU2271" si="24160">20*LOG(((1+$CL$4)/$CL$4)/((CP2271+CP2274)^2+(CQ2271+CQ2274)^2)^0.5)</f>
        <v>-168.25650216138678</v>
      </c>
      <c r="CW2271" s="53">
        <f t="shared" ref="CW2271" si="24161">((CP2271^2+CQ2271^2)^0.5)/((CP2274^2+CQ2274^2)^0.5)</f>
        <v>0.19131893054140153</v>
      </c>
    </row>
    <row r="2272" spans="1:101" ht="18" customHeight="1" thickBot="1">
      <c r="D2272" s="11"/>
      <c r="E2272" s="13"/>
      <c r="F2272" s="13"/>
      <c r="G2272" s="15"/>
      <c r="H2272" s="10"/>
      <c r="I2272" s="11"/>
      <c r="J2272" s="13"/>
      <c r="K2272" s="13"/>
      <c r="L2272" s="15"/>
      <c r="N2272" s="5"/>
      <c r="Q2272" s="6"/>
      <c r="S2272" s="11"/>
      <c r="T2272" s="13"/>
      <c r="U2272" s="13"/>
      <c r="V2272" s="15"/>
      <c r="W2272" s="20"/>
      <c r="X2272" s="5"/>
      <c r="AA2272" s="6"/>
      <c r="AB2272" s="20"/>
      <c r="AC2272" s="11"/>
      <c r="AD2272" s="13"/>
      <c r="AE2272" s="13"/>
      <c r="AF2272" s="15"/>
      <c r="AG2272" s="20"/>
      <c r="AH2272" s="5"/>
      <c r="AK2272" s="6"/>
      <c r="AL2272" s="20"/>
      <c r="AM2272" s="11"/>
      <c r="AN2272" s="13"/>
      <c r="AO2272" s="13"/>
      <c r="AP2272" s="15"/>
      <c r="AR2272" s="5"/>
      <c r="AU2272" s="6"/>
      <c r="AW2272" s="11"/>
      <c r="AX2272" s="13"/>
      <c r="AY2272" s="13"/>
      <c r="AZ2272" s="15"/>
      <c r="BA2272" s="20"/>
      <c r="BB2272" s="5"/>
      <c r="BE2272" s="6"/>
      <c r="BG2272" s="11"/>
      <c r="BH2272" s="13"/>
      <c r="BI2272" s="13"/>
      <c r="BJ2272" s="15"/>
      <c r="BL2272" s="5"/>
      <c r="BO2272" s="6"/>
      <c r="BQ2272" s="11"/>
      <c r="BR2272" s="13"/>
      <c r="BS2272" s="13"/>
      <c r="BT2272" s="15"/>
      <c r="BU2272" s="20"/>
      <c r="BV2272" s="5"/>
      <c r="BY2272" s="6"/>
      <c r="CA2272" s="11"/>
      <c r="CB2272" s="13"/>
      <c r="CC2272" s="13"/>
      <c r="CD2272" s="15"/>
      <c r="CF2272" s="5"/>
      <c r="CI2272" s="6"/>
      <c r="CK2272" s="11"/>
      <c r="CL2272" s="13"/>
      <c r="CM2272" s="13"/>
      <c r="CN2272" s="15"/>
      <c r="CP2272" s="5"/>
      <c r="CS2272" s="6"/>
      <c r="CW2272" s="54"/>
    </row>
    <row r="2273" spans="1:101" ht="18" customHeight="1" thickBot="1">
      <c r="D2273" s="11" t="s">
        <v>101</v>
      </c>
      <c r="E2273" s="13"/>
      <c r="F2273" s="13" t="s">
        <v>102</v>
      </c>
      <c r="G2273" s="15"/>
      <c r="H2273" s="10"/>
      <c r="I2273" s="11" t="s">
        <v>106</v>
      </c>
      <c r="J2273" s="13"/>
      <c r="K2273" s="13" t="s">
        <v>105</v>
      </c>
      <c r="L2273" s="15"/>
      <c r="N2273" s="194" t="s">
        <v>16</v>
      </c>
      <c r="O2273" s="195"/>
      <c r="P2273" s="196" t="s">
        <v>17</v>
      </c>
      <c r="Q2273" s="197"/>
      <c r="S2273" s="11" t="s">
        <v>4</v>
      </c>
      <c r="T2273" s="13"/>
      <c r="U2273" s="13" t="s">
        <v>5</v>
      </c>
      <c r="V2273" s="15"/>
      <c r="W2273" s="20"/>
      <c r="X2273" s="194" t="s">
        <v>111</v>
      </c>
      <c r="Y2273" s="195"/>
      <c r="Z2273" s="196" t="s">
        <v>110</v>
      </c>
      <c r="AA2273" s="197"/>
      <c r="AB2273" s="20"/>
      <c r="AC2273" s="11" t="s">
        <v>18</v>
      </c>
      <c r="AD2273" s="13"/>
      <c r="AE2273" s="13" t="s">
        <v>19</v>
      </c>
      <c r="AF2273" s="15"/>
      <c r="AG2273" s="20"/>
      <c r="AH2273" s="194" t="s">
        <v>114</v>
      </c>
      <c r="AI2273" s="195"/>
      <c r="AJ2273" s="196" t="s">
        <v>115</v>
      </c>
      <c r="AK2273" s="197"/>
      <c r="AL2273" s="20"/>
      <c r="AM2273" s="11" t="s">
        <v>138</v>
      </c>
      <c r="AN2273" s="13"/>
      <c r="AO2273" s="13" t="s">
        <v>137</v>
      </c>
      <c r="AP2273" s="15"/>
      <c r="AR2273" s="194" t="s">
        <v>117</v>
      </c>
      <c r="AS2273" s="195"/>
      <c r="AT2273" s="196" t="s">
        <v>118</v>
      </c>
      <c r="AU2273" s="197"/>
      <c r="AV2273" s="36"/>
      <c r="AW2273" s="11" t="s">
        <v>142</v>
      </c>
      <c r="AX2273" s="13"/>
      <c r="AY2273" s="13" t="s">
        <v>141</v>
      </c>
      <c r="AZ2273" s="15"/>
      <c r="BA2273" s="20"/>
      <c r="BB2273" s="194" t="s">
        <v>122</v>
      </c>
      <c r="BC2273" s="195"/>
      <c r="BD2273" s="196" t="s">
        <v>121</v>
      </c>
      <c r="BE2273" s="197"/>
      <c r="BF2273" s="36"/>
      <c r="BG2273" s="11" t="s">
        <v>145</v>
      </c>
      <c r="BH2273" s="13"/>
      <c r="BI2273" s="13" t="s">
        <v>146</v>
      </c>
      <c r="BJ2273" s="15"/>
      <c r="BK2273" s="36"/>
      <c r="BL2273" s="194" t="s">
        <v>125</v>
      </c>
      <c r="BM2273" s="195"/>
      <c r="BN2273" s="196" t="s">
        <v>126</v>
      </c>
      <c r="BO2273" s="197"/>
      <c r="BP2273" s="36"/>
      <c r="BQ2273" s="11" t="s">
        <v>150</v>
      </c>
      <c r="BR2273" s="13"/>
      <c r="BS2273" s="13" t="s">
        <v>149</v>
      </c>
      <c r="BT2273" s="15"/>
      <c r="BU2273" s="20"/>
      <c r="BV2273" s="194" t="s">
        <v>129</v>
      </c>
      <c r="BW2273" s="195"/>
      <c r="BX2273" s="196" t="s">
        <v>130</v>
      </c>
      <c r="BY2273" s="197"/>
      <c r="BZ2273" s="36"/>
      <c r="CA2273" s="11" t="s">
        <v>154</v>
      </c>
      <c r="CB2273" s="13"/>
      <c r="CC2273" s="13" t="s">
        <v>153</v>
      </c>
      <c r="CD2273" s="15"/>
      <c r="CE2273" s="36"/>
      <c r="CF2273" s="194" t="s">
        <v>134</v>
      </c>
      <c r="CG2273" s="195"/>
      <c r="CH2273" s="196" t="s">
        <v>133</v>
      </c>
      <c r="CI2273" s="197"/>
      <c r="CK2273" s="11" t="s">
        <v>159</v>
      </c>
      <c r="CL2273" s="13"/>
      <c r="CM2273" s="13" t="s">
        <v>158</v>
      </c>
      <c r="CN2273" s="15"/>
      <c r="CP2273" s="109" t="s">
        <v>161</v>
      </c>
      <c r="CQ2273" s="110"/>
      <c r="CR2273" s="111" t="s">
        <v>162</v>
      </c>
      <c r="CS2273" s="112"/>
      <c r="CU2273" s="38" t="s">
        <v>29</v>
      </c>
      <c r="CW2273" s="55" t="s">
        <v>47</v>
      </c>
    </row>
    <row r="2274" spans="1:101" ht="18" customHeight="1" thickTop="1" thickBot="1">
      <c r="D2274" s="16">
        <v>0</v>
      </c>
      <c r="E2274" s="17">
        <f t="shared" ref="E2274" si="24162">$B2271*$E$4</f>
        <v>5.3348439999999915</v>
      </c>
      <c r="F2274" s="18">
        <v>1</v>
      </c>
      <c r="G2274" s="19">
        <v>0</v>
      </c>
      <c r="H2274" s="10"/>
      <c r="I2274" s="16">
        <v>0</v>
      </c>
      <c r="J2274" s="17">
        <v>0</v>
      </c>
      <c r="K2274" s="18">
        <v>1</v>
      </c>
      <c r="L2274" s="19">
        <v>0</v>
      </c>
      <c r="N2274" s="1">
        <f t="shared" ref="N2274" si="24163">D2274*I2271+F2274*I2274-E2274*J2271-G2274*J2274</f>
        <v>0</v>
      </c>
      <c r="O2274" s="4">
        <f t="shared" ref="O2274" si="24164">(D2274*J2271+E2274*I2271+F2274*J2274+G2274*I2274)</f>
        <v>5.3348439999999915</v>
      </c>
      <c r="P2274" s="2">
        <f t="shared" ref="P2274" si="24165">D2274*K2271+F2274*K2274-E2274*L2271-G2274*L2274</f>
        <v>-48.865384370527849</v>
      </c>
      <c r="Q2274" s="3">
        <f t="shared" ref="Q2274" si="24166">(D2274*L2271+E2274*K2271+F2274*L2274+G2274*K2274)</f>
        <v>0</v>
      </c>
      <c r="S2274" s="16">
        <v>0</v>
      </c>
      <c r="T2274" s="17">
        <f t="shared" ref="T2274" si="24167">$B2271*$T$4</f>
        <v>11.819343999999983</v>
      </c>
      <c r="U2274" s="18">
        <v>1</v>
      </c>
      <c r="V2274" s="19">
        <v>0</v>
      </c>
      <c r="W2274" s="20"/>
      <c r="X2274" s="1">
        <f t="shared" ref="X2274" si="24168">N2274*S2271+P2274*S2274-O2274*T2271-Q2274*T2274</f>
        <v>0</v>
      </c>
      <c r="Y2274" s="4">
        <f t="shared" ref="Y2274" si="24169">(N2274*T2271+O2274*S2271+P2274*T2274+Q2274*S2274)</f>
        <v>-572.22194356749128</v>
      </c>
      <c r="Z2274" s="2">
        <f t="shared" ref="Z2274" si="24170">N2274*U2271+P2274*U2274-O2274*V2271-Q2274*V2274</f>
        <v>-48.865384370527849</v>
      </c>
      <c r="AA2274" s="3">
        <f t="shared" ref="AA2274" si="24171">(N2274*V2271+O2274*U2271+P2274*V2274+Q2274*U2274)</f>
        <v>0</v>
      </c>
      <c r="AB2274" s="20"/>
      <c r="AC2274" s="16">
        <v>0</v>
      </c>
      <c r="AD2274" s="17">
        <v>0</v>
      </c>
      <c r="AE2274" s="18">
        <v>1</v>
      </c>
      <c r="AF2274" s="19">
        <v>0</v>
      </c>
      <c r="AG2274" s="20"/>
      <c r="AH2274" s="1">
        <f t="shared" ref="AH2274" si="24172">X2274*AC2271+Z2274*AC2274-Y2274*AD2271-AA2274*AD2274</f>
        <v>0</v>
      </c>
      <c r="AI2274" s="4">
        <f t="shared" ref="AI2274" si="24173">(X2274*AD2271+Y2274*AC2271+Z2274*AD2274+AA2274*AC2274)</f>
        <v>-572.22194356749128</v>
      </c>
      <c r="AJ2274" s="2">
        <f t="shared" ref="AJ2274" si="24174">X2274*AE2271+Z2274*AE2274-Y2274*AF2271-AA2274*AF2274</f>
        <v>6369.6391483457628</v>
      </c>
      <c r="AK2274" s="3">
        <f t="shared" ref="AK2274" si="24175">(X2274*AF2271+Y2274*AE2271+Z2274*AF2274+AA2274*AE2274)</f>
        <v>0</v>
      </c>
      <c r="AL2274" s="20"/>
      <c r="AM2274" s="16">
        <v>0</v>
      </c>
      <c r="AN2274" s="17">
        <f t="shared" ref="AN2274" si="24176">$B2271*$AN$4</f>
        <v>12.48272799999998</v>
      </c>
      <c r="AO2274" s="18">
        <v>1</v>
      </c>
      <c r="AP2274" s="19">
        <v>0</v>
      </c>
      <c r="AR2274" s="1">
        <f t="shared" ref="AR2274" si="24177">AH2274*AM2271+AJ2274*AM2274-AI2274*AN2271-AK2274*AN2274</f>
        <v>0</v>
      </c>
      <c r="AS2274" s="4">
        <f t="shared" ref="AS2274" si="24178">(AH2274*AN2271+AI2274*AM2271+AJ2274*AN2274+AK2274*AM2274)</f>
        <v>78938.251003384183</v>
      </c>
      <c r="AT2274" s="2">
        <f t="shared" ref="AT2274" si="24179">AH2274*AO2271+AJ2274*AO2274-AI2274*AP2271-AK2274*AP2274</f>
        <v>6369.6391483457628</v>
      </c>
      <c r="AU2274" s="3">
        <f t="shared" ref="AU2274" si="24180">(AH2274*AP2271+AI2274*AO2271+AJ2274*AP2274+AK2274*AO2274)</f>
        <v>0</v>
      </c>
      <c r="AV2274" s="20"/>
      <c r="AW2274" s="16">
        <v>0</v>
      </c>
      <c r="AX2274" s="17">
        <v>0</v>
      </c>
      <c r="AY2274" s="18">
        <v>1</v>
      </c>
      <c r="AZ2274" s="19">
        <v>0</v>
      </c>
      <c r="BA2274" s="20"/>
      <c r="BB2274" s="1">
        <f t="shared" ref="BB2274" si="24181">AR2274*AW2271+AT2274*AW2274-AS2274*AX2271-AU2274*AX2274</f>
        <v>0</v>
      </c>
      <c r="BC2274" s="4">
        <f t="shared" ref="BC2274" si="24182">(AR2274*AX2271+AS2274*AW2271+AT2274*AX2274+AU2274*AW2274)</f>
        <v>78938.251003384183</v>
      </c>
      <c r="BD2274" s="2">
        <f t="shared" ref="BD2274" si="24183">AR2274*AY2271+AT2274*AY2274-AS2274*AZ2271-AU2274*AZ2274</f>
        <v>-879065.68461979716</v>
      </c>
      <c r="BE2274" s="3">
        <f t="shared" ref="BE2274" si="24184">(AR2274*AZ2271+AS2274*AY2271+AT2274*AZ2274+AU2274*AY2274)</f>
        <v>0</v>
      </c>
      <c r="BF2274" s="20"/>
      <c r="BG2274" s="16">
        <v>0</v>
      </c>
      <c r="BH2274" s="17">
        <f t="shared" ref="BH2274" si="24185">$B2271*$BH$4</f>
        <v>11.819343999999983</v>
      </c>
      <c r="BI2274" s="18">
        <v>1</v>
      </c>
      <c r="BJ2274" s="19">
        <v>0</v>
      </c>
      <c r="BK2274" s="20"/>
      <c r="BL2274" s="1">
        <f t="shared" ref="BL2274" si="24186">BB2274*BG2271+BD2274*BG2274-BC2274*BH2271-BE2274*BH2274</f>
        <v>0</v>
      </c>
      <c r="BM2274" s="4">
        <f t="shared" ref="BM2274" si="24187">(BB2274*BH2271+BC2274*BG2271+BD2274*BH2274+BE2274*BG2274)</f>
        <v>-10311041.474113492</v>
      </c>
      <c r="BN2274" s="2">
        <f t="shared" ref="BN2274" si="24188">BB2274*BI2271+BD2274*BI2274-BC2274*BJ2271-BE2274*BJ2274</f>
        <v>-879065.68461979716</v>
      </c>
      <c r="BO2274" s="3">
        <f t="shared" ref="BO2274" si="24189">(BB2274*BJ2271+BC2274*BI2271+BD2274*BJ2274+BE2274*BI2274)</f>
        <v>0</v>
      </c>
      <c r="BP2274" s="20"/>
      <c r="BQ2274" s="16">
        <v>0</v>
      </c>
      <c r="BR2274" s="17">
        <v>0</v>
      </c>
      <c r="BS2274" s="18">
        <v>1</v>
      </c>
      <c r="BT2274" s="19">
        <v>0</v>
      </c>
      <c r="BU2274" s="20"/>
      <c r="BV2274" s="1">
        <f t="shared" ref="BV2274" si="24190">BL2274*BQ2271+BN2274*BQ2274-BM2274*BR2271-BO2274*BR2274</f>
        <v>0</v>
      </c>
      <c r="BW2274" s="4">
        <f t="shared" ref="BW2274" si="24191">(BL2274*BR2271+BM2274*BQ2271+BN2274*BR2274+BO2274*BQ2274)</f>
        <v>-10311041.474113492</v>
      </c>
      <c r="BX2274" s="2">
        <f t="shared" ref="BX2274" si="24192">BL2274*BS2271+BN2274*BS2274-BM2274*BT2271-BO2274*BT2274</f>
        <v>95499393.810563982</v>
      </c>
      <c r="BY2274" s="3">
        <f t="shared" ref="BY2274" si="24193">(BL2274*BT2271+BM2274*BS2271+BN2274*BT2274+BO2274*BS2274)</f>
        <v>0</v>
      </c>
      <c r="BZ2274" s="20"/>
      <c r="CA2274" s="16">
        <v>0</v>
      </c>
      <c r="CB2274" s="17">
        <f t="shared" ref="CB2274" si="24194">$B2271*$CB$4</f>
        <v>5.3348439999999915</v>
      </c>
      <c r="CC2274" s="18">
        <v>1</v>
      </c>
      <c r="CD2274" s="19">
        <v>0</v>
      </c>
      <c r="CE2274" s="20"/>
      <c r="CF2274" s="1">
        <f t="shared" ref="CF2274" si="24195">BV2274*CA2271+BX2274*CA2274-BW2274*CB2271-BY2274*CB2274</f>
        <v>0</v>
      </c>
      <c r="CG2274" s="4">
        <f t="shared" ref="CG2274" si="24196">(BV2274*CB2271+BW2274*CA2271+BX2274*CB2274+BY2274*CA2274)</f>
        <v>499163326.59981012</v>
      </c>
      <c r="CH2274" s="2">
        <f t="shared" ref="CH2274" si="24197">BV2274*CC2271+BX2274*CC2274-BW2274*CD2271-BY2274*CD2274</f>
        <v>95499393.810563982</v>
      </c>
      <c r="CI2274" s="3">
        <f t="shared" ref="CI2274" si="24198">(BV2274*CD2271+BW2274*CC2271+BX2274*CD2274+BY2274*CC2274)</f>
        <v>0</v>
      </c>
      <c r="CK2274" s="16">
        <f t="shared" ref="CK2274" si="24199">1/$CL$4</f>
        <v>1</v>
      </c>
      <c r="CL2274" s="17">
        <v>0</v>
      </c>
      <c r="CM2274" s="18">
        <v>1</v>
      </c>
      <c r="CN2274" s="19">
        <v>0</v>
      </c>
      <c r="CP2274" s="1">
        <f t="shared" ref="CP2274" si="24200">CF2274*CK2271+CH2274*CK2274-CG2274*CL2271-CI2274*CL2274</f>
        <v>95499393.810563982</v>
      </c>
      <c r="CQ2274" s="4">
        <f t="shared" ref="CQ2274" si="24201">(CF2274*CL2271+CG2274*CK2271+CH2274*CL2274+CI2274*CK2274)</f>
        <v>499163326.59981012</v>
      </c>
      <c r="CR2274" s="2">
        <f t="shared" ref="CR2274" si="24202">CF2274*CM2271+CH2274*CM2274-CG2274*CN2271-CI2274*CN2274</f>
        <v>95499393.810563982</v>
      </c>
      <c r="CS2274" s="3">
        <f t="shared" ref="CS2274" si="24203">(CF2274*CN2271+CG2274*CM2271+CH2274*CN2274+CI2274*CM2274)</f>
        <v>0</v>
      </c>
      <c r="CU2274" s="39">
        <f t="shared" ref="CU2274" si="24204">(180/PI())*ATAN(-1*(CQ2271/CP2271))</f>
        <v>10.83088557073274</v>
      </c>
      <c r="CW2274" s="56">
        <f t="shared" ref="CW2274" si="24205">20*LOG(((1-(10^(CU2271/20)^2)*(1-((1-CW2271)/(1+CW2271))^2))^0.5))</f>
        <v>0</v>
      </c>
    </row>
    <row r="2275" spans="1:101" ht="18" customHeight="1"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/>
      <c r="S2275" s="20"/>
      <c r="T2275" s="20"/>
      <c r="U2275" s="20"/>
      <c r="V2275" s="20"/>
      <c r="W2275" s="20"/>
      <c r="X2275" s="20"/>
      <c r="Y2275" s="20"/>
      <c r="Z2275" s="20"/>
      <c r="AA2275" s="20"/>
      <c r="AB2275" s="30"/>
      <c r="AC2275" s="20"/>
      <c r="AD2275" s="20"/>
      <c r="AE2275" s="20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</row>
    <row r="2276" spans="1:101" ht="18" customHeight="1"/>
    <row r="2277" spans="1:101" ht="18" customHeight="1" thickBot="1">
      <c r="A2277" s="23"/>
      <c r="B2277" s="23"/>
      <c r="C2277" s="23"/>
      <c r="D2277" s="20" t="s">
        <v>6</v>
      </c>
      <c r="E2277" s="20"/>
      <c r="F2277" s="20"/>
      <c r="G2277" s="20"/>
      <c r="H2277" s="20"/>
      <c r="I2277" s="20" t="s">
        <v>7</v>
      </c>
      <c r="J2277" s="20"/>
      <c r="K2277" s="20"/>
      <c r="L2277" s="20"/>
      <c r="M2277" s="23"/>
      <c r="N2277" s="23"/>
      <c r="O2277" s="24" t="s">
        <v>8</v>
      </c>
      <c r="P2277" s="23"/>
      <c r="Q2277" s="23"/>
      <c r="R2277" s="23"/>
      <c r="S2277" s="20"/>
      <c r="T2277" s="20" t="s">
        <v>9</v>
      </c>
      <c r="U2277" s="23"/>
      <c r="V2277" s="23"/>
      <c r="W2277" s="23"/>
      <c r="X2277" s="23"/>
      <c r="Y2277" s="24" t="s">
        <v>10</v>
      </c>
      <c r="Z2277" s="23"/>
      <c r="AA2277" s="23"/>
      <c r="AB2277" s="23"/>
      <c r="AC2277" s="24" t="s">
        <v>11</v>
      </c>
      <c r="AD2277" s="20"/>
      <c r="AE2277" s="20"/>
      <c r="AF2277" s="20"/>
      <c r="AG2277" s="20"/>
      <c r="AH2277" s="23"/>
      <c r="AI2277" s="24" t="s">
        <v>12</v>
      </c>
      <c r="AJ2277" s="23"/>
      <c r="AK2277" s="23"/>
      <c r="AL2277" s="20"/>
      <c r="AM2277" s="24" t="s">
        <v>21</v>
      </c>
      <c r="AN2277" s="20"/>
      <c r="AO2277" s="23"/>
      <c r="AP2277" s="23"/>
      <c r="AQ2277" s="23"/>
      <c r="AR2277" s="23"/>
      <c r="AS2277" s="24" t="s">
        <v>87</v>
      </c>
      <c r="AT2277" s="23"/>
      <c r="AU2277" s="23"/>
      <c r="AV2277" s="23"/>
      <c r="AW2277" s="24" t="s">
        <v>22</v>
      </c>
      <c r="AX2277" s="20"/>
      <c r="AY2277" s="20"/>
      <c r="AZ2277" s="20"/>
      <c r="BA2277" s="20"/>
      <c r="BB2277" s="23"/>
      <c r="BC2277" s="24" t="s">
        <v>13</v>
      </c>
      <c r="BD2277" s="23"/>
      <c r="BE2277" s="23"/>
      <c r="BF2277" s="23"/>
      <c r="BG2277" s="24" t="s">
        <v>23</v>
      </c>
      <c r="BH2277" s="20"/>
      <c r="BI2277" s="23"/>
      <c r="BJ2277" s="23"/>
      <c r="BK2277" s="23"/>
      <c r="BL2277" s="23"/>
      <c r="BM2277" s="24" t="s">
        <v>24</v>
      </c>
      <c r="BN2277" s="23"/>
      <c r="BO2277" s="23"/>
      <c r="BP2277" s="23"/>
      <c r="BQ2277" s="24" t="s">
        <v>22</v>
      </c>
      <c r="BR2277" s="20"/>
      <c r="BS2277" s="20"/>
      <c r="BT2277" s="20"/>
      <c r="BU2277" s="20"/>
      <c r="BV2277" s="23"/>
      <c r="BW2277" s="24" t="s">
        <v>25</v>
      </c>
      <c r="BX2277" s="23"/>
      <c r="BY2277" s="23"/>
      <c r="BZ2277" s="23"/>
      <c r="CA2277" s="24" t="s">
        <v>23</v>
      </c>
      <c r="CB2277" s="20"/>
      <c r="CC2277" s="23"/>
      <c r="CD2277" s="23"/>
      <c r="CE2277" s="23"/>
      <c r="CF2277" s="23"/>
      <c r="CG2277" s="24" t="s">
        <v>88</v>
      </c>
      <c r="CH2277" s="23"/>
      <c r="CI2277" s="23"/>
      <c r="CJ2277" s="23"/>
      <c r="CK2277" s="24" t="s">
        <v>155</v>
      </c>
      <c r="CL2277" s="24"/>
      <c r="CM2277" s="23"/>
      <c r="CN2277" s="23"/>
      <c r="CO2277" s="23"/>
      <c r="CP2277" s="23"/>
      <c r="CQ2277" s="24" t="s">
        <v>89</v>
      </c>
      <c r="CR2277" s="23"/>
      <c r="CS2277" s="23"/>
    </row>
    <row r="2278" spans="1:101" ht="18" customHeight="1" thickBot="1">
      <c r="A2278" s="23"/>
      <c r="B2278" s="33"/>
      <c r="C2278" s="23"/>
      <c r="D2278" s="7" t="s">
        <v>99</v>
      </c>
      <c r="E2278" s="8"/>
      <c r="F2278" s="8" t="s">
        <v>100</v>
      </c>
      <c r="G2278" s="9"/>
      <c r="H2278" s="10"/>
      <c r="I2278" s="7" t="s">
        <v>103</v>
      </c>
      <c r="J2278" s="8"/>
      <c r="K2278" s="8" t="s">
        <v>104</v>
      </c>
      <c r="L2278" s="9"/>
      <c r="M2278" s="23"/>
      <c r="N2278" s="194" t="s">
        <v>74</v>
      </c>
      <c r="O2278" s="195"/>
      <c r="P2278" s="196" t="s">
        <v>75</v>
      </c>
      <c r="Q2278" s="197"/>
      <c r="R2278" s="23"/>
      <c r="S2278" s="7" t="s">
        <v>2</v>
      </c>
      <c r="T2278" s="8"/>
      <c r="U2278" s="8" t="s">
        <v>3</v>
      </c>
      <c r="V2278" s="9"/>
      <c r="W2278" s="20"/>
      <c r="X2278" s="194" t="s">
        <v>108</v>
      </c>
      <c r="Y2278" s="195"/>
      <c r="Z2278" s="196" t="s">
        <v>109</v>
      </c>
      <c r="AA2278" s="197"/>
      <c r="AB2278" s="20"/>
      <c r="AC2278" s="7" t="s">
        <v>107</v>
      </c>
      <c r="AD2278" s="8"/>
      <c r="AE2278" s="8" t="s">
        <v>14</v>
      </c>
      <c r="AF2278" s="9"/>
      <c r="AG2278" s="20"/>
      <c r="AH2278" s="194" t="s">
        <v>112</v>
      </c>
      <c r="AI2278" s="195"/>
      <c r="AJ2278" s="196" t="s">
        <v>113</v>
      </c>
      <c r="AK2278" s="197"/>
      <c r="AL2278" s="20"/>
      <c r="AM2278" s="106" t="s">
        <v>135</v>
      </c>
      <c r="AN2278" s="107"/>
      <c r="AO2278" s="107" t="s">
        <v>136</v>
      </c>
      <c r="AP2278" s="108"/>
      <c r="AQ2278" s="23"/>
      <c r="AR2278" s="194" t="s">
        <v>116</v>
      </c>
      <c r="AS2278" s="195"/>
      <c r="AT2278" s="196" t="s">
        <v>0</v>
      </c>
      <c r="AU2278" s="197"/>
      <c r="AV2278" s="36"/>
      <c r="AW2278" s="7" t="s">
        <v>139</v>
      </c>
      <c r="AX2278" s="8"/>
      <c r="AY2278" s="8" t="s">
        <v>140</v>
      </c>
      <c r="AZ2278" s="9"/>
      <c r="BA2278" s="20"/>
      <c r="BB2278" s="194" t="s">
        <v>119</v>
      </c>
      <c r="BC2278" s="195"/>
      <c r="BD2278" s="196" t="s">
        <v>120</v>
      </c>
      <c r="BE2278" s="197"/>
      <c r="BF2278" s="36"/>
      <c r="BG2278" s="190" t="s">
        <v>143</v>
      </c>
      <c r="BH2278" s="191"/>
      <c r="BI2278" s="192" t="s">
        <v>144</v>
      </c>
      <c r="BJ2278" s="193"/>
      <c r="BK2278" s="36"/>
      <c r="BL2278" s="194" t="s">
        <v>123</v>
      </c>
      <c r="BM2278" s="195"/>
      <c r="BN2278" s="196" t="s">
        <v>124</v>
      </c>
      <c r="BO2278" s="197"/>
      <c r="BP2278" s="36"/>
      <c r="BQ2278" s="7" t="s">
        <v>147</v>
      </c>
      <c r="BR2278" s="8"/>
      <c r="BS2278" s="8" t="s">
        <v>148</v>
      </c>
      <c r="BT2278" s="9"/>
      <c r="BU2278" s="20"/>
      <c r="BV2278" s="194" t="s">
        <v>127</v>
      </c>
      <c r="BW2278" s="195"/>
      <c r="BX2278" s="196" t="s">
        <v>128</v>
      </c>
      <c r="BY2278" s="197"/>
      <c r="BZ2278" s="36"/>
      <c r="CA2278" s="7" t="s">
        <v>151</v>
      </c>
      <c r="CB2278" s="8"/>
      <c r="CC2278" s="8" t="s">
        <v>152</v>
      </c>
      <c r="CD2278" s="9"/>
      <c r="CE2278" s="36"/>
      <c r="CF2278" s="194" t="s">
        <v>131</v>
      </c>
      <c r="CG2278" s="195"/>
      <c r="CH2278" s="196" t="s">
        <v>132</v>
      </c>
      <c r="CI2278" s="197"/>
      <c r="CJ2278" s="23"/>
      <c r="CK2278" s="7" t="s">
        <v>156</v>
      </c>
      <c r="CL2278" s="8"/>
      <c r="CM2278" s="8" t="s">
        <v>157</v>
      </c>
      <c r="CN2278" s="9"/>
      <c r="CO2278" s="23"/>
      <c r="CP2278" s="194" t="s">
        <v>160</v>
      </c>
      <c r="CQ2278" s="195"/>
      <c r="CR2278" s="196" t="s">
        <v>132</v>
      </c>
      <c r="CS2278" s="197"/>
      <c r="CU2278" s="26" t="s">
        <v>15</v>
      </c>
      <c r="CW2278" s="52" t="s">
        <v>46</v>
      </c>
    </row>
    <row r="2279" spans="1:101" ht="18" customHeight="1" thickTop="1" thickBot="1">
      <c r="B2279" s="34">
        <v>6.5999999999999899</v>
      </c>
      <c r="D2279" s="11">
        <v>1</v>
      </c>
      <c r="E2279" s="12">
        <v>0</v>
      </c>
      <c r="F2279" s="13">
        <v>0</v>
      </c>
      <c r="G2279" s="14">
        <v>0</v>
      </c>
      <c r="H2279" s="10"/>
      <c r="I2279" s="11">
        <v>1</v>
      </c>
      <c r="J2279" s="12">
        <v>0</v>
      </c>
      <c r="K2279" s="13">
        <v>0</v>
      </c>
      <c r="L2279" s="40">
        <f t="shared" ref="L2279" si="24206">$B2279*$J$4</f>
        <v>9.418463999999986</v>
      </c>
      <c r="N2279" s="1">
        <f t="shared" ref="N2279" si="24207">D2279*I2279+F2279*I2282-E2279*J2279-G2279*J2282</f>
        <v>1</v>
      </c>
      <c r="O2279" s="4">
        <f t="shared" ref="O2279" si="24208">(D2279*J2279+E2279*I2279+F2279*J2282+G2279*I2282)</f>
        <v>0</v>
      </c>
      <c r="P2279" s="2">
        <f t="shared" ref="P2279" si="24209">D2279*K2279+F2279*K2282-E2279*L2279-G2279*L2282</f>
        <v>0</v>
      </c>
      <c r="Q2279" s="3">
        <f t="shared" ref="Q2279" si="24210">(D2279*L2279+E2279*K2279+F2279*L2282+G2279*K2282)</f>
        <v>9.418463999999986</v>
      </c>
      <c r="S2279" s="11">
        <v>1</v>
      </c>
      <c r="T2279" s="12">
        <v>0</v>
      </c>
      <c r="U2279" s="13">
        <v>0</v>
      </c>
      <c r="V2279" s="13">
        <v>0</v>
      </c>
      <c r="W2279" s="20"/>
      <c r="X2279" s="1">
        <f t="shared" ref="X2279" si="24211">N2279*S2279+P2279*S2282-O2279*T2279-Q2279*T2282</f>
        <v>-111.16983746355167</v>
      </c>
      <c r="Y2279" s="4">
        <f t="shared" ref="Y2279" si="24212">(N2279*T2279+O2279*S2279+P2279*T2282+Q2279*S2282)</f>
        <v>0</v>
      </c>
      <c r="Z2279" s="2">
        <f t="shared" ref="Z2279" si="24213">N2279*U2279+P2279*U2282-O2279*V2279-Q2279*V2282</f>
        <v>0</v>
      </c>
      <c r="AA2279" s="3">
        <f t="shared" ref="AA2279" si="24214">(N2279*V2279+O2279*U2279+P2279*V2282+Q2279*U2282)</f>
        <v>9.418463999999986</v>
      </c>
      <c r="AB2279" s="20"/>
      <c r="AC2279" s="11">
        <v>1</v>
      </c>
      <c r="AD2279" s="12">
        <v>0</v>
      </c>
      <c r="AE2279" s="13">
        <v>0</v>
      </c>
      <c r="AF2279" s="40">
        <f t="shared" ref="AF2279" si="24215">$B2279*$AD$4</f>
        <v>11.302433999999984</v>
      </c>
      <c r="AG2279" s="20"/>
      <c r="AH2279" s="1">
        <f t="shared" ref="AH2279" si="24216">X2279*AC2279+Z2279*AC2282-Y2279*AD2279-AA2279*AD2282</f>
        <v>-111.16983746355167</v>
      </c>
      <c r="AI2279" s="4">
        <f t="shared" ref="AI2279" si="24217">(X2279*AD2279+Y2279*AC2279+Z2279*AD2282+AA2279*AC2282)</f>
        <v>0</v>
      </c>
      <c r="AJ2279" s="2">
        <f t="shared" ref="AJ2279" si="24218">X2279*AE2279+Z2279*AE2282-Y2279*AF2279-AA2279*AF2282</f>
        <v>0</v>
      </c>
      <c r="AK2279" s="3">
        <f t="shared" ref="AK2279" si="24219">(X2279*AF2279+Y2279*AE2279+Z2279*AF2282+AA2279*AE2282)</f>
        <v>-1247.0712867225184</v>
      </c>
      <c r="AL2279" s="20"/>
      <c r="AM2279" s="11">
        <v>1</v>
      </c>
      <c r="AN2279" s="12">
        <v>0</v>
      </c>
      <c r="AO2279" s="13">
        <v>0</v>
      </c>
      <c r="AP2279" s="14">
        <v>0</v>
      </c>
      <c r="AR2279" s="1">
        <f t="shared" ref="AR2279" si="24220">AH2279*AM2279+AJ2279*AM2282-AI2279*AN2279-AK2279*AN2282</f>
        <v>15574.512760072847</v>
      </c>
      <c r="AS2279" s="4">
        <f t="shared" ref="AS2279" si="24221">(AH2279*AN2279+AI2279*AM2279+AJ2279*AN2282+AK2279*AM2282)</f>
        <v>0</v>
      </c>
      <c r="AT2279" s="2">
        <f t="shared" ref="AT2279" si="24222">AH2279*AO2279+AJ2279*AO2282-AI2279*AP2279-AK2279*AP2282</f>
        <v>0</v>
      </c>
      <c r="AU2279" s="3">
        <f t="shared" ref="AU2279" si="24223">(AH2279*AP2279+AI2279*AO2279+AJ2279*AP2282+AK2279*AO2282)</f>
        <v>-1247.0712867225184</v>
      </c>
      <c r="AV2279" s="20"/>
      <c r="AW2279" s="11">
        <v>1</v>
      </c>
      <c r="AX2279" s="12">
        <v>0</v>
      </c>
      <c r="AY2279" s="13">
        <v>0</v>
      </c>
      <c r="AZ2279" s="40">
        <f t="shared" ref="AZ2279" si="24224">$B2279*$AX$4</f>
        <v>11.302433999999984</v>
      </c>
      <c r="BA2279" s="20"/>
      <c r="BB2279" s="1">
        <f t="shared" ref="BB2279" si="24225">AR2279*AW2279+AT2279*AW2282-AS2279*AX2279-AU2279*AX2282</f>
        <v>15574.512760072847</v>
      </c>
      <c r="BC2279" s="4">
        <f t="shared" ref="BC2279" si="24226">(AR2279*AX2279+AS2279*AW2279+AT2279*AX2282+AU2279*AW2282)</f>
        <v>0</v>
      </c>
      <c r="BD2279" s="2">
        <f t="shared" ref="BD2279" si="24227">AR2279*AY2279+AT2279*AY2282-AS2279*AZ2279-AU2279*AZ2282</f>
        <v>0</v>
      </c>
      <c r="BE2279" s="3">
        <f t="shared" ref="BE2279" si="24228">(AR2279*AZ2279+AS2279*AY2279+AT2279*AZ2282+AU2279*AY2282)</f>
        <v>174782.83126615841</v>
      </c>
      <c r="BF2279" s="20"/>
      <c r="BG2279" s="11">
        <v>1</v>
      </c>
      <c r="BH2279" s="12">
        <v>0</v>
      </c>
      <c r="BI2279" s="13">
        <v>0</v>
      </c>
      <c r="BJ2279" s="14">
        <v>0</v>
      </c>
      <c r="BK2279" s="20"/>
      <c r="BL2279" s="1">
        <f t="shared" ref="BL2279" si="24229">BB2279*BG2279+BD2279*BG2282-BC2279*BH2279-BE2279*BH2282</f>
        <v>-2066013.5014367637</v>
      </c>
      <c r="BM2279" s="4">
        <f t="shared" ref="BM2279" si="24230">(BB2279*BH2279+BC2279*BG2279+BD2279*BH2282+BE2279*BG2282)</f>
        <v>0</v>
      </c>
      <c r="BN2279" s="2">
        <f t="shared" ref="BN2279" si="24231">BB2279*BI2279+BD2279*BI2282-BC2279*BJ2279-BE2279*BJ2282</f>
        <v>0</v>
      </c>
      <c r="BO2279" s="3">
        <f t="shared" ref="BO2279" si="24232">(BB2279*BJ2279+BC2279*BI2279+BD2279*BJ2282+BE2279*BI2282)</f>
        <v>174782.83126615841</v>
      </c>
      <c r="BP2279" s="20"/>
      <c r="BQ2279" s="11">
        <v>1</v>
      </c>
      <c r="BR2279" s="12">
        <v>0</v>
      </c>
      <c r="BS2279" s="13">
        <v>0</v>
      </c>
      <c r="BT2279" s="40">
        <f t="shared" ref="BT2279" si="24233">$B2279*BR$4</f>
        <v>9.418463999999986</v>
      </c>
      <c r="BU2279" s="20"/>
      <c r="BV2279" s="1">
        <f t="shared" ref="BV2279" si="24234">BL2279*BQ2279+BN2279*BQ2282-BM2279*BR2279-BO2279*BR2282</f>
        <v>-2066013.5014367637</v>
      </c>
      <c r="BW2279" s="4">
        <f t="shared" ref="BW2279" si="24235">(BL2279*BR2279+BM2279*BQ2279+BN2279*BR2282+BO2279*BQ2282)</f>
        <v>0</v>
      </c>
      <c r="BX2279" s="2">
        <f t="shared" ref="BX2279" si="24236">BL2279*BS2279+BN2279*BS2282-BM2279*BT2279-BO2279*BT2282</f>
        <v>0</v>
      </c>
      <c r="BY2279" s="3">
        <f t="shared" ref="BY2279" si="24237">(BL2279*BT2279+BM2279*BS2279+BN2279*BT2282+BO2279*BS2282)</f>
        <v>-19283890.955529921</v>
      </c>
      <c r="BZ2279" s="20"/>
      <c r="CA2279" s="11">
        <v>1</v>
      </c>
      <c r="CB2279" s="12">
        <v>0</v>
      </c>
      <c r="CC2279" s="13">
        <v>0</v>
      </c>
      <c r="CD2279" s="14">
        <v>0</v>
      </c>
      <c r="CE2279" s="20"/>
      <c r="CF2279" s="1">
        <f t="shared" ref="CF2279" si="24238">BV2279*CA2279+BX2279*CA2282-BW2279*CB2279-BY2279*CB2282</f>
        <v>101595853.63459913</v>
      </c>
      <c r="CG2279" s="4">
        <f t="shared" ref="CG2279" si="24239">(BV2279*CB2279+BW2279*CA2279+BX2279*CB2282+BY2279*CA2282)</f>
        <v>0</v>
      </c>
      <c r="CH2279" s="2">
        <f t="shared" ref="CH2279" si="24240">BV2279*CC2279+BX2279*CC2282-BW2279*CD2279-BY2279*CD2282</f>
        <v>0</v>
      </c>
      <c r="CI2279" s="3">
        <f t="shared" ref="CI2279" si="24241">(BV2279*CD2279+BW2279*CC2279+BX2279*CD2282+BY2279*CC2282)</f>
        <v>-19283890.955529921</v>
      </c>
      <c r="CJ2279" s="28"/>
      <c r="CK2279" s="11">
        <v>1</v>
      </c>
      <c r="CL2279" s="12">
        <v>0</v>
      </c>
      <c r="CM2279" s="13">
        <v>0</v>
      </c>
      <c r="CN2279" s="14">
        <v>0</v>
      </c>
      <c r="CP2279" s="1">
        <f t="shared" ref="CP2279" si="24242">CF2279*CK2279+CH2279*CK2282-CG2279*CL2279-CI2279*CL2282</f>
        <v>101595853.63459913</v>
      </c>
      <c r="CQ2279" s="4">
        <f t="shared" ref="CQ2279" si="24243">(CF2279*CL2279+CG2279*CK2279+CH2279*CL2282+CI2279*CK2282)</f>
        <v>-19283890.955529921</v>
      </c>
      <c r="CR2279" s="2">
        <f t="shared" ref="CR2279" si="24244">CF2279*CM2279+CH2279*CM2282-CG2279*CN2279-CI2279*CN2282</f>
        <v>0</v>
      </c>
      <c r="CS2279" s="3">
        <f t="shared" ref="CS2279" si="24245">(CF2279*CN2279+CG2279*CM2279+CH2279*CN2282+CI2279*CM2282)</f>
        <v>-19283890.955529921</v>
      </c>
      <c r="CU2279" s="29">
        <f t="shared" ref="CU2279" si="24246">20*LOG(((1+$CL$4)/$CL$4)/((CP2279+CP2282)^2+(CQ2279+CQ2282)^2)^0.5)</f>
        <v>-168.8579740157432</v>
      </c>
      <c r="CW2279" s="53">
        <f t="shared" ref="CW2279" si="24247">((CP2279^2+CQ2279^2)^0.5)/((CP2282^2+CQ2282^2)^0.5)</f>
        <v>0.18980982260247153</v>
      </c>
    </row>
    <row r="2280" spans="1:101" ht="18" customHeight="1" thickBot="1">
      <c r="D2280" s="11"/>
      <c r="E2280" s="13"/>
      <c r="F2280" s="13"/>
      <c r="G2280" s="15"/>
      <c r="H2280" s="10"/>
      <c r="I2280" s="11"/>
      <c r="J2280" s="13"/>
      <c r="K2280" s="13"/>
      <c r="L2280" s="15"/>
      <c r="N2280" s="5"/>
      <c r="Q2280" s="6"/>
      <c r="S2280" s="11"/>
      <c r="T2280" s="13"/>
      <c r="U2280" s="13"/>
      <c r="V2280" s="15"/>
      <c r="W2280" s="20"/>
      <c r="X2280" s="5"/>
      <c r="AA2280" s="6"/>
      <c r="AB2280" s="20"/>
      <c r="AC2280" s="11"/>
      <c r="AD2280" s="13"/>
      <c r="AE2280" s="13"/>
      <c r="AF2280" s="15"/>
      <c r="AG2280" s="20"/>
      <c r="AH2280" s="5"/>
      <c r="AK2280" s="6"/>
      <c r="AL2280" s="20"/>
      <c r="AM2280" s="11"/>
      <c r="AN2280" s="13"/>
      <c r="AO2280" s="13"/>
      <c r="AP2280" s="15"/>
      <c r="AR2280" s="5"/>
      <c r="AU2280" s="6"/>
      <c r="AW2280" s="11"/>
      <c r="AX2280" s="13"/>
      <c r="AY2280" s="13"/>
      <c r="AZ2280" s="15"/>
      <c r="BA2280" s="20"/>
      <c r="BB2280" s="5"/>
      <c r="BE2280" s="6"/>
      <c r="BG2280" s="11"/>
      <c r="BH2280" s="13"/>
      <c r="BI2280" s="13"/>
      <c r="BJ2280" s="15"/>
      <c r="BL2280" s="5"/>
      <c r="BO2280" s="6"/>
      <c r="BQ2280" s="11"/>
      <c r="BR2280" s="13"/>
      <c r="BS2280" s="13"/>
      <c r="BT2280" s="15"/>
      <c r="BU2280" s="20"/>
      <c r="BV2280" s="5"/>
      <c r="BY2280" s="6"/>
      <c r="CA2280" s="11"/>
      <c r="CB2280" s="13"/>
      <c r="CC2280" s="13"/>
      <c r="CD2280" s="15"/>
      <c r="CF2280" s="5"/>
      <c r="CI2280" s="6"/>
      <c r="CK2280" s="11"/>
      <c r="CL2280" s="13"/>
      <c r="CM2280" s="13"/>
      <c r="CN2280" s="15"/>
      <c r="CP2280" s="5"/>
      <c r="CS2280" s="6"/>
      <c r="CW2280" s="54"/>
    </row>
    <row r="2281" spans="1:101" ht="18" customHeight="1" thickBot="1">
      <c r="D2281" s="11" t="s">
        <v>101</v>
      </c>
      <c r="E2281" s="13"/>
      <c r="F2281" s="13" t="s">
        <v>102</v>
      </c>
      <c r="G2281" s="15"/>
      <c r="H2281" s="10"/>
      <c r="I2281" s="11" t="s">
        <v>106</v>
      </c>
      <c r="J2281" s="13"/>
      <c r="K2281" s="13" t="s">
        <v>105</v>
      </c>
      <c r="L2281" s="15"/>
      <c r="N2281" s="194" t="s">
        <v>16</v>
      </c>
      <c r="O2281" s="195"/>
      <c r="P2281" s="196" t="s">
        <v>17</v>
      </c>
      <c r="Q2281" s="197"/>
      <c r="S2281" s="11" t="s">
        <v>4</v>
      </c>
      <c r="T2281" s="13"/>
      <c r="U2281" s="13" t="s">
        <v>5</v>
      </c>
      <c r="V2281" s="15"/>
      <c r="W2281" s="20"/>
      <c r="X2281" s="194" t="s">
        <v>111</v>
      </c>
      <c r="Y2281" s="195"/>
      <c r="Z2281" s="196" t="s">
        <v>110</v>
      </c>
      <c r="AA2281" s="197"/>
      <c r="AB2281" s="20"/>
      <c r="AC2281" s="11" t="s">
        <v>18</v>
      </c>
      <c r="AD2281" s="13"/>
      <c r="AE2281" s="13" t="s">
        <v>19</v>
      </c>
      <c r="AF2281" s="15"/>
      <c r="AG2281" s="20"/>
      <c r="AH2281" s="194" t="s">
        <v>114</v>
      </c>
      <c r="AI2281" s="195"/>
      <c r="AJ2281" s="196" t="s">
        <v>115</v>
      </c>
      <c r="AK2281" s="197"/>
      <c r="AL2281" s="20"/>
      <c r="AM2281" s="11" t="s">
        <v>138</v>
      </c>
      <c r="AN2281" s="13"/>
      <c r="AO2281" s="13" t="s">
        <v>137</v>
      </c>
      <c r="AP2281" s="15"/>
      <c r="AR2281" s="194" t="s">
        <v>117</v>
      </c>
      <c r="AS2281" s="195"/>
      <c r="AT2281" s="196" t="s">
        <v>118</v>
      </c>
      <c r="AU2281" s="197"/>
      <c r="AV2281" s="36"/>
      <c r="AW2281" s="11" t="s">
        <v>142</v>
      </c>
      <c r="AX2281" s="13"/>
      <c r="AY2281" s="13" t="s">
        <v>141</v>
      </c>
      <c r="AZ2281" s="15"/>
      <c r="BA2281" s="20"/>
      <c r="BB2281" s="194" t="s">
        <v>122</v>
      </c>
      <c r="BC2281" s="195"/>
      <c r="BD2281" s="196" t="s">
        <v>121</v>
      </c>
      <c r="BE2281" s="197"/>
      <c r="BF2281" s="36"/>
      <c r="BG2281" s="11" t="s">
        <v>145</v>
      </c>
      <c r="BH2281" s="13"/>
      <c r="BI2281" s="13" t="s">
        <v>146</v>
      </c>
      <c r="BJ2281" s="15"/>
      <c r="BK2281" s="36"/>
      <c r="BL2281" s="194" t="s">
        <v>125</v>
      </c>
      <c r="BM2281" s="195"/>
      <c r="BN2281" s="196" t="s">
        <v>126</v>
      </c>
      <c r="BO2281" s="197"/>
      <c r="BP2281" s="36"/>
      <c r="BQ2281" s="11" t="s">
        <v>150</v>
      </c>
      <c r="BR2281" s="13"/>
      <c r="BS2281" s="13" t="s">
        <v>149</v>
      </c>
      <c r="BT2281" s="15"/>
      <c r="BU2281" s="20"/>
      <c r="BV2281" s="194" t="s">
        <v>129</v>
      </c>
      <c r="BW2281" s="195"/>
      <c r="BX2281" s="196" t="s">
        <v>130</v>
      </c>
      <c r="BY2281" s="197"/>
      <c r="BZ2281" s="36"/>
      <c r="CA2281" s="11" t="s">
        <v>154</v>
      </c>
      <c r="CB2281" s="13"/>
      <c r="CC2281" s="13" t="s">
        <v>153</v>
      </c>
      <c r="CD2281" s="15"/>
      <c r="CE2281" s="36"/>
      <c r="CF2281" s="194" t="s">
        <v>134</v>
      </c>
      <c r="CG2281" s="195"/>
      <c r="CH2281" s="196" t="s">
        <v>133</v>
      </c>
      <c r="CI2281" s="197"/>
      <c r="CK2281" s="11" t="s">
        <v>159</v>
      </c>
      <c r="CL2281" s="13"/>
      <c r="CM2281" s="13" t="s">
        <v>158</v>
      </c>
      <c r="CN2281" s="15"/>
      <c r="CP2281" s="109" t="s">
        <v>161</v>
      </c>
      <c r="CQ2281" s="110"/>
      <c r="CR2281" s="111" t="s">
        <v>162</v>
      </c>
      <c r="CS2281" s="112"/>
      <c r="CU2281" s="38" t="s">
        <v>29</v>
      </c>
      <c r="CW2281" s="55" t="s">
        <v>47</v>
      </c>
    </row>
    <row r="2282" spans="1:101" ht="18" customHeight="1" thickTop="1" thickBot="1">
      <c r="D2282" s="16">
        <v>0</v>
      </c>
      <c r="E2282" s="17">
        <f t="shared" ref="E2282" si="24248">$B2279*$E$4</f>
        <v>5.3755679999999915</v>
      </c>
      <c r="F2282" s="18">
        <v>1</v>
      </c>
      <c r="G2282" s="19">
        <v>0</v>
      </c>
      <c r="H2282" s="10"/>
      <c r="I2282" s="16">
        <v>0</v>
      </c>
      <c r="J2282" s="17">
        <v>0</v>
      </c>
      <c r="K2282" s="18">
        <v>1</v>
      </c>
      <c r="L2282" s="19">
        <v>0</v>
      </c>
      <c r="N2282" s="1">
        <f t="shared" ref="N2282" si="24249">D2282*I2279+F2282*I2282-E2282*J2279-G2282*J2282</f>
        <v>0</v>
      </c>
      <c r="O2282" s="4">
        <f t="shared" ref="O2282" si="24250">(D2282*J2279+E2282*I2279+F2282*J2282+G2282*I2282)</f>
        <v>5.3755679999999915</v>
      </c>
      <c r="P2282" s="2">
        <f t="shared" ref="P2282" si="24251">D2282*K2279+F2282*K2282-E2282*L2279-G2282*L2282</f>
        <v>-49.629593687551846</v>
      </c>
      <c r="Q2282" s="3">
        <f t="shared" ref="Q2282" si="24252">(D2282*L2279+E2282*K2279+F2282*L2282+G2282*K2282)</f>
        <v>0</v>
      </c>
      <c r="S2282" s="16">
        <v>0</v>
      </c>
      <c r="T2282" s="17">
        <f t="shared" ref="T2282" si="24253">$B2279*$T$4</f>
        <v>11.909567999999982</v>
      </c>
      <c r="U2282" s="18">
        <v>1</v>
      </c>
      <c r="V2282" s="19">
        <v>0</v>
      </c>
      <c r="W2282" s="20"/>
      <c r="X2282" s="1">
        <f t="shared" ref="X2282" si="24254">N2282*S2279+P2282*S2282-O2282*T2279-Q2282*T2282</f>
        <v>0</v>
      </c>
      <c r="Y2282" s="4">
        <f t="shared" ref="Y2282" si="24255">(N2282*T2279+O2282*S2279+P2282*T2282+Q2282*S2282)</f>
        <v>-585.6914528342686</v>
      </c>
      <c r="Z2282" s="2">
        <f t="shared" ref="Z2282" si="24256">N2282*U2279+P2282*U2282-O2282*V2279-Q2282*V2282</f>
        <v>-49.629593687551846</v>
      </c>
      <c r="AA2282" s="3">
        <f t="shared" ref="AA2282" si="24257">(N2282*V2279+O2282*U2279+P2282*V2282+Q2282*U2282)</f>
        <v>0</v>
      </c>
      <c r="AB2282" s="20"/>
      <c r="AC2282" s="16">
        <v>0</v>
      </c>
      <c r="AD2282" s="17">
        <v>0</v>
      </c>
      <c r="AE2282" s="18">
        <v>1</v>
      </c>
      <c r="AF2282" s="19">
        <v>0</v>
      </c>
      <c r="AG2282" s="20"/>
      <c r="AH2282" s="1">
        <f t="shared" ref="AH2282" si="24258">X2282*AC2279+Z2282*AC2282-Y2282*AD2279-AA2282*AD2282</f>
        <v>0</v>
      </c>
      <c r="AI2282" s="4">
        <f t="shared" ref="AI2282" si="24259">(X2282*AD2279+Y2282*AC2279+Z2282*AD2282+AA2282*AC2282)</f>
        <v>-585.6914528342686</v>
      </c>
      <c r="AJ2282" s="2">
        <f t="shared" ref="AJ2282" si="24260">X2282*AE2279+Z2282*AE2282-Y2282*AF2279-AA2282*AF2282</f>
        <v>6570.1093963358726</v>
      </c>
      <c r="AK2282" s="3">
        <f t="shared" ref="AK2282" si="24261">(X2282*AF2279+Y2282*AE2279+Z2282*AF2282+AA2282*AE2282)</f>
        <v>0</v>
      </c>
      <c r="AL2282" s="20"/>
      <c r="AM2282" s="16">
        <v>0</v>
      </c>
      <c r="AN2282" s="17">
        <f t="shared" ref="AN2282" si="24262">$B2279*$AN$4</f>
        <v>12.57801599999998</v>
      </c>
      <c r="AO2282" s="18">
        <v>1</v>
      </c>
      <c r="AP2282" s="19">
        <v>0</v>
      </c>
      <c r="AR2282" s="1">
        <f t="shared" ref="AR2282" si="24263">AH2282*AM2279+AJ2282*AM2282-AI2282*AN2279-AK2282*AN2282</f>
        <v>0</v>
      </c>
      <c r="AS2282" s="4">
        <f t="shared" ref="AS2282" si="24264">(AH2282*AN2279+AI2282*AM2279+AJ2282*AN2282+AK2282*AM2282)</f>
        <v>82053.249656028536</v>
      </c>
      <c r="AT2282" s="2">
        <f t="shared" ref="AT2282" si="24265">AH2282*AO2279+AJ2282*AO2282-AI2282*AP2279-AK2282*AP2282</f>
        <v>6570.1093963358726</v>
      </c>
      <c r="AU2282" s="3">
        <f t="shared" ref="AU2282" si="24266">(AH2282*AP2279+AI2282*AO2279+AJ2282*AP2282+AK2282*AO2282)</f>
        <v>0</v>
      </c>
      <c r="AV2282" s="20"/>
      <c r="AW2282" s="16">
        <v>0</v>
      </c>
      <c r="AX2282" s="17">
        <v>0</v>
      </c>
      <c r="AY2282" s="18">
        <v>1</v>
      </c>
      <c r="AZ2282" s="19">
        <v>0</v>
      </c>
      <c r="BA2282" s="20"/>
      <c r="BB2282" s="1">
        <f t="shared" ref="BB2282" si="24267">AR2282*AW2279+AT2282*AW2282-AS2282*AX2279-AU2282*AX2282</f>
        <v>0</v>
      </c>
      <c r="BC2282" s="4">
        <f t="shared" ref="BC2282" si="24268">(AR2282*AX2279+AS2282*AW2279+AT2282*AX2282+AU2282*AW2282)</f>
        <v>82053.249656028536</v>
      </c>
      <c r="BD2282" s="2">
        <f t="shared" ref="BD2282" si="24269">AR2282*AY2279+AT2282*AY2282-AS2282*AZ2279-AU2282*AZ2282</f>
        <v>-920831.32932644803</v>
      </c>
      <c r="BE2282" s="3">
        <f t="shared" ref="BE2282" si="24270">(AR2282*AZ2279+AS2282*AY2279+AT2282*AZ2282+AU2282*AY2282)</f>
        <v>0</v>
      </c>
      <c r="BF2282" s="20"/>
      <c r="BG2282" s="16">
        <v>0</v>
      </c>
      <c r="BH2282" s="17">
        <f t="shared" ref="BH2282" si="24271">$B2279*$BH$4</f>
        <v>11.909567999999982</v>
      </c>
      <c r="BI2282" s="18">
        <v>1</v>
      </c>
      <c r="BJ2282" s="19">
        <v>0</v>
      </c>
      <c r="BK2282" s="20"/>
      <c r="BL2282" s="1">
        <f t="shared" ref="BL2282" si="24272">BB2282*BG2279+BD2282*BG2282-BC2282*BH2279-BE2282*BH2282</f>
        <v>0</v>
      </c>
      <c r="BM2282" s="4">
        <f t="shared" ref="BM2282" si="24273">(BB2282*BH2279+BC2282*BG2279+BD2282*BH2282+BE2282*BG2282)</f>
        <v>-10884650.083487682</v>
      </c>
      <c r="BN2282" s="2">
        <f t="shared" ref="BN2282" si="24274">BB2282*BI2279+BD2282*BI2282-BC2282*BJ2279-BE2282*BJ2282</f>
        <v>-920831.32932644803</v>
      </c>
      <c r="BO2282" s="3">
        <f t="shared" ref="BO2282" si="24275">(BB2282*BJ2279+BC2282*BI2279+BD2282*BJ2282+BE2282*BI2282)</f>
        <v>0</v>
      </c>
      <c r="BP2282" s="20"/>
      <c r="BQ2282" s="16">
        <v>0</v>
      </c>
      <c r="BR2282" s="17">
        <v>0</v>
      </c>
      <c r="BS2282" s="18">
        <v>1</v>
      </c>
      <c r="BT2282" s="19">
        <v>0</v>
      </c>
      <c r="BU2282" s="20"/>
      <c r="BV2282" s="1">
        <f t="shared" ref="BV2282" si="24276">BL2282*BQ2279+BN2282*BQ2282-BM2282*BR2279-BO2282*BR2282</f>
        <v>0</v>
      </c>
      <c r="BW2282" s="4">
        <f t="shared" ref="BW2282" si="24277">(BL2282*BR2279+BM2282*BQ2279+BN2282*BR2282+BO2282*BQ2282)</f>
        <v>-10884650.083487682</v>
      </c>
      <c r="BX2282" s="2">
        <f t="shared" ref="BX2282" si="24278">BL2282*BS2279+BN2282*BS2282-BM2282*BT2279-BO2282*BT2282</f>
        <v>101595853.63459912</v>
      </c>
      <c r="BY2282" s="3">
        <f t="shared" ref="BY2282" si="24279">(BL2282*BT2279+BM2282*BS2279+BN2282*BT2282+BO2282*BS2282)</f>
        <v>0</v>
      </c>
      <c r="BZ2282" s="20"/>
      <c r="CA2282" s="16">
        <v>0</v>
      </c>
      <c r="CB2282" s="17">
        <f t="shared" ref="CB2282" si="24280">$B2279*$CB$4</f>
        <v>5.3755679999999915</v>
      </c>
      <c r="CC2282" s="18">
        <v>1</v>
      </c>
      <c r="CD2282" s="19">
        <v>0</v>
      </c>
      <c r="CE2282" s="20"/>
      <c r="CF2282" s="1">
        <f t="shared" ref="CF2282" si="24281">BV2282*CA2279+BX2282*CA2282-BW2282*CB2279-BY2282*CB2282</f>
        <v>0</v>
      </c>
      <c r="CG2282" s="4">
        <f t="shared" ref="CG2282" si="24282">(BV2282*CB2279+BW2282*CA2279+BX2282*CB2282+BY2282*CA2282)</f>
        <v>535250769.6473462</v>
      </c>
      <c r="CH2282" s="2">
        <f t="shared" ref="CH2282" si="24283">BV2282*CC2279+BX2282*CC2282-BW2282*CD2279-BY2282*CD2282</f>
        <v>101595853.63459912</v>
      </c>
      <c r="CI2282" s="3">
        <f t="shared" ref="CI2282" si="24284">(BV2282*CD2279+BW2282*CC2279+BX2282*CD2282+BY2282*CC2282)</f>
        <v>0</v>
      </c>
      <c r="CK2282" s="16">
        <f t="shared" ref="CK2282" si="24285">1/$CL$4</f>
        <v>1</v>
      </c>
      <c r="CL2282" s="17">
        <v>0</v>
      </c>
      <c r="CM2282" s="18">
        <v>1</v>
      </c>
      <c r="CN2282" s="19">
        <v>0</v>
      </c>
      <c r="CP2282" s="1">
        <f t="shared" ref="CP2282" si="24286">CF2282*CK2279+CH2282*CK2282-CG2282*CL2279-CI2282*CL2282</f>
        <v>101595853.63459912</v>
      </c>
      <c r="CQ2282" s="4">
        <f t="shared" ref="CQ2282" si="24287">(CF2282*CL2279+CG2282*CK2279+CH2282*CL2282+CI2282*CK2282)</f>
        <v>535250769.6473462</v>
      </c>
      <c r="CR2282" s="2">
        <f t="shared" ref="CR2282" si="24288">CF2282*CM2279+CH2282*CM2282-CG2282*CN2279-CI2282*CN2282</f>
        <v>101595853.63459912</v>
      </c>
      <c r="CS2282" s="3">
        <f t="shared" ref="CS2282" si="24289">(CF2282*CN2279+CG2282*CM2279+CH2282*CN2282+CI2282*CM2282)</f>
        <v>0</v>
      </c>
      <c r="CU2282" s="39">
        <f t="shared" ref="CU2282" si="24290">(180/PI())*ATAN(-1*(CQ2279/CP2279))</f>
        <v>10.747450012687175</v>
      </c>
      <c r="CW2282" s="56">
        <f t="shared" ref="CW2282" si="24291">20*LOG(((1-(10^(CU2279/20)^2)*(1-((1-CW2279)/(1+CW2279))^2))^0.5))</f>
        <v>0</v>
      </c>
    </row>
    <row r="2283" spans="1:101" ht="18" customHeight="1">
      <c r="E2283" s="20"/>
      <c r="F2283" s="20"/>
      <c r="G2283" s="20"/>
      <c r="H2283" s="20"/>
      <c r="I2283" s="20"/>
      <c r="J2283" s="20"/>
      <c r="K2283" s="20"/>
      <c r="L2283" s="20"/>
      <c r="M2283" s="20"/>
      <c r="N2283" s="20"/>
      <c r="O2283" s="20"/>
      <c r="P2283" s="20"/>
      <c r="Q2283" s="20"/>
      <c r="R2283" s="20"/>
      <c r="S2283" s="20"/>
      <c r="T2283" s="20"/>
      <c r="U2283" s="20"/>
      <c r="V2283" s="20"/>
      <c r="W2283" s="20"/>
      <c r="X2283" s="20"/>
      <c r="Y2283" s="20"/>
      <c r="Z2283" s="20"/>
      <c r="AA2283" s="20"/>
      <c r="AB2283" s="30"/>
      <c r="AC2283" s="20"/>
      <c r="AD2283" s="20"/>
      <c r="AE2283" s="20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</row>
    <row r="2284" spans="1:101" ht="18" customHeight="1"/>
    <row r="2285" spans="1:101" ht="18" customHeight="1" thickBot="1">
      <c r="A2285" s="23"/>
      <c r="B2285" s="23"/>
      <c r="C2285" s="23"/>
      <c r="D2285" s="20" t="s">
        <v>6</v>
      </c>
      <c r="E2285" s="20"/>
      <c r="F2285" s="20"/>
      <c r="G2285" s="20"/>
      <c r="H2285" s="20"/>
      <c r="I2285" s="20" t="s">
        <v>7</v>
      </c>
      <c r="J2285" s="20"/>
      <c r="K2285" s="20"/>
      <c r="L2285" s="20"/>
      <c r="M2285" s="23"/>
      <c r="N2285" s="23"/>
      <c r="O2285" s="24" t="s">
        <v>8</v>
      </c>
      <c r="P2285" s="23"/>
      <c r="Q2285" s="23"/>
      <c r="R2285" s="23"/>
      <c r="S2285" s="20"/>
      <c r="T2285" s="20" t="s">
        <v>9</v>
      </c>
      <c r="U2285" s="23"/>
      <c r="V2285" s="23"/>
      <c r="W2285" s="23"/>
      <c r="X2285" s="23"/>
      <c r="Y2285" s="24" t="s">
        <v>10</v>
      </c>
      <c r="Z2285" s="23"/>
      <c r="AA2285" s="23"/>
      <c r="AB2285" s="23"/>
      <c r="AC2285" s="24" t="s">
        <v>11</v>
      </c>
      <c r="AD2285" s="20"/>
      <c r="AE2285" s="20"/>
      <c r="AF2285" s="20"/>
      <c r="AG2285" s="20"/>
      <c r="AH2285" s="23"/>
      <c r="AI2285" s="24" t="s">
        <v>12</v>
      </c>
      <c r="AJ2285" s="23"/>
      <c r="AK2285" s="23"/>
      <c r="AL2285" s="20"/>
      <c r="AM2285" s="24" t="s">
        <v>21</v>
      </c>
      <c r="AN2285" s="20"/>
      <c r="AO2285" s="23"/>
      <c r="AP2285" s="23"/>
      <c r="AQ2285" s="23"/>
      <c r="AR2285" s="23"/>
      <c r="AS2285" s="24" t="s">
        <v>87</v>
      </c>
      <c r="AT2285" s="23"/>
      <c r="AU2285" s="23"/>
      <c r="AV2285" s="23"/>
      <c r="AW2285" s="24" t="s">
        <v>22</v>
      </c>
      <c r="AX2285" s="20"/>
      <c r="AY2285" s="20"/>
      <c r="AZ2285" s="20"/>
      <c r="BA2285" s="20"/>
      <c r="BB2285" s="23"/>
      <c r="BC2285" s="24" t="s">
        <v>13</v>
      </c>
      <c r="BD2285" s="23"/>
      <c r="BE2285" s="23"/>
      <c r="BF2285" s="23"/>
      <c r="BG2285" s="24" t="s">
        <v>23</v>
      </c>
      <c r="BH2285" s="20"/>
      <c r="BI2285" s="23"/>
      <c r="BJ2285" s="23"/>
      <c r="BK2285" s="23"/>
      <c r="BL2285" s="23"/>
      <c r="BM2285" s="24" t="s">
        <v>24</v>
      </c>
      <c r="BN2285" s="23"/>
      <c r="BO2285" s="23"/>
      <c r="BP2285" s="23"/>
      <c r="BQ2285" s="24" t="s">
        <v>22</v>
      </c>
      <c r="BR2285" s="20"/>
      <c r="BS2285" s="20"/>
      <c r="BT2285" s="20"/>
      <c r="BU2285" s="20"/>
      <c r="BV2285" s="23"/>
      <c r="BW2285" s="24" t="s">
        <v>25</v>
      </c>
      <c r="BX2285" s="23"/>
      <c r="BY2285" s="23"/>
      <c r="BZ2285" s="23"/>
      <c r="CA2285" s="24" t="s">
        <v>23</v>
      </c>
      <c r="CB2285" s="20"/>
      <c r="CC2285" s="23"/>
      <c r="CD2285" s="23"/>
      <c r="CE2285" s="23"/>
      <c r="CF2285" s="23"/>
      <c r="CG2285" s="24" t="s">
        <v>88</v>
      </c>
      <c r="CH2285" s="23"/>
      <c r="CI2285" s="23"/>
      <c r="CJ2285" s="23"/>
      <c r="CK2285" s="24" t="s">
        <v>155</v>
      </c>
      <c r="CL2285" s="24"/>
      <c r="CM2285" s="23"/>
      <c r="CN2285" s="23"/>
      <c r="CO2285" s="23"/>
      <c r="CP2285" s="23"/>
      <c r="CQ2285" s="24" t="s">
        <v>89</v>
      </c>
      <c r="CR2285" s="23"/>
      <c r="CS2285" s="23"/>
    </row>
    <row r="2286" spans="1:101" ht="18" customHeight="1" thickBot="1">
      <c r="A2286" s="23"/>
      <c r="B2286" s="33"/>
      <c r="C2286" s="23"/>
      <c r="D2286" s="7" t="s">
        <v>99</v>
      </c>
      <c r="E2286" s="8"/>
      <c r="F2286" s="8" t="s">
        <v>100</v>
      </c>
      <c r="G2286" s="9"/>
      <c r="H2286" s="10"/>
      <c r="I2286" s="7" t="s">
        <v>103</v>
      </c>
      <c r="J2286" s="8"/>
      <c r="K2286" s="8" t="s">
        <v>104</v>
      </c>
      <c r="L2286" s="9"/>
      <c r="M2286" s="23"/>
      <c r="N2286" s="194" t="s">
        <v>74</v>
      </c>
      <c r="O2286" s="195"/>
      <c r="P2286" s="196" t="s">
        <v>75</v>
      </c>
      <c r="Q2286" s="197"/>
      <c r="R2286" s="23"/>
      <c r="S2286" s="7" t="s">
        <v>2</v>
      </c>
      <c r="T2286" s="8"/>
      <c r="U2286" s="8" t="s">
        <v>3</v>
      </c>
      <c r="V2286" s="9"/>
      <c r="W2286" s="20"/>
      <c r="X2286" s="194" t="s">
        <v>108</v>
      </c>
      <c r="Y2286" s="195"/>
      <c r="Z2286" s="196" t="s">
        <v>109</v>
      </c>
      <c r="AA2286" s="197"/>
      <c r="AB2286" s="20"/>
      <c r="AC2286" s="7" t="s">
        <v>107</v>
      </c>
      <c r="AD2286" s="8"/>
      <c r="AE2286" s="8" t="s">
        <v>14</v>
      </c>
      <c r="AF2286" s="9"/>
      <c r="AG2286" s="20"/>
      <c r="AH2286" s="194" t="s">
        <v>112</v>
      </c>
      <c r="AI2286" s="195"/>
      <c r="AJ2286" s="196" t="s">
        <v>113</v>
      </c>
      <c r="AK2286" s="197"/>
      <c r="AL2286" s="20"/>
      <c r="AM2286" s="106" t="s">
        <v>135</v>
      </c>
      <c r="AN2286" s="107"/>
      <c r="AO2286" s="107" t="s">
        <v>136</v>
      </c>
      <c r="AP2286" s="108"/>
      <c r="AQ2286" s="23"/>
      <c r="AR2286" s="194" t="s">
        <v>116</v>
      </c>
      <c r="AS2286" s="195"/>
      <c r="AT2286" s="196" t="s">
        <v>0</v>
      </c>
      <c r="AU2286" s="197"/>
      <c r="AV2286" s="36"/>
      <c r="AW2286" s="7" t="s">
        <v>139</v>
      </c>
      <c r="AX2286" s="8"/>
      <c r="AY2286" s="8" t="s">
        <v>140</v>
      </c>
      <c r="AZ2286" s="9"/>
      <c r="BA2286" s="20"/>
      <c r="BB2286" s="194" t="s">
        <v>119</v>
      </c>
      <c r="BC2286" s="195"/>
      <c r="BD2286" s="196" t="s">
        <v>120</v>
      </c>
      <c r="BE2286" s="197"/>
      <c r="BF2286" s="36"/>
      <c r="BG2286" s="190" t="s">
        <v>143</v>
      </c>
      <c r="BH2286" s="191"/>
      <c r="BI2286" s="192" t="s">
        <v>144</v>
      </c>
      <c r="BJ2286" s="193"/>
      <c r="BK2286" s="36"/>
      <c r="BL2286" s="194" t="s">
        <v>123</v>
      </c>
      <c r="BM2286" s="195"/>
      <c r="BN2286" s="196" t="s">
        <v>124</v>
      </c>
      <c r="BO2286" s="197"/>
      <c r="BP2286" s="36"/>
      <c r="BQ2286" s="7" t="s">
        <v>147</v>
      </c>
      <c r="BR2286" s="8"/>
      <c r="BS2286" s="8" t="s">
        <v>148</v>
      </c>
      <c r="BT2286" s="9"/>
      <c r="BU2286" s="20"/>
      <c r="BV2286" s="194" t="s">
        <v>127</v>
      </c>
      <c r="BW2286" s="195"/>
      <c r="BX2286" s="196" t="s">
        <v>128</v>
      </c>
      <c r="BY2286" s="197"/>
      <c r="BZ2286" s="36"/>
      <c r="CA2286" s="7" t="s">
        <v>151</v>
      </c>
      <c r="CB2286" s="8"/>
      <c r="CC2286" s="8" t="s">
        <v>152</v>
      </c>
      <c r="CD2286" s="9"/>
      <c r="CE2286" s="36"/>
      <c r="CF2286" s="194" t="s">
        <v>131</v>
      </c>
      <c r="CG2286" s="195"/>
      <c r="CH2286" s="196" t="s">
        <v>132</v>
      </c>
      <c r="CI2286" s="197"/>
      <c r="CJ2286" s="23"/>
      <c r="CK2286" s="7" t="s">
        <v>156</v>
      </c>
      <c r="CL2286" s="8"/>
      <c r="CM2286" s="8" t="s">
        <v>157</v>
      </c>
      <c r="CN2286" s="9"/>
      <c r="CO2286" s="23"/>
      <c r="CP2286" s="194" t="s">
        <v>160</v>
      </c>
      <c r="CQ2286" s="195"/>
      <c r="CR2286" s="196" t="s">
        <v>132</v>
      </c>
      <c r="CS2286" s="197"/>
      <c r="CU2286" s="26" t="s">
        <v>15</v>
      </c>
      <c r="CW2286" s="52" t="s">
        <v>46</v>
      </c>
    </row>
    <row r="2287" spans="1:101" ht="18" customHeight="1" thickTop="1" thickBot="1">
      <c r="B2287" s="34">
        <v>6.6499999999999897</v>
      </c>
      <c r="D2287" s="11">
        <v>1</v>
      </c>
      <c r="E2287" s="12">
        <v>0</v>
      </c>
      <c r="F2287" s="13">
        <v>0</v>
      </c>
      <c r="G2287" s="14">
        <v>0</v>
      </c>
      <c r="H2287" s="10"/>
      <c r="I2287" s="11">
        <v>1</v>
      </c>
      <c r="J2287" s="12">
        <v>0</v>
      </c>
      <c r="K2287" s="13">
        <v>0</v>
      </c>
      <c r="L2287" s="40">
        <f t="shared" ref="L2287" si="24292">$B2287*$J$4</f>
        <v>9.4898159999999852</v>
      </c>
      <c r="N2287" s="1">
        <f t="shared" ref="N2287" si="24293">D2287*I2287+F2287*I2290-E2287*J2287-G2287*J2290</f>
        <v>1</v>
      </c>
      <c r="O2287" s="4">
        <f t="shared" ref="O2287" si="24294">(D2287*J2287+E2287*I2287+F2287*J2290+G2287*I2290)</f>
        <v>0</v>
      </c>
      <c r="P2287" s="2">
        <f t="shared" ref="P2287" si="24295">D2287*K2287+F2287*K2290-E2287*L2287-G2287*L2290</f>
        <v>0</v>
      </c>
      <c r="Q2287" s="3">
        <f t="shared" ref="Q2287" si="24296">(D2287*L2287+E2287*K2287+F2287*L2290+G2287*K2290)</f>
        <v>9.4898159999999852</v>
      </c>
      <c r="S2287" s="11">
        <v>1</v>
      </c>
      <c r="T2287" s="12">
        <v>0</v>
      </c>
      <c r="U2287" s="13">
        <v>0</v>
      </c>
      <c r="V2287" s="13">
        <v>0</v>
      </c>
      <c r="W2287" s="20"/>
      <c r="X2287" s="1">
        <f t="shared" ref="X2287" si="24297">N2287*S2287+P2287*S2290-O2287*T2287-Q2287*T2290</f>
        <v>-112.87581811827165</v>
      </c>
      <c r="Y2287" s="4">
        <f t="shared" ref="Y2287" si="24298">(N2287*T2287+O2287*S2287+P2287*T2290+Q2287*S2290)</f>
        <v>0</v>
      </c>
      <c r="Z2287" s="2">
        <f t="shared" ref="Z2287" si="24299">N2287*U2287+P2287*U2290-O2287*V2287-Q2287*V2290</f>
        <v>0</v>
      </c>
      <c r="AA2287" s="3">
        <f t="shared" ref="AA2287" si="24300">(N2287*V2287+O2287*U2287+P2287*V2290+Q2287*U2290)</f>
        <v>9.4898159999999852</v>
      </c>
      <c r="AB2287" s="20"/>
      <c r="AC2287" s="11">
        <v>1</v>
      </c>
      <c r="AD2287" s="12">
        <v>0</v>
      </c>
      <c r="AE2287" s="13">
        <v>0</v>
      </c>
      <c r="AF2287" s="40">
        <f t="shared" ref="AF2287" si="24301">$B2287*$AD$4</f>
        <v>11.388058499999984</v>
      </c>
      <c r="AG2287" s="20"/>
      <c r="AH2287" s="1">
        <f t="shared" ref="AH2287" si="24302">X2287*AC2287+Z2287*AC2290-Y2287*AD2287-AA2287*AD2290</f>
        <v>-112.87581811827165</v>
      </c>
      <c r="AI2287" s="4">
        <f t="shared" ref="AI2287" si="24303">(X2287*AD2287+Y2287*AC2287+Z2287*AD2290+AA2287*AC2290)</f>
        <v>0</v>
      </c>
      <c r="AJ2287" s="2">
        <f t="shared" ref="AJ2287" si="24304">X2287*AE2287+Z2287*AE2290-Y2287*AF2287-AA2287*AF2290</f>
        <v>0</v>
      </c>
      <c r="AK2287" s="3">
        <f t="shared" ref="AK2287" si="24305">(X2287*AF2287+Y2287*AE2287+Z2287*AF2290+AA2287*AE2290)</f>
        <v>-1275.9466039662357</v>
      </c>
      <c r="AL2287" s="20"/>
      <c r="AM2287" s="11">
        <v>1</v>
      </c>
      <c r="AN2287" s="12">
        <v>0</v>
      </c>
      <c r="AO2287" s="13">
        <v>0</v>
      </c>
      <c r="AP2287" s="14">
        <v>0</v>
      </c>
      <c r="AR2287" s="1">
        <f t="shared" ref="AR2287" si="24306">AH2287*AM2287+AJ2287*AM2290-AI2287*AN2287-AK2287*AN2290</f>
        <v>16057.583381713413</v>
      </c>
      <c r="AS2287" s="4">
        <f t="shared" ref="AS2287" si="24307">(AH2287*AN2287+AI2287*AM2287+AJ2287*AN2290+AK2287*AM2290)</f>
        <v>0</v>
      </c>
      <c r="AT2287" s="2">
        <f t="shared" ref="AT2287" si="24308">AH2287*AO2287+AJ2287*AO2290-AI2287*AP2287-AK2287*AP2290</f>
        <v>0</v>
      </c>
      <c r="AU2287" s="3">
        <f t="shared" ref="AU2287" si="24309">(AH2287*AP2287+AI2287*AO2287+AJ2287*AP2290+AK2287*AO2290)</f>
        <v>-1275.9466039662357</v>
      </c>
      <c r="AV2287" s="20"/>
      <c r="AW2287" s="11">
        <v>1</v>
      </c>
      <c r="AX2287" s="12">
        <v>0</v>
      </c>
      <c r="AY2287" s="13">
        <v>0</v>
      </c>
      <c r="AZ2287" s="40">
        <f t="shared" ref="AZ2287" si="24310">$B2287*$AX$4</f>
        <v>11.388058499999984</v>
      </c>
      <c r="BA2287" s="20"/>
      <c r="BB2287" s="1">
        <f t="shared" ref="BB2287" si="24311">AR2287*AW2287+AT2287*AW2290-AS2287*AX2287-AU2287*AX2290</f>
        <v>16057.583381713413</v>
      </c>
      <c r="BC2287" s="4">
        <f t="shared" ref="BC2287" si="24312">(AR2287*AX2287+AS2287*AW2287+AT2287*AX2290+AU2287*AW2290)</f>
        <v>0</v>
      </c>
      <c r="BD2287" s="2">
        <f t="shared" ref="BD2287" si="24313">AR2287*AY2287+AT2287*AY2290-AS2287*AZ2287-AU2287*AZ2290</f>
        <v>0</v>
      </c>
      <c r="BE2287" s="3">
        <f t="shared" ref="BE2287" si="24314">(AR2287*AZ2287+AS2287*AY2287+AT2287*AZ2290+AU2287*AY2290)</f>
        <v>181588.75231561367</v>
      </c>
      <c r="BF2287" s="20"/>
      <c r="BG2287" s="11">
        <v>1</v>
      </c>
      <c r="BH2287" s="12">
        <v>0</v>
      </c>
      <c r="BI2287" s="13">
        <v>0</v>
      </c>
      <c r="BJ2287" s="14">
        <v>0</v>
      </c>
      <c r="BK2287" s="20"/>
      <c r="BL2287" s="1">
        <f t="shared" ref="BL2287" si="24315">BB2287*BG2287+BD2287*BG2290-BC2287*BH2287-BE2287*BH2290</f>
        <v>-2162969.6739451657</v>
      </c>
      <c r="BM2287" s="4">
        <f t="shared" ref="BM2287" si="24316">(BB2287*BH2287+BC2287*BG2287+BD2287*BH2290+BE2287*BG2290)</f>
        <v>0</v>
      </c>
      <c r="BN2287" s="2">
        <f t="shared" ref="BN2287" si="24317">BB2287*BI2287+BD2287*BI2290-BC2287*BJ2287-BE2287*BJ2290</f>
        <v>0</v>
      </c>
      <c r="BO2287" s="3">
        <f t="shared" ref="BO2287" si="24318">(BB2287*BJ2287+BC2287*BI2287+BD2287*BJ2290+BE2287*BI2290)</f>
        <v>181588.75231561367</v>
      </c>
      <c r="BP2287" s="20"/>
      <c r="BQ2287" s="11">
        <v>1</v>
      </c>
      <c r="BR2287" s="12">
        <v>0</v>
      </c>
      <c r="BS2287" s="13">
        <v>0</v>
      </c>
      <c r="BT2287" s="40">
        <f t="shared" ref="BT2287" si="24319">$B2287*BR$4</f>
        <v>9.4898159999999852</v>
      </c>
      <c r="BU2287" s="20"/>
      <c r="BV2287" s="1">
        <f t="shared" ref="BV2287" si="24320">BL2287*BQ2287+BN2287*BQ2290-BM2287*BR2287-BO2287*BR2290</f>
        <v>-2162969.6739451657</v>
      </c>
      <c r="BW2287" s="4">
        <f t="shared" ref="BW2287" si="24321">(BL2287*BR2287+BM2287*BQ2287+BN2287*BR2290+BO2287*BQ2290)</f>
        <v>0</v>
      </c>
      <c r="BX2287" s="2">
        <f t="shared" ref="BX2287" si="24322">BL2287*BS2287+BN2287*BS2290-BM2287*BT2287-BO2287*BT2290</f>
        <v>0</v>
      </c>
      <c r="BY2287" s="3">
        <f t="shared" ref="BY2287" si="24323">(BL2287*BT2287+BM2287*BS2287+BN2287*BT2290+BO2287*BS2290)</f>
        <v>-20344595.467003971</v>
      </c>
      <c r="BZ2287" s="20"/>
      <c r="CA2287" s="11">
        <v>1</v>
      </c>
      <c r="CB2287" s="12">
        <v>0</v>
      </c>
      <c r="CC2287" s="13">
        <v>0</v>
      </c>
      <c r="CD2287" s="14">
        <v>0</v>
      </c>
      <c r="CE2287" s="20"/>
      <c r="CF2287" s="1">
        <f t="shared" ref="CF2287" si="24324">BV2287*CA2287+BX2287*CA2290-BW2287*CB2287-BY2287*CB2290</f>
        <v>108029299.99722454</v>
      </c>
      <c r="CG2287" s="4">
        <f t="shared" ref="CG2287" si="24325">(BV2287*CB2287+BW2287*CA2287+BX2287*CB2290+BY2287*CA2290)</f>
        <v>0</v>
      </c>
      <c r="CH2287" s="2">
        <f t="shared" ref="CH2287" si="24326">BV2287*CC2287+BX2287*CC2290-BW2287*CD2287-BY2287*CD2290</f>
        <v>0</v>
      </c>
      <c r="CI2287" s="3">
        <f t="shared" ref="CI2287" si="24327">(BV2287*CD2287+BW2287*CC2287+BX2287*CD2290+BY2287*CC2290)</f>
        <v>-20344595.467003971</v>
      </c>
      <c r="CJ2287" s="28"/>
      <c r="CK2287" s="11">
        <v>1</v>
      </c>
      <c r="CL2287" s="12">
        <v>0</v>
      </c>
      <c r="CM2287" s="13">
        <v>0</v>
      </c>
      <c r="CN2287" s="14">
        <v>0</v>
      </c>
      <c r="CP2287" s="1">
        <f t="shared" ref="CP2287" si="24328">CF2287*CK2287+CH2287*CK2290-CG2287*CL2287-CI2287*CL2290</f>
        <v>108029299.99722454</v>
      </c>
      <c r="CQ2287" s="4">
        <f t="shared" ref="CQ2287" si="24329">(CF2287*CL2287+CG2287*CK2287+CH2287*CL2290+CI2287*CK2290)</f>
        <v>-20344595.467003971</v>
      </c>
      <c r="CR2287" s="2">
        <f t="shared" ref="CR2287" si="24330">CF2287*CM2287+CH2287*CM2290-CG2287*CN2287-CI2287*CN2290</f>
        <v>0</v>
      </c>
      <c r="CS2287" s="3">
        <f t="shared" ref="CS2287" si="24331">(CF2287*CN2287+CG2287*CM2287+CH2287*CN2290+CI2287*CM2290)</f>
        <v>-20344595.467003971</v>
      </c>
      <c r="CU2287" s="29">
        <f t="shared" ref="CU2287" si="24332">20*LOG(((1+$CL$4)/$CL$4)/((CP2287+CP2290)^2+(CQ2287+CQ2290)^2)^0.5)</f>
        <v>-169.45480016220856</v>
      </c>
      <c r="CW2287" s="53">
        <f t="shared" ref="CW2287" si="24333">((CP2287^2+CQ2287^2)^0.5)/((CP2290^2+CQ2290^2)^0.5)</f>
        <v>0.18832479213997189</v>
      </c>
    </row>
    <row r="2288" spans="1:101" ht="18" customHeight="1" thickBot="1">
      <c r="D2288" s="11"/>
      <c r="E2288" s="13"/>
      <c r="F2288" s="13"/>
      <c r="G2288" s="15"/>
      <c r="H2288" s="10"/>
      <c r="I2288" s="11"/>
      <c r="J2288" s="13"/>
      <c r="K2288" s="13"/>
      <c r="L2288" s="15"/>
      <c r="N2288" s="5"/>
      <c r="Q2288" s="6"/>
      <c r="S2288" s="11"/>
      <c r="T2288" s="13"/>
      <c r="U2288" s="13"/>
      <c r="V2288" s="15"/>
      <c r="W2288" s="20"/>
      <c r="X2288" s="5"/>
      <c r="AA2288" s="6"/>
      <c r="AB2288" s="20"/>
      <c r="AC2288" s="11"/>
      <c r="AD2288" s="13"/>
      <c r="AE2288" s="13"/>
      <c r="AF2288" s="15"/>
      <c r="AG2288" s="20"/>
      <c r="AH2288" s="5"/>
      <c r="AK2288" s="6"/>
      <c r="AL2288" s="20"/>
      <c r="AM2288" s="11"/>
      <c r="AN2288" s="13"/>
      <c r="AO2288" s="13"/>
      <c r="AP2288" s="15"/>
      <c r="AR2288" s="5"/>
      <c r="AU2288" s="6"/>
      <c r="AW2288" s="11"/>
      <c r="AX2288" s="13"/>
      <c r="AY2288" s="13"/>
      <c r="AZ2288" s="15"/>
      <c r="BA2288" s="20"/>
      <c r="BB2288" s="5"/>
      <c r="BE2288" s="6"/>
      <c r="BG2288" s="11"/>
      <c r="BH2288" s="13"/>
      <c r="BI2288" s="13"/>
      <c r="BJ2288" s="15"/>
      <c r="BL2288" s="5"/>
      <c r="BO2288" s="6"/>
      <c r="BQ2288" s="11"/>
      <c r="BR2288" s="13"/>
      <c r="BS2288" s="13"/>
      <c r="BT2288" s="15"/>
      <c r="BU2288" s="20"/>
      <c r="BV2288" s="5"/>
      <c r="BY2288" s="6"/>
      <c r="CA2288" s="11"/>
      <c r="CB2288" s="13"/>
      <c r="CC2288" s="13"/>
      <c r="CD2288" s="15"/>
      <c r="CF2288" s="5"/>
      <c r="CI2288" s="6"/>
      <c r="CK2288" s="11"/>
      <c r="CL2288" s="13"/>
      <c r="CM2288" s="13"/>
      <c r="CN2288" s="15"/>
      <c r="CP2288" s="5"/>
      <c r="CS2288" s="6"/>
      <c r="CW2288" s="54"/>
    </row>
    <row r="2289" spans="1:101" ht="18" customHeight="1" thickBot="1">
      <c r="D2289" s="11" t="s">
        <v>101</v>
      </c>
      <c r="E2289" s="13"/>
      <c r="F2289" s="13" t="s">
        <v>102</v>
      </c>
      <c r="G2289" s="15"/>
      <c r="H2289" s="10"/>
      <c r="I2289" s="11" t="s">
        <v>106</v>
      </c>
      <c r="J2289" s="13"/>
      <c r="K2289" s="13" t="s">
        <v>105</v>
      </c>
      <c r="L2289" s="15"/>
      <c r="N2289" s="194" t="s">
        <v>16</v>
      </c>
      <c r="O2289" s="195"/>
      <c r="P2289" s="196" t="s">
        <v>17</v>
      </c>
      <c r="Q2289" s="197"/>
      <c r="S2289" s="11" t="s">
        <v>4</v>
      </c>
      <c r="T2289" s="13"/>
      <c r="U2289" s="13" t="s">
        <v>5</v>
      </c>
      <c r="V2289" s="15"/>
      <c r="W2289" s="20"/>
      <c r="X2289" s="194" t="s">
        <v>111</v>
      </c>
      <c r="Y2289" s="195"/>
      <c r="Z2289" s="196" t="s">
        <v>110</v>
      </c>
      <c r="AA2289" s="197"/>
      <c r="AB2289" s="20"/>
      <c r="AC2289" s="11" t="s">
        <v>18</v>
      </c>
      <c r="AD2289" s="13"/>
      <c r="AE2289" s="13" t="s">
        <v>19</v>
      </c>
      <c r="AF2289" s="15"/>
      <c r="AG2289" s="20"/>
      <c r="AH2289" s="194" t="s">
        <v>114</v>
      </c>
      <c r="AI2289" s="195"/>
      <c r="AJ2289" s="196" t="s">
        <v>115</v>
      </c>
      <c r="AK2289" s="197"/>
      <c r="AL2289" s="20"/>
      <c r="AM2289" s="11" t="s">
        <v>138</v>
      </c>
      <c r="AN2289" s="13"/>
      <c r="AO2289" s="13" t="s">
        <v>137</v>
      </c>
      <c r="AP2289" s="15"/>
      <c r="AR2289" s="194" t="s">
        <v>117</v>
      </c>
      <c r="AS2289" s="195"/>
      <c r="AT2289" s="196" t="s">
        <v>118</v>
      </c>
      <c r="AU2289" s="197"/>
      <c r="AV2289" s="36"/>
      <c r="AW2289" s="11" t="s">
        <v>142</v>
      </c>
      <c r="AX2289" s="13"/>
      <c r="AY2289" s="13" t="s">
        <v>141</v>
      </c>
      <c r="AZ2289" s="15"/>
      <c r="BA2289" s="20"/>
      <c r="BB2289" s="194" t="s">
        <v>122</v>
      </c>
      <c r="BC2289" s="195"/>
      <c r="BD2289" s="196" t="s">
        <v>121</v>
      </c>
      <c r="BE2289" s="197"/>
      <c r="BF2289" s="36"/>
      <c r="BG2289" s="11" t="s">
        <v>145</v>
      </c>
      <c r="BH2289" s="13"/>
      <c r="BI2289" s="13" t="s">
        <v>146</v>
      </c>
      <c r="BJ2289" s="15"/>
      <c r="BK2289" s="36"/>
      <c r="BL2289" s="194" t="s">
        <v>125</v>
      </c>
      <c r="BM2289" s="195"/>
      <c r="BN2289" s="196" t="s">
        <v>126</v>
      </c>
      <c r="BO2289" s="197"/>
      <c r="BP2289" s="36"/>
      <c r="BQ2289" s="11" t="s">
        <v>150</v>
      </c>
      <c r="BR2289" s="13"/>
      <c r="BS2289" s="13" t="s">
        <v>149</v>
      </c>
      <c r="BT2289" s="15"/>
      <c r="BU2289" s="20"/>
      <c r="BV2289" s="194" t="s">
        <v>129</v>
      </c>
      <c r="BW2289" s="195"/>
      <c r="BX2289" s="196" t="s">
        <v>130</v>
      </c>
      <c r="BY2289" s="197"/>
      <c r="BZ2289" s="36"/>
      <c r="CA2289" s="11" t="s">
        <v>154</v>
      </c>
      <c r="CB2289" s="13"/>
      <c r="CC2289" s="13" t="s">
        <v>153</v>
      </c>
      <c r="CD2289" s="15"/>
      <c r="CE2289" s="36"/>
      <c r="CF2289" s="194" t="s">
        <v>134</v>
      </c>
      <c r="CG2289" s="195"/>
      <c r="CH2289" s="196" t="s">
        <v>133</v>
      </c>
      <c r="CI2289" s="197"/>
      <c r="CK2289" s="11" t="s">
        <v>159</v>
      </c>
      <c r="CL2289" s="13"/>
      <c r="CM2289" s="13" t="s">
        <v>158</v>
      </c>
      <c r="CN2289" s="15"/>
      <c r="CP2289" s="109" t="s">
        <v>161</v>
      </c>
      <c r="CQ2289" s="110"/>
      <c r="CR2289" s="111" t="s">
        <v>162</v>
      </c>
      <c r="CS2289" s="112"/>
      <c r="CU2289" s="38" t="s">
        <v>29</v>
      </c>
      <c r="CW2289" s="55" t="s">
        <v>47</v>
      </c>
    </row>
    <row r="2290" spans="1:101" ht="18" customHeight="1" thickTop="1" thickBot="1">
      <c r="D2290" s="16">
        <v>0</v>
      </c>
      <c r="E2290" s="17">
        <f t="shared" ref="E2290" si="24334">$B2287*$E$4</f>
        <v>5.4162919999999914</v>
      </c>
      <c r="F2290" s="18">
        <v>1</v>
      </c>
      <c r="G2290" s="19">
        <v>0</v>
      </c>
      <c r="H2290" s="10"/>
      <c r="I2290" s="16">
        <v>0</v>
      </c>
      <c r="J2290" s="17">
        <v>0</v>
      </c>
      <c r="K2290" s="18">
        <v>1</v>
      </c>
      <c r="L2290" s="19">
        <v>0</v>
      </c>
      <c r="N2290" s="1">
        <f t="shared" ref="N2290" si="24335">D2290*I2287+F2290*I2290-E2290*J2287-G2290*J2290</f>
        <v>0</v>
      </c>
      <c r="O2290" s="4">
        <f t="shared" ref="O2290" si="24336">(D2290*J2287+E2290*I2287+F2290*J2290+G2290*I2290)</f>
        <v>5.4162919999999914</v>
      </c>
      <c r="P2290" s="2">
        <f t="shared" ref="P2290" si="24337">D2290*K2287+F2290*K2290-E2290*L2287-G2290*L2290</f>
        <v>-50.399614482271836</v>
      </c>
      <c r="Q2290" s="3">
        <f t="shared" ref="Q2290" si="24338">(D2290*L2287+E2290*K2287+F2290*L2290+G2290*K2290)</f>
        <v>0</v>
      </c>
      <c r="S2290" s="16">
        <v>0</v>
      </c>
      <c r="T2290" s="17">
        <f t="shared" ref="T2290" si="24339">$B2287*$T$4</f>
        <v>11.999791999999982</v>
      </c>
      <c r="U2290" s="18">
        <v>1</v>
      </c>
      <c r="V2290" s="19">
        <v>0</v>
      </c>
      <c r="W2290" s="20"/>
      <c r="X2290" s="1">
        <f t="shared" ref="X2290" si="24340">N2290*S2287+P2290*S2290-O2290*T2287-Q2290*T2290</f>
        <v>0</v>
      </c>
      <c r="Y2290" s="4">
        <f t="shared" ref="Y2290" si="24341">(N2290*T2287+O2290*S2287+P2290*T2290+Q2290*S2290)</f>
        <v>-599.36859866744885</v>
      </c>
      <c r="Z2290" s="2">
        <f t="shared" ref="Z2290" si="24342">N2290*U2287+P2290*U2290-O2290*V2287-Q2290*V2290</f>
        <v>-50.399614482271836</v>
      </c>
      <c r="AA2290" s="3">
        <f t="shared" ref="AA2290" si="24343">(N2290*V2287+O2290*U2287+P2290*V2290+Q2290*U2290)</f>
        <v>0</v>
      </c>
      <c r="AB2290" s="20"/>
      <c r="AC2290" s="16">
        <v>0</v>
      </c>
      <c r="AD2290" s="17">
        <v>0</v>
      </c>
      <c r="AE2290" s="18">
        <v>1</v>
      </c>
      <c r="AF2290" s="19">
        <v>0</v>
      </c>
      <c r="AG2290" s="20"/>
      <c r="AH2290" s="1">
        <f t="shared" ref="AH2290" si="24344">X2290*AC2287+Z2290*AC2290-Y2290*AD2287-AA2290*AD2290</f>
        <v>0</v>
      </c>
      <c r="AI2290" s="4">
        <f t="shared" ref="AI2290" si="24345">(X2290*AD2287+Y2290*AC2287+Z2290*AD2290+AA2290*AC2290)</f>
        <v>-599.36859866744885</v>
      </c>
      <c r="AJ2290" s="2">
        <f t="shared" ref="AJ2290" si="24346">X2290*AE2287+Z2290*AE2290-Y2290*AF2287-AA2290*AF2290</f>
        <v>6775.2450502056472</v>
      </c>
      <c r="AK2290" s="3">
        <f t="shared" ref="AK2290" si="24347">(X2290*AF2287+Y2290*AE2287+Z2290*AF2290+AA2290*AE2290)</f>
        <v>0</v>
      </c>
      <c r="AL2290" s="20"/>
      <c r="AM2290" s="16">
        <v>0</v>
      </c>
      <c r="AN2290" s="17">
        <f t="shared" ref="AN2290" si="24348">$B2287*$AN$4</f>
        <v>12.67330399999998</v>
      </c>
      <c r="AO2290" s="18">
        <v>1</v>
      </c>
      <c r="AP2290" s="19">
        <v>0</v>
      </c>
      <c r="AR2290" s="1">
        <f t="shared" ref="AR2290" si="24349">AH2290*AM2287+AJ2290*AM2290-AI2290*AN2287-AK2290*AN2290</f>
        <v>0</v>
      </c>
      <c r="AS2290" s="4">
        <f t="shared" ref="AS2290" si="24350">(AH2290*AN2287+AI2290*AM2287+AJ2290*AN2290+AK2290*AM2290)</f>
        <v>85265.371597083838</v>
      </c>
      <c r="AT2290" s="2">
        <f t="shared" ref="AT2290" si="24351">AH2290*AO2287+AJ2290*AO2290-AI2290*AP2287-AK2290*AP2290</f>
        <v>6775.2450502056472</v>
      </c>
      <c r="AU2290" s="3">
        <f t="shared" ref="AU2290" si="24352">(AH2290*AP2287+AI2290*AO2287+AJ2290*AP2290+AK2290*AO2290)</f>
        <v>0</v>
      </c>
      <c r="AV2290" s="20"/>
      <c r="AW2290" s="16">
        <v>0</v>
      </c>
      <c r="AX2290" s="17">
        <v>0</v>
      </c>
      <c r="AY2290" s="18">
        <v>1</v>
      </c>
      <c r="AZ2290" s="19">
        <v>0</v>
      </c>
      <c r="BA2290" s="20"/>
      <c r="BB2290" s="1">
        <f t="shared" ref="BB2290" si="24353">AR2290*AW2287+AT2290*AW2290-AS2290*AX2287-AU2290*AX2290</f>
        <v>0</v>
      </c>
      <c r="BC2290" s="4">
        <f t="shared" ref="BC2290" si="24354">(AR2290*AX2287+AS2290*AW2287+AT2290*AX2290+AU2290*AW2290)</f>
        <v>85265.371597083838</v>
      </c>
      <c r="BD2290" s="2">
        <f t="shared" ref="BD2290" si="24355">AR2290*AY2287+AT2290*AY2290-AS2290*AZ2287-AU2290*AZ2290</f>
        <v>-964231.79472162214</v>
      </c>
      <c r="BE2290" s="3">
        <f t="shared" ref="BE2290" si="24356">(AR2290*AZ2287+AS2290*AY2287+AT2290*AZ2290+AU2290*AY2290)</f>
        <v>0</v>
      </c>
      <c r="BF2290" s="20"/>
      <c r="BG2290" s="16">
        <v>0</v>
      </c>
      <c r="BH2290" s="17">
        <f t="shared" ref="BH2290" si="24357">$B2287*$BH$4</f>
        <v>11.999791999999982</v>
      </c>
      <c r="BI2290" s="18">
        <v>1</v>
      </c>
      <c r="BJ2290" s="19">
        <v>0</v>
      </c>
      <c r="BK2290" s="20"/>
      <c r="BL2290" s="1">
        <f t="shared" ref="BL2290" si="24358">BB2290*BG2287+BD2290*BG2290-BC2290*BH2287-BE2290*BH2290</f>
        <v>0</v>
      </c>
      <c r="BM2290" s="4">
        <f t="shared" ref="BM2290" si="24359">(BB2290*BH2287+BC2290*BG2287+BD2290*BH2290+BE2290*BG2290)</f>
        <v>-11485315.604849063</v>
      </c>
      <c r="BN2290" s="2">
        <f t="shared" ref="BN2290" si="24360">BB2290*BI2287+BD2290*BI2290-BC2290*BJ2287-BE2290*BJ2290</f>
        <v>-964231.79472162214</v>
      </c>
      <c r="BO2290" s="3">
        <f t="shared" ref="BO2290" si="24361">(BB2290*BJ2287+BC2290*BI2287+BD2290*BJ2290+BE2290*BI2290)</f>
        <v>0</v>
      </c>
      <c r="BP2290" s="20"/>
      <c r="BQ2290" s="16">
        <v>0</v>
      </c>
      <c r="BR2290" s="17">
        <v>0</v>
      </c>
      <c r="BS2290" s="18">
        <v>1</v>
      </c>
      <c r="BT2290" s="19">
        <v>0</v>
      </c>
      <c r="BU2290" s="20"/>
      <c r="BV2290" s="1">
        <f t="shared" ref="BV2290" si="24362">BL2290*BQ2287+BN2290*BQ2290-BM2290*BR2287-BO2290*BR2290</f>
        <v>0</v>
      </c>
      <c r="BW2290" s="4">
        <f t="shared" ref="BW2290" si="24363">(BL2290*BR2287+BM2290*BQ2287+BN2290*BR2290+BO2290*BQ2290)</f>
        <v>-11485315.604849063</v>
      </c>
      <c r="BX2290" s="2">
        <f t="shared" ref="BX2290" si="24364">BL2290*BS2287+BN2290*BS2290-BM2290*BT2287-BO2290*BT2290</f>
        <v>108029299.99722452</v>
      </c>
      <c r="BY2290" s="3">
        <f t="shared" ref="BY2290" si="24365">(BL2290*BT2287+BM2290*BS2287+BN2290*BT2290+BO2290*BS2290)</f>
        <v>0</v>
      </c>
      <c r="BZ2290" s="20"/>
      <c r="CA2290" s="16">
        <v>0</v>
      </c>
      <c r="CB2290" s="17">
        <f t="shared" ref="CB2290" si="24366">$B2287*$CB$4</f>
        <v>5.4162919999999914</v>
      </c>
      <c r="CC2290" s="18">
        <v>1</v>
      </c>
      <c r="CD2290" s="19">
        <v>0</v>
      </c>
      <c r="CE2290" s="20"/>
      <c r="CF2290" s="1">
        <f t="shared" ref="CF2290" si="24367">BV2290*CA2287+BX2290*CA2290-BW2290*CB2287-BY2290*CB2290</f>
        <v>0</v>
      </c>
      <c r="CG2290" s="4">
        <f t="shared" ref="CG2290" si="24368">(BV2290*CB2287+BW2290*CA2287+BX2290*CB2290+BY2290*CA2290)</f>
        <v>573632917.73571718</v>
      </c>
      <c r="CH2290" s="2">
        <f t="shared" ref="CH2290" si="24369">BV2290*CC2287+BX2290*CC2290-BW2290*CD2287-BY2290*CD2290</f>
        <v>108029299.99722452</v>
      </c>
      <c r="CI2290" s="3">
        <f t="shared" ref="CI2290" si="24370">(BV2290*CD2287+BW2290*CC2287+BX2290*CD2290+BY2290*CC2290)</f>
        <v>0</v>
      </c>
      <c r="CK2290" s="16">
        <f t="shared" ref="CK2290" si="24371">1/$CL$4</f>
        <v>1</v>
      </c>
      <c r="CL2290" s="17">
        <v>0</v>
      </c>
      <c r="CM2290" s="18">
        <v>1</v>
      </c>
      <c r="CN2290" s="19">
        <v>0</v>
      </c>
      <c r="CP2290" s="1">
        <f t="shared" ref="CP2290" si="24372">CF2290*CK2287+CH2290*CK2290-CG2290*CL2287-CI2290*CL2290</f>
        <v>108029299.99722452</v>
      </c>
      <c r="CQ2290" s="4">
        <f t="shared" ref="CQ2290" si="24373">(CF2290*CL2287+CG2290*CK2287+CH2290*CL2290+CI2290*CK2290)</f>
        <v>573632917.73571718</v>
      </c>
      <c r="CR2290" s="2">
        <f t="shared" ref="CR2290" si="24374">CF2290*CM2287+CH2290*CM2290-CG2290*CN2287-CI2290*CN2290</f>
        <v>108029299.99722452</v>
      </c>
      <c r="CS2290" s="3">
        <f t="shared" ref="CS2290" si="24375">(CF2290*CN2287+CG2290*CM2287+CH2290*CN2290+CI2290*CM2290)</f>
        <v>0</v>
      </c>
      <c r="CU2290" s="39">
        <f t="shared" ref="CU2290" si="24376">(180/PI())*ATAN(-1*(CQ2287/CP2287))</f>
        <v>10.66530059744527</v>
      </c>
      <c r="CW2290" s="56">
        <f t="shared" ref="CW2290" si="24377">20*LOG(((1-(10^(CU2287/20)^2)*(1-((1-CW2287)/(1+CW2287))^2))^0.5))</f>
        <v>0</v>
      </c>
    </row>
    <row r="2291" spans="1:101" ht="18" customHeight="1"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/>
      <c r="R2291" s="20"/>
      <c r="S2291" s="20"/>
      <c r="T2291" s="20"/>
      <c r="U2291" s="20"/>
      <c r="V2291" s="20"/>
      <c r="W2291" s="20"/>
      <c r="X2291" s="20"/>
      <c r="Y2291" s="20"/>
      <c r="Z2291" s="20"/>
      <c r="AA2291" s="20"/>
      <c r="AB2291" s="30"/>
      <c r="AC2291" s="20"/>
      <c r="AD2291" s="20"/>
      <c r="AE2291" s="20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</row>
    <row r="2292" spans="1:101" ht="18" customHeight="1"/>
    <row r="2293" spans="1:101" ht="18" customHeight="1" thickBot="1">
      <c r="A2293" s="23"/>
      <c r="B2293" s="23"/>
      <c r="C2293" s="23"/>
      <c r="D2293" s="20" t="s">
        <v>6</v>
      </c>
      <c r="E2293" s="20"/>
      <c r="F2293" s="20"/>
      <c r="G2293" s="20"/>
      <c r="H2293" s="20"/>
      <c r="I2293" s="20" t="s">
        <v>7</v>
      </c>
      <c r="J2293" s="20"/>
      <c r="K2293" s="20"/>
      <c r="L2293" s="20"/>
      <c r="M2293" s="23"/>
      <c r="N2293" s="23"/>
      <c r="O2293" s="24" t="s">
        <v>8</v>
      </c>
      <c r="P2293" s="23"/>
      <c r="Q2293" s="23"/>
      <c r="R2293" s="23"/>
      <c r="S2293" s="20"/>
      <c r="T2293" s="20" t="s">
        <v>9</v>
      </c>
      <c r="U2293" s="23"/>
      <c r="V2293" s="23"/>
      <c r="W2293" s="23"/>
      <c r="X2293" s="23"/>
      <c r="Y2293" s="24" t="s">
        <v>10</v>
      </c>
      <c r="Z2293" s="23"/>
      <c r="AA2293" s="23"/>
      <c r="AB2293" s="23"/>
      <c r="AC2293" s="24" t="s">
        <v>11</v>
      </c>
      <c r="AD2293" s="20"/>
      <c r="AE2293" s="20"/>
      <c r="AF2293" s="20"/>
      <c r="AG2293" s="20"/>
      <c r="AH2293" s="23"/>
      <c r="AI2293" s="24" t="s">
        <v>12</v>
      </c>
      <c r="AJ2293" s="23"/>
      <c r="AK2293" s="23"/>
      <c r="AL2293" s="20"/>
      <c r="AM2293" s="24" t="s">
        <v>21</v>
      </c>
      <c r="AN2293" s="20"/>
      <c r="AO2293" s="23"/>
      <c r="AP2293" s="23"/>
      <c r="AQ2293" s="23"/>
      <c r="AR2293" s="23"/>
      <c r="AS2293" s="24" t="s">
        <v>87</v>
      </c>
      <c r="AT2293" s="23"/>
      <c r="AU2293" s="23"/>
      <c r="AV2293" s="23"/>
      <c r="AW2293" s="24" t="s">
        <v>22</v>
      </c>
      <c r="AX2293" s="20"/>
      <c r="AY2293" s="20"/>
      <c r="AZ2293" s="20"/>
      <c r="BA2293" s="20"/>
      <c r="BB2293" s="23"/>
      <c r="BC2293" s="24" t="s">
        <v>13</v>
      </c>
      <c r="BD2293" s="23"/>
      <c r="BE2293" s="23"/>
      <c r="BF2293" s="23"/>
      <c r="BG2293" s="24" t="s">
        <v>23</v>
      </c>
      <c r="BH2293" s="20"/>
      <c r="BI2293" s="23"/>
      <c r="BJ2293" s="23"/>
      <c r="BK2293" s="23"/>
      <c r="BL2293" s="23"/>
      <c r="BM2293" s="24" t="s">
        <v>24</v>
      </c>
      <c r="BN2293" s="23"/>
      <c r="BO2293" s="23"/>
      <c r="BP2293" s="23"/>
      <c r="BQ2293" s="24" t="s">
        <v>22</v>
      </c>
      <c r="BR2293" s="20"/>
      <c r="BS2293" s="20"/>
      <c r="BT2293" s="20"/>
      <c r="BU2293" s="20"/>
      <c r="BV2293" s="23"/>
      <c r="BW2293" s="24" t="s">
        <v>25</v>
      </c>
      <c r="BX2293" s="23"/>
      <c r="BY2293" s="23"/>
      <c r="BZ2293" s="23"/>
      <c r="CA2293" s="24" t="s">
        <v>23</v>
      </c>
      <c r="CB2293" s="20"/>
      <c r="CC2293" s="23"/>
      <c r="CD2293" s="23"/>
      <c r="CE2293" s="23"/>
      <c r="CF2293" s="23"/>
      <c r="CG2293" s="24" t="s">
        <v>88</v>
      </c>
      <c r="CH2293" s="23"/>
      <c r="CI2293" s="23"/>
      <c r="CJ2293" s="23"/>
      <c r="CK2293" s="24" t="s">
        <v>155</v>
      </c>
      <c r="CL2293" s="24"/>
      <c r="CM2293" s="23"/>
      <c r="CN2293" s="23"/>
      <c r="CO2293" s="23"/>
      <c r="CP2293" s="23"/>
      <c r="CQ2293" s="24" t="s">
        <v>89</v>
      </c>
      <c r="CR2293" s="23"/>
      <c r="CS2293" s="23"/>
    </row>
    <row r="2294" spans="1:101" ht="18" customHeight="1" thickBot="1">
      <c r="A2294" s="23"/>
      <c r="B2294" s="33"/>
      <c r="C2294" s="23"/>
      <c r="D2294" s="7" t="s">
        <v>99</v>
      </c>
      <c r="E2294" s="8"/>
      <c r="F2294" s="8" t="s">
        <v>100</v>
      </c>
      <c r="G2294" s="9"/>
      <c r="H2294" s="10"/>
      <c r="I2294" s="7" t="s">
        <v>103</v>
      </c>
      <c r="J2294" s="8"/>
      <c r="K2294" s="8" t="s">
        <v>104</v>
      </c>
      <c r="L2294" s="9"/>
      <c r="M2294" s="23"/>
      <c r="N2294" s="194" t="s">
        <v>74</v>
      </c>
      <c r="O2294" s="195"/>
      <c r="P2294" s="196" t="s">
        <v>75</v>
      </c>
      <c r="Q2294" s="197"/>
      <c r="R2294" s="23"/>
      <c r="S2294" s="7" t="s">
        <v>2</v>
      </c>
      <c r="T2294" s="8"/>
      <c r="U2294" s="8" t="s">
        <v>3</v>
      </c>
      <c r="V2294" s="9"/>
      <c r="W2294" s="20"/>
      <c r="X2294" s="194" t="s">
        <v>108</v>
      </c>
      <c r="Y2294" s="195"/>
      <c r="Z2294" s="196" t="s">
        <v>109</v>
      </c>
      <c r="AA2294" s="197"/>
      <c r="AB2294" s="20"/>
      <c r="AC2294" s="7" t="s">
        <v>107</v>
      </c>
      <c r="AD2294" s="8"/>
      <c r="AE2294" s="8" t="s">
        <v>14</v>
      </c>
      <c r="AF2294" s="9"/>
      <c r="AG2294" s="20"/>
      <c r="AH2294" s="194" t="s">
        <v>112</v>
      </c>
      <c r="AI2294" s="195"/>
      <c r="AJ2294" s="196" t="s">
        <v>113</v>
      </c>
      <c r="AK2294" s="197"/>
      <c r="AL2294" s="20"/>
      <c r="AM2294" s="106" t="s">
        <v>135</v>
      </c>
      <c r="AN2294" s="107"/>
      <c r="AO2294" s="107" t="s">
        <v>136</v>
      </c>
      <c r="AP2294" s="108"/>
      <c r="AQ2294" s="23"/>
      <c r="AR2294" s="194" t="s">
        <v>116</v>
      </c>
      <c r="AS2294" s="195"/>
      <c r="AT2294" s="196" t="s">
        <v>0</v>
      </c>
      <c r="AU2294" s="197"/>
      <c r="AV2294" s="36"/>
      <c r="AW2294" s="7" t="s">
        <v>139</v>
      </c>
      <c r="AX2294" s="8"/>
      <c r="AY2294" s="8" t="s">
        <v>140</v>
      </c>
      <c r="AZ2294" s="9"/>
      <c r="BA2294" s="20"/>
      <c r="BB2294" s="194" t="s">
        <v>119</v>
      </c>
      <c r="BC2294" s="195"/>
      <c r="BD2294" s="196" t="s">
        <v>120</v>
      </c>
      <c r="BE2294" s="197"/>
      <c r="BF2294" s="36"/>
      <c r="BG2294" s="190" t="s">
        <v>143</v>
      </c>
      <c r="BH2294" s="191"/>
      <c r="BI2294" s="192" t="s">
        <v>144</v>
      </c>
      <c r="BJ2294" s="193"/>
      <c r="BK2294" s="36"/>
      <c r="BL2294" s="194" t="s">
        <v>123</v>
      </c>
      <c r="BM2294" s="195"/>
      <c r="BN2294" s="196" t="s">
        <v>124</v>
      </c>
      <c r="BO2294" s="197"/>
      <c r="BP2294" s="36"/>
      <c r="BQ2294" s="7" t="s">
        <v>147</v>
      </c>
      <c r="BR2294" s="8"/>
      <c r="BS2294" s="8" t="s">
        <v>148</v>
      </c>
      <c r="BT2294" s="9"/>
      <c r="BU2294" s="20"/>
      <c r="BV2294" s="194" t="s">
        <v>127</v>
      </c>
      <c r="BW2294" s="195"/>
      <c r="BX2294" s="196" t="s">
        <v>128</v>
      </c>
      <c r="BY2294" s="197"/>
      <c r="BZ2294" s="36"/>
      <c r="CA2294" s="7" t="s">
        <v>151</v>
      </c>
      <c r="CB2294" s="8"/>
      <c r="CC2294" s="8" t="s">
        <v>152</v>
      </c>
      <c r="CD2294" s="9"/>
      <c r="CE2294" s="36"/>
      <c r="CF2294" s="194" t="s">
        <v>131</v>
      </c>
      <c r="CG2294" s="195"/>
      <c r="CH2294" s="196" t="s">
        <v>132</v>
      </c>
      <c r="CI2294" s="197"/>
      <c r="CJ2294" s="23"/>
      <c r="CK2294" s="7" t="s">
        <v>156</v>
      </c>
      <c r="CL2294" s="8"/>
      <c r="CM2294" s="8" t="s">
        <v>157</v>
      </c>
      <c r="CN2294" s="9"/>
      <c r="CO2294" s="23"/>
      <c r="CP2294" s="194" t="s">
        <v>160</v>
      </c>
      <c r="CQ2294" s="195"/>
      <c r="CR2294" s="196" t="s">
        <v>132</v>
      </c>
      <c r="CS2294" s="197"/>
      <c r="CU2294" s="26" t="s">
        <v>15</v>
      </c>
      <c r="CW2294" s="52" t="s">
        <v>46</v>
      </c>
    </row>
    <row r="2295" spans="1:101" ht="18" customHeight="1" thickTop="1" thickBot="1">
      <c r="B2295" s="34">
        <v>6.6999999999999904</v>
      </c>
      <c r="D2295" s="11">
        <v>1</v>
      </c>
      <c r="E2295" s="12">
        <v>0</v>
      </c>
      <c r="F2295" s="13">
        <v>0</v>
      </c>
      <c r="G2295" s="14">
        <v>0</v>
      </c>
      <c r="H2295" s="10"/>
      <c r="I2295" s="11">
        <v>1</v>
      </c>
      <c r="J2295" s="12">
        <v>0</v>
      </c>
      <c r="K2295" s="13">
        <v>0</v>
      </c>
      <c r="L2295" s="40">
        <f t="shared" ref="L2295" si="24378">$B2295*$J$4</f>
        <v>9.5611679999999861</v>
      </c>
      <c r="N2295" s="1">
        <f t="shared" ref="N2295" si="24379">D2295*I2295+F2295*I2298-E2295*J2295-G2295*J2298</f>
        <v>1</v>
      </c>
      <c r="O2295" s="4">
        <f t="shared" ref="O2295" si="24380">(D2295*J2295+E2295*I2295+F2295*J2298+G2295*I2298)</f>
        <v>0</v>
      </c>
      <c r="P2295" s="2">
        <f t="shared" ref="P2295" si="24381">D2295*K2295+F2295*K2298-E2295*L2295-G2295*L2298</f>
        <v>0</v>
      </c>
      <c r="Q2295" s="3">
        <f t="shared" ref="Q2295" si="24382">(D2295*L2295+E2295*K2295+F2295*L2298+G2295*K2298)</f>
        <v>9.5611679999999861</v>
      </c>
      <c r="S2295" s="11">
        <v>1</v>
      </c>
      <c r="T2295" s="12">
        <v>0</v>
      </c>
      <c r="U2295" s="13">
        <v>0</v>
      </c>
      <c r="V2295" s="13">
        <v>0</v>
      </c>
      <c r="W2295" s="20"/>
      <c r="X2295" s="1">
        <f t="shared" ref="X2295" si="24383">N2295*S2295+P2295*S2298-O2295*T2295-Q2295*T2298</f>
        <v>-114.59467409868766</v>
      </c>
      <c r="Y2295" s="4">
        <f t="shared" ref="Y2295" si="24384">(N2295*T2295+O2295*S2295+P2295*T2298+Q2295*S2298)</f>
        <v>0</v>
      </c>
      <c r="Z2295" s="2">
        <f t="shared" ref="Z2295" si="24385">N2295*U2295+P2295*U2298-O2295*V2295-Q2295*V2298</f>
        <v>0</v>
      </c>
      <c r="AA2295" s="3">
        <f t="shared" ref="AA2295" si="24386">(N2295*V2295+O2295*U2295+P2295*V2298+Q2295*U2298)</f>
        <v>9.5611679999999861</v>
      </c>
      <c r="AB2295" s="20"/>
      <c r="AC2295" s="11">
        <v>1</v>
      </c>
      <c r="AD2295" s="12">
        <v>0</v>
      </c>
      <c r="AE2295" s="13">
        <v>0</v>
      </c>
      <c r="AF2295" s="40">
        <f t="shared" ref="AF2295" si="24387">$B2295*$AD$4</f>
        <v>11.473682999999983</v>
      </c>
      <c r="AG2295" s="20"/>
      <c r="AH2295" s="1">
        <f t="shared" ref="AH2295" si="24388">X2295*AC2295+Z2295*AC2298-Y2295*AD2295-AA2295*AD2298</f>
        <v>-114.59467409868766</v>
      </c>
      <c r="AI2295" s="4">
        <f t="shared" ref="AI2295" si="24389">(X2295*AD2295+Y2295*AC2295+Z2295*AD2298+AA2295*AC2298)</f>
        <v>0</v>
      </c>
      <c r="AJ2295" s="2">
        <f t="shared" ref="AJ2295" si="24390">X2295*AE2295+Z2295*AE2298-Y2295*AF2295-AA2295*AF2298</f>
        <v>0</v>
      </c>
      <c r="AK2295" s="3">
        <f t="shared" ref="AK2295" si="24391">(X2295*AF2295+Y2295*AE2295+Z2295*AF2298+AA2295*AE2298)</f>
        <v>-1305.2617960966511</v>
      </c>
      <c r="AL2295" s="20"/>
      <c r="AM2295" s="11">
        <v>1</v>
      </c>
      <c r="AN2295" s="12">
        <v>0</v>
      </c>
      <c r="AO2295" s="13">
        <v>0</v>
      </c>
      <c r="AP2295" s="14">
        <v>0</v>
      </c>
      <c r="AR2295" s="1">
        <f t="shared" ref="AR2295" si="24392">AH2295*AM2295+AJ2295*AM2298-AI2295*AN2295-AK2295*AN2298</f>
        <v>16551.760653446618</v>
      </c>
      <c r="AS2295" s="4">
        <f t="shared" ref="AS2295" si="24393">(AH2295*AN2295+AI2295*AM2295+AJ2295*AN2298+AK2295*AM2298)</f>
        <v>0</v>
      </c>
      <c r="AT2295" s="2">
        <f t="shared" ref="AT2295" si="24394">AH2295*AO2295+AJ2295*AO2298-AI2295*AP2295-AK2295*AP2298</f>
        <v>0</v>
      </c>
      <c r="AU2295" s="3">
        <f t="shared" ref="AU2295" si="24395">(AH2295*AP2295+AI2295*AO2295+AJ2295*AP2298+AK2295*AO2298)</f>
        <v>-1305.2617960966511</v>
      </c>
      <c r="AV2295" s="20"/>
      <c r="AW2295" s="11">
        <v>1</v>
      </c>
      <c r="AX2295" s="12">
        <v>0</v>
      </c>
      <c r="AY2295" s="13">
        <v>0</v>
      </c>
      <c r="AZ2295" s="40">
        <f t="shared" ref="AZ2295" si="24396">$B2295*$AX$4</f>
        <v>11.473682999999983</v>
      </c>
      <c r="BA2295" s="20"/>
      <c r="BB2295" s="1">
        <f t="shared" ref="BB2295" si="24397">AR2295*AW2295+AT2295*AW2298-AS2295*AX2295-AU2295*AX2298</f>
        <v>16551.760653446618</v>
      </c>
      <c r="BC2295" s="4">
        <f t="shared" ref="BC2295" si="24398">(AR2295*AX2295+AS2295*AW2295+AT2295*AX2298+AU2295*AW2298)</f>
        <v>0</v>
      </c>
      <c r="BD2295" s="2">
        <f t="shared" ref="BD2295" si="24399">AR2295*AY2295+AT2295*AY2298-AS2295*AZ2295-AU2295*AZ2298</f>
        <v>0</v>
      </c>
      <c r="BE2295" s="3">
        <f t="shared" ref="BE2295" si="24400">(AR2295*AZ2295+AS2295*AY2295+AT2295*AZ2298+AU2295*AY2298)</f>
        <v>188604.39303342241</v>
      </c>
      <c r="BF2295" s="20"/>
      <c r="BG2295" s="11">
        <v>1</v>
      </c>
      <c r="BH2295" s="12">
        <v>0</v>
      </c>
      <c r="BI2295" s="13">
        <v>0</v>
      </c>
      <c r="BJ2295" s="14">
        <v>0</v>
      </c>
      <c r="BK2295" s="20"/>
      <c r="BL2295" s="1">
        <f t="shared" ref="BL2295" si="24401">BB2295*BG2295+BD2295*BG2298-BC2295*BH2295-BE2295*BH2298</f>
        <v>-2263678.3687909157</v>
      </c>
      <c r="BM2295" s="4">
        <f t="shared" ref="BM2295" si="24402">(BB2295*BH2295+BC2295*BG2295+BD2295*BH2298+BE2295*BG2298)</f>
        <v>0</v>
      </c>
      <c r="BN2295" s="2">
        <f t="shared" ref="BN2295" si="24403">BB2295*BI2295+BD2295*BI2298-BC2295*BJ2295-BE2295*BJ2298</f>
        <v>0</v>
      </c>
      <c r="BO2295" s="3">
        <f t="shared" ref="BO2295" si="24404">(BB2295*BJ2295+BC2295*BI2295+BD2295*BJ2298+BE2295*BI2298)</f>
        <v>188604.39303342241</v>
      </c>
      <c r="BP2295" s="20"/>
      <c r="BQ2295" s="11">
        <v>1</v>
      </c>
      <c r="BR2295" s="12">
        <v>0</v>
      </c>
      <c r="BS2295" s="13">
        <v>0</v>
      </c>
      <c r="BT2295" s="40">
        <f t="shared" ref="BT2295" si="24405">$B2295*BR$4</f>
        <v>9.5611679999999861</v>
      </c>
      <c r="BU2295" s="20"/>
      <c r="BV2295" s="1">
        <f t="shared" ref="BV2295" si="24406">BL2295*BQ2295+BN2295*BQ2298-BM2295*BR2295-BO2295*BR2298</f>
        <v>-2263678.3687909157</v>
      </c>
      <c r="BW2295" s="4">
        <f t="shared" ref="BW2295" si="24407">(BL2295*BR2295+BM2295*BQ2295+BN2295*BR2298+BO2295*BQ2298)</f>
        <v>0</v>
      </c>
      <c r="BX2295" s="2">
        <f t="shared" ref="BX2295" si="24408">BL2295*BS2295+BN2295*BS2298-BM2295*BT2295-BO2295*BT2298</f>
        <v>0</v>
      </c>
      <c r="BY2295" s="3">
        <f t="shared" ref="BY2295" si="24409">(BL2295*BT2295+BM2295*BS2295+BN2295*BT2298+BO2295*BS2298)</f>
        <v>-21454804.788942449</v>
      </c>
      <c r="BZ2295" s="20"/>
      <c r="CA2295" s="11">
        <v>1</v>
      </c>
      <c r="CB2295" s="12">
        <v>0</v>
      </c>
      <c r="CC2295" s="13">
        <v>0</v>
      </c>
      <c r="CD2295" s="14">
        <v>0</v>
      </c>
      <c r="CE2295" s="20"/>
      <c r="CF2295" s="1">
        <f t="shared" ref="CF2295" si="24410">BV2295*CA2295+BX2295*CA2298-BW2295*CB2295-BY2295*CB2298</f>
        <v>114815534.64134449</v>
      </c>
      <c r="CG2295" s="4">
        <f t="shared" ref="CG2295" si="24411">(BV2295*CB2295+BW2295*CA2295+BX2295*CB2298+BY2295*CA2298)</f>
        <v>0</v>
      </c>
      <c r="CH2295" s="2">
        <f t="shared" ref="CH2295" si="24412">BV2295*CC2295+BX2295*CC2298-BW2295*CD2295-BY2295*CD2298</f>
        <v>0</v>
      </c>
      <c r="CI2295" s="3">
        <f t="shared" ref="CI2295" si="24413">(BV2295*CD2295+BW2295*CC2295+BX2295*CD2298+BY2295*CC2298)</f>
        <v>-21454804.788942449</v>
      </c>
      <c r="CJ2295" s="28"/>
      <c r="CK2295" s="11">
        <v>1</v>
      </c>
      <c r="CL2295" s="12">
        <v>0</v>
      </c>
      <c r="CM2295" s="13">
        <v>0</v>
      </c>
      <c r="CN2295" s="14">
        <v>0</v>
      </c>
      <c r="CP2295" s="1">
        <f t="shared" ref="CP2295" si="24414">CF2295*CK2295+CH2295*CK2298-CG2295*CL2295-CI2295*CL2298</f>
        <v>114815534.64134449</v>
      </c>
      <c r="CQ2295" s="4">
        <f t="shared" ref="CQ2295" si="24415">(CF2295*CL2295+CG2295*CK2295+CH2295*CL2298+CI2295*CK2298)</f>
        <v>-21454804.788942449</v>
      </c>
      <c r="CR2295" s="2">
        <f t="shared" ref="CR2295" si="24416">CF2295*CM2295+CH2295*CM2298-CG2295*CN2295-CI2295*CN2298</f>
        <v>0</v>
      </c>
      <c r="CS2295" s="3">
        <f t="shared" ref="CS2295" si="24417">(CF2295*CN2295+CG2295*CM2295+CH2295*CN2298+CI2295*CM2298)</f>
        <v>-21454804.788942449</v>
      </c>
      <c r="CU2295" s="29">
        <f t="shared" ref="CU2295" si="24418">20*LOG(((1+$CL$4)/$CL$4)/((CP2295+CP2298)^2+(CQ2295+CQ2298)^2)^0.5)</f>
        <v>-170.0470526158384</v>
      </c>
      <c r="CW2295" s="53">
        <f t="shared" ref="CW2295" si="24419">((CP2295^2+CQ2295^2)^0.5)/((CP2298^2+CQ2298^2)^0.5)</f>
        <v>0.18686325727578584</v>
      </c>
    </row>
    <row r="2296" spans="1:101" ht="18" customHeight="1" thickBot="1">
      <c r="D2296" s="11"/>
      <c r="E2296" s="13"/>
      <c r="F2296" s="13"/>
      <c r="G2296" s="15"/>
      <c r="H2296" s="10"/>
      <c r="I2296" s="11"/>
      <c r="J2296" s="13"/>
      <c r="K2296" s="13"/>
      <c r="L2296" s="15"/>
      <c r="N2296" s="5"/>
      <c r="Q2296" s="6"/>
      <c r="S2296" s="11"/>
      <c r="T2296" s="13"/>
      <c r="U2296" s="13"/>
      <c r="V2296" s="15"/>
      <c r="W2296" s="20"/>
      <c r="X2296" s="5"/>
      <c r="AA2296" s="6"/>
      <c r="AB2296" s="20"/>
      <c r="AC2296" s="11"/>
      <c r="AD2296" s="13"/>
      <c r="AE2296" s="13"/>
      <c r="AF2296" s="15"/>
      <c r="AG2296" s="20"/>
      <c r="AH2296" s="5"/>
      <c r="AK2296" s="6"/>
      <c r="AL2296" s="20"/>
      <c r="AM2296" s="11"/>
      <c r="AN2296" s="13"/>
      <c r="AO2296" s="13"/>
      <c r="AP2296" s="15"/>
      <c r="AR2296" s="5"/>
      <c r="AU2296" s="6"/>
      <c r="AW2296" s="11"/>
      <c r="AX2296" s="13"/>
      <c r="AY2296" s="13"/>
      <c r="AZ2296" s="15"/>
      <c r="BA2296" s="20"/>
      <c r="BB2296" s="5"/>
      <c r="BE2296" s="6"/>
      <c r="BG2296" s="11"/>
      <c r="BH2296" s="13"/>
      <c r="BI2296" s="13"/>
      <c r="BJ2296" s="15"/>
      <c r="BL2296" s="5"/>
      <c r="BO2296" s="6"/>
      <c r="BQ2296" s="11"/>
      <c r="BR2296" s="13"/>
      <c r="BS2296" s="13"/>
      <c r="BT2296" s="15"/>
      <c r="BU2296" s="20"/>
      <c r="BV2296" s="5"/>
      <c r="BY2296" s="6"/>
      <c r="CA2296" s="11"/>
      <c r="CB2296" s="13"/>
      <c r="CC2296" s="13"/>
      <c r="CD2296" s="15"/>
      <c r="CF2296" s="5"/>
      <c r="CI2296" s="6"/>
      <c r="CK2296" s="11"/>
      <c r="CL2296" s="13"/>
      <c r="CM2296" s="13"/>
      <c r="CN2296" s="15"/>
      <c r="CP2296" s="5"/>
      <c r="CS2296" s="6"/>
      <c r="CW2296" s="54"/>
    </row>
    <row r="2297" spans="1:101" ht="18" customHeight="1" thickBot="1">
      <c r="D2297" s="11" t="s">
        <v>101</v>
      </c>
      <c r="E2297" s="13"/>
      <c r="F2297" s="13" t="s">
        <v>102</v>
      </c>
      <c r="G2297" s="15"/>
      <c r="H2297" s="10"/>
      <c r="I2297" s="11" t="s">
        <v>106</v>
      </c>
      <c r="J2297" s="13"/>
      <c r="K2297" s="13" t="s">
        <v>105</v>
      </c>
      <c r="L2297" s="15"/>
      <c r="N2297" s="194" t="s">
        <v>16</v>
      </c>
      <c r="O2297" s="195"/>
      <c r="P2297" s="196" t="s">
        <v>17</v>
      </c>
      <c r="Q2297" s="197"/>
      <c r="S2297" s="11" t="s">
        <v>4</v>
      </c>
      <c r="T2297" s="13"/>
      <c r="U2297" s="13" t="s">
        <v>5</v>
      </c>
      <c r="V2297" s="15"/>
      <c r="W2297" s="20"/>
      <c r="X2297" s="194" t="s">
        <v>111</v>
      </c>
      <c r="Y2297" s="195"/>
      <c r="Z2297" s="196" t="s">
        <v>110</v>
      </c>
      <c r="AA2297" s="197"/>
      <c r="AB2297" s="20"/>
      <c r="AC2297" s="11" t="s">
        <v>18</v>
      </c>
      <c r="AD2297" s="13"/>
      <c r="AE2297" s="13" t="s">
        <v>19</v>
      </c>
      <c r="AF2297" s="15"/>
      <c r="AG2297" s="20"/>
      <c r="AH2297" s="194" t="s">
        <v>114</v>
      </c>
      <c r="AI2297" s="195"/>
      <c r="AJ2297" s="196" t="s">
        <v>115</v>
      </c>
      <c r="AK2297" s="197"/>
      <c r="AL2297" s="20"/>
      <c r="AM2297" s="11" t="s">
        <v>138</v>
      </c>
      <c r="AN2297" s="13"/>
      <c r="AO2297" s="13" t="s">
        <v>137</v>
      </c>
      <c r="AP2297" s="15"/>
      <c r="AR2297" s="194" t="s">
        <v>117</v>
      </c>
      <c r="AS2297" s="195"/>
      <c r="AT2297" s="196" t="s">
        <v>118</v>
      </c>
      <c r="AU2297" s="197"/>
      <c r="AV2297" s="36"/>
      <c r="AW2297" s="11" t="s">
        <v>142</v>
      </c>
      <c r="AX2297" s="13"/>
      <c r="AY2297" s="13" t="s">
        <v>141</v>
      </c>
      <c r="AZ2297" s="15"/>
      <c r="BA2297" s="20"/>
      <c r="BB2297" s="194" t="s">
        <v>122</v>
      </c>
      <c r="BC2297" s="195"/>
      <c r="BD2297" s="196" t="s">
        <v>121</v>
      </c>
      <c r="BE2297" s="197"/>
      <c r="BF2297" s="36"/>
      <c r="BG2297" s="11" t="s">
        <v>145</v>
      </c>
      <c r="BH2297" s="13"/>
      <c r="BI2297" s="13" t="s">
        <v>146</v>
      </c>
      <c r="BJ2297" s="15"/>
      <c r="BK2297" s="36"/>
      <c r="BL2297" s="194" t="s">
        <v>125</v>
      </c>
      <c r="BM2297" s="195"/>
      <c r="BN2297" s="196" t="s">
        <v>126</v>
      </c>
      <c r="BO2297" s="197"/>
      <c r="BP2297" s="36"/>
      <c r="BQ2297" s="11" t="s">
        <v>150</v>
      </c>
      <c r="BR2297" s="13"/>
      <c r="BS2297" s="13" t="s">
        <v>149</v>
      </c>
      <c r="BT2297" s="15"/>
      <c r="BU2297" s="20"/>
      <c r="BV2297" s="194" t="s">
        <v>129</v>
      </c>
      <c r="BW2297" s="195"/>
      <c r="BX2297" s="196" t="s">
        <v>130</v>
      </c>
      <c r="BY2297" s="197"/>
      <c r="BZ2297" s="36"/>
      <c r="CA2297" s="11" t="s">
        <v>154</v>
      </c>
      <c r="CB2297" s="13"/>
      <c r="CC2297" s="13" t="s">
        <v>153</v>
      </c>
      <c r="CD2297" s="15"/>
      <c r="CE2297" s="36"/>
      <c r="CF2297" s="194" t="s">
        <v>134</v>
      </c>
      <c r="CG2297" s="195"/>
      <c r="CH2297" s="196" t="s">
        <v>133</v>
      </c>
      <c r="CI2297" s="197"/>
      <c r="CK2297" s="11" t="s">
        <v>159</v>
      </c>
      <c r="CL2297" s="13"/>
      <c r="CM2297" s="13" t="s">
        <v>158</v>
      </c>
      <c r="CN2297" s="15"/>
      <c r="CP2297" s="109" t="s">
        <v>161</v>
      </c>
      <c r="CQ2297" s="110"/>
      <c r="CR2297" s="111" t="s">
        <v>162</v>
      </c>
      <c r="CS2297" s="112"/>
      <c r="CU2297" s="38" t="s">
        <v>29</v>
      </c>
      <c r="CW2297" s="55" t="s">
        <v>47</v>
      </c>
    </row>
    <row r="2298" spans="1:101" ht="18" customHeight="1" thickTop="1" thickBot="1">
      <c r="D2298" s="16">
        <v>0</v>
      </c>
      <c r="E2298" s="17">
        <f t="shared" ref="E2298" si="24420">$B2295*$E$4</f>
        <v>5.4570159999999923</v>
      </c>
      <c r="F2298" s="18">
        <v>1</v>
      </c>
      <c r="G2298" s="19">
        <v>0</v>
      </c>
      <c r="H2298" s="10"/>
      <c r="I2298" s="16">
        <v>0</v>
      </c>
      <c r="J2298" s="17">
        <v>0</v>
      </c>
      <c r="K2298" s="18">
        <v>1</v>
      </c>
      <c r="L2298" s="19">
        <v>0</v>
      </c>
      <c r="N2298" s="1">
        <f t="shared" ref="N2298" si="24421">D2298*I2295+F2298*I2298-E2298*J2295-G2298*J2298</f>
        <v>0</v>
      </c>
      <c r="O2298" s="4">
        <f t="shared" ref="O2298" si="24422">(D2298*J2295+E2298*I2295+F2298*J2298+G2298*I2298)</f>
        <v>5.4570159999999923</v>
      </c>
      <c r="P2298" s="2">
        <f t="shared" ref="P2298" si="24423">D2298*K2295+F2298*K2298-E2298*L2295-G2298*L2298</f>
        <v>-51.175446754687847</v>
      </c>
      <c r="Q2298" s="3">
        <f t="shared" ref="Q2298" si="24424">(D2298*L2295+E2298*K2295+F2298*L2298+G2298*K2298)</f>
        <v>0</v>
      </c>
      <c r="S2298" s="16">
        <v>0</v>
      </c>
      <c r="T2298" s="17">
        <f t="shared" ref="T2298" si="24425">$B2295*$T$4</f>
        <v>12.090015999999983</v>
      </c>
      <c r="U2298" s="18">
        <v>1</v>
      </c>
      <c r="V2298" s="19">
        <v>0</v>
      </c>
      <c r="W2298" s="20"/>
      <c r="X2298" s="1">
        <f t="shared" ref="X2298" si="24426">N2298*S2295+P2298*S2298-O2298*T2295-Q2298*T2298</f>
        <v>0</v>
      </c>
      <c r="Y2298" s="4">
        <f t="shared" ref="Y2298" si="24427">(N2298*T2295+O2298*S2295+P2298*T2298+Q2298*S2298)</f>
        <v>-613.25495407132325</v>
      </c>
      <c r="Z2298" s="2">
        <f t="shared" ref="Z2298" si="24428">N2298*U2295+P2298*U2298-O2298*V2295-Q2298*V2298</f>
        <v>-51.175446754687847</v>
      </c>
      <c r="AA2298" s="3">
        <f t="shared" ref="AA2298" si="24429">(N2298*V2295+O2298*U2295+P2298*V2298+Q2298*U2298)</f>
        <v>0</v>
      </c>
      <c r="AB2298" s="20"/>
      <c r="AC2298" s="16">
        <v>0</v>
      </c>
      <c r="AD2298" s="17">
        <v>0</v>
      </c>
      <c r="AE2298" s="18">
        <v>1</v>
      </c>
      <c r="AF2298" s="19">
        <v>0</v>
      </c>
      <c r="AG2298" s="20"/>
      <c r="AH2298" s="1">
        <f t="shared" ref="AH2298" si="24430">X2298*AC2295+Z2298*AC2298-Y2298*AD2295-AA2298*AD2298</f>
        <v>0</v>
      </c>
      <c r="AI2298" s="4">
        <f t="shared" ref="AI2298" si="24431">(X2298*AD2295+Y2298*AC2295+Z2298*AD2298+AA2298*AC2298)</f>
        <v>-613.25495407132325</v>
      </c>
      <c r="AJ2298" s="2">
        <f t="shared" ref="AJ2298" si="24432">X2298*AE2295+Z2298*AE2298-Y2298*AF2295-AA2298*AF2298</f>
        <v>6985.1174944392242</v>
      </c>
      <c r="AK2298" s="3">
        <f t="shared" ref="AK2298" si="24433">(X2298*AF2295+Y2298*AE2295+Z2298*AF2298+AA2298*AE2298)</f>
        <v>0</v>
      </c>
      <c r="AL2298" s="20"/>
      <c r="AM2298" s="16">
        <v>0</v>
      </c>
      <c r="AN2298" s="17">
        <f t="shared" ref="AN2298" si="24434">$B2295*$AN$4</f>
        <v>12.76859199999998</v>
      </c>
      <c r="AO2298" s="18">
        <v>1</v>
      </c>
      <c r="AP2298" s="19">
        <v>0</v>
      </c>
      <c r="AR2298" s="1">
        <f t="shared" ref="AR2298" si="24435">AH2298*AM2295+AJ2298*AM2298-AI2298*AN2295-AK2298*AN2298</f>
        <v>0</v>
      </c>
      <c r="AS2298" s="4">
        <f t="shared" ref="AS2298" si="24436">(AH2298*AN2295+AI2298*AM2295+AJ2298*AN2298+AK2298*AM2298)</f>
        <v>88576.860404485269</v>
      </c>
      <c r="AT2298" s="2">
        <f t="shared" ref="AT2298" si="24437">AH2298*AO2295+AJ2298*AO2298-AI2298*AP2295-AK2298*AP2298</f>
        <v>6985.1174944392242</v>
      </c>
      <c r="AU2298" s="3">
        <f t="shared" ref="AU2298" si="24438">(AH2298*AP2295+AI2298*AO2295+AJ2298*AP2298+AK2298*AO2298)</f>
        <v>0</v>
      </c>
      <c r="AV2298" s="20"/>
      <c r="AW2298" s="16">
        <v>0</v>
      </c>
      <c r="AX2298" s="17">
        <v>0</v>
      </c>
      <c r="AY2298" s="18">
        <v>1</v>
      </c>
      <c r="AZ2298" s="19">
        <v>0</v>
      </c>
      <c r="BA2298" s="20"/>
      <c r="BB2298" s="1">
        <f t="shared" ref="BB2298" si="24439">AR2298*AW2295+AT2298*AW2298-AS2298*AX2295-AU2298*AX2298</f>
        <v>0</v>
      </c>
      <c r="BC2298" s="4">
        <f t="shared" ref="BC2298" si="24440">(AR2298*AX2295+AS2298*AW2295+AT2298*AX2298+AU2298*AW2298)</f>
        <v>88576.860404485269</v>
      </c>
      <c r="BD2298" s="2">
        <f t="shared" ref="BD2298" si="24441">AR2298*AY2295+AT2298*AY2298-AS2298*AZ2295-AU2298*AZ2298</f>
        <v>-1009317.699921875</v>
      </c>
      <c r="BE2298" s="3">
        <f t="shared" ref="BE2298" si="24442">(AR2298*AZ2295+AS2298*AY2295+AT2298*AZ2298+AU2298*AY2298)</f>
        <v>0</v>
      </c>
      <c r="BF2298" s="20"/>
      <c r="BG2298" s="16">
        <v>0</v>
      </c>
      <c r="BH2298" s="17">
        <f t="shared" ref="BH2298" si="24443">$B2295*$BH$4</f>
        <v>12.090015999999983</v>
      </c>
      <c r="BI2298" s="18">
        <v>1</v>
      </c>
      <c r="BJ2298" s="19">
        <v>0</v>
      </c>
      <c r="BK2298" s="20"/>
      <c r="BL2298" s="1">
        <f t="shared" ref="BL2298" si="24444">BB2298*BG2295+BD2298*BG2298-BC2298*BH2295-BE2298*BH2298</f>
        <v>0</v>
      </c>
      <c r="BM2298" s="4">
        <f t="shared" ref="BM2298" si="24445">(BB2298*BH2295+BC2298*BG2295+BD2298*BH2298+BE2298*BG2298)</f>
        <v>-12114090.280734165</v>
      </c>
      <c r="BN2298" s="2">
        <f t="shared" ref="BN2298" si="24446">BB2298*BI2295+BD2298*BI2298-BC2298*BJ2295-BE2298*BJ2298</f>
        <v>-1009317.699921875</v>
      </c>
      <c r="BO2298" s="3">
        <f t="shared" ref="BO2298" si="24447">(BB2298*BJ2295+BC2298*BI2295+BD2298*BJ2298+BE2298*BI2298)</f>
        <v>0</v>
      </c>
      <c r="BP2298" s="20"/>
      <c r="BQ2298" s="16">
        <v>0</v>
      </c>
      <c r="BR2298" s="17">
        <v>0</v>
      </c>
      <c r="BS2298" s="18">
        <v>1</v>
      </c>
      <c r="BT2298" s="19">
        <v>0</v>
      </c>
      <c r="BU2298" s="20"/>
      <c r="BV2298" s="1">
        <f t="shared" ref="BV2298" si="24448">BL2298*BQ2295+BN2298*BQ2298-BM2298*BR2295-BO2298*BR2298</f>
        <v>0</v>
      </c>
      <c r="BW2298" s="4">
        <f t="shared" ref="BW2298" si="24449">(BL2298*BR2295+BM2298*BQ2295+BN2298*BR2298+BO2298*BQ2298)</f>
        <v>-12114090.280734165</v>
      </c>
      <c r="BX2298" s="2">
        <f t="shared" ref="BX2298" si="24450">BL2298*BS2295+BN2298*BS2298-BM2298*BT2295-BO2298*BT2298</f>
        <v>114815534.64134447</v>
      </c>
      <c r="BY2298" s="3">
        <f t="shared" ref="BY2298" si="24451">(BL2298*BT2295+BM2298*BS2295+BN2298*BT2298+BO2298*BS2298)</f>
        <v>0</v>
      </c>
      <c r="BZ2298" s="20"/>
      <c r="CA2298" s="16">
        <v>0</v>
      </c>
      <c r="CB2298" s="17">
        <f t="shared" ref="CB2298" si="24452">$B2295*$CB$4</f>
        <v>5.4570159999999923</v>
      </c>
      <c r="CC2298" s="18">
        <v>1</v>
      </c>
      <c r="CD2298" s="19">
        <v>0</v>
      </c>
      <c r="CE2298" s="20"/>
      <c r="CF2298" s="1">
        <f t="shared" ref="CF2298" si="24453">BV2298*CA2295+BX2298*CA2298-BW2298*CB2295-BY2298*CB2298</f>
        <v>0</v>
      </c>
      <c r="CG2298" s="4">
        <f t="shared" ref="CG2298" si="24454">(BV2298*CB2295+BW2298*CA2295+BX2298*CB2298+BY2298*CA2298)</f>
        <v>614436119.30563593</v>
      </c>
      <c r="CH2298" s="2">
        <f t="shared" ref="CH2298" si="24455">BV2298*CC2295+BX2298*CC2298-BW2298*CD2295-BY2298*CD2298</f>
        <v>114815534.64134447</v>
      </c>
      <c r="CI2298" s="3">
        <f t="shared" ref="CI2298" si="24456">(BV2298*CD2295+BW2298*CC2295+BX2298*CD2298+BY2298*CC2298)</f>
        <v>0</v>
      </c>
      <c r="CK2298" s="16">
        <f t="shared" ref="CK2298" si="24457">1/$CL$4</f>
        <v>1</v>
      </c>
      <c r="CL2298" s="17">
        <v>0</v>
      </c>
      <c r="CM2298" s="18">
        <v>1</v>
      </c>
      <c r="CN2298" s="19">
        <v>0</v>
      </c>
      <c r="CP2298" s="1">
        <f t="shared" ref="CP2298" si="24458">CF2298*CK2295+CH2298*CK2298-CG2298*CL2295-CI2298*CL2298</f>
        <v>114815534.64134447</v>
      </c>
      <c r="CQ2298" s="4">
        <f t="shared" ref="CQ2298" si="24459">(CF2298*CL2295+CG2298*CK2295+CH2298*CL2298+CI2298*CK2298)</f>
        <v>614436119.30563593</v>
      </c>
      <c r="CR2298" s="2">
        <f t="shared" ref="CR2298" si="24460">CF2298*CM2295+CH2298*CM2298-CG2298*CN2295-CI2298*CN2298</f>
        <v>114815534.64134447</v>
      </c>
      <c r="CS2298" s="3">
        <f t="shared" ref="CS2298" si="24461">(CF2298*CN2295+CG2298*CM2295+CH2298*CN2298+CI2298*CM2298)</f>
        <v>0</v>
      </c>
      <c r="CU2298" s="39">
        <f t="shared" ref="CU2298" si="24462">(180/PI())*ATAN(-1*(CQ2295/CP2295))</f>
        <v>10.584407578691769</v>
      </c>
      <c r="CW2298" s="56">
        <f t="shared" ref="CW2298" si="24463">20*LOG(((1-(10^(CU2295/20)^2)*(1-((1-CW2295)/(1+CW2295))^2))^0.5))</f>
        <v>0</v>
      </c>
    </row>
    <row r="2299" spans="1:101" ht="18" customHeight="1"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30"/>
      <c r="AC2299" s="20"/>
      <c r="AD2299" s="20"/>
      <c r="AE2299" s="20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</row>
    <row r="2300" spans="1:101" ht="18" customHeight="1"/>
    <row r="2301" spans="1:101" ht="18" customHeight="1" thickBot="1">
      <c r="A2301" s="23"/>
      <c r="B2301" s="23"/>
      <c r="C2301" s="23"/>
      <c r="D2301" s="20" t="s">
        <v>6</v>
      </c>
      <c r="E2301" s="20"/>
      <c r="F2301" s="20"/>
      <c r="G2301" s="20"/>
      <c r="H2301" s="20"/>
      <c r="I2301" s="20" t="s">
        <v>7</v>
      </c>
      <c r="J2301" s="20"/>
      <c r="K2301" s="20"/>
      <c r="L2301" s="20"/>
      <c r="M2301" s="23"/>
      <c r="N2301" s="23"/>
      <c r="O2301" s="24" t="s">
        <v>8</v>
      </c>
      <c r="P2301" s="23"/>
      <c r="Q2301" s="23"/>
      <c r="R2301" s="23"/>
      <c r="S2301" s="20"/>
      <c r="T2301" s="20" t="s">
        <v>9</v>
      </c>
      <c r="U2301" s="23"/>
      <c r="V2301" s="23"/>
      <c r="W2301" s="23"/>
      <c r="X2301" s="23"/>
      <c r="Y2301" s="24" t="s">
        <v>10</v>
      </c>
      <c r="Z2301" s="23"/>
      <c r="AA2301" s="23"/>
      <c r="AB2301" s="23"/>
      <c r="AC2301" s="24" t="s">
        <v>11</v>
      </c>
      <c r="AD2301" s="20"/>
      <c r="AE2301" s="20"/>
      <c r="AF2301" s="20"/>
      <c r="AG2301" s="20"/>
      <c r="AH2301" s="23"/>
      <c r="AI2301" s="24" t="s">
        <v>12</v>
      </c>
      <c r="AJ2301" s="23"/>
      <c r="AK2301" s="23"/>
      <c r="AL2301" s="20"/>
      <c r="AM2301" s="24" t="s">
        <v>21</v>
      </c>
      <c r="AN2301" s="20"/>
      <c r="AO2301" s="23"/>
      <c r="AP2301" s="23"/>
      <c r="AQ2301" s="23"/>
      <c r="AR2301" s="23"/>
      <c r="AS2301" s="24" t="s">
        <v>87</v>
      </c>
      <c r="AT2301" s="23"/>
      <c r="AU2301" s="23"/>
      <c r="AV2301" s="23"/>
      <c r="AW2301" s="24" t="s">
        <v>22</v>
      </c>
      <c r="AX2301" s="20"/>
      <c r="AY2301" s="20"/>
      <c r="AZ2301" s="20"/>
      <c r="BA2301" s="20"/>
      <c r="BB2301" s="23"/>
      <c r="BC2301" s="24" t="s">
        <v>13</v>
      </c>
      <c r="BD2301" s="23"/>
      <c r="BE2301" s="23"/>
      <c r="BF2301" s="23"/>
      <c r="BG2301" s="24" t="s">
        <v>23</v>
      </c>
      <c r="BH2301" s="20"/>
      <c r="BI2301" s="23"/>
      <c r="BJ2301" s="23"/>
      <c r="BK2301" s="23"/>
      <c r="BL2301" s="23"/>
      <c r="BM2301" s="24" t="s">
        <v>24</v>
      </c>
      <c r="BN2301" s="23"/>
      <c r="BO2301" s="23"/>
      <c r="BP2301" s="23"/>
      <c r="BQ2301" s="24" t="s">
        <v>22</v>
      </c>
      <c r="BR2301" s="20"/>
      <c r="BS2301" s="20"/>
      <c r="BT2301" s="20"/>
      <c r="BU2301" s="20"/>
      <c r="BV2301" s="23"/>
      <c r="BW2301" s="24" t="s">
        <v>25</v>
      </c>
      <c r="BX2301" s="23"/>
      <c r="BY2301" s="23"/>
      <c r="BZ2301" s="23"/>
      <c r="CA2301" s="24" t="s">
        <v>23</v>
      </c>
      <c r="CB2301" s="20"/>
      <c r="CC2301" s="23"/>
      <c r="CD2301" s="23"/>
      <c r="CE2301" s="23"/>
      <c r="CF2301" s="23"/>
      <c r="CG2301" s="24" t="s">
        <v>88</v>
      </c>
      <c r="CH2301" s="23"/>
      <c r="CI2301" s="23"/>
      <c r="CJ2301" s="23"/>
      <c r="CK2301" s="24" t="s">
        <v>155</v>
      </c>
      <c r="CL2301" s="24"/>
      <c r="CM2301" s="23"/>
      <c r="CN2301" s="23"/>
      <c r="CO2301" s="23"/>
      <c r="CP2301" s="23"/>
      <c r="CQ2301" s="24" t="s">
        <v>89</v>
      </c>
      <c r="CR2301" s="23"/>
      <c r="CS2301" s="23"/>
    </row>
    <row r="2302" spans="1:101" ht="18" customHeight="1" thickBot="1">
      <c r="A2302" s="23"/>
      <c r="B2302" s="33"/>
      <c r="C2302" s="23"/>
      <c r="D2302" s="7" t="s">
        <v>99</v>
      </c>
      <c r="E2302" s="8"/>
      <c r="F2302" s="8" t="s">
        <v>100</v>
      </c>
      <c r="G2302" s="9"/>
      <c r="H2302" s="10"/>
      <c r="I2302" s="7" t="s">
        <v>103</v>
      </c>
      <c r="J2302" s="8"/>
      <c r="K2302" s="8" t="s">
        <v>104</v>
      </c>
      <c r="L2302" s="9"/>
      <c r="M2302" s="23"/>
      <c r="N2302" s="194" t="s">
        <v>74</v>
      </c>
      <c r="O2302" s="195"/>
      <c r="P2302" s="196" t="s">
        <v>75</v>
      </c>
      <c r="Q2302" s="197"/>
      <c r="R2302" s="23"/>
      <c r="S2302" s="7" t="s">
        <v>2</v>
      </c>
      <c r="T2302" s="8"/>
      <c r="U2302" s="8" t="s">
        <v>3</v>
      </c>
      <c r="V2302" s="9"/>
      <c r="W2302" s="20"/>
      <c r="X2302" s="194" t="s">
        <v>108</v>
      </c>
      <c r="Y2302" s="195"/>
      <c r="Z2302" s="196" t="s">
        <v>109</v>
      </c>
      <c r="AA2302" s="197"/>
      <c r="AB2302" s="20"/>
      <c r="AC2302" s="7" t="s">
        <v>107</v>
      </c>
      <c r="AD2302" s="8"/>
      <c r="AE2302" s="8" t="s">
        <v>14</v>
      </c>
      <c r="AF2302" s="9"/>
      <c r="AG2302" s="20"/>
      <c r="AH2302" s="194" t="s">
        <v>112</v>
      </c>
      <c r="AI2302" s="195"/>
      <c r="AJ2302" s="196" t="s">
        <v>113</v>
      </c>
      <c r="AK2302" s="197"/>
      <c r="AL2302" s="20"/>
      <c r="AM2302" s="106" t="s">
        <v>135</v>
      </c>
      <c r="AN2302" s="107"/>
      <c r="AO2302" s="107" t="s">
        <v>136</v>
      </c>
      <c r="AP2302" s="108"/>
      <c r="AQ2302" s="23"/>
      <c r="AR2302" s="194" t="s">
        <v>116</v>
      </c>
      <c r="AS2302" s="195"/>
      <c r="AT2302" s="196" t="s">
        <v>0</v>
      </c>
      <c r="AU2302" s="197"/>
      <c r="AV2302" s="36"/>
      <c r="AW2302" s="7" t="s">
        <v>139</v>
      </c>
      <c r="AX2302" s="8"/>
      <c r="AY2302" s="8" t="s">
        <v>140</v>
      </c>
      <c r="AZ2302" s="9"/>
      <c r="BA2302" s="20"/>
      <c r="BB2302" s="194" t="s">
        <v>119</v>
      </c>
      <c r="BC2302" s="195"/>
      <c r="BD2302" s="196" t="s">
        <v>120</v>
      </c>
      <c r="BE2302" s="197"/>
      <c r="BF2302" s="36"/>
      <c r="BG2302" s="190" t="s">
        <v>143</v>
      </c>
      <c r="BH2302" s="191"/>
      <c r="BI2302" s="192" t="s">
        <v>144</v>
      </c>
      <c r="BJ2302" s="193"/>
      <c r="BK2302" s="36"/>
      <c r="BL2302" s="194" t="s">
        <v>123</v>
      </c>
      <c r="BM2302" s="195"/>
      <c r="BN2302" s="196" t="s">
        <v>124</v>
      </c>
      <c r="BO2302" s="197"/>
      <c r="BP2302" s="36"/>
      <c r="BQ2302" s="7" t="s">
        <v>147</v>
      </c>
      <c r="BR2302" s="8"/>
      <c r="BS2302" s="8" t="s">
        <v>148</v>
      </c>
      <c r="BT2302" s="9"/>
      <c r="BU2302" s="20"/>
      <c r="BV2302" s="194" t="s">
        <v>127</v>
      </c>
      <c r="BW2302" s="195"/>
      <c r="BX2302" s="196" t="s">
        <v>128</v>
      </c>
      <c r="BY2302" s="197"/>
      <c r="BZ2302" s="36"/>
      <c r="CA2302" s="7" t="s">
        <v>151</v>
      </c>
      <c r="CB2302" s="8"/>
      <c r="CC2302" s="8" t="s">
        <v>152</v>
      </c>
      <c r="CD2302" s="9"/>
      <c r="CE2302" s="36"/>
      <c r="CF2302" s="194" t="s">
        <v>131</v>
      </c>
      <c r="CG2302" s="195"/>
      <c r="CH2302" s="196" t="s">
        <v>132</v>
      </c>
      <c r="CI2302" s="197"/>
      <c r="CJ2302" s="23"/>
      <c r="CK2302" s="7" t="s">
        <v>156</v>
      </c>
      <c r="CL2302" s="8"/>
      <c r="CM2302" s="8" t="s">
        <v>157</v>
      </c>
      <c r="CN2302" s="9"/>
      <c r="CO2302" s="23"/>
      <c r="CP2302" s="194" t="s">
        <v>160</v>
      </c>
      <c r="CQ2302" s="195"/>
      <c r="CR2302" s="196" t="s">
        <v>132</v>
      </c>
      <c r="CS2302" s="197"/>
      <c r="CU2302" s="26" t="s">
        <v>15</v>
      </c>
      <c r="CW2302" s="52" t="s">
        <v>46</v>
      </c>
    </row>
    <row r="2303" spans="1:101" ht="18" customHeight="1" thickTop="1" thickBot="1">
      <c r="B2303" s="34">
        <v>6.7499999999999902</v>
      </c>
      <c r="D2303" s="11">
        <v>1</v>
      </c>
      <c r="E2303" s="12">
        <v>0</v>
      </c>
      <c r="F2303" s="13">
        <v>0</v>
      </c>
      <c r="G2303" s="14">
        <v>0</v>
      </c>
      <c r="H2303" s="10"/>
      <c r="I2303" s="11">
        <v>1</v>
      </c>
      <c r="J2303" s="12">
        <v>0</v>
      </c>
      <c r="K2303" s="13">
        <v>0</v>
      </c>
      <c r="L2303" s="40">
        <f t="shared" ref="L2303" si="24464">$B2303*$J$4</f>
        <v>9.6325199999999871</v>
      </c>
      <c r="N2303" s="1">
        <f t="shared" ref="N2303" si="24465">D2303*I2303+F2303*I2306-E2303*J2303-G2303*J2306</f>
        <v>1</v>
      </c>
      <c r="O2303" s="4">
        <f t="shared" ref="O2303" si="24466">(D2303*J2303+E2303*I2303+F2303*J2306+G2303*I2306)</f>
        <v>0</v>
      </c>
      <c r="P2303" s="2">
        <f t="shared" ref="P2303" si="24467">D2303*K2303+F2303*K2306-E2303*L2303-G2303*L2306</f>
        <v>0</v>
      </c>
      <c r="Q2303" s="3">
        <f t="shared" ref="Q2303" si="24468">(D2303*L2303+E2303*K2303+F2303*L2306+G2303*K2306)</f>
        <v>9.6325199999999871</v>
      </c>
      <c r="S2303" s="11">
        <v>1</v>
      </c>
      <c r="T2303" s="12">
        <v>0</v>
      </c>
      <c r="U2303" s="13">
        <v>0</v>
      </c>
      <c r="V2303" s="13">
        <v>0</v>
      </c>
      <c r="W2303" s="20"/>
      <c r="X2303" s="1">
        <f t="shared" ref="X2303" si="24469">N2303*S2303+P2303*S2306-O2303*T2303-Q2303*T2306</f>
        <v>-116.32640540479969</v>
      </c>
      <c r="Y2303" s="4">
        <f t="shared" ref="Y2303" si="24470">(N2303*T2303+O2303*S2303+P2303*T2306+Q2303*S2306)</f>
        <v>0</v>
      </c>
      <c r="Z2303" s="2">
        <f t="shared" ref="Z2303" si="24471">N2303*U2303+P2303*U2306-O2303*V2303-Q2303*V2306</f>
        <v>0</v>
      </c>
      <c r="AA2303" s="3">
        <f t="shared" ref="AA2303" si="24472">(N2303*V2303+O2303*U2303+P2303*V2306+Q2303*U2306)</f>
        <v>9.6325199999999871</v>
      </c>
      <c r="AB2303" s="20"/>
      <c r="AC2303" s="11">
        <v>1</v>
      </c>
      <c r="AD2303" s="12">
        <v>0</v>
      </c>
      <c r="AE2303" s="13">
        <v>0</v>
      </c>
      <c r="AF2303" s="40">
        <f t="shared" ref="AF2303" si="24473">$B2303*$AD$4</f>
        <v>11.559307499999983</v>
      </c>
      <c r="AG2303" s="20"/>
      <c r="AH2303" s="1">
        <f t="shared" ref="AH2303" si="24474">X2303*AC2303+Z2303*AC2306-Y2303*AD2303-AA2303*AD2306</f>
        <v>-116.32640540479969</v>
      </c>
      <c r="AI2303" s="4">
        <f t="shared" ref="AI2303" si="24475">(X2303*AD2303+Y2303*AC2303+Z2303*AD2306+AA2303*AC2306)</f>
        <v>0</v>
      </c>
      <c r="AJ2303" s="2">
        <f t="shared" ref="AJ2303" si="24476">X2303*AE2303+Z2303*AE2306-Y2303*AF2303-AA2303*AF2306</f>
        <v>0</v>
      </c>
      <c r="AK2303" s="3">
        <f t="shared" ref="AK2303" si="24477">(X2303*AF2303+Y2303*AE2303+Z2303*AF2306+AA2303*AE2306)</f>
        <v>-1335.0201704437397</v>
      </c>
      <c r="AL2303" s="20"/>
      <c r="AM2303" s="11">
        <v>1</v>
      </c>
      <c r="AN2303" s="12">
        <v>0</v>
      </c>
      <c r="AO2303" s="13">
        <v>0</v>
      </c>
      <c r="AP2303" s="14">
        <v>0</v>
      </c>
      <c r="AR2303" s="1">
        <f t="shared" ref="AR2303" si="24478">AH2303*AM2303+AJ2303*AM2306-AI2303*AN2303-AK2303*AN2306</f>
        <v>17057.212864762987</v>
      </c>
      <c r="AS2303" s="4">
        <f t="shared" ref="AS2303" si="24479">(AH2303*AN2303+AI2303*AM2303+AJ2303*AN2306+AK2303*AM2306)</f>
        <v>0</v>
      </c>
      <c r="AT2303" s="2">
        <f t="shared" ref="AT2303" si="24480">AH2303*AO2303+AJ2303*AO2306-AI2303*AP2303-AK2303*AP2306</f>
        <v>0</v>
      </c>
      <c r="AU2303" s="3">
        <f t="shared" ref="AU2303" si="24481">(AH2303*AP2303+AI2303*AO2303+AJ2303*AP2306+AK2303*AO2306)</f>
        <v>-1335.0201704437397</v>
      </c>
      <c r="AV2303" s="20"/>
      <c r="AW2303" s="11">
        <v>1</v>
      </c>
      <c r="AX2303" s="12">
        <v>0</v>
      </c>
      <c r="AY2303" s="13">
        <v>0</v>
      </c>
      <c r="AZ2303" s="40">
        <f t="shared" ref="AZ2303" si="24482">$B2303*$AX$4</f>
        <v>11.559307499999983</v>
      </c>
      <c r="BA2303" s="20"/>
      <c r="BB2303" s="1">
        <f t="shared" ref="BB2303" si="24483">AR2303*AW2303+AT2303*AW2306-AS2303*AX2303-AU2303*AX2306</f>
        <v>17057.212864762987</v>
      </c>
      <c r="BC2303" s="4">
        <f t="shared" ref="BC2303" si="24484">(AR2303*AX2303+AS2303*AW2303+AT2303*AX2306+AU2303*AW2306)</f>
        <v>0</v>
      </c>
      <c r="BD2303" s="2">
        <f t="shared" ref="BD2303" si="24485">AR2303*AY2303+AT2303*AY2306-AS2303*AZ2303-AU2303*AZ2306</f>
        <v>0</v>
      </c>
      <c r="BE2303" s="3">
        <f t="shared" ref="BE2303" si="24486">(AR2303*AZ2303+AS2303*AY2303+AT2303*AZ2306+AU2303*AY2306)</f>
        <v>195834.54842630724</v>
      </c>
      <c r="BF2303" s="20"/>
      <c r="BG2303" s="11">
        <v>1</v>
      </c>
      <c r="BH2303" s="12">
        <v>0</v>
      </c>
      <c r="BI2303" s="13">
        <v>0</v>
      </c>
      <c r="BJ2303" s="14">
        <v>0</v>
      </c>
      <c r="BK2303" s="20"/>
      <c r="BL2303" s="1">
        <f t="shared" ref="BL2303" si="24487">BB2303*BG2303+BD2303*BG2306-BC2303*BH2303-BE2303*BH2306</f>
        <v>-2368254.5872592782</v>
      </c>
      <c r="BM2303" s="4">
        <f t="shared" ref="BM2303" si="24488">(BB2303*BH2303+BC2303*BG2303+BD2303*BH2306+BE2303*BG2306)</f>
        <v>0</v>
      </c>
      <c r="BN2303" s="2">
        <f t="shared" ref="BN2303" si="24489">BB2303*BI2303+BD2303*BI2306-BC2303*BJ2303-BE2303*BJ2306</f>
        <v>0</v>
      </c>
      <c r="BO2303" s="3">
        <f t="shared" ref="BO2303" si="24490">(BB2303*BJ2303+BC2303*BI2303+BD2303*BJ2306+BE2303*BI2306)</f>
        <v>195834.54842630724</v>
      </c>
      <c r="BP2303" s="20"/>
      <c r="BQ2303" s="11">
        <v>1</v>
      </c>
      <c r="BR2303" s="12">
        <v>0</v>
      </c>
      <c r="BS2303" s="13">
        <v>0</v>
      </c>
      <c r="BT2303" s="40">
        <f t="shared" ref="BT2303" si="24491">$B2303*BR$4</f>
        <v>9.6325199999999871</v>
      </c>
      <c r="BU2303" s="20"/>
      <c r="BV2303" s="1">
        <f t="shared" ref="BV2303" si="24492">BL2303*BQ2303+BN2303*BQ2306-BM2303*BR2303-BO2303*BR2306</f>
        <v>-2368254.5872592782</v>
      </c>
      <c r="BW2303" s="4">
        <f t="shared" ref="BW2303" si="24493">(BL2303*BR2303+BM2303*BQ2303+BN2303*BR2306+BO2303*BQ2306)</f>
        <v>0</v>
      </c>
      <c r="BX2303" s="2">
        <f t="shared" ref="BX2303" si="24494">BL2303*BS2303+BN2303*BS2306-BM2303*BT2303-BO2303*BT2306</f>
        <v>0</v>
      </c>
      <c r="BY2303" s="3">
        <f t="shared" ref="BY2303" si="24495">(BL2303*BT2303+BM2303*BS2303+BN2303*BT2306+BO2303*BS2306)</f>
        <v>-22616425.128440402</v>
      </c>
      <c r="BZ2303" s="20"/>
      <c r="CA2303" s="11">
        <v>1</v>
      </c>
      <c r="CB2303" s="12">
        <v>0</v>
      </c>
      <c r="CC2303" s="13">
        <v>0</v>
      </c>
      <c r="CD2303" s="14">
        <v>0</v>
      </c>
      <c r="CE2303" s="20"/>
      <c r="CF2303" s="1">
        <f t="shared" ref="CF2303" si="24496">BV2303*CA2303+BX2303*CA2306-BW2303*CB2303-BY2303*CB2306</f>
        <v>121970970.49837248</v>
      </c>
      <c r="CG2303" s="4">
        <f t="shared" ref="CG2303" si="24497">(BV2303*CB2303+BW2303*CA2303+BX2303*CB2306+BY2303*CA2306)</f>
        <v>0</v>
      </c>
      <c r="CH2303" s="2">
        <f t="shared" ref="CH2303" si="24498">BV2303*CC2303+BX2303*CC2306-BW2303*CD2303-BY2303*CD2306</f>
        <v>0</v>
      </c>
      <c r="CI2303" s="3">
        <f t="shared" ref="CI2303" si="24499">(BV2303*CD2303+BW2303*CC2303+BX2303*CD2306+BY2303*CC2306)</f>
        <v>-22616425.128440402</v>
      </c>
      <c r="CJ2303" s="28"/>
      <c r="CK2303" s="11">
        <v>1</v>
      </c>
      <c r="CL2303" s="12">
        <v>0</v>
      </c>
      <c r="CM2303" s="13">
        <v>0</v>
      </c>
      <c r="CN2303" s="14">
        <v>0</v>
      </c>
      <c r="CP2303" s="1">
        <f t="shared" ref="CP2303" si="24500">CF2303*CK2303+CH2303*CK2306-CG2303*CL2303-CI2303*CL2306</f>
        <v>121970970.49837248</v>
      </c>
      <c r="CQ2303" s="4">
        <f t="shared" ref="CQ2303" si="24501">(CF2303*CL2303+CG2303*CK2303+CH2303*CL2306+CI2303*CK2306)</f>
        <v>-22616425.128440402</v>
      </c>
      <c r="CR2303" s="2">
        <f t="shared" ref="CR2303" si="24502">CF2303*CM2303+CH2303*CM2306-CG2303*CN2303-CI2303*CN2306</f>
        <v>0</v>
      </c>
      <c r="CS2303" s="3">
        <f t="shared" ref="CS2303" si="24503">(CF2303*CN2303+CG2303*CM2303+CH2303*CN2306+CI2303*CM2306)</f>
        <v>-22616425.128440402</v>
      </c>
      <c r="CU2303" s="29">
        <f t="shared" ref="CU2303" si="24504">20*LOG(((1+$CL$4)/$CL$4)/((CP2303+CP2306)^2+(CQ2303+CQ2306)^2)^0.5)</f>
        <v>-170.63480171231387</v>
      </c>
      <c r="CW2303" s="53">
        <f t="shared" ref="CW2303" si="24505">((CP2303^2+CQ2303^2)^0.5)/((CP2306^2+CQ2306^2)^0.5)</f>
        <v>0.18542465503086386</v>
      </c>
    </row>
    <row r="2304" spans="1:101" ht="18" customHeight="1" thickBot="1">
      <c r="D2304" s="11"/>
      <c r="E2304" s="13"/>
      <c r="F2304" s="13"/>
      <c r="G2304" s="15"/>
      <c r="H2304" s="10"/>
      <c r="I2304" s="11"/>
      <c r="J2304" s="13"/>
      <c r="K2304" s="13"/>
      <c r="L2304" s="15"/>
      <c r="N2304" s="5"/>
      <c r="Q2304" s="6"/>
      <c r="S2304" s="11"/>
      <c r="T2304" s="13"/>
      <c r="U2304" s="13"/>
      <c r="V2304" s="15"/>
      <c r="W2304" s="20"/>
      <c r="X2304" s="5"/>
      <c r="AA2304" s="6"/>
      <c r="AB2304" s="20"/>
      <c r="AC2304" s="11"/>
      <c r="AD2304" s="13"/>
      <c r="AE2304" s="13"/>
      <c r="AF2304" s="15"/>
      <c r="AG2304" s="20"/>
      <c r="AH2304" s="5"/>
      <c r="AK2304" s="6"/>
      <c r="AL2304" s="20"/>
      <c r="AM2304" s="11"/>
      <c r="AN2304" s="13"/>
      <c r="AO2304" s="13"/>
      <c r="AP2304" s="15"/>
      <c r="AR2304" s="5"/>
      <c r="AU2304" s="6"/>
      <c r="AW2304" s="11"/>
      <c r="AX2304" s="13"/>
      <c r="AY2304" s="13"/>
      <c r="AZ2304" s="15"/>
      <c r="BA2304" s="20"/>
      <c r="BB2304" s="5"/>
      <c r="BE2304" s="6"/>
      <c r="BG2304" s="11"/>
      <c r="BH2304" s="13"/>
      <c r="BI2304" s="13"/>
      <c r="BJ2304" s="15"/>
      <c r="BL2304" s="5"/>
      <c r="BO2304" s="6"/>
      <c r="BQ2304" s="11"/>
      <c r="BR2304" s="13"/>
      <c r="BS2304" s="13"/>
      <c r="BT2304" s="15"/>
      <c r="BU2304" s="20"/>
      <c r="BV2304" s="5"/>
      <c r="BY2304" s="6"/>
      <c r="CA2304" s="11"/>
      <c r="CB2304" s="13"/>
      <c r="CC2304" s="13"/>
      <c r="CD2304" s="15"/>
      <c r="CF2304" s="5"/>
      <c r="CI2304" s="6"/>
      <c r="CK2304" s="11"/>
      <c r="CL2304" s="13"/>
      <c r="CM2304" s="13"/>
      <c r="CN2304" s="15"/>
      <c r="CP2304" s="5"/>
      <c r="CS2304" s="6"/>
      <c r="CW2304" s="54"/>
    </row>
    <row r="2305" spans="1:101" ht="18" customHeight="1" thickBot="1">
      <c r="D2305" s="11" t="s">
        <v>101</v>
      </c>
      <c r="E2305" s="13"/>
      <c r="F2305" s="13" t="s">
        <v>102</v>
      </c>
      <c r="G2305" s="15"/>
      <c r="H2305" s="10"/>
      <c r="I2305" s="11" t="s">
        <v>106</v>
      </c>
      <c r="J2305" s="13"/>
      <c r="K2305" s="13" t="s">
        <v>105</v>
      </c>
      <c r="L2305" s="15"/>
      <c r="N2305" s="194" t="s">
        <v>16</v>
      </c>
      <c r="O2305" s="195"/>
      <c r="P2305" s="196" t="s">
        <v>17</v>
      </c>
      <c r="Q2305" s="197"/>
      <c r="S2305" s="11" t="s">
        <v>4</v>
      </c>
      <c r="T2305" s="13"/>
      <c r="U2305" s="13" t="s">
        <v>5</v>
      </c>
      <c r="V2305" s="15"/>
      <c r="W2305" s="20"/>
      <c r="X2305" s="194" t="s">
        <v>111</v>
      </c>
      <c r="Y2305" s="195"/>
      <c r="Z2305" s="196" t="s">
        <v>110</v>
      </c>
      <c r="AA2305" s="197"/>
      <c r="AB2305" s="20"/>
      <c r="AC2305" s="11" t="s">
        <v>18</v>
      </c>
      <c r="AD2305" s="13"/>
      <c r="AE2305" s="13" t="s">
        <v>19</v>
      </c>
      <c r="AF2305" s="15"/>
      <c r="AG2305" s="20"/>
      <c r="AH2305" s="194" t="s">
        <v>114</v>
      </c>
      <c r="AI2305" s="195"/>
      <c r="AJ2305" s="196" t="s">
        <v>115</v>
      </c>
      <c r="AK2305" s="197"/>
      <c r="AL2305" s="20"/>
      <c r="AM2305" s="11" t="s">
        <v>138</v>
      </c>
      <c r="AN2305" s="13"/>
      <c r="AO2305" s="13" t="s">
        <v>137</v>
      </c>
      <c r="AP2305" s="15"/>
      <c r="AR2305" s="194" t="s">
        <v>117</v>
      </c>
      <c r="AS2305" s="195"/>
      <c r="AT2305" s="196" t="s">
        <v>118</v>
      </c>
      <c r="AU2305" s="197"/>
      <c r="AV2305" s="36"/>
      <c r="AW2305" s="11" t="s">
        <v>142</v>
      </c>
      <c r="AX2305" s="13"/>
      <c r="AY2305" s="13" t="s">
        <v>141</v>
      </c>
      <c r="AZ2305" s="15"/>
      <c r="BA2305" s="20"/>
      <c r="BB2305" s="194" t="s">
        <v>122</v>
      </c>
      <c r="BC2305" s="195"/>
      <c r="BD2305" s="196" t="s">
        <v>121</v>
      </c>
      <c r="BE2305" s="197"/>
      <c r="BF2305" s="36"/>
      <c r="BG2305" s="11" t="s">
        <v>145</v>
      </c>
      <c r="BH2305" s="13"/>
      <c r="BI2305" s="13" t="s">
        <v>146</v>
      </c>
      <c r="BJ2305" s="15"/>
      <c r="BK2305" s="36"/>
      <c r="BL2305" s="194" t="s">
        <v>125</v>
      </c>
      <c r="BM2305" s="195"/>
      <c r="BN2305" s="196" t="s">
        <v>126</v>
      </c>
      <c r="BO2305" s="197"/>
      <c r="BP2305" s="36"/>
      <c r="BQ2305" s="11" t="s">
        <v>150</v>
      </c>
      <c r="BR2305" s="13"/>
      <c r="BS2305" s="13" t="s">
        <v>149</v>
      </c>
      <c r="BT2305" s="15"/>
      <c r="BU2305" s="20"/>
      <c r="BV2305" s="194" t="s">
        <v>129</v>
      </c>
      <c r="BW2305" s="195"/>
      <c r="BX2305" s="196" t="s">
        <v>130</v>
      </c>
      <c r="BY2305" s="197"/>
      <c r="BZ2305" s="36"/>
      <c r="CA2305" s="11" t="s">
        <v>154</v>
      </c>
      <c r="CB2305" s="13"/>
      <c r="CC2305" s="13" t="s">
        <v>153</v>
      </c>
      <c r="CD2305" s="15"/>
      <c r="CE2305" s="36"/>
      <c r="CF2305" s="194" t="s">
        <v>134</v>
      </c>
      <c r="CG2305" s="195"/>
      <c r="CH2305" s="196" t="s">
        <v>133</v>
      </c>
      <c r="CI2305" s="197"/>
      <c r="CK2305" s="11" t="s">
        <v>159</v>
      </c>
      <c r="CL2305" s="13"/>
      <c r="CM2305" s="13" t="s">
        <v>158</v>
      </c>
      <c r="CN2305" s="15"/>
      <c r="CP2305" s="109" t="s">
        <v>161</v>
      </c>
      <c r="CQ2305" s="110"/>
      <c r="CR2305" s="111" t="s">
        <v>162</v>
      </c>
      <c r="CS2305" s="112"/>
      <c r="CU2305" s="38" t="s">
        <v>29</v>
      </c>
      <c r="CW2305" s="55" t="s">
        <v>47</v>
      </c>
    </row>
    <row r="2306" spans="1:101" ht="18" customHeight="1" thickTop="1" thickBot="1">
      <c r="D2306" s="16">
        <v>0</v>
      </c>
      <c r="E2306" s="17">
        <f t="shared" ref="E2306" si="24506">$B2303*$E$4</f>
        <v>5.4977399999999923</v>
      </c>
      <c r="F2306" s="18">
        <v>1</v>
      </c>
      <c r="G2306" s="19">
        <v>0</v>
      </c>
      <c r="H2306" s="10"/>
      <c r="I2306" s="16">
        <v>0</v>
      </c>
      <c r="J2306" s="17">
        <v>0</v>
      </c>
      <c r="K2306" s="18">
        <v>1</v>
      </c>
      <c r="L2306" s="19">
        <v>0</v>
      </c>
      <c r="N2306" s="1">
        <f t="shared" ref="N2306" si="24507">D2306*I2303+F2306*I2306-E2306*J2303-G2306*J2306</f>
        <v>0</v>
      </c>
      <c r="O2306" s="4">
        <f t="shared" ref="O2306" si="24508">(D2306*J2303+E2306*I2303+F2306*J2306+G2306*I2306)</f>
        <v>5.4977399999999923</v>
      </c>
      <c r="P2306" s="2">
        <f t="shared" ref="P2306" si="24509">D2306*K2303+F2306*K2306-E2306*L2303-G2306*L2306</f>
        <v>-51.957090504799858</v>
      </c>
      <c r="Q2306" s="3">
        <f t="shared" ref="Q2306" si="24510">(D2306*L2303+E2306*K2303+F2306*L2306+G2306*K2306)</f>
        <v>0</v>
      </c>
      <c r="S2306" s="16">
        <v>0</v>
      </c>
      <c r="T2306" s="17">
        <f t="shared" ref="T2306" si="24511">$B2303*$T$4</f>
        <v>12.180239999999984</v>
      </c>
      <c r="U2306" s="18">
        <v>1</v>
      </c>
      <c r="V2306" s="19">
        <v>0</v>
      </c>
      <c r="W2306" s="20"/>
      <c r="X2306" s="1">
        <f t="shared" ref="X2306" si="24512">N2306*S2303+P2306*S2306-O2306*T2303-Q2306*T2306</f>
        <v>0</v>
      </c>
      <c r="Y2306" s="4">
        <f t="shared" ref="Y2306" si="24513">(N2306*T2303+O2306*S2303+P2306*T2306+Q2306*S2306)</f>
        <v>-627.35209205018259</v>
      </c>
      <c r="Z2306" s="2">
        <f t="shared" ref="Z2306" si="24514">N2306*U2303+P2306*U2306-O2306*V2303-Q2306*V2306</f>
        <v>-51.957090504799858</v>
      </c>
      <c r="AA2306" s="3">
        <f t="shared" ref="AA2306" si="24515">(N2306*V2303+O2306*U2303+P2306*V2306+Q2306*U2306)</f>
        <v>0</v>
      </c>
      <c r="AB2306" s="20"/>
      <c r="AC2306" s="16">
        <v>0</v>
      </c>
      <c r="AD2306" s="17">
        <v>0</v>
      </c>
      <c r="AE2306" s="18">
        <v>1</v>
      </c>
      <c r="AF2306" s="19">
        <v>0</v>
      </c>
      <c r="AG2306" s="20"/>
      <c r="AH2306" s="1">
        <f t="shared" ref="AH2306" si="24516">X2306*AC2303+Z2306*AC2306-Y2306*AD2303-AA2306*AD2306</f>
        <v>0</v>
      </c>
      <c r="AI2306" s="4">
        <f t="shared" ref="AI2306" si="24517">(X2306*AD2303+Y2306*AC2303+Z2306*AD2306+AA2306*AC2306)</f>
        <v>-627.35209205018259</v>
      </c>
      <c r="AJ2306" s="2">
        <f t="shared" ref="AJ2306" si="24518">X2306*AE2303+Z2306*AE2306-Y2306*AF2303-AA2306*AF2306</f>
        <v>7199.7986522715564</v>
      </c>
      <c r="AK2306" s="3">
        <f t="shared" ref="AK2306" si="24519">(X2306*AF2303+Y2306*AE2303+Z2306*AF2306+AA2306*AE2306)</f>
        <v>0</v>
      </c>
      <c r="AL2306" s="20"/>
      <c r="AM2306" s="16">
        <v>0</v>
      </c>
      <c r="AN2306" s="17">
        <f t="shared" ref="AN2306" si="24520">$B2303*$AN$4</f>
        <v>12.86387999999998</v>
      </c>
      <c r="AO2306" s="18">
        <v>1</v>
      </c>
      <c r="AP2306" s="19">
        <v>0</v>
      </c>
      <c r="AR2306" s="1">
        <f t="shared" ref="AR2306" si="24521">AH2306*AM2303+AJ2306*AM2306-AI2306*AN2303-AK2306*AN2306</f>
        <v>0</v>
      </c>
      <c r="AS2306" s="4">
        <f t="shared" ref="AS2306" si="24522">(AH2306*AN2303+AI2306*AM2303+AJ2306*AN2306+AK2306*AM2306)</f>
        <v>91989.993794932714</v>
      </c>
      <c r="AT2306" s="2">
        <f t="shared" ref="AT2306" si="24523">AH2306*AO2303+AJ2306*AO2306-AI2306*AP2303-AK2306*AP2306</f>
        <v>7199.7986522715564</v>
      </c>
      <c r="AU2306" s="3">
        <f t="shared" ref="AU2306" si="24524">(AH2306*AP2303+AI2306*AO2303+AJ2306*AP2306+AK2306*AO2306)</f>
        <v>0</v>
      </c>
      <c r="AV2306" s="20"/>
      <c r="AW2306" s="16">
        <v>0</v>
      </c>
      <c r="AX2306" s="17">
        <v>0</v>
      </c>
      <c r="AY2306" s="18">
        <v>1</v>
      </c>
      <c r="AZ2306" s="19">
        <v>0</v>
      </c>
      <c r="BA2306" s="20"/>
      <c r="BB2306" s="1">
        <f t="shared" ref="BB2306" si="24525">AR2306*AW2303+AT2306*AW2306-AS2306*AX2303-AU2306*AX2306</f>
        <v>0</v>
      </c>
      <c r="BC2306" s="4">
        <f t="shared" ref="BC2306" si="24526">(AR2306*AX2303+AS2306*AW2303+AT2306*AX2306+AU2306*AW2306)</f>
        <v>91989.993794932714</v>
      </c>
      <c r="BD2306" s="2">
        <f t="shared" ref="BD2306" si="24527">AR2306*AY2303+AT2306*AY2306-AS2306*AZ2303-AU2306*AZ2306</f>
        <v>-1056140.8265464462</v>
      </c>
      <c r="BE2306" s="3">
        <f t="shared" ref="BE2306" si="24528">(AR2306*AZ2303+AS2306*AY2303+AT2306*AZ2306+AU2306*AY2306)</f>
        <v>0</v>
      </c>
      <c r="BF2306" s="20"/>
      <c r="BG2306" s="16">
        <v>0</v>
      </c>
      <c r="BH2306" s="17">
        <f t="shared" ref="BH2306" si="24529">$B2303*$BH$4</f>
        <v>12.180239999999984</v>
      </c>
      <c r="BI2306" s="18">
        <v>1</v>
      </c>
      <c r="BJ2306" s="19">
        <v>0</v>
      </c>
      <c r="BK2306" s="20"/>
      <c r="BL2306" s="1">
        <f t="shared" ref="BL2306" si="24530">BB2306*BG2303+BD2306*BG2306-BC2306*BH2303-BE2306*BH2306</f>
        <v>0</v>
      </c>
      <c r="BM2306" s="4">
        <f t="shared" ref="BM2306" si="24531">(BB2306*BH2303+BC2306*BG2303+BD2306*BH2306+BE2306*BG2306)</f>
        <v>-12772058.747339135</v>
      </c>
      <c r="BN2306" s="2">
        <f t="shared" ref="BN2306" si="24532">BB2306*BI2303+BD2306*BI2306-BC2306*BJ2303-BE2306*BJ2306</f>
        <v>-1056140.8265464462</v>
      </c>
      <c r="BO2306" s="3">
        <f t="shared" ref="BO2306" si="24533">(BB2306*BJ2303+BC2306*BI2303+BD2306*BJ2306+BE2306*BI2306)</f>
        <v>0</v>
      </c>
      <c r="BP2306" s="20"/>
      <c r="BQ2306" s="16">
        <v>0</v>
      </c>
      <c r="BR2306" s="17">
        <v>0</v>
      </c>
      <c r="BS2306" s="18">
        <v>1</v>
      </c>
      <c r="BT2306" s="19">
        <v>0</v>
      </c>
      <c r="BU2306" s="20"/>
      <c r="BV2306" s="1">
        <f t="shared" ref="BV2306" si="24534">BL2306*BQ2303+BN2306*BQ2306-BM2306*BR2303-BO2306*BR2306</f>
        <v>0</v>
      </c>
      <c r="BW2306" s="4">
        <f t="shared" ref="BW2306" si="24535">(BL2306*BR2303+BM2306*BQ2303+BN2306*BR2306+BO2306*BQ2306)</f>
        <v>-12772058.747339135</v>
      </c>
      <c r="BX2306" s="2">
        <f t="shared" ref="BX2306" si="24536">BL2306*BS2303+BN2306*BS2306-BM2306*BT2303-BO2306*BT2306</f>
        <v>121970970.49837255</v>
      </c>
      <c r="BY2306" s="3">
        <f t="shared" ref="BY2306" si="24537">(BL2306*BT2303+BM2306*BS2303+BN2306*BT2306+BO2306*BS2306)</f>
        <v>0</v>
      </c>
      <c r="BZ2306" s="20"/>
      <c r="CA2306" s="16">
        <v>0</v>
      </c>
      <c r="CB2306" s="17">
        <f t="shared" ref="CB2306" si="24538">$B2303*$CB$4</f>
        <v>5.4977399999999923</v>
      </c>
      <c r="CC2306" s="18">
        <v>1</v>
      </c>
      <c r="CD2306" s="19">
        <v>0</v>
      </c>
      <c r="CE2306" s="20"/>
      <c r="CF2306" s="1">
        <f t="shared" ref="CF2306" si="24539">BV2306*CA2303+BX2306*CA2306-BW2306*CB2303-BY2306*CB2306</f>
        <v>0</v>
      </c>
      <c r="CG2306" s="4">
        <f t="shared" ref="CG2306" si="24540">(BV2306*CB2303+BW2306*CA2303+BX2306*CB2306+BY2306*CA2306)</f>
        <v>657792624.60038269</v>
      </c>
      <c r="CH2306" s="2">
        <f t="shared" ref="CH2306" si="24541">BV2306*CC2303+BX2306*CC2306-BW2306*CD2303-BY2306*CD2306</f>
        <v>121970970.49837255</v>
      </c>
      <c r="CI2306" s="3">
        <f t="shared" ref="CI2306" si="24542">(BV2306*CD2303+BW2306*CC2303+BX2306*CD2306+BY2306*CC2306)</f>
        <v>0</v>
      </c>
      <c r="CK2306" s="16">
        <f t="shared" ref="CK2306" si="24543">1/$CL$4</f>
        <v>1</v>
      </c>
      <c r="CL2306" s="17">
        <v>0</v>
      </c>
      <c r="CM2306" s="18">
        <v>1</v>
      </c>
      <c r="CN2306" s="19">
        <v>0</v>
      </c>
      <c r="CP2306" s="1">
        <f t="shared" ref="CP2306" si="24544">CF2306*CK2303+CH2306*CK2306-CG2306*CL2303-CI2306*CL2306</f>
        <v>121970970.49837255</v>
      </c>
      <c r="CQ2306" s="4">
        <f t="shared" ref="CQ2306" si="24545">(CF2306*CL2303+CG2306*CK2303+CH2306*CL2306+CI2306*CK2306)</f>
        <v>657792624.60038269</v>
      </c>
      <c r="CR2306" s="2">
        <f t="shared" ref="CR2306" si="24546">CF2306*CM2303+CH2306*CM2306-CG2306*CN2303-CI2306*CN2306</f>
        <v>121970970.49837255</v>
      </c>
      <c r="CS2306" s="3">
        <f t="shared" ref="CS2306" si="24547">(CF2306*CN2303+CG2306*CM2303+CH2306*CN2306+CI2306*CM2306)</f>
        <v>0</v>
      </c>
      <c r="CU2306" s="39">
        <f t="shared" ref="CU2306" si="24548">(180/PI())*ATAN(-1*(CQ2303/CP2303))</f>
        <v>10.504742127382592</v>
      </c>
      <c r="CW2306" s="56">
        <f t="shared" ref="CW2306" si="24549">20*LOG(((1-(10^(CU2303/20)^2)*(1-((1-CW2303)/(1+CW2303))^2))^0.5))</f>
        <v>0</v>
      </c>
    </row>
    <row r="2307" spans="1:101" ht="18" customHeight="1"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/>
      <c r="R2307" s="20"/>
      <c r="S2307" s="20"/>
      <c r="T2307" s="20"/>
      <c r="U2307" s="20"/>
      <c r="V2307" s="20"/>
      <c r="W2307" s="20"/>
      <c r="X2307" s="20"/>
      <c r="Y2307" s="20"/>
      <c r="Z2307" s="20"/>
      <c r="AA2307" s="20"/>
      <c r="AB2307" s="30"/>
      <c r="AC2307" s="20"/>
      <c r="AD2307" s="20"/>
      <c r="AE2307" s="20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</row>
    <row r="2308" spans="1:101" ht="18" customHeight="1"/>
    <row r="2309" spans="1:101" ht="18" customHeight="1" thickBot="1">
      <c r="A2309" s="23"/>
      <c r="B2309" s="23"/>
      <c r="C2309" s="23"/>
      <c r="D2309" s="20" t="s">
        <v>6</v>
      </c>
      <c r="E2309" s="20"/>
      <c r="F2309" s="20"/>
      <c r="G2309" s="20"/>
      <c r="H2309" s="20"/>
      <c r="I2309" s="20" t="s">
        <v>7</v>
      </c>
      <c r="J2309" s="20"/>
      <c r="K2309" s="20"/>
      <c r="L2309" s="20"/>
      <c r="M2309" s="23"/>
      <c r="N2309" s="23"/>
      <c r="O2309" s="24" t="s">
        <v>8</v>
      </c>
      <c r="P2309" s="23"/>
      <c r="Q2309" s="23"/>
      <c r="R2309" s="23"/>
      <c r="S2309" s="20"/>
      <c r="T2309" s="20" t="s">
        <v>9</v>
      </c>
      <c r="U2309" s="23"/>
      <c r="V2309" s="23"/>
      <c r="W2309" s="23"/>
      <c r="X2309" s="23"/>
      <c r="Y2309" s="24" t="s">
        <v>10</v>
      </c>
      <c r="Z2309" s="23"/>
      <c r="AA2309" s="23"/>
      <c r="AB2309" s="23"/>
      <c r="AC2309" s="24" t="s">
        <v>11</v>
      </c>
      <c r="AD2309" s="20"/>
      <c r="AE2309" s="20"/>
      <c r="AF2309" s="20"/>
      <c r="AG2309" s="20"/>
      <c r="AH2309" s="23"/>
      <c r="AI2309" s="24" t="s">
        <v>12</v>
      </c>
      <c r="AJ2309" s="23"/>
      <c r="AK2309" s="23"/>
      <c r="AL2309" s="20"/>
      <c r="AM2309" s="24" t="s">
        <v>21</v>
      </c>
      <c r="AN2309" s="20"/>
      <c r="AO2309" s="23"/>
      <c r="AP2309" s="23"/>
      <c r="AQ2309" s="23"/>
      <c r="AR2309" s="23"/>
      <c r="AS2309" s="24" t="s">
        <v>87</v>
      </c>
      <c r="AT2309" s="23"/>
      <c r="AU2309" s="23"/>
      <c r="AV2309" s="23"/>
      <c r="AW2309" s="24" t="s">
        <v>22</v>
      </c>
      <c r="AX2309" s="20"/>
      <c r="AY2309" s="20"/>
      <c r="AZ2309" s="20"/>
      <c r="BA2309" s="20"/>
      <c r="BB2309" s="23"/>
      <c r="BC2309" s="24" t="s">
        <v>13</v>
      </c>
      <c r="BD2309" s="23"/>
      <c r="BE2309" s="23"/>
      <c r="BF2309" s="23"/>
      <c r="BG2309" s="24" t="s">
        <v>23</v>
      </c>
      <c r="BH2309" s="20"/>
      <c r="BI2309" s="23"/>
      <c r="BJ2309" s="23"/>
      <c r="BK2309" s="23"/>
      <c r="BL2309" s="23"/>
      <c r="BM2309" s="24" t="s">
        <v>24</v>
      </c>
      <c r="BN2309" s="23"/>
      <c r="BO2309" s="23"/>
      <c r="BP2309" s="23"/>
      <c r="BQ2309" s="24" t="s">
        <v>22</v>
      </c>
      <c r="BR2309" s="20"/>
      <c r="BS2309" s="20"/>
      <c r="BT2309" s="20"/>
      <c r="BU2309" s="20"/>
      <c r="BV2309" s="23"/>
      <c r="BW2309" s="24" t="s">
        <v>25</v>
      </c>
      <c r="BX2309" s="23"/>
      <c r="BY2309" s="23"/>
      <c r="BZ2309" s="23"/>
      <c r="CA2309" s="24" t="s">
        <v>23</v>
      </c>
      <c r="CB2309" s="20"/>
      <c r="CC2309" s="23"/>
      <c r="CD2309" s="23"/>
      <c r="CE2309" s="23"/>
      <c r="CF2309" s="23"/>
      <c r="CG2309" s="24" t="s">
        <v>88</v>
      </c>
      <c r="CH2309" s="23"/>
      <c r="CI2309" s="23"/>
      <c r="CJ2309" s="23"/>
      <c r="CK2309" s="24" t="s">
        <v>155</v>
      </c>
      <c r="CL2309" s="24"/>
      <c r="CM2309" s="23"/>
      <c r="CN2309" s="23"/>
      <c r="CO2309" s="23"/>
      <c r="CP2309" s="23"/>
      <c r="CQ2309" s="24" t="s">
        <v>89</v>
      </c>
      <c r="CR2309" s="23"/>
      <c r="CS2309" s="23"/>
    </row>
    <row r="2310" spans="1:101" ht="18" customHeight="1" thickBot="1">
      <c r="A2310" s="23"/>
      <c r="B2310" s="33"/>
      <c r="C2310" s="23"/>
      <c r="D2310" s="7" t="s">
        <v>99</v>
      </c>
      <c r="E2310" s="8"/>
      <c r="F2310" s="8" t="s">
        <v>100</v>
      </c>
      <c r="G2310" s="9"/>
      <c r="H2310" s="10"/>
      <c r="I2310" s="7" t="s">
        <v>103</v>
      </c>
      <c r="J2310" s="8"/>
      <c r="K2310" s="8" t="s">
        <v>104</v>
      </c>
      <c r="L2310" s="9"/>
      <c r="M2310" s="23"/>
      <c r="N2310" s="194" t="s">
        <v>74</v>
      </c>
      <c r="O2310" s="195"/>
      <c r="P2310" s="196" t="s">
        <v>75</v>
      </c>
      <c r="Q2310" s="197"/>
      <c r="R2310" s="23"/>
      <c r="S2310" s="7" t="s">
        <v>2</v>
      </c>
      <c r="T2310" s="8"/>
      <c r="U2310" s="8" t="s">
        <v>3</v>
      </c>
      <c r="V2310" s="9"/>
      <c r="W2310" s="20"/>
      <c r="X2310" s="194" t="s">
        <v>108</v>
      </c>
      <c r="Y2310" s="195"/>
      <c r="Z2310" s="196" t="s">
        <v>109</v>
      </c>
      <c r="AA2310" s="197"/>
      <c r="AB2310" s="20"/>
      <c r="AC2310" s="7" t="s">
        <v>107</v>
      </c>
      <c r="AD2310" s="8"/>
      <c r="AE2310" s="8" t="s">
        <v>14</v>
      </c>
      <c r="AF2310" s="9"/>
      <c r="AG2310" s="20"/>
      <c r="AH2310" s="194" t="s">
        <v>112</v>
      </c>
      <c r="AI2310" s="195"/>
      <c r="AJ2310" s="196" t="s">
        <v>113</v>
      </c>
      <c r="AK2310" s="197"/>
      <c r="AL2310" s="20"/>
      <c r="AM2310" s="106" t="s">
        <v>135</v>
      </c>
      <c r="AN2310" s="107"/>
      <c r="AO2310" s="107" t="s">
        <v>136</v>
      </c>
      <c r="AP2310" s="108"/>
      <c r="AQ2310" s="23"/>
      <c r="AR2310" s="194" t="s">
        <v>116</v>
      </c>
      <c r="AS2310" s="195"/>
      <c r="AT2310" s="196" t="s">
        <v>0</v>
      </c>
      <c r="AU2310" s="197"/>
      <c r="AV2310" s="36"/>
      <c r="AW2310" s="7" t="s">
        <v>139</v>
      </c>
      <c r="AX2310" s="8"/>
      <c r="AY2310" s="8" t="s">
        <v>140</v>
      </c>
      <c r="AZ2310" s="9"/>
      <c r="BA2310" s="20"/>
      <c r="BB2310" s="194" t="s">
        <v>119</v>
      </c>
      <c r="BC2310" s="195"/>
      <c r="BD2310" s="196" t="s">
        <v>120</v>
      </c>
      <c r="BE2310" s="197"/>
      <c r="BF2310" s="36"/>
      <c r="BG2310" s="190" t="s">
        <v>143</v>
      </c>
      <c r="BH2310" s="191"/>
      <c r="BI2310" s="192" t="s">
        <v>144</v>
      </c>
      <c r="BJ2310" s="193"/>
      <c r="BK2310" s="36"/>
      <c r="BL2310" s="194" t="s">
        <v>123</v>
      </c>
      <c r="BM2310" s="195"/>
      <c r="BN2310" s="196" t="s">
        <v>124</v>
      </c>
      <c r="BO2310" s="197"/>
      <c r="BP2310" s="36"/>
      <c r="BQ2310" s="7" t="s">
        <v>147</v>
      </c>
      <c r="BR2310" s="8"/>
      <c r="BS2310" s="8" t="s">
        <v>148</v>
      </c>
      <c r="BT2310" s="9"/>
      <c r="BU2310" s="20"/>
      <c r="BV2310" s="194" t="s">
        <v>127</v>
      </c>
      <c r="BW2310" s="195"/>
      <c r="BX2310" s="196" t="s">
        <v>128</v>
      </c>
      <c r="BY2310" s="197"/>
      <c r="BZ2310" s="36"/>
      <c r="CA2310" s="7" t="s">
        <v>151</v>
      </c>
      <c r="CB2310" s="8"/>
      <c r="CC2310" s="8" t="s">
        <v>152</v>
      </c>
      <c r="CD2310" s="9"/>
      <c r="CE2310" s="36"/>
      <c r="CF2310" s="194" t="s">
        <v>131</v>
      </c>
      <c r="CG2310" s="195"/>
      <c r="CH2310" s="196" t="s">
        <v>132</v>
      </c>
      <c r="CI2310" s="197"/>
      <c r="CJ2310" s="23"/>
      <c r="CK2310" s="7" t="s">
        <v>156</v>
      </c>
      <c r="CL2310" s="8"/>
      <c r="CM2310" s="8" t="s">
        <v>157</v>
      </c>
      <c r="CN2310" s="9"/>
      <c r="CO2310" s="23"/>
      <c r="CP2310" s="194" t="s">
        <v>160</v>
      </c>
      <c r="CQ2310" s="195"/>
      <c r="CR2310" s="196" t="s">
        <v>132</v>
      </c>
      <c r="CS2310" s="197"/>
      <c r="CU2310" s="26" t="s">
        <v>15</v>
      </c>
      <c r="CW2310" s="52" t="s">
        <v>46</v>
      </c>
    </row>
    <row r="2311" spans="1:101" ht="18" customHeight="1" thickTop="1" thickBot="1">
      <c r="B2311" s="34">
        <v>6.7999999999999901</v>
      </c>
      <c r="D2311" s="11">
        <v>1</v>
      </c>
      <c r="E2311" s="12">
        <v>0</v>
      </c>
      <c r="F2311" s="13">
        <v>0</v>
      </c>
      <c r="G2311" s="14">
        <v>0</v>
      </c>
      <c r="H2311" s="10"/>
      <c r="I2311" s="11">
        <v>1</v>
      </c>
      <c r="J2311" s="12">
        <v>0</v>
      </c>
      <c r="K2311" s="13">
        <v>0</v>
      </c>
      <c r="L2311" s="40">
        <f t="shared" ref="L2311" si="24550">$B2311*$J$4</f>
        <v>9.7038719999999863</v>
      </c>
      <c r="N2311" s="1">
        <f t="shared" ref="N2311" si="24551">D2311*I2311+F2311*I2314-E2311*J2311-G2311*J2314</f>
        <v>1</v>
      </c>
      <c r="O2311" s="4">
        <f t="shared" ref="O2311" si="24552">(D2311*J2311+E2311*I2311+F2311*J2314+G2311*I2314)</f>
        <v>0</v>
      </c>
      <c r="P2311" s="2">
        <f t="shared" ref="P2311" si="24553">D2311*K2311+F2311*K2314-E2311*L2311-G2311*L2314</f>
        <v>0</v>
      </c>
      <c r="Q2311" s="3">
        <f t="shared" ref="Q2311" si="24554">(D2311*L2311+E2311*K2311+F2311*L2314+G2311*K2314)</f>
        <v>9.7038719999999863</v>
      </c>
      <c r="S2311" s="11">
        <v>1</v>
      </c>
      <c r="T2311" s="12">
        <v>0</v>
      </c>
      <c r="U2311" s="13">
        <v>0</v>
      </c>
      <c r="V2311" s="13">
        <v>0</v>
      </c>
      <c r="W2311" s="20"/>
      <c r="X2311" s="1">
        <f t="shared" ref="X2311" si="24555">N2311*S2311+P2311*S2314-O2311*T2311-Q2311*T2314</f>
        <v>-118.07101203660767</v>
      </c>
      <c r="Y2311" s="4">
        <f t="shared" ref="Y2311" si="24556">(N2311*T2311+O2311*S2311+P2311*T2314+Q2311*S2314)</f>
        <v>0</v>
      </c>
      <c r="Z2311" s="2">
        <f t="shared" ref="Z2311" si="24557">N2311*U2311+P2311*U2314-O2311*V2311-Q2311*V2314</f>
        <v>0</v>
      </c>
      <c r="AA2311" s="3">
        <f t="shared" ref="AA2311" si="24558">(N2311*V2311+O2311*U2311+P2311*V2314+Q2311*U2314)</f>
        <v>9.7038719999999863</v>
      </c>
      <c r="AB2311" s="20"/>
      <c r="AC2311" s="11">
        <v>1</v>
      </c>
      <c r="AD2311" s="12">
        <v>0</v>
      </c>
      <c r="AE2311" s="13">
        <v>0</v>
      </c>
      <c r="AF2311" s="40">
        <f t="shared" ref="AF2311" si="24559">$B2311*$AD$4</f>
        <v>11.644931999999983</v>
      </c>
      <c r="AG2311" s="20"/>
      <c r="AH2311" s="1">
        <f t="shared" ref="AH2311" si="24560">X2311*AC2311+Z2311*AC2314-Y2311*AD2311-AA2311*AD2314</f>
        <v>-118.07101203660767</v>
      </c>
      <c r="AI2311" s="4">
        <f t="shared" ref="AI2311" si="24561">(X2311*AD2311+Y2311*AC2311+Z2311*AD2314+AA2311*AC2314)</f>
        <v>0</v>
      </c>
      <c r="AJ2311" s="2">
        <f t="shared" ref="AJ2311" si="24562">X2311*AE2311+Z2311*AE2314-Y2311*AF2311-AA2311*AF2314</f>
        <v>0</v>
      </c>
      <c r="AK2311" s="3">
        <f t="shared" ref="AK2311" si="24563">(X2311*AF2311+Y2311*AE2311+Z2311*AF2314+AA2311*AE2314)</f>
        <v>-1365.2250343374758</v>
      </c>
      <c r="AL2311" s="20"/>
      <c r="AM2311" s="11">
        <v>1</v>
      </c>
      <c r="AN2311" s="12">
        <v>0</v>
      </c>
      <c r="AO2311" s="13">
        <v>0</v>
      </c>
      <c r="AP2311" s="14">
        <v>0</v>
      </c>
      <c r="AR2311" s="1">
        <f t="shared" ref="AR2311" si="24564">AH2311*AM2311+AJ2311*AM2314-AI2311*AN2311-AK2311*AN2314</f>
        <v>17574.10956574848</v>
      </c>
      <c r="AS2311" s="4">
        <f t="shared" ref="AS2311" si="24565">(AH2311*AN2311+AI2311*AM2311+AJ2311*AN2314+AK2311*AM2314)</f>
        <v>0</v>
      </c>
      <c r="AT2311" s="2">
        <f t="shared" ref="AT2311" si="24566">AH2311*AO2311+AJ2311*AO2314-AI2311*AP2311-AK2311*AP2314</f>
        <v>0</v>
      </c>
      <c r="AU2311" s="3">
        <f t="shared" ref="AU2311" si="24567">(AH2311*AP2311+AI2311*AO2311+AJ2311*AP2314+AK2311*AO2314)</f>
        <v>-1365.2250343374758</v>
      </c>
      <c r="AV2311" s="20"/>
      <c r="AW2311" s="11">
        <v>1</v>
      </c>
      <c r="AX2311" s="12">
        <v>0</v>
      </c>
      <c r="AY2311" s="13">
        <v>0</v>
      </c>
      <c r="AZ2311" s="40">
        <f t="shared" ref="AZ2311" si="24568">$B2311*$AX$4</f>
        <v>11.644931999999983</v>
      </c>
      <c r="BA2311" s="20"/>
      <c r="BB2311" s="1">
        <f t="shared" ref="BB2311" si="24569">AR2311*AW2311+AT2311*AW2314-AS2311*AX2311-AU2311*AX2314</f>
        <v>17574.10956574848</v>
      </c>
      <c r="BC2311" s="4">
        <f t="shared" ref="BC2311" si="24570">(AR2311*AX2311+AS2311*AW2311+AT2311*AX2314+AU2311*AW2314)</f>
        <v>0</v>
      </c>
      <c r="BD2311" s="2">
        <f t="shared" ref="BD2311" si="24571">AR2311*AY2311+AT2311*AY2314-AS2311*AZ2311-AU2311*AZ2314</f>
        <v>0</v>
      </c>
      <c r="BE2311" s="3">
        <f t="shared" ref="BE2311" si="24572">(AR2311*AZ2311+AS2311*AY2311+AT2311*AZ2314+AU2311*AY2314)</f>
        <v>203284.08581935283</v>
      </c>
      <c r="BF2311" s="20"/>
      <c r="BG2311" s="11">
        <v>1</v>
      </c>
      <c r="BH2311" s="12">
        <v>0</v>
      </c>
      <c r="BI2311" s="13">
        <v>0</v>
      </c>
      <c r="BJ2311" s="14">
        <v>0</v>
      </c>
      <c r="BK2311" s="20"/>
      <c r="BL2311" s="1">
        <f t="shared" ref="BL2311" si="24573">BB2311*BG2311+BD2311*BG2314-BC2311*BH2311-BE2311*BH2314</f>
        <v>-2476815.9472535276</v>
      </c>
      <c r="BM2311" s="4">
        <f t="shared" ref="BM2311" si="24574">(BB2311*BH2311+BC2311*BG2311+BD2311*BH2314+BE2311*BG2314)</f>
        <v>0</v>
      </c>
      <c r="BN2311" s="2">
        <f t="shared" ref="BN2311" si="24575">BB2311*BI2311+BD2311*BI2314-BC2311*BJ2311-BE2311*BJ2314</f>
        <v>0</v>
      </c>
      <c r="BO2311" s="3">
        <f t="shared" ref="BO2311" si="24576">(BB2311*BJ2311+BC2311*BI2311+BD2311*BJ2314+BE2311*BI2314)</f>
        <v>203284.08581935283</v>
      </c>
      <c r="BP2311" s="20"/>
      <c r="BQ2311" s="11">
        <v>1</v>
      </c>
      <c r="BR2311" s="12">
        <v>0</v>
      </c>
      <c r="BS2311" s="13">
        <v>0</v>
      </c>
      <c r="BT2311" s="40">
        <f t="shared" ref="BT2311" si="24577">$B2311*BR$4</f>
        <v>9.7038719999999863</v>
      </c>
      <c r="BU2311" s="20"/>
      <c r="BV2311" s="1">
        <f t="shared" ref="BV2311" si="24578">BL2311*BQ2311+BN2311*BQ2314-BM2311*BR2311-BO2311*BR2314</f>
        <v>-2476815.9472535276</v>
      </c>
      <c r="BW2311" s="4">
        <f t="shared" ref="BW2311" si="24579">(BL2311*BR2311+BM2311*BQ2311+BN2311*BR2314+BO2311*BQ2314)</f>
        <v>0</v>
      </c>
      <c r="BX2311" s="2">
        <f t="shared" ref="BX2311" si="24580">BL2311*BS2311+BN2311*BS2314-BM2311*BT2311-BO2311*BT2314</f>
        <v>0</v>
      </c>
      <c r="BY2311" s="3">
        <f t="shared" ref="BY2311" si="24581">(BL2311*BT2311+BM2311*BS2311+BN2311*BT2314+BO2311*BS2314)</f>
        <v>-23831420.833887596</v>
      </c>
      <c r="BZ2311" s="20"/>
      <c r="CA2311" s="11">
        <v>1</v>
      </c>
      <c r="CB2311" s="12">
        <v>0</v>
      </c>
      <c r="CC2311" s="13">
        <v>0</v>
      </c>
      <c r="CD2311" s="14">
        <v>0</v>
      </c>
      <c r="CE2311" s="20"/>
      <c r="CF2311" s="1">
        <f t="shared" ref="CF2311" si="24582">BV2311*CA2311+BX2311*CA2314-BW2311*CB2311-BY2311*CB2314</f>
        <v>129512650.4100827</v>
      </c>
      <c r="CG2311" s="4">
        <f t="shared" ref="CG2311" si="24583">(BV2311*CB2311+BW2311*CA2311+BX2311*CB2314+BY2311*CA2314)</f>
        <v>0</v>
      </c>
      <c r="CH2311" s="2">
        <f t="shared" ref="CH2311" si="24584">BV2311*CC2311+BX2311*CC2314-BW2311*CD2311-BY2311*CD2314</f>
        <v>0</v>
      </c>
      <c r="CI2311" s="3">
        <f t="shared" ref="CI2311" si="24585">(BV2311*CD2311+BW2311*CC2311+BX2311*CD2314+BY2311*CC2314)</f>
        <v>-23831420.833887596</v>
      </c>
      <c r="CJ2311" s="28"/>
      <c r="CK2311" s="11">
        <v>1</v>
      </c>
      <c r="CL2311" s="12">
        <v>0</v>
      </c>
      <c r="CM2311" s="13">
        <v>0</v>
      </c>
      <c r="CN2311" s="14">
        <v>0</v>
      </c>
      <c r="CP2311" s="1">
        <f t="shared" ref="CP2311" si="24586">CF2311*CK2311+CH2311*CK2314-CG2311*CL2311-CI2311*CL2314</f>
        <v>129512650.4100827</v>
      </c>
      <c r="CQ2311" s="4">
        <f t="shared" ref="CQ2311" si="24587">(CF2311*CL2311+CG2311*CK2311+CH2311*CL2314+CI2311*CK2314)</f>
        <v>-23831420.833887596</v>
      </c>
      <c r="CR2311" s="2">
        <f t="shared" ref="CR2311" si="24588">CF2311*CM2311+CH2311*CM2314-CG2311*CN2311-CI2311*CN2314</f>
        <v>0</v>
      </c>
      <c r="CS2311" s="3">
        <f t="shared" ref="CS2311" si="24589">(CF2311*CN2311+CG2311*CM2311+CH2311*CN2314+CI2311*CM2314)</f>
        <v>-23831420.833887596</v>
      </c>
      <c r="CU2311" s="29">
        <f t="shared" ref="CU2311" si="24590">20*LOG(((1+$CL$4)/$CL$4)/((CP2311+CP2314)^2+(CQ2311+CQ2314)^2)^0.5)</f>
        <v>-171.21811616027455</v>
      </c>
      <c r="CW2311" s="53">
        <f t="shared" ref="CW2311" si="24591">((CP2311^2+CQ2311^2)^0.5)/((CP2314^2+CQ2314^2)^0.5)</f>
        <v>0.18400844055332757</v>
      </c>
    </row>
    <row r="2312" spans="1:101" ht="18" customHeight="1" thickBot="1">
      <c r="D2312" s="11"/>
      <c r="E2312" s="13"/>
      <c r="F2312" s="13"/>
      <c r="G2312" s="15"/>
      <c r="H2312" s="10"/>
      <c r="I2312" s="11"/>
      <c r="J2312" s="13"/>
      <c r="K2312" s="13"/>
      <c r="L2312" s="15"/>
      <c r="N2312" s="5"/>
      <c r="Q2312" s="6"/>
      <c r="S2312" s="11"/>
      <c r="T2312" s="13"/>
      <c r="U2312" s="13"/>
      <c r="V2312" s="15"/>
      <c r="W2312" s="20"/>
      <c r="X2312" s="5"/>
      <c r="AA2312" s="6"/>
      <c r="AB2312" s="20"/>
      <c r="AC2312" s="11"/>
      <c r="AD2312" s="13"/>
      <c r="AE2312" s="13"/>
      <c r="AF2312" s="15"/>
      <c r="AG2312" s="20"/>
      <c r="AH2312" s="5"/>
      <c r="AK2312" s="6"/>
      <c r="AL2312" s="20"/>
      <c r="AM2312" s="11"/>
      <c r="AN2312" s="13"/>
      <c r="AO2312" s="13"/>
      <c r="AP2312" s="15"/>
      <c r="AR2312" s="5"/>
      <c r="AU2312" s="6"/>
      <c r="AW2312" s="11"/>
      <c r="AX2312" s="13"/>
      <c r="AY2312" s="13"/>
      <c r="AZ2312" s="15"/>
      <c r="BA2312" s="20"/>
      <c r="BB2312" s="5"/>
      <c r="BE2312" s="6"/>
      <c r="BG2312" s="11"/>
      <c r="BH2312" s="13"/>
      <c r="BI2312" s="13"/>
      <c r="BJ2312" s="15"/>
      <c r="BL2312" s="5"/>
      <c r="BO2312" s="6"/>
      <c r="BQ2312" s="11"/>
      <c r="BR2312" s="13"/>
      <c r="BS2312" s="13"/>
      <c r="BT2312" s="15"/>
      <c r="BU2312" s="20"/>
      <c r="BV2312" s="5"/>
      <c r="BY2312" s="6"/>
      <c r="CA2312" s="11"/>
      <c r="CB2312" s="13"/>
      <c r="CC2312" s="13"/>
      <c r="CD2312" s="15"/>
      <c r="CF2312" s="5"/>
      <c r="CI2312" s="6"/>
      <c r="CK2312" s="11"/>
      <c r="CL2312" s="13"/>
      <c r="CM2312" s="13"/>
      <c r="CN2312" s="15"/>
      <c r="CP2312" s="5"/>
      <c r="CS2312" s="6"/>
      <c r="CW2312" s="54"/>
    </row>
    <row r="2313" spans="1:101" ht="18" customHeight="1" thickBot="1">
      <c r="D2313" s="11" t="s">
        <v>101</v>
      </c>
      <c r="E2313" s="13"/>
      <c r="F2313" s="13" t="s">
        <v>102</v>
      </c>
      <c r="G2313" s="15"/>
      <c r="H2313" s="10"/>
      <c r="I2313" s="11" t="s">
        <v>106</v>
      </c>
      <c r="J2313" s="13"/>
      <c r="K2313" s="13" t="s">
        <v>105</v>
      </c>
      <c r="L2313" s="15"/>
      <c r="N2313" s="194" t="s">
        <v>16</v>
      </c>
      <c r="O2313" s="195"/>
      <c r="P2313" s="196" t="s">
        <v>17</v>
      </c>
      <c r="Q2313" s="197"/>
      <c r="S2313" s="11" t="s">
        <v>4</v>
      </c>
      <c r="T2313" s="13"/>
      <c r="U2313" s="13" t="s">
        <v>5</v>
      </c>
      <c r="V2313" s="15"/>
      <c r="W2313" s="20"/>
      <c r="X2313" s="194" t="s">
        <v>111</v>
      </c>
      <c r="Y2313" s="195"/>
      <c r="Z2313" s="196" t="s">
        <v>110</v>
      </c>
      <c r="AA2313" s="197"/>
      <c r="AB2313" s="20"/>
      <c r="AC2313" s="11" t="s">
        <v>18</v>
      </c>
      <c r="AD2313" s="13"/>
      <c r="AE2313" s="13" t="s">
        <v>19</v>
      </c>
      <c r="AF2313" s="15"/>
      <c r="AG2313" s="20"/>
      <c r="AH2313" s="194" t="s">
        <v>114</v>
      </c>
      <c r="AI2313" s="195"/>
      <c r="AJ2313" s="196" t="s">
        <v>115</v>
      </c>
      <c r="AK2313" s="197"/>
      <c r="AL2313" s="20"/>
      <c r="AM2313" s="11" t="s">
        <v>138</v>
      </c>
      <c r="AN2313" s="13"/>
      <c r="AO2313" s="13" t="s">
        <v>137</v>
      </c>
      <c r="AP2313" s="15"/>
      <c r="AR2313" s="194" t="s">
        <v>117</v>
      </c>
      <c r="AS2313" s="195"/>
      <c r="AT2313" s="196" t="s">
        <v>118</v>
      </c>
      <c r="AU2313" s="197"/>
      <c r="AV2313" s="36"/>
      <c r="AW2313" s="11" t="s">
        <v>142</v>
      </c>
      <c r="AX2313" s="13"/>
      <c r="AY2313" s="13" t="s">
        <v>141</v>
      </c>
      <c r="AZ2313" s="15"/>
      <c r="BA2313" s="20"/>
      <c r="BB2313" s="194" t="s">
        <v>122</v>
      </c>
      <c r="BC2313" s="195"/>
      <c r="BD2313" s="196" t="s">
        <v>121</v>
      </c>
      <c r="BE2313" s="197"/>
      <c r="BF2313" s="36"/>
      <c r="BG2313" s="11" t="s">
        <v>145</v>
      </c>
      <c r="BH2313" s="13"/>
      <c r="BI2313" s="13" t="s">
        <v>146</v>
      </c>
      <c r="BJ2313" s="15"/>
      <c r="BK2313" s="36"/>
      <c r="BL2313" s="194" t="s">
        <v>125</v>
      </c>
      <c r="BM2313" s="195"/>
      <c r="BN2313" s="196" t="s">
        <v>126</v>
      </c>
      <c r="BO2313" s="197"/>
      <c r="BP2313" s="36"/>
      <c r="BQ2313" s="11" t="s">
        <v>150</v>
      </c>
      <c r="BR2313" s="13"/>
      <c r="BS2313" s="13" t="s">
        <v>149</v>
      </c>
      <c r="BT2313" s="15"/>
      <c r="BU2313" s="20"/>
      <c r="BV2313" s="194" t="s">
        <v>129</v>
      </c>
      <c r="BW2313" s="195"/>
      <c r="BX2313" s="196" t="s">
        <v>130</v>
      </c>
      <c r="BY2313" s="197"/>
      <c r="BZ2313" s="36"/>
      <c r="CA2313" s="11" t="s">
        <v>154</v>
      </c>
      <c r="CB2313" s="13"/>
      <c r="CC2313" s="13" t="s">
        <v>153</v>
      </c>
      <c r="CD2313" s="15"/>
      <c r="CE2313" s="36"/>
      <c r="CF2313" s="194" t="s">
        <v>134</v>
      </c>
      <c r="CG2313" s="195"/>
      <c r="CH2313" s="196" t="s">
        <v>133</v>
      </c>
      <c r="CI2313" s="197"/>
      <c r="CK2313" s="11" t="s">
        <v>159</v>
      </c>
      <c r="CL2313" s="13"/>
      <c r="CM2313" s="13" t="s">
        <v>158</v>
      </c>
      <c r="CN2313" s="15"/>
      <c r="CP2313" s="109" t="s">
        <v>161</v>
      </c>
      <c r="CQ2313" s="110"/>
      <c r="CR2313" s="111" t="s">
        <v>162</v>
      </c>
      <c r="CS2313" s="112"/>
      <c r="CU2313" s="38" t="s">
        <v>29</v>
      </c>
      <c r="CW2313" s="55" t="s">
        <v>47</v>
      </c>
    </row>
    <row r="2314" spans="1:101" ht="18" customHeight="1" thickTop="1" thickBot="1">
      <c r="D2314" s="16">
        <v>0</v>
      </c>
      <c r="E2314" s="17">
        <f t="shared" ref="E2314" si="24592">$B2311*$E$4</f>
        <v>5.5384639999999914</v>
      </c>
      <c r="F2314" s="18">
        <v>1</v>
      </c>
      <c r="G2314" s="19">
        <v>0</v>
      </c>
      <c r="H2314" s="10"/>
      <c r="I2314" s="16">
        <v>0</v>
      </c>
      <c r="J2314" s="17">
        <v>0</v>
      </c>
      <c r="K2314" s="18">
        <v>1</v>
      </c>
      <c r="L2314" s="19">
        <v>0</v>
      </c>
      <c r="N2314" s="1">
        <f t="shared" ref="N2314" si="24593">D2314*I2311+F2314*I2314-E2314*J2311-G2314*J2314</f>
        <v>0</v>
      </c>
      <c r="O2314" s="4">
        <f t="shared" ref="O2314" si="24594">(D2314*J2311+E2314*I2311+F2314*J2314+G2314*I2314)</f>
        <v>5.5384639999999914</v>
      </c>
      <c r="P2314" s="2">
        <f t="shared" ref="P2314" si="24595">D2314*K2311+F2314*K2314-E2314*L2311-G2314*L2314</f>
        <v>-52.74454573260784</v>
      </c>
      <c r="Q2314" s="3">
        <f t="shared" ref="Q2314" si="24596">(D2314*L2311+E2314*K2311+F2314*L2314+G2314*K2314)</f>
        <v>0</v>
      </c>
      <c r="S2314" s="16">
        <v>0</v>
      </c>
      <c r="T2314" s="17">
        <f t="shared" ref="T2314" si="24597">$B2311*$T$4</f>
        <v>12.270463999999983</v>
      </c>
      <c r="U2314" s="18">
        <v>1</v>
      </c>
      <c r="V2314" s="19">
        <v>0</v>
      </c>
      <c r="W2314" s="20"/>
      <c r="X2314" s="1">
        <f t="shared" ref="X2314" si="24598">N2314*S2311+P2314*S2314-O2314*T2311-Q2314*T2314</f>
        <v>0</v>
      </c>
      <c r="Y2314" s="4">
        <f t="shared" ref="Y2314" si="24599">(N2314*T2311+O2314*S2311+P2314*T2314+Q2314*S2314)</f>
        <v>-641.66158560831718</v>
      </c>
      <c r="Z2314" s="2">
        <f t="shared" ref="Z2314" si="24600">N2314*U2311+P2314*U2314-O2314*V2311-Q2314*V2314</f>
        <v>-52.74454573260784</v>
      </c>
      <c r="AA2314" s="3">
        <f t="shared" ref="AA2314" si="24601">(N2314*V2311+O2314*U2311+P2314*V2314+Q2314*U2314)</f>
        <v>0</v>
      </c>
      <c r="AB2314" s="20"/>
      <c r="AC2314" s="16">
        <v>0</v>
      </c>
      <c r="AD2314" s="17">
        <v>0</v>
      </c>
      <c r="AE2314" s="18">
        <v>1</v>
      </c>
      <c r="AF2314" s="19">
        <v>0</v>
      </c>
      <c r="AG2314" s="20"/>
      <c r="AH2314" s="1">
        <f t="shared" ref="AH2314" si="24602">X2314*AC2311+Z2314*AC2314-Y2314*AD2311-AA2314*AD2314</f>
        <v>0</v>
      </c>
      <c r="AI2314" s="4">
        <f t="shared" ref="AI2314" si="24603">(X2314*AD2311+Y2314*AC2311+Z2314*AD2314+AA2314*AC2314)</f>
        <v>-641.66158560831718</v>
      </c>
      <c r="AJ2314" s="2">
        <f t="shared" ref="AJ2314" si="24604">X2314*AE2311+Z2314*AE2314-Y2314*AF2311-AA2314*AF2314</f>
        <v>7419.3609856884141</v>
      </c>
      <c r="AK2314" s="3">
        <f t="shared" ref="AK2314" si="24605">(X2314*AF2311+Y2314*AE2311+Z2314*AF2314+AA2314*AE2314)</f>
        <v>0</v>
      </c>
      <c r="AL2314" s="20"/>
      <c r="AM2314" s="16">
        <v>0</v>
      </c>
      <c r="AN2314" s="17">
        <f t="shared" ref="AN2314" si="24606">$B2311*$AN$4</f>
        <v>12.95916799999998</v>
      </c>
      <c r="AO2314" s="18">
        <v>1</v>
      </c>
      <c r="AP2314" s="19">
        <v>0</v>
      </c>
      <c r="AR2314" s="1">
        <f t="shared" ref="AR2314" si="24607">AH2314*AM2311+AJ2314*AM2314-AI2314*AN2311-AK2314*AN2314</f>
        <v>0</v>
      </c>
      <c r="AS2314" s="4">
        <f t="shared" ref="AS2314" si="24608">(AH2314*AN2311+AI2314*AM2311+AJ2314*AN2314+AK2314*AM2314)</f>
        <v>95507.083880573293</v>
      </c>
      <c r="AT2314" s="2">
        <f t="shared" ref="AT2314" si="24609">AH2314*AO2311+AJ2314*AO2314-AI2314*AP2311-AK2314*AP2314</f>
        <v>7419.3609856884141</v>
      </c>
      <c r="AU2314" s="3">
        <f t="shared" ref="AU2314" si="24610">(AH2314*AP2311+AI2314*AO2311+AJ2314*AP2314+AK2314*AO2314)</f>
        <v>0</v>
      </c>
      <c r="AV2314" s="20"/>
      <c r="AW2314" s="16">
        <v>0</v>
      </c>
      <c r="AX2314" s="17">
        <v>0</v>
      </c>
      <c r="AY2314" s="18">
        <v>1</v>
      </c>
      <c r="AZ2314" s="19">
        <v>0</v>
      </c>
      <c r="BA2314" s="20"/>
      <c r="BB2314" s="1">
        <f t="shared" ref="BB2314" si="24611">AR2314*AW2311+AT2314*AW2314-AS2314*AX2311-AU2314*AX2314</f>
        <v>0</v>
      </c>
      <c r="BC2314" s="4">
        <f t="shared" ref="BC2314" si="24612">(AR2314*AX2311+AS2314*AW2311+AT2314*AX2314+AU2314*AW2314)</f>
        <v>95507.083880573293</v>
      </c>
      <c r="BD2314" s="2">
        <f t="shared" ref="BD2314" si="24613">AR2314*AY2311+AT2314*AY2314-AS2314*AZ2311-AU2314*AZ2314</f>
        <v>-1104754.136321882</v>
      </c>
      <c r="BE2314" s="3">
        <f t="shared" ref="BE2314" si="24614">(AR2314*AZ2311+AS2314*AY2311+AT2314*AZ2314+AU2314*AY2314)</f>
        <v>0</v>
      </c>
      <c r="BF2314" s="20"/>
      <c r="BG2314" s="16">
        <v>0</v>
      </c>
      <c r="BH2314" s="17">
        <f t="shared" ref="BH2314" si="24615">$B2311*$BH$4</f>
        <v>12.270463999999983</v>
      </c>
      <c r="BI2314" s="18">
        <v>1</v>
      </c>
      <c r="BJ2314" s="19">
        <v>0</v>
      </c>
      <c r="BK2314" s="20"/>
      <c r="BL2314" s="1">
        <f t="shared" ref="BL2314" si="24616">BB2314*BG2311+BD2314*BG2314-BC2314*BH2311-BE2314*BH2314</f>
        <v>0</v>
      </c>
      <c r="BM2314" s="4">
        <f t="shared" ref="BM2314" si="24617">(BB2314*BH2311+BC2314*BG2311+BD2314*BH2314+BE2314*BG2314)</f>
        <v>-13460338.774708154</v>
      </c>
      <c r="BN2314" s="2">
        <f t="shared" ref="BN2314" si="24618">BB2314*BI2311+BD2314*BI2314-BC2314*BJ2311-BE2314*BJ2314</f>
        <v>-1104754.136321882</v>
      </c>
      <c r="BO2314" s="3">
        <f t="shared" ref="BO2314" si="24619">(BB2314*BJ2311+BC2314*BI2311+BD2314*BJ2314+BE2314*BI2314)</f>
        <v>0</v>
      </c>
      <c r="BP2314" s="20"/>
      <c r="BQ2314" s="16">
        <v>0</v>
      </c>
      <c r="BR2314" s="17">
        <v>0</v>
      </c>
      <c r="BS2314" s="18">
        <v>1</v>
      </c>
      <c r="BT2314" s="19">
        <v>0</v>
      </c>
      <c r="BU2314" s="20"/>
      <c r="BV2314" s="1">
        <f t="shared" ref="BV2314" si="24620">BL2314*BQ2311+BN2314*BQ2314-BM2314*BR2311-BO2314*BR2314</f>
        <v>0</v>
      </c>
      <c r="BW2314" s="4">
        <f t="shared" ref="BW2314" si="24621">(BL2314*BR2311+BM2314*BQ2311+BN2314*BR2314+BO2314*BQ2314)</f>
        <v>-13460338.774708154</v>
      </c>
      <c r="BX2314" s="2">
        <f t="shared" ref="BX2314" si="24622">BL2314*BS2311+BN2314*BS2314-BM2314*BT2311-BO2314*BT2314</f>
        <v>129512650.41008268</v>
      </c>
      <c r="BY2314" s="3">
        <f t="shared" ref="BY2314" si="24623">(BL2314*BT2311+BM2314*BS2311+BN2314*BT2314+BO2314*BS2314)</f>
        <v>0</v>
      </c>
      <c r="BZ2314" s="20"/>
      <c r="CA2314" s="16">
        <v>0</v>
      </c>
      <c r="CB2314" s="17">
        <f t="shared" ref="CB2314" si="24624">$B2311*$CB$4</f>
        <v>5.5384639999999914</v>
      </c>
      <c r="CC2314" s="18">
        <v>1</v>
      </c>
      <c r="CD2314" s="19">
        <v>0</v>
      </c>
      <c r="CE2314" s="20"/>
      <c r="CF2314" s="1">
        <f t="shared" ref="CF2314" si="24625">BV2314*CA2311+BX2314*CA2314-BW2314*CB2311-BY2314*CB2314</f>
        <v>0</v>
      </c>
      <c r="CG2314" s="4">
        <f t="shared" ref="CG2314" si="24626">(BV2314*CB2311+BW2314*CA2311+BX2314*CB2314+BY2314*CA2314)</f>
        <v>703840813.06611896</v>
      </c>
      <c r="CH2314" s="2">
        <f t="shared" ref="CH2314" si="24627">BV2314*CC2311+BX2314*CC2314-BW2314*CD2311-BY2314*CD2314</f>
        <v>129512650.41008268</v>
      </c>
      <c r="CI2314" s="3">
        <f t="shared" ref="CI2314" si="24628">(BV2314*CD2311+BW2314*CC2311+BX2314*CD2314+BY2314*CC2314)</f>
        <v>0</v>
      </c>
      <c r="CK2314" s="16">
        <f t="shared" ref="CK2314" si="24629">1/$CL$4</f>
        <v>1</v>
      </c>
      <c r="CL2314" s="17">
        <v>0</v>
      </c>
      <c r="CM2314" s="18">
        <v>1</v>
      </c>
      <c r="CN2314" s="19">
        <v>0</v>
      </c>
      <c r="CP2314" s="1">
        <f t="shared" ref="CP2314" si="24630">CF2314*CK2311+CH2314*CK2314-CG2314*CL2311-CI2314*CL2314</f>
        <v>129512650.41008268</v>
      </c>
      <c r="CQ2314" s="4">
        <f t="shared" ref="CQ2314" si="24631">(CF2314*CL2311+CG2314*CK2311+CH2314*CL2314+CI2314*CK2314)</f>
        <v>703840813.06611896</v>
      </c>
      <c r="CR2314" s="2">
        <f t="shared" ref="CR2314" si="24632">CF2314*CM2311+CH2314*CM2314-CG2314*CN2311-CI2314*CN2314</f>
        <v>129512650.41008268</v>
      </c>
      <c r="CS2314" s="3">
        <f t="shared" ref="CS2314" si="24633">(CF2314*CN2311+CG2314*CM2311+CH2314*CN2314+CI2314*CM2314)</f>
        <v>0</v>
      </c>
      <c r="CU2314" s="39">
        <f t="shared" ref="CU2314" si="24634">(180/PI())*ATAN(-1*(CQ2311/CP2311))</f>
        <v>10.42627629640209</v>
      </c>
      <c r="CW2314" s="56">
        <f t="shared" ref="CW2314" si="24635">20*LOG(((1-(10^(CU2311/20)^2)*(1-((1-CW2311)/(1+CW2311))^2))^0.5))</f>
        <v>0</v>
      </c>
    </row>
    <row r="2315" spans="1:101" ht="18" customHeight="1">
      <c r="E2315" s="20"/>
      <c r="F2315" s="20"/>
      <c r="G2315" s="20"/>
      <c r="H2315" s="20"/>
      <c r="I2315" s="20"/>
      <c r="J2315" s="20"/>
      <c r="K2315" s="20"/>
      <c r="L2315" s="20"/>
      <c r="M2315" s="20"/>
      <c r="N2315" s="20"/>
      <c r="O2315" s="20"/>
      <c r="P2315" s="20"/>
      <c r="Q2315" s="20"/>
      <c r="R2315" s="20"/>
      <c r="S2315" s="20"/>
      <c r="T2315" s="20"/>
      <c r="U2315" s="20"/>
      <c r="V2315" s="20"/>
      <c r="W2315" s="20"/>
      <c r="X2315" s="20"/>
      <c r="Y2315" s="20"/>
      <c r="Z2315" s="20"/>
      <c r="AA2315" s="20"/>
      <c r="AB2315" s="30"/>
      <c r="AC2315" s="20"/>
      <c r="AD2315" s="20"/>
      <c r="AE2315" s="20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</row>
    <row r="2316" spans="1:101" ht="18" customHeight="1"/>
    <row r="2317" spans="1:101" ht="18" customHeight="1" thickBot="1">
      <c r="A2317" s="23"/>
      <c r="B2317" s="23"/>
      <c r="C2317" s="23"/>
      <c r="D2317" s="20" t="s">
        <v>6</v>
      </c>
      <c r="E2317" s="20"/>
      <c r="F2317" s="20"/>
      <c r="G2317" s="20"/>
      <c r="H2317" s="20"/>
      <c r="I2317" s="20" t="s">
        <v>7</v>
      </c>
      <c r="J2317" s="20"/>
      <c r="K2317" s="20"/>
      <c r="L2317" s="20"/>
      <c r="M2317" s="23"/>
      <c r="N2317" s="23"/>
      <c r="O2317" s="24" t="s">
        <v>8</v>
      </c>
      <c r="P2317" s="23"/>
      <c r="Q2317" s="23"/>
      <c r="R2317" s="23"/>
      <c r="S2317" s="20"/>
      <c r="T2317" s="20" t="s">
        <v>9</v>
      </c>
      <c r="U2317" s="23"/>
      <c r="V2317" s="23"/>
      <c r="W2317" s="23"/>
      <c r="X2317" s="23"/>
      <c r="Y2317" s="24" t="s">
        <v>10</v>
      </c>
      <c r="Z2317" s="23"/>
      <c r="AA2317" s="23"/>
      <c r="AB2317" s="23"/>
      <c r="AC2317" s="24" t="s">
        <v>11</v>
      </c>
      <c r="AD2317" s="20"/>
      <c r="AE2317" s="20"/>
      <c r="AF2317" s="20"/>
      <c r="AG2317" s="20"/>
      <c r="AH2317" s="23"/>
      <c r="AI2317" s="24" t="s">
        <v>12</v>
      </c>
      <c r="AJ2317" s="23"/>
      <c r="AK2317" s="23"/>
      <c r="AL2317" s="20"/>
      <c r="AM2317" s="24" t="s">
        <v>21</v>
      </c>
      <c r="AN2317" s="20"/>
      <c r="AO2317" s="23"/>
      <c r="AP2317" s="23"/>
      <c r="AQ2317" s="23"/>
      <c r="AR2317" s="23"/>
      <c r="AS2317" s="24" t="s">
        <v>87</v>
      </c>
      <c r="AT2317" s="23"/>
      <c r="AU2317" s="23"/>
      <c r="AV2317" s="23"/>
      <c r="AW2317" s="24" t="s">
        <v>22</v>
      </c>
      <c r="AX2317" s="20"/>
      <c r="AY2317" s="20"/>
      <c r="AZ2317" s="20"/>
      <c r="BA2317" s="20"/>
      <c r="BB2317" s="23"/>
      <c r="BC2317" s="24" t="s">
        <v>13</v>
      </c>
      <c r="BD2317" s="23"/>
      <c r="BE2317" s="23"/>
      <c r="BF2317" s="23"/>
      <c r="BG2317" s="24" t="s">
        <v>23</v>
      </c>
      <c r="BH2317" s="20"/>
      <c r="BI2317" s="23"/>
      <c r="BJ2317" s="23"/>
      <c r="BK2317" s="23"/>
      <c r="BL2317" s="23"/>
      <c r="BM2317" s="24" t="s">
        <v>24</v>
      </c>
      <c r="BN2317" s="23"/>
      <c r="BO2317" s="23"/>
      <c r="BP2317" s="23"/>
      <c r="BQ2317" s="24" t="s">
        <v>22</v>
      </c>
      <c r="BR2317" s="20"/>
      <c r="BS2317" s="20"/>
      <c r="BT2317" s="20"/>
      <c r="BU2317" s="20"/>
      <c r="BV2317" s="23"/>
      <c r="BW2317" s="24" t="s">
        <v>25</v>
      </c>
      <c r="BX2317" s="23"/>
      <c r="BY2317" s="23"/>
      <c r="BZ2317" s="23"/>
      <c r="CA2317" s="24" t="s">
        <v>23</v>
      </c>
      <c r="CB2317" s="20"/>
      <c r="CC2317" s="23"/>
      <c r="CD2317" s="23"/>
      <c r="CE2317" s="23"/>
      <c r="CF2317" s="23"/>
      <c r="CG2317" s="24" t="s">
        <v>88</v>
      </c>
      <c r="CH2317" s="23"/>
      <c r="CI2317" s="23"/>
      <c r="CJ2317" s="23"/>
      <c r="CK2317" s="24" t="s">
        <v>155</v>
      </c>
      <c r="CL2317" s="24"/>
      <c r="CM2317" s="23"/>
      <c r="CN2317" s="23"/>
      <c r="CO2317" s="23"/>
      <c r="CP2317" s="23"/>
      <c r="CQ2317" s="24" t="s">
        <v>89</v>
      </c>
      <c r="CR2317" s="23"/>
      <c r="CS2317" s="23"/>
    </row>
    <row r="2318" spans="1:101" ht="18" customHeight="1" thickBot="1">
      <c r="A2318" s="23"/>
      <c r="B2318" s="33"/>
      <c r="C2318" s="23"/>
      <c r="D2318" s="7" t="s">
        <v>99</v>
      </c>
      <c r="E2318" s="8"/>
      <c r="F2318" s="8" t="s">
        <v>100</v>
      </c>
      <c r="G2318" s="9"/>
      <c r="H2318" s="10"/>
      <c r="I2318" s="7" t="s">
        <v>103</v>
      </c>
      <c r="J2318" s="8"/>
      <c r="K2318" s="8" t="s">
        <v>104</v>
      </c>
      <c r="L2318" s="9"/>
      <c r="M2318" s="23"/>
      <c r="N2318" s="194" t="s">
        <v>74</v>
      </c>
      <c r="O2318" s="195"/>
      <c r="P2318" s="196" t="s">
        <v>75</v>
      </c>
      <c r="Q2318" s="197"/>
      <c r="R2318" s="23"/>
      <c r="S2318" s="7" t="s">
        <v>2</v>
      </c>
      <c r="T2318" s="8"/>
      <c r="U2318" s="8" t="s">
        <v>3</v>
      </c>
      <c r="V2318" s="9"/>
      <c r="W2318" s="20"/>
      <c r="X2318" s="194" t="s">
        <v>108</v>
      </c>
      <c r="Y2318" s="195"/>
      <c r="Z2318" s="196" t="s">
        <v>109</v>
      </c>
      <c r="AA2318" s="197"/>
      <c r="AB2318" s="20"/>
      <c r="AC2318" s="7" t="s">
        <v>107</v>
      </c>
      <c r="AD2318" s="8"/>
      <c r="AE2318" s="8" t="s">
        <v>14</v>
      </c>
      <c r="AF2318" s="9"/>
      <c r="AG2318" s="20"/>
      <c r="AH2318" s="194" t="s">
        <v>112</v>
      </c>
      <c r="AI2318" s="195"/>
      <c r="AJ2318" s="196" t="s">
        <v>113</v>
      </c>
      <c r="AK2318" s="197"/>
      <c r="AL2318" s="20"/>
      <c r="AM2318" s="106" t="s">
        <v>135</v>
      </c>
      <c r="AN2318" s="107"/>
      <c r="AO2318" s="107" t="s">
        <v>136</v>
      </c>
      <c r="AP2318" s="108"/>
      <c r="AQ2318" s="23"/>
      <c r="AR2318" s="194" t="s">
        <v>116</v>
      </c>
      <c r="AS2318" s="195"/>
      <c r="AT2318" s="196" t="s">
        <v>0</v>
      </c>
      <c r="AU2318" s="197"/>
      <c r="AV2318" s="36"/>
      <c r="AW2318" s="7" t="s">
        <v>139</v>
      </c>
      <c r="AX2318" s="8"/>
      <c r="AY2318" s="8" t="s">
        <v>140</v>
      </c>
      <c r="AZ2318" s="9"/>
      <c r="BA2318" s="20"/>
      <c r="BB2318" s="194" t="s">
        <v>119</v>
      </c>
      <c r="BC2318" s="195"/>
      <c r="BD2318" s="196" t="s">
        <v>120</v>
      </c>
      <c r="BE2318" s="197"/>
      <c r="BF2318" s="36"/>
      <c r="BG2318" s="190" t="s">
        <v>143</v>
      </c>
      <c r="BH2318" s="191"/>
      <c r="BI2318" s="192" t="s">
        <v>144</v>
      </c>
      <c r="BJ2318" s="193"/>
      <c r="BK2318" s="36"/>
      <c r="BL2318" s="194" t="s">
        <v>123</v>
      </c>
      <c r="BM2318" s="195"/>
      <c r="BN2318" s="196" t="s">
        <v>124</v>
      </c>
      <c r="BO2318" s="197"/>
      <c r="BP2318" s="36"/>
      <c r="BQ2318" s="7" t="s">
        <v>147</v>
      </c>
      <c r="BR2318" s="8"/>
      <c r="BS2318" s="8" t="s">
        <v>148</v>
      </c>
      <c r="BT2318" s="9"/>
      <c r="BU2318" s="20"/>
      <c r="BV2318" s="194" t="s">
        <v>127</v>
      </c>
      <c r="BW2318" s="195"/>
      <c r="BX2318" s="196" t="s">
        <v>128</v>
      </c>
      <c r="BY2318" s="197"/>
      <c r="BZ2318" s="36"/>
      <c r="CA2318" s="7" t="s">
        <v>151</v>
      </c>
      <c r="CB2318" s="8"/>
      <c r="CC2318" s="8" t="s">
        <v>152</v>
      </c>
      <c r="CD2318" s="9"/>
      <c r="CE2318" s="36"/>
      <c r="CF2318" s="194" t="s">
        <v>131</v>
      </c>
      <c r="CG2318" s="195"/>
      <c r="CH2318" s="196" t="s">
        <v>132</v>
      </c>
      <c r="CI2318" s="197"/>
      <c r="CJ2318" s="23"/>
      <c r="CK2318" s="7" t="s">
        <v>156</v>
      </c>
      <c r="CL2318" s="8"/>
      <c r="CM2318" s="8" t="s">
        <v>157</v>
      </c>
      <c r="CN2318" s="9"/>
      <c r="CO2318" s="23"/>
      <c r="CP2318" s="194" t="s">
        <v>160</v>
      </c>
      <c r="CQ2318" s="195"/>
      <c r="CR2318" s="196" t="s">
        <v>132</v>
      </c>
      <c r="CS2318" s="197"/>
      <c r="CU2318" s="26" t="s">
        <v>15</v>
      </c>
      <c r="CW2318" s="52" t="s">
        <v>46</v>
      </c>
    </row>
    <row r="2319" spans="1:101" ht="18" customHeight="1" thickTop="1" thickBot="1">
      <c r="B2319" s="34">
        <v>6.8499999999999899</v>
      </c>
      <c r="D2319" s="11">
        <v>1</v>
      </c>
      <c r="E2319" s="12">
        <v>0</v>
      </c>
      <c r="F2319" s="13">
        <v>0</v>
      </c>
      <c r="G2319" s="14">
        <v>0</v>
      </c>
      <c r="H2319" s="10"/>
      <c r="I2319" s="11">
        <v>1</v>
      </c>
      <c r="J2319" s="12">
        <v>0</v>
      </c>
      <c r="K2319" s="13">
        <v>0</v>
      </c>
      <c r="L2319" s="40">
        <f t="shared" ref="L2319" si="24636">$B2319*$J$4</f>
        <v>9.7752239999999855</v>
      </c>
      <c r="N2319" s="1">
        <f t="shared" ref="N2319" si="24637">D2319*I2319+F2319*I2322-E2319*J2319-G2319*J2322</f>
        <v>1</v>
      </c>
      <c r="O2319" s="4">
        <f t="shared" ref="O2319" si="24638">(D2319*J2319+E2319*I2319+F2319*J2322+G2319*I2322)</f>
        <v>0</v>
      </c>
      <c r="P2319" s="2">
        <f t="shared" ref="P2319" si="24639">D2319*K2319+F2319*K2322-E2319*L2319-G2319*L2322</f>
        <v>0</v>
      </c>
      <c r="Q2319" s="3">
        <f t="shared" ref="Q2319" si="24640">(D2319*L2319+E2319*K2319+F2319*L2322+G2319*K2322)</f>
        <v>9.7752239999999855</v>
      </c>
      <c r="S2319" s="11">
        <v>1</v>
      </c>
      <c r="T2319" s="12">
        <v>0</v>
      </c>
      <c r="U2319" s="13">
        <v>0</v>
      </c>
      <c r="V2319" s="13">
        <v>0</v>
      </c>
      <c r="W2319" s="20"/>
      <c r="X2319" s="1">
        <f t="shared" ref="X2319" si="24641">N2319*S2319+P2319*S2322-O2319*T2319-Q2319*T2322</f>
        <v>-119.82849399411164</v>
      </c>
      <c r="Y2319" s="4">
        <f t="shared" ref="Y2319" si="24642">(N2319*T2319+O2319*S2319+P2319*T2322+Q2319*S2322)</f>
        <v>0</v>
      </c>
      <c r="Z2319" s="2">
        <f t="shared" ref="Z2319" si="24643">N2319*U2319+P2319*U2322-O2319*V2319-Q2319*V2322</f>
        <v>0</v>
      </c>
      <c r="AA2319" s="3">
        <f t="shared" ref="AA2319" si="24644">(N2319*V2319+O2319*U2319+P2319*V2322+Q2319*U2322)</f>
        <v>9.7752239999999855</v>
      </c>
      <c r="AB2319" s="20"/>
      <c r="AC2319" s="11">
        <v>1</v>
      </c>
      <c r="AD2319" s="12">
        <v>0</v>
      </c>
      <c r="AE2319" s="13">
        <v>0</v>
      </c>
      <c r="AF2319" s="40">
        <f t="shared" ref="AF2319" si="24645">$B2319*$AD$4</f>
        <v>11.730556499999983</v>
      </c>
      <c r="AG2319" s="20"/>
      <c r="AH2319" s="1">
        <f t="shared" ref="AH2319" si="24646">X2319*AC2319+Z2319*AC2322-Y2319*AD2319-AA2319*AD2322</f>
        <v>-119.82849399411164</v>
      </c>
      <c r="AI2319" s="4">
        <f t="shared" ref="AI2319" si="24647">(X2319*AD2319+Y2319*AC2319+Z2319*AD2322+AA2319*AC2322)</f>
        <v>0</v>
      </c>
      <c r="AJ2319" s="2">
        <f t="shared" ref="AJ2319" si="24648">X2319*AE2319+Z2319*AE2322-Y2319*AF2319-AA2319*AF2322</f>
        <v>0</v>
      </c>
      <c r="AK2319" s="3">
        <f t="shared" ref="AK2319" si="24649">(X2319*AF2319+Y2319*AE2319+Z2319*AF2322+AA2319*AE2322)</f>
        <v>-1395.8796951078352</v>
      </c>
      <c r="AL2319" s="20"/>
      <c r="AM2319" s="11">
        <v>1</v>
      </c>
      <c r="AN2319" s="12">
        <v>0</v>
      </c>
      <c r="AO2319" s="13">
        <v>0</v>
      </c>
      <c r="AP2319" s="14">
        <v>0</v>
      </c>
      <c r="AR2319" s="1">
        <f t="shared" ref="AR2319" si="24650">AH2319*AM2319+AJ2319*AM2322-AI2319*AN2319-AK2319*AN2322</f>
        <v>18102.621567084512</v>
      </c>
      <c r="AS2319" s="4">
        <f t="shared" ref="AS2319" si="24651">(AH2319*AN2319+AI2319*AM2319+AJ2319*AN2322+AK2319*AM2322)</f>
        <v>0</v>
      </c>
      <c r="AT2319" s="2">
        <f t="shared" ref="AT2319" si="24652">AH2319*AO2319+AJ2319*AO2322-AI2319*AP2319-AK2319*AP2322</f>
        <v>0</v>
      </c>
      <c r="AU2319" s="3">
        <f t="shared" ref="AU2319" si="24653">(AH2319*AP2319+AI2319*AO2319+AJ2319*AP2322+AK2319*AO2322)</f>
        <v>-1395.8796951078352</v>
      </c>
      <c r="AV2319" s="20"/>
      <c r="AW2319" s="11">
        <v>1</v>
      </c>
      <c r="AX2319" s="12">
        <v>0</v>
      </c>
      <c r="AY2319" s="13">
        <v>0</v>
      </c>
      <c r="AZ2319" s="40">
        <f t="shared" ref="AZ2319" si="24654">$B2319*$AX$4</f>
        <v>11.730556499999983</v>
      </c>
      <c r="BA2319" s="20"/>
      <c r="BB2319" s="1">
        <f t="shared" ref="BB2319" si="24655">AR2319*AW2319+AT2319*AW2322-AS2319*AX2319-AU2319*AX2322</f>
        <v>18102.621567084512</v>
      </c>
      <c r="BC2319" s="4">
        <f t="shared" ref="BC2319" si="24656">(AR2319*AX2319+AS2319*AW2319+AT2319*AX2322+AU2319*AW2322)</f>
        <v>0</v>
      </c>
      <c r="BD2319" s="2">
        <f t="shared" ref="BD2319" si="24657">AR2319*AY2319+AT2319*AY2322-AS2319*AZ2319-AU2319*AZ2322</f>
        <v>0</v>
      </c>
      <c r="BE2319" s="3">
        <f t="shared" ref="BE2319" si="24658">(AR2319*AZ2319+AS2319*AY2319+AT2319*AZ2322+AU2319*AY2322)</f>
        <v>210957.94539569525</v>
      </c>
      <c r="BF2319" s="20"/>
      <c r="BG2319" s="11">
        <v>1</v>
      </c>
      <c r="BH2319" s="12">
        <v>0</v>
      </c>
      <c r="BI2319" s="13">
        <v>0</v>
      </c>
      <c r="BJ2319" s="14">
        <v>0</v>
      </c>
      <c r="BK2319" s="20"/>
      <c r="BL2319" s="1">
        <f t="shared" ref="BL2319" si="24659">BB2319*BG2319+BD2319*BG2322-BC2319*BH2319-BE2319*BH2322</f>
        <v>-2589482.7225901373</v>
      </c>
      <c r="BM2319" s="4">
        <f t="shared" ref="BM2319" si="24660">(BB2319*BH2319+BC2319*BG2319+BD2319*BH2322+BE2319*BG2322)</f>
        <v>0</v>
      </c>
      <c r="BN2319" s="2">
        <f t="shared" ref="BN2319" si="24661">BB2319*BI2319+BD2319*BI2322-BC2319*BJ2319-BE2319*BJ2322</f>
        <v>0</v>
      </c>
      <c r="BO2319" s="3">
        <f t="shared" ref="BO2319" si="24662">(BB2319*BJ2319+BC2319*BI2319+BD2319*BJ2322+BE2319*BI2322)</f>
        <v>210957.94539569525</v>
      </c>
      <c r="BP2319" s="20"/>
      <c r="BQ2319" s="11">
        <v>1</v>
      </c>
      <c r="BR2319" s="12">
        <v>0</v>
      </c>
      <c r="BS2319" s="13">
        <v>0</v>
      </c>
      <c r="BT2319" s="40">
        <f t="shared" ref="BT2319" si="24663">$B2319*BR$4</f>
        <v>9.7752239999999855</v>
      </c>
      <c r="BU2319" s="20"/>
      <c r="BV2319" s="1">
        <f t="shared" ref="BV2319" si="24664">BL2319*BQ2319+BN2319*BQ2322-BM2319*BR2319-BO2319*BR2322</f>
        <v>-2589482.7225901373</v>
      </c>
      <c r="BW2319" s="4">
        <f t="shared" ref="BW2319" si="24665">(BL2319*BR2319+BM2319*BQ2319+BN2319*BR2322+BO2319*BQ2322)</f>
        <v>0</v>
      </c>
      <c r="BX2319" s="2">
        <f t="shared" ref="BX2319" si="24666">BL2319*BS2319+BN2319*BS2322-BM2319*BT2319-BO2319*BT2322</f>
        <v>0</v>
      </c>
      <c r="BY2319" s="3">
        <f t="shared" ref="BY2319" si="24667">(BL2319*BT2319+BM2319*BS2319+BN2319*BT2322+BO2319*BS2322)</f>
        <v>-25101815.712052718</v>
      </c>
      <c r="BZ2319" s="20"/>
      <c r="CA2319" s="11">
        <v>1</v>
      </c>
      <c r="CB2319" s="12">
        <v>0</v>
      </c>
      <c r="CC2319" s="13">
        <v>0</v>
      </c>
      <c r="CD2319" s="14">
        <v>0</v>
      </c>
      <c r="CE2319" s="20"/>
      <c r="CF2319" s="1">
        <f t="shared" ref="CF2319" si="24668">BV2319*CA2319+BX2319*CA2322-BW2319*CB2319-BY2319*CB2322</f>
        <v>137458266.27630562</v>
      </c>
      <c r="CG2319" s="4">
        <f t="shared" ref="CG2319" si="24669">(BV2319*CB2319+BW2319*CA2319+BX2319*CB2322+BY2319*CA2322)</f>
        <v>0</v>
      </c>
      <c r="CH2319" s="2">
        <f t="shared" ref="CH2319" si="24670">BV2319*CC2319+BX2319*CC2322-BW2319*CD2319-BY2319*CD2322</f>
        <v>0</v>
      </c>
      <c r="CI2319" s="3">
        <f t="shared" ref="CI2319" si="24671">(BV2319*CD2319+BW2319*CC2319+BX2319*CD2322+BY2319*CC2322)</f>
        <v>-25101815.712052718</v>
      </c>
      <c r="CJ2319" s="28"/>
      <c r="CK2319" s="11">
        <v>1</v>
      </c>
      <c r="CL2319" s="12">
        <v>0</v>
      </c>
      <c r="CM2319" s="13">
        <v>0</v>
      </c>
      <c r="CN2319" s="14">
        <v>0</v>
      </c>
      <c r="CP2319" s="1">
        <f t="shared" ref="CP2319" si="24672">CF2319*CK2319+CH2319*CK2322-CG2319*CL2319-CI2319*CL2322</f>
        <v>137458266.27630562</v>
      </c>
      <c r="CQ2319" s="4">
        <f t="shared" ref="CQ2319" si="24673">(CF2319*CL2319+CG2319*CK2319+CH2319*CL2322+CI2319*CK2322)</f>
        <v>-25101815.712052718</v>
      </c>
      <c r="CR2319" s="2">
        <f t="shared" ref="CR2319" si="24674">CF2319*CM2319+CH2319*CM2322-CG2319*CN2319-CI2319*CN2322</f>
        <v>0</v>
      </c>
      <c r="CS2319" s="3">
        <f t="shared" ref="CS2319" si="24675">(CF2319*CN2319+CG2319*CM2319+CH2319*CN2322+CI2319*CM2322)</f>
        <v>-25101815.712052718</v>
      </c>
      <c r="CU2319" s="29">
        <f t="shared" ref="CU2319" si="24676">20*LOG(((1+$CL$4)/$CL$4)/((CP2319+CP2322)^2+(CQ2319+CQ2322)^2)^0.5)</f>
        <v>-171.79706309161006</v>
      </c>
      <c r="CW2319" s="53">
        <f t="shared" ref="CW2319" si="24677">((CP2319^2+CQ2319^2)^0.5)/((CP2322^2+CQ2322^2)^0.5)</f>
        <v>0.18261408638455701</v>
      </c>
    </row>
    <row r="2320" spans="1:101" ht="18" customHeight="1" thickBot="1">
      <c r="D2320" s="11"/>
      <c r="E2320" s="13"/>
      <c r="F2320" s="13"/>
      <c r="G2320" s="15"/>
      <c r="H2320" s="10"/>
      <c r="I2320" s="11"/>
      <c r="J2320" s="13"/>
      <c r="K2320" s="13"/>
      <c r="L2320" s="15"/>
      <c r="N2320" s="5"/>
      <c r="Q2320" s="6"/>
      <c r="S2320" s="11"/>
      <c r="T2320" s="13"/>
      <c r="U2320" s="13"/>
      <c r="V2320" s="15"/>
      <c r="W2320" s="20"/>
      <c r="X2320" s="5"/>
      <c r="AA2320" s="6"/>
      <c r="AB2320" s="20"/>
      <c r="AC2320" s="11"/>
      <c r="AD2320" s="13"/>
      <c r="AE2320" s="13"/>
      <c r="AF2320" s="15"/>
      <c r="AG2320" s="20"/>
      <c r="AH2320" s="5"/>
      <c r="AK2320" s="6"/>
      <c r="AL2320" s="20"/>
      <c r="AM2320" s="11"/>
      <c r="AN2320" s="13"/>
      <c r="AO2320" s="13"/>
      <c r="AP2320" s="15"/>
      <c r="AR2320" s="5"/>
      <c r="AU2320" s="6"/>
      <c r="AW2320" s="11"/>
      <c r="AX2320" s="13"/>
      <c r="AY2320" s="13"/>
      <c r="AZ2320" s="15"/>
      <c r="BA2320" s="20"/>
      <c r="BB2320" s="5"/>
      <c r="BE2320" s="6"/>
      <c r="BG2320" s="11"/>
      <c r="BH2320" s="13"/>
      <c r="BI2320" s="13"/>
      <c r="BJ2320" s="15"/>
      <c r="BL2320" s="5"/>
      <c r="BO2320" s="6"/>
      <c r="BQ2320" s="11"/>
      <c r="BR2320" s="13"/>
      <c r="BS2320" s="13"/>
      <c r="BT2320" s="15"/>
      <c r="BU2320" s="20"/>
      <c r="BV2320" s="5"/>
      <c r="BY2320" s="6"/>
      <c r="CA2320" s="11"/>
      <c r="CB2320" s="13"/>
      <c r="CC2320" s="13"/>
      <c r="CD2320" s="15"/>
      <c r="CF2320" s="5"/>
      <c r="CI2320" s="6"/>
      <c r="CK2320" s="11"/>
      <c r="CL2320" s="13"/>
      <c r="CM2320" s="13"/>
      <c r="CN2320" s="15"/>
      <c r="CP2320" s="5"/>
      <c r="CS2320" s="6"/>
      <c r="CW2320" s="54"/>
    </row>
    <row r="2321" spans="1:101" ht="18" customHeight="1" thickBot="1">
      <c r="D2321" s="11" t="s">
        <v>101</v>
      </c>
      <c r="E2321" s="13"/>
      <c r="F2321" s="13" t="s">
        <v>102</v>
      </c>
      <c r="G2321" s="15"/>
      <c r="H2321" s="10"/>
      <c r="I2321" s="11" t="s">
        <v>106</v>
      </c>
      <c r="J2321" s="13"/>
      <c r="K2321" s="13" t="s">
        <v>105</v>
      </c>
      <c r="L2321" s="15"/>
      <c r="N2321" s="194" t="s">
        <v>16</v>
      </c>
      <c r="O2321" s="195"/>
      <c r="P2321" s="196" t="s">
        <v>17</v>
      </c>
      <c r="Q2321" s="197"/>
      <c r="S2321" s="11" t="s">
        <v>4</v>
      </c>
      <c r="T2321" s="13"/>
      <c r="U2321" s="13" t="s">
        <v>5</v>
      </c>
      <c r="V2321" s="15"/>
      <c r="W2321" s="20"/>
      <c r="X2321" s="194" t="s">
        <v>111</v>
      </c>
      <c r="Y2321" s="195"/>
      <c r="Z2321" s="196" t="s">
        <v>110</v>
      </c>
      <c r="AA2321" s="197"/>
      <c r="AB2321" s="20"/>
      <c r="AC2321" s="11" t="s">
        <v>18</v>
      </c>
      <c r="AD2321" s="13"/>
      <c r="AE2321" s="13" t="s">
        <v>19</v>
      </c>
      <c r="AF2321" s="15"/>
      <c r="AG2321" s="20"/>
      <c r="AH2321" s="194" t="s">
        <v>114</v>
      </c>
      <c r="AI2321" s="195"/>
      <c r="AJ2321" s="196" t="s">
        <v>115</v>
      </c>
      <c r="AK2321" s="197"/>
      <c r="AL2321" s="20"/>
      <c r="AM2321" s="11" t="s">
        <v>138</v>
      </c>
      <c r="AN2321" s="13"/>
      <c r="AO2321" s="13" t="s">
        <v>137</v>
      </c>
      <c r="AP2321" s="15"/>
      <c r="AR2321" s="194" t="s">
        <v>117</v>
      </c>
      <c r="AS2321" s="195"/>
      <c r="AT2321" s="196" t="s">
        <v>118</v>
      </c>
      <c r="AU2321" s="197"/>
      <c r="AV2321" s="36"/>
      <c r="AW2321" s="11" t="s">
        <v>142</v>
      </c>
      <c r="AX2321" s="13"/>
      <c r="AY2321" s="13" t="s">
        <v>141</v>
      </c>
      <c r="AZ2321" s="15"/>
      <c r="BA2321" s="20"/>
      <c r="BB2321" s="194" t="s">
        <v>122</v>
      </c>
      <c r="BC2321" s="195"/>
      <c r="BD2321" s="196" t="s">
        <v>121</v>
      </c>
      <c r="BE2321" s="197"/>
      <c r="BF2321" s="36"/>
      <c r="BG2321" s="11" t="s">
        <v>145</v>
      </c>
      <c r="BH2321" s="13"/>
      <c r="BI2321" s="13" t="s">
        <v>146</v>
      </c>
      <c r="BJ2321" s="15"/>
      <c r="BK2321" s="36"/>
      <c r="BL2321" s="194" t="s">
        <v>125</v>
      </c>
      <c r="BM2321" s="195"/>
      <c r="BN2321" s="196" t="s">
        <v>126</v>
      </c>
      <c r="BO2321" s="197"/>
      <c r="BP2321" s="36"/>
      <c r="BQ2321" s="11" t="s">
        <v>150</v>
      </c>
      <c r="BR2321" s="13"/>
      <c r="BS2321" s="13" t="s">
        <v>149</v>
      </c>
      <c r="BT2321" s="15"/>
      <c r="BU2321" s="20"/>
      <c r="BV2321" s="194" t="s">
        <v>129</v>
      </c>
      <c r="BW2321" s="195"/>
      <c r="BX2321" s="196" t="s">
        <v>130</v>
      </c>
      <c r="BY2321" s="197"/>
      <c r="BZ2321" s="36"/>
      <c r="CA2321" s="11" t="s">
        <v>154</v>
      </c>
      <c r="CB2321" s="13"/>
      <c r="CC2321" s="13" t="s">
        <v>153</v>
      </c>
      <c r="CD2321" s="15"/>
      <c r="CE2321" s="36"/>
      <c r="CF2321" s="194" t="s">
        <v>134</v>
      </c>
      <c r="CG2321" s="195"/>
      <c r="CH2321" s="196" t="s">
        <v>133</v>
      </c>
      <c r="CI2321" s="197"/>
      <c r="CK2321" s="11" t="s">
        <v>159</v>
      </c>
      <c r="CL2321" s="13"/>
      <c r="CM2321" s="13" t="s">
        <v>158</v>
      </c>
      <c r="CN2321" s="15"/>
      <c r="CP2321" s="109" t="s">
        <v>161</v>
      </c>
      <c r="CQ2321" s="110"/>
      <c r="CR2321" s="111" t="s">
        <v>162</v>
      </c>
      <c r="CS2321" s="112"/>
      <c r="CU2321" s="38" t="s">
        <v>29</v>
      </c>
      <c r="CW2321" s="55" t="s">
        <v>47</v>
      </c>
    </row>
    <row r="2322" spans="1:101" ht="18" customHeight="1" thickTop="1" thickBot="1">
      <c r="D2322" s="16">
        <v>0</v>
      </c>
      <c r="E2322" s="17">
        <f t="shared" ref="E2322" si="24678">$B2319*$E$4</f>
        <v>5.5791879999999914</v>
      </c>
      <c r="F2322" s="18">
        <v>1</v>
      </c>
      <c r="G2322" s="19">
        <v>0</v>
      </c>
      <c r="H2322" s="10"/>
      <c r="I2322" s="16">
        <v>0</v>
      </c>
      <c r="J2322" s="17">
        <v>0</v>
      </c>
      <c r="K2322" s="18">
        <v>1</v>
      </c>
      <c r="L2322" s="19">
        <v>0</v>
      </c>
      <c r="N2322" s="1">
        <f t="shared" ref="N2322" si="24679">D2322*I2319+F2322*I2322-E2322*J2319-G2322*J2322</f>
        <v>0</v>
      </c>
      <c r="O2322" s="4">
        <f t="shared" ref="O2322" si="24680">(D2322*J2319+E2322*I2319+F2322*J2322+G2322*I2322)</f>
        <v>5.5791879999999914</v>
      </c>
      <c r="P2322" s="2">
        <f t="shared" ref="P2322" si="24681">D2322*K2319+F2322*K2322-E2322*L2319-G2322*L2322</f>
        <v>-53.537812438111835</v>
      </c>
      <c r="Q2322" s="3">
        <f t="shared" ref="Q2322" si="24682">(D2322*L2319+E2322*K2319+F2322*L2322+G2322*K2322)</f>
        <v>0</v>
      </c>
      <c r="S2322" s="16">
        <v>0</v>
      </c>
      <c r="T2322" s="17">
        <f t="shared" ref="T2322" si="24683">$B2319*$T$4</f>
        <v>12.360687999999982</v>
      </c>
      <c r="U2322" s="18">
        <v>1</v>
      </c>
      <c r="V2322" s="19">
        <v>0</v>
      </c>
      <c r="W2322" s="20"/>
      <c r="X2322" s="1">
        <f t="shared" ref="X2322" si="24684">N2322*S2319+P2322*S2322-O2322*T2319-Q2322*T2322</f>
        <v>0</v>
      </c>
      <c r="Y2322" s="4">
        <f t="shared" ref="Y2322" si="24685">(N2322*T2319+O2322*S2319+P2322*T2322+Q2322*S2322)</f>
        <v>-656.18500775001871</v>
      </c>
      <c r="Z2322" s="2">
        <f t="shared" ref="Z2322" si="24686">N2322*U2319+P2322*U2322-O2322*V2319-Q2322*V2322</f>
        <v>-53.537812438111835</v>
      </c>
      <c r="AA2322" s="3">
        <f t="shared" ref="AA2322" si="24687">(N2322*V2319+O2322*U2319+P2322*V2322+Q2322*U2322)</f>
        <v>0</v>
      </c>
      <c r="AB2322" s="20"/>
      <c r="AC2322" s="16">
        <v>0</v>
      </c>
      <c r="AD2322" s="17">
        <v>0</v>
      </c>
      <c r="AE2322" s="18">
        <v>1</v>
      </c>
      <c r="AF2322" s="19">
        <v>0</v>
      </c>
      <c r="AG2322" s="20"/>
      <c r="AH2322" s="1">
        <f t="shared" ref="AH2322" si="24688">X2322*AC2319+Z2322*AC2322-Y2322*AD2319-AA2322*AD2322</f>
        <v>0</v>
      </c>
      <c r="AI2322" s="4">
        <f t="shared" ref="AI2322" si="24689">(X2322*AD2319+Y2322*AC2319+Z2322*AD2322+AA2322*AC2322)</f>
        <v>-656.18500775001871</v>
      </c>
      <c r="AJ2322" s="2">
        <f t="shared" ref="AJ2322" si="24690">X2322*AE2319+Z2322*AE2322-Y2322*AF2319-AA2322*AF2322</f>
        <v>7643.877495426409</v>
      </c>
      <c r="AK2322" s="3">
        <f t="shared" ref="AK2322" si="24691">(X2322*AF2319+Y2322*AE2319+Z2322*AF2322+AA2322*AE2322)</f>
        <v>0</v>
      </c>
      <c r="AL2322" s="20"/>
      <c r="AM2322" s="16">
        <v>0</v>
      </c>
      <c r="AN2322" s="17">
        <f t="shared" ref="AN2322" si="24692">$B2319*$AN$4</f>
        <v>13.054455999999981</v>
      </c>
      <c r="AO2322" s="18">
        <v>1</v>
      </c>
      <c r="AP2322" s="19">
        <v>0</v>
      </c>
      <c r="AR2322" s="1">
        <f t="shared" ref="AR2322" si="24693">AH2322*AM2319+AJ2322*AM2322-AI2322*AN2319-AK2322*AN2322</f>
        <v>0</v>
      </c>
      <c r="AS2322" s="4">
        <f t="shared" ref="AS2322" si="24694">(AH2322*AN2319+AI2322*AM2319+AJ2322*AN2322+AK2322*AM2322)</f>
        <v>99130.47742568409</v>
      </c>
      <c r="AT2322" s="2">
        <f t="shared" ref="AT2322" si="24695">AH2322*AO2319+AJ2322*AO2322-AI2322*AP2319-AK2322*AP2322</f>
        <v>7643.877495426409</v>
      </c>
      <c r="AU2322" s="3">
        <f t="shared" ref="AU2322" si="24696">(AH2322*AP2319+AI2322*AO2319+AJ2322*AP2322+AK2322*AO2322)</f>
        <v>0</v>
      </c>
      <c r="AV2322" s="20"/>
      <c r="AW2322" s="16">
        <v>0</v>
      </c>
      <c r="AX2322" s="17">
        <v>0</v>
      </c>
      <c r="AY2322" s="18">
        <v>1</v>
      </c>
      <c r="AZ2322" s="19">
        <v>0</v>
      </c>
      <c r="BA2322" s="20"/>
      <c r="BB2322" s="1">
        <f t="shared" ref="BB2322" si="24697">AR2322*AW2319+AT2322*AW2322-AS2322*AX2319-AU2322*AX2322</f>
        <v>0</v>
      </c>
      <c r="BC2322" s="4">
        <f t="shared" ref="BC2322" si="24698">(AR2322*AX2319+AS2322*AW2319+AT2322*AX2322+AU2322*AW2322)</f>
        <v>99130.47742568409</v>
      </c>
      <c r="BD2322" s="2">
        <f t="shared" ref="BD2322" si="24699">AR2322*AY2319+AT2322*AY2322-AS2322*AZ2319-AU2322*AZ2322</f>
        <v>-1155211.7888185335</v>
      </c>
      <c r="BE2322" s="3">
        <f t="shared" ref="BE2322" si="24700">(AR2322*AZ2319+AS2322*AY2319+AT2322*AZ2322+AU2322*AY2322)</f>
        <v>0</v>
      </c>
      <c r="BF2322" s="20"/>
      <c r="BG2322" s="16">
        <v>0</v>
      </c>
      <c r="BH2322" s="17">
        <f t="shared" ref="BH2322" si="24701">$B2319*$BH$4</f>
        <v>12.360687999999982</v>
      </c>
      <c r="BI2322" s="18">
        <v>1</v>
      </c>
      <c r="BJ2322" s="19">
        <v>0</v>
      </c>
      <c r="BK2322" s="20"/>
      <c r="BL2322" s="1">
        <f t="shared" ref="BL2322" si="24702">BB2322*BG2319+BD2322*BG2322-BC2322*BH2319-BE2322*BH2322</f>
        <v>0</v>
      </c>
      <c r="BM2322" s="4">
        <f t="shared" ref="BM2322" si="24703">(BB2322*BH2319+BC2322*BG2319+BD2322*BH2322+BE2322*BG2322)</f>
        <v>-14180082.018082077</v>
      </c>
      <c r="BN2322" s="2">
        <f t="shared" ref="BN2322" si="24704">BB2322*BI2319+BD2322*BI2322-BC2322*BJ2319-BE2322*BJ2322</f>
        <v>-1155211.7888185335</v>
      </c>
      <c r="BO2322" s="3">
        <f t="shared" ref="BO2322" si="24705">(BB2322*BJ2319+BC2322*BI2319+BD2322*BJ2322+BE2322*BI2322)</f>
        <v>0</v>
      </c>
      <c r="BP2322" s="20"/>
      <c r="BQ2322" s="16">
        <v>0</v>
      </c>
      <c r="BR2322" s="17">
        <v>0</v>
      </c>
      <c r="BS2322" s="18">
        <v>1</v>
      </c>
      <c r="BT2322" s="19">
        <v>0</v>
      </c>
      <c r="BU2322" s="20"/>
      <c r="BV2322" s="1">
        <f t="shared" ref="BV2322" si="24706">BL2322*BQ2319+BN2322*BQ2322-BM2322*BR2319-BO2322*BR2322</f>
        <v>0</v>
      </c>
      <c r="BW2322" s="4">
        <f t="shared" ref="BW2322" si="24707">(BL2322*BR2319+BM2322*BQ2319+BN2322*BR2322+BO2322*BQ2322)</f>
        <v>-14180082.018082077</v>
      </c>
      <c r="BX2322" s="2">
        <f t="shared" ref="BX2322" si="24708">BL2322*BS2319+BN2322*BS2322-BM2322*BT2319-BO2322*BT2322</f>
        <v>137458266.27630562</v>
      </c>
      <c r="BY2322" s="3">
        <f t="shared" ref="BY2322" si="24709">(BL2322*BT2319+BM2322*BS2319+BN2322*BT2322+BO2322*BS2322)</f>
        <v>0</v>
      </c>
      <c r="BZ2322" s="20"/>
      <c r="CA2322" s="16">
        <v>0</v>
      </c>
      <c r="CB2322" s="17">
        <f t="shared" ref="CB2322" si="24710">$B2319*$CB$4</f>
        <v>5.5791879999999914</v>
      </c>
      <c r="CC2322" s="18">
        <v>1</v>
      </c>
      <c r="CD2322" s="19">
        <v>0</v>
      </c>
      <c r="CE2322" s="20"/>
      <c r="CF2322" s="1">
        <f t="shared" ref="CF2322" si="24711">BV2322*CA2319+BX2322*CA2322-BW2322*CB2319-BY2322*CB2322</f>
        <v>0</v>
      </c>
      <c r="CG2322" s="4">
        <f t="shared" ref="CG2322" si="24712">(BV2322*CB2319+BW2322*CA2319+BX2322*CB2322+BY2322*CA2322)</f>
        <v>752725427.69148576</v>
      </c>
      <c r="CH2322" s="2">
        <f t="shared" ref="CH2322" si="24713">BV2322*CC2319+BX2322*CC2322-BW2322*CD2319-BY2322*CD2322</f>
        <v>137458266.27630562</v>
      </c>
      <c r="CI2322" s="3">
        <f t="shared" ref="CI2322" si="24714">(BV2322*CD2319+BW2322*CC2319+BX2322*CD2322+BY2322*CC2322)</f>
        <v>0</v>
      </c>
      <c r="CK2322" s="16">
        <f t="shared" ref="CK2322" si="24715">1/$CL$4</f>
        <v>1</v>
      </c>
      <c r="CL2322" s="17">
        <v>0</v>
      </c>
      <c r="CM2322" s="18">
        <v>1</v>
      </c>
      <c r="CN2322" s="19">
        <v>0</v>
      </c>
      <c r="CP2322" s="1">
        <f t="shared" ref="CP2322" si="24716">CF2322*CK2319+CH2322*CK2322-CG2322*CL2319-CI2322*CL2322</f>
        <v>137458266.27630562</v>
      </c>
      <c r="CQ2322" s="4">
        <f t="shared" ref="CQ2322" si="24717">(CF2322*CL2319+CG2322*CK2319+CH2322*CL2322+CI2322*CK2322)</f>
        <v>752725427.69148576</v>
      </c>
      <c r="CR2322" s="2">
        <f t="shared" ref="CR2322" si="24718">CF2322*CM2319+CH2322*CM2322-CG2322*CN2319-CI2322*CN2322</f>
        <v>137458266.27630562</v>
      </c>
      <c r="CS2322" s="3">
        <f t="shared" ref="CS2322" si="24719">(CF2322*CN2319+CG2322*CM2319+CH2322*CN2322+CI2322*CM2322)</f>
        <v>0</v>
      </c>
      <c r="CU2322" s="39">
        <f t="shared" ref="CU2322" si="24720">(180/PI())*ATAN(-1*(CQ2319/CP2319))</f>
        <v>10.348982986853169</v>
      </c>
      <c r="CW2322" s="56">
        <f t="shared" ref="CW2322" si="24721">20*LOG(((1-(10^(CU2319/20)^2)*(1-((1-CW2319)/(1+CW2319))^2))^0.5))</f>
        <v>0</v>
      </c>
    </row>
    <row r="2323" spans="1:101" ht="18" customHeight="1">
      <c r="E2323" s="20"/>
      <c r="F2323" s="20"/>
      <c r="G2323" s="20"/>
      <c r="H2323" s="20"/>
      <c r="I2323" s="20"/>
      <c r="J2323" s="20"/>
      <c r="K2323" s="20"/>
      <c r="L2323" s="20"/>
      <c r="M2323" s="20"/>
      <c r="N2323" s="20"/>
      <c r="O2323" s="20"/>
      <c r="P2323" s="20"/>
      <c r="Q2323" s="20"/>
      <c r="R2323" s="20"/>
      <c r="S2323" s="20"/>
      <c r="T2323" s="20"/>
      <c r="U2323" s="20"/>
      <c r="V2323" s="20"/>
      <c r="W2323" s="20"/>
      <c r="X2323" s="20"/>
      <c r="Y2323" s="20"/>
      <c r="Z2323" s="20"/>
      <c r="AA2323" s="20"/>
      <c r="AB2323" s="30"/>
      <c r="AC2323" s="20"/>
      <c r="AD2323" s="20"/>
      <c r="AE2323" s="20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</row>
    <row r="2324" spans="1:101" ht="18" customHeight="1"/>
    <row r="2325" spans="1:101" ht="18" customHeight="1" thickBot="1">
      <c r="A2325" s="23"/>
      <c r="B2325" s="23"/>
      <c r="C2325" s="23"/>
      <c r="D2325" s="20" t="s">
        <v>6</v>
      </c>
      <c r="E2325" s="20"/>
      <c r="F2325" s="20"/>
      <c r="G2325" s="20"/>
      <c r="H2325" s="20"/>
      <c r="I2325" s="20" t="s">
        <v>7</v>
      </c>
      <c r="J2325" s="20"/>
      <c r="K2325" s="20"/>
      <c r="L2325" s="20"/>
      <c r="M2325" s="23"/>
      <c r="N2325" s="23"/>
      <c r="O2325" s="24" t="s">
        <v>8</v>
      </c>
      <c r="P2325" s="23"/>
      <c r="Q2325" s="23"/>
      <c r="R2325" s="23"/>
      <c r="S2325" s="20"/>
      <c r="T2325" s="20" t="s">
        <v>9</v>
      </c>
      <c r="U2325" s="23"/>
      <c r="V2325" s="23"/>
      <c r="W2325" s="23"/>
      <c r="X2325" s="23"/>
      <c r="Y2325" s="24" t="s">
        <v>10</v>
      </c>
      <c r="Z2325" s="23"/>
      <c r="AA2325" s="23"/>
      <c r="AB2325" s="23"/>
      <c r="AC2325" s="24" t="s">
        <v>11</v>
      </c>
      <c r="AD2325" s="20"/>
      <c r="AE2325" s="20"/>
      <c r="AF2325" s="20"/>
      <c r="AG2325" s="20"/>
      <c r="AH2325" s="23"/>
      <c r="AI2325" s="24" t="s">
        <v>12</v>
      </c>
      <c r="AJ2325" s="23"/>
      <c r="AK2325" s="23"/>
      <c r="AL2325" s="20"/>
      <c r="AM2325" s="24" t="s">
        <v>21</v>
      </c>
      <c r="AN2325" s="20"/>
      <c r="AO2325" s="23"/>
      <c r="AP2325" s="23"/>
      <c r="AQ2325" s="23"/>
      <c r="AR2325" s="23"/>
      <c r="AS2325" s="24" t="s">
        <v>87</v>
      </c>
      <c r="AT2325" s="23"/>
      <c r="AU2325" s="23"/>
      <c r="AV2325" s="23"/>
      <c r="AW2325" s="24" t="s">
        <v>22</v>
      </c>
      <c r="AX2325" s="20"/>
      <c r="AY2325" s="20"/>
      <c r="AZ2325" s="20"/>
      <c r="BA2325" s="20"/>
      <c r="BB2325" s="23"/>
      <c r="BC2325" s="24" t="s">
        <v>13</v>
      </c>
      <c r="BD2325" s="23"/>
      <c r="BE2325" s="23"/>
      <c r="BF2325" s="23"/>
      <c r="BG2325" s="24" t="s">
        <v>23</v>
      </c>
      <c r="BH2325" s="20"/>
      <c r="BI2325" s="23"/>
      <c r="BJ2325" s="23"/>
      <c r="BK2325" s="23"/>
      <c r="BL2325" s="23"/>
      <c r="BM2325" s="24" t="s">
        <v>24</v>
      </c>
      <c r="BN2325" s="23"/>
      <c r="BO2325" s="23"/>
      <c r="BP2325" s="23"/>
      <c r="BQ2325" s="24" t="s">
        <v>22</v>
      </c>
      <c r="BR2325" s="20"/>
      <c r="BS2325" s="20"/>
      <c r="BT2325" s="20"/>
      <c r="BU2325" s="20"/>
      <c r="BV2325" s="23"/>
      <c r="BW2325" s="24" t="s">
        <v>25</v>
      </c>
      <c r="BX2325" s="23"/>
      <c r="BY2325" s="23"/>
      <c r="BZ2325" s="23"/>
      <c r="CA2325" s="24" t="s">
        <v>23</v>
      </c>
      <c r="CB2325" s="20"/>
      <c r="CC2325" s="23"/>
      <c r="CD2325" s="23"/>
      <c r="CE2325" s="23"/>
      <c r="CF2325" s="23"/>
      <c r="CG2325" s="24" t="s">
        <v>88</v>
      </c>
      <c r="CH2325" s="23"/>
      <c r="CI2325" s="23"/>
      <c r="CJ2325" s="23"/>
      <c r="CK2325" s="24" t="s">
        <v>155</v>
      </c>
      <c r="CL2325" s="24"/>
      <c r="CM2325" s="23"/>
      <c r="CN2325" s="23"/>
      <c r="CO2325" s="23"/>
      <c r="CP2325" s="23"/>
      <c r="CQ2325" s="24" t="s">
        <v>89</v>
      </c>
      <c r="CR2325" s="23"/>
      <c r="CS2325" s="23"/>
    </row>
    <row r="2326" spans="1:101" ht="18" customHeight="1" thickBot="1">
      <c r="A2326" s="23"/>
      <c r="B2326" s="33"/>
      <c r="C2326" s="23"/>
      <c r="D2326" s="7" t="s">
        <v>99</v>
      </c>
      <c r="E2326" s="8"/>
      <c r="F2326" s="8" t="s">
        <v>100</v>
      </c>
      <c r="G2326" s="9"/>
      <c r="H2326" s="10"/>
      <c r="I2326" s="7" t="s">
        <v>103</v>
      </c>
      <c r="J2326" s="8"/>
      <c r="K2326" s="8" t="s">
        <v>104</v>
      </c>
      <c r="L2326" s="9"/>
      <c r="M2326" s="23"/>
      <c r="N2326" s="194" t="s">
        <v>74</v>
      </c>
      <c r="O2326" s="195"/>
      <c r="P2326" s="196" t="s">
        <v>75</v>
      </c>
      <c r="Q2326" s="197"/>
      <c r="R2326" s="23"/>
      <c r="S2326" s="7" t="s">
        <v>2</v>
      </c>
      <c r="T2326" s="8"/>
      <c r="U2326" s="8" t="s">
        <v>3</v>
      </c>
      <c r="V2326" s="9"/>
      <c r="W2326" s="20"/>
      <c r="X2326" s="194" t="s">
        <v>108</v>
      </c>
      <c r="Y2326" s="195"/>
      <c r="Z2326" s="196" t="s">
        <v>109</v>
      </c>
      <c r="AA2326" s="197"/>
      <c r="AB2326" s="20"/>
      <c r="AC2326" s="7" t="s">
        <v>107</v>
      </c>
      <c r="AD2326" s="8"/>
      <c r="AE2326" s="8" t="s">
        <v>14</v>
      </c>
      <c r="AF2326" s="9"/>
      <c r="AG2326" s="20"/>
      <c r="AH2326" s="194" t="s">
        <v>112</v>
      </c>
      <c r="AI2326" s="195"/>
      <c r="AJ2326" s="196" t="s">
        <v>113</v>
      </c>
      <c r="AK2326" s="197"/>
      <c r="AL2326" s="20"/>
      <c r="AM2326" s="106" t="s">
        <v>135</v>
      </c>
      <c r="AN2326" s="107"/>
      <c r="AO2326" s="107" t="s">
        <v>136</v>
      </c>
      <c r="AP2326" s="108"/>
      <c r="AQ2326" s="23"/>
      <c r="AR2326" s="194" t="s">
        <v>116</v>
      </c>
      <c r="AS2326" s="195"/>
      <c r="AT2326" s="196" t="s">
        <v>0</v>
      </c>
      <c r="AU2326" s="197"/>
      <c r="AV2326" s="36"/>
      <c r="AW2326" s="7" t="s">
        <v>139</v>
      </c>
      <c r="AX2326" s="8"/>
      <c r="AY2326" s="8" t="s">
        <v>140</v>
      </c>
      <c r="AZ2326" s="9"/>
      <c r="BA2326" s="20"/>
      <c r="BB2326" s="194" t="s">
        <v>119</v>
      </c>
      <c r="BC2326" s="195"/>
      <c r="BD2326" s="196" t="s">
        <v>120</v>
      </c>
      <c r="BE2326" s="197"/>
      <c r="BF2326" s="36"/>
      <c r="BG2326" s="190" t="s">
        <v>143</v>
      </c>
      <c r="BH2326" s="191"/>
      <c r="BI2326" s="192" t="s">
        <v>144</v>
      </c>
      <c r="BJ2326" s="193"/>
      <c r="BK2326" s="36"/>
      <c r="BL2326" s="194" t="s">
        <v>123</v>
      </c>
      <c r="BM2326" s="195"/>
      <c r="BN2326" s="196" t="s">
        <v>124</v>
      </c>
      <c r="BO2326" s="197"/>
      <c r="BP2326" s="36"/>
      <c r="BQ2326" s="7" t="s">
        <v>147</v>
      </c>
      <c r="BR2326" s="8"/>
      <c r="BS2326" s="8" t="s">
        <v>148</v>
      </c>
      <c r="BT2326" s="9"/>
      <c r="BU2326" s="20"/>
      <c r="BV2326" s="194" t="s">
        <v>127</v>
      </c>
      <c r="BW2326" s="195"/>
      <c r="BX2326" s="196" t="s">
        <v>128</v>
      </c>
      <c r="BY2326" s="197"/>
      <c r="BZ2326" s="36"/>
      <c r="CA2326" s="7" t="s">
        <v>151</v>
      </c>
      <c r="CB2326" s="8"/>
      <c r="CC2326" s="8" t="s">
        <v>152</v>
      </c>
      <c r="CD2326" s="9"/>
      <c r="CE2326" s="36"/>
      <c r="CF2326" s="194" t="s">
        <v>131</v>
      </c>
      <c r="CG2326" s="195"/>
      <c r="CH2326" s="196" t="s">
        <v>132</v>
      </c>
      <c r="CI2326" s="197"/>
      <c r="CJ2326" s="23"/>
      <c r="CK2326" s="7" t="s">
        <v>156</v>
      </c>
      <c r="CL2326" s="8"/>
      <c r="CM2326" s="8" t="s">
        <v>157</v>
      </c>
      <c r="CN2326" s="9"/>
      <c r="CO2326" s="23"/>
      <c r="CP2326" s="194" t="s">
        <v>160</v>
      </c>
      <c r="CQ2326" s="195"/>
      <c r="CR2326" s="196" t="s">
        <v>132</v>
      </c>
      <c r="CS2326" s="197"/>
      <c r="CU2326" s="26" t="s">
        <v>15</v>
      </c>
      <c r="CW2326" s="52" t="s">
        <v>46</v>
      </c>
    </row>
    <row r="2327" spans="1:101" ht="18" customHeight="1" thickTop="1" thickBot="1">
      <c r="B2327" s="34">
        <v>6.8999999999999897</v>
      </c>
      <c r="D2327" s="11">
        <v>1</v>
      </c>
      <c r="E2327" s="12">
        <v>0</v>
      </c>
      <c r="F2327" s="13">
        <v>0</v>
      </c>
      <c r="G2327" s="14">
        <v>0</v>
      </c>
      <c r="H2327" s="10"/>
      <c r="I2327" s="11">
        <v>1</v>
      </c>
      <c r="J2327" s="12">
        <v>0</v>
      </c>
      <c r="K2327" s="13">
        <v>0</v>
      </c>
      <c r="L2327" s="40">
        <f t="shared" ref="L2327" si="24722">$B2327*$J$4</f>
        <v>9.8465759999999865</v>
      </c>
      <c r="N2327" s="1">
        <f t="shared" ref="N2327" si="24723">D2327*I2327+F2327*I2330-E2327*J2327-G2327*J2330</f>
        <v>1</v>
      </c>
      <c r="O2327" s="4">
        <f t="shared" ref="O2327" si="24724">(D2327*J2327+E2327*I2327+F2327*J2330+G2327*I2330)</f>
        <v>0</v>
      </c>
      <c r="P2327" s="2">
        <f t="shared" ref="P2327" si="24725">D2327*K2327+F2327*K2330-E2327*L2327-G2327*L2330</f>
        <v>0</v>
      </c>
      <c r="Q2327" s="3">
        <f t="shared" ref="Q2327" si="24726">(D2327*L2327+E2327*K2327+F2327*L2330+G2327*K2330)</f>
        <v>9.8465759999999865</v>
      </c>
      <c r="S2327" s="11">
        <v>1</v>
      </c>
      <c r="T2327" s="12">
        <v>0</v>
      </c>
      <c r="U2327" s="13">
        <v>0</v>
      </c>
      <c r="V2327" s="13">
        <v>0</v>
      </c>
      <c r="W2327" s="20"/>
      <c r="X2327" s="1">
        <f t="shared" ref="X2327" si="24727">N2327*S2327+P2327*S2330-O2327*T2327-Q2327*T2330</f>
        <v>-121.59885127731164</v>
      </c>
      <c r="Y2327" s="4">
        <f t="shared" ref="Y2327" si="24728">(N2327*T2327+O2327*S2327+P2327*T2330+Q2327*S2330)</f>
        <v>0</v>
      </c>
      <c r="Z2327" s="2">
        <f t="shared" ref="Z2327" si="24729">N2327*U2327+P2327*U2330-O2327*V2327-Q2327*V2330</f>
        <v>0</v>
      </c>
      <c r="AA2327" s="3">
        <f t="shared" ref="AA2327" si="24730">(N2327*V2327+O2327*U2327+P2327*V2330+Q2327*U2330)</f>
        <v>9.8465759999999865</v>
      </c>
      <c r="AB2327" s="20"/>
      <c r="AC2327" s="11">
        <v>1</v>
      </c>
      <c r="AD2327" s="12">
        <v>0</v>
      </c>
      <c r="AE2327" s="13">
        <v>0</v>
      </c>
      <c r="AF2327" s="40">
        <f t="shared" ref="AF2327" si="24731">$B2327*$AD$4</f>
        <v>11.816180999999983</v>
      </c>
      <c r="AG2327" s="20"/>
      <c r="AH2327" s="1">
        <f t="shared" ref="AH2327" si="24732">X2327*AC2327+Z2327*AC2330-Y2327*AD2327-AA2327*AD2330</f>
        <v>-121.59885127731164</v>
      </c>
      <c r="AI2327" s="4">
        <f t="shared" ref="AI2327" si="24733">(X2327*AD2327+Y2327*AC2327+Z2327*AD2330+AA2327*AC2330)</f>
        <v>0</v>
      </c>
      <c r="AJ2327" s="2">
        <f t="shared" ref="AJ2327" si="24734">X2327*AE2327+Z2327*AE2330-Y2327*AF2327-AA2327*AF2330</f>
        <v>0</v>
      </c>
      <c r="AK2327" s="3">
        <f t="shared" ref="AK2327" si="24735">(X2327*AF2327+Y2327*AE2327+Z2327*AF2330+AA2327*AE2330)</f>
        <v>-1426.9874600847934</v>
      </c>
      <c r="AL2327" s="20"/>
      <c r="AM2327" s="11">
        <v>1</v>
      </c>
      <c r="AN2327" s="12">
        <v>0</v>
      </c>
      <c r="AO2327" s="13">
        <v>0</v>
      </c>
      <c r="AP2327" s="14">
        <v>0</v>
      </c>
      <c r="AR2327" s="1">
        <f t="shared" ref="AR2327" si="24736">AH2327*AM2327+AJ2327*AM2330-AI2327*AN2327-AK2327*AN2330</f>
        <v>18642.920940047909</v>
      </c>
      <c r="AS2327" s="4">
        <f t="shared" ref="AS2327" si="24737">(AH2327*AN2327+AI2327*AM2327+AJ2327*AN2330+AK2327*AM2330)</f>
        <v>0</v>
      </c>
      <c r="AT2327" s="2">
        <f t="shared" ref="AT2327" si="24738">AH2327*AO2327+AJ2327*AO2330-AI2327*AP2327-AK2327*AP2330</f>
        <v>0</v>
      </c>
      <c r="AU2327" s="3">
        <f t="shared" ref="AU2327" si="24739">(AH2327*AP2327+AI2327*AO2327+AJ2327*AP2330+AK2327*AO2330)</f>
        <v>-1426.9874600847934</v>
      </c>
      <c r="AV2327" s="20"/>
      <c r="AW2327" s="11">
        <v>1</v>
      </c>
      <c r="AX2327" s="12">
        <v>0</v>
      </c>
      <c r="AY2327" s="13">
        <v>0</v>
      </c>
      <c r="AZ2327" s="40">
        <f t="shared" ref="AZ2327" si="24740">$B2327*$AX$4</f>
        <v>11.816180999999983</v>
      </c>
      <c r="BA2327" s="20"/>
      <c r="BB2327" s="1">
        <f t="shared" ref="BB2327" si="24741">AR2327*AW2327+AT2327*AW2330-AS2327*AX2327-AU2327*AX2330</f>
        <v>18642.920940047909</v>
      </c>
      <c r="BC2327" s="4">
        <f t="shared" ref="BC2327" si="24742">(AR2327*AX2327+AS2327*AW2327+AT2327*AX2330+AU2327*AW2330)</f>
        <v>0</v>
      </c>
      <c r="BD2327" s="2">
        <f t="shared" ref="BD2327" si="24743">AR2327*AY2327+AT2327*AY2330-AS2327*AZ2327-AU2327*AZ2330</f>
        <v>0</v>
      </c>
      <c r="BE2327" s="3">
        <f t="shared" ref="BE2327" si="24744">(AR2327*AZ2327+AS2327*AY2327+AT2327*AZ2330+AU2327*AY2330)</f>
        <v>218861.14073621112</v>
      </c>
      <c r="BF2327" s="20"/>
      <c r="BG2327" s="11">
        <v>1</v>
      </c>
      <c r="BH2327" s="12">
        <v>0</v>
      </c>
      <c r="BI2327" s="13">
        <v>0</v>
      </c>
      <c r="BJ2327" s="14">
        <v>0</v>
      </c>
      <c r="BK2327" s="20"/>
      <c r="BL2327" s="1">
        <f t="shared" ref="BL2327" si="24745">BB2327*BG2327+BD2327*BG2330-BC2327*BH2327-BE2327*BH2330</f>
        <v>-2706377.8825861276</v>
      </c>
      <c r="BM2327" s="4">
        <f t="shared" ref="BM2327" si="24746">(BB2327*BH2327+BC2327*BG2327+BD2327*BH2330+BE2327*BG2330)</f>
        <v>0</v>
      </c>
      <c r="BN2327" s="2">
        <f t="shared" ref="BN2327" si="24747">BB2327*BI2327+BD2327*BI2330-BC2327*BJ2327-BE2327*BJ2330</f>
        <v>0</v>
      </c>
      <c r="BO2327" s="3">
        <f t="shared" ref="BO2327" si="24748">(BB2327*BJ2327+BC2327*BI2327+BD2327*BJ2330+BE2327*BI2330)</f>
        <v>218861.14073621112</v>
      </c>
      <c r="BP2327" s="20"/>
      <c r="BQ2327" s="11">
        <v>1</v>
      </c>
      <c r="BR2327" s="12">
        <v>0</v>
      </c>
      <c r="BS2327" s="13">
        <v>0</v>
      </c>
      <c r="BT2327" s="40">
        <f t="shared" ref="BT2327" si="24749">$B2327*BR$4</f>
        <v>9.8465759999999865</v>
      </c>
      <c r="BU2327" s="20"/>
      <c r="BV2327" s="1">
        <f t="shared" ref="BV2327" si="24750">BL2327*BQ2327+BN2327*BQ2330-BM2327*BR2327-BO2327*BR2330</f>
        <v>-2706377.8825861276</v>
      </c>
      <c r="BW2327" s="4">
        <f t="shared" ref="BW2327" si="24751">(BL2327*BR2327+BM2327*BQ2327+BN2327*BR2330+BO2327*BQ2330)</f>
        <v>0</v>
      </c>
      <c r="BX2327" s="2">
        <f t="shared" ref="BX2327" si="24752">BL2327*BS2327+BN2327*BS2330-BM2327*BT2327-BO2327*BT2330</f>
        <v>0</v>
      </c>
      <c r="BY2327" s="3">
        <f t="shared" ref="BY2327" si="24753">(BL2327*BT2327+BM2327*BS2327+BN2327*BT2330+BO2327*BS2330)</f>
        <v>-26429694.364867136</v>
      </c>
      <c r="BZ2327" s="20"/>
      <c r="CA2327" s="11">
        <v>1</v>
      </c>
      <c r="CB2327" s="12">
        <v>0</v>
      </c>
      <c r="CC2327" s="13">
        <v>0</v>
      </c>
      <c r="CD2327" s="14">
        <v>0</v>
      </c>
      <c r="CE2327" s="20"/>
      <c r="CF2327" s="1">
        <f t="shared" ref="CF2327" si="24754">BV2327*CA2327+BX2327*CA2330-BW2327*CB2327-BY2327*CB2330</f>
        <v>145826178.63486284</v>
      </c>
      <c r="CG2327" s="4">
        <f t="shared" ref="CG2327" si="24755">(BV2327*CB2327+BW2327*CA2327+BX2327*CB2330+BY2327*CA2330)</f>
        <v>0</v>
      </c>
      <c r="CH2327" s="2">
        <f t="shared" ref="CH2327" si="24756">BV2327*CC2327+BX2327*CC2330-BW2327*CD2327-BY2327*CD2330</f>
        <v>0</v>
      </c>
      <c r="CI2327" s="3">
        <f t="shared" ref="CI2327" si="24757">(BV2327*CD2327+BW2327*CC2327+BX2327*CD2330+BY2327*CC2330)</f>
        <v>-26429694.364867136</v>
      </c>
      <c r="CJ2327" s="28"/>
      <c r="CK2327" s="11">
        <v>1</v>
      </c>
      <c r="CL2327" s="12">
        <v>0</v>
      </c>
      <c r="CM2327" s="13">
        <v>0</v>
      </c>
      <c r="CN2327" s="14">
        <v>0</v>
      </c>
      <c r="CP2327" s="1">
        <f t="shared" ref="CP2327" si="24758">CF2327*CK2327+CH2327*CK2330-CG2327*CL2327-CI2327*CL2330</f>
        <v>145826178.63486284</v>
      </c>
      <c r="CQ2327" s="4">
        <f t="shared" ref="CQ2327" si="24759">(CF2327*CL2327+CG2327*CK2327+CH2327*CL2330+CI2327*CK2330)</f>
        <v>-26429694.364867136</v>
      </c>
      <c r="CR2327" s="2">
        <f t="shared" ref="CR2327" si="24760">CF2327*CM2327+CH2327*CM2330-CG2327*CN2327-CI2327*CN2330</f>
        <v>0</v>
      </c>
      <c r="CS2327" s="3">
        <f t="shared" ref="CS2327" si="24761">(CF2327*CN2327+CG2327*CM2327+CH2327*CN2330+CI2327*CM2330)</f>
        <v>-26429694.364867136</v>
      </c>
      <c r="CU2327" s="29">
        <f t="shared" ref="CU2327" si="24762">20*LOG(((1+$CL$4)/$CL$4)/((CP2327+CP2330)^2+(CQ2327+CQ2330)^2)^0.5)</f>
        <v>-172.37170810980561</v>
      </c>
      <c r="CW2327" s="53">
        <f t="shared" ref="CW2327" si="24763">((CP2327^2+CQ2327^2)^0.5)/((CP2330^2+CQ2330^2)^0.5)</f>
        <v>0.1812410817610807</v>
      </c>
    </row>
    <row r="2328" spans="1:101" ht="18" customHeight="1" thickBot="1">
      <c r="D2328" s="11"/>
      <c r="E2328" s="13"/>
      <c r="F2328" s="13"/>
      <c r="G2328" s="15"/>
      <c r="H2328" s="10"/>
      <c r="I2328" s="11"/>
      <c r="J2328" s="13"/>
      <c r="K2328" s="13"/>
      <c r="L2328" s="15"/>
      <c r="N2328" s="5"/>
      <c r="Q2328" s="6"/>
      <c r="S2328" s="11"/>
      <c r="T2328" s="13"/>
      <c r="U2328" s="13"/>
      <c r="V2328" s="15"/>
      <c r="W2328" s="20"/>
      <c r="X2328" s="5"/>
      <c r="AA2328" s="6"/>
      <c r="AB2328" s="20"/>
      <c r="AC2328" s="11"/>
      <c r="AD2328" s="13"/>
      <c r="AE2328" s="13"/>
      <c r="AF2328" s="15"/>
      <c r="AG2328" s="20"/>
      <c r="AH2328" s="5"/>
      <c r="AK2328" s="6"/>
      <c r="AL2328" s="20"/>
      <c r="AM2328" s="11"/>
      <c r="AN2328" s="13"/>
      <c r="AO2328" s="13"/>
      <c r="AP2328" s="15"/>
      <c r="AR2328" s="5"/>
      <c r="AU2328" s="6"/>
      <c r="AW2328" s="11"/>
      <c r="AX2328" s="13"/>
      <c r="AY2328" s="13"/>
      <c r="AZ2328" s="15"/>
      <c r="BA2328" s="20"/>
      <c r="BB2328" s="5"/>
      <c r="BE2328" s="6"/>
      <c r="BG2328" s="11"/>
      <c r="BH2328" s="13"/>
      <c r="BI2328" s="13"/>
      <c r="BJ2328" s="15"/>
      <c r="BL2328" s="5"/>
      <c r="BO2328" s="6"/>
      <c r="BQ2328" s="11"/>
      <c r="BR2328" s="13"/>
      <c r="BS2328" s="13"/>
      <c r="BT2328" s="15"/>
      <c r="BU2328" s="20"/>
      <c r="BV2328" s="5"/>
      <c r="BY2328" s="6"/>
      <c r="CA2328" s="11"/>
      <c r="CB2328" s="13"/>
      <c r="CC2328" s="13"/>
      <c r="CD2328" s="15"/>
      <c r="CF2328" s="5"/>
      <c r="CI2328" s="6"/>
      <c r="CK2328" s="11"/>
      <c r="CL2328" s="13"/>
      <c r="CM2328" s="13"/>
      <c r="CN2328" s="15"/>
      <c r="CP2328" s="5"/>
      <c r="CS2328" s="6"/>
      <c r="CW2328" s="54"/>
    </row>
    <row r="2329" spans="1:101" ht="18" customHeight="1" thickBot="1">
      <c r="D2329" s="11" t="s">
        <v>101</v>
      </c>
      <c r="E2329" s="13"/>
      <c r="F2329" s="13" t="s">
        <v>102</v>
      </c>
      <c r="G2329" s="15"/>
      <c r="H2329" s="10"/>
      <c r="I2329" s="11" t="s">
        <v>106</v>
      </c>
      <c r="J2329" s="13"/>
      <c r="K2329" s="13" t="s">
        <v>105</v>
      </c>
      <c r="L2329" s="15"/>
      <c r="N2329" s="194" t="s">
        <v>16</v>
      </c>
      <c r="O2329" s="195"/>
      <c r="P2329" s="196" t="s">
        <v>17</v>
      </c>
      <c r="Q2329" s="197"/>
      <c r="S2329" s="11" t="s">
        <v>4</v>
      </c>
      <c r="T2329" s="13"/>
      <c r="U2329" s="13" t="s">
        <v>5</v>
      </c>
      <c r="V2329" s="15"/>
      <c r="W2329" s="20"/>
      <c r="X2329" s="194" t="s">
        <v>111</v>
      </c>
      <c r="Y2329" s="195"/>
      <c r="Z2329" s="196" t="s">
        <v>110</v>
      </c>
      <c r="AA2329" s="197"/>
      <c r="AB2329" s="20"/>
      <c r="AC2329" s="11" t="s">
        <v>18</v>
      </c>
      <c r="AD2329" s="13"/>
      <c r="AE2329" s="13" t="s">
        <v>19</v>
      </c>
      <c r="AF2329" s="15"/>
      <c r="AG2329" s="20"/>
      <c r="AH2329" s="194" t="s">
        <v>114</v>
      </c>
      <c r="AI2329" s="195"/>
      <c r="AJ2329" s="196" t="s">
        <v>115</v>
      </c>
      <c r="AK2329" s="197"/>
      <c r="AL2329" s="20"/>
      <c r="AM2329" s="11" t="s">
        <v>138</v>
      </c>
      <c r="AN2329" s="13"/>
      <c r="AO2329" s="13" t="s">
        <v>137</v>
      </c>
      <c r="AP2329" s="15"/>
      <c r="AR2329" s="194" t="s">
        <v>117</v>
      </c>
      <c r="AS2329" s="195"/>
      <c r="AT2329" s="196" t="s">
        <v>118</v>
      </c>
      <c r="AU2329" s="197"/>
      <c r="AV2329" s="36"/>
      <c r="AW2329" s="11" t="s">
        <v>142</v>
      </c>
      <c r="AX2329" s="13"/>
      <c r="AY2329" s="13" t="s">
        <v>141</v>
      </c>
      <c r="AZ2329" s="15"/>
      <c r="BA2329" s="20"/>
      <c r="BB2329" s="194" t="s">
        <v>122</v>
      </c>
      <c r="BC2329" s="195"/>
      <c r="BD2329" s="196" t="s">
        <v>121</v>
      </c>
      <c r="BE2329" s="197"/>
      <c r="BF2329" s="36"/>
      <c r="BG2329" s="11" t="s">
        <v>145</v>
      </c>
      <c r="BH2329" s="13"/>
      <c r="BI2329" s="13" t="s">
        <v>146</v>
      </c>
      <c r="BJ2329" s="15"/>
      <c r="BK2329" s="36"/>
      <c r="BL2329" s="194" t="s">
        <v>125</v>
      </c>
      <c r="BM2329" s="195"/>
      <c r="BN2329" s="196" t="s">
        <v>126</v>
      </c>
      <c r="BO2329" s="197"/>
      <c r="BP2329" s="36"/>
      <c r="BQ2329" s="11" t="s">
        <v>150</v>
      </c>
      <c r="BR2329" s="13"/>
      <c r="BS2329" s="13" t="s">
        <v>149</v>
      </c>
      <c r="BT2329" s="15"/>
      <c r="BU2329" s="20"/>
      <c r="BV2329" s="194" t="s">
        <v>129</v>
      </c>
      <c r="BW2329" s="195"/>
      <c r="BX2329" s="196" t="s">
        <v>130</v>
      </c>
      <c r="BY2329" s="197"/>
      <c r="BZ2329" s="36"/>
      <c r="CA2329" s="11" t="s">
        <v>154</v>
      </c>
      <c r="CB2329" s="13"/>
      <c r="CC2329" s="13" t="s">
        <v>153</v>
      </c>
      <c r="CD2329" s="15"/>
      <c r="CE2329" s="36"/>
      <c r="CF2329" s="194" t="s">
        <v>134</v>
      </c>
      <c r="CG2329" s="195"/>
      <c r="CH2329" s="196" t="s">
        <v>133</v>
      </c>
      <c r="CI2329" s="197"/>
      <c r="CK2329" s="11" t="s">
        <v>159</v>
      </c>
      <c r="CL2329" s="13"/>
      <c r="CM2329" s="13" t="s">
        <v>158</v>
      </c>
      <c r="CN2329" s="15"/>
      <c r="CP2329" s="109" t="s">
        <v>161</v>
      </c>
      <c r="CQ2329" s="110"/>
      <c r="CR2329" s="111" t="s">
        <v>162</v>
      </c>
      <c r="CS2329" s="112"/>
      <c r="CU2329" s="38" t="s">
        <v>29</v>
      </c>
      <c r="CW2329" s="55" t="s">
        <v>47</v>
      </c>
    </row>
    <row r="2330" spans="1:101" ht="18" customHeight="1" thickTop="1" thickBot="1">
      <c r="D2330" s="16">
        <v>0</v>
      </c>
      <c r="E2330" s="17">
        <f t="shared" ref="E2330" si="24764">$B2327*$E$4</f>
        <v>5.6199119999999914</v>
      </c>
      <c r="F2330" s="18">
        <v>1</v>
      </c>
      <c r="G2330" s="19">
        <v>0</v>
      </c>
      <c r="H2330" s="10"/>
      <c r="I2330" s="16">
        <v>0</v>
      </c>
      <c r="J2330" s="17">
        <v>0</v>
      </c>
      <c r="K2330" s="18">
        <v>1</v>
      </c>
      <c r="L2330" s="19">
        <v>0</v>
      </c>
      <c r="N2330" s="1">
        <f t="shared" ref="N2330" si="24765">D2330*I2327+F2330*I2330-E2330*J2327-G2330*J2330</f>
        <v>0</v>
      </c>
      <c r="O2330" s="4">
        <f t="shared" ref="O2330" si="24766">(D2330*J2327+E2330*I2327+F2330*J2330+G2330*I2330)</f>
        <v>5.6199119999999914</v>
      </c>
      <c r="P2330" s="2">
        <f t="shared" ref="P2330" si="24767">D2330*K2327+F2330*K2330-E2330*L2327-G2330*L2330</f>
        <v>-54.336890621311838</v>
      </c>
      <c r="Q2330" s="3">
        <f t="shared" ref="Q2330" si="24768">(D2330*L2327+E2330*K2327+F2330*L2330+G2330*K2330)</f>
        <v>0</v>
      </c>
      <c r="S2330" s="16">
        <v>0</v>
      </c>
      <c r="T2330" s="17">
        <f t="shared" ref="T2330" si="24769">$B2327*$T$4</f>
        <v>12.450911999999981</v>
      </c>
      <c r="U2330" s="18">
        <v>1</v>
      </c>
      <c r="V2330" s="19">
        <v>0</v>
      </c>
      <c r="W2330" s="20"/>
      <c r="X2330" s="1">
        <f t="shared" ref="X2330" si="24770">N2330*S2327+P2330*S2330-O2330*T2327-Q2330*T2330</f>
        <v>0</v>
      </c>
      <c r="Y2330" s="4">
        <f t="shared" ref="Y2330" si="24771">(N2330*T2327+O2330*S2327+P2330*T2330+Q2330*S2330)</f>
        <v>-670.92393147957796</v>
      </c>
      <c r="Z2330" s="2">
        <f t="shared" ref="Z2330" si="24772">N2330*U2327+P2330*U2330-O2330*V2327-Q2330*V2330</f>
        <v>-54.336890621311838</v>
      </c>
      <c r="AA2330" s="3">
        <f t="shared" ref="AA2330" si="24773">(N2330*V2327+O2330*U2327+P2330*V2330+Q2330*U2330)</f>
        <v>0</v>
      </c>
      <c r="AB2330" s="20"/>
      <c r="AC2330" s="16">
        <v>0</v>
      </c>
      <c r="AD2330" s="17">
        <v>0</v>
      </c>
      <c r="AE2330" s="18">
        <v>1</v>
      </c>
      <c r="AF2330" s="19">
        <v>0</v>
      </c>
      <c r="AG2330" s="20"/>
      <c r="AH2330" s="1">
        <f t="shared" ref="AH2330" si="24774">X2330*AC2327+Z2330*AC2330-Y2330*AD2327-AA2330*AD2330</f>
        <v>0</v>
      </c>
      <c r="AI2330" s="4">
        <f t="shared" ref="AI2330" si="24775">(X2330*AD2327+Y2330*AC2327+Z2330*AD2330+AA2330*AC2330)</f>
        <v>-670.92393147957796</v>
      </c>
      <c r="AJ2330" s="2">
        <f t="shared" ref="AJ2330" si="24776">X2330*AE2327+Z2330*AE2330-Y2330*AF2327-AA2330*AF2330</f>
        <v>7873.4217209729677</v>
      </c>
      <c r="AK2330" s="3">
        <f t="shared" ref="AK2330" si="24777">(X2330*AF2327+Y2330*AE2327+Z2330*AF2330+AA2330*AE2330)</f>
        <v>0</v>
      </c>
      <c r="AL2330" s="20"/>
      <c r="AM2330" s="16">
        <v>0</v>
      </c>
      <c r="AN2330" s="17">
        <f t="shared" ref="AN2330" si="24778">$B2327*$AN$4</f>
        <v>13.149743999999979</v>
      </c>
      <c r="AO2330" s="18">
        <v>1</v>
      </c>
      <c r="AP2330" s="19">
        <v>0</v>
      </c>
      <c r="AR2330" s="1">
        <f t="shared" ref="AR2330" si="24779">AH2330*AM2327+AJ2330*AM2330-AI2330*AN2327-AK2330*AN2330</f>
        <v>0</v>
      </c>
      <c r="AS2330" s="4">
        <f t="shared" ref="AS2330" si="24780">(AH2330*AN2327+AI2330*AM2327+AJ2330*AN2330+AK2330*AM2330)</f>
        <v>102862.5561033542</v>
      </c>
      <c r="AT2330" s="2">
        <f t="shared" ref="AT2330" si="24781">AH2330*AO2327+AJ2330*AO2330-AI2330*AP2327-AK2330*AP2330</f>
        <v>7873.4217209729677</v>
      </c>
      <c r="AU2330" s="3">
        <f t="shared" ref="AU2330" si="24782">(AH2330*AP2327+AI2330*AO2327+AJ2330*AP2330+AK2330*AO2330)</f>
        <v>0</v>
      </c>
      <c r="AV2330" s="20"/>
      <c r="AW2330" s="16">
        <v>0</v>
      </c>
      <c r="AX2330" s="17">
        <v>0</v>
      </c>
      <c r="AY2330" s="18">
        <v>1</v>
      </c>
      <c r="AZ2330" s="19">
        <v>0</v>
      </c>
      <c r="BA2330" s="20"/>
      <c r="BB2330" s="1">
        <f t="shared" ref="BB2330" si="24783">AR2330*AW2327+AT2330*AW2330-AS2330*AX2327-AU2330*AX2330</f>
        <v>0</v>
      </c>
      <c r="BC2330" s="4">
        <f t="shared" ref="BC2330" si="24784">(AR2330*AX2327+AS2330*AW2327+AT2330*AX2330+AU2330*AW2330)</f>
        <v>102862.5561033542</v>
      </c>
      <c r="BD2330" s="2">
        <f t="shared" ref="BD2330" si="24785">AR2330*AY2327+AT2330*AY2330-AS2330*AZ2327-AU2330*AZ2330</f>
        <v>-1207569.1593189132</v>
      </c>
      <c r="BE2330" s="3">
        <f t="shared" ref="BE2330" si="24786">(AR2330*AZ2327+AS2330*AY2327+AT2330*AZ2330+AU2330*AY2330)</f>
        <v>0</v>
      </c>
      <c r="BF2330" s="20"/>
      <c r="BG2330" s="16">
        <v>0</v>
      </c>
      <c r="BH2330" s="17">
        <f t="shared" ref="BH2330" si="24787">$B2327*$BH$4</f>
        <v>12.450911999999981</v>
      </c>
      <c r="BI2330" s="18">
        <v>1</v>
      </c>
      <c r="BJ2330" s="19">
        <v>0</v>
      </c>
      <c r="BK2330" s="20"/>
      <c r="BL2330" s="1">
        <f t="shared" ref="BL2330" si="24788">BB2330*BG2327+BD2330*BG2330-BC2330*BH2327-BE2330*BH2330</f>
        <v>0</v>
      </c>
      <c r="BM2330" s="4">
        <f t="shared" ref="BM2330" si="24789">(BB2330*BH2327+BC2330*BG2327+BD2330*BH2330+BE2330*BG2330)</f>
        <v>-14932474.780490391</v>
      </c>
      <c r="BN2330" s="2">
        <f t="shared" ref="BN2330" si="24790">BB2330*BI2327+BD2330*BI2330-BC2330*BJ2327-BE2330*BJ2330</f>
        <v>-1207569.1593189132</v>
      </c>
      <c r="BO2330" s="3">
        <f t="shared" ref="BO2330" si="24791">(BB2330*BJ2327+BC2330*BI2327+BD2330*BJ2330+BE2330*BI2330)</f>
        <v>0</v>
      </c>
      <c r="BP2330" s="20"/>
      <c r="BQ2330" s="16">
        <v>0</v>
      </c>
      <c r="BR2330" s="17">
        <v>0</v>
      </c>
      <c r="BS2330" s="18">
        <v>1</v>
      </c>
      <c r="BT2330" s="19">
        <v>0</v>
      </c>
      <c r="BU2330" s="20"/>
      <c r="BV2330" s="1">
        <f t="shared" ref="BV2330" si="24792">BL2330*BQ2327+BN2330*BQ2330-BM2330*BR2327-BO2330*BR2330</f>
        <v>0</v>
      </c>
      <c r="BW2330" s="4">
        <f t="shared" ref="BW2330" si="24793">(BL2330*BR2327+BM2330*BQ2327+BN2330*BR2330+BO2330*BQ2330)</f>
        <v>-14932474.780490391</v>
      </c>
      <c r="BX2330" s="2">
        <f t="shared" ref="BX2330" si="24794">BL2330*BS2327+BN2330*BS2330-BM2330*BT2327-BO2330*BT2330</f>
        <v>145826178.63486284</v>
      </c>
      <c r="BY2330" s="3">
        <f t="shared" ref="BY2330" si="24795">(BL2330*BT2327+BM2330*BS2327+BN2330*BT2330+BO2330*BS2330)</f>
        <v>0</v>
      </c>
      <c r="BZ2330" s="20"/>
      <c r="CA2330" s="16">
        <v>0</v>
      </c>
      <c r="CB2330" s="17">
        <f t="shared" ref="CB2330" si="24796">$B2327*$CB$4</f>
        <v>5.6199119999999914</v>
      </c>
      <c r="CC2330" s="18">
        <v>1</v>
      </c>
      <c r="CD2330" s="19">
        <v>0</v>
      </c>
      <c r="CE2330" s="20"/>
      <c r="CF2330" s="1">
        <f t="shared" ref="CF2330" si="24797">BV2330*CA2327+BX2330*CA2330-BW2330*CB2327-BY2330*CB2330</f>
        <v>0</v>
      </c>
      <c r="CG2330" s="4">
        <f t="shared" ref="CG2330" si="24798">(BV2330*CB2327+BW2330*CA2327+BX2330*CB2330+BY2330*CA2330)</f>
        <v>804597816.4437176</v>
      </c>
      <c r="CH2330" s="2">
        <f t="shared" ref="CH2330" si="24799">BV2330*CC2327+BX2330*CC2330-BW2330*CD2327-BY2330*CD2330</f>
        <v>145826178.63486284</v>
      </c>
      <c r="CI2330" s="3">
        <f t="shared" ref="CI2330" si="24800">(BV2330*CD2327+BW2330*CC2327+BX2330*CD2330+BY2330*CC2330)</f>
        <v>0</v>
      </c>
      <c r="CK2330" s="16">
        <f t="shared" ref="CK2330" si="24801">1/$CL$4</f>
        <v>1</v>
      </c>
      <c r="CL2330" s="17">
        <v>0</v>
      </c>
      <c r="CM2330" s="18">
        <v>1</v>
      </c>
      <c r="CN2330" s="19">
        <v>0</v>
      </c>
      <c r="CP2330" s="1">
        <f t="shared" ref="CP2330" si="24802">CF2330*CK2327+CH2330*CK2330-CG2330*CL2327-CI2330*CL2330</f>
        <v>145826178.63486284</v>
      </c>
      <c r="CQ2330" s="4">
        <f t="shared" ref="CQ2330" si="24803">(CF2330*CL2327+CG2330*CK2327+CH2330*CL2330+CI2330*CK2330)</f>
        <v>804597816.4437176</v>
      </c>
      <c r="CR2330" s="2">
        <f t="shared" ref="CR2330" si="24804">CF2330*CM2327+CH2330*CM2330-CG2330*CN2327-CI2330*CN2330</f>
        <v>145826178.63486284</v>
      </c>
      <c r="CS2330" s="3">
        <f t="shared" ref="CS2330" si="24805">(CF2330*CN2327+CG2330*CM2327+CH2330*CN2330+CI2330*CM2330)</f>
        <v>0</v>
      </c>
      <c r="CU2330" s="39">
        <f t="shared" ref="CU2330" si="24806">(180/PI())*ATAN(-1*(CQ2327/CP2327))</f>
        <v>10.272835915892312</v>
      </c>
      <c r="CW2330" s="56">
        <f t="shared" ref="CW2330" si="24807">20*LOG(((1-(10^(CU2327/20)^2)*(1-((1-CW2327)/(1+CW2327))^2))^0.5))</f>
        <v>0</v>
      </c>
    </row>
    <row r="2331" spans="1:101" ht="18" customHeight="1">
      <c r="E2331" s="20"/>
      <c r="F2331" s="20"/>
      <c r="G2331" s="20"/>
      <c r="H2331" s="20"/>
      <c r="I2331" s="20"/>
      <c r="J2331" s="20"/>
      <c r="K2331" s="20"/>
      <c r="L2331" s="20"/>
      <c r="M2331" s="20"/>
      <c r="N2331" s="20"/>
      <c r="O2331" s="20"/>
      <c r="P2331" s="20"/>
      <c r="Q2331" s="20"/>
      <c r="R2331" s="20"/>
      <c r="S2331" s="20"/>
      <c r="T2331" s="20"/>
      <c r="U2331" s="20"/>
      <c r="V2331" s="20"/>
      <c r="W2331" s="20"/>
      <c r="X2331" s="20"/>
      <c r="Y2331" s="20"/>
      <c r="Z2331" s="20"/>
      <c r="AA2331" s="20"/>
      <c r="AB2331" s="30"/>
      <c r="AC2331" s="20"/>
      <c r="AD2331" s="20"/>
      <c r="AE2331" s="20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</row>
    <row r="2332" spans="1:101" ht="18" customHeight="1"/>
    <row r="2333" spans="1:101" ht="18" customHeight="1" thickBot="1">
      <c r="A2333" s="23"/>
      <c r="B2333" s="23"/>
      <c r="C2333" s="23"/>
      <c r="D2333" s="20" t="s">
        <v>6</v>
      </c>
      <c r="E2333" s="20"/>
      <c r="F2333" s="20"/>
      <c r="G2333" s="20"/>
      <c r="H2333" s="20"/>
      <c r="I2333" s="20" t="s">
        <v>7</v>
      </c>
      <c r="J2333" s="20"/>
      <c r="K2333" s="20"/>
      <c r="L2333" s="20"/>
      <c r="M2333" s="23"/>
      <c r="N2333" s="23"/>
      <c r="O2333" s="24" t="s">
        <v>8</v>
      </c>
      <c r="P2333" s="23"/>
      <c r="Q2333" s="23"/>
      <c r="R2333" s="23"/>
      <c r="S2333" s="20"/>
      <c r="T2333" s="20" t="s">
        <v>9</v>
      </c>
      <c r="U2333" s="23"/>
      <c r="V2333" s="23"/>
      <c r="W2333" s="23"/>
      <c r="X2333" s="23"/>
      <c r="Y2333" s="24" t="s">
        <v>10</v>
      </c>
      <c r="Z2333" s="23"/>
      <c r="AA2333" s="23"/>
      <c r="AB2333" s="23"/>
      <c r="AC2333" s="24" t="s">
        <v>11</v>
      </c>
      <c r="AD2333" s="20"/>
      <c r="AE2333" s="20"/>
      <c r="AF2333" s="20"/>
      <c r="AG2333" s="20"/>
      <c r="AH2333" s="23"/>
      <c r="AI2333" s="24" t="s">
        <v>12</v>
      </c>
      <c r="AJ2333" s="23"/>
      <c r="AK2333" s="23"/>
      <c r="AL2333" s="20"/>
      <c r="AM2333" s="24" t="s">
        <v>21</v>
      </c>
      <c r="AN2333" s="20"/>
      <c r="AO2333" s="23"/>
      <c r="AP2333" s="23"/>
      <c r="AQ2333" s="23"/>
      <c r="AR2333" s="23"/>
      <c r="AS2333" s="24" t="s">
        <v>87</v>
      </c>
      <c r="AT2333" s="23"/>
      <c r="AU2333" s="23"/>
      <c r="AV2333" s="23"/>
      <c r="AW2333" s="24" t="s">
        <v>22</v>
      </c>
      <c r="AX2333" s="20"/>
      <c r="AY2333" s="20"/>
      <c r="AZ2333" s="20"/>
      <c r="BA2333" s="20"/>
      <c r="BB2333" s="23"/>
      <c r="BC2333" s="24" t="s">
        <v>13</v>
      </c>
      <c r="BD2333" s="23"/>
      <c r="BE2333" s="23"/>
      <c r="BF2333" s="23"/>
      <c r="BG2333" s="24" t="s">
        <v>23</v>
      </c>
      <c r="BH2333" s="20"/>
      <c r="BI2333" s="23"/>
      <c r="BJ2333" s="23"/>
      <c r="BK2333" s="23"/>
      <c r="BL2333" s="23"/>
      <c r="BM2333" s="24" t="s">
        <v>24</v>
      </c>
      <c r="BN2333" s="23"/>
      <c r="BO2333" s="23"/>
      <c r="BP2333" s="23"/>
      <c r="BQ2333" s="24" t="s">
        <v>22</v>
      </c>
      <c r="BR2333" s="20"/>
      <c r="BS2333" s="20"/>
      <c r="BT2333" s="20"/>
      <c r="BU2333" s="20"/>
      <c r="BV2333" s="23"/>
      <c r="BW2333" s="24" t="s">
        <v>25</v>
      </c>
      <c r="BX2333" s="23"/>
      <c r="BY2333" s="23"/>
      <c r="BZ2333" s="23"/>
      <c r="CA2333" s="24" t="s">
        <v>23</v>
      </c>
      <c r="CB2333" s="20"/>
      <c r="CC2333" s="23"/>
      <c r="CD2333" s="23"/>
      <c r="CE2333" s="23"/>
      <c r="CF2333" s="23"/>
      <c r="CG2333" s="24" t="s">
        <v>88</v>
      </c>
      <c r="CH2333" s="23"/>
      <c r="CI2333" s="23"/>
      <c r="CJ2333" s="23"/>
      <c r="CK2333" s="24" t="s">
        <v>155</v>
      </c>
      <c r="CL2333" s="24"/>
      <c r="CM2333" s="23"/>
      <c r="CN2333" s="23"/>
      <c r="CO2333" s="23"/>
      <c r="CP2333" s="23"/>
      <c r="CQ2333" s="24" t="s">
        <v>89</v>
      </c>
      <c r="CR2333" s="23"/>
      <c r="CS2333" s="23"/>
    </row>
    <row r="2334" spans="1:101" ht="18" customHeight="1" thickBot="1">
      <c r="A2334" s="23"/>
      <c r="B2334" s="33"/>
      <c r="C2334" s="23"/>
      <c r="D2334" s="7" t="s">
        <v>99</v>
      </c>
      <c r="E2334" s="8"/>
      <c r="F2334" s="8" t="s">
        <v>100</v>
      </c>
      <c r="G2334" s="9"/>
      <c r="H2334" s="10"/>
      <c r="I2334" s="7" t="s">
        <v>103</v>
      </c>
      <c r="J2334" s="8"/>
      <c r="K2334" s="8" t="s">
        <v>104</v>
      </c>
      <c r="L2334" s="9"/>
      <c r="M2334" s="23"/>
      <c r="N2334" s="194" t="s">
        <v>74</v>
      </c>
      <c r="O2334" s="195"/>
      <c r="P2334" s="196" t="s">
        <v>75</v>
      </c>
      <c r="Q2334" s="197"/>
      <c r="R2334" s="23"/>
      <c r="S2334" s="7" t="s">
        <v>2</v>
      </c>
      <c r="T2334" s="8"/>
      <c r="U2334" s="8" t="s">
        <v>3</v>
      </c>
      <c r="V2334" s="9"/>
      <c r="W2334" s="20"/>
      <c r="X2334" s="194" t="s">
        <v>108</v>
      </c>
      <c r="Y2334" s="195"/>
      <c r="Z2334" s="196" t="s">
        <v>109</v>
      </c>
      <c r="AA2334" s="197"/>
      <c r="AB2334" s="20"/>
      <c r="AC2334" s="7" t="s">
        <v>107</v>
      </c>
      <c r="AD2334" s="8"/>
      <c r="AE2334" s="8" t="s">
        <v>14</v>
      </c>
      <c r="AF2334" s="9"/>
      <c r="AG2334" s="20"/>
      <c r="AH2334" s="194" t="s">
        <v>112</v>
      </c>
      <c r="AI2334" s="195"/>
      <c r="AJ2334" s="196" t="s">
        <v>113</v>
      </c>
      <c r="AK2334" s="197"/>
      <c r="AL2334" s="20"/>
      <c r="AM2334" s="106" t="s">
        <v>135</v>
      </c>
      <c r="AN2334" s="107"/>
      <c r="AO2334" s="107" t="s">
        <v>136</v>
      </c>
      <c r="AP2334" s="108"/>
      <c r="AQ2334" s="23"/>
      <c r="AR2334" s="194" t="s">
        <v>116</v>
      </c>
      <c r="AS2334" s="195"/>
      <c r="AT2334" s="196" t="s">
        <v>0</v>
      </c>
      <c r="AU2334" s="197"/>
      <c r="AV2334" s="36"/>
      <c r="AW2334" s="7" t="s">
        <v>139</v>
      </c>
      <c r="AX2334" s="8"/>
      <c r="AY2334" s="8" t="s">
        <v>140</v>
      </c>
      <c r="AZ2334" s="9"/>
      <c r="BA2334" s="20"/>
      <c r="BB2334" s="194" t="s">
        <v>119</v>
      </c>
      <c r="BC2334" s="195"/>
      <c r="BD2334" s="196" t="s">
        <v>120</v>
      </c>
      <c r="BE2334" s="197"/>
      <c r="BF2334" s="36"/>
      <c r="BG2334" s="190" t="s">
        <v>143</v>
      </c>
      <c r="BH2334" s="191"/>
      <c r="BI2334" s="192" t="s">
        <v>144</v>
      </c>
      <c r="BJ2334" s="193"/>
      <c r="BK2334" s="36"/>
      <c r="BL2334" s="194" t="s">
        <v>123</v>
      </c>
      <c r="BM2334" s="195"/>
      <c r="BN2334" s="196" t="s">
        <v>124</v>
      </c>
      <c r="BO2334" s="197"/>
      <c r="BP2334" s="36"/>
      <c r="BQ2334" s="7" t="s">
        <v>147</v>
      </c>
      <c r="BR2334" s="8"/>
      <c r="BS2334" s="8" t="s">
        <v>148</v>
      </c>
      <c r="BT2334" s="9"/>
      <c r="BU2334" s="20"/>
      <c r="BV2334" s="194" t="s">
        <v>127</v>
      </c>
      <c r="BW2334" s="195"/>
      <c r="BX2334" s="196" t="s">
        <v>128</v>
      </c>
      <c r="BY2334" s="197"/>
      <c r="BZ2334" s="36"/>
      <c r="CA2334" s="7" t="s">
        <v>151</v>
      </c>
      <c r="CB2334" s="8"/>
      <c r="CC2334" s="8" t="s">
        <v>152</v>
      </c>
      <c r="CD2334" s="9"/>
      <c r="CE2334" s="36"/>
      <c r="CF2334" s="194" t="s">
        <v>131</v>
      </c>
      <c r="CG2334" s="195"/>
      <c r="CH2334" s="196" t="s">
        <v>132</v>
      </c>
      <c r="CI2334" s="197"/>
      <c r="CJ2334" s="23"/>
      <c r="CK2334" s="7" t="s">
        <v>156</v>
      </c>
      <c r="CL2334" s="8"/>
      <c r="CM2334" s="8" t="s">
        <v>157</v>
      </c>
      <c r="CN2334" s="9"/>
      <c r="CO2334" s="23"/>
      <c r="CP2334" s="194" t="s">
        <v>160</v>
      </c>
      <c r="CQ2334" s="195"/>
      <c r="CR2334" s="196" t="s">
        <v>132</v>
      </c>
      <c r="CS2334" s="197"/>
      <c r="CU2334" s="26" t="s">
        <v>15</v>
      </c>
      <c r="CW2334" s="52" t="s">
        <v>46</v>
      </c>
    </row>
    <row r="2335" spans="1:101" ht="18" customHeight="1" thickTop="1" thickBot="1">
      <c r="B2335" s="34">
        <v>6.9499999999999904</v>
      </c>
      <c r="D2335" s="11">
        <v>1</v>
      </c>
      <c r="E2335" s="12">
        <v>0</v>
      </c>
      <c r="F2335" s="13">
        <v>0</v>
      </c>
      <c r="G2335" s="14">
        <v>0</v>
      </c>
      <c r="H2335" s="10"/>
      <c r="I2335" s="11">
        <v>1</v>
      </c>
      <c r="J2335" s="12">
        <v>0</v>
      </c>
      <c r="K2335" s="13">
        <v>0</v>
      </c>
      <c r="L2335" s="40">
        <f t="shared" ref="L2335" si="24808">$B2335*$J$4</f>
        <v>9.9179279999999874</v>
      </c>
      <c r="N2335" s="1">
        <f t="shared" ref="N2335" si="24809">D2335*I2335+F2335*I2338-E2335*J2335-G2335*J2338</f>
        <v>1</v>
      </c>
      <c r="O2335" s="4">
        <f t="shared" ref="O2335" si="24810">(D2335*J2335+E2335*I2335+F2335*J2338+G2335*I2338)</f>
        <v>0</v>
      </c>
      <c r="P2335" s="2">
        <f t="shared" ref="P2335" si="24811">D2335*K2335+F2335*K2338-E2335*L2335-G2335*L2338</f>
        <v>0</v>
      </c>
      <c r="Q2335" s="3">
        <f t="shared" ref="Q2335" si="24812">(D2335*L2335+E2335*K2335+F2335*L2338+G2335*K2338)</f>
        <v>9.9179279999999874</v>
      </c>
      <c r="S2335" s="11">
        <v>1</v>
      </c>
      <c r="T2335" s="12">
        <v>0</v>
      </c>
      <c r="U2335" s="13">
        <v>0</v>
      </c>
      <c r="V2335" s="13">
        <v>0</v>
      </c>
      <c r="W2335" s="20"/>
      <c r="X2335" s="1">
        <f t="shared" ref="X2335" si="24813">N2335*S2335+P2335*S2338-O2335*T2335-Q2335*T2338</f>
        <v>-123.38208388620768</v>
      </c>
      <c r="Y2335" s="4">
        <f t="shared" ref="Y2335" si="24814">(N2335*T2335+O2335*S2335+P2335*T2338+Q2335*S2338)</f>
        <v>0</v>
      </c>
      <c r="Z2335" s="2">
        <f t="shared" ref="Z2335" si="24815">N2335*U2335+P2335*U2338-O2335*V2335-Q2335*V2338</f>
        <v>0</v>
      </c>
      <c r="AA2335" s="3">
        <f t="shared" ref="AA2335" si="24816">(N2335*V2335+O2335*U2335+P2335*V2338+Q2335*U2338)</f>
        <v>9.9179279999999874</v>
      </c>
      <c r="AB2335" s="20"/>
      <c r="AC2335" s="11">
        <v>1</v>
      </c>
      <c r="AD2335" s="12">
        <v>0</v>
      </c>
      <c r="AE2335" s="13">
        <v>0</v>
      </c>
      <c r="AF2335" s="40">
        <f t="shared" ref="AF2335" si="24817">$B2335*$AD$4</f>
        <v>11.901805499999984</v>
      </c>
      <c r="AG2335" s="20"/>
      <c r="AH2335" s="1">
        <f t="shared" ref="AH2335" si="24818">X2335*AC2335+Z2335*AC2338-Y2335*AD2335-AA2335*AD2338</f>
        <v>-123.38208388620768</v>
      </c>
      <c r="AI2335" s="4">
        <f t="shared" ref="AI2335" si="24819">(X2335*AD2335+Y2335*AC2335+Z2335*AD2338+AA2335*AC2338)</f>
        <v>0</v>
      </c>
      <c r="AJ2335" s="2">
        <f t="shared" ref="AJ2335" si="24820">X2335*AE2335+Z2335*AE2338-Y2335*AF2335-AA2335*AF2338</f>
        <v>0</v>
      </c>
      <c r="AK2335" s="3">
        <f t="shared" ref="AK2335" si="24821">(X2335*AF2335+Y2335*AE2335+Z2335*AF2338+AA2335*AE2338)</f>
        <v>-1458.551636598326</v>
      </c>
      <c r="AL2335" s="20"/>
      <c r="AM2335" s="11">
        <v>1</v>
      </c>
      <c r="AN2335" s="12">
        <v>0</v>
      </c>
      <c r="AO2335" s="13">
        <v>0</v>
      </c>
      <c r="AP2335" s="14">
        <v>0</v>
      </c>
      <c r="AR2335" s="1">
        <f t="shared" ref="AR2335" si="24822">AH2335*AM2335+AJ2335*AM2338-AI2335*AN2335-AK2335*AN2338</f>
        <v>19195.181016510964</v>
      </c>
      <c r="AS2335" s="4">
        <f t="shared" ref="AS2335" si="24823">(AH2335*AN2335+AI2335*AM2335+AJ2335*AN2338+AK2335*AM2338)</f>
        <v>0</v>
      </c>
      <c r="AT2335" s="2">
        <f t="shared" ref="AT2335" si="24824">AH2335*AO2335+AJ2335*AO2338-AI2335*AP2335-AK2335*AP2338</f>
        <v>0</v>
      </c>
      <c r="AU2335" s="3">
        <f t="shared" ref="AU2335" si="24825">(AH2335*AP2335+AI2335*AO2335+AJ2335*AP2338+AK2335*AO2338)</f>
        <v>-1458.551636598326</v>
      </c>
      <c r="AV2335" s="20"/>
      <c r="AW2335" s="11">
        <v>1</v>
      </c>
      <c r="AX2335" s="12">
        <v>0</v>
      </c>
      <c r="AY2335" s="13">
        <v>0</v>
      </c>
      <c r="AZ2335" s="40">
        <f t="shared" ref="AZ2335" si="24826">$B2335*$AX$4</f>
        <v>11.901805499999984</v>
      </c>
      <c r="BA2335" s="20"/>
      <c r="BB2335" s="1">
        <f t="shared" ref="BB2335" si="24827">AR2335*AW2335+AT2335*AW2338-AS2335*AX2335-AU2335*AX2338</f>
        <v>19195.181016510964</v>
      </c>
      <c r="BC2335" s="4">
        <f t="shared" ref="BC2335" si="24828">(AR2335*AX2335+AS2335*AW2335+AT2335*AX2338+AU2335*AW2338)</f>
        <v>0</v>
      </c>
      <c r="BD2335" s="2">
        <f t="shared" ref="BD2335" si="24829">AR2335*AY2335+AT2335*AY2338-AS2335*AZ2335-AU2335*AZ2338</f>
        <v>0</v>
      </c>
      <c r="BE2335" s="3">
        <f t="shared" ref="BE2335" si="24830">(AR2335*AZ2335+AS2335*AY2335+AT2335*AZ2338+AU2335*AY2338)</f>
        <v>226998.75935920715</v>
      </c>
      <c r="BF2335" s="20"/>
      <c r="BG2335" s="11">
        <v>1</v>
      </c>
      <c r="BH2335" s="12">
        <v>0</v>
      </c>
      <c r="BI2335" s="13">
        <v>0</v>
      </c>
      <c r="BJ2335" s="14">
        <v>0</v>
      </c>
      <c r="BK2335" s="20"/>
      <c r="BL2335" s="1">
        <f t="shared" ref="BL2335" si="24831">BB2335*BG2335+BD2335*BG2338-BC2335*BH2335-BE2335*BH2338</f>
        <v>-2827627.1319385753</v>
      </c>
      <c r="BM2335" s="4">
        <f t="shared" ref="BM2335" si="24832">(BB2335*BH2335+BC2335*BG2335+BD2335*BH2338+BE2335*BG2338)</f>
        <v>0</v>
      </c>
      <c r="BN2335" s="2">
        <f t="shared" ref="BN2335" si="24833">BB2335*BI2335+BD2335*BI2338-BC2335*BJ2335-BE2335*BJ2338</f>
        <v>0</v>
      </c>
      <c r="BO2335" s="3">
        <f t="shared" ref="BO2335" si="24834">(BB2335*BJ2335+BC2335*BI2335+BD2335*BJ2338+BE2335*BI2338)</f>
        <v>226998.75935920715</v>
      </c>
      <c r="BP2335" s="20"/>
      <c r="BQ2335" s="11">
        <v>1</v>
      </c>
      <c r="BR2335" s="12">
        <v>0</v>
      </c>
      <c r="BS2335" s="13">
        <v>0</v>
      </c>
      <c r="BT2335" s="40">
        <f t="shared" ref="BT2335" si="24835">$B2335*BR$4</f>
        <v>9.9179279999999874</v>
      </c>
      <c r="BU2335" s="20"/>
      <c r="BV2335" s="1">
        <f t="shared" ref="BV2335" si="24836">BL2335*BQ2335+BN2335*BQ2338-BM2335*BR2335-BO2335*BR2338</f>
        <v>-2827627.1319385753</v>
      </c>
      <c r="BW2335" s="4">
        <f t="shared" ref="BW2335" si="24837">(BL2335*BR2335+BM2335*BQ2335+BN2335*BR2338+BO2335*BQ2338)</f>
        <v>0</v>
      </c>
      <c r="BX2335" s="2">
        <f t="shared" ref="BX2335" si="24838">BL2335*BS2335+BN2335*BS2338-BM2335*BT2335-BO2335*BT2338</f>
        <v>0</v>
      </c>
      <c r="BY2335" s="3">
        <f t="shared" ref="BY2335" si="24839">(BL2335*BT2335+BM2335*BS2335+BN2335*BT2338+BO2335*BS2338)</f>
        <v>-27817203.546054047</v>
      </c>
      <c r="BZ2335" s="20"/>
      <c r="CA2335" s="11">
        <v>1</v>
      </c>
      <c r="CB2335" s="12">
        <v>0</v>
      </c>
      <c r="CC2335" s="13">
        <v>0</v>
      </c>
      <c r="CD2335" s="14">
        <v>0</v>
      </c>
      <c r="CE2335" s="20"/>
      <c r="CF2335" s="1">
        <f t="shared" ref="CF2335" si="24840">BV2335*CA2335+BX2335*CA2338-BW2335*CB2335-BY2335*CB2338</f>
        <v>154635436.6801824</v>
      </c>
      <c r="CG2335" s="4">
        <f t="shared" ref="CG2335" si="24841">(BV2335*CB2335+BW2335*CA2335+BX2335*CB2338+BY2335*CA2338)</f>
        <v>0</v>
      </c>
      <c r="CH2335" s="2">
        <f t="shared" ref="CH2335" si="24842">BV2335*CC2335+BX2335*CC2338-BW2335*CD2335-BY2335*CD2338</f>
        <v>0</v>
      </c>
      <c r="CI2335" s="3">
        <f t="shared" ref="CI2335" si="24843">(BV2335*CD2335+BW2335*CC2335+BX2335*CD2338+BY2335*CC2338)</f>
        <v>-27817203.546054047</v>
      </c>
      <c r="CJ2335" s="28"/>
      <c r="CK2335" s="11">
        <v>1</v>
      </c>
      <c r="CL2335" s="12">
        <v>0</v>
      </c>
      <c r="CM2335" s="13">
        <v>0</v>
      </c>
      <c r="CN2335" s="14">
        <v>0</v>
      </c>
      <c r="CP2335" s="1">
        <f t="shared" ref="CP2335" si="24844">CF2335*CK2335+CH2335*CK2338-CG2335*CL2335-CI2335*CL2338</f>
        <v>154635436.6801824</v>
      </c>
      <c r="CQ2335" s="4">
        <f t="shared" ref="CQ2335" si="24845">(CF2335*CL2335+CG2335*CK2335+CH2335*CL2338+CI2335*CK2338)</f>
        <v>-27817203.546054047</v>
      </c>
      <c r="CR2335" s="2">
        <f t="shared" ref="CR2335" si="24846">CF2335*CM2335+CH2335*CM2338-CG2335*CN2335-CI2335*CN2338</f>
        <v>0</v>
      </c>
      <c r="CS2335" s="3">
        <f t="shared" ref="CS2335" si="24847">(CF2335*CN2335+CG2335*CM2335+CH2335*CN2338+CI2335*CM2338)</f>
        <v>-27817203.546054047</v>
      </c>
      <c r="CU2335" s="29">
        <f t="shared" ref="CU2335" si="24848">20*LOG(((1+$CL$4)/$CL$4)/((CP2335+CP2338)^2+(CQ2335+CQ2338)^2)^0.5)</f>
        <v>-172.94211533643227</v>
      </c>
      <c r="CW2335" s="53">
        <f t="shared" ref="CW2335" si="24849">((CP2335^2+CQ2335^2)^0.5)/((CP2338^2+CQ2338^2)^0.5)</f>
        <v>0.17988893195022104</v>
      </c>
    </row>
    <row r="2336" spans="1:101" ht="18" customHeight="1" thickBot="1">
      <c r="D2336" s="11"/>
      <c r="E2336" s="13"/>
      <c r="F2336" s="13"/>
      <c r="G2336" s="15"/>
      <c r="H2336" s="10"/>
      <c r="I2336" s="11"/>
      <c r="J2336" s="13"/>
      <c r="K2336" s="13"/>
      <c r="L2336" s="15"/>
      <c r="N2336" s="5"/>
      <c r="Q2336" s="6"/>
      <c r="S2336" s="11"/>
      <c r="T2336" s="13"/>
      <c r="U2336" s="13"/>
      <c r="V2336" s="15"/>
      <c r="W2336" s="20"/>
      <c r="X2336" s="5"/>
      <c r="AA2336" s="6"/>
      <c r="AB2336" s="20"/>
      <c r="AC2336" s="11"/>
      <c r="AD2336" s="13"/>
      <c r="AE2336" s="13"/>
      <c r="AF2336" s="15"/>
      <c r="AG2336" s="20"/>
      <c r="AH2336" s="5"/>
      <c r="AK2336" s="6"/>
      <c r="AL2336" s="20"/>
      <c r="AM2336" s="11"/>
      <c r="AN2336" s="13"/>
      <c r="AO2336" s="13"/>
      <c r="AP2336" s="15"/>
      <c r="AR2336" s="5"/>
      <c r="AU2336" s="6"/>
      <c r="AW2336" s="11"/>
      <c r="AX2336" s="13"/>
      <c r="AY2336" s="13"/>
      <c r="AZ2336" s="15"/>
      <c r="BA2336" s="20"/>
      <c r="BB2336" s="5"/>
      <c r="BE2336" s="6"/>
      <c r="BG2336" s="11"/>
      <c r="BH2336" s="13"/>
      <c r="BI2336" s="13"/>
      <c r="BJ2336" s="15"/>
      <c r="BL2336" s="5"/>
      <c r="BO2336" s="6"/>
      <c r="BQ2336" s="11"/>
      <c r="BR2336" s="13"/>
      <c r="BS2336" s="13"/>
      <c r="BT2336" s="15"/>
      <c r="BU2336" s="20"/>
      <c r="BV2336" s="5"/>
      <c r="BY2336" s="6"/>
      <c r="CA2336" s="11"/>
      <c r="CB2336" s="13"/>
      <c r="CC2336" s="13"/>
      <c r="CD2336" s="15"/>
      <c r="CF2336" s="5"/>
      <c r="CI2336" s="6"/>
      <c r="CK2336" s="11"/>
      <c r="CL2336" s="13"/>
      <c r="CM2336" s="13"/>
      <c r="CN2336" s="15"/>
      <c r="CP2336" s="5"/>
      <c r="CS2336" s="6"/>
      <c r="CW2336" s="54"/>
    </row>
    <row r="2337" spans="1:101" ht="18" customHeight="1" thickBot="1">
      <c r="D2337" s="11" t="s">
        <v>101</v>
      </c>
      <c r="E2337" s="13"/>
      <c r="F2337" s="13" t="s">
        <v>102</v>
      </c>
      <c r="G2337" s="15"/>
      <c r="H2337" s="10"/>
      <c r="I2337" s="11" t="s">
        <v>106</v>
      </c>
      <c r="J2337" s="13"/>
      <c r="K2337" s="13" t="s">
        <v>105</v>
      </c>
      <c r="L2337" s="15"/>
      <c r="N2337" s="194" t="s">
        <v>16</v>
      </c>
      <c r="O2337" s="195"/>
      <c r="P2337" s="196" t="s">
        <v>17</v>
      </c>
      <c r="Q2337" s="197"/>
      <c r="S2337" s="11" t="s">
        <v>4</v>
      </c>
      <c r="T2337" s="13"/>
      <c r="U2337" s="13" t="s">
        <v>5</v>
      </c>
      <c r="V2337" s="15"/>
      <c r="W2337" s="20"/>
      <c r="X2337" s="194" t="s">
        <v>111</v>
      </c>
      <c r="Y2337" s="195"/>
      <c r="Z2337" s="196" t="s">
        <v>110</v>
      </c>
      <c r="AA2337" s="197"/>
      <c r="AB2337" s="20"/>
      <c r="AC2337" s="11" t="s">
        <v>18</v>
      </c>
      <c r="AD2337" s="13"/>
      <c r="AE2337" s="13" t="s">
        <v>19</v>
      </c>
      <c r="AF2337" s="15"/>
      <c r="AG2337" s="20"/>
      <c r="AH2337" s="194" t="s">
        <v>114</v>
      </c>
      <c r="AI2337" s="195"/>
      <c r="AJ2337" s="196" t="s">
        <v>115</v>
      </c>
      <c r="AK2337" s="197"/>
      <c r="AL2337" s="20"/>
      <c r="AM2337" s="11" t="s">
        <v>138</v>
      </c>
      <c r="AN2337" s="13"/>
      <c r="AO2337" s="13" t="s">
        <v>137</v>
      </c>
      <c r="AP2337" s="15"/>
      <c r="AR2337" s="194" t="s">
        <v>117</v>
      </c>
      <c r="AS2337" s="195"/>
      <c r="AT2337" s="196" t="s">
        <v>118</v>
      </c>
      <c r="AU2337" s="197"/>
      <c r="AV2337" s="36"/>
      <c r="AW2337" s="11" t="s">
        <v>142</v>
      </c>
      <c r="AX2337" s="13"/>
      <c r="AY2337" s="13" t="s">
        <v>141</v>
      </c>
      <c r="AZ2337" s="15"/>
      <c r="BA2337" s="20"/>
      <c r="BB2337" s="194" t="s">
        <v>122</v>
      </c>
      <c r="BC2337" s="195"/>
      <c r="BD2337" s="196" t="s">
        <v>121</v>
      </c>
      <c r="BE2337" s="197"/>
      <c r="BF2337" s="36"/>
      <c r="BG2337" s="11" t="s">
        <v>145</v>
      </c>
      <c r="BH2337" s="13"/>
      <c r="BI2337" s="13" t="s">
        <v>146</v>
      </c>
      <c r="BJ2337" s="15"/>
      <c r="BK2337" s="36"/>
      <c r="BL2337" s="194" t="s">
        <v>125</v>
      </c>
      <c r="BM2337" s="195"/>
      <c r="BN2337" s="196" t="s">
        <v>126</v>
      </c>
      <c r="BO2337" s="197"/>
      <c r="BP2337" s="36"/>
      <c r="BQ2337" s="11" t="s">
        <v>150</v>
      </c>
      <c r="BR2337" s="13"/>
      <c r="BS2337" s="13" t="s">
        <v>149</v>
      </c>
      <c r="BT2337" s="15"/>
      <c r="BU2337" s="20"/>
      <c r="BV2337" s="194" t="s">
        <v>129</v>
      </c>
      <c r="BW2337" s="195"/>
      <c r="BX2337" s="196" t="s">
        <v>130</v>
      </c>
      <c r="BY2337" s="197"/>
      <c r="BZ2337" s="36"/>
      <c r="CA2337" s="11" t="s">
        <v>154</v>
      </c>
      <c r="CB2337" s="13"/>
      <c r="CC2337" s="13" t="s">
        <v>153</v>
      </c>
      <c r="CD2337" s="15"/>
      <c r="CE2337" s="36"/>
      <c r="CF2337" s="194" t="s">
        <v>134</v>
      </c>
      <c r="CG2337" s="195"/>
      <c r="CH2337" s="196" t="s">
        <v>133</v>
      </c>
      <c r="CI2337" s="197"/>
      <c r="CK2337" s="11" t="s">
        <v>159</v>
      </c>
      <c r="CL2337" s="13"/>
      <c r="CM2337" s="13" t="s">
        <v>158</v>
      </c>
      <c r="CN2337" s="15"/>
      <c r="CP2337" s="109" t="s">
        <v>161</v>
      </c>
      <c r="CQ2337" s="110"/>
      <c r="CR2337" s="111" t="s">
        <v>162</v>
      </c>
      <c r="CS2337" s="112"/>
      <c r="CU2337" s="38" t="s">
        <v>29</v>
      </c>
      <c r="CW2337" s="55" t="s">
        <v>47</v>
      </c>
    </row>
    <row r="2338" spans="1:101" ht="18" customHeight="1" thickTop="1" thickBot="1">
      <c r="D2338" s="16">
        <v>0</v>
      </c>
      <c r="E2338" s="17">
        <f t="shared" ref="E2338" si="24850">$B2335*$E$4</f>
        <v>5.6606359999999922</v>
      </c>
      <c r="F2338" s="18">
        <v>1</v>
      </c>
      <c r="G2338" s="19">
        <v>0</v>
      </c>
      <c r="H2338" s="10"/>
      <c r="I2338" s="16">
        <v>0</v>
      </c>
      <c r="J2338" s="17">
        <v>0</v>
      </c>
      <c r="K2338" s="18">
        <v>1</v>
      </c>
      <c r="L2338" s="19">
        <v>0</v>
      </c>
      <c r="N2338" s="1">
        <f t="shared" ref="N2338" si="24851">D2338*I2335+F2338*I2338-E2338*J2335-G2338*J2338</f>
        <v>0</v>
      </c>
      <c r="O2338" s="4">
        <f t="shared" ref="O2338" si="24852">(D2338*J2335+E2338*I2335+F2338*J2338+G2338*I2338)</f>
        <v>5.6606359999999922</v>
      </c>
      <c r="P2338" s="2">
        <f t="shared" ref="P2338" si="24853">D2338*K2335+F2338*K2338-E2338*L2335-G2338*L2338</f>
        <v>-55.141780282207854</v>
      </c>
      <c r="Q2338" s="3">
        <f t="shared" ref="Q2338" si="24854">(D2338*L2335+E2338*K2335+F2338*L2338+G2338*K2338)</f>
        <v>0</v>
      </c>
      <c r="S2338" s="16">
        <v>0</v>
      </c>
      <c r="T2338" s="17">
        <f t="shared" ref="T2338" si="24855">$B2335*$T$4</f>
        <v>12.541135999999984</v>
      </c>
      <c r="U2338" s="18">
        <v>1</v>
      </c>
      <c r="V2338" s="19">
        <v>0</v>
      </c>
      <c r="W2338" s="20"/>
      <c r="X2338" s="1">
        <f t="shared" ref="X2338" si="24856">N2338*S2335+P2338*S2338-O2338*T2335-Q2338*T2338</f>
        <v>0</v>
      </c>
      <c r="Y2338" s="4">
        <f t="shared" ref="Y2338" si="24857">(N2338*T2335+O2338*S2335+P2338*T2338+Q2338*S2338)</f>
        <v>-685.87992980128627</v>
      </c>
      <c r="Z2338" s="2">
        <f t="shared" ref="Z2338" si="24858">N2338*U2335+P2338*U2338-O2338*V2335-Q2338*V2338</f>
        <v>-55.141780282207854</v>
      </c>
      <c r="AA2338" s="3">
        <f t="shared" ref="AA2338" si="24859">(N2338*V2335+O2338*U2335+P2338*V2338+Q2338*U2338)</f>
        <v>0</v>
      </c>
      <c r="AB2338" s="20"/>
      <c r="AC2338" s="16">
        <v>0</v>
      </c>
      <c r="AD2338" s="17">
        <v>0</v>
      </c>
      <c r="AE2338" s="18">
        <v>1</v>
      </c>
      <c r="AF2338" s="19">
        <v>0</v>
      </c>
      <c r="AG2338" s="20"/>
      <c r="AH2338" s="1">
        <f t="shared" ref="AH2338" si="24860">X2338*AC2335+Z2338*AC2338-Y2338*AD2335-AA2338*AD2338</f>
        <v>0</v>
      </c>
      <c r="AI2338" s="4">
        <f t="shared" ref="AI2338" si="24861">(X2338*AD2335+Y2338*AC2335+Z2338*AD2338+AA2338*AC2338)</f>
        <v>-685.87992980128627</v>
      </c>
      <c r="AJ2338" s="2">
        <f t="shared" ref="AJ2338" si="24862">X2338*AE2335+Z2338*AE2338-Y2338*AF2335-AA2338*AF2338</f>
        <v>8108.0677405663437</v>
      </c>
      <c r="AK2338" s="3">
        <f t="shared" ref="AK2338" si="24863">(X2338*AF2335+Y2338*AE2335+Z2338*AF2338+AA2338*AE2338)</f>
        <v>0</v>
      </c>
      <c r="AL2338" s="20"/>
      <c r="AM2338" s="16">
        <v>0</v>
      </c>
      <c r="AN2338" s="17">
        <f t="shared" ref="AN2338" si="24864">$B2335*$AN$4</f>
        <v>13.245031999999981</v>
      </c>
      <c r="AO2338" s="18">
        <v>1</v>
      </c>
      <c r="AP2338" s="19">
        <v>0</v>
      </c>
      <c r="AR2338" s="1">
        <f t="shared" ref="AR2338" si="24865">AH2338*AM2335+AJ2338*AM2338-AI2338*AN2335-AK2338*AN2338</f>
        <v>0</v>
      </c>
      <c r="AS2338" s="4">
        <f t="shared" ref="AS2338" si="24866">(AH2338*AN2335+AI2338*AM2335+AJ2338*AN2338+AK2338*AM2338)</f>
        <v>106705.73675216748</v>
      </c>
      <c r="AT2338" s="2">
        <f t="shared" ref="AT2338" si="24867">AH2338*AO2335+AJ2338*AO2338-AI2338*AP2335-AK2338*AP2338</f>
        <v>8108.0677405663437</v>
      </c>
      <c r="AU2338" s="3">
        <f t="shared" ref="AU2338" si="24868">(AH2338*AP2335+AI2338*AO2335+AJ2338*AP2338+AK2338*AO2338)</f>
        <v>0</v>
      </c>
      <c r="AV2338" s="20"/>
      <c r="AW2338" s="16">
        <v>0</v>
      </c>
      <c r="AX2338" s="17">
        <v>0</v>
      </c>
      <c r="AY2338" s="18">
        <v>1</v>
      </c>
      <c r="AZ2338" s="19">
        <v>0</v>
      </c>
      <c r="BA2338" s="20"/>
      <c r="BB2338" s="1">
        <f t="shared" ref="BB2338" si="24869">AR2338*AW2335+AT2338*AW2338-AS2338*AX2335-AU2338*AX2338</f>
        <v>0</v>
      </c>
      <c r="BC2338" s="4">
        <f t="shared" ref="BC2338" si="24870">(AR2338*AX2335+AS2338*AW2335+AT2338*AX2338+AU2338*AW2338)</f>
        <v>106705.73675216748</v>
      </c>
      <c r="BD2338" s="2">
        <f t="shared" ref="BD2338" si="24871">AR2338*AY2335+AT2338*AY2338-AS2338*AZ2335-AU2338*AZ2338</f>
        <v>-1261882.8568179309</v>
      </c>
      <c r="BE2338" s="3">
        <f t="shared" ref="BE2338" si="24872">(AR2338*AZ2335+AS2338*AY2335+AT2338*AZ2338+AU2338*AY2338)</f>
        <v>0</v>
      </c>
      <c r="BF2338" s="20"/>
      <c r="BG2338" s="16">
        <v>0</v>
      </c>
      <c r="BH2338" s="17">
        <f t="shared" ref="BH2338" si="24873">$B2335*$BH$4</f>
        <v>12.541135999999984</v>
      </c>
      <c r="BI2338" s="18">
        <v>1</v>
      </c>
      <c r="BJ2338" s="19">
        <v>0</v>
      </c>
      <c r="BK2338" s="20"/>
      <c r="BL2338" s="1">
        <f t="shared" ref="BL2338" si="24874">BB2338*BG2335+BD2338*BG2338-BC2338*BH2335-BE2338*BH2338</f>
        <v>0</v>
      </c>
      <c r="BM2338" s="4">
        <f t="shared" ref="BM2338" si="24875">(BB2338*BH2335+BC2338*BG2335+BD2338*BH2338+BE2338*BG2338)</f>
        <v>-15718738.786670011</v>
      </c>
      <c r="BN2338" s="2">
        <f t="shared" ref="BN2338" si="24876">BB2338*BI2335+BD2338*BI2338-BC2338*BJ2335-BE2338*BJ2338</f>
        <v>-1261882.8568179309</v>
      </c>
      <c r="BO2338" s="3">
        <f t="shared" ref="BO2338" si="24877">(BB2338*BJ2335+BC2338*BI2335+BD2338*BJ2338+BE2338*BI2338)</f>
        <v>0</v>
      </c>
      <c r="BP2338" s="20"/>
      <c r="BQ2338" s="16">
        <v>0</v>
      </c>
      <c r="BR2338" s="17">
        <v>0</v>
      </c>
      <c r="BS2338" s="18">
        <v>1</v>
      </c>
      <c r="BT2338" s="19">
        <v>0</v>
      </c>
      <c r="BU2338" s="20"/>
      <c r="BV2338" s="1">
        <f t="shared" ref="BV2338" si="24878">BL2338*BQ2335+BN2338*BQ2338-BM2338*BR2335-BO2338*BR2338</f>
        <v>0</v>
      </c>
      <c r="BW2338" s="4">
        <f t="shared" ref="BW2338" si="24879">(BL2338*BR2335+BM2338*BQ2335+BN2338*BR2338+BO2338*BQ2338)</f>
        <v>-15718738.786670011</v>
      </c>
      <c r="BX2338" s="2">
        <f t="shared" ref="BX2338" si="24880">BL2338*BS2335+BN2338*BS2338-BM2338*BT2335-BO2338*BT2338</f>
        <v>154635436.6801824</v>
      </c>
      <c r="BY2338" s="3">
        <f t="shared" ref="BY2338" si="24881">(BL2338*BT2335+BM2338*BS2335+BN2338*BT2338+BO2338*BS2338)</f>
        <v>0</v>
      </c>
      <c r="BZ2338" s="20"/>
      <c r="CA2338" s="16">
        <v>0</v>
      </c>
      <c r="CB2338" s="17">
        <f t="shared" ref="CB2338" si="24882">$B2335*$CB$4</f>
        <v>5.6606359999999922</v>
      </c>
      <c r="CC2338" s="18">
        <v>1</v>
      </c>
      <c r="CD2338" s="19">
        <v>0</v>
      </c>
      <c r="CE2338" s="20"/>
      <c r="CF2338" s="1">
        <f t="shared" ref="CF2338" si="24883">BV2338*CA2335+BX2338*CA2338-BW2338*CB2335-BY2338*CB2338</f>
        <v>0</v>
      </c>
      <c r="CG2338" s="4">
        <f t="shared" ref="CG2338" si="24884">(BV2338*CB2335+BW2338*CA2335+BX2338*CB2338+BY2338*CA2338)</f>
        <v>859616180.96088982</v>
      </c>
      <c r="CH2338" s="2">
        <f t="shared" ref="CH2338" si="24885">BV2338*CC2335+BX2338*CC2338-BW2338*CD2335-BY2338*CD2338</f>
        <v>154635436.6801824</v>
      </c>
      <c r="CI2338" s="3">
        <f t="shared" ref="CI2338" si="24886">(BV2338*CD2335+BW2338*CC2335+BX2338*CD2338+BY2338*CC2338)</f>
        <v>0</v>
      </c>
      <c r="CK2338" s="16">
        <f t="shared" ref="CK2338" si="24887">1/$CL$4</f>
        <v>1</v>
      </c>
      <c r="CL2338" s="17">
        <v>0</v>
      </c>
      <c r="CM2338" s="18">
        <v>1</v>
      </c>
      <c r="CN2338" s="19">
        <v>0</v>
      </c>
      <c r="CP2338" s="1">
        <f t="shared" ref="CP2338" si="24888">CF2338*CK2335+CH2338*CK2338-CG2338*CL2335-CI2338*CL2338</f>
        <v>154635436.6801824</v>
      </c>
      <c r="CQ2338" s="4">
        <f t="shared" ref="CQ2338" si="24889">(CF2338*CL2335+CG2338*CK2335+CH2338*CL2338+CI2338*CK2338)</f>
        <v>859616180.96088982</v>
      </c>
      <c r="CR2338" s="2">
        <f t="shared" ref="CR2338" si="24890">CF2338*CM2335+CH2338*CM2338-CG2338*CN2335-CI2338*CN2338</f>
        <v>154635436.6801824</v>
      </c>
      <c r="CS2338" s="3">
        <f t="shared" ref="CS2338" si="24891">(CF2338*CN2335+CG2338*CM2335+CH2338*CN2338+CI2338*CM2338)</f>
        <v>0</v>
      </c>
      <c r="CU2338" s="39">
        <f t="shared" ref="CU2338" si="24892">(180/PI())*ATAN(-1*(CQ2335/CP2335))</f>
        <v>10.197809586027049</v>
      </c>
      <c r="CW2338" s="56">
        <f t="shared" ref="CW2338" si="24893">20*LOG(((1-(10^(CU2335/20)^2)*(1-((1-CW2335)/(1+CW2335))^2))^0.5))</f>
        <v>0</v>
      </c>
    </row>
    <row r="2339" spans="1:101" ht="18" customHeight="1">
      <c r="E2339" s="20"/>
      <c r="F2339" s="20"/>
      <c r="G2339" s="20"/>
      <c r="H2339" s="20"/>
      <c r="I2339" s="20"/>
      <c r="J2339" s="20"/>
      <c r="K2339" s="20"/>
      <c r="L2339" s="20"/>
      <c r="M2339" s="20"/>
      <c r="N2339" s="20"/>
      <c r="O2339" s="20"/>
      <c r="P2339" s="20"/>
      <c r="Q2339" s="20"/>
      <c r="R2339" s="20"/>
      <c r="S2339" s="20"/>
      <c r="T2339" s="20"/>
      <c r="U2339" s="20"/>
      <c r="V2339" s="20"/>
      <c r="W2339" s="20"/>
      <c r="X2339" s="20"/>
      <c r="Y2339" s="20"/>
      <c r="Z2339" s="20"/>
      <c r="AA2339" s="20"/>
      <c r="AB2339" s="30"/>
      <c r="AC2339" s="20"/>
      <c r="AD2339" s="20"/>
      <c r="AE2339" s="20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</row>
    <row r="2340" spans="1:101" ht="18" customHeight="1"/>
    <row r="2341" spans="1:101" ht="18" customHeight="1" thickBot="1">
      <c r="A2341" s="23"/>
      <c r="B2341" s="23"/>
      <c r="C2341" s="23"/>
      <c r="D2341" s="20" t="s">
        <v>6</v>
      </c>
      <c r="E2341" s="20"/>
      <c r="F2341" s="20"/>
      <c r="G2341" s="20"/>
      <c r="H2341" s="20"/>
      <c r="I2341" s="20" t="s">
        <v>7</v>
      </c>
      <c r="J2341" s="20"/>
      <c r="K2341" s="20"/>
      <c r="L2341" s="20"/>
      <c r="M2341" s="23"/>
      <c r="N2341" s="23"/>
      <c r="O2341" s="24" t="s">
        <v>8</v>
      </c>
      <c r="P2341" s="23"/>
      <c r="Q2341" s="23"/>
      <c r="R2341" s="23"/>
      <c r="S2341" s="20"/>
      <c r="T2341" s="20" t="s">
        <v>9</v>
      </c>
      <c r="U2341" s="23"/>
      <c r="V2341" s="23"/>
      <c r="W2341" s="23"/>
      <c r="X2341" s="23"/>
      <c r="Y2341" s="24" t="s">
        <v>10</v>
      </c>
      <c r="Z2341" s="23"/>
      <c r="AA2341" s="23"/>
      <c r="AB2341" s="23"/>
      <c r="AC2341" s="24" t="s">
        <v>11</v>
      </c>
      <c r="AD2341" s="20"/>
      <c r="AE2341" s="20"/>
      <c r="AF2341" s="20"/>
      <c r="AG2341" s="20"/>
      <c r="AH2341" s="23"/>
      <c r="AI2341" s="24" t="s">
        <v>12</v>
      </c>
      <c r="AJ2341" s="23"/>
      <c r="AK2341" s="23"/>
      <c r="AL2341" s="20"/>
      <c r="AM2341" s="24" t="s">
        <v>21</v>
      </c>
      <c r="AN2341" s="20"/>
      <c r="AO2341" s="23"/>
      <c r="AP2341" s="23"/>
      <c r="AQ2341" s="23"/>
      <c r="AR2341" s="23"/>
      <c r="AS2341" s="24" t="s">
        <v>87</v>
      </c>
      <c r="AT2341" s="23"/>
      <c r="AU2341" s="23"/>
      <c r="AV2341" s="23"/>
      <c r="AW2341" s="24" t="s">
        <v>22</v>
      </c>
      <c r="AX2341" s="20"/>
      <c r="AY2341" s="20"/>
      <c r="AZ2341" s="20"/>
      <c r="BA2341" s="20"/>
      <c r="BB2341" s="23"/>
      <c r="BC2341" s="24" t="s">
        <v>13</v>
      </c>
      <c r="BD2341" s="23"/>
      <c r="BE2341" s="23"/>
      <c r="BF2341" s="23"/>
      <c r="BG2341" s="24" t="s">
        <v>23</v>
      </c>
      <c r="BH2341" s="20"/>
      <c r="BI2341" s="23"/>
      <c r="BJ2341" s="23"/>
      <c r="BK2341" s="23"/>
      <c r="BL2341" s="23"/>
      <c r="BM2341" s="24" t="s">
        <v>24</v>
      </c>
      <c r="BN2341" s="23"/>
      <c r="BO2341" s="23"/>
      <c r="BP2341" s="23"/>
      <c r="BQ2341" s="24" t="s">
        <v>22</v>
      </c>
      <c r="BR2341" s="20"/>
      <c r="BS2341" s="20"/>
      <c r="BT2341" s="20"/>
      <c r="BU2341" s="20"/>
      <c r="BV2341" s="23"/>
      <c r="BW2341" s="24" t="s">
        <v>25</v>
      </c>
      <c r="BX2341" s="23"/>
      <c r="BY2341" s="23"/>
      <c r="BZ2341" s="23"/>
      <c r="CA2341" s="24" t="s">
        <v>23</v>
      </c>
      <c r="CB2341" s="20"/>
      <c r="CC2341" s="23"/>
      <c r="CD2341" s="23"/>
      <c r="CE2341" s="23"/>
      <c r="CF2341" s="23"/>
      <c r="CG2341" s="24" t="s">
        <v>88</v>
      </c>
      <c r="CH2341" s="23"/>
      <c r="CI2341" s="23"/>
      <c r="CJ2341" s="23"/>
      <c r="CK2341" s="24" t="s">
        <v>155</v>
      </c>
      <c r="CL2341" s="24"/>
      <c r="CM2341" s="23"/>
      <c r="CN2341" s="23"/>
      <c r="CO2341" s="23"/>
      <c r="CP2341" s="23"/>
      <c r="CQ2341" s="24" t="s">
        <v>89</v>
      </c>
      <c r="CR2341" s="23"/>
      <c r="CS2341" s="23"/>
    </row>
    <row r="2342" spans="1:101" ht="18" customHeight="1" thickBot="1">
      <c r="A2342" s="23"/>
      <c r="B2342" s="33"/>
      <c r="C2342" s="23"/>
      <c r="D2342" s="7" t="s">
        <v>99</v>
      </c>
      <c r="E2342" s="8"/>
      <c r="F2342" s="8" t="s">
        <v>100</v>
      </c>
      <c r="G2342" s="9"/>
      <c r="H2342" s="10"/>
      <c r="I2342" s="7" t="s">
        <v>103</v>
      </c>
      <c r="J2342" s="8"/>
      <c r="K2342" s="8" t="s">
        <v>104</v>
      </c>
      <c r="L2342" s="9"/>
      <c r="M2342" s="23"/>
      <c r="N2342" s="194" t="s">
        <v>74</v>
      </c>
      <c r="O2342" s="195"/>
      <c r="P2342" s="196" t="s">
        <v>75</v>
      </c>
      <c r="Q2342" s="197"/>
      <c r="R2342" s="23"/>
      <c r="S2342" s="7" t="s">
        <v>2</v>
      </c>
      <c r="T2342" s="8"/>
      <c r="U2342" s="8" t="s">
        <v>3</v>
      </c>
      <c r="V2342" s="9"/>
      <c r="W2342" s="20"/>
      <c r="X2342" s="194" t="s">
        <v>108</v>
      </c>
      <c r="Y2342" s="195"/>
      <c r="Z2342" s="196" t="s">
        <v>109</v>
      </c>
      <c r="AA2342" s="197"/>
      <c r="AB2342" s="20"/>
      <c r="AC2342" s="7" t="s">
        <v>107</v>
      </c>
      <c r="AD2342" s="8"/>
      <c r="AE2342" s="8" t="s">
        <v>14</v>
      </c>
      <c r="AF2342" s="9"/>
      <c r="AG2342" s="20"/>
      <c r="AH2342" s="194" t="s">
        <v>112</v>
      </c>
      <c r="AI2342" s="195"/>
      <c r="AJ2342" s="196" t="s">
        <v>113</v>
      </c>
      <c r="AK2342" s="197"/>
      <c r="AL2342" s="20"/>
      <c r="AM2342" s="106" t="s">
        <v>135</v>
      </c>
      <c r="AN2342" s="107"/>
      <c r="AO2342" s="107" t="s">
        <v>136</v>
      </c>
      <c r="AP2342" s="108"/>
      <c r="AQ2342" s="23"/>
      <c r="AR2342" s="194" t="s">
        <v>116</v>
      </c>
      <c r="AS2342" s="195"/>
      <c r="AT2342" s="196" t="s">
        <v>0</v>
      </c>
      <c r="AU2342" s="197"/>
      <c r="AV2342" s="36"/>
      <c r="AW2342" s="7" t="s">
        <v>139</v>
      </c>
      <c r="AX2342" s="8"/>
      <c r="AY2342" s="8" t="s">
        <v>140</v>
      </c>
      <c r="AZ2342" s="9"/>
      <c r="BA2342" s="20"/>
      <c r="BB2342" s="194" t="s">
        <v>119</v>
      </c>
      <c r="BC2342" s="195"/>
      <c r="BD2342" s="196" t="s">
        <v>120</v>
      </c>
      <c r="BE2342" s="197"/>
      <c r="BF2342" s="36"/>
      <c r="BG2342" s="190" t="s">
        <v>143</v>
      </c>
      <c r="BH2342" s="191"/>
      <c r="BI2342" s="192" t="s">
        <v>144</v>
      </c>
      <c r="BJ2342" s="193"/>
      <c r="BK2342" s="36"/>
      <c r="BL2342" s="194" t="s">
        <v>123</v>
      </c>
      <c r="BM2342" s="195"/>
      <c r="BN2342" s="196" t="s">
        <v>124</v>
      </c>
      <c r="BO2342" s="197"/>
      <c r="BP2342" s="36"/>
      <c r="BQ2342" s="7" t="s">
        <v>147</v>
      </c>
      <c r="BR2342" s="8"/>
      <c r="BS2342" s="8" t="s">
        <v>148</v>
      </c>
      <c r="BT2342" s="9"/>
      <c r="BU2342" s="20"/>
      <c r="BV2342" s="194" t="s">
        <v>127</v>
      </c>
      <c r="BW2342" s="195"/>
      <c r="BX2342" s="196" t="s">
        <v>128</v>
      </c>
      <c r="BY2342" s="197"/>
      <c r="BZ2342" s="36"/>
      <c r="CA2342" s="7" t="s">
        <v>151</v>
      </c>
      <c r="CB2342" s="8"/>
      <c r="CC2342" s="8" t="s">
        <v>152</v>
      </c>
      <c r="CD2342" s="9"/>
      <c r="CE2342" s="36"/>
      <c r="CF2342" s="194" t="s">
        <v>131</v>
      </c>
      <c r="CG2342" s="195"/>
      <c r="CH2342" s="196" t="s">
        <v>132</v>
      </c>
      <c r="CI2342" s="197"/>
      <c r="CJ2342" s="23"/>
      <c r="CK2342" s="7" t="s">
        <v>156</v>
      </c>
      <c r="CL2342" s="8"/>
      <c r="CM2342" s="8" t="s">
        <v>157</v>
      </c>
      <c r="CN2342" s="9"/>
      <c r="CO2342" s="23"/>
      <c r="CP2342" s="194" t="s">
        <v>160</v>
      </c>
      <c r="CQ2342" s="195"/>
      <c r="CR2342" s="196" t="s">
        <v>132</v>
      </c>
      <c r="CS2342" s="197"/>
      <c r="CU2342" s="26" t="s">
        <v>15</v>
      </c>
      <c r="CW2342" s="52" t="s">
        <v>46</v>
      </c>
    </row>
    <row r="2343" spans="1:101" ht="18" customHeight="1" thickTop="1" thickBot="1">
      <c r="B2343" s="34">
        <v>6.9999999999999902</v>
      </c>
      <c r="D2343" s="11">
        <v>1</v>
      </c>
      <c r="E2343" s="12">
        <v>0</v>
      </c>
      <c r="F2343" s="13">
        <v>0</v>
      </c>
      <c r="G2343" s="14">
        <v>0</v>
      </c>
      <c r="H2343" s="10"/>
      <c r="I2343" s="11">
        <v>1</v>
      </c>
      <c r="J2343" s="12">
        <v>0</v>
      </c>
      <c r="K2343" s="13">
        <v>0</v>
      </c>
      <c r="L2343" s="40">
        <f t="shared" ref="L2343" si="24894">$B2343*$J$4</f>
        <v>9.9892799999999866</v>
      </c>
      <c r="N2343" s="1">
        <f t="shared" ref="N2343" si="24895">D2343*I2343+F2343*I2346-E2343*J2343-G2343*J2346</f>
        <v>1</v>
      </c>
      <c r="O2343" s="4">
        <f t="shared" ref="O2343" si="24896">(D2343*J2343+E2343*I2343+F2343*J2346+G2343*I2346)</f>
        <v>0</v>
      </c>
      <c r="P2343" s="2">
        <f t="shared" ref="P2343" si="24897">D2343*K2343+F2343*K2346-E2343*L2343-G2343*L2346</f>
        <v>0</v>
      </c>
      <c r="Q2343" s="3">
        <f t="shared" ref="Q2343" si="24898">(D2343*L2343+E2343*K2343+F2343*L2346+G2343*K2346)</f>
        <v>9.9892799999999866</v>
      </c>
      <c r="S2343" s="11">
        <v>1</v>
      </c>
      <c r="T2343" s="12">
        <v>0</v>
      </c>
      <c r="U2343" s="13">
        <v>0</v>
      </c>
      <c r="V2343" s="13">
        <v>0</v>
      </c>
      <c r="W2343" s="20"/>
      <c r="X2343" s="1">
        <f t="shared" ref="X2343" si="24899">N2343*S2343+P2343*S2346-O2343*T2343-Q2343*T2346</f>
        <v>-125.17819182079967</v>
      </c>
      <c r="Y2343" s="4">
        <f t="shared" ref="Y2343" si="24900">(N2343*T2343+O2343*S2343+P2343*T2346+Q2343*S2346)</f>
        <v>0</v>
      </c>
      <c r="Z2343" s="2">
        <f t="shared" ref="Z2343" si="24901">N2343*U2343+P2343*U2346-O2343*V2343-Q2343*V2346</f>
        <v>0</v>
      </c>
      <c r="AA2343" s="3">
        <f t="shared" ref="AA2343" si="24902">(N2343*V2343+O2343*U2343+P2343*V2346+Q2343*U2346)</f>
        <v>9.9892799999999866</v>
      </c>
      <c r="AB2343" s="20"/>
      <c r="AC2343" s="11">
        <v>1</v>
      </c>
      <c r="AD2343" s="12">
        <v>0</v>
      </c>
      <c r="AE2343" s="13">
        <v>0</v>
      </c>
      <c r="AF2343" s="40">
        <f t="shared" ref="AF2343" si="24903">$B2343*$AD$4</f>
        <v>11.987429999999984</v>
      </c>
      <c r="AG2343" s="20"/>
      <c r="AH2343" s="1">
        <f t="shared" ref="AH2343" si="24904">X2343*AC2343+Z2343*AC2346-Y2343*AD2343-AA2343*AD2346</f>
        <v>-125.17819182079967</v>
      </c>
      <c r="AI2343" s="4">
        <f t="shared" ref="AI2343" si="24905">(X2343*AD2343+Y2343*AC2343+Z2343*AD2346+AA2343*AC2346)</f>
        <v>0</v>
      </c>
      <c r="AJ2343" s="2">
        <f t="shared" ref="AJ2343" si="24906">X2343*AE2343+Z2343*AE2346-Y2343*AF2343-AA2343*AF2346</f>
        <v>0</v>
      </c>
      <c r="AK2343" s="3">
        <f t="shared" ref="AK2343" si="24907">(X2343*AF2343+Y2343*AE2343+Z2343*AF2346+AA2343*AE2346)</f>
        <v>-1490.5755319784066</v>
      </c>
      <c r="AL2343" s="20"/>
      <c r="AM2343" s="11">
        <v>1</v>
      </c>
      <c r="AN2343" s="12">
        <v>0</v>
      </c>
      <c r="AO2343" s="13">
        <v>0</v>
      </c>
      <c r="AP2343" s="14">
        <v>0</v>
      </c>
      <c r="AR2343" s="1">
        <f t="shared" ref="AR2343" si="24908">AH2343*AM2343+AJ2343*AM2346-AI2343*AN2343-AK2343*AN2346</f>
        <v>19759.57638894135</v>
      </c>
      <c r="AS2343" s="4">
        <f t="shared" ref="AS2343" si="24909">(AH2343*AN2343+AI2343*AM2343+AJ2343*AN2346+AK2343*AM2346)</f>
        <v>0</v>
      </c>
      <c r="AT2343" s="2">
        <f t="shared" ref="AT2343" si="24910">AH2343*AO2343+AJ2343*AO2346-AI2343*AP2343-AK2343*AP2346</f>
        <v>0</v>
      </c>
      <c r="AU2343" s="3">
        <f t="shared" ref="AU2343" si="24911">(AH2343*AP2343+AI2343*AO2343+AJ2343*AP2346+AK2343*AO2346)</f>
        <v>-1490.5755319784066</v>
      </c>
      <c r="AV2343" s="20"/>
      <c r="AW2343" s="11">
        <v>1</v>
      </c>
      <c r="AX2343" s="12">
        <v>0</v>
      </c>
      <c r="AY2343" s="13">
        <v>0</v>
      </c>
      <c r="AZ2343" s="40">
        <f t="shared" ref="AZ2343" si="24912">$B2343*$AX$4</f>
        <v>11.987429999999984</v>
      </c>
      <c r="BA2343" s="20"/>
      <c r="BB2343" s="1">
        <f t="shared" ref="BB2343" si="24913">AR2343*AW2343+AT2343*AW2346-AS2343*AX2343-AU2343*AX2346</f>
        <v>19759.57638894135</v>
      </c>
      <c r="BC2343" s="4">
        <f t="shared" ref="BC2343" si="24914">(AR2343*AX2343+AS2343*AW2343+AT2343*AX2346+AU2343*AW2346)</f>
        <v>0</v>
      </c>
      <c r="BD2343" s="2">
        <f t="shared" ref="BD2343" si="24915">AR2343*AY2343+AT2343*AY2346-AS2343*AZ2343-AU2343*AZ2346</f>
        <v>0</v>
      </c>
      <c r="BE2343" s="3">
        <f t="shared" ref="BE2343" si="24916">(AR2343*AZ2343+AS2343*AY2343+AT2343*AZ2346+AU2343*AY2346)</f>
        <v>235375.96326010849</v>
      </c>
      <c r="BF2343" s="20"/>
      <c r="BG2343" s="11">
        <v>1</v>
      </c>
      <c r="BH2343" s="12">
        <v>0</v>
      </c>
      <c r="BI2343" s="13">
        <v>0</v>
      </c>
      <c r="BJ2343" s="14">
        <v>0</v>
      </c>
      <c r="BK2343" s="20"/>
      <c r="BL2343" s="1">
        <f t="shared" ref="BL2343" si="24917">BB2343*BG2343+BD2343*BG2346-BC2343*BH2343-BE2343*BH2346</f>
        <v>-2953358.9508962589</v>
      </c>
      <c r="BM2343" s="4">
        <f t="shared" ref="BM2343" si="24918">(BB2343*BH2343+BC2343*BG2343+BD2343*BH2346+BE2343*BG2346)</f>
        <v>0</v>
      </c>
      <c r="BN2343" s="2">
        <f t="shared" ref="BN2343" si="24919">BB2343*BI2343+BD2343*BI2346-BC2343*BJ2343-BE2343*BJ2346</f>
        <v>0</v>
      </c>
      <c r="BO2343" s="3">
        <f t="shared" ref="BO2343" si="24920">(BB2343*BJ2343+BC2343*BI2343+BD2343*BJ2346+BE2343*BI2346)</f>
        <v>235375.96326010849</v>
      </c>
      <c r="BP2343" s="20"/>
      <c r="BQ2343" s="11">
        <v>1</v>
      </c>
      <c r="BR2343" s="12">
        <v>0</v>
      </c>
      <c r="BS2343" s="13">
        <v>0</v>
      </c>
      <c r="BT2343" s="40">
        <f t="shared" ref="BT2343" si="24921">$B2343*BR$4</f>
        <v>9.9892799999999866</v>
      </c>
      <c r="BU2343" s="20"/>
      <c r="BV2343" s="1">
        <f t="shared" ref="BV2343" si="24922">BL2343*BQ2343+BN2343*BQ2346-BM2343*BR2343-BO2343*BR2346</f>
        <v>-2953358.9508962589</v>
      </c>
      <c r="BW2343" s="4">
        <f t="shared" ref="BW2343" si="24923">(BL2343*BR2343+BM2343*BQ2343+BN2343*BR2346+BO2343*BQ2346)</f>
        <v>0</v>
      </c>
      <c r="BX2343" s="2">
        <f t="shared" ref="BX2343" si="24924">BL2343*BS2343+BN2343*BS2346-BM2343*BT2343-BO2343*BT2346</f>
        <v>0</v>
      </c>
      <c r="BY2343" s="3">
        <f t="shared" ref="BY2343" si="24925">(BL2343*BT2343+BM2343*BS2343+BN2343*BT2346+BO2343*BS2346)</f>
        <v>-29266553.537748836</v>
      </c>
      <c r="BZ2343" s="20"/>
      <c r="CA2343" s="11">
        <v>1</v>
      </c>
      <c r="CB2343" s="12">
        <v>0</v>
      </c>
      <c r="CC2343" s="13">
        <v>0</v>
      </c>
      <c r="CD2343" s="14">
        <v>0</v>
      </c>
      <c r="CE2343" s="20"/>
      <c r="CF2343" s="1">
        <f t="shared" ref="CF2343" si="24926">BV2343*CA2343+BX2343*CA2346-BW2343*CB2343-BY2343*CB2346</f>
        <v>163905798.72708321</v>
      </c>
      <c r="CG2343" s="4">
        <f t="shared" ref="CG2343" si="24927">(BV2343*CB2343+BW2343*CA2343+BX2343*CB2346+BY2343*CA2346)</f>
        <v>0</v>
      </c>
      <c r="CH2343" s="2">
        <f t="shared" ref="CH2343" si="24928">BV2343*CC2343+BX2343*CC2346-BW2343*CD2343-BY2343*CD2346</f>
        <v>0</v>
      </c>
      <c r="CI2343" s="3">
        <f t="shared" ref="CI2343" si="24929">(BV2343*CD2343+BW2343*CC2343+BX2343*CD2346+BY2343*CC2346)</f>
        <v>-29266553.537748836</v>
      </c>
      <c r="CJ2343" s="28"/>
      <c r="CK2343" s="11">
        <v>1</v>
      </c>
      <c r="CL2343" s="12">
        <v>0</v>
      </c>
      <c r="CM2343" s="13">
        <v>0</v>
      </c>
      <c r="CN2343" s="14">
        <v>0</v>
      </c>
      <c r="CP2343" s="1">
        <f t="shared" ref="CP2343" si="24930">CF2343*CK2343+CH2343*CK2346-CG2343*CL2343-CI2343*CL2346</f>
        <v>163905798.72708321</v>
      </c>
      <c r="CQ2343" s="4">
        <f t="shared" ref="CQ2343" si="24931">(CF2343*CL2343+CG2343*CK2343+CH2343*CL2346+CI2343*CK2346)</f>
        <v>-29266553.537748836</v>
      </c>
      <c r="CR2343" s="2">
        <f t="shared" ref="CR2343" si="24932">CF2343*CM2343+CH2343*CM2346-CG2343*CN2343-CI2343*CN2346</f>
        <v>0</v>
      </c>
      <c r="CS2343" s="3">
        <f t="shared" ref="CS2343" si="24933">(CF2343*CN2343+CG2343*CM2343+CH2343*CN2346+CI2343*CM2346)</f>
        <v>-29266553.537748836</v>
      </c>
      <c r="CU2343" s="29">
        <f t="shared" ref="CU2343" si="24934">20*LOG(((1+$CL$4)/$CL$4)/((CP2343+CP2346)^2+(CQ2343+CQ2346)^2)^0.5)</f>
        <v>-173.50834745586693</v>
      </c>
      <c r="CW2343" s="53">
        <f t="shared" ref="CW2343" si="24935">((CP2343^2+CQ2343^2)^0.5)/((CP2346^2+CQ2346^2)^0.5)</f>
        <v>0.17855715761759042</v>
      </c>
    </row>
    <row r="2344" spans="1:101" ht="18" customHeight="1" thickBot="1">
      <c r="D2344" s="11"/>
      <c r="E2344" s="13"/>
      <c r="F2344" s="13"/>
      <c r="G2344" s="15"/>
      <c r="H2344" s="10"/>
      <c r="I2344" s="11"/>
      <c r="J2344" s="13"/>
      <c r="K2344" s="13"/>
      <c r="L2344" s="15"/>
      <c r="N2344" s="5"/>
      <c r="Q2344" s="6"/>
      <c r="S2344" s="11"/>
      <c r="T2344" s="13"/>
      <c r="U2344" s="13"/>
      <c r="V2344" s="15"/>
      <c r="W2344" s="20"/>
      <c r="X2344" s="5"/>
      <c r="AA2344" s="6"/>
      <c r="AB2344" s="20"/>
      <c r="AC2344" s="11"/>
      <c r="AD2344" s="13"/>
      <c r="AE2344" s="13"/>
      <c r="AF2344" s="15"/>
      <c r="AG2344" s="20"/>
      <c r="AH2344" s="5"/>
      <c r="AK2344" s="6"/>
      <c r="AL2344" s="20"/>
      <c r="AM2344" s="11"/>
      <c r="AN2344" s="13"/>
      <c r="AO2344" s="13"/>
      <c r="AP2344" s="15"/>
      <c r="AR2344" s="5"/>
      <c r="AU2344" s="6"/>
      <c r="AW2344" s="11"/>
      <c r="AX2344" s="13"/>
      <c r="AY2344" s="13"/>
      <c r="AZ2344" s="15"/>
      <c r="BA2344" s="20"/>
      <c r="BB2344" s="5"/>
      <c r="BE2344" s="6"/>
      <c r="BG2344" s="11"/>
      <c r="BH2344" s="13"/>
      <c r="BI2344" s="13"/>
      <c r="BJ2344" s="15"/>
      <c r="BL2344" s="5"/>
      <c r="BO2344" s="6"/>
      <c r="BQ2344" s="11"/>
      <c r="BR2344" s="13"/>
      <c r="BS2344" s="13"/>
      <c r="BT2344" s="15"/>
      <c r="BU2344" s="20"/>
      <c r="BV2344" s="5"/>
      <c r="BY2344" s="6"/>
      <c r="CA2344" s="11"/>
      <c r="CB2344" s="13"/>
      <c r="CC2344" s="13"/>
      <c r="CD2344" s="15"/>
      <c r="CF2344" s="5"/>
      <c r="CI2344" s="6"/>
      <c r="CK2344" s="11"/>
      <c r="CL2344" s="13"/>
      <c r="CM2344" s="13"/>
      <c r="CN2344" s="15"/>
      <c r="CP2344" s="5"/>
      <c r="CS2344" s="6"/>
      <c r="CW2344" s="54"/>
    </row>
    <row r="2345" spans="1:101" ht="18" customHeight="1" thickBot="1">
      <c r="D2345" s="11" t="s">
        <v>101</v>
      </c>
      <c r="E2345" s="13"/>
      <c r="F2345" s="13" t="s">
        <v>102</v>
      </c>
      <c r="G2345" s="15"/>
      <c r="H2345" s="10"/>
      <c r="I2345" s="11" t="s">
        <v>106</v>
      </c>
      <c r="J2345" s="13"/>
      <c r="K2345" s="13" t="s">
        <v>105</v>
      </c>
      <c r="L2345" s="15"/>
      <c r="N2345" s="194" t="s">
        <v>16</v>
      </c>
      <c r="O2345" s="195"/>
      <c r="P2345" s="196" t="s">
        <v>17</v>
      </c>
      <c r="Q2345" s="197"/>
      <c r="S2345" s="11" t="s">
        <v>4</v>
      </c>
      <c r="T2345" s="13"/>
      <c r="U2345" s="13" t="s">
        <v>5</v>
      </c>
      <c r="V2345" s="15"/>
      <c r="W2345" s="20"/>
      <c r="X2345" s="194" t="s">
        <v>111</v>
      </c>
      <c r="Y2345" s="195"/>
      <c r="Z2345" s="196" t="s">
        <v>110</v>
      </c>
      <c r="AA2345" s="197"/>
      <c r="AB2345" s="20"/>
      <c r="AC2345" s="11" t="s">
        <v>18</v>
      </c>
      <c r="AD2345" s="13"/>
      <c r="AE2345" s="13" t="s">
        <v>19</v>
      </c>
      <c r="AF2345" s="15"/>
      <c r="AG2345" s="20"/>
      <c r="AH2345" s="194" t="s">
        <v>114</v>
      </c>
      <c r="AI2345" s="195"/>
      <c r="AJ2345" s="196" t="s">
        <v>115</v>
      </c>
      <c r="AK2345" s="197"/>
      <c r="AL2345" s="20"/>
      <c r="AM2345" s="11" t="s">
        <v>138</v>
      </c>
      <c r="AN2345" s="13"/>
      <c r="AO2345" s="13" t="s">
        <v>137</v>
      </c>
      <c r="AP2345" s="15"/>
      <c r="AR2345" s="194" t="s">
        <v>117</v>
      </c>
      <c r="AS2345" s="195"/>
      <c r="AT2345" s="196" t="s">
        <v>118</v>
      </c>
      <c r="AU2345" s="197"/>
      <c r="AV2345" s="36"/>
      <c r="AW2345" s="11" t="s">
        <v>142</v>
      </c>
      <c r="AX2345" s="13"/>
      <c r="AY2345" s="13" t="s">
        <v>141</v>
      </c>
      <c r="AZ2345" s="15"/>
      <c r="BA2345" s="20"/>
      <c r="BB2345" s="194" t="s">
        <v>122</v>
      </c>
      <c r="BC2345" s="195"/>
      <c r="BD2345" s="196" t="s">
        <v>121</v>
      </c>
      <c r="BE2345" s="197"/>
      <c r="BF2345" s="36"/>
      <c r="BG2345" s="11" t="s">
        <v>145</v>
      </c>
      <c r="BH2345" s="13"/>
      <c r="BI2345" s="13" t="s">
        <v>146</v>
      </c>
      <c r="BJ2345" s="15"/>
      <c r="BK2345" s="36"/>
      <c r="BL2345" s="194" t="s">
        <v>125</v>
      </c>
      <c r="BM2345" s="195"/>
      <c r="BN2345" s="196" t="s">
        <v>126</v>
      </c>
      <c r="BO2345" s="197"/>
      <c r="BP2345" s="36"/>
      <c r="BQ2345" s="11" t="s">
        <v>150</v>
      </c>
      <c r="BR2345" s="13"/>
      <c r="BS2345" s="13" t="s">
        <v>149</v>
      </c>
      <c r="BT2345" s="15"/>
      <c r="BU2345" s="20"/>
      <c r="BV2345" s="194" t="s">
        <v>129</v>
      </c>
      <c r="BW2345" s="195"/>
      <c r="BX2345" s="196" t="s">
        <v>130</v>
      </c>
      <c r="BY2345" s="197"/>
      <c r="BZ2345" s="36"/>
      <c r="CA2345" s="11" t="s">
        <v>154</v>
      </c>
      <c r="CB2345" s="13"/>
      <c r="CC2345" s="13" t="s">
        <v>153</v>
      </c>
      <c r="CD2345" s="15"/>
      <c r="CE2345" s="36"/>
      <c r="CF2345" s="194" t="s">
        <v>134</v>
      </c>
      <c r="CG2345" s="195"/>
      <c r="CH2345" s="196" t="s">
        <v>133</v>
      </c>
      <c r="CI2345" s="197"/>
      <c r="CK2345" s="11" t="s">
        <v>159</v>
      </c>
      <c r="CL2345" s="13"/>
      <c r="CM2345" s="13" t="s">
        <v>158</v>
      </c>
      <c r="CN2345" s="15"/>
      <c r="CP2345" s="109" t="s">
        <v>161</v>
      </c>
      <c r="CQ2345" s="110"/>
      <c r="CR2345" s="111" t="s">
        <v>162</v>
      </c>
      <c r="CS2345" s="112"/>
      <c r="CU2345" s="38" t="s">
        <v>29</v>
      </c>
      <c r="CW2345" s="55" t="s">
        <v>47</v>
      </c>
    </row>
    <row r="2346" spans="1:101" ht="18" customHeight="1" thickTop="1" thickBot="1">
      <c r="D2346" s="16">
        <v>0</v>
      </c>
      <c r="E2346" s="17">
        <f t="shared" ref="E2346" si="24936">$B2343*$E$4</f>
        <v>5.7013599999999922</v>
      </c>
      <c r="F2346" s="18">
        <v>1</v>
      </c>
      <c r="G2346" s="19">
        <v>0</v>
      </c>
      <c r="H2346" s="10"/>
      <c r="I2346" s="16">
        <v>0</v>
      </c>
      <c r="J2346" s="17">
        <v>0</v>
      </c>
      <c r="K2346" s="18">
        <v>1</v>
      </c>
      <c r="L2346" s="19">
        <v>0</v>
      </c>
      <c r="N2346" s="1">
        <f t="shared" ref="N2346" si="24937">D2346*I2343+F2346*I2346-E2346*J2343-G2346*J2346</f>
        <v>0</v>
      </c>
      <c r="O2346" s="4">
        <f t="shared" ref="O2346" si="24938">(D2346*J2343+E2346*I2343+F2346*J2346+G2346*I2346)</f>
        <v>5.7013599999999922</v>
      </c>
      <c r="P2346" s="2">
        <f t="shared" ref="P2346" si="24939">D2346*K2343+F2346*K2346-E2346*L2343-G2346*L2346</f>
        <v>-55.952481420799849</v>
      </c>
      <c r="Q2346" s="3">
        <f t="shared" ref="Q2346" si="24940">(D2346*L2343+E2346*K2343+F2346*L2346+G2346*K2346)</f>
        <v>0</v>
      </c>
      <c r="S2346" s="16">
        <v>0</v>
      </c>
      <c r="T2346" s="17">
        <f t="shared" ref="T2346" si="24941">$B2343*$T$4</f>
        <v>12.631359999999983</v>
      </c>
      <c r="U2346" s="18">
        <v>1</v>
      </c>
      <c r="V2346" s="19">
        <v>0</v>
      </c>
      <c r="W2346" s="20"/>
      <c r="X2346" s="1">
        <f t="shared" ref="X2346" si="24942">N2346*S2343+P2346*S2346-O2346*T2343-Q2346*T2346</f>
        <v>0</v>
      </c>
      <c r="Y2346" s="4">
        <f t="shared" ref="Y2346" si="24943">(N2346*T2343+O2346*S2343+P2346*T2346+Q2346*S2346)</f>
        <v>-701.05457571943339</v>
      </c>
      <c r="Z2346" s="2">
        <f t="shared" ref="Z2346" si="24944">N2346*U2343+P2346*U2346-O2346*V2343-Q2346*V2346</f>
        <v>-55.952481420799849</v>
      </c>
      <c r="AA2346" s="3">
        <f t="shared" ref="AA2346" si="24945">(N2346*V2343+O2346*U2343+P2346*V2346+Q2346*U2346)</f>
        <v>0</v>
      </c>
      <c r="AB2346" s="20"/>
      <c r="AC2346" s="16">
        <v>0</v>
      </c>
      <c r="AD2346" s="17">
        <v>0</v>
      </c>
      <c r="AE2346" s="18">
        <v>1</v>
      </c>
      <c r="AF2346" s="19">
        <v>0</v>
      </c>
      <c r="AG2346" s="20"/>
      <c r="AH2346" s="1">
        <f t="shared" ref="AH2346" si="24946">X2346*AC2343+Z2346*AC2346-Y2346*AD2343-AA2346*AD2346</f>
        <v>0</v>
      </c>
      <c r="AI2346" s="4">
        <f t="shared" ref="AI2346" si="24947">(X2346*AD2343+Y2346*AC2343+Z2346*AD2346+AA2346*AC2346)</f>
        <v>-701.05457571943339</v>
      </c>
      <c r="AJ2346" s="2">
        <f t="shared" ref="AJ2346" si="24948">X2346*AE2343+Z2346*AE2346-Y2346*AF2343-AA2346*AF2346</f>
        <v>8347.8901711955968</v>
      </c>
      <c r="AK2346" s="3">
        <f t="shared" ref="AK2346" si="24949">(X2346*AF2343+Y2346*AE2343+Z2346*AF2346+AA2346*AE2346)</f>
        <v>0</v>
      </c>
      <c r="AL2346" s="20"/>
      <c r="AM2346" s="16">
        <v>0</v>
      </c>
      <c r="AN2346" s="17">
        <f t="shared" ref="AN2346" si="24950">$B2343*$AN$4</f>
        <v>13.340319999999981</v>
      </c>
      <c r="AO2346" s="18">
        <v>1</v>
      </c>
      <c r="AP2346" s="19">
        <v>0</v>
      </c>
      <c r="AR2346" s="1">
        <f t="shared" ref="AR2346" si="24951">AH2346*AM2343+AJ2346*AM2346-AI2346*AN2343-AK2346*AN2346</f>
        <v>0</v>
      </c>
      <c r="AS2346" s="4">
        <f t="shared" ref="AS2346" si="24952">(AH2346*AN2343+AI2346*AM2343+AJ2346*AN2346+AK2346*AM2346)</f>
        <v>110662.47163288445</v>
      </c>
      <c r="AT2346" s="2">
        <f t="shared" ref="AT2346" si="24953">AH2346*AO2343+AJ2346*AO2346-AI2346*AP2343-AK2346*AP2346</f>
        <v>8347.8901711955968</v>
      </c>
      <c r="AU2346" s="3">
        <f t="shared" ref="AU2346" si="24954">(AH2346*AP2343+AI2346*AO2343+AJ2346*AP2346+AK2346*AO2346)</f>
        <v>0</v>
      </c>
      <c r="AV2346" s="20"/>
      <c r="AW2346" s="16">
        <v>0</v>
      </c>
      <c r="AX2346" s="17">
        <v>0</v>
      </c>
      <c r="AY2346" s="18">
        <v>1</v>
      </c>
      <c r="AZ2346" s="19">
        <v>0</v>
      </c>
      <c r="BA2346" s="20"/>
      <c r="BB2346" s="1">
        <f t="shared" ref="BB2346" si="24955">AR2346*AW2343+AT2346*AW2346-AS2346*AX2343-AU2346*AX2346</f>
        <v>0</v>
      </c>
      <c r="BC2346" s="4">
        <f t="shared" ref="BC2346" si="24956">(AR2346*AX2343+AS2346*AW2343+AT2346*AX2346+AU2346*AW2346)</f>
        <v>110662.47163288445</v>
      </c>
      <c r="BD2346" s="2">
        <f t="shared" ref="BD2346" si="24957">AR2346*AY2343+AT2346*AY2346-AS2346*AZ2343-AU2346*AZ2346</f>
        <v>-1318210.7421549906</v>
      </c>
      <c r="BE2346" s="3">
        <f t="shared" ref="BE2346" si="24958">(AR2346*AZ2343+AS2346*AY2343+AT2346*AZ2346+AU2346*AY2346)</f>
        <v>0</v>
      </c>
      <c r="BF2346" s="20"/>
      <c r="BG2346" s="16">
        <v>0</v>
      </c>
      <c r="BH2346" s="17">
        <f t="shared" ref="BH2346" si="24959">$B2343*$BH$4</f>
        <v>12.631359999999983</v>
      </c>
      <c r="BI2346" s="18">
        <v>1</v>
      </c>
      <c r="BJ2346" s="19">
        <v>0</v>
      </c>
      <c r="BK2346" s="20"/>
      <c r="BL2346" s="1">
        <f t="shared" ref="BL2346" si="24960">BB2346*BG2343+BD2346*BG2346-BC2346*BH2343-BE2346*BH2346</f>
        <v>0</v>
      </c>
      <c r="BM2346" s="4">
        <f t="shared" ref="BM2346" si="24961">(BB2346*BH2343+BC2346*BG2343+BD2346*BH2346+BE2346*BG2346)</f>
        <v>-16540131.968393954</v>
      </c>
      <c r="BN2346" s="2">
        <f t="shared" ref="BN2346" si="24962">BB2346*BI2343+BD2346*BI2346-BC2346*BJ2343-BE2346*BJ2346</f>
        <v>-1318210.7421549906</v>
      </c>
      <c r="BO2346" s="3">
        <f t="shared" ref="BO2346" si="24963">(BB2346*BJ2343+BC2346*BI2343+BD2346*BJ2346+BE2346*BI2346)</f>
        <v>0</v>
      </c>
      <c r="BP2346" s="20"/>
      <c r="BQ2346" s="16">
        <v>0</v>
      </c>
      <c r="BR2346" s="17">
        <v>0</v>
      </c>
      <c r="BS2346" s="18">
        <v>1</v>
      </c>
      <c r="BT2346" s="19">
        <v>0</v>
      </c>
      <c r="BU2346" s="20"/>
      <c r="BV2346" s="1">
        <f t="shared" ref="BV2346" si="24964">BL2346*BQ2343+BN2346*BQ2346-BM2346*BR2343-BO2346*BR2346</f>
        <v>0</v>
      </c>
      <c r="BW2346" s="4">
        <f t="shared" ref="BW2346" si="24965">(BL2346*BR2343+BM2346*BQ2343+BN2346*BR2346+BO2346*BQ2346)</f>
        <v>-16540131.968393954</v>
      </c>
      <c r="BX2346" s="2">
        <f t="shared" ref="BX2346" si="24966">BL2346*BS2343+BN2346*BS2346-BM2346*BT2343-BO2346*BT2346</f>
        <v>163905798.72708315</v>
      </c>
      <c r="BY2346" s="3">
        <f t="shared" ref="BY2346" si="24967">(BL2346*BT2343+BM2346*BS2343+BN2346*BT2346+BO2346*BS2346)</f>
        <v>0</v>
      </c>
      <c r="BZ2346" s="20"/>
      <c r="CA2346" s="16">
        <v>0</v>
      </c>
      <c r="CB2346" s="17">
        <f t="shared" ref="CB2346" si="24968">$B2343*$CB$4</f>
        <v>5.7013599999999922</v>
      </c>
      <c r="CC2346" s="18">
        <v>1</v>
      </c>
      <c r="CD2346" s="19">
        <v>0</v>
      </c>
      <c r="CE2346" s="20"/>
      <c r="CF2346" s="1">
        <f t="shared" ref="CF2346" si="24969">BV2346*CA2343+BX2346*CA2346-BW2346*CB2343-BY2346*CB2346</f>
        <v>0</v>
      </c>
      <c r="CG2346" s="4">
        <f t="shared" ref="CG2346" si="24970">(BV2346*CB2343+BW2346*CA2343+BX2346*CB2346+BY2346*CA2346)</f>
        <v>917945832.66224754</v>
      </c>
      <c r="CH2346" s="2">
        <f t="shared" ref="CH2346" si="24971">BV2346*CC2343+BX2346*CC2346-BW2346*CD2343-BY2346*CD2346</f>
        <v>163905798.72708315</v>
      </c>
      <c r="CI2346" s="3">
        <f t="shared" ref="CI2346" si="24972">(BV2346*CD2343+BW2346*CC2343+BX2346*CD2346+BY2346*CC2346)</f>
        <v>0</v>
      </c>
      <c r="CK2346" s="16">
        <f t="shared" ref="CK2346" si="24973">1/$CL$4</f>
        <v>1</v>
      </c>
      <c r="CL2346" s="17">
        <v>0</v>
      </c>
      <c r="CM2346" s="18">
        <v>1</v>
      </c>
      <c r="CN2346" s="19">
        <v>0</v>
      </c>
      <c r="CP2346" s="1">
        <f t="shared" ref="CP2346" si="24974">CF2346*CK2343+CH2346*CK2346-CG2346*CL2343-CI2346*CL2346</f>
        <v>163905798.72708315</v>
      </c>
      <c r="CQ2346" s="4">
        <f t="shared" ref="CQ2346" si="24975">(CF2346*CL2343+CG2346*CK2343+CH2346*CL2346+CI2346*CK2346)</f>
        <v>917945832.66224754</v>
      </c>
      <c r="CR2346" s="2">
        <f t="shared" ref="CR2346" si="24976">CF2346*CM2343+CH2346*CM2346-CG2346*CN2343-CI2346*CN2346</f>
        <v>163905798.72708315</v>
      </c>
      <c r="CS2346" s="3">
        <f t="shared" ref="CS2346" si="24977">(CF2346*CN2343+CG2346*CM2343+CH2346*CN2346+CI2346*CM2346)</f>
        <v>0</v>
      </c>
      <c r="CU2346" s="39">
        <f t="shared" ref="CU2346" si="24978">(180/PI())*ATAN(-1*(CQ2343/CP2343))</f>
        <v>10.123879255798347</v>
      </c>
      <c r="CW2346" s="56">
        <f t="shared" ref="CW2346" si="24979">20*LOG(((1-(10^(CU2343/20)^2)*(1-((1-CW2343)/(1+CW2343))^2))^0.5))</f>
        <v>0</v>
      </c>
    </row>
    <row r="2347" spans="1:101" ht="18" customHeight="1"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0"/>
      <c r="V2347" s="20"/>
      <c r="W2347" s="20"/>
      <c r="X2347" s="20"/>
      <c r="Y2347" s="20"/>
      <c r="Z2347" s="20"/>
      <c r="AA2347" s="20"/>
      <c r="AB2347" s="30"/>
      <c r="AC2347" s="20"/>
      <c r="AD2347" s="20"/>
      <c r="AE2347" s="20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</row>
    <row r="2348" spans="1:101" ht="18" customHeight="1"/>
    <row r="2349" spans="1:101" ht="18" customHeight="1" thickBot="1">
      <c r="A2349" s="23"/>
      <c r="B2349" s="23"/>
      <c r="C2349" s="23"/>
      <c r="D2349" s="20" t="s">
        <v>6</v>
      </c>
      <c r="E2349" s="20"/>
      <c r="F2349" s="20"/>
      <c r="G2349" s="20"/>
      <c r="H2349" s="20"/>
      <c r="I2349" s="20" t="s">
        <v>7</v>
      </c>
      <c r="J2349" s="20"/>
      <c r="K2349" s="20"/>
      <c r="L2349" s="20"/>
      <c r="M2349" s="23"/>
      <c r="N2349" s="23"/>
      <c r="O2349" s="24" t="s">
        <v>8</v>
      </c>
      <c r="P2349" s="23"/>
      <c r="Q2349" s="23"/>
      <c r="R2349" s="23"/>
      <c r="S2349" s="20"/>
      <c r="T2349" s="20" t="s">
        <v>9</v>
      </c>
      <c r="U2349" s="23"/>
      <c r="V2349" s="23"/>
      <c r="W2349" s="23"/>
      <c r="X2349" s="23"/>
      <c r="Y2349" s="24" t="s">
        <v>10</v>
      </c>
      <c r="Z2349" s="23"/>
      <c r="AA2349" s="23"/>
      <c r="AB2349" s="23"/>
      <c r="AC2349" s="24" t="s">
        <v>11</v>
      </c>
      <c r="AD2349" s="20"/>
      <c r="AE2349" s="20"/>
      <c r="AF2349" s="20"/>
      <c r="AG2349" s="20"/>
      <c r="AH2349" s="23"/>
      <c r="AI2349" s="24" t="s">
        <v>12</v>
      </c>
      <c r="AJ2349" s="23"/>
      <c r="AK2349" s="23"/>
      <c r="AL2349" s="20"/>
      <c r="AM2349" s="24" t="s">
        <v>21</v>
      </c>
      <c r="AN2349" s="20"/>
      <c r="AO2349" s="23"/>
      <c r="AP2349" s="23"/>
      <c r="AQ2349" s="23"/>
      <c r="AR2349" s="23"/>
      <c r="AS2349" s="24" t="s">
        <v>87</v>
      </c>
      <c r="AT2349" s="23"/>
      <c r="AU2349" s="23"/>
      <c r="AV2349" s="23"/>
      <c r="AW2349" s="24" t="s">
        <v>22</v>
      </c>
      <c r="AX2349" s="20"/>
      <c r="AY2349" s="20"/>
      <c r="AZ2349" s="20"/>
      <c r="BA2349" s="20"/>
      <c r="BB2349" s="23"/>
      <c r="BC2349" s="24" t="s">
        <v>13</v>
      </c>
      <c r="BD2349" s="23"/>
      <c r="BE2349" s="23"/>
      <c r="BF2349" s="23"/>
      <c r="BG2349" s="24" t="s">
        <v>23</v>
      </c>
      <c r="BH2349" s="20"/>
      <c r="BI2349" s="23"/>
      <c r="BJ2349" s="23"/>
      <c r="BK2349" s="23"/>
      <c r="BL2349" s="23"/>
      <c r="BM2349" s="24" t="s">
        <v>24</v>
      </c>
      <c r="BN2349" s="23"/>
      <c r="BO2349" s="23"/>
      <c r="BP2349" s="23"/>
      <c r="BQ2349" s="24" t="s">
        <v>22</v>
      </c>
      <c r="BR2349" s="20"/>
      <c r="BS2349" s="20"/>
      <c r="BT2349" s="20"/>
      <c r="BU2349" s="20"/>
      <c r="BV2349" s="23"/>
      <c r="BW2349" s="24" t="s">
        <v>25</v>
      </c>
      <c r="BX2349" s="23"/>
      <c r="BY2349" s="23"/>
      <c r="BZ2349" s="23"/>
      <c r="CA2349" s="24" t="s">
        <v>23</v>
      </c>
      <c r="CB2349" s="20"/>
      <c r="CC2349" s="23"/>
      <c r="CD2349" s="23"/>
      <c r="CE2349" s="23"/>
      <c r="CF2349" s="23"/>
      <c r="CG2349" s="24" t="s">
        <v>88</v>
      </c>
      <c r="CH2349" s="23"/>
      <c r="CI2349" s="23"/>
      <c r="CJ2349" s="23"/>
      <c r="CK2349" s="24" t="s">
        <v>155</v>
      </c>
      <c r="CL2349" s="24"/>
      <c r="CM2349" s="23"/>
      <c r="CN2349" s="23"/>
      <c r="CO2349" s="23"/>
      <c r="CP2349" s="23"/>
      <c r="CQ2349" s="24" t="s">
        <v>89</v>
      </c>
      <c r="CR2349" s="23"/>
      <c r="CS2349" s="23"/>
    </row>
    <row r="2350" spans="1:101" ht="18" customHeight="1" thickBot="1">
      <c r="A2350" s="23"/>
      <c r="B2350" s="33"/>
      <c r="C2350" s="23"/>
      <c r="D2350" s="7" t="s">
        <v>99</v>
      </c>
      <c r="E2350" s="8"/>
      <c r="F2350" s="8" t="s">
        <v>100</v>
      </c>
      <c r="G2350" s="9"/>
      <c r="H2350" s="10"/>
      <c r="I2350" s="7" t="s">
        <v>103</v>
      </c>
      <c r="J2350" s="8"/>
      <c r="K2350" s="8" t="s">
        <v>104</v>
      </c>
      <c r="L2350" s="9"/>
      <c r="M2350" s="23"/>
      <c r="N2350" s="194" t="s">
        <v>74</v>
      </c>
      <c r="O2350" s="195"/>
      <c r="P2350" s="196" t="s">
        <v>75</v>
      </c>
      <c r="Q2350" s="197"/>
      <c r="R2350" s="23"/>
      <c r="S2350" s="7" t="s">
        <v>2</v>
      </c>
      <c r="T2350" s="8"/>
      <c r="U2350" s="8" t="s">
        <v>3</v>
      </c>
      <c r="V2350" s="9"/>
      <c r="W2350" s="20"/>
      <c r="X2350" s="194" t="s">
        <v>108</v>
      </c>
      <c r="Y2350" s="195"/>
      <c r="Z2350" s="196" t="s">
        <v>109</v>
      </c>
      <c r="AA2350" s="197"/>
      <c r="AB2350" s="20"/>
      <c r="AC2350" s="7" t="s">
        <v>107</v>
      </c>
      <c r="AD2350" s="8"/>
      <c r="AE2350" s="8" t="s">
        <v>14</v>
      </c>
      <c r="AF2350" s="9"/>
      <c r="AG2350" s="20"/>
      <c r="AH2350" s="194" t="s">
        <v>112</v>
      </c>
      <c r="AI2350" s="195"/>
      <c r="AJ2350" s="196" t="s">
        <v>113</v>
      </c>
      <c r="AK2350" s="197"/>
      <c r="AL2350" s="20"/>
      <c r="AM2350" s="106" t="s">
        <v>135</v>
      </c>
      <c r="AN2350" s="107"/>
      <c r="AO2350" s="107" t="s">
        <v>136</v>
      </c>
      <c r="AP2350" s="108"/>
      <c r="AQ2350" s="23"/>
      <c r="AR2350" s="194" t="s">
        <v>116</v>
      </c>
      <c r="AS2350" s="195"/>
      <c r="AT2350" s="196" t="s">
        <v>0</v>
      </c>
      <c r="AU2350" s="197"/>
      <c r="AV2350" s="36"/>
      <c r="AW2350" s="7" t="s">
        <v>139</v>
      </c>
      <c r="AX2350" s="8"/>
      <c r="AY2350" s="8" t="s">
        <v>140</v>
      </c>
      <c r="AZ2350" s="9"/>
      <c r="BA2350" s="20"/>
      <c r="BB2350" s="194" t="s">
        <v>119</v>
      </c>
      <c r="BC2350" s="195"/>
      <c r="BD2350" s="196" t="s">
        <v>120</v>
      </c>
      <c r="BE2350" s="197"/>
      <c r="BF2350" s="36"/>
      <c r="BG2350" s="190" t="s">
        <v>143</v>
      </c>
      <c r="BH2350" s="191"/>
      <c r="BI2350" s="192" t="s">
        <v>144</v>
      </c>
      <c r="BJ2350" s="193"/>
      <c r="BK2350" s="36"/>
      <c r="BL2350" s="194" t="s">
        <v>123</v>
      </c>
      <c r="BM2350" s="195"/>
      <c r="BN2350" s="196" t="s">
        <v>124</v>
      </c>
      <c r="BO2350" s="197"/>
      <c r="BP2350" s="36"/>
      <c r="BQ2350" s="7" t="s">
        <v>147</v>
      </c>
      <c r="BR2350" s="8"/>
      <c r="BS2350" s="8" t="s">
        <v>148</v>
      </c>
      <c r="BT2350" s="9"/>
      <c r="BU2350" s="20"/>
      <c r="BV2350" s="194" t="s">
        <v>127</v>
      </c>
      <c r="BW2350" s="195"/>
      <c r="BX2350" s="196" t="s">
        <v>128</v>
      </c>
      <c r="BY2350" s="197"/>
      <c r="BZ2350" s="36"/>
      <c r="CA2350" s="7" t="s">
        <v>151</v>
      </c>
      <c r="CB2350" s="8"/>
      <c r="CC2350" s="8" t="s">
        <v>152</v>
      </c>
      <c r="CD2350" s="9"/>
      <c r="CE2350" s="36"/>
      <c r="CF2350" s="194" t="s">
        <v>131</v>
      </c>
      <c r="CG2350" s="195"/>
      <c r="CH2350" s="196" t="s">
        <v>132</v>
      </c>
      <c r="CI2350" s="197"/>
      <c r="CJ2350" s="23"/>
      <c r="CK2350" s="7" t="s">
        <v>156</v>
      </c>
      <c r="CL2350" s="8"/>
      <c r="CM2350" s="8" t="s">
        <v>157</v>
      </c>
      <c r="CN2350" s="9"/>
      <c r="CO2350" s="23"/>
      <c r="CP2350" s="194" t="s">
        <v>160</v>
      </c>
      <c r="CQ2350" s="195"/>
      <c r="CR2350" s="196" t="s">
        <v>132</v>
      </c>
      <c r="CS2350" s="197"/>
      <c r="CU2350" s="26" t="s">
        <v>15</v>
      </c>
      <c r="CW2350" s="52" t="s">
        <v>46</v>
      </c>
    </row>
    <row r="2351" spans="1:101" ht="18" customHeight="1" thickTop="1" thickBot="1">
      <c r="B2351" s="34">
        <v>7.1</v>
      </c>
      <c r="D2351" s="11">
        <v>1</v>
      </c>
      <c r="E2351" s="12">
        <v>0</v>
      </c>
      <c r="F2351" s="13">
        <v>0</v>
      </c>
      <c r="G2351" s="14">
        <v>0</v>
      </c>
      <c r="H2351" s="10"/>
      <c r="I2351" s="11">
        <v>1</v>
      </c>
      <c r="J2351" s="12">
        <v>0</v>
      </c>
      <c r="K2351" s="13">
        <v>0</v>
      </c>
      <c r="L2351" s="40">
        <f t="shared" ref="L2351" si="24980">$B2351*$J$4</f>
        <v>10.131984000000001</v>
      </c>
      <c r="N2351" s="1">
        <f t="shared" ref="N2351" si="24981">D2351*I2351+F2351*I2354-E2351*J2351-G2351*J2354</f>
        <v>1</v>
      </c>
      <c r="O2351" s="4">
        <f t="shared" ref="O2351" si="24982">(D2351*J2351+E2351*I2351+F2351*J2354+G2351*I2354)</f>
        <v>0</v>
      </c>
      <c r="P2351" s="2">
        <f t="shared" ref="P2351" si="24983">D2351*K2351+F2351*K2354-E2351*L2351-G2351*L2354</f>
        <v>0</v>
      </c>
      <c r="Q2351" s="3">
        <f t="shared" ref="Q2351" si="24984">(D2351*L2351+E2351*K2351+F2351*L2354+G2351*K2354)</f>
        <v>10.131984000000001</v>
      </c>
      <c r="S2351" s="11">
        <v>1</v>
      </c>
      <c r="T2351" s="12">
        <v>0</v>
      </c>
      <c r="U2351" s="13">
        <v>0</v>
      </c>
      <c r="V2351" s="13">
        <v>0</v>
      </c>
      <c r="W2351" s="20"/>
      <c r="X2351" s="1">
        <f t="shared" ref="X2351" si="24985">N2351*S2351+P2351*S2354-O2351*T2351-Q2351*T2354</f>
        <v>-128.80903366707201</v>
      </c>
      <c r="Y2351" s="4">
        <f t="shared" ref="Y2351" si="24986">(N2351*T2351+O2351*S2351+P2351*T2354+Q2351*S2354)</f>
        <v>0</v>
      </c>
      <c r="Z2351" s="2">
        <f t="shared" ref="Z2351" si="24987">N2351*U2351+P2351*U2354-O2351*V2351-Q2351*V2354</f>
        <v>0</v>
      </c>
      <c r="AA2351" s="3">
        <f t="shared" ref="AA2351" si="24988">(N2351*V2351+O2351*U2351+P2351*V2354+Q2351*U2354)</f>
        <v>10.131984000000001</v>
      </c>
      <c r="AB2351" s="20"/>
      <c r="AC2351" s="11">
        <v>1</v>
      </c>
      <c r="AD2351" s="12">
        <v>0</v>
      </c>
      <c r="AE2351" s="13">
        <v>0</v>
      </c>
      <c r="AF2351" s="40">
        <f t="shared" ref="AF2351" si="24989">$B2351*$AD$4</f>
        <v>12.158678999999999</v>
      </c>
      <c r="AG2351" s="20"/>
      <c r="AH2351" s="1">
        <f t="shared" ref="AH2351" si="24990">X2351*AC2351+Z2351*AC2354-Y2351*AD2351-AA2351*AD2354</f>
        <v>-128.80903366707201</v>
      </c>
      <c r="AI2351" s="4">
        <f t="shared" ref="AI2351" si="24991">(X2351*AD2351+Y2351*AC2351+Z2351*AD2354+AA2351*AC2354)</f>
        <v>0</v>
      </c>
      <c r="AJ2351" s="2">
        <f t="shared" ref="AJ2351" si="24992">X2351*AE2351+Z2351*AE2354-Y2351*AF2351-AA2351*AF2354</f>
        <v>0</v>
      </c>
      <c r="AK2351" s="3">
        <f t="shared" ref="AK2351" si="24993">(X2351*AF2351+Y2351*AE2351+Z2351*AF2354+AA2351*AE2354)</f>
        <v>-1556.0157086581214</v>
      </c>
      <c r="AL2351" s="20"/>
      <c r="AM2351" s="11">
        <v>1</v>
      </c>
      <c r="AN2351" s="12">
        <v>0</v>
      </c>
      <c r="AO2351" s="13">
        <v>0</v>
      </c>
      <c r="AP2351" s="14">
        <v>0</v>
      </c>
      <c r="AR2351" s="1">
        <f t="shared" ref="AR2351" si="24994">AH2351*AM2351+AJ2351*AM2354-AI2351*AN2351-AK2351*AN2354</f>
        <v>20925.477694552264</v>
      </c>
      <c r="AS2351" s="4">
        <f t="shared" ref="AS2351" si="24995">(AH2351*AN2351+AI2351*AM2351+AJ2351*AN2354+AK2351*AM2354)</f>
        <v>0</v>
      </c>
      <c r="AT2351" s="2">
        <f t="shared" ref="AT2351" si="24996">AH2351*AO2351+AJ2351*AO2354-AI2351*AP2351-AK2351*AP2354</f>
        <v>0</v>
      </c>
      <c r="AU2351" s="3">
        <f t="shared" ref="AU2351" si="24997">(AH2351*AP2351+AI2351*AO2351+AJ2351*AP2354+AK2351*AO2354)</f>
        <v>-1556.0157086581214</v>
      </c>
      <c r="AV2351" s="20"/>
      <c r="AW2351" s="11">
        <v>1</v>
      </c>
      <c r="AX2351" s="12">
        <v>0</v>
      </c>
      <c r="AY2351" s="13">
        <v>0</v>
      </c>
      <c r="AZ2351" s="40">
        <f t="shared" ref="AZ2351" si="24998">$B2351*$AX$4</f>
        <v>12.158678999999999</v>
      </c>
      <c r="BA2351" s="20"/>
      <c r="BB2351" s="1">
        <f t="shared" ref="BB2351" si="24999">AR2351*AW2351+AT2351*AW2354-AS2351*AX2351-AU2351*AX2354</f>
        <v>20925.477694552264</v>
      </c>
      <c r="BC2351" s="4">
        <f t="shared" ref="BC2351" si="25000">(AR2351*AX2351+AS2351*AW2351+AT2351*AX2354+AU2351*AW2354)</f>
        <v>0</v>
      </c>
      <c r="BD2351" s="2">
        <f t="shared" ref="BD2351" si="25001">AR2351*AY2351+AT2351*AY2354-AS2351*AZ2351-AU2351*AZ2354</f>
        <v>0</v>
      </c>
      <c r="BE2351" s="3">
        <f t="shared" ref="BE2351" si="25002">(AR2351*AZ2351+AS2351*AY2351+AT2351*AZ2354+AU2351*AY2354)</f>
        <v>252870.15050106289</v>
      </c>
      <c r="BF2351" s="20"/>
      <c r="BG2351" s="11">
        <v>1</v>
      </c>
      <c r="BH2351" s="12">
        <v>0</v>
      </c>
      <c r="BI2351" s="13">
        <v>0</v>
      </c>
      <c r="BJ2351" s="14">
        <v>0</v>
      </c>
      <c r="BK2351" s="20"/>
      <c r="BL2351" s="1">
        <f t="shared" ref="BL2351" si="25003">BB2351*BG2351+BD2351*BG2354-BC2351*BH2351-BE2351*BH2354</f>
        <v>-3218798.3394561689</v>
      </c>
      <c r="BM2351" s="4">
        <f t="shared" ref="BM2351" si="25004">(BB2351*BH2351+BC2351*BG2351+BD2351*BH2354+BE2351*BG2354)</f>
        <v>0</v>
      </c>
      <c r="BN2351" s="2">
        <f t="shared" ref="BN2351" si="25005">BB2351*BI2351+BD2351*BI2354-BC2351*BJ2351-BE2351*BJ2354</f>
        <v>0</v>
      </c>
      <c r="BO2351" s="3">
        <f t="shared" ref="BO2351" si="25006">(BB2351*BJ2351+BC2351*BI2351+BD2351*BJ2354+BE2351*BI2354)</f>
        <v>252870.15050106289</v>
      </c>
      <c r="BP2351" s="20"/>
      <c r="BQ2351" s="11">
        <v>1</v>
      </c>
      <c r="BR2351" s="12">
        <v>0</v>
      </c>
      <c r="BS2351" s="13">
        <v>0</v>
      </c>
      <c r="BT2351" s="40">
        <f t="shared" ref="BT2351" si="25007">$B2351*BR$4</f>
        <v>10.131984000000001</v>
      </c>
      <c r="BU2351" s="20"/>
      <c r="BV2351" s="1">
        <f t="shared" ref="BV2351" si="25008">BL2351*BQ2351+BN2351*BQ2354-BM2351*BR2351-BO2351*BR2354</f>
        <v>-3218798.3394561689</v>
      </c>
      <c r="BW2351" s="4">
        <f t="shared" ref="BW2351" si="25009">(BL2351*BR2351+BM2351*BQ2351+BN2351*BR2354+BO2351*BQ2354)</f>
        <v>0</v>
      </c>
      <c r="BX2351" s="2">
        <f t="shared" ref="BX2351" si="25010">BL2351*BS2351+BN2351*BS2354-BM2351*BT2351-BO2351*BT2354</f>
        <v>0</v>
      </c>
      <c r="BY2351" s="3">
        <f t="shared" ref="BY2351" si="25011">(BL2351*BT2351+BM2351*BS2351+BN2351*BT2354+BO2351*BS2354)</f>
        <v>-32359943.124095414</v>
      </c>
      <c r="BZ2351" s="20"/>
      <c r="CA2351" s="11">
        <v>1</v>
      </c>
      <c r="CB2351" s="12">
        <v>0</v>
      </c>
      <c r="CC2351" s="13">
        <v>0</v>
      </c>
      <c r="CD2351" s="14">
        <v>0</v>
      </c>
      <c r="CE2351" s="20"/>
      <c r="CF2351" s="1">
        <f t="shared" ref="CF2351" si="25012">BV2351*CA2351+BX2351*CA2354-BW2351*CB2351-BY2351*CB2354</f>
        <v>183912539.63810775</v>
      </c>
      <c r="CG2351" s="4">
        <f t="shared" ref="CG2351" si="25013">(BV2351*CB2351+BW2351*CA2351+BX2351*CB2354+BY2351*CA2354)</f>
        <v>0</v>
      </c>
      <c r="CH2351" s="2">
        <f t="shared" ref="CH2351" si="25014">BV2351*CC2351+BX2351*CC2354-BW2351*CD2351-BY2351*CD2354</f>
        <v>0</v>
      </c>
      <c r="CI2351" s="3">
        <f t="shared" ref="CI2351" si="25015">(BV2351*CD2351+BW2351*CC2351+BX2351*CD2354+BY2351*CC2354)</f>
        <v>-32359943.124095414</v>
      </c>
      <c r="CJ2351" s="28"/>
      <c r="CK2351" s="11">
        <v>1</v>
      </c>
      <c r="CL2351" s="12">
        <v>0</v>
      </c>
      <c r="CM2351" s="13">
        <v>0</v>
      </c>
      <c r="CN2351" s="14">
        <v>0</v>
      </c>
      <c r="CP2351" s="1">
        <f t="shared" ref="CP2351" si="25016">CF2351*CK2351+CH2351*CK2354-CG2351*CL2351-CI2351*CL2354</f>
        <v>183912539.63810775</v>
      </c>
      <c r="CQ2351" s="4">
        <f t="shared" ref="CQ2351" si="25017">(CF2351*CL2351+CG2351*CK2351+CH2351*CL2354+CI2351*CK2354)</f>
        <v>-32359943.124095414</v>
      </c>
      <c r="CR2351" s="2">
        <f t="shared" ref="CR2351" si="25018">CF2351*CM2351+CH2351*CM2354-CG2351*CN2351-CI2351*CN2354</f>
        <v>0</v>
      </c>
      <c r="CS2351" s="3">
        <f t="shared" ref="CS2351" si="25019">(CF2351*CN2351+CG2351*CM2351+CH2351*CN2354+CI2351*CM2354)</f>
        <v>-32359943.124095414</v>
      </c>
      <c r="CU2351" s="29">
        <f t="shared" ref="CU2351" si="25020">20*LOG(((1+$CL$4)/$CL$4)/((CP2351+CP2354)^2+(CQ2351+CQ2354)^2)^0.5)</f>
        <v>-174.62853018127291</v>
      </c>
      <c r="CW2351" s="53">
        <f t="shared" ref="CW2351" si="25021">((CP2351^2+CQ2351^2)^0.5)/((CP2354^2+CQ2354^2)^0.5)</f>
        <v>0.17595289145466311</v>
      </c>
    </row>
    <row r="2352" spans="1:101" ht="18" customHeight="1" thickBot="1">
      <c r="D2352" s="11"/>
      <c r="E2352" s="13"/>
      <c r="F2352" s="13"/>
      <c r="G2352" s="15"/>
      <c r="H2352" s="10"/>
      <c r="I2352" s="11"/>
      <c r="J2352" s="13"/>
      <c r="K2352" s="13"/>
      <c r="L2352" s="15"/>
      <c r="N2352" s="5"/>
      <c r="Q2352" s="6"/>
      <c r="S2352" s="11"/>
      <c r="T2352" s="13"/>
      <c r="U2352" s="13"/>
      <c r="V2352" s="15"/>
      <c r="W2352" s="20"/>
      <c r="X2352" s="5"/>
      <c r="AA2352" s="6"/>
      <c r="AB2352" s="20"/>
      <c r="AC2352" s="11"/>
      <c r="AD2352" s="13"/>
      <c r="AE2352" s="13"/>
      <c r="AF2352" s="15"/>
      <c r="AG2352" s="20"/>
      <c r="AH2352" s="5"/>
      <c r="AK2352" s="6"/>
      <c r="AL2352" s="20"/>
      <c r="AM2352" s="11"/>
      <c r="AN2352" s="13"/>
      <c r="AO2352" s="13"/>
      <c r="AP2352" s="15"/>
      <c r="AR2352" s="5"/>
      <c r="AU2352" s="6"/>
      <c r="AW2352" s="11"/>
      <c r="AX2352" s="13"/>
      <c r="AY2352" s="13"/>
      <c r="AZ2352" s="15"/>
      <c r="BA2352" s="20"/>
      <c r="BB2352" s="5"/>
      <c r="BE2352" s="6"/>
      <c r="BG2352" s="11"/>
      <c r="BH2352" s="13"/>
      <c r="BI2352" s="13"/>
      <c r="BJ2352" s="15"/>
      <c r="BL2352" s="5"/>
      <c r="BO2352" s="6"/>
      <c r="BQ2352" s="11"/>
      <c r="BR2352" s="13"/>
      <c r="BS2352" s="13"/>
      <c r="BT2352" s="15"/>
      <c r="BU2352" s="20"/>
      <c r="BV2352" s="5"/>
      <c r="BY2352" s="6"/>
      <c r="CA2352" s="11"/>
      <c r="CB2352" s="13"/>
      <c r="CC2352" s="13"/>
      <c r="CD2352" s="15"/>
      <c r="CF2352" s="5"/>
      <c r="CI2352" s="6"/>
      <c r="CK2352" s="11"/>
      <c r="CL2352" s="13"/>
      <c r="CM2352" s="13"/>
      <c r="CN2352" s="15"/>
      <c r="CP2352" s="5"/>
      <c r="CS2352" s="6"/>
      <c r="CW2352" s="54"/>
    </row>
    <row r="2353" spans="1:101" ht="18" customHeight="1" thickBot="1">
      <c r="D2353" s="11" t="s">
        <v>101</v>
      </c>
      <c r="E2353" s="13"/>
      <c r="F2353" s="13" t="s">
        <v>102</v>
      </c>
      <c r="G2353" s="15"/>
      <c r="H2353" s="10"/>
      <c r="I2353" s="11" t="s">
        <v>106</v>
      </c>
      <c r="J2353" s="13"/>
      <c r="K2353" s="13" t="s">
        <v>105</v>
      </c>
      <c r="L2353" s="15"/>
      <c r="N2353" s="194" t="s">
        <v>16</v>
      </c>
      <c r="O2353" s="195"/>
      <c r="P2353" s="196" t="s">
        <v>17</v>
      </c>
      <c r="Q2353" s="197"/>
      <c r="S2353" s="11" t="s">
        <v>4</v>
      </c>
      <c r="T2353" s="13"/>
      <c r="U2353" s="13" t="s">
        <v>5</v>
      </c>
      <c r="V2353" s="15"/>
      <c r="W2353" s="20"/>
      <c r="X2353" s="194" t="s">
        <v>111</v>
      </c>
      <c r="Y2353" s="195"/>
      <c r="Z2353" s="196" t="s">
        <v>110</v>
      </c>
      <c r="AA2353" s="197"/>
      <c r="AB2353" s="20"/>
      <c r="AC2353" s="11" t="s">
        <v>18</v>
      </c>
      <c r="AD2353" s="13"/>
      <c r="AE2353" s="13" t="s">
        <v>19</v>
      </c>
      <c r="AF2353" s="15"/>
      <c r="AG2353" s="20"/>
      <c r="AH2353" s="194" t="s">
        <v>114</v>
      </c>
      <c r="AI2353" s="195"/>
      <c r="AJ2353" s="196" t="s">
        <v>115</v>
      </c>
      <c r="AK2353" s="197"/>
      <c r="AL2353" s="20"/>
      <c r="AM2353" s="11" t="s">
        <v>138</v>
      </c>
      <c r="AN2353" s="13"/>
      <c r="AO2353" s="13" t="s">
        <v>137</v>
      </c>
      <c r="AP2353" s="15"/>
      <c r="AR2353" s="194" t="s">
        <v>117</v>
      </c>
      <c r="AS2353" s="195"/>
      <c r="AT2353" s="196" t="s">
        <v>118</v>
      </c>
      <c r="AU2353" s="197"/>
      <c r="AV2353" s="36"/>
      <c r="AW2353" s="11" t="s">
        <v>142</v>
      </c>
      <c r="AX2353" s="13"/>
      <c r="AY2353" s="13" t="s">
        <v>141</v>
      </c>
      <c r="AZ2353" s="15"/>
      <c r="BA2353" s="20"/>
      <c r="BB2353" s="194" t="s">
        <v>122</v>
      </c>
      <c r="BC2353" s="195"/>
      <c r="BD2353" s="196" t="s">
        <v>121</v>
      </c>
      <c r="BE2353" s="197"/>
      <c r="BF2353" s="36"/>
      <c r="BG2353" s="11" t="s">
        <v>145</v>
      </c>
      <c r="BH2353" s="13"/>
      <c r="BI2353" s="13" t="s">
        <v>146</v>
      </c>
      <c r="BJ2353" s="15"/>
      <c r="BK2353" s="36"/>
      <c r="BL2353" s="194" t="s">
        <v>125</v>
      </c>
      <c r="BM2353" s="195"/>
      <c r="BN2353" s="196" t="s">
        <v>126</v>
      </c>
      <c r="BO2353" s="197"/>
      <c r="BP2353" s="36"/>
      <c r="BQ2353" s="11" t="s">
        <v>150</v>
      </c>
      <c r="BR2353" s="13"/>
      <c r="BS2353" s="13" t="s">
        <v>149</v>
      </c>
      <c r="BT2353" s="15"/>
      <c r="BU2353" s="20"/>
      <c r="BV2353" s="194" t="s">
        <v>129</v>
      </c>
      <c r="BW2353" s="195"/>
      <c r="BX2353" s="196" t="s">
        <v>130</v>
      </c>
      <c r="BY2353" s="197"/>
      <c r="BZ2353" s="36"/>
      <c r="CA2353" s="11" t="s">
        <v>154</v>
      </c>
      <c r="CB2353" s="13"/>
      <c r="CC2353" s="13" t="s">
        <v>153</v>
      </c>
      <c r="CD2353" s="15"/>
      <c r="CE2353" s="36"/>
      <c r="CF2353" s="194" t="s">
        <v>134</v>
      </c>
      <c r="CG2353" s="195"/>
      <c r="CH2353" s="196" t="s">
        <v>133</v>
      </c>
      <c r="CI2353" s="197"/>
      <c r="CK2353" s="11" t="s">
        <v>159</v>
      </c>
      <c r="CL2353" s="13"/>
      <c r="CM2353" s="13" t="s">
        <v>158</v>
      </c>
      <c r="CN2353" s="15"/>
      <c r="CP2353" s="109" t="s">
        <v>161</v>
      </c>
      <c r="CQ2353" s="110"/>
      <c r="CR2353" s="111" t="s">
        <v>162</v>
      </c>
      <c r="CS2353" s="112"/>
      <c r="CU2353" s="38" t="s">
        <v>29</v>
      </c>
      <c r="CW2353" s="55" t="s">
        <v>47</v>
      </c>
    </row>
    <row r="2354" spans="1:101" ht="18" customHeight="1" thickTop="1" thickBot="1">
      <c r="D2354" s="16">
        <v>0</v>
      </c>
      <c r="E2354" s="17">
        <f t="shared" ref="E2354" si="25022">$B2351*$E$4</f>
        <v>5.7828079999999993</v>
      </c>
      <c r="F2354" s="18">
        <v>1</v>
      </c>
      <c r="G2354" s="19">
        <v>0</v>
      </c>
      <c r="H2354" s="10"/>
      <c r="I2354" s="16">
        <v>0</v>
      </c>
      <c r="J2354" s="17">
        <v>0</v>
      </c>
      <c r="K2354" s="18">
        <v>1</v>
      </c>
      <c r="L2354" s="19">
        <v>0</v>
      </c>
      <c r="N2354" s="1">
        <f t="shared" ref="N2354" si="25023">D2354*I2351+F2354*I2354-E2354*J2351-G2354*J2354</f>
        <v>0</v>
      </c>
      <c r="O2354" s="4">
        <f t="shared" ref="O2354" si="25024">(D2354*J2351+E2354*I2351+F2354*J2354+G2354*I2354)</f>
        <v>5.7828079999999993</v>
      </c>
      <c r="P2354" s="2">
        <f t="shared" ref="P2354" si="25025">D2354*K2351+F2354*K2354-E2354*L2351-G2354*L2354</f>
        <v>-57.591318131072001</v>
      </c>
      <c r="Q2354" s="3">
        <f t="shared" ref="Q2354" si="25026">(D2354*L2351+E2354*K2351+F2354*L2354+G2354*K2354)</f>
        <v>0</v>
      </c>
      <c r="S2354" s="16">
        <v>0</v>
      </c>
      <c r="T2354" s="17">
        <f t="shared" ref="T2354" si="25027">$B2351*$T$4</f>
        <v>12.811807999999999</v>
      </c>
      <c r="U2354" s="18">
        <v>1</v>
      </c>
      <c r="V2354" s="19">
        <v>0</v>
      </c>
      <c r="W2354" s="20"/>
      <c r="X2354" s="1">
        <f t="shared" ref="X2354" si="25028">N2354*S2351+P2354*S2354-O2354*T2351-Q2354*T2354</f>
        <v>0</v>
      </c>
      <c r="Y2354" s="4">
        <f t="shared" ref="Y2354" si="25029">(N2354*T2351+O2354*S2351+P2354*T2354+Q2354*S2354)</f>
        <v>-732.0661023622132</v>
      </c>
      <c r="Z2354" s="2">
        <f t="shared" ref="Z2354" si="25030">N2354*U2351+P2354*U2354-O2354*V2351-Q2354*V2354</f>
        <v>-57.591318131072001</v>
      </c>
      <c r="AA2354" s="3">
        <f t="shared" ref="AA2354" si="25031">(N2354*V2351+O2354*U2351+P2354*V2354+Q2354*U2354)</f>
        <v>0</v>
      </c>
      <c r="AB2354" s="20"/>
      <c r="AC2354" s="16">
        <v>0</v>
      </c>
      <c r="AD2354" s="17">
        <v>0</v>
      </c>
      <c r="AE2354" s="18">
        <v>1</v>
      </c>
      <c r="AF2354" s="19">
        <v>0</v>
      </c>
      <c r="AG2354" s="20"/>
      <c r="AH2354" s="1">
        <f t="shared" ref="AH2354" si="25032">X2354*AC2351+Z2354*AC2354-Y2354*AD2351-AA2354*AD2354</f>
        <v>0</v>
      </c>
      <c r="AI2354" s="4">
        <f t="shared" ref="AI2354" si="25033">(X2354*AD2351+Y2354*AC2351+Z2354*AD2354+AA2354*AC2354)</f>
        <v>-732.0661023622132</v>
      </c>
      <c r="AJ2354" s="2">
        <f t="shared" ref="AJ2354" si="25034">X2354*AE2351+Z2354*AE2354-Y2354*AF2351-AA2354*AF2354</f>
        <v>8843.3654272722197</v>
      </c>
      <c r="AK2354" s="3">
        <f t="shared" ref="AK2354" si="25035">(X2354*AF2351+Y2354*AE2351+Z2354*AF2354+AA2354*AE2354)</f>
        <v>0</v>
      </c>
      <c r="AL2354" s="20"/>
      <c r="AM2354" s="16">
        <v>0</v>
      </c>
      <c r="AN2354" s="17">
        <f t="shared" ref="AN2354" si="25036">$B2351*$AN$4</f>
        <v>13.530895999999998</v>
      </c>
      <c r="AO2354" s="18">
        <v>1</v>
      </c>
      <c r="AP2354" s="19">
        <v>0</v>
      </c>
      <c r="AR2354" s="1">
        <f t="shared" ref="AR2354" si="25037">AH2354*AM2351+AJ2354*AM2354-AI2354*AN2351-AK2354*AN2354</f>
        <v>0</v>
      </c>
      <c r="AS2354" s="4">
        <f t="shared" ref="AS2354" si="25038">(AH2354*AN2351+AI2354*AM2351+AJ2354*AN2354+AK2354*AM2354)</f>
        <v>118926.59178405374</v>
      </c>
      <c r="AT2354" s="2">
        <f t="shared" ref="AT2354" si="25039">AH2354*AO2351+AJ2354*AO2354-AI2354*AP2351-AK2354*AP2354</f>
        <v>8843.3654272722197</v>
      </c>
      <c r="AU2354" s="3">
        <f t="shared" ref="AU2354" si="25040">(AH2354*AP2351+AI2354*AO2351+AJ2354*AP2354+AK2354*AO2354)</f>
        <v>0</v>
      </c>
      <c r="AV2354" s="20"/>
      <c r="AW2354" s="16">
        <v>0</v>
      </c>
      <c r="AX2354" s="17">
        <v>0</v>
      </c>
      <c r="AY2354" s="18">
        <v>1</v>
      </c>
      <c r="AZ2354" s="19">
        <v>0</v>
      </c>
      <c r="BA2354" s="20"/>
      <c r="BB2354" s="1">
        <f t="shared" ref="BB2354" si="25041">AR2354*AW2351+AT2354*AW2354-AS2354*AX2351-AU2354*AX2354</f>
        <v>0</v>
      </c>
      <c r="BC2354" s="4">
        <f t="shared" ref="BC2354" si="25042">(AR2354*AX2351+AS2354*AW2351+AT2354*AX2354+AU2354*AW2354)</f>
        <v>118926.59178405374</v>
      </c>
      <c r="BD2354" s="2">
        <f t="shared" ref="BD2354" si="25043">AR2354*AY2351+AT2354*AY2354-AS2354*AZ2351-AU2354*AZ2354</f>
        <v>-1437146.8886390745</v>
      </c>
      <c r="BE2354" s="3">
        <f t="shared" ref="BE2354" si="25044">(AR2354*AZ2351+AS2354*AY2351+AT2354*AZ2354+AU2354*AY2354)</f>
        <v>0</v>
      </c>
      <c r="BF2354" s="20"/>
      <c r="BG2354" s="16">
        <v>0</v>
      </c>
      <c r="BH2354" s="17">
        <f t="shared" ref="BH2354" si="25045">$B2351*$BH$4</f>
        <v>12.811807999999999</v>
      </c>
      <c r="BI2354" s="18">
        <v>1</v>
      </c>
      <c r="BJ2354" s="19">
        <v>0</v>
      </c>
      <c r="BK2354" s="20"/>
      <c r="BL2354" s="1">
        <f t="shared" ref="BL2354" si="25046">BB2354*BG2351+BD2354*BG2354-BC2354*BH2351-BE2354*BH2354</f>
        <v>0</v>
      </c>
      <c r="BM2354" s="4">
        <f t="shared" ref="BM2354" si="25047">(BB2354*BH2351+BC2354*BG2351+BD2354*BH2354+BE2354*BG2354)</f>
        <v>-18293523.413257152</v>
      </c>
      <c r="BN2354" s="2">
        <f t="shared" ref="BN2354" si="25048">BB2354*BI2351+BD2354*BI2354-BC2354*BJ2351-BE2354*BJ2354</f>
        <v>-1437146.8886390745</v>
      </c>
      <c r="BO2354" s="3">
        <f t="shared" ref="BO2354" si="25049">(BB2354*BJ2351+BC2354*BI2351+BD2354*BJ2354+BE2354*BI2354)</f>
        <v>0</v>
      </c>
      <c r="BP2354" s="20"/>
      <c r="BQ2354" s="16">
        <v>0</v>
      </c>
      <c r="BR2354" s="17">
        <v>0</v>
      </c>
      <c r="BS2354" s="18">
        <v>1</v>
      </c>
      <c r="BT2354" s="19">
        <v>0</v>
      </c>
      <c r="BU2354" s="20"/>
      <c r="BV2354" s="1">
        <f t="shared" ref="BV2354" si="25050">BL2354*BQ2351+BN2354*BQ2354-BM2354*BR2351-BO2354*BR2354</f>
        <v>0</v>
      </c>
      <c r="BW2354" s="4">
        <f t="shared" ref="BW2354" si="25051">(BL2354*BR2351+BM2354*BQ2351+BN2354*BR2354+BO2354*BQ2354)</f>
        <v>-18293523.413257152</v>
      </c>
      <c r="BX2354" s="2">
        <f t="shared" ref="BX2354" si="25052">BL2354*BS2351+BN2354*BS2354-BM2354*BT2351-BO2354*BT2354</f>
        <v>183912539.63810781</v>
      </c>
      <c r="BY2354" s="3">
        <f t="shared" ref="BY2354" si="25053">(BL2354*BT2351+BM2354*BS2351+BN2354*BT2354+BO2354*BS2354)</f>
        <v>0</v>
      </c>
      <c r="BZ2354" s="20"/>
      <c r="CA2354" s="16">
        <v>0</v>
      </c>
      <c r="CB2354" s="17">
        <f t="shared" ref="CB2354" si="25054">$B2351*$CB$4</f>
        <v>5.7828079999999993</v>
      </c>
      <c r="CC2354" s="18">
        <v>1</v>
      </c>
      <c r="CD2354" s="19">
        <v>0</v>
      </c>
      <c r="CE2354" s="20"/>
      <c r="CF2354" s="1">
        <f t="shared" ref="CF2354" si="25055">BV2354*CA2351+BX2354*CA2354-BW2354*CB2351-BY2354*CB2354</f>
        <v>0</v>
      </c>
      <c r="CG2354" s="4">
        <f t="shared" ref="CG2354" si="25056">(BV2354*CB2351+BW2354*CA2351+BX2354*CB2354+BY2354*CA2354)</f>
        <v>1045237382.1063097</v>
      </c>
      <c r="CH2354" s="2">
        <f t="shared" ref="CH2354" si="25057">BV2354*CC2351+BX2354*CC2354-BW2354*CD2351-BY2354*CD2354</f>
        <v>183912539.63810781</v>
      </c>
      <c r="CI2354" s="3">
        <f t="shared" ref="CI2354" si="25058">(BV2354*CD2351+BW2354*CC2351+BX2354*CD2354+BY2354*CC2354)</f>
        <v>0</v>
      </c>
      <c r="CK2354" s="16">
        <f t="shared" ref="CK2354" si="25059">1/$CL$4</f>
        <v>1</v>
      </c>
      <c r="CL2354" s="17">
        <v>0</v>
      </c>
      <c r="CM2354" s="18">
        <v>1</v>
      </c>
      <c r="CN2354" s="19">
        <v>0</v>
      </c>
      <c r="CP2354" s="1">
        <f t="shared" ref="CP2354" si="25060">CF2354*CK2351+CH2354*CK2354-CG2354*CL2351-CI2354*CL2354</f>
        <v>183912539.63810781</v>
      </c>
      <c r="CQ2354" s="4">
        <f t="shared" ref="CQ2354" si="25061">(CF2354*CL2351+CG2354*CK2351+CH2354*CL2354+CI2354*CK2354)</f>
        <v>1045237382.1063097</v>
      </c>
      <c r="CR2354" s="2">
        <f t="shared" ref="CR2354" si="25062">CF2354*CM2351+CH2354*CM2354-CG2354*CN2351-CI2354*CN2354</f>
        <v>183912539.63810781</v>
      </c>
      <c r="CS2354" s="3">
        <f t="shared" ref="CS2354" si="25063">(CF2354*CN2351+CG2354*CM2351+CH2354*CN2354+CI2354*CM2354)</f>
        <v>0</v>
      </c>
      <c r="CU2354" s="39">
        <f t="shared" ref="CU2354" si="25064">(180/PI())*ATAN(-1*(CQ2351/CP2351))</f>
        <v>9.9792112417928021</v>
      </c>
      <c r="CW2354" s="56">
        <f t="shared" ref="CW2354" si="25065">20*LOG(((1-(10^(CU2351/20)^2)*(1-((1-CW2351)/(1+CW2351))^2))^0.5))</f>
        <v>0</v>
      </c>
    </row>
    <row r="2355" spans="1:101" ht="18" customHeight="1"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/>
      <c r="R2355" s="20"/>
      <c r="S2355" s="20"/>
      <c r="T2355" s="20"/>
      <c r="U2355" s="20"/>
      <c r="V2355" s="20"/>
      <c r="W2355" s="20"/>
      <c r="X2355" s="20"/>
      <c r="Y2355" s="20"/>
      <c r="Z2355" s="20"/>
      <c r="AA2355" s="20"/>
      <c r="AB2355" s="30"/>
      <c r="AC2355" s="20"/>
      <c r="AD2355" s="20"/>
      <c r="AE2355" s="20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</row>
    <row r="2356" spans="1:101" ht="18" customHeight="1"/>
    <row r="2357" spans="1:101" ht="18" customHeight="1" thickBot="1">
      <c r="A2357" s="23"/>
      <c r="B2357" s="23"/>
      <c r="C2357" s="23"/>
      <c r="D2357" s="20" t="s">
        <v>6</v>
      </c>
      <c r="E2357" s="20"/>
      <c r="F2357" s="20"/>
      <c r="G2357" s="20"/>
      <c r="H2357" s="20"/>
      <c r="I2357" s="20" t="s">
        <v>7</v>
      </c>
      <c r="J2357" s="20"/>
      <c r="K2357" s="20"/>
      <c r="L2357" s="20"/>
      <c r="M2357" s="23"/>
      <c r="N2357" s="23"/>
      <c r="O2357" s="24" t="s">
        <v>8</v>
      </c>
      <c r="P2357" s="23"/>
      <c r="Q2357" s="23"/>
      <c r="R2357" s="23"/>
      <c r="S2357" s="20"/>
      <c r="T2357" s="20" t="s">
        <v>9</v>
      </c>
      <c r="U2357" s="23"/>
      <c r="V2357" s="23"/>
      <c r="W2357" s="23"/>
      <c r="X2357" s="23"/>
      <c r="Y2357" s="24" t="s">
        <v>10</v>
      </c>
      <c r="Z2357" s="23"/>
      <c r="AA2357" s="23"/>
      <c r="AB2357" s="23"/>
      <c r="AC2357" s="24" t="s">
        <v>11</v>
      </c>
      <c r="AD2357" s="20"/>
      <c r="AE2357" s="20"/>
      <c r="AF2357" s="20"/>
      <c r="AG2357" s="20"/>
      <c r="AH2357" s="23"/>
      <c r="AI2357" s="24" t="s">
        <v>12</v>
      </c>
      <c r="AJ2357" s="23"/>
      <c r="AK2357" s="23"/>
      <c r="AL2357" s="20"/>
      <c r="AM2357" s="24" t="s">
        <v>21</v>
      </c>
      <c r="AN2357" s="20"/>
      <c r="AO2357" s="23"/>
      <c r="AP2357" s="23"/>
      <c r="AQ2357" s="23"/>
      <c r="AR2357" s="23"/>
      <c r="AS2357" s="24" t="s">
        <v>87</v>
      </c>
      <c r="AT2357" s="23"/>
      <c r="AU2357" s="23"/>
      <c r="AV2357" s="23"/>
      <c r="AW2357" s="24" t="s">
        <v>22</v>
      </c>
      <c r="AX2357" s="20"/>
      <c r="AY2357" s="20"/>
      <c r="AZ2357" s="20"/>
      <c r="BA2357" s="20"/>
      <c r="BB2357" s="23"/>
      <c r="BC2357" s="24" t="s">
        <v>13</v>
      </c>
      <c r="BD2357" s="23"/>
      <c r="BE2357" s="23"/>
      <c r="BF2357" s="23"/>
      <c r="BG2357" s="24" t="s">
        <v>23</v>
      </c>
      <c r="BH2357" s="20"/>
      <c r="BI2357" s="23"/>
      <c r="BJ2357" s="23"/>
      <c r="BK2357" s="23"/>
      <c r="BL2357" s="23"/>
      <c r="BM2357" s="24" t="s">
        <v>24</v>
      </c>
      <c r="BN2357" s="23"/>
      <c r="BO2357" s="23"/>
      <c r="BP2357" s="23"/>
      <c r="BQ2357" s="24" t="s">
        <v>22</v>
      </c>
      <c r="BR2357" s="20"/>
      <c r="BS2357" s="20"/>
      <c r="BT2357" s="20"/>
      <c r="BU2357" s="20"/>
      <c r="BV2357" s="23"/>
      <c r="BW2357" s="24" t="s">
        <v>25</v>
      </c>
      <c r="BX2357" s="23"/>
      <c r="BY2357" s="23"/>
      <c r="BZ2357" s="23"/>
      <c r="CA2357" s="24" t="s">
        <v>23</v>
      </c>
      <c r="CB2357" s="20"/>
      <c r="CC2357" s="23"/>
      <c r="CD2357" s="23"/>
      <c r="CE2357" s="23"/>
      <c r="CF2357" s="23"/>
      <c r="CG2357" s="24" t="s">
        <v>88</v>
      </c>
      <c r="CH2357" s="23"/>
      <c r="CI2357" s="23"/>
      <c r="CJ2357" s="23"/>
      <c r="CK2357" s="24" t="s">
        <v>155</v>
      </c>
      <c r="CL2357" s="24"/>
      <c r="CM2357" s="23"/>
      <c r="CN2357" s="23"/>
      <c r="CO2357" s="23"/>
      <c r="CP2357" s="23"/>
      <c r="CQ2357" s="24" t="s">
        <v>89</v>
      </c>
      <c r="CR2357" s="23"/>
      <c r="CS2357" s="23"/>
    </row>
    <row r="2358" spans="1:101" ht="18" customHeight="1" thickBot="1">
      <c r="A2358" s="23"/>
      <c r="B2358" s="33"/>
      <c r="C2358" s="23"/>
      <c r="D2358" s="7" t="s">
        <v>99</v>
      </c>
      <c r="E2358" s="8"/>
      <c r="F2358" s="8" t="s">
        <v>100</v>
      </c>
      <c r="G2358" s="9"/>
      <c r="H2358" s="10"/>
      <c r="I2358" s="7" t="s">
        <v>103</v>
      </c>
      <c r="J2358" s="8"/>
      <c r="K2358" s="8" t="s">
        <v>104</v>
      </c>
      <c r="L2358" s="9"/>
      <c r="M2358" s="23"/>
      <c r="N2358" s="194" t="s">
        <v>74</v>
      </c>
      <c r="O2358" s="195"/>
      <c r="P2358" s="196" t="s">
        <v>75</v>
      </c>
      <c r="Q2358" s="197"/>
      <c r="R2358" s="23"/>
      <c r="S2358" s="7" t="s">
        <v>2</v>
      </c>
      <c r="T2358" s="8"/>
      <c r="U2358" s="8" t="s">
        <v>3</v>
      </c>
      <c r="V2358" s="9"/>
      <c r="W2358" s="20"/>
      <c r="X2358" s="194" t="s">
        <v>108</v>
      </c>
      <c r="Y2358" s="195"/>
      <c r="Z2358" s="196" t="s">
        <v>109</v>
      </c>
      <c r="AA2358" s="197"/>
      <c r="AB2358" s="20"/>
      <c r="AC2358" s="7" t="s">
        <v>107</v>
      </c>
      <c r="AD2358" s="8"/>
      <c r="AE2358" s="8" t="s">
        <v>14</v>
      </c>
      <c r="AF2358" s="9"/>
      <c r="AG2358" s="20"/>
      <c r="AH2358" s="194" t="s">
        <v>112</v>
      </c>
      <c r="AI2358" s="195"/>
      <c r="AJ2358" s="196" t="s">
        <v>113</v>
      </c>
      <c r="AK2358" s="197"/>
      <c r="AL2358" s="20"/>
      <c r="AM2358" s="106" t="s">
        <v>135</v>
      </c>
      <c r="AN2358" s="107"/>
      <c r="AO2358" s="107" t="s">
        <v>136</v>
      </c>
      <c r="AP2358" s="108"/>
      <c r="AQ2358" s="23"/>
      <c r="AR2358" s="194" t="s">
        <v>116</v>
      </c>
      <c r="AS2358" s="195"/>
      <c r="AT2358" s="196" t="s">
        <v>0</v>
      </c>
      <c r="AU2358" s="197"/>
      <c r="AV2358" s="36"/>
      <c r="AW2358" s="7" t="s">
        <v>139</v>
      </c>
      <c r="AX2358" s="8"/>
      <c r="AY2358" s="8" t="s">
        <v>140</v>
      </c>
      <c r="AZ2358" s="9"/>
      <c r="BA2358" s="20"/>
      <c r="BB2358" s="194" t="s">
        <v>119</v>
      </c>
      <c r="BC2358" s="195"/>
      <c r="BD2358" s="196" t="s">
        <v>120</v>
      </c>
      <c r="BE2358" s="197"/>
      <c r="BF2358" s="36"/>
      <c r="BG2358" s="190" t="s">
        <v>143</v>
      </c>
      <c r="BH2358" s="191"/>
      <c r="BI2358" s="192" t="s">
        <v>144</v>
      </c>
      <c r="BJ2358" s="193"/>
      <c r="BK2358" s="36"/>
      <c r="BL2358" s="194" t="s">
        <v>123</v>
      </c>
      <c r="BM2358" s="195"/>
      <c r="BN2358" s="196" t="s">
        <v>124</v>
      </c>
      <c r="BO2358" s="197"/>
      <c r="BP2358" s="36"/>
      <c r="BQ2358" s="7" t="s">
        <v>147</v>
      </c>
      <c r="BR2358" s="8"/>
      <c r="BS2358" s="8" t="s">
        <v>148</v>
      </c>
      <c r="BT2358" s="9"/>
      <c r="BU2358" s="20"/>
      <c r="BV2358" s="194" t="s">
        <v>127</v>
      </c>
      <c r="BW2358" s="195"/>
      <c r="BX2358" s="196" t="s">
        <v>128</v>
      </c>
      <c r="BY2358" s="197"/>
      <c r="BZ2358" s="36"/>
      <c r="CA2358" s="7" t="s">
        <v>151</v>
      </c>
      <c r="CB2358" s="8"/>
      <c r="CC2358" s="8" t="s">
        <v>152</v>
      </c>
      <c r="CD2358" s="9"/>
      <c r="CE2358" s="36"/>
      <c r="CF2358" s="194" t="s">
        <v>131</v>
      </c>
      <c r="CG2358" s="195"/>
      <c r="CH2358" s="196" t="s">
        <v>132</v>
      </c>
      <c r="CI2358" s="197"/>
      <c r="CJ2358" s="23"/>
      <c r="CK2358" s="7" t="s">
        <v>156</v>
      </c>
      <c r="CL2358" s="8"/>
      <c r="CM2358" s="8" t="s">
        <v>157</v>
      </c>
      <c r="CN2358" s="9"/>
      <c r="CO2358" s="23"/>
      <c r="CP2358" s="194" t="s">
        <v>160</v>
      </c>
      <c r="CQ2358" s="195"/>
      <c r="CR2358" s="196" t="s">
        <v>132</v>
      </c>
      <c r="CS2358" s="197"/>
      <c r="CU2358" s="26" t="s">
        <v>15</v>
      </c>
      <c r="CW2358" s="52" t="s">
        <v>46</v>
      </c>
    </row>
    <row r="2359" spans="1:101" ht="18" customHeight="1" thickTop="1" thickBot="1">
      <c r="B2359" s="34">
        <v>7.2</v>
      </c>
      <c r="D2359" s="11">
        <v>1</v>
      </c>
      <c r="E2359" s="12">
        <v>0</v>
      </c>
      <c r="F2359" s="13">
        <v>0</v>
      </c>
      <c r="G2359" s="14">
        <v>0</v>
      </c>
      <c r="H2359" s="10"/>
      <c r="I2359" s="11">
        <v>1</v>
      </c>
      <c r="J2359" s="12">
        <v>0</v>
      </c>
      <c r="K2359" s="13">
        <v>0</v>
      </c>
      <c r="L2359" s="40">
        <f t="shared" ref="L2359" si="25066">$B2359*$J$4</f>
        <v>10.274688000000001</v>
      </c>
      <c r="N2359" s="1">
        <f t="shared" ref="N2359" si="25067">D2359*I2359+F2359*I2362-E2359*J2359-G2359*J2362</f>
        <v>1</v>
      </c>
      <c r="O2359" s="4">
        <f t="shared" ref="O2359" si="25068">(D2359*J2359+E2359*I2359+F2359*J2362+G2359*I2362)</f>
        <v>0</v>
      </c>
      <c r="P2359" s="2">
        <f t="shared" ref="P2359" si="25069">D2359*K2359+F2359*K2362-E2359*L2359-G2359*L2362</f>
        <v>0</v>
      </c>
      <c r="Q2359" s="3">
        <f t="shared" ref="Q2359" si="25070">(D2359*L2359+E2359*K2359+F2359*L2362+G2359*K2362)</f>
        <v>10.274688000000001</v>
      </c>
      <c r="S2359" s="11">
        <v>1</v>
      </c>
      <c r="T2359" s="12">
        <v>0</v>
      </c>
      <c r="U2359" s="13">
        <v>0</v>
      </c>
      <c r="V2359" s="13">
        <v>0</v>
      </c>
      <c r="W2359" s="20"/>
      <c r="X2359" s="1">
        <f t="shared" ref="X2359" si="25071">N2359*S2359+P2359*S2362-O2359*T2359-Q2359*T2362</f>
        <v>-132.49137681612802</v>
      </c>
      <c r="Y2359" s="4">
        <f t="shared" ref="Y2359" si="25072">(N2359*T2359+O2359*S2359+P2359*T2362+Q2359*S2362)</f>
        <v>0</v>
      </c>
      <c r="Z2359" s="2">
        <f t="shared" ref="Z2359" si="25073">N2359*U2359+P2359*U2362-O2359*V2359-Q2359*V2362</f>
        <v>0</v>
      </c>
      <c r="AA2359" s="3">
        <f t="shared" ref="AA2359" si="25074">(N2359*V2359+O2359*U2359+P2359*V2362+Q2359*U2362)</f>
        <v>10.274688000000001</v>
      </c>
      <c r="AB2359" s="20"/>
      <c r="AC2359" s="11">
        <v>1</v>
      </c>
      <c r="AD2359" s="12">
        <v>0</v>
      </c>
      <c r="AE2359" s="13">
        <v>0</v>
      </c>
      <c r="AF2359" s="40">
        <f t="shared" ref="AF2359" si="25075">$B2359*$AD$4</f>
        <v>12.329928000000001</v>
      </c>
      <c r="AG2359" s="20"/>
      <c r="AH2359" s="1">
        <f t="shared" ref="AH2359" si="25076">X2359*AC2359+Z2359*AC2362-Y2359*AD2359-AA2359*AD2362</f>
        <v>-132.49137681612802</v>
      </c>
      <c r="AI2359" s="4">
        <f t="shared" ref="AI2359" si="25077">(X2359*AD2359+Y2359*AC2359+Z2359*AD2362+AA2359*AC2362)</f>
        <v>0</v>
      </c>
      <c r="AJ2359" s="2">
        <f t="shared" ref="AJ2359" si="25078">X2359*AE2359+Z2359*AE2362-Y2359*AF2359-AA2359*AF2362</f>
        <v>0</v>
      </c>
      <c r="AK2359" s="3">
        <f t="shared" ref="AK2359" si="25079">(X2359*AF2359+Y2359*AE2359+Z2359*AF2362+AA2359*AE2362)</f>
        <v>-1623.334448763728</v>
      </c>
      <c r="AL2359" s="20"/>
      <c r="AM2359" s="11">
        <v>1</v>
      </c>
      <c r="AN2359" s="12">
        <v>0</v>
      </c>
      <c r="AO2359" s="13">
        <v>0</v>
      </c>
      <c r="AP2359" s="14">
        <v>0</v>
      </c>
      <c r="AR2359" s="1">
        <f t="shared" ref="AR2359" si="25080">AH2359*AM2359+AJ2359*AM2362-AI2359*AN2359-AK2359*AN2362</f>
        <v>22142.046808530802</v>
      </c>
      <c r="AS2359" s="4">
        <f t="shared" ref="AS2359" si="25081">(AH2359*AN2359+AI2359*AM2359+AJ2359*AN2362+AK2359*AM2362)</f>
        <v>0</v>
      </c>
      <c r="AT2359" s="2">
        <f t="shared" ref="AT2359" si="25082">AH2359*AO2359+AJ2359*AO2362-AI2359*AP2359-AK2359*AP2362</f>
        <v>0</v>
      </c>
      <c r="AU2359" s="3">
        <f t="shared" ref="AU2359" si="25083">(AH2359*AP2359+AI2359*AO2359+AJ2359*AP2362+AK2359*AO2362)</f>
        <v>-1623.334448763728</v>
      </c>
      <c r="AV2359" s="20"/>
      <c r="AW2359" s="11">
        <v>1</v>
      </c>
      <c r="AX2359" s="12">
        <v>0</v>
      </c>
      <c r="AY2359" s="13">
        <v>0</v>
      </c>
      <c r="AZ2359" s="40">
        <f t="shared" ref="AZ2359" si="25084">$B2359*$AX$4</f>
        <v>12.329928000000001</v>
      </c>
      <c r="BA2359" s="20"/>
      <c r="BB2359" s="1">
        <f t="shared" ref="BB2359" si="25085">AR2359*AW2359+AT2359*AW2362-AS2359*AX2359-AU2359*AX2362</f>
        <v>22142.046808530802</v>
      </c>
      <c r="BC2359" s="4">
        <f t="shared" ref="BC2359" si="25086">(AR2359*AX2359+AS2359*AW2359+AT2359*AX2362+AU2359*AW2362)</f>
        <v>0</v>
      </c>
      <c r="BD2359" s="2">
        <f t="shared" ref="BD2359" si="25087">AR2359*AY2359+AT2359*AY2362-AS2359*AZ2359-AU2359*AZ2362</f>
        <v>0</v>
      </c>
      <c r="BE2359" s="3">
        <f t="shared" ref="BE2359" si="25088">(AR2359*AZ2359+AS2359*AY2359+AT2359*AZ2362+AU2359*AY2362)</f>
        <v>271386.50847305084</v>
      </c>
      <c r="BF2359" s="20"/>
      <c r="BG2359" s="11">
        <v>1</v>
      </c>
      <c r="BH2359" s="12">
        <v>0</v>
      </c>
      <c r="BI2359" s="13">
        <v>0</v>
      </c>
      <c r="BJ2359" s="14">
        <v>0</v>
      </c>
      <c r="BK2359" s="20"/>
      <c r="BL2359" s="1">
        <f t="shared" ref="BL2359" si="25089">BB2359*BG2359+BD2359*BG2362-BC2359*BH2359-BE2359*BH2362</f>
        <v>-3503780.9462195155</v>
      </c>
      <c r="BM2359" s="4">
        <f t="shared" ref="BM2359" si="25090">(BB2359*BH2359+BC2359*BG2359+BD2359*BH2362+BE2359*BG2362)</f>
        <v>0</v>
      </c>
      <c r="BN2359" s="2">
        <f t="shared" ref="BN2359" si="25091">BB2359*BI2359+BD2359*BI2362-BC2359*BJ2359-BE2359*BJ2362</f>
        <v>0</v>
      </c>
      <c r="BO2359" s="3">
        <f t="shared" ref="BO2359" si="25092">(BB2359*BJ2359+BC2359*BI2359+BD2359*BJ2362+BE2359*BI2362)</f>
        <v>271386.50847305084</v>
      </c>
      <c r="BP2359" s="20"/>
      <c r="BQ2359" s="11">
        <v>1</v>
      </c>
      <c r="BR2359" s="12">
        <v>0</v>
      </c>
      <c r="BS2359" s="13">
        <v>0</v>
      </c>
      <c r="BT2359" s="40">
        <f t="shared" ref="BT2359" si="25093">$B2359*BR$4</f>
        <v>10.274688000000001</v>
      </c>
      <c r="BU2359" s="20"/>
      <c r="BV2359" s="1">
        <f t="shared" ref="BV2359" si="25094">BL2359*BQ2359+BN2359*BQ2362-BM2359*BR2359-BO2359*BR2362</f>
        <v>-3503780.9462195155</v>
      </c>
      <c r="BW2359" s="4">
        <f t="shared" ref="BW2359" si="25095">(BL2359*BR2359+BM2359*BQ2359+BN2359*BR2362+BO2359*BQ2362)</f>
        <v>0</v>
      </c>
      <c r="BX2359" s="2">
        <f t="shared" ref="BX2359" si="25096">BL2359*BS2359+BN2359*BS2362-BM2359*BT2359-BO2359*BT2362</f>
        <v>0</v>
      </c>
      <c r="BY2359" s="3">
        <f t="shared" ref="BY2359" si="25097">(BL2359*BT2359+BM2359*BS2359+BN2359*BT2362+BO2359*BS2362)</f>
        <v>-35728869.534277253</v>
      </c>
      <c r="BZ2359" s="20"/>
      <c r="CA2359" s="11">
        <v>1</v>
      </c>
      <c r="CB2359" s="12">
        <v>0</v>
      </c>
      <c r="CC2359" s="13">
        <v>0</v>
      </c>
      <c r="CD2359" s="14">
        <v>0</v>
      </c>
      <c r="CE2359" s="20"/>
      <c r="CF2359" s="1">
        <f t="shared" ref="CF2359" si="25098">BV2359*CA2359+BX2359*CA2362-BW2359*CB2359-BY2359*CB2362</f>
        <v>206019456.59338307</v>
      </c>
      <c r="CG2359" s="4">
        <f t="shared" ref="CG2359" si="25099">(BV2359*CB2359+BW2359*CA2359+BX2359*CB2362+BY2359*CA2362)</f>
        <v>0</v>
      </c>
      <c r="CH2359" s="2">
        <f t="shared" ref="CH2359" si="25100">BV2359*CC2359+BX2359*CC2362-BW2359*CD2359-BY2359*CD2362</f>
        <v>0</v>
      </c>
      <c r="CI2359" s="3">
        <f t="shared" ref="CI2359" si="25101">(BV2359*CD2359+BW2359*CC2359+BX2359*CD2362+BY2359*CC2362)</f>
        <v>-35728869.534277253</v>
      </c>
      <c r="CJ2359" s="28"/>
      <c r="CK2359" s="11">
        <v>1</v>
      </c>
      <c r="CL2359" s="12">
        <v>0</v>
      </c>
      <c r="CM2359" s="13">
        <v>0</v>
      </c>
      <c r="CN2359" s="14">
        <v>0</v>
      </c>
      <c r="CP2359" s="1">
        <f t="shared" ref="CP2359" si="25102">CF2359*CK2359+CH2359*CK2362-CG2359*CL2359-CI2359*CL2362</f>
        <v>206019456.59338307</v>
      </c>
      <c r="CQ2359" s="4">
        <f t="shared" ref="CQ2359" si="25103">(CF2359*CL2359+CG2359*CK2359+CH2359*CL2362+CI2359*CK2362)</f>
        <v>-35728869.534277253</v>
      </c>
      <c r="CR2359" s="2">
        <f t="shared" ref="CR2359" si="25104">CF2359*CM2359+CH2359*CM2362-CG2359*CN2359-CI2359*CN2362</f>
        <v>0</v>
      </c>
      <c r="CS2359" s="3">
        <f t="shared" ref="CS2359" si="25105">(CF2359*CN2359+CG2359*CM2359+CH2359*CN2362+CI2359*CM2362)</f>
        <v>-35728869.534277253</v>
      </c>
      <c r="CU2359" s="29">
        <f t="shared" ref="CU2359" si="25106">20*LOG(((1+$CL$4)/$CL$4)/((CP2359+CP2362)^2+(CQ2359+CQ2362)^2)^0.5)</f>
        <v>-175.73273061260866</v>
      </c>
      <c r="CW2359" s="53">
        <f t="shared" ref="CW2359" si="25107">((CP2359^2+CQ2359^2)^0.5)/((CP2362^2+CQ2362^2)^0.5)</f>
        <v>0.17342473436766062</v>
      </c>
    </row>
    <row r="2360" spans="1:101" ht="18" customHeight="1" thickBot="1">
      <c r="D2360" s="11"/>
      <c r="E2360" s="13"/>
      <c r="F2360" s="13"/>
      <c r="G2360" s="15"/>
      <c r="H2360" s="10"/>
      <c r="I2360" s="11"/>
      <c r="J2360" s="13"/>
      <c r="K2360" s="13"/>
      <c r="L2360" s="15"/>
      <c r="N2360" s="5"/>
      <c r="Q2360" s="6"/>
      <c r="S2360" s="11"/>
      <c r="T2360" s="13"/>
      <c r="U2360" s="13"/>
      <c r="V2360" s="15"/>
      <c r="W2360" s="20"/>
      <c r="X2360" s="5"/>
      <c r="AA2360" s="6"/>
      <c r="AB2360" s="20"/>
      <c r="AC2360" s="11"/>
      <c r="AD2360" s="13"/>
      <c r="AE2360" s="13"/>
      <c r="AF2360" s="15"/>
      <c r="AG2360" s="20"/>
      <c r="AH2360" s="5"/>
      <c r="AK2360" s="6"/>
      <c r="AL2360" s="20"/>
      <c r="AM2360" s="11"/>
      <c r="AN2360" s="13"/>
      <c r="AO2360" s="13"/>
      <c r="AP2360" s="15"/>
      <c r="AR2360" s="5"/>
      <c r="AU2360" s="6"/>
      <c r="AW2360" s="11"/>
      <c r="AX2360" s="13"/>
      <c r="AY2360" s="13"/>
      <c r="AZ2360" s="15"/>
      <c r="BA2360" s="20"/>
      <c r="BB2360" s="5"/>
      <c r="BE2360" s="6"/>
      <c r="BG2360" s="11"/>
      <c r="BH2360" s="13"/>
      <c r="BI2360" s="13"/>
      <c r="BJ2360" s="15"/>
      <c r="BL2360" s="5"/>
      <c r="BO2360" s="6"/>
      <c r="BQ2360" s="11"/>
      <c r="BR2360" s="13"/>
      <c r="BS2360" s="13"/>
      <c r="BT2360" s="15"/>
      <c r="BU2360" s="20"/>
      <c r="BV2360" s="5"/>
      <c r="BY2360" s="6"/>
      <c r="CA2360" s="11"/>
      <c r="CB2360" s="13"/>
      <c r="CC2360" s="13"/>
      <c r="CD2360" s="15"/>
      <c r="CF2360" s="5"/>
      <c r="CI2360" s="6"/>
      <c r="CK2360" s="11"/>
      <c r="CL2360" s="13"/>
      <c r="CM2360" s="13"/>
      <c r="CN2360" s="15"/>
      <c r="CP2360" s="5"/>
      <c r="CS2360" s="6"/>
      <c r="CW2360" s="54"/>
    </row>
    <row r="2361" spans="1:101" ht="18" customHeight="1" thickBot="1">
      <c r="D2361" s="11" t="s">
        <v>101</v>
      </c>
      <c r="E2361" s="13"/>
      <c r="F2361" s="13" t="s">
        <v>102</v>
      </c>
      <c r="G2361" s="15"/>
      <c r="H2361" s="10"/>
      <c r="I2361" s="11" t="s">
        <v>106</v>
      </c>
      <c r="J2361" s="13"/>
      <c r="K2361" s="13" t="s">
        <v>105</v>
      </c>
      <c r="L2361" s="15"/>
      <c r="N2361" s="194" t="s">
        <v>16</v>
      </c>
      <c r="O2361" s="195"/>
      <c r="P2361" s="196" t="s">
        <v>17</v>
      </c>
      <c r="Q2361" s="197"/>
      <c r="S2361" s="11" t="s">
        <v>4</v>
      </c>
      <c r="T2361" s="13"/>
      <c r="U2361" s="13" t="s">
        <v>5</v>
      </c>
      <c r="V2361" s="15"/>
      <c r="W2361" s="20"/>
      <c r="X2361" s="194" t="s">
        <v>111</v>
      </c>
      <c r="Y2361" s="195"/>
      <c r="Z2361" s="196" t="s">
        <v>110</v>
      </c>
      <c r="AA2361" s="197"/>
      <c r="AB2361" s="20"/>
      <c r="AC2361" s="11" t="s">
        <v>18</v>
      </c>
      <c r="AD2361" s="13"/>
      <c r="AE2361" s="13" t="s">
        <v>19</v>
      </c>
      <c r="AF2361" s="15"/>
      <c r="AG2361" s="20"/>
      <c r="AH2361" s="194" t="s">
        <v>114</v>
      </c>
      <c r="AI2361" s="195"/>
      <c r="AJ2361" s="196" t="s">
        <v>115</v>
      </c>
      <c r="AK2361" s="197"/>
      <c r="AL2361" s="20"/>
      <c r="AM2361" s="11" t="s">
        <v>138</v>
      </c>
      <c r="AN2361" s="13"/>
      <c r="AO2361" s="13" t="s">
        <v>137</v>
      </c>
      <c r="AP2361" s="15"/>
      <c r="AR2361" s="194" t="s">
        <v>117</v>
      </c>
      <c r="AS2361" s="195"/>
      <c r="AT2361" s="196" t="s">
        <v>118</v>
      </c>
      <c r="AU2361" s="197"/>
      <c r="AV2361" s="36"/>
      <c r="AW2361" s="11" t="s">
        <v>142</v>
      </c>
      <c r="AX2361" s="13"/>
      <c r="AY2361" s="13" t="s">
        <v>141</v>
      </c>
      <c r="AZ2361" s="15"/>
      <c r="BA2361" s="20"/>
      <c r="BB2361" s="194" t="s">
        <v>122</v>
      </c>
      <c r="BC2361" s="195"/>
      <c r="BD2361" s="196" t="s">
        <v>121</v>
      </c>
      <c r="BE2361" s="197"/>
      <c r="BF2361" s="36"/>
      <c r="BG2361" s="11" t="s">
        <v>145</v>
      </c>
      <c r="BH2361" s="13"/>
      <c r="BI2361" s="13" t="s">
        <v>146</v>
      </c>
      <c r="BJ2361" s="15"/>
      <c r="BK2361" s="36"/>
      <c r="BL2361" s="194" t="s">
        <v>125</v>
      </c>
      <c r="BM2361" s="195"/>
      <c r="BN2361" s="196" t="s">
        <v>126</v>
      </c>
      <c r="BO2361" s="197"/>
      <c r="BP2361" s="36"/>
      <c r="BQ2361" s="11" t="s">
        <v>150</v>
      </c>
      <c r="BR2361" s="13"/>
      <c r="BS2361" s="13" t="s">
        <v>149</v>
      </c>
      <c r="BT2361" s="15"/>
      <c r="BU2361" s="20"/>
      <c r="BV2361" s="194" t="s">
        <v>129</v>
      </c>
      <c r="BW2361" s="195"/>
      <c r="BX2361" s="196" t="s">
        <v>130</v>
      </c>
      <c r="BY2361" s="197"/>
      <c r="BZ2361" s="36"/>
      <c r="CA2361" s="11" t="s">
        <v>154</v>
      </c>
      <c r="CB2361" s="13"/>
      <c r="CC2361" s="13" t="s">
        <v>153</v>
      </c>
      <c r="CD2361" s="15"/>
      <c r="CE2361" s="36"/>
      <c r="CF2361" s="194" t="s">
        <v>134</v>
      </c>
      <c r="CG2361" s="195"/>
      <c r="CH2361" s="196" t="s">
        <v>133</v>
      </c>
      <c r="CI2361" s="197"/>
      <c r="CK2361" s="11" t="s">
        <v>159</v>
      </c>
      <c r="CL2361" s="13"/>
      <c r="CM2361" s="13" t="s">
        <v>158</v>
      </c>
      <c r="CN2361" s="15"/>
      <c r="CP2361" s="109" t="s">
        <v>161</v>
      </c>
      <c r="CQ2361" s="110"/>
      <c r="CR2361" s="111" t="s">
        <v>162</v>
      </c>
      <c r="CS2361" s="112"/>
      <c r="CU2361" s="38" t="s">
        <v>29</v>
      </c>
      <c r="CW2361" s="55" t="s">
        <v>47</v>
      </c>
    </row>
    <row r="2362" spans="1:101" ht="18" customHeight="1" thickTop="1" thickBot="1">
      <c r="D2362" s="16">
        <v>0</v>
      </c>
      <c r="E2362" s="17">
        <f t="shared" ref="E2362" si="25108">$B2359*$E$4</f>
        <v>5.8642560000000001</v>
      </c>
      <c r="F2362" s="18">
        <v>1</v>
      </c>
      <c r="G2362" s="19">
        <v>0</v>
      </c>
      <c r="H2362" s="10"/>
      <c r="I2362" s="16">
        <v>0</v>
      </c>
      <c r="J2362" s="17">
        <v>0</v>
      </c>
      <c r="K2362" s="18">
        <v>1</v>
      </c>
      <c r="L2362" s="19">
        <v>0</v>
      </c>
      <c r="N2362" s="1">
        <f t="shared" ref="N2362" si="25109">D2362*I2359+F2362*I2362-E2362*J2359-G2362*J2362</f>
        <v>0</v>
      </c>
      <c r="O2362" s="4">
        <f t="shared" ref="O2362" si="25110">(D2362*J2359+E2362*I2359+F2362*J2362+G2362*I2362)</f>
        <v>5.8642560000000001</v>
      </c>
      <c r="P2362" s="2">
        <f t="shared" ref="P2362" si="25111">D2362*K2359+F2362*K2362-E2362*L2359-G2362*L2362</f>
        <v>-59.253400752128009</v>
      </c>
      <c r="Q2362" s="3">
        <f t="shared" ref="Q2362" si="25112">(D2362*L2359+E2362*K2359+F2362*L2362+G2362*K2362)</f>
        <v>0</v>
      </c>
      <c r="S2362" s="16">
        <v>0</v>
      </c>
      <c r="T2362" s="17">
        <f t="shared" ref="T2362" si="25113">$B2359*$T$4</f>
        <v>12.992256000000001</v>
      </c>
      <c r="U2362" s="18">
        <v>1</v>
      </c>
      <c r="V2362" s="19">
        <v>0</v>
      </c>
      <c r="W2362" s="20"/>
      <c r="X2362" s="1">
        <f t="shared" ref="X2362" si="25114">N2362*S2359+P2362*S2362-O2362*T2359-Q2362*T2362</f>
        <v>0</v>
      </c>
      <c r="Y2362" s="4">
        <f t="shared" ref="Y2362" si="25115">(N2362*T2359+O2362*S2359+P2362*T2362+Q2362*S2362)</f>
        <v>-763.97109544223974</v>
      </c>
      <c r="Z2362" s="2">
        <f t="shared" ref="Z2362" si="25116">N2362*U2359+P2362*U2362-O2362*V2359-Q2362*V2362</f>
        <v>-59.253400752128009</v>
      </c>
      <c r="AA2362" s="3">
        <f t="shared" ref="AA2362" si="25117">(N2362*V2359+O2362*U2359+P2362*V2362+Q2362*U2362)</f>
        <v>0</v>
      </c>
      <c r="AB2362" s="20"/>
      <c r="AC2362" s="16">
        <v>0</v>
      </c>
      <c r="AD2362" s="17">
        <v>0</v>
      </c>
      <c r="AE2362" s="18">
        <v>1</v>
      </c>
      <c r="AF2362" s="19">
        <v>0</v>
      </c>
      <c r="AG2362" s="20"/>
      <c r="AH2362" s="1">
        <f t="shared" ref="AH2362" si="25118">X2362*AC2359+Z2362*AC2362-Y2362*AD2359-AA2362*AD2362</f>
        <v>0</v>
      </c>
      <c r="AI2362" s="4">
        <f t="shared" ref="AI2362" si="25119">(X2362*AD2359+Y2362*AC2359+Z2362*AD2362+AA2362*AC2362)</f>
        <v>-763.97109544223974</v>
      </c>
      <c r="AJ2362" s="2">
        <f t="shared" ref="AJ2362" si="25120">X2362*AE2359+Z2362*AE2362-Y2362*AF2359-AA2362*AF2362</f>
        <v>9360.455200131817</v>
      </c>
      <c r="AK2362" s="3">
        <f t="shared" ref="AK2362" si="25121">(X2362*AF2359+Y2362*AE2359+Z2362*AF2362+AA2362*AE2362)</f>
        <v>0</v>
      </c>
      <c r="AL2362" s="20"/>
      <c r="AM2362" s="16">
        <v>0</v>
      </c>
      <c r="AN2362" s="17">
        <f t="shared" ref="AN2362" si="25122">$B2359*$AN$4</f>
        <v>13.721472</v>
      </c>
      <c r="AO2362" s="18">
        <v>1</v>
      </c>
      <c r="AP2362" s="19">
        <v>0</v>
      </c>
      <c r="AR2362" s="1">
        <f t="shared" ref="AR2362" si="25123">AH2362*AM2359+AJ2362*AM2362-AI2362*AN2359-AK2362*AN2362</f>
        <v>0</v>
      </c>
      <c r="AS2362" s="4">
        <f t="shared" ref="AS2362" si="25124">(AH2362*AN2359+AI2362*AM2359+AJ2362*AN2362+AK2362*AM2362)</f>
        <v>127675.2528404209</v>
      </c>
      <c r="AT2362" s="2">
        <f t="shared" ref="AT2362" si="25125">AH2362*AO2359+AJ2362*AO2362-AI2362*AP2359-AK2362*AP2362</f>
        <v>9360.455200131817</v>
      </c>
      <c r="AU2362" s="3">
        <f t="shared" ref="AU2362" si="25126">(AH2362*AP2359+AI2362*AO2359+AJ2362*AP2362+AK2362*AO2362)</f>
        <v>0</v>
      </c>
      <c r="AV2362" s="20"/>
      <c r="AW2362" s="16">
        <v>0</v>
      </c>
      <c r="AX2362" s="17">
        <v>0</v>
      </c>
      <c r="AY2362" s="18">
        <v>1</v>
      </c>
      <c r="AZ2362" s="19">
        <v>0</v>
      </c>
      <c r="BA2362" s="20"/>
      <c r="BB2362" s="1">
        <f t="shared" ref="BB2362" si="25127">AR2362*AW2359+AT2362*AW2362-AS2362*AX2359-AU2362*AX2362</f>
        <v>0</v>
      </c>
      <c r="BC2362" s="4">
        <f t="shared" ref="BC2362" si="25128">(AR2362*AX2359+AS2362*AW2359+AT2362*AX2362+AU2362*AW2362)</f>
        <v>127675.2528404209</v>
      </c>
      <c r="BD2362" s="2">
        <f t="shared" ref="BD2362" si="25129">AR2362*AY2359+AT2362*AY2362-AS2362*AZ2359-AU2362*AZ2362</f>
        <v>-1564866.2197040536</v>
      </c>
      <c r="BE2362" s="3">
        <f t="shared" ref="BE2362" si="25130">(AR2362*AZ2359+AS2362*AY2359+AT2362*AZ2362+AU2362*AY2362)</f>
        <v>0</v>
      </c>
      <c r="BF2362" s="20"/>
      <c r="BG2362" s="16">
        <v>0</v>
      </c>
      <c r="BH2362" s="17">
        <f t="shared" ref="BH2362" si="25131">$B2359*$BH$4</f>
        <v>12.992256000000001</v>
      </c>
      <c r="BI2362" s="18">
        <v>1</v>
      </c>
      <c r="BJ2362" s="19">
        <v>0</v>
      </c>
      <c r="BK2362" s="20"/>
      <c r="BL2362" s="1">
        <f t="shared" ref="BL2362" si="25132">BB2362*BG2359+BD2362*BG2362-BC2362*BH2359-BE2362*BH2362</f>
        <v>0</v>
      </c>
      <c r="BM2362" s="4">
        <f t="shared" ref="BM2362" si="25133">(BB2362*BH2359+BC2362*BG2359+BD2362*BH2362+BE2362*BG2362)</f>
        <v>-20203467.279306889</v>
      </c>
      <c r="BN2362" s="2">
        <f t="shared" ref="BN2362" si="25134">BB2362*BI2359+BD2362*BI2362-BC2362*BJ2359-BE2362*BJ2362</f>
        <v>-1564866.2197040536</v>
      </c>
      <c r="BO2362" s="3">
        <f t="shared" ref="BO2362" si="25135">(BB2362*BJ2359+BC2362*BI2359+BD2362*BJ2362+BE2362*BI2362)</f>
        <v>0</v>
      </c>
      <c r="BP2362" s="20"/>
      <c r="BQ2362" s="16">
        <v>0</v>
      </c>
      <c r="BR2362" s="17">
        <v>0</v>
      </c>
      <c r="BS2362" s="18">
        <v>1</v>
      </c>
      <c r="BT2362" s="19">
        <v>0</v>
      </c>
      <c r="BU2362" s="20"/>
      <c r="BV2362" s="1">
        <f t="shared" ref="BV2362" si="25136">BL2362*BQ2359+BN2362*BQ2362-BM2362*BR2359-BO2362*BR2362</f>
        <v>0</v>
      </c>
      <c r="BW2362" s="4">
        <f t="shared" ref="BW2362" si="25137">(BL2362*BR2359+BM2362*BQ2359+BN2362*BR2362+BO2362*BQ2362)</f>
        <v>-20203467.279306889</v>
      </c>
      <c r="BX2362" s="2">
        <f t="shared" ref="BX2362" si="25138">BL2362*BS2359+BN2362*BS2362-BM2362*BT2359-BO2362*BT2362</f>
        <v>206019456.5933831</v>
      </c>
      <c r="BY2362" s="3">
        <f t="shared" ref="BY2362" si="25139">(BL2362*BT2359+BM2362*BS2359+BN2362*BT2362+BO2362*BS2362)</f>
        <v>0</v>
      </c>
      <c r="BZ2362" s="20"/>
      <c r="CA2362" s="16">
        <v>0</v>
      </c>
      <c r="CB2362" s="17">
        <f t="shared" ref="CB2362" si="25140">$B2359*$CB$4</f>
        <v>5.8642560000000001</v>
      </c>
      <c r="CC2362" s="18">
        <v>1</v>
      </c>
      <c r="CD2362" s="19">
        <v>0</v>
      </c>
      <c r="CE2362" s="20"/>
      <c r="CF2362" s="1">
        <f t="shared" ref="CF2362" si="25141">BV2362*CA2359+BX2362*CA2362-BW2362*CB2359-BY2362*CB2362</f>
        <v>0</v>
      </c>
      <c r="CG2362" s="4">
        <f t="shared" ref="CG2362" si="25142">(BV2362*CB2359+BW2362*CA2359+BX2362*CB2362+BY2362*CA2362)</f>
        <v>1187947367.1651795</v>
      </c>
      <c r="CH2362" s="2">
        <f t="shared" ref="CH2362" si="25143">BV2362*CC2359+BX2362*CC2362-BW2362*CD2359-BY2362*CD2362</f>
        <v>206019456.5933831</v>
      </c>
      <c r="CI2362" s="3">
        <f t="shared" ref="CI2362" si="25144">(BV2362*CD2359+BW2362*CC2359+BX2362*CD2362+BY2362*CC2362)</f>
        <v>0</v>
      </c>
      <c r="CK2362" s="16">
        <f t="shared" ref="CK2362" si="25145">1/$CL$4</f>
        <v>1</v>
      </c>
      <c r="CL2362" s="17">
        <v>0</v>
      </c>
      <c r="CM2362" s="18">
        <v>1</v>
      </c>
      <c r="CN2362" s="19">
        <v>0</v>
      </c>
      <c r="CP2362" s="1">
        <f t="shared" ref="CP2362" si="25146">CF2362*CK2359+CH2362*CK2362-CG2362*CL2359-CI2362*CL2362</f>
        <v>206019456.5933831</v>
      </c>
      <c r="CQ2362" s="4">
        <f t="shared" ref="CQ2362" si="25147">(CF2362*CL2359+CG2362*CK2359+CH2362*CL2362+CI2362*CK2362)</f>
        <v>1187947367.1651795</v>
      </c>
      <c r="CR2362" s="2">
        <f t="shared" ref="CR2362" si="25148">CF2362*CM2359+CH2362*CM2362-CG2362*CN2359-CI2362*CN2362</f>
        <v>206019456.5933831</v>
      </c>
      <c r="CS2362" s="3">
        <f t="shared" ref="CS2362" si="25149">(CF2362*CN2359+CG2362*CM2359+CH2362*CN2362+CI2362*CM2362)</f>
        <v>0</v>
      </c>
      <c r="CU2362" s="39">
        <f t="shared" ref="CU2362" si="25150">(180/PI())*ATAN(-1*(CQ2359/CP2359))</f>
        <v>9.8386480292477305</v>
      </c>
      <c r="CW2362" s="56">
        <f t="shared" ref="CW2362" si="25151">20*LOG(((1-(10^(CU2359/20)^2)*(1-((1-CW2359)/(1+CW2359))^2))^0.5))</f>
        <v>0</v>
      </c>
    </row>
    <row r="2363" spans="1:101" ht="18" customHeight="1"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/>
      <c r="R2363" s="20"/>
      <c r="S2363" s="20"/>
      <c r="T2363" s="20"/>
      <c r="U2363" s="20"/>
      <c r="V2363" s="20"/>
      <c r="W2363" s="20"/>
      <c r="X2363" s="20"/>
      <c r="Y2363" s="20"/>
      <c r="Z2363" s="20"/>
      <c r="AA2363" s="20"/>
      <c r="AB2363" s="30"/>
      <c r="AC2363" s="20"/>
      <c r="AD2363" s="20"/>
      <c r="AE2363" s="20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</row>
    <row r="2364" spans="1:101" ht="18" customHeight="1"/>
    <row r="2365" spans="1:101" ht="18" customHeight="1" thickBot="1">
      <c r="A2365" s="23"/>
      <c r="B2365" s="23"/>
      <c r="C2365" s="23"/>
      <c r="D2365" s="20" t="s">
        <v>6</v>
      </c>
      <c r="E2365" s="20"/>
      <c r="F2365" s="20"/>
      <c r="G2365" s="20"/>
      <c r="H2365" s="20"/>
      <c r="I2365" s="20" t="s">
        <v>7</v>
      </c>
      <c r="J2365" s="20"/>
      <c r="K2365" s="20"/>
      <c r="L2365" s="20"/>
      <c r="M2365" s="23"/>
      <c r="N2365" s="23"/>
      <c r="O2365" s="24" t="s">
        <v>8</v>
      </c>
      <c r="P2365" s="23"/>
      <c r="Q2365" s="23"/>
      <c r="R2365" s="23"/>
      <c r="S2365" s="20"/>
      <c r="T2365" s="20" t="s">
        <v>9</v>
      </c>
      <c r="U2365" s="23"/>
      <c r="V2365" s="23"/>
      <c r="W2365" s="23"/>
      <c r="X2365" s="23"/>
      <c r="Y2365" s="24" t="s">
        <v>10</v>
      </c>
      <c r="Z2365" s="23"/>
      <c r="AA2365" s="23"/>
      <c r="AB2365" s="23"/>
      <c r="AC2365" s="24" t="s">
        <v>11</v>
      </c>
      <c r="AD2365" s="20"/>
      <c r="AE2365" s="20"/>
      <c r="AF2365" s="20"/>
      <c r="AG2365" s="20"/>
      <c r="AH2365" s="23"/>
      <c r="AI2365" s="24" t="s">
        <v>12</v>
      </c>
      <c r="AJ2365" s="23"/>
      <c r="AK2365" s="23"/>
      <c r="AL2365" s="20"/>
      <c r="AM2365" s="24" t="s">
        <v>21</v>
      </c>
      <c r="AN2365" s="20"/>
      <c r="AO2365" s="23"/>
      <c r="AP2365" s="23"/>
      <c r="AQ2365" s="23"/>
      <c r="AR2365" s="23"/>
      <c r="AS2365" s="24" t="s">
        <v>87</v>
      </c>
      <c r="AT2365" s="23"/>
      <c r="AU2365" s="23"/>
      <c r="AV2365" s="23"/>
      <c r="AW2365" s="24" t="s">
        <v>22</v>
      </c>
      <c r="AX2365" s="20"/>
      <c r="AY2365" s="20"/>
      <c r="AZ2365" s="20"/>
      <c r="BA2365" s="20"/>
      <c r="BB2365" s="23"/>
      <c r="BC2365" s="24" t="s">
        <v>13</v>
      </c>
      <c r="BD2365" s="23"/>
      <c r="BE2365" s="23"/>
      <c r="BF2365" s="23"/>
      <c r="BG2365" s="24" t="s">
        <v>23</v>
      </c>
      <c r="BH2365" s="20"/>
      <c r="BI2365" s="23"/>
      <c r="BJ2365" s="23"/>
      <c r="BK2365" s="23"/>
      <c r="BL2365" s="23"/>
      <c r="BM2365" s="24" t="s">
        <v>24</v>
      </c>
      <c r="BN2365" s="23"/>
      <c r="BO2365" s="23"/>
      <c r="BP2365" s="23"/>
      <c r="BQ2365" s="24" t="s">
        <v>22</v>
      </c>
      <c r="BR2365" s="20"/>
      <c r="BS2365" s="20"/>
      <c r="BT2365" s="20"/>
      <c r="BU2365" s="20"/>
      <c r="BV2365" s="23"/>
      <c r="BW2365" s="24" t="s">
        <v>25</v>
      </c>
      <c r="BX2365" s="23"/>
      <c r="BY2365" s="23"/>
      <c r="BZ2365" s="23"/>
      <c r="CA2365" s="24" t="s">
        <v>23</v>
      </c>
      <c r="CB2365" s="20"/>
      <c r="CC2365" s="23"/>
      <c r="CD2365" s="23"/>
      <c r="CE2365" s="23"/>
      <c r="CF2365" s="23"/>
      <c r="CG2365" s="24" t="s">
        <v>88</v>
      </c>
      <c r="CH2365" s="23"/>
      <c r="CI2365" s="23"/>
      <c r="CJ2365" s="23"/>
      <c r="CK2365" s="24" t="s">
        <v>155</v>
      </c>
      <c r="CL2365" s="24"/>
      <c r="CM2365" s="23"/>
      <c r="CN2365" s="23"/>
      <c r="CO2365" s="23"/>
      <c r="CP2365" s="23"/>
      <c r="CQ2365" s="24" t="s">
        <v>89</v>
      </c>
      <c r="CR2365" s="23"/>
      <c r="CS2365" s="23"/>
    </row>
    <row r="2366" spans="1:101" ht="18" customHeight="1" thickBot="1">
      <c r="A2366" s="23"/>
      <c r="B2366" s="33"/>
      <c r="C2366" s="23"/>
      <c r="D2366" s="7" t="s">
        <v>99</v>
      </c>
      <c r="E2366" s="8"/>
      <c r="F2366" s="8" t="s">
        <v>100</v>
      </c>
      <c r="G2366" s="9"/>
      <c r="H2366" s="10"/>
      <c r="I2366" s="7" t="s">
        <v>103</v>
      </c>
      <c r="J2366" s="8"/>
      <c r="K2366" s="8" t="s">
        <v>104</v>
      </c>
      <c r="L2366" s="9"/>
      <c r="M2366" s="23"/>
      <c r="N2366" s="194" t="s">
        <v>74</v>
      </c>
      <c r="O2366" s="195"/>
      <c r="P2366" s="196" t="s">
        <v>75</v>
      </c>
      <c r="Q2366" s="197"/>
      <c r="R2366" s="23"/>
      <c r="S2366" s="7" t="s">
        <v>2</v>
      </c>
      <c r="T2366" s="8"/>
      <c r="U2366" s="8" t="s">
        <v>3</v>
      </c>
      <c r="V2366" s="9"/>
      <c r="W2366" s="20"/>
      <c r="X2366" s="194" t="s">
        <v>108</v>
      </c>
      <c r="Y2366" s="195"/>
      <c r="Z2366" s="196" t="s">
        <v>109</v>
      </c>
      <c r="AA2366" s="197"/>
      <c r="AB2366" s="20"/>
      <c r="AC2366" s="7" t="s">
        <v>107</v>
      </c>
      <c r="AD2366" s="8"/>
      <c r="AE2366" s="8" t="s">
        <v>14</v>
      </c>
      <c r="AF2366" s="9"/>
      <c r="AG2366" s="20"/>
      <c r="AH2366" s="194" t="s">
        <v>112</v>
      </c>
      <c r="AI2366" s="195"/>
      <c r="AJ2366" s="196" t="s">
        <v>113</v>
      </c>
      <c r="AK2366" s="197"/>
      <c r="AL2366" s="20"/>
      <c r="AM2366" s="106" t="s">
        <v>135</v>
      </c>
      <c r="AN2366" s="107"/>
      <c r="AO2366" s="107" t="s">
        <v>136</v>
      </c>
      <c r="AP2366" s="108"/>
      <c r="AQ2366" s="23"/>
      <c r="AR2366" s="194" t="s">
        <v>116</v>
      </c>
      <c r="AS2366" s="195"/>
      <c r="AT2366" s="196" t="s">
        <v>0</v>
      </c>
      <c r="AU2366" s="197"/>
      <c r="AV2366" s="36"/>
      <c r="AW2366" s="7" t="s">
        <v>139</v>
      </c>
      <c r="AX2366" s="8"/>
      <c r="AY2366" s="8" t="s">
        <v>140</v>
      </c>
      <c r="AZ2366" s="9"/>
      <c r="BA2366" s="20"/>
      <c r="BB2366" s="194" t="s">
        <v>119</v>
      </c>
      <c r="BC2366" s="195"/>
      <c r="BD2366" s="196" t="s">
        <v>120</v>
      </c>
      <c r="BE2366" s="197"/>
      <c r="BF2366" s="36"/>
      <c r="BG2366" s="190" t="s">
        <v>143</v>
      </c>
      <c r="BH2366" s="191"/>
      <c r="BI2366" s="192" t="s">
        <v>144</v>
      </c>
      <c r="BJ2366" s="193"/>
      <c r="BK2366" s="36"/>
      <c r="BL2366" s="194" t="s">
        <v>123</v>
      </c>
      <c r="BM2366" s="195"/>
      <c r="BN2366" s="196" t="s">
        <v>124</v>
      </c>
      <c r="BO2366" s="197"/>
      <c r="BP2366" s="36"/>
      <c r="BQ2366" s="7" t="s">
        <v>147</v>
      </c>
      <c r="BR2366" s="8"/>
      <c r="BS2366" s="8" t="s">
        <v>148</v>
      </c>
      <c r="BT2366" s="9"/>
      <c r="BU2366" s="20"/>
      <c r="BV2366" s="194" t="s">
        <v>127</v>
      </c>
      <c r="BW2366" s="195"/>
      <c r="BX2366" s="196" t="s">
        <v>128</v>
      </c>
      <c r="BY2366" s="197"/>
      <c r="BZ2366" s="36"/>
      <c r="CA2366" s="7" t="s">
        <v>151</v>
      </c>
      <c r="CB2366" s="8"/>
      <c r="CC2366" s="8" t="s">
        <v>152</v>
      </c>
      <c r="CD2366" s="9"/>
      <c r="CE2366" s="36"/>
      <c r="CF2366" s="194" t="s">
        <v>131</v>
      </c>
      <c r="CG2366" s="195"/>
      <c r="CH2366" s="196" t="s">
        <v>132</v>
      </c>
      <c r="CI2366" s="197"/>
      <c r="CJ2366" s="23"/>
      <c r="CK2366" s="7" t="s">
        <v>156</v>
      </c>
      <c r="CL2366" s="8"/>
      <c r="CM2366" s="8" t="s">
        <v>157</v>
      </c>
      <c r="CN2366" s="9"/>
      <c r="CO2366" s="23"/>
      <c r="CP2366" s="194" t="s">
        <v>160</v>
      </c>
      <c r="CQ2366" s="195"/>
      <c r="CR2366" s="196" t="s">
        <v>132</v>
      </c>
      <c r="CS2366" s="197"/>
      <c r="CU2366" s="26" t="s">
        <v>15</v>
      </c>
      <c r="CW2366" s="52" t="s">
        <v>46</v>
      </c>
    </row>
    <row r="2367" spans="1:101" ht="18" customHeight="1" thickTop="1" thickBot="1">
      <c r="B2367" s="34">
        <v>7.3</v>
      </c>
      <c r="D2367" s="11">
        <v>1</v>
      </c>
      <c r="E2367" s="12">
        <v>0</v>
      </c>
      <c r="F2367" s="13">
        <v>0</v>
      </c>
      <c r="G2367" s="14">
        <v>0</v>
      </c>
      <c r="H2367" s="10"/>
      <c r="I2367" s="11">
        <v>1</v>
      </c>
      <c r="J2367" s="12">
        <v>0</v>
      </c>
      <c r="K2367" s="13">
        <v>0</v>
      </c>
      <c r="L2367" s="40">
        <f t="shared" ref="L2367" si="25152">$B2367*$J$4</f>
        <v>10.417392</v>
      </c>
      <c r="N2367" s="1">
        <f t="shared" ref="N2367" si="25153">D2367*I2367+F2367*I2370-E2367*J2367-G2367*J2370</f>
        <v>1</v>
      </c>
      <c r="O2367" s="4">
        <f t="shared" ref="O2367" si="25154">(D2367*J2367+E2367*I2367+F2367*J2370+G2367*I2370)</f>
        <v>0</v>
      </c>
      <c r="P2367" s="2">
        <f t="shared" ref="P2367" si="25155">D2367*K2367+F2367*K2370-E2367*L2367-G2367*L2370</f>
        <v>0</v>
      </c>
      <c r="Q2367" s="3">
        <f t="shared" ref="Q2367" si="25156">(D2367*L2367+E2367*K2367+F2367*L2370+G2367*K2370)</f>
        <v>10.417392</v>
      </c>
      <c r="S2367" s="11">
        <v>1</v>
      </c>
      <c r="T2367" s="12">
        <v>0</v>
      </c>
      <c r="U2367" s="13">
        <v>0</v>
      </c>
      <c r="V2367" s="13">
        <v>0</v>
      </c>
      <c r="W2367" s="20"/>
      <c r="X2367" s="1">
        <f t="shared" ref="X2367" si="25157">N2367*S2367+P2367*S2370-O2367*T2367-Q2367*T2370</f>
        <v>-136.22522126796798</v>
      </c>
      <c r="Y2367" s="4">
        <f t="shared" ref="Y2367" si="25158">(N2367*T2367+O2367*S2367+P2367*T2370+Q2367*S2370)</f>
        <v>0</v>
      </c>
      <c r="Z2367" s="2">
        <f t="shared" ref="Z2367" si="25159">N2367*U2367+P2367*U2370-O2367*V2367-Q2367*V2370</f>
        <v>0</v>
      </c>
      <c r="AA2367" s="3">
        <f t="shared" ref="AA2367" si="25160">(N2367*V2367+O2367*U2367+P2367*V2370+Q2367*U2370)</f>
        <v>10.417392</v>
      </c>
      <c r="AB2367" s="20"/>
      <c r="AC2367" s="11">
        <v>1</v>
      </c>
      <c r="AD2367" s="12">
        <v>0</v>
      </c>
      <c r="AE2367" s="13">
        <v>0</v>
      </c>
      <c r="AF2367" s="40">
        <f t="shared" ref="AF2367" si="25161">$B2367*$AD$4</f>
        <v>12.501177</v>
      </c>
      <c r="AG2367" s="20"/>
      <c r="AH2367" s="1">
        <f t="shared" ref="AH2367" si="25162">X2367*AC2367+Z2367*AC2370-Y2367*AD2367-AA2367*AD2370</f>
        <v>-136.22522126796798</v>
      </c>
      <c r="AI2367" s="4">
        <f t="shared" ref="AI2367" si="25163">(X2367*AD2367+Y2367*AC2367+Z2367*AD2370+AA2367*AC2370)</f>
        <v>0</v>
      </c>
      <c r="AJ2367" s="2">
        <f t="shared" ref="AJ2367" si="25164">X2367*AE2367+Z2367*AE2370-Y2367*AF2367-AA2367*AF2370</f>
        <v>0</v>
      </c>
      <c r="AK2367" s="3">
        <f t="shared" ref="AK2367" si="25165">(X2367*AF2367+Y2367*AE2367+Z2367*AF2370+AA2367*AE2370)</f>
        <v>-1692.5582109350321</v>
      </c>
      <c r="AL2367" s="20"/>
      <c r="AM2367" s="11">
        <v>1</v>
      </c>
      <c r="AN2367" s="12">
        <v>0</v>
      </c>
      <c r="AO2367" s="13">
        <v>0</v>
      </c>
      <c r="AP2367" s="14">
        <v>0</v>
      </c>
      <c r="AR2367" s="1">
        <f t="shared" ref="AR2367" si="25166">AH2367*AM2367+AJ2367*AM2370-AI2367*AN2367-AK2367*AN2370</f>
        <v>23410.725852054322</v>
      </c>
      <c r="AS2367" s="4">
        <f t="shared" ref="AS2367" si="25167">(AH2367*AN2367+AI2367*AM2367+AJ2367*AN2370+AK2367*AM2370)</f>
        <v>0</v>
      </c>
      <c r="AT2367" s="2">
        <f t="shared" ref="AT2367" si="25168">AH2367*AO2367+AJ2367*AO2370-AI2367*AP2367-AK2367*AP2370</f>
        <v>0</v>
      </c>
      <c r="AU2367" s="3">
        <f t="shared" ref="AU2367" si="25169">(AH2367*AP2367+AI2367*AO2367+AJ2367*AP2370+AK2367*AO2370)</f>
        <v>-1692.5582109350321</v>
      </c>
      <c r="AV2367" s="20"/>
      <c r="AW2367" s="11">
        <v>1</v>
      </c>
      <c r="AX2367" s="12">
        <v>0</v>
      </c>
      <c r="AY2367" s="13">
        <v>0</v>
      </c>
      <c r="AZ2367" s="40">
        <f t="shared" ref="AZ2367" si="25170">$B2367*$AX$4</f>
        <v>12.501177</v>
      </c>
      <c r="BA2367" s="20"/>
      <c r="BB2367" s="1">
        <f t="shared" ref="BB2367" si="25171">AR2367*AW2367+AT2367*AW2370-AS2367*AX2367-AU2367*AX2370</f>
        <v>23410.725852054322</v>
      </c>
      <c r="BC2367" s="4">
        <f t="shared" ref="BC2367" si="25172">(AR2367*AX2367+AS2367*AW2367+AT2367*AX2370+AU2367*AW2370)</f>
        <v>0</v>
      </c>
      <c r="BD2367" s="2">
        <f t="shared" ref="BD2367" si="25173">AR2367*AY2367+AT2367*AY2370-AS2367*AZ2367-AU2367*AZ2370</f>
        <v>0</v>
      </c>
      <c r="BE2367" s="3">
        <f t="shared" ref="BE2367" si="25174">(AR2367*AZ2367+AS2367*AY2367+AT2367*AZ2370+AU2367*AY2370)</f>
        <v>290969.06936407188</v>
      </c>
      <c r="BF2367" s="20"/>
      <c r="BG2367" s="11">
        <v>1</v>
      </c>
      <c r="BH2367" s="12">
        <v>0</v>
      </c>
      <c r="BI2367" s="13">
        <v>0</v>
      </c>
      <c r="BJ2367" s="14">
        <v>0</v>
      </c>
      <c r="BK2367" s="20"/>
      <c r="BL2367" s="1">
        <f t="shared" ref="BL2367" si="25175">BB2367*BG2367+BD2367*BG2370-BC2367*BH2367-BE2367*BH2370</f>
        <v>-3809438.6980363326</v>
      </c>
      <c r="BM2367" s="4">
        <f t="shared" ref="BM2367" si="25176">(BB2367*BH2367+BC2367*BG2367+BD2367*BH2370+BE2367*BG2370)</f>
        <v>0</v>
      </c>
      <c r="BN2367" s="2">
        <f t="shared" ref="BN2367" si="25177">BB2367*BI2367+BD2367*BI2370-BC2367*BJ2367-BE2367*BJ2370</f>
        <v>0</v>
      </c>
      <c r="BO2367" s="3">
        <f t="shared" ref="BO2367" si="25178">(BB2367*BJ2367+BC2367*BI2367+BD2367*BJ2370+BE2367*BI2370)</f>
        <v>290969.06936407188</v>
      </c>
      <c r="BP2367" s="20"/>
      <c r="BQ2367" s="11">
        <v>1</v>
      </c>
      <c r="BR2367" s="12">
        <v>0</v>
      </c>
      <c r="BS2367" s="13">
        <v>0</v>
      </c>
      <c r="BT2367" s="40">
        <f t="shared" ref="BT2367" si="25179">$B2367*BR$4</f>
        <v>10.417392</v>
      </c>
      <c r="BU2367" s="20"/>
      <c r="BV2367" s="1">
        <f t="shared" ref="BV2367" si="25180">BL2367*BQ2367+BN2367*BQ2370-BM2367*BR2367-BO2367*BR2370</f>
        <v>-3809438.6980363326</v>
      </c>
      <c r="BW2367" s="4">
        <f t="shared" ref="BW2367" si="25181">(BL2367*BR2367+BM2367*BQ2367+BN2367*BR2370+BO2367*BQ2370)</f>
        <v>0</v>
      </c>
      <c r="BX2367" s="2">
        <f t="shared" ref="BX2367" si="25182">BL2367*BS2367+BN2367*BS2370-BM2367*BT2367-BO2367*BT2370</f>
        <v>0</v>
      </c>
      <c r="BY2367" s="3">
        <f t="shared" ref="BY2367" si="25183">(BL2367*BT2367+BM2367*BS2367+BN2367*BT2370+BO2367*BS2370)</f>
        <v>-39393447.148050033</v>
      </c>
      <c r="BZ2367" s="20"/>
      <c r="CA2367" s="11">
        <v>1</v>
      </c>
      <c r="CB2367" s="12">
        <v>0</v>
      </c>
      <c r="CC2367" s="13">
        <v>0</v>
      </c>
      <c r="CD2367" s="14">
        <v>0</v>
      </c>
      <c r="CE2367" s="20"/>
      <c r="CF2367" s="1">
        <f t="shared" ref="CF2367" si="25184">BV2367*CA2367+BX2367*CA2370-BW2367*CB2367-BY2367*CB2370</f>
        <v>230412337.58391333</v>
      </c>
      <c r="CG2367" s="4">
        <f t="shared" ref="CG2367" si="25185">(BV2367*CB2367+BW2367*CA2367+BX2367*CB2370+BY2367*CA2370)</f>
        <v>0</v>
      </c>
      <c r="CH2367" s="2">
        <f t="shared" ref="CH2367" si="25186">BV2367*CC2367+BX2367*CC2370-BW2367*CD2367-BY2367*CD2370</f>
        <v>0</v>
      </c>
      <c r="CI2367" s="3">
        <f t="shared" ref="CI2367" si="25187">(BV2367*CD2367+BW2367*CC2367+BX2367*CD2370+BY2367*CC2370)</f>
        <v>-39393447.148050033</v>
      </c>
      <c r="CJ2367" s="28"/>
      <c r="CK2367" s="11">
        <v>1</v>
      </c>
      <c r="CL2367" s="12">
        <v>0</v>
      </c>
      <c r="CM2367" s="13">
        <v>0</v>
      </c>
      <c r="CN2367" s="14">
        <v>0</v>
      </c>
      <c r="CP2367" s="1">
        <f t="shared" ref="CP2367" si="25188">CF2367*CK2367+CH2367*CK2370-CG2367*CL2367-CI2367*CL2370</f>
        <v>230412337.58391333</v>
      </c>
      <c r="CQ2367" s="4">
        <f t="shared" ref="CQ2367" si="25189">(CF2367*CL2367+CG2367*CK2367+CH2367*CL2370+CI2367*CK2370)</f>
        <v>-39393447.148050033</v>
      </c>
      <c r="CR2367" s="2">
        <f t="shared" ref="CR2367" si="25190">CF2367*CM2367+CH2367*CM2370-CG2367*CN2367-CI2367*CN2370</f>
        <v>0</v>
      </c>
      <c r="CS2367" s="3">
        <f t="shared" ref="CS2367" si="25191">(CF2367*CN2367+CG2367*CM2367+CH2367*CN2370+CI2367*CM2370)</f>
        <v>-39393447.148050033</v>
      </c>
      <c r="CU2367" s="29">
        <f t="shared" ref="CU2367" si="25192">20*LOG(((1+$CL$4)/$CL$4)/((CP2367+CP2370)^2+(CQ2367+CQ2370)^2)^0.5)</f>
        <v>-176.82140267388522</v>
      </c>
      <c r="CW2367" s="53">
        <f t="shared" ref="CW2367" si="25193">((CP2367^2+CQ2367^2)^0.5)/((CP2370^2+CQ2370^2)^0.5)</f>
        <v>0.17096934808754941</v>
      </c>
    </row>
    <row r="2368" spans="1:101" ht="18" customHeight="1" thickBot="1">
      <c r="D2368" s="11"/>
      <c r="E2368" s="13"/>
      <c r="F2368" s="13"/>
      <c r="G2368" s="15"/>
      <c r="H2368" s="10"/>
      <c r="I2368" s="11"/>
      <c r="J2368" s="13"/>
      <c r="K2368" s="13"/>
      <c r="L2368" s="15"/>
      <c r="N2368" s="5"/>
      <c r="Q2368" s="6"/>
      <c r="S2368" s="11"/>
      <c r="T2368" s="13"/>
      <c r="U2368" s="13"/>
      <c r="V2368" s="15"/>
      <c r="W2368" s="20"/>
      <c r="X2368" s="5"/>
      <c r="AA2368" s="6"/>
      <c r="AB2368" s="20"/>
      <c r="AC2368" s="11"/>
      <c r="AD2368" s="13"/>
      <c r="AE2368" s="13"/>
      <c r="AF2368" s="15"/>
      <c r="AG2368" s="20"/>
      <c r="AH2368" s="5"/>
      <c r="AK2368" s="6"/>
      <c r="AL2368" s="20"/>
      <c r="AM2368" s="11"/>
      <c r="AN2368" s="13"/>
      <c r="AO2368" s="13"/>
      <c r="AP2368" s="15"/>
      <c r="AR2368" s="5"/>
      <c r="AU2368" s="6"/>
      <c r="AW2368" s="11"/>
      <c r="AX2368" s="13"/>
      <c r="AY2368" s="13"/>
      <c r="AZ2368" s="15"/>
      <c r="BA2368" s="20"/>
      <c r="BB2368" s="5"/>
      <c r="BE2368" s="6"/>
      <c r="BG2368" s="11"/>
      <c r="BH2368" s="13"/>
      <c r="BI2368" s="13"/>
      <c r="BJ2368" s="15"/>
      <c r="BL2368" s="5"/>
      <c r="BO2368" s="6"/>
      <c r="BQ2368" s="11"/>
      <c r="BR2368" s="13"/>
      <c r="BS2368" s="13"/>
      <c r="BT2368" s="15"/>
      <c r="BU2368" s="20"/>
      <c r="BV2368" s="5"/>
      <c r="BY2368" s="6"/>
      <c r="CA2368" s="11"/>
      <c r="CB2368" s="13"/>
      <c r="CC2368" s="13"/>
      <c r="CD2368" s="15"/>
      <c r="CF2368" s="5"/>
      <c r="CI2368" s="6"/>
      <c r="CK2368" s="11"/>
      <c r="CL2368" s="13"/>
      <c r="CM2368" s="13"/>
      <c r="CN2368" s="15"/>
      <c r="CP2368" s="5"/>
      <c r="CS2368" s="6"/>
      <c r="CW2368" s="54"/>
    </row>
    <row r="2369" spans="1:101" ht="18" customHeight="1" thickBot="1">
      <c r="D2369" s="11" t="s">
        <v>101</v>
      </c>
      <c r="E2369" s="13"/>
      <c r="F2369" s="13" t="s">
        <v>102</v>
      </c>
      <c r="G2369" s="15"/>
      <c r="H2369" s="10"/>
      <c r="I2369" s="11" t="s">
        <v>106</v>
      </c>
      <c r="J2369" s="13"/>
      <c r="K2369" s="13" t="s">
        <v>105</v>
      </c>
      <c r="L2369" s="15"/>
      <c r="N2369" s="194" t="s">
        <v>16</v>
      </c>
      <c r="O2369" s="195"/>
      <c r="P2369" s="196" t="s">
        <v>17</v>
      </c>
      <c r="Q2369" s="197"/>
      <c r="S2369" s="11" t="s">
        <v>4</v>
      </c>
      <c r="T2369" s="13"/>
      <c r="U2369" s="13" t="s">
        <v>5</v>
      </c>
      <c r="V2369" s="15"/>
      <c r="W2369" s="20"/>
      <c r="X2369" s="194" t="s">
        <v>111</v>
      </c>
      <c r="Y2369" s="195"/>
      <c r="Z2369" s="196" t="s">
        <v>110</v>
      </c>
      <c r="AA2369" s="197"/>
      <c r="AB2369" s="20"/>
      <c r="AC2369" s="11" t="s">
        <v>18</v>
      </c>
      <c r="AD2369" s="13"/>
      <c r="AE2369" s="13" t="s">
        <v>19</v>
      </c>
      <c r="AF2369" s="15"/>
      <c r="AG2369" s="20"/>
      <c r="AH2369" s="194" t="s">
        <v>114</v>
      </c>
      <c r="AI2369" s="195"/>
      <c r="AJ2369" s="196" t="s">
        <v>115</v>
      </c>
      <c r="AK2369" s="197"/>
      <c r="AL2369" s="20"/>
      <c r="AM2369" s="11" t="s">
        <v>138</v>
      </c>
      <c r="AN2369" s="13"/>
      <c r="AO2369" s="13" t="s">
        <v>137</v>
      </c>
      <c r="AP2369" s="15"/>
      <c r="AR2369" s="194" t="s">
        <v>117</v>
      </c>
      <c r="AS2369" s="195"/>
      <c r="AT2369" s="196" t="s">
        <v>118</v>
      </c>
      <c r="AU2369" s="197"/>
      <c r="AV2369" s="36"/>
      <c r="AW2369" s="11" t="s">
        <v>142</v>
      </c>
      <c r="AX2369" s="13"/>
      <c r="AY2369" s="13" t="s">
        <v>141</v>
      </c>
      <c r="AZ2369" s="15"/>
      <c r="BA2369" s="20"/>
      <c r="BB2369" s="194" t="s">
        <v>122</v>
      </c>
      <c r="BC2369" s="195"/>
      <c r="BD2369" s="196" t="s">
        <v>121</v>
      </c>
      <c r="BE2369" s="197"/>
      <c r="BF2369" s="36"/>
      <c r="BG2369" s="11" t="s">
        <v>145</v>
      </c>
      <c r="BH2369" s="13"/>
      <c r="BI2369" s="13" t="s">
        <v>146</v>
      </c>
      <c r="BJ2369" s="15"/>
      <c r="BK2369" s="36"/>
      <c r="BL2369" s="194" t="s">
        <v>125</v>
      </c>
      <c r="BM2369" s="195"/>
      <c r="BN2369" s="196" t="s">
        <v>126</v>
      </c>
      <c r="BO2369" s="197"/>
      <c r="BP2369" s="36"/>
      <c r="BQ2369" s="11" t="s">
        <v>150</v>
      </c>
      <c r="BR2369" s="13"/>
      <c r="BS2369" s="13" t="s">
        <v>149</v>
      </c>
      <c r="BT2369" s="15"/>
      <c r="BU2369" s="20"/>
      <c r="BV2369" s="194" t="s">
        <v>129</v>
      </c>
      <c r="BW2369" s="195"/>
      <c r="BX2369" s="196" t="s">
        <v>130</v>
      </c>
      <c r="BY2369" s="197"/>
      <c r="BZ2369" s="36"/>
      <c r="CA2369" s="11" t="s">
        <v>154</v>
      </c>
      <c r="CB2369" s="13"/>
      <c r="CC2369" s="13" t="s">
        <v>153</v>
      </c>
      <c r="CD2369" s="15"/>
      <c r="CE2369" s="36"/>
      <c r="CF2369" s="194" t="s">
        <v>134</v>
      </c>
      <c r="CG2369" s="195"/>
      <c r="CH2369" s="196" t="s">
        <v>133</v>
      </c>
      <c r="CI2369" s="197"/>
      <c r="CK2369" s="11" t="s">
        <v>159</v>
      </c>
      <c r="CL2369" s="13"/>
      <c r="CM2369" s="13" t="s">
        <v>158</v>
      </c>
      <c r="CN2369" s="15"/>
      <c r="CP2369" s="109" t="s">
        <v>161</v>
      </c>
      <c r="CQ2369" s="110"/>
      <c r="CR2369" s="111" t="s">
        <v>162</v>
      </c>
      <c r="CS2369" s="112"/>
      <c r="CU2369" s="38" t="s">
        <v>29</v>
      </c>
      <c r="CW2369" s="55" t="s">
        <v>47</v>
      </c>
    </row>
    <row r="2370" spans="1:101" ht="18" customHeight="1" thickTop="1" thickBot="1">
      <c r="D2370" s="16">
        <v>0</v>
      </c>
      <c r="E2370" s="17">
        <f t="shared" ref="E2370" si="25194">$B2367*$E$4</f>
        <v>5.9457040000000001</v>
      </c>
      <c r="F2370" s="18">
        <v>1</v>
      </c>
      <c r="G2370" s="19">
        <v>0</v>
      </c>
      <c r="H2370" s="10"/>
      <c r="I2370" s="16">
        <v>0</v>
      </c>
      <c r="J2370" s="17">
        <v>0</v>
      </c>
      <c r="K2370" s="18">
        <v>1</v>
      </c>
      <c r="L2370" s="19">
        <v>0</v>
      </c>
      <c r="N2370" s="1">
        <f t="shared" ref="N2370" si="25195">D2370*I2367+F2370*I2370-E2370*J2367-G2370*J2370</f>
        <v>0</v>
      </c>
      <c r="O2370" s="4">
        <f t="shared" ref="O2370" si="25196">(D2370*J2367+E2370*I2367+F2370*J2370+G2370*I2370)</f>
        <v>5.9457040000000001</v>
      </c>
      <c r="P2370" s="2">
        <f t="shared" ref="P2370" si="25197">D2370*K2367+F2370*K2370-E2370*L2367-G2370*L2370</f>
        <v>-60.938729283968001</v>
      </c>
      <c r="Q2370" s="3">
        <f t="shared" ref="Q2370" si="25198">(D2370*L2367+E2370*K2367+F2370*L2370+G2370*K2370)</f>
        <v>0</v>
      </c>
      <c r="S2370" s="16">
        <v>0</v>
      </c>
      <c r="T2370" s="17">
        <f t="shared" ref="T2370" si="25199">$B2367*$T$4</f>
        <v>13.172704</v>
      </c>
      <c r="U2370" s="18">
        <v>1</v>
      </c>
      <c r="V2370" s="19">
        <v>0</v>
      </c>
      <c r="W2370" s="20"/>
      <c r="X2370" s="1">
        <f t="shared" ref="X2370" si="25200">N2370*S2367+P2370*S2370-O2370*T2367-Q2370*T2370</f>
        <v>0</v>
      </c>
      <c r="Y2370" s="4">
        <f t="shared" ref="Y2370" si="25201">(N2370*T2367+O2370*S2367+P2370*T2370+Q2370*S2370)</f>
        <v>-796.78213899384241</v>
      </c>
      <c r="Z2370" s="2">
        <f t="shared" ref="Z2370" si="25202">N2370*U2367+P2370*U2370-O2370*V2367-Q2370*V2370</f>
        <v>-60.938729283968001</v>
      </c>
      <c r="AA2370" s="3">
        <f t="shared" ref="AA2370" si="25203">(N2370*V2367+O2370*U2367+P2370*V2370+Q2370*U2370)</f>
        <v>0</v>
      </c>
      <c r="AB2370" s="20"/>
      <c r="AC2370" s="16">
        <v>0</v>
      </c>
      <c r="AD2370" s="17">
        <v>0</v>
      </c>
      <c r="AE2370" s="18">
        <v>1</v>
      </c>
      <c r="AF2370" s="19">
        <v>0</v>
      </c>
      <c r="AG2370" s="20"/>
      <c r="AH2370" s="1">
        <f t="shared" ref="AH2370" si="25204">X2370*AC2367+Z2370*AC2370-Y2370*AD2367-AA2370*AD2370</f>
        <v>0</v>
      </c>
      <c r="AI2370" s="4">
        <f t="shared" ref="AI2370" si="25205">(X2370*AD2367+Y2370*AC2367+Z2370*AD2370+AA2370*AC2370)</f>
        <v>-796.78213899384241</v>
      </c>
      <c r="AJ2370" s="2">
        <f t="shared" ref="AJ2370" si="25206">X2370*AE2367+Z2370*AE2370-Y2370*AF2367-AA2370*AF2370</f>
        <v>9899.7758207166589</v>
      </c>
      <c r="AK2370" s="3">
        <f t="shared" ref="AK2370" si="25207">(X2370*AF2367+Y2370*AE2367+Z2370*AF2370+AA2370*AE2370)</f>
        <v>0</v>
      </c>
      <c r="AL2370" s="20"/>
      <c r="AM2370" s="16">
        <v>0</v>
      </c>
      <c r="AN2370" s="17">
        <f t="shared" ref="AN2370" si="25208">$B2367*$AN$4</f>
        <v>13.912047999999999</v>
      </c>
      <c r="AO2370" s="18">
        <v>1</v>
      </c>
      <c r="AP2370" s="19">
        <v>0</v>
      </c>
      <c r="AR2370" s="1">
        <f t="shared" ref="AR2370" si="25209">AH2370*AM2367+AJ2370*AM2370-AI2370*AN2367-AK2370*AN2370</f>
        <v>0</v>
      </c>
      <c r="AS2370" s="4">
        <f t="shared" ref="AS2370" si="25210">(AH2370*AN2367+AI2370*AM2367+AJ2370*AN2370+AK2370*AM2370)</f>
        <v>136929.37426805569</v>
      </c>
      <c r="AT2370" s="2">
        <f t="shared" ref="AT2370" si="25211">AH2370*AO2367+AJ2370*AO2370-AI2370*AP2367-AK2370*AP2370</f>
        <v>9899.7758207166589</v>
      </c>
      <c r="AU2370" s="3">
        <f t="shared" ref="AU2370" si="25212">(AH2370*AP2367+AI2370*AO2367+AJ2370*AP2370+AK2370*AO2370)</f>
        <v>0</v>
      </c>
      <c r="AV2370" s="20"/>
      <c r="AW2370" s="16">
        <v>0</v>
      </c>
      <c r="AX2370" s="17">
        <v>0</v>
      </c>
      <c r="AY2370" s="18">
        <v>1</v>
      </c>
      <c r="AZ2370" s="19">
        <v>0</v>
      </c>
      <c r="BA2370" s="20"/>
      <c r="BB2370" s="1">
        <f t="shared" ref="BB2370" si="25213">AR2370*AW2367+AT2370*AW2370-AS2370*AX2367-AU2370*AX2370</f>
        <v>0</v>
      </c>
      <c r="BC2370" s="4">
        <f t="shared" ref="BC2370" si="25214">(AR2370*AX2367+AS2370*AW2367+AT2370*AX2370+AU2370*AW2370)</f>
        <v>136929.37426805569</v>
      </c>
      <c r="BD2370" s="2">
        <f t="shared" ref="BD2370" si="25215">AR2370*AY2367+AT2370*AY2370-AS2370*AZ2367-AU2370*AZ2370</f>
        <v>-1701878.5684034929</v>
      </c>
      <c r="BE2370" s="3">
        <f t="shared" ref="BE2370" si="25216">(AR2370*AZ2367+AS2370*AY2367+AT2370*AZ2370+AU2370*AY2370)</f>
        <v>0</v>
      </c>
      <c r="BF2370" s="20"/>
      <c r="BG2370" s="16">
        <v>0</v>
      </c>
      <c r="BH2370" s="17">
        <f t="shared" ref="BH2370" si="25217">$B2367*$BH$4</f>
        <v>13.172704</v>
      </c>
      <c r="BI2370" s="18">
        <v>1</v>
      </c>
      <c r="BJ2370" s="19">
        <v>0</v>
      </c>
      <c r="BK2370" s="20"/>
      <c r="BL2370" s="1">
        <f t="shared" ref="BL2370" si="25218">BB2370*BG2367+BD2370*BG2370-BC2370*BH2367-BE2370*BH2370</f>
        <v>0</v>
      </c>
      <c r="BM2370" s="4">
        <f t="shared" ref="BM2370" si="25219">(BB2370*BH2367+BC2370*BG2367+BD2370*BH2370+BE2370*BG2370)</f>
        <v>-22281413.251254909</v>
      </c>
      <c r="BN2370" s="2">
        <f t="shared" ref="BN2370" si="25220">BB2370*BI2367+BD2370*BI2370-BC2370*BJ2367-BE2370*BJ2370</f>
        <v>-1701878.5684034929</v>
      </c>
      <c r="BO2370" s="3">
        <f t="shared" ref="BO2370" si="25221">(BB2370*BJ2367+BC2370*BI2367+BD2370*BJ2370+BE2370*BI2370)</f>
        <v>0</v>
      </c>
      <c r="BP2370" s="20"/>
      <c r="BQ2370" s="16">
        <v>0</v>
      </c>
      <c r="BR2370" s="17">
        <v>0</v>
      </c>
      <c r="BS2370" s="18">
        <v>1</v>
      </c>
      <c r="BT2370" s="19">
        <v>0</v>
      </c>
      <c r="BU2370" s="20"/>
      <c r="BV2370" s="1">
        <f t="shared" ref="BV2370" si="25222">BL2370*BQ2367+BN2370*BQ2370-BM2370*BR2367-BO2370*BR2370</f>
        <v>0</v>
      </c>
      <c r="BW2370" s="4">
        <f t="shared" ref="BW2370" si="25223">(BL2370*BR2367+BM2370*BQ2367+BN2370*BR2370+BO2370*BQ2370)</f>
        <v>-22281413.251254909</v>
      </c>
      <c r="BX2370" s="2">
        <f t="shared" ref="BX2370" si="25224">BL2370*BS2367+BN2370*BS2370-BM2370*BT2367-BO2370*BT2370</f>
        <v>230412337.58391339</v>
      </c>
      <c r="BY2370" s="3">
        <f t="shared" ref="BY2370" si="25225">(BL2370*BT2367+BM2370*BS2367+BN2370*BT2370+BO2370*BS2370)</f>
        <v>0</v>
      </c>
      <c r="BZ2370" s="20"/>
      <c r="CA2370" s="16">
        <v>0</v>
      </c>
      <c r="CB2370" s="17">
        <f t="shared" ref="CB2370" si="25226">$B2367*$CB$4</f>
        <v>5.9457040000000001</v>
      </c>
      <c r="CC2370" s="18">
        <v>1</v>
      </c>
      <c r="CD2370" s="19">
        <v>0</v>
      </c>
      <c r="CE2370" s="20"/>
      <c r="CF2370" s="1">
        <f t="shared" ref="CF2370" si="25227">BV2370*CA2367+BX2370*CA2370-BW2370*CB2367-BY2370*CB2370</f>
        <v>0</v>
      </c>
      <c r="CG2370" s="4">
        <f t="shared" ref="CG2370" si="25228">(BV2370*CB2367+BW2370*CA2367+BX2370*CB2370+BY2370*CA2370)</f>
        <v>1347682143.9707694</v>
      </c>
      <c r="CH2370" s="2">
        <f t="shared" ref="CH2370" si="25229">BV2370*CC2367+BX2370*CC2370-BW2370*CD2367-BY2370*CD2370</f>
        <v>230412337.58391339</v>
      </c>
      <c r="CI2370" s="3">
        <f t="shared" ref="CI2370" si="25230">(BV2370*CD2367+BW2370*CC2367+BX2370*CD2370+BY2370*CC2370)</f>
        <v>0</v>
      </c>
      <c r="CK2370" s="16">
        <f t="shared" ref="CK2370" si="25231">1/$CL$4</f>
        <v>1</v>
      </c>
      <c r="CL2370" s="17">
        <v>0</v>
      </c>
      <c r="CM2370" s="18">
        <v>1</v>
      </c>
      <c r="CN2370" s="19">
        <v>0</v>
      </c>
      <c r="CP2370" s="1">
        <f t="shared" ref="CP2370" si="25232">CF2370*CK2367+CH2370*CK2370-CG2370*CL2367-CI2370*CL2370</f>
        <v>230412337.58391339</v>
      </c>
      <c r="CQ2370" s="4">
        <f t="shared" ref="CQ2370" si="25233">(CF2370*CL2367+CG2370*CK2367+CH2370*CL2370+CI2370*CK2370)</f>
        <v>1347682143.9707694</v>
      </c>
      <c r="CR2370" s="2">
        <f t="shared" ref="CR2370" si="25234">CF2370*CM2367+CH2370*CM2370-CG2370*CN2367-CI2370*CN2370</f>
        <v>230412337.58391339</v>
      </c>
      <c r="CS2370" s="3">
        <f t="shared" ref="CS2370" si="25235">(CF2370*CN2367+CG2370*CM2367+CH2370*CN2370+CI2370*CM2370)</f>
        <v>0</v>
      </c>
      <c r="CU2370" s="39">
        <f t="shared" ref="CU2370" si="25236">(180/PI())*ATAN(-1*(CQ2367/CP2367))</f>
        <v>9.7020162015594273</v>
      </c>
      <c r="CW2370" s="56">
        <f t="shared" ref="CW2370" si="25237">20*LOG(((1-(10^(CU2367/20)^2)*(1-((1-CW2367)/(1+CW2367))^2))^0.5))</f>
        <v>0</v>
      </c>
    </row>
    <row r="2371" spans="1:101" ht="18" customHeight="1">
      <c r="E2371" s="20"/>
      <c r="F2371" s="20"/>
      <c r="G2371" s="20"/>
      <c r="H2371" s="20"/>
      <c r="I2371" s="20"/>
      <c r="J2371" s="20"/>
      <c r="K2371" s="20"/>
      <c r="L2371" s="20"/>
      <c r="M2371" s="20"/>
      <c r="N2371" s="20"/>
      <c r="O2371" s="20"/>
      <c r="P2371" s="20"/>
      <c r="Q2371" s="20"/>
      <c r="R2371" s="20"/>
      <c r="S2371" s="20"/>
      <c r="T2371" s="20"/>
      <c r="U2371" s="20"/>
      <c r="V2371" s="20"/>
      <c r="W2371" s="20"/>
      <c r="X2371" s="20"/>
      <c r="Y2371" s="20"/>
      <c r="Z2371" s="20"/>
      <c r="AA2371" s="20"/>
      <c r="AB2371" s="30"/>
      <c r="AC2371" s="20"/>
      <c r="AD2371" s="20"/>
      <c r="AE2371" s="20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</row>
    <row r="2372" spans="1:101" ht="18" customHeight="1"/>
    <row r="2373" spans="1:101" ht="18" customHeight="1" thickBot="1">
      <c r="A2373" s="23"/>
      <c r="B2373" s="23"/>
      <c r="C2373" s="23"/>
      <c r="D2373" s="20" t="s">
        <v>6</v>
      </c>
      <c r="E2373" s="20"/>
      <c r="F2373" s="20"/>
      <c r="G2373" s="20"/>
      <c r="H2373" s="20"/>
      <c r="I2373" s="20" t="s">
        <v>7</v>
      </c>
      <c r="J2373" s="20"/>
      <c r="K2373" s="20"/>
      <c r="L2373" s="20"/>
      <c r="M2373" s="23"/>
      <c r="N2373" s="23"/>
      <c r="O2373" s="24" t="s">
        <v>8</v>
      </c>
      <c r="P2373" s="23"/>
      <c r="Q2373" s="23"/>
      <c r="R2373" s="23"/>
      <c r="S2373" s="20"/>
      <c r="T2373" s="20" t="s">
        <v>9</v>
      </c>
      <c r="U2373" s="23"/>
      <c r="V2373" s="23"/>
      <c r="W2373" s="23"/>
      <c r="X2373" s="23"/>
      <c r="Y2373" s="24" t="s">
        <v>10</v>
      </c>
      <c r="Z2373" s="23"/>
      <c r="AA2373" s="23"/>
      <c r="AB2373" s="23"/>
      <c r="AC2373" s="24" t="s">
        <v>11</v>
      </c>
      <c r="AD2373" s="20"/>
      <c r="AE2373" s="20"/>
      <c r="AF2373" s="20"/>
      <c r="AG2373" s="20"/>
      <c r="AH2373" s="23"/>
      <c r="AI2373" s="24" t="s">
        <v>12</v>
      </c>
      <c r="AJ2373" s="23"/>
      <c r="AK2373" s="23"/>
      <c r="AL2373" s="20"/>
      <c r="AM2373" s="24" t="s">
        <v>21</v>
      </c>
      <c r="AN2373" s="20"/>
      <c r="AO2373" s="23"/>
      <c r="AP2373" s="23"/>
      <c r="AQ2373" s="23"/>
      <c r="AR2373" s="23"/>
      <c r="AS2373" s="24" t="s">
        <v>87</v>
      </c>
      <c r="AT2373" s="23"/>
      <c r="AU2373" s="23"/>
      <c r="AV2373" s="23"/>
      <c r="AW2373" s="24" t="s">
        <v>22</v>
      </c>
      <c r="AX2373" s="20"/>
      <c r="AY2373" s="20"/>
      <c r="AZ2373" s="20"/>
      <c r="BA2373" s="20"/>
      <c r="BB2373" s="23"/>
      <c r="BC2373" s="24" t="s">
        <v>13</v>
      </c>
      <c r="BD2373" s="23"/>
      <c r="BE2373" s="23"/>
      <c r="BF2373" s="23"/>
      <c r="BG2373" s="24" t="s">
        <v>23</v>
      </c>
      <c r="BH2373" s="20"/>
      <c r="BI2373" s="23"/>
      <c r="BJ2373" s="23"/>
      <c r="BK2373" s="23"/>
      <c r="BL2373" s="23"/>
      <c r="BM2373" s="24" t="s">
        <v>24</v>
      </c>
      <c r="BN2373" s="23"/>
      <c r="BO2373" s="23"/>
      <c r="BP2373" s="23"/>
      <c r="BQ2373" s="24" t="s">
        <v>22</v>
      </c>
      <c r="BR2373" s="20"/>
      <c r="BS2373" s="20"/>
      <c r="BT2373" s="20"/>
      <c r="BU2373" s="20"/>
      <c r="BV2373" s="23"/>
      <c r="BW2373" s="24" t="s">
        <v>25</v>
      </c>
      <c r="BX2373" s="23"/>
      <c r="BY2373" s="23"/>
      <c r="BZ2373" s="23"/>
      <c r="CA2373" s="24" t="s">
        <v>23</v>
      </c>
      <c r="CB2373" s="20"/>
      <c r="CC2373" s="23"/>
      <c r="CD2373" s="23"/>
      <c r="CE2373" s="23"/>
      <c r="CF2373" s="23"/>
      <c r="CG2373" s="24" t="s">
        <v>88</v>
      </c>
      <c r="CH2373" s="23"/>
      <c r="CI2373" s="23"/>
      <c r="CJ2373" s="23"/>
      <c r="CK2373" s="24" t="s">
        <v>155</v>
      </c>
      <c r="CL2373" s="24"/>
      <c r="CM2373" s="23"/>
      <c r="CN2373" s="23"/>
      <c r="CO2373" s="23"/>
      <c r="CP2373" s="23"/>
      <c r="CQ2373" s="24" t="s">
        <v>89</v>
      </c>
      <c r="CR2373" s="23"/>
      <c r="CS2373" s="23"/>
    </row>
    <row r="2374" spans="1:101" ht="18" customHeight="1" thickBot="1">
      <c r="A2374" s="23"/>
      <c r="B2374" s="33"/>
      <c r="C2374" s="23"/>
      <c r="D2374" s="7" t="s">
        <v>99</v>
      </c>
      <c r="E2374" s="8"/>
      <c r="F2374" s="8" t="s">
        <v>100</v>
      </c>
      <c r="G2374" s="9"/>
      <c r="H2374" s="10"/>
      <c r="I2374" s="7" t="s">
        <v>103</v>
      </c>
      <c r="J2374" s="8"/>
      <c r="K2374" s="8" t="s">
        <v>104</v>
      </c>
      <c r="L2374" s="9"/>
      <c r="M2374" s="23"/>
      <c r="N2374" s="194" t="s">
        <v>74</v>
      </c>
      <c r="O2374" s="195"/>
      <c r="P2374" s="196" t="s">
        <v>75</v>
      </c>
      <c r="Q2374" s="197"/>
      <c r="R2374" s="23"/>
      <c r="S2374" s="7" t="s">
        <v>2</v>
      </c>
      <c r="T2374" s="8"/>
      <c r="U2374" s="8" t="s">
        <v>3</v>
      </c>
      <c r="V2374" s="9"/>
      <c r="W2374" s="20"/>
      <c r="X2374" s="194" t="s">
        <v>108</v>
      </c>
      <c r="Y2374" s="195"/>
      <c r="Z2374" s="196" t="s">
        <v>109</v>
      </c>
      <c r="AA2374" s="197"/>
      <c r="AB2374" s="20"/>
      <c r="AC2374" s="7" t="s">
        <v>107</v>
      </c>
      <c r="AD2374" s="8"/>
      <c r="AE2374" s="8" t="s">
        <v>14</v>
      </c>
      <c r="AF2374" s="9"/>
      <c r="AG2374" s="20"/>
      <c r="AH2374" s="194" t="s">
        <v>112</v>
      </c>
      <c r="AI2374" s="195"/>
      <c r="AJ2374" s="196" t="s">
        <v>113</v>
      </c>
      <c r="AK2374" s="197"/>
      <c r="AL2374" s="20"/>
      <c r="AM2374" s="106" t="s">
        <v>135</v>
      </c>
      <c r="AN2374" s="107"/>
      <c r="AO2374" s="107" t="s">
        <v>136</v>
      </c>
      <c r="AP2374" s="108"/>
      <c r="AQ2374" s="23"/>
      <c r="AR2374" s="194" t="s">
        <v>116</v>
      </c>
      <c r="AS2374" s="195"/>
      <c r="AT2374" s="196" t="s">
        <v>0</v>
      </c>
      <c r="AU2374" s="197"/>
      <c r="AV2374" s="36"/>
      <c r="AW2374" s="7" t="s">
        <v>139</v>
      </c>
      <c r="AX2374" s="8"/>
      <c r="AY2374" s="8" t="s">
        <v>140</v>
      </c>
      <c r="AZ2374" s="9"/>
      <c r="BA2374" s="20"/>
      <c r="BB2374" s="194" t="s">
        <v>119</v>
      </c>
      <c r="BC2374" s="195"/>
      <c r="BD2374" s="196" t="s">
        <v>120</v>
      </c>
      <c r="BE2374" s="197"/>
      <c r="BF2374" s="36"/>
      <c r="BG2374" s="190" t="s">
        <v>143</v>
      </c>
      <c r="BH2374" s="191"/>
      <c r="BI2374" s="192" t="s">
        <v>144</v>
      </c>
      <c r="BJ2374" s="193"/>
      <c r="BK2374" s="36"/>
      <c r="BL2374" s="194" t="s">
        <v>123</v>
      </c>
      <c r="BM2374" s="195"/>
      <c r="BN2374" s="196" t="s">
        <v>124</v>
      </c>
      <c r="BO2374" s="197"/>
      <c r="BP2374" s="36"/>
      <c r="BQ2374" s="7" t="s">
        <v>147</v>
      </c>
      <c r="BR2374" s="8"/>
      <c r="BS2374" s="8" t="s">
        <v>148</v>
      </c>
      <c r="BT2374" s="9"/>
      <c r="BU2374" s="20"/>
      <c r="BV2374" s="194" t="s">
        <v>127</v>
      </c>
      <c r="BW2374" s="195"/>
      <c r="BX2374" s="196" t="s">
        <v>128</v>
      </c>
      <c r="BY2374" s="197"/>
      <c r="BZ2374" s="36"/>
      <c r="CA2374" s="7" t="s">
        <v>151</v>
      </c>
      <c r="CB2374" s="8"/>
      <c r="CC2374" s="8" t="s">
        <v>152</v>
      </c>
      <c r="CD2374" s="9"/>
      <c r="CE2374" s="36"/>
      <c r="CF2374" s="194" t="s">
        <v>131</v>
      </c>
      <c r="CG2374" s="195"/>
      <c r="CH2374" s="196" t="s">
        <v>132</v>
      </c>
      <c r="CI2374" s="197"/>
      <c r="CJ2374" s="23"/>
      <c r="CK2374" s="7" t="s">
        <v>156</v>
      </c>
      <c r="CL2374" s="8"/>
      <c r="CM2374" s="8" t="s">
        <v>157</v>
      </c>
      <c r="CN2374" s="9"/>
      <c r="CO2374" s="23"/>
      <c r="CP2374" s="194" t="s">
        <v>160</v>
      </c>
      <c r="CQ2374" s="195"/>
      <c r="CR2374" s="196" t="s">
        <v>132</v>
      </c>
      <c r="CS2374" s="197"/>
      <c r="CU2374" s="26" t="s">
        <v>15</v>
      </c>
      <c r="CW2374" s="52" t="s">
        <v>46</v>
      </c>
    </row>
    <row r="2375" spans="1:101" ht="18" customHeight="1" thickTop="1" thickBot="1">
      <c r="B2375" s="34">
        <v>7.4</v>
      </c>
      <c r="D2375" s="11">
        <v>1</v>
      </c>
      <c r="E2375" s="12">
        <v>0</v>
      </c>
      <c r="F2375" s="13">
        <v>0</v>
      </c>
      <c r="G2375" s="14">
        <v>0</v>
      </c>
      <c r="H2375" s="10"/>
      <c r="I2375" s="11">
        <v>1</v>
      </c>
      <c r="J2375" s="12">
        <v>0</v>
      </c>
      <c r="K2375" s="13">
        <v>0</v>
      </c>
      <c r="L2375" s="40">
        <f t="shared" ref="L2375" si="25238">$B2375*$J$4</f>
        <v>10.560096000000001</v>
      </c>
      <c r="N2375" s="1">
        <f t="shared" ref="N2375" si="25239">D2375*I2375+F2375*I2378-E2375*J2375-G2375*J2378</f>
        <v>1</v>
      </c>
      <c r="O2375" s="4">
        <f t="shared" ref="O2375" si="25240">(D2375*J2375+E2375*I2375+F2375*J2378+G2375*I2378)</f>
        <v>0</v>
      </c>
      <c r="P2375" s="2">
        <f t="shared" ref="P2375" si="25241">D2375*K2375+F2375*K2378-E2375*L2375-G2375*L2378</f>
        <v>0</v>
      </c>
      <c r="Q2375" s="3">
        <f t="shared" ref="Q2375" si="25242">(D2375*L2375+E2375*K2375+F2375*L2378+G2375*K2378)</f>
        <v>10.560096000000001</v>
      </c>
      <c r="S2375" s="11">
        <v>1</v>
      </c>
      <c r="T2375" s="12">
        <v>0</v>
      </c>
      <c r="U2375" s="13">
        <v>0</v>
      </c>
      <c r="V2375" s="13">
        <v>0</v>
      </c>
      <c r="W2375" s="20"/>
      <c r="X2375" s="1">
        <f t="shared" ref="X2375" si="25243">N2375*S2375+P2375*S2378-O2375*T2375-Q2375*T2378</f>
        <v>-140.01056702259203</v>
      </c>
      <c r="Y2375" s="4">
        <f t="shared" ref="Y2375" si="25244">(N2375*T2375+O2375*S2375+P2375*T2378+Q2375*S2378)</f>
        <v>0</v>
      </c>
      <c r="Z2375" s="2">
        <f t="shared" ref="Z2375" si="25245">N2375*U2375+P2375*U2378-O2375*V2375-Q2375*V2378</f>
        <v>0</v>
      </c>
      <c r="AA2375" s="3">
        <f t="shared" ref="AA2375" si="25246">(N2375*V2375+O2375*U2375+P2375*V2378+Q2375*U2378)</f>
        <v>10.560096000000001</v>
      </c>
      <c r="AB2375" s="20"/>
      <c r="AC2375" s="11">
        <v>1</v>
      </c>
      <c r="AD2375" s="12">
        <v>0</v>
      </c>
      <c r="AE2375" s="13">
        <v>0</v>
      </c>
      <c r="AF2375" s="40">
        <f t="shared" ref="AF2375" si="25247">$B2375*$AD$4</f>
        <v>12.672426000000002</v>
      </c>
      <c r="AG2375" s="20"/>
      <c r="AH2375" s="1">
        <f t="shared" ref="AH2375" si="25248">X2375*AC2375+Z2375*AC2378-Y2375*AD2375-AA2375*AD2378</f>
        <v>-140.01056702259203</v>
      </c>
      <c r="AI2375" s="4">
        <f t="shared" ref="AI2375" si="25249">(X2375*AD2375+Y2375*AC2375+Z2375*AD2378+AA2375*AC2378)</f>
        <v>0</v>
      </c>
      <c r="AJ2375" s="2">
        <f t="shared" ref="AJ2375" si="25250">X2375*AE2375+Z2375*AE2378-Y2375*AF2375-AA2375*AF2378</f>
        <v>0</v>
      </c>
      <c r="AK2375" s="3">
        <f t="shared" ref="AK2375" si="25251">(X2375*AF2375+Y2375*AE2375+Z2375*AF2378+AA2375*AE2378)</f>
        <v>-1763.713453811838</v>
      </c>
      <c r="AL2375" s="20"/>
      <c r="AM2375" s="11">
        <v>1</v>
      </c>
      <c r="AN2375" s="12">
        <v>0</v>
      </c>
      <c r="AO2375" s="13">
        <v>0</v>
      </c>
      <c r="AP2375" s="14">
        <v>0</v>
      </c>
      <c r="AR2375" s="1">
        <f t="shared" ref="AR2375" si="25252">AH2375*AM2375+AJ2375*AM2378-AI2375*AN2375-AK2375*AN2378</f>
        <v>24732.977115827125</v>
      </c>
      <c r="AS2375" s="4">
        <f t="shared" ref="AS2375" si="25253">(AH2375*AN2375+AI2375*AM2375+AJ2375*AN2378+AK2375*AM2378)</f>
        <v>0</v>
      </c>
      <c r="AT2375" s="2">
        <f t="shared" ref="AT2375" si="25254">AH2375*AO2375+AJ2375*AO2378-AI2375*AP2375-AK2375*AP2378</f>
        <v>0</v>
      </c>
      <c r="AU2375" s="3">
        <f t="shared" ref="AU2375" si="25255">(AH2375*AP2375+AI2375*AO2375+AJ2375*AP2378+AK2375*AO2378)</f>
        <v>-1763.713453811838</v>
      </c>
      <c r="AV2375" s="20"/>
      <c r="AW2375" s="11">
        <v>1</v>
      </c>
      <c r="AX2375" s="12">
        <v>0</v>
      </c>
      <c r="AY2375" s="13">
        <v>0</v>
      </c>
      <c r="AZ2375" s="40">
        <f t="shared" ref="AZ2375" si="25256">$B2375*$AX$4</f>
        <v>12.672426000000002</v>
      </c>
      <c r="BA2375" s="20"/>
      <c r="BB2375" s="1">
        <f t="shared" ref="BB2375" si="25257">AR2375*AW2375+AT2375*AW2378-AS2375*AX2375-AU2375*AX2378</f>
        <v>24732.977115827125</v>
      </c>
      <c r="BC2375" s="4">
        <f t="shared" ref="BC2375" si="25258">(AR2375*AX2375+AS2375*AW2375+AT2375*AX2378+AU2375*AW2378)</f>
        <v>0</v>
      </c>
      <c r="BD2375" s="2">
        <f t="shared" ref="BD2375" si="25259">AR2375*AY2375+AT2375*AY2378-AS2375*AZ2375-AU2375*AZ2378</f>
        <v>0</v>
      </c>
      <c r="BE2375" s="3">
        <f t="shared" ref="BE2375" si="25260">(AR2375*AZ2375+AS2375*AY2375+AT2375*AZ2378+AU2375*AY2378)</f>
        <v>311663.10880620091</v>
      </c>
      <c r="BF2375" s="20"/>
      <c r="BG2375" s="11">
        <v>1</v>
      </c>
      <c r="BH2375" s="12">
        <v>0</v>
      </c>
      <c r="BI2375" s="13">
        <v>0</v>
      </c>
      <c r="BJ2375" s="14">
        <v>0</v>
      </c>
      <c r="BK2375" s="20"/>
      <c r="BL2375" s="1">
        <f t="shared" ref="BL2375" si="25261">BB2375*BG2375+BD2375*BG2378-BC2375*BH2375-BE2375*BH2378</f>
        <v>-4136951.8875659127</v>
      </c>
      <c r="BM2375" s="4">
        <f t="shared" ref="BM2375" si="25262">(BB2375*BH2375+BC2375*BG2375+BD2375*BH2378+BE2375*BG2378)</f>
        <v>0</v>
      </c>
      <c r="BN2375" s="2">
        <f t="shared" ref="BN2375" si="25263">BB2375*BI2375+BD2375*BI2378-BC2375*BJ2375-BE2375*BJ2378</f>
        <v>0</v>
      </c>
      <c r="BO2375" s="3">
        <f t="shared" ref="BO2375" si="25264">(BB2375*BJ2375+BC2375*BI2375+BD2375*BJ2378+BE2375*BI2378)</f>
        <v>311663.10880620091</v>
      </c>
      <c r="BP2375" s="20"/>
      <c r="BQ2375" s="11">
        <v>1</v>
      </c>
      <c r="BR2375" s="12">
        <v>0</v>
      </c>
      <c r="BS2375" s="13">
        <v>0</v>
      </c>
      <c r="BT2375" s="40">
        <f t="shared" ref="BT2375" si="25265">$B2375*BR$4</f>
        <v>10.560096000000001</v>
      </c>
      <c r="BU2375" s="20"/>
      <c r="BV2375" s="1">
        <f t="shared" ref="BV2375" si="25266">BL2375*BQ2375+BN2375*BQ2378-BM2375*BR2375-BO2375*BR2378</f>
        <v>-4136951.8875659127</v>
      </c>
      <c r="BW2375" s="4">
        <f t="shared" ref="BW2375" si="25267">(BL2375*BR2375+BM2375*BQ2375+BN2375*BR2378+BO2375*BQ2378)</f>
        <v>0</v>
      </c>
      <c r="BX2375" s="2">
        <f t="shared" ref="BX2375" si="25268">BL2375*BS2375+BN2375*BS2378-BM2375*BT2375-BO2375*BT2378</f>
        <v>0</v>
      </c>
      <c r="BY2375" s="3">
        <f t="shared" ref="BY2375" si="25269">(BL2375*BT2375+BM2375*BS2375+BN2375*BT2378+BO2375*BS2378)</f>
        <v>-43374945.971271053</v>
      </c>
      <c r="BZ2375" s="20"/>
      <c r="CA2375" s="11">
        <v>1</v>
      </c>
      <c r="CB2375" s="12">
        <v>0</v>
      </c>
      <c r="CC2375" s="13">
        <v>0</v>
      </c>
      <c r="CD2375" s="14">
        <v>0</v>
      </c>
      <c r="CE2375" s="20"/>
      <c r="CF2375" s="1">
        <f t="shared" ref="CF2375" si="25270">BV2375*CA2375+BX2375*CA2378-BW2375*CB2375-BY2375*CB2378</f>
        <v>257290440.47307235</v>
      </c>
      <c r="CG2375" s="4">
        <f t="shared" ref="CG2375" si="25271">(BV2375*CB2375+BW2375*CA2375+BX2375*CB2378+BY2375*CA2378)</f>
        <v>0</v>
      </c>
      <c r="CH2375" s="2">
        <f t="shared" ref="CH2375" si="25272">BV2375*CC2375+BX2375*CC2378-BW2375*CD2375-BY2375*CD2378</f>
        <v>0</v>
      </c>
      <c r="CI2375" s="3">
        <f t="shared" ref="CI2375" si="25273">(BV2375*CD2375+BW2375*CC2375+BX2375*CD2378+BY2375*CC2378)</f>
        <v>-43374945.971271053</v>
      </c>
      <c r="CJ2375" s="28"/>
      <c r="CK2375" s="11">
        <v>1</v>
      </c>
      <c r="CL2375" s="12">
        <v>0</v>
      </c>
      <c r="CM2375" s="13">
        <v>0</v>
      </c>
      <c r="CN2375" s="14">
        <v>0</v>
      </c>
      <c r="CP2375" s="1">
        <f t="shared" ref="CP2375" si="25274">CF2375*CK2375+CH2375*CK2378-CG2375*CL2375-CI2375*CL2378</f>
        <v>257290440.47307235</v>
      </c>
      <c r="CQ2375" s="4">
        <f t="shared" ref="CQ2375" si="25275">(CF2375*CL2375+CG2375*CK2375+CH2375*CL2378+CI2375*CK2378)</f>
        <v>-43374945.971271053</v>
      </c>
      <c r="CR2375" s="2">
        <f t="shared" ref="CR2375" si="25276">CF2375*CM2375+CH2375*CM2378-CG2375*CN2375-CI2375*CN2378</f>
        <v>0</v>
      </c>
      <c r="CS2375" s="3">
        <f t="shared" ref="CS2375" si="25277">(CF2375*CN2375+CG2375*CM2375+CH2375*CN2378+CI2375*CM2378)</f>
        <v>-43374945.971271053</v>
      </c>
      <c r="CU2375" s="29">
        <f t="shared" ref="CU2375" si="25278">20*LOG(((1+$CL$4)/$CL$4)/((CP2375+CP2378)^2+(CQ2375+CQ2378)^2)^0.5)</f>
        <v>-177.89498105004714</v>
      </c>
      <c r="CW2375" s="53">
        <f t="shared" ref="CW2375" si="25279">((CP2375^2+CQ2375^2)^0.5)/((CP2378^2+CQ2378^2)^0.5)</f>
        <v>0.1685835893922791</v>
      </c>
    </row>
    <row r="2376" spans="1:101" ht="18" customHeight="1" thickBot="1">
      <c r="D2376" s="11"/>
      <c r="E2376" s="13"/>
      <c r="F2376" s="13"/>
      <c r="G2376" s="15"/>
      <c r="H2376" s="10"/>
      <c r="I2376" s="11"/>
      <c r="J2376" s="13"/>
      <c r="K2376" s="13"/>
      <c r="L2376" s="15"/>
      <c r="N2376" s="5"/>
      <c r="Q2376" s="6"/>
      <c r="S2376" s="11"/>
      <c r="T2376" s="13"/>
      <c r="U2376" s="13"/>
      <c r="V2376" s="15"/>
      <c r="W2376" s="20"/>
      <c r="X2376" s="5"/>
      <c r="AA2376" s="6"/>
      <c r="AB2376" s="20"/>
      <c r="AC2376" s="11"/>
      <c r="AD2376" s="13"/>
      <c r="AE2376" s="13"/>
      <c r="AF2376" s="15"/>
      <c r="AG2376" s="20"/>
      <c r="AH2376" s="5"/>
      <c r="AK2376" s="6"/>
      <c r="AL2376" s="20"/>
      <c r="AM2376" s="11"/>
      <c r="AN2376" s="13"/>
      <c r="AO2376" s="13"/>
      <c r="AP2376" s="15"/>
      <c r="AR2376" s="5"/>
      <c r="AU2376" s="6"/>
      <c r="AW2376" s="11"/>
      <c r="AX2376" s="13"/>
      <c r="AY2376" s="13"/>
      <c r="AZ2376" s="15"/>
      <c r="BA2376" s="20"/>
      <c r="BB2376" s="5"/>
      <c r="BE2376" s="6"/>
      <c r="BG2376" s="11"/>
      <c r="BH2376" s="13"/>
      <c r="BI2376" s="13"/>
      <c r="BJ2376" s="15"/>
      <c r="BL2376" s="5"/>
      <c r="BO2376" s="6"/>
      <c r="BQ2376" s="11"/>
      <c r="BR2376" s="13"/>
      <c r="BS2376" s="13"/>
      <c r="BT2376" s="15"/>
      <c r="BU2376" s="20"/>
      <c r="BV2376" s="5"/>
      <c r="BY2376" s="6"/>
      <c r="CA2376" s="11"/>
      <c r="CB2376" s="13"/>
      <c r="CC2376" s="13"/>
      <c r="CD2376" s="15"/>
      <c r="CF2376" s="5"/>
      <c r="CI2376" s="6"/>
      <c r="CK2376" s="11"/>
      <c r="CL2376" s="13"/>
      <c r="CM2376" s="13"/>
      <c r="CN2376" s="15"/>
      <c r="CP2376" s="5"/>
      <c r="CS2376" s="6"/>
      <c r="CW2376" s="54"/>
    </row>
    <row r="2377" spans="1:101" ht="18" customHeight="1" thickBot="1">
      <c r="D2377" s="11" t="s">
        <v>101</v>
      </c>
      <c r="E2377" s="13"/>
      <c r="F2377" s="13" t="s">
        <v>102</v>
      </c>
      <c r="G2377" s="15"/>
      <c r="H2377" s="10"/>
      <c r="I2377" s="11" t="s">
        <v>106</v>
      </c>
      <c r="J2377" s="13"/>
      <c r="K2377" s="13" t="s">
        <v>105</v>
      </c>
      <c r="L2377" s="15"/>
      <c r="N2377" s="194" t="s">
        <v>16</v>
      </c>
      <c r="O2377" s="195"/>
      <c r="P2377" s="196" t="s">
        <v>17</v>
      </c>
      <c r="Q2377" s="197"/>
      <c r="S2377" s="11" t="s">
        <v>4</v>
      </c>
      <c r="T2377" s="13"/>
      <c r="U2377" s="13" t="s">
        <v>5</v>
      </c>
      <c r="V2377" s="15"/>
      <c r="W2377" s="20"/>
      <c r="X2377" s="194" t="s">
        <v>111</v>
      </c>
      <c r="Y2377" s="195"/>
      <c r="Z2377" s="196" t="s">
        <v>110</v>
      </c>
      <c r="AA2377" s="197"/>
      <c r="AB2377" s="20"/>
      <c r="AC2377" s="11" t="s">
        <v>18</v>
      </c>
      <c r="AD2377" s="13"/>
      <c r="AE2377" s="13" t="s">
        <v>19</v>
      </c>
      <c r="AF2377" s="15"/>
      <c r="AG2377" s="20"/>
      <c r="AH2377" s="194" t="s">
        <v>114</v>
      </c>
      <c r="AI2377" s="195"/>
      <c r="AJ2377" s="196" t="s">
        <v>115</v>
      </c>
      <c r="AK2377" s="197"/>
      <c r="AL2377" s="20"/>
      <c r="AM2377" s="11" t="s">
        <v>138</v>
      </c>
      <c r="AN2377" s="13"/>
      <c r="AO2377" s="13" t="s">
        <v>137</v>
      </c>
      <c r="AP2377" s="15"/>
      <c r="AR2377" s="194" t="s">
        <v>117</v>
      </c>
      <c r="AS2377" s="195"/>
      <c r="AT2377" s="196" t="s">
        <v>118</v>
      </c>
      <c r="AU2377" s="197"/>
      <c r="AV2377" s="36"/>
      <c r="AW2377" s="11" t="s">
        <v>142</v>
      </c>
      <c r="AX2377" s="13"/>
      <c r="AY2377" s="13" t="s">
        <v>141</v>
      </c>
      <c r="AZ2377" s="15"/>
      <c r="BA2377" s="20"/>
      <c r="BB2377" s="194" t="s">
        <v>122</v>
      </c>
      <c r="BC2377" s="195"/>
      <c r="BD2377" s="196" t="s">
        <v>121</v>
      </c>
      <c r="BE2377" s="197"/>
      <c r="BF2377" s="36"/>
      <c r="BG2377" s="11" t="s">
        <v>145</v>
      </c>
      <c r="BH2377" s="13"/>
      <c r="BI2377" s="13" t="s">
        <v>146</v>
      </c>
      <c r="BJ2377" s="15"/>
      <c r="BK2377" s="36"/>
      <c r="BL2377" s="194" t="s">
        <v>125</v>
      </c>
      <c r="BM2377" s="195"/>
      <c r="BN2377" s="196" t="s">
        <v>126</v>
      </c>
      <c r="BO2377" s="197"/>
      <c r="BP2377" s="36"/>
      <c r="BQ2377" s="11" t="s">
        <v>150</v>
      </c>
      <c r="BR2377" s="13"/>
      <c r="BS2377" s="13" t="s">
        <v>149</v>
      </c>
      <c r="BT2377" s="15"/>
      <c r="BU2377" s="20"/>
      <c r="BV2377" s="194" t="s">
        <v>129</v>
      </c>
      <c r="BW2377" s="195"/>
      <c r="BX2377" s="196" t="s">
        <v>130</v>
      </c>
      <c r="BY2377" s="197"/>
      <c r="BZ2377" s="36"/>
      <c r="CA2377" s="11" t="s">
        <v>154</v>
      </c>
      <c r="CB2377" s="13"/>
      <c r="CC2377" s="13" t="s">
        <v>153</v>
      </c>
      <c r="CD2377" s="15"/>
      <c r="CE2377" s="36"/>
      <c r="CF2377" s="194" t="s">
        <v>134</v>
      </c>
      <c r="CG2377" s="195"/>
      <c r="CH2377" s="196" t="s">
        <v>133</v>
      </c>
      <c r="CI2377" s="197"/>
      <c r="CK2377" s="11" t="s">
        <v>159</v>
      </c>
      <c r="CL2377" s="13"/>
      <c r="CM2377" s="13" t="s">
        <v>158</v>
      </c>
      <c r="CN2377" s="15"/>
      <c r="CP2377" s="109" t="s">
        <v>161</v>
      </c>
      <c r="CQ2377" s="110"/>
      <c r="CR2377" s="111" t="s">
        <v>162</v>
      </c>
      <c r="CS2377" s="112"/>
      <c r="CU2377" s="38" t="s">
        <v>29</v>
      </c>
      <c r="CW2377" s="55" t="s">
        <v>47</v>
      </c>
    </row>
    <row r="2378" spans="1:101" ht="18" customHeight="1" thickTop="1" thickBot="1">
      <c r="D2378" s="16">
        <v>0</v>
      </c>
      <c r="E2378" s="17">
        <f t="shared" ref="E2378" si="25280">$B2375*$E$4</f>
        <v>6.0271520000000001</v>
      </c>
      <c r="F2378" s="18">
        <v>1</v>
      </c>
      <c r="G2378" s="19">
        <v>0</v>
      </c>
      <c r="H2378" s="10"/>
      <c r="I2378" s="16">
        <v>0</v>
      </c>
      <c r="J2378" s="17">
        <v>0</v>
      </c>
      <c r="K2378" s="18">
        <v>1</v>
      </c>
      <c r="L2378" s="19">
        <v>0</v>
      </c>
      <c r="N2378" s="1">
        <f t="shared" ref="N2378" si="25281">D2378*I2375+F2378*I2378-E2378*J2375-G2378*J2378</f>
        <v>0</v>
      </c>
      <c r="O2378" s="4">
        <f t="shared" ref="O2378" si="25282">(D2378*J2375+E2378*I2375+F2378*J2378+G2378*I2378)</f>
        <v>6.0271520000000001</v>
      </c>
      <c r="P2378" s="2">
        <f t="shared" ref="P2378" si="25283">D2378*K2375+F2378*K2378-E2378*L2375-G2378*L2378</f>
        <v>-62.647303726592007</v>
      </c>
      <c r="Q2378" s="3">
        <f t="shared" ref="Q2378" si="25284">(D2378*L2375+E2378*K2375+F2378*L2378+G2378*K2378)</f>
        <v>0</v>
      </c>
      <c r="S2378" s="16">
        <v>0</v>
      </c>
      <c r="T2378" s="17">
        <f t="shared" ref="T2378" si="25285">$B2375*$T$4</f>
        <v>13.353152000000001</v>
      </c>
      <c r="U2378" s="18">
        <v>1</v>
      </c>
      <c r="V2378" s="19">
        <v>0</v>
      </c>
      <c r="W2378" s="20"/>
      <c r="X2378" s="1">
        <f t="shared" ref="X2378" si="25286">N2378*S2375+P2378*S2378-O2378*T2375-Q2378*T2378</f>
        <v>0</v>
      </c>
      <c r="Y2378" s="4">
        <f t="shared" ref="Y2378" si="25287">(N2378*T2375+O2378*S2375+P2378*T2378+Q2378*S2378)</f>
        <v>-830.51181705134957</v>
      </c>
      <c r="Z2378" s="2">
        <f t="shared" ref="Z2378" si="25288">N2378*U2375+P2378*U2378-O2378*V2375-Q2378*V2378</f>
        <v>-62.647303726592007</v>
      </c>
      <c r="AA2378" s="3">
        <f t="shared" ref="AA2378" si="25289">(N2378*V2375+O2378*U2375+P2378*V2378+Q2378*U2378)</f>
        <v>0</v>
      </c>
      <c r="AB2378" s="20"/>
      <c r="AC2378" s="16">
        <v>0</v>
      </c>
      <c r="AD2378" s="17">
        <v>0</v>
      </c>
      <c r="AE2378" s="18">
        <v>1</v>
      </c>
      <c r="AF2378" s="19">
        <v>0</v>
      </c>
      <c r="AG2378" s="20"/>
      <c r="AH2378" s="1">
        <f t="shared" ref="AH2378" si="25290">X2378*AC2375+Z2378*AC2378-Y2378*AD2375-AA2378*AD2378</f>
        <v>0</v>
      </c>
      <c r="AI2378" s="4">
        <f t="shared" ref="AI2378" si="25291">(X2378*AD2375+Y2378*AC2375+Z2378*AD2378+AA2378*AC2378)</f>
        <v>-830.51181705134957</v>
      </c>
      <c r="AJ2378" s="2">
        <f t="shared" ref="AJ2378" si="25292">X2378*AE2375+Z2378*AE2378-Y2378*AF2375-AA2378*AF2378</f>
        <v>10461.952239982176</v>
      </c>
      <c r="AK2378" s="3">
        <f t="shared" ref="AK2378" si="25293">(X2378*AF2375+Y2378*AE2375+Z2378*AF2378+AA2378*AE2378)</f>
        <v>0</v>
      </c>
      <c r="AL2378" s="20"/>
      <c r="AM2378" s="16">
        <v>0</v>
      </c>
      <c r="AN2378" s="17">
        <f t="shared" ref="AN2378" si="25294">$B2375*$AN$4</f>
        <v>14.102624</v>
      </c>
      <c r="AO2378" s="18">
        <v>1</v>
      </c>
      <c r="AP2378" s="19">
        <v>0</v>
      </c>
      <c r="AR2378" s="1">
        <f t="shared" ref="AR2378" si="25295">AH2378*AM2375+AJ2378*AM2378-AI2378*AN2375-AK2378*AN2378</f>
        <v>0</v>
      </c>
      <c r="AS2378" s="4">
        <f t="shared" ref="AS2378" si="25296">(AH2378*AN2375+AI2378*AM2375+AJ2378*AN2378+AK2378*AM2378)</f>
        <v>146710.46692937505</v>
      </c>
      <c r="AT2378" s="2">
        <f t="shared" ref="AT2378" si="25297">AH2378*AO2375+AJ2378*AO2378-AI2378*AP2375-AK2378*AP2378</f>
        <v>10461.952239982176</v>
      </c>
      <c r="AU2378" s="3">
        <f t="shared" ref="AU2378" si="25298">(AH2378*AP2375+AI2378*AO2375+AJ2378*AP2378+AK2378*AO2378)</f>
        <v>0</v>
      </c>
      <c r="AV2378" s="20"/>
      <c r="AW2378" s="16">
        <v>0</v>
      </c>
      <c r="AX2378" s="17">
        <v>0</v>
      </c>
      <c r="AY2378" s="18">
        <v>1</v>
      </c>
      <c r="AZ2378" s="19">
        <v>0</v>
      </c>
      <c r="BA2378" s="20"/>
      <c r="BB2378" s="1">
        <f t="shared" ref="BB2378" si="25299">AR2378*AW2375+AT2378*AW2378-AS2378*AX2375-AU2378*AX2378</f>
        <v>0</v>
      </c>
      <c r="BC2378" s="4">
        <f t="shared" ref="BC2378" si="25300">(AR2378*AX2375+AS2378*AW2375+AT2378*AX2378+AU2378*AW2378)</f>
        <v>146710.46692937505</v>
      </c>
      <c r="BD2378" s="2">
        <f t="shared" ref="BD2378" si="25301">AR2378*AY2375+AT2378*AY2378-AS2378*AZ2375-AU2378*AZ2378</f>
        <v>-1848715.5833479706</v>
      </c>
      <c r="BE2378" s="3">
        <f t="shared" ref="BE2378" si="25302">(AR2378*AZ2375+AS2378*AY2375+AT2378*AZ2378+AU2378*AY2378)</f>
        <v>0</v>
      </c>
      <c r="BF2378" s="20"/>
      <c r="BG2378" s="16">
        <v>0</v>
      </c>
      <c r="BH2378" s="17">
        <f t="shared" ref="BH2378" si="25303">$B2375*$BH$4</f>
        <v>13.353152000000001</v>
      </c>
      <c r="BI2378" s="18">
        <v>1</v>
      </c>
      <c r="BJ2378" s="19">
        <v>0</v>
      </c>
      <c r="BK2378" s="20"/>
      <c r="BL2378" s="1">
        <f t="shared" ref="BL2378" si="25304">BB2378*BG2375+BD2378*BG2378-BC2378*BH2375-BE2378*BH2378</f>
        <v>0</v>
      </c>
      <c r="BM2378" s="4">
        <f t="shared" ref="BM2378" si="25305">(BB2378*BH2375+BC2378*BG2375+BD2378*BH2378+BE2378*BG2378)</f>
        <v>-24539469.722284745</v>
      </c>
      <c r="BN2378" s="2">
        <f t="shared" ref="BN2378" si="25306">BB2378*BI2375+BD2378*BI2378-BC2378*BJ2375-BE2378*BJ2378</f>
        <v>-1848715.5833479706</v>
      </c>
      <c r="BO2378" s="3">
        <f t="shared" ref="BO2378" si="25307">(BB2378*BJ2375+BC2378*BI2375+BD2378*BJ2378+BE2378*BI2378)</f>
        <v>0</v>
      </c>
      <c r="BP2378" s="20"/>
      <c r="BQ2378" s="16">
        <v>0</v>
      </c>
      <c r="BR2378" s="17">
        <v>0</v>
      </c>
      <c r="BS2378" s="18">
        <v>1</v>
      </c>
      <c r="BT2378" s="19">
        <v>0</v>
      </c>
      <c r="BU2378" s="20"/>
      <c r="BV2378" s="1">
        <f t="shared" ref="BV2378" si="25308">BL2378*BQ2375+BN2378*BQ2378-BM2378*BR2375-BO2378*BR2378</f>
        <v>0</v>
      </c>
      <c r="BW2378" s="4">
        <f t="shared" ref="BW2378" si="25309">(BL2378*BR2375+BM2378*BQ2375+BN2378*BR2378+BO2378*BQ2378)</f>
        <v>-24539469.722284745</v>
      </c>
      <c r="BX2378" s="2">
        <f t="shared" ref="BX2378" si="25310">BL2378*BS2375+BN2378*BS2378-BM2378*BT2375-BO2378*BT2378</f>
        <v>257290440.47307232</v>
      </c>
      <c r="BY2378" s="3">
        <f t="shared" ref="BY2378" si="25311">(BL2378*BT2375+BM2378*BS2375+BN2378*BT2378+BO2378*BS2378)</f>
        <v>0</v>
      </c>
      <c r="BZ2378" s="20"/>
      <c r="CA2378" s="16">
        <v>0</v>
      </c>
      <c r="CB2378" s="17">
        <f t="shared" ref="CB2378" si="25312">$B2375*$CB$4</f>
        <v>6.0271520000000001</v>
      </c>
      <c r="CC2378" s="18">
        <v>1</v>
      </c>
      <c r="CD2378" s="19">
        <v>0</v>
      </c>
      <c r="CE2378" s="20"/>
      <c r="CF2378" s="1">
        <f t="shared" ref="CF2378" si="25313">BV2378*CA2375+BX2378*CA2378-BW2378*CB2375-BY2378*CB2378</f>
        <v>0</v>
      </c>
      <c r="CG2378" s="4">
        <f t="shared" ref="CG2378" si="25314">(BV2378*CB2375+BW2378*CA2375+BX2378*CB2378+BY2378*CA2378)</f>
        <v>1526189123.155874</v>
      </c>
      <c r="CH2378" s="2">
        <f t="shared" ref="CH2378" si="25315">BV2378*CC2375+BX2378*CC2378-BW2378*CD2375-BY2378*CD2378</f>
        <v>257290440.47307232</v>
      </c>
      <c r="CI2378" s="3">
        <f t="shared" ref="CI2378" si="25316">(BV2378*CD2375+BW2378*CC2375+BX2378*CD2378+BY2378*CC2378)</f>
        <v>0</v>
      </c>
      <c r="CK2378" s="16">
        <f t="shared" ref="CK2378" si="25317">1/$CL$4</f>
        <v>1</v>
      </c>
      <c r="CL2378" s="17">
        <v>0</v>
      </c>
      <c r="CM2378" s="18">
        <v>1</v>
      </c>
      <c r="CN2378" s="19">
        <v>0</v>
      </c>
      <c r="CP2378" s="1">
        <f t="shared" ref="CP2378" si="25318">CF2378*CK2375+CH2378*CK2378-CG2378*CL2375-CI2378*CL2378</f>
        <v>257290440.47307232</v>
      </c>
      <c r="CQ2378" s="4">
        <f t="shared" ref="CQ2378" si="25319">(CF2378*CL2375+CG2378*CK2375+CH2378*CL2378+CI2378*CK2378)</f>
        <v>1526189123.155874</v>
      </c>
      <c r="CR2378" s="2">
        <f t="shared" ref="CR2378" si="25320">CF2378*CM2375+CH2378*CM2378-CG2378*CN2375-CI2378*CN2378</f>
        <v>257290440.47307232</v>
      </c>
      <c r="CS2378" s="3">
        <f t="shared" ref="CS2378" si="25321">(CF2378*CN2375+CG2378*CM2375+CH2378*CN2378+CI2378*CM2378)</f>
        <v>0</v>
      </c>
      <c r="CU2378" s="39">
        <f t="shared" ref="CU2378" si="25322">(180/PI())*ATAN(-1*(CQ2375/CP2375))</f>
        <v>9.5691520365879104</v>
      </c>
      <c r="CW2378" s="56">
        <f t="shared" ref="CW2378" si="25323">20*LOG(((1-(10^(CU2375/20)^2)*(1-((1-CW2375)/(1+CW2375))^2))^0.5))</f>
        <v>0</v>
      </c>
    </row>
    <row r="2379" spans="1:101" ht="18" customHeight="1">
      <c r="E2379" s="20"/>
      <c r="F2379" s="20"/>
      <c r="G2379" s="20"/>
      <c r="H2379" s="20"/>
      <c r="I2379" s="20"/>
      <c r="J2379" s="20"/>
      <c r="K2379" s="20"/>
      <c r="L2379" s="20"/>
      <c r="M2379" s="20"/>
      <c r="N2379" s="20"/>
      <c r="O2379" s="20"/>
      <c r="P2379" s="20"/>
      <c r="Q2379" s="20"/>
      <c r="R2379" s="20"/>
      <c r="S2379" s="20"/>
      <c r="T2379" s="20"/>
      <c r="U2379" s="20"/>
      <c r="V2379" s="20"/>
      <c r="W2379" s="20"/>
      <c r="X2379" s="20"/>
      <c r="Y2379" s="20"/>
      <c r="Z2379" s="20"/>
      <c r="AA2379" s="20"/>
      <c r="AB2379" s="30"/>
      <c r="AC2379" s="20"/>
      <c r="AD2379" s="20"/>
      <c r="AE2379" s="20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</row>
    <row r="2380" spans="1:101" ht="18" customHeight="1"/>
    <row r="2381" spans="1:101" ht="18" customHeight="1" thickBot="1">
      <c r="A2381" s="23"/>
      <c r="B2381" s="23"/>
      <c r="C2381" s="23"/>
      <c r="D2381" s="20" t="s">
        <v>6</v>
      </c>
      <c r="E2381" s="20"/>
      <c r="F2381" s="20"/>
      <c r="G2381" s="20"/>
      <c r="H2381" s="20"/>
      <c r="I2381" s="20" t="s">
        <v>7</v>
      </c>
      <c r="J2381" s="20"/>
      <c r="K2381" s="20"/>
      <c r="L2381" s="20"/>
      <c r="M2381" s="23"/>
      <c r="N2381" s="23"/>
      <c r="O2381" s="24" t="s">
        <v>8</v>
      </c>
      <c r="P2381" s="23"/>
      <c r="Q2381" s="23"/>
      <c r="R2381" s="23"/>
      <c r="S2381" s="20"/>
      <c r="T2381" s="20" t="s">
        <v>9</v>
      </c>
      <c r="U2381" s="23"/>
      <c r="V2381" s="23"/>
      <c r="W2381" s="23"/>
      <c r="X2381" s="23"/>
      <c r="Y2381" s="24" t="s">
        <v>10</v>
      </c>
      <c r="Z2381" s="23"/>
      <c r="AA2381" s="23"/>
      <c r="AB2381" s="23"/>
      <c r="AC2381" s="24" t="s">
        <v>11</v>
      </c>
      <c r="AD2381" s="20"/>
      <c r="AE2381" s="20"/>
      <c r="AF2381" s="20"/>
      <c r="AG2381" s="20"/>
      <c r="AH2381" s="23"/>
      <c r="AI2381" s="24" t="s">
        <v>12</v>
      </c>
      <c r="AJ2381" s="23"/>
      <c r="AK2381" s="23"/>
      <c r="AL2381" s="20"/>
      <c r="AM2381" s="24" t="s">
        <v>21</v>
      </c>
      <c r="AN2381" s="20"/>
      <c r="AO2381" s="23"/>
      <c r="AP2381" s="23"/>
      <c r="AQ2381" s="23"/>
      <c r="AR2381" s="23"/>
      <c r="AS2381" s="24" t="s">
        <v>87</v>
      </c>
      <c r="AT2381" s="23"/>
      <c r="AU2381" s="23"/>
      <c r="AV2381" s="23"/>
      <c r="AW2381" s="24" t="s">
        <v>22</v>
      </c>
      <c r="AX2381" s="20"/>
      <c r="AY2381" s="20"/>
      <c r="AZ2381" s="20"/>
      <c r="BA2381" s="20"/>
      <c r="BB2381" s="23"/>
      <c r="BC2381" s="24" t="s">
        <v>13</v>
      </c>
      <c r="BD2381" s="23"/>
      <c r="BE2381" s="23"/>
      <c r="BF2381" s="23"/>
      <c r="BG2381" s="24" t="s">
        <v>23</v>
      </c>
      <c r="BH2381" s="20"/>
      <c r="BI2381" s="23"/>
      <c r="BJ2381" s="23"/>
      <c r="BK2381" s="23"/>
      <c r="BL2381" s="23"/>
      <c r="BM2381" s="24" t="s">
        <v>24</v>
      </c>
      <c r="BN2381" s="23"/>
      <c r="BO2381" s="23"/>
      <c r="BP2381" s="23"/>
      <c r="BQ2381" s="24" t="s">
        <v>22</v>
      </c>
      <c r="BR2381" s="20"/>
      <c r="BS2381" s="20"/>
      <c r="BT2381" s="20"/>
      <c r="BU2381" s="20"/>
      <c r="BV2381" s="23"/>
      <c r="BW2381" s="24" t="s">
        <v>25</v>
      </c>
      <c r="BX2381" s="23"/>
      <c r="BY2381" s="23"/>
      <c r="BZ2381" s="23"/>
      <c r="CA2381" s="24" t="s">
        <v>23</v>
      </c>
      <c r="CB2381" s="20"/>
      <c r="CC2381" s="23"/>
      <c r="CD2381" s="23"/>
      <c r="CE2381" s="23"/>
      <c r="CF2381" s="23"/>
      <c r="CG2381" s="24" t="s">
        <v>88</v>
      </c>
      <c r="CH2381" s="23"/>
      <c r="CI2381" s="23"/>
      <c r="CJ2381" s="23"/>
      <c r="CK2381" s="24" t="s">
        <v>155</v>
      </c>
      <c r="CL2381" s="24"/>
      <c r="CM2381" s="23"/>
      <c r="CN2381" s="23"/>
      <c r="CO2381" s="23"/>
      <c r="CP2381" s="23"/>
      <c r="CQ2381" s="24" t="s">
        <v>89</v>
      </c>
      <c r="CR2381" s="23"/>
      <c r="CS2381" s="23"/>
    </row>
    <row r="2382" spans="1:101" ht="18" customHeight="1" thickBot="1">
      <c r="A2382" s="23"/>
      <c r="B2382" s="33"/>
      <c r="C2382" s="23"/>
      <c r="D2382" s="7" t="s">
        <v>99</v>
      </c>
      <c r="E2382" s="8"/>
      <c r="F2382" s="8" t="s">
        <v>100</v>
      </c>
      <c r="G2382" s="9"/>
      <c r="H2382" s="10"/>
      <c r="I2382" s="7" t="s">
        <v>103</v>
      </c>
      <c r="J2382" s="8"/>
      <c r="K2382" s="8" t="s">
        <v>104</v>
      </c>
      <c r="L2382" s="9"/>
      <c r="M2382" s="23"/>
      <c r="N2382" s="194" t="s">
        <v>74</v>
      </c>
      <c r="O2382" s="195"/>
      <c r="P2382" s="196" t="s">
        <v>75</v>
      </c>
      <c r="Q2382" s="197"/>
      <c r="R2382" s="23"/>
      <c r="S2382" s="7" t="s">
        <v>2</v>
      </c>
      <c r="T2382" s="8"/>
      <c r="U2382" s="8" t="s">
        <v>3</v>
      </c>
      <c r="V2382" s="9"/>
      <c r="W2382" s="20"/>
      <c r="X2382" s="194" t="s">
        <v>108</v>
      </c>
      <c r="Y2382" s="195"/>
      <c r="Z2382" s="196" t="s">
        <v>109</v>
      </c>
      <c r="AA2382" s="197"/>
      <c r="AB2382" s="20"/>
      <c r="AC2382" s="7" t="s">
        <v>107</v>
      </c>
      <c r="AD2382" s="8"/>
      <c r="AE2382" s="8" t="s">
        <v>14</v>
      </c>
      <c r="AF2382" s="9"/>
      <c r="AG2382" s="20"/>
      <c r="AH2382" s="194" t="s">
        <v>112</v>
      </c>
      <c r="AI2382" s="195"/>
      <c r="AJ2382" s="196" t="s">
        <v>113</v>
      </c>
      <c r="AK2382" s="197"/>
      <c r="AL2382" s="20"/>
      <c r="AM2382" s="106" t="s">
        <v>135</v>
      </c>
      <c r="AN2382" s="107"/>
      <c r="AO2382" s="107" t="s">
        <v>136</v>
      </c>
      <c r="AP2382" s="108"/>
      <c r="AQ2382" s="23"/>
      <c r="AR2382" s="194" t="s">
        <v>116</v>
      </c>
      <c r="AS2382" s="195"/>
      <c r="AT2382" s="196" t="s">
        <v>0</v>
      </c>
      <c r="AU2382" s="197"/>
      <c r="AV2382" s="36"/>
      <c r="AW2382" s="7" t="s">
        <v>139</v>
      </c>
      <c r="AX2382" s="8"/>
      <c r="AY2382" s="8" t="s">
        <v>140</v>
      </c>
      <c r="AZ2382" s="9"/>
      <c r="BA2382" s="20"/>
      <c r="BB2382" s="194" t="s">
        <v>119</v>
      </c>
      <c r="BC2382" s="195"/>
      <c r="BD2382" s="196" t="s">
        <v>120</v>
      </c>
      <c r="BE2382" s="197"/>
      <c r="BF2382" s="36"/>
      <c r="BG2382" s="190" t="s">
        <v>143</v>
      </c>
      <c r="BH2382" s="191"/>
      <c r="BI2382" s="192" t="s">
        <v>144</v>
      </c>
      <c r="BJ2382" s="193"/>
      <c r="BK2382" s="36"/>
      <c r="BL2382" s="194" t="s">
        <v>123</v>
      </c>
      <c r="BM2382" s="195"/>
      <c r="BN2382" s="196" t="s">
        <v>124</v>
      </c>
      <c r="BO2382" s="197"/>
      <c r="BP2382" s="36"/>
      <c r="BQ2382" s="7" t="s">
        <v>147</v>
      </c>
      <c r="BR2382" s="8"/>
      <c r="BS2382" s="8" t="s">
        <v>148</v>
      </c>
      <c r="BT2382" s="9"/>
      <c r="BU2382" s="20"/>
      <c r="BV2382" s="194" t="s">
        <v>127</v>
      </c>
      <c r="BW2382" s="195"/>
      <c r="BX2382" s="196" t="s">
        <v>128</v>
      </c>
      <c r="BY2382" s="197"/>
      <c r="BZ2382" s="36"/>
      <c r="CA2382" s="7" t="s">
        <v>151</v>
      </c>
      <c r="CB2382" s="8"/>
      <c r="CC2382" s="8" t="s">
        <v>152</v>
      </c>
      <c r="CD2382" s="9"/>
      <c r="CE2382" s="36"/>
      <c r="CF2382" s="194" t="s">
        <v>131</v>
      </c>
      <c r="CG2382" s="195"/>
      <c r="CH2382" s="196" t="s">
        <v>132</v>
      </c>
      <c r="CI2382" s="197"/>
      <c r="CJ2382" s="23"/>
      <c r="CK2382" s="7" t="s">
        <v>156</v>
      </c>
      <c r="CL2382" s="8"/>
      <c r="CM2382" s="8" t="s">
        <v>157</v>
      </c>
      <c r="CN2382" s="9"/>
      <c r="CO2382" s="23"/>
      <c r="CP2382" s="194" t="s">
        <v>160</v>
      </c>
      <c r="CQ2382" s="195"/>
      <c r="CR2382" s="196" t="s">
        <v>132</v>
      </c>
      <c r="CS2382" s="197"/>
      <c r="CU2382" s="26" t="s">
        <v>15</v>
      </c>
      <c r="CW2382" s="52" t="s">
        <v>46</v>
      </c>
    </row>
    <row r="2383" spans="1:101" ht="18" customHeight="1" thickTop="1" thickBot="1">
      <c r="B2383" s="34">
        <v>7.5</v>
      </c>
      <c r="D2383" s="11">
        <v>1</v>
      </c>
      <c r="E2383" s="12">
        <v>0</v>
      </c>
      <c r="F2383" s="13">
        <v>0</v>
      </c>
      <c r="G2383" s="14">
        <v>0</v>
      </c>
      <c r="H2383" s="10"/>
      <c r="I2383" s="11">
        <v>1</v>
      </c>
      <c r="J2383" s="12">
        <v>0</v>
      </c>
      <c r="K2383" s="13">
        <v>0</v>
      </c>
      <c r="L2383" s="40">
        <f t="shared" ref="L2383" si="25324">$B2383*$J$4</f>
        <v>10.7028</v>
      </c>
      <c r="N2383" s="1">
        <f t="shared" ref="N2383" si="25325">D2383*I2383+F2383*I2386-E2383*J2383-G2383*J2386</f>
        <v>1</v>
      </c>
      <c r="O2383" s="4">
        <f t="shared" ref="O2383" si="25326">(D2383*J2383+E2383*I2383+F2383*J2386+G2383*I2386)</f>
        <v>0</v>
      </c>
      <c r="P2383" s="2">
        <f t="shared" ref="P2383" si="25327">D2383*K2383+F2383*K2386-E2383*L2383-G2383*L2386</f>
        <v>0</v>
      </c>
      <c r="Q2383" s="3">
        <f t="shared" ref="Q2383" si="25328">(D2383*L2383+E2383*K2383+F2383*L2386+G2383*K2386)</f>
        <v>10.7028</v>
      </c>
      <c r="S2383" s="11">
        <v>1</v>
      </c>
      <c r="T2383" s="12">
        <v>0</v>
      </c>
      <c r="U2383" s="13">
        <v>0</v>
      </c>
      <c r="V2383" s="13">
        <v>0</v>
      </c>
      <c r="W2383" s="20"/>
      <c r="X2383" s="1">
        <f t="shared" ref="X2383" si="25329">N2383*S2383+P2383*S2386-O2383*T2383-Q2383*T2386</f>
        <v>-143.84741407999999</v>
      </c>
      <c r="Y2383" s="4">
        <f t="shared" ref="Y2383" si="25330">(N2383*T2383+O2383*S2383+P2383*T2386+Q2383*S2386)</f>
        <v>0</v>
      </c>
      <c r="Z2383" s="2">
        <f t="shared" ref="Z2383" si="25331">N2383*U2383+P2383*U2386-O2383*V2383-Q2383*V2386</f>
        <v>0</v>
      </c>
      <c r="AA2383" s="3">
        <f t="shared" ref="AA2383" si="25332">(N2383*V2383+O2383*U2383+P2383*V2386+Q2383*U2386)</f>
        <v>10.7028</v>
      </c>
      <c r="AB2383" s="20"/>
      <c r="AC2383" s="11">
        <v>1</v>
      </c>
      <c r="AD2383" s="12">
        <v>0</v>
      </c>
      <c r="AE2383" s="13">
        <v>0</v>
      </c>
      <c r="AF2383" s="40">
        <f t="shared" ref="AF2383" si="25333">$B2383*$AD$4</f>
        <v>12.843675000000001</v>
      </c>
      <c r="AG2383" s="20"/>
      <c r="AH2383" s="1">
        <f t="shared" ref="AH2383" si="25334">X2383*AC2383+Z2383*AC2386-Y2383*AD2383-AA2383*AD2386</f>
        <v>-143.84741407999999</v>
      </c>
      <c r="AI2383" s="4">
        <f t="shared" ref="AI2383" si="25335">(X2383*AD2383+Y2383*AC2383+Z2383*AD2386+AA2383*AC2386)</f>
        <v>0</v>
      </c>
      <c r="AJ2383" s="2">
        <f t="shared" ref="AJ2383" si="25336">X2383*AE2383+Z2383*AE2386-Y2383*AF2383-AA2383*AF2386</f>
        <v>0</v>
      </c>
      <c r="AK2383" s="3">
        <f t="shared" ref="AK2383" si="25337">(X2383*AF2383+Y2383*AE2383+Z2383*AF2386+AA2383*AE2386)</f>
        <v>-1836.8266360339439</v>
      </c>
      <c r="AL2383" s="20"/>
      <c r="AM2383" s="11">
        <v>1</v>
      </c>
      <c r="AN2383" s="12">
        <v>0</v>
      </c>
      <c r="AO2383" s="13">
        <v>0</v>
      </c>
      <c r="AP2383" s="14">
        <v>0</v>
      </c>
      <c r="AR2383" s="1">
        <f t="shared" ref="AR2383" si="25338">AH2383*AM2383+AJ2383*AM2386-AI2383*AN2383-AK2383*AN2386</f>
        <v>26110.283060080365</v>
      </c>
      <c r="AS2383" s="4">
        <f t="shared" ref="AS2383" si="25339">(AH2383*AN2383+AI2383*AM2383+AJ2383*AN2386+AK2383*AM2386)</f>
        <v>0</v>
      </c>
      <c r="AT2383" s="2">
        <f t="shared" ref="AT2383" si="25340">AH2383*AO2383+AJ2383*AO2386-AI2383*AP2383-AK2383*AP2386</f>
        <v>0</v>
      </c>
      <c r="AU2383" s="3">
        <f t="shared" ref="AU2383" si="25341">(AH2383*AP2383+AI2383*AO2383+AJ2383*AP2386+AK2383*AO2386)</f>
        <v>-1836.8266360339439</v>
      </c>
      <c r="AV2383" s="20"/>
      <c r="AW2383" s="11">
        <v>1</v>
      </c>
      <c r="AX2383" s="12">
        <v>0</v>
      </c>
      <c r="AY2383" s="13">
        <v>0</v>
      </c>
      <c r="AZ2383" s="40">
        <f t="shared" ref="AZ2383" si="25342">$B2383*$AX$4</f>
        <v>12.843675000000001</v>
      </c>
      <c r="BA2383" s="20"/>
      <c r="BB2383" s="1">
        <f t="shared" ref="BB2383" si="25343">AR2383*AW2383+AT2383*AW2386-AS2383*AX2383-AU2383*AX2386</f>
        <v>26110.283060080365</v>
      </c>
      <c r="BC2383" s="4">
        <f t="shared" ref="BC2383" si="25344">(AR2383*AX2383+AS2383*AW2383+AT2383*AX2386+AU2383*AW2386)</f>
        <v>0</v>
      </c>
      <c r="BD2383" s="2">
        <f t="shared" ref="BD2383" si="25345">AR2383*AY2383+AT2383*AY2386-AS2383*AZ2383-AU2383*AZ2386</f>
        <v>0</v>
      </c>
      <c r="BE2383" s="3">
        <f t="shared" ref="BE2383" si="25346">(AR2383*AZ2383+AS2383*AY2383+AT2383*AZ2386+AU2383*AY2386)</f>
        <v>333515.16314564378</v>
      </c>
      <c r="BF2383" s="20"/>
      <c r="BG2383" s="11">
        <v>1</v>
      </c>
      <c r="BH2383" s="12">
        <v>0</v>
      </c>
      <c r="BI2383" s="13">
        <v>0</v>
      </c>
      <c r="BJ2383" s="14">
        <v>0</v>
      </c>
      <c r="BK2383" s="20"/>
      <c r="BL2383" s="1">
        <f t="shared" ref="BL2383" si="25347">BB2383*BG2383+BD2383*BG2386-BC2383*BH2383-BE2383*BH2386</f>
        <v>-4487550.5288878046</v>
      </c>
      <c r="BM2383" s="4">
        <f t="shared" ref="BM2383" si="25348">(BB2383*BH2383+BC2383*BG2383+BD2383*BH2386+BE2383*BG2386)</f>
        <v>0</v>
      </c>
      <c r="BN2383" s="2">
        <f t="shared" ref="BN2383" si="25349">BB2383*BI2383+BD2383*BI2386-BC2383*BJ2383-BE2383*BJ2386</f>
        <v>0</v>
      </c>
      <c r="BO2383" s="3">
        <f t="shared" ref="BO2383" si="25350">(BB2383*BJ2383+BC2383*BI2383+BD2383*BJ2386+BE2383*BI2386)</f>
        <v>333515.16314564378</v>
      </c>
      <c r="BP2383" s="20"/>
      <c r="BQ2383" s="11">
        <v>1</v>
      </c>
      <c r="BR2383" s="12">
        <v>0</v>
      </c>
      <c r="BS2383" s="13">
        <v>0</v>
      </c>
      <c r="BT2383" s="40">
        <f t="shared" ref="BT2383" si="25351">$B2383*BR$4</f>
        <v>10.7028</v>
      </c>
      <c r="BU2383" s="20"/>
      <c r="BV2383" s="1">
        <f t="shared" ref="BV2383" si="25352">BL2383*BQ2383+BN2383*BQ2386-BM2383*BR2383-BO2383*BR2386</f>
        <v>-4487550.5288878046</v>
      </c>
      <c r="BW2383" s="4">
        <f t="shared" ref="BW2383" si="25353">(BL2383*BR2383+BM2383*BQ2383+BN2383*BR2386+BO2383*BQ2386)</f>
        <v>0</v>
      </c>
      <c r="BX2383" s="2">
        <f t="shared" ref="BX2383" si="25354">BL2383*BS2383+BN2383*BS2386-BM2383*BT2383-BO2383*BT2386</f>
        <v>0</v>
      </c>
      <c r="BY2383" s="3">
        <f t="shared" ref="BY2383" si="25355">(BL2383*BT2383+BM2383*BS2383+BN2383*BT2386+BO2383*BS2386)</f>
        <v>-47695840.637434751</v>
      </c>
      <c r="BZ2383" s="20"/>
      <c r="CA2383" s="11">
        <v>1</v>
      </c>
      <c r="CB2383" s="12">
        <v>0</v>
      </c>
      <c r="CC2383" s="13">
        <v>0</v>
      </c>
      <c r="CD2383" s="14">
        <v>0</v>
      </c>
      <c r="CE2383" s="20"/>
      <c r="CF2383" s="1">
        <f t="shared" ref="CF2383" si="25356">BV2383*CA2383+BX2383*CA2386-BW2383*CB2383-BY2383*CB2386</f>
        <v>286867261.5889461</v>
      </c>
      <c r="CG2383" s="4">
        <f t="shared" ref="CG2383" si="25357">(BV2383*CB2383+BW2383*CA2383+BX2383*CB2386+BY2383*CA2386)</f>
        <v>0</v>
      </c>
      <c r="CH2383" s="2">
        <f t="shared" ref="CH2383" si="25358">BV2383*CC2383+BX2383*CC2386-BW2383*CD2383-BY2383*CD2386</f>
        <v>0</v>
      </c>
      <c r="CI2383" s="3">
        <f t="shared" ref="CI2383" si="25359">(BV2383*CD2383+BW2383*CC2383+BX2383*CD2386+BY2383*CC2386)</f>
        <v>-47695840.637434751</v>
      </c>
      <c r="CJ2383" s="28"/>
      <c r="CK2383" s="11">
        <v>1</v>
      </c>
      <c r="CL2383" s="12">
        <v>0</v>
      </c>
      <c r="CM2383" s="13">
        <v>0</v>
      </c>
      <c r="CN2383" s="14">
        <v>0</v>
      </c>
      <c r="CP2383" s="1">
        <f t="shared" ref="CP2383" si="25360">CF2383*CK2383+CH2383*CK2386-CG2383*CL2383-CI2383*CL2386</f>
        <v>286867261.5889461</v>
      </c>
      <c r="CQ2383" s="4">
        <f t="shared" ref="CQ2383" si="25361">(CF2383*CL2383+CG2383*CK2383+CH2383*CL2386+CI2383*CK2386)</f>
        <v>-47695840.637434751</v>
      </c>
      <c r="CR2383" s="2">
        <f t="shared" ref="CR2383" si="25362">CF2383*CM2383+CH2383*CM2386-CG2383*CN2383-CI2383*CN2386</f>
        <v>0</v>
      </c>
      <c r="CS2383" s="3">
        <f t="shared" ref="CS2383" si="25363">(CF2383*CN2383+CG2383*CM2383+CH2383*CN2386+CI2383*CM2386)</f>
        <v>-47695840.637434751</v>
      </c>
      <c r="CU2383" s="29">
        <f t="shared" ref="CU2383" si="25364">20*LOG(((1+$CL$4)/$CL$4)/((CP2383+CP2386)^2+(CQ2383+CQ2386)^2)^0.5)</f>
        <v>-178.95388226805841</v>
      </c>
      <c r="CW2383" s="53">
        <f t="shared" ref="CW2383" si="25365">((CP2383^2+CQ2383^2)^0.5)/((CP2386^2+CQ2386^2)^0.5)</f>
        <v>0.1662644958969853</v>
      </c>
    </row>
    <row r="2384" spans="1:101" ht="18" customHeight="1" thickBot="1">
      <c r="D2384" s="11"/>
      <c r="E2384" s="13"/>
      <c r="F2384" s="13"/>
      <c r="G2384" s="15"/>
      <c r="H2384" s="10"/>
      <c r="I2384" s="11"/>
      <c r="J2384" s="13"/>
      <c r="K2384" s="13"/>
      <c r="L2384" s="15"/>
      <c r="N2384" s="5"/>
      <c r="Q2384" s="6"/>
      <c r="S2384" s="11"/>
      <c r="T2384" s="13"/>
      <c r="U2384" s="13"/>
      <c r="V2384" s="15"/>
      <c r="W2384" s="20"/>
      <c r="X2384" s="5"/>
      <c r="AA2384" s="6"/>
      <c r="AB2384" s="20"/>
      <c r="AC2384" s="11"/>
      <c r="AD2384" s="13"/>
      <c r="AE2384" s="13"/>
      <c r="AF2384" s="15"/>
      <c r="AG2384" s="20"/>
      <c r="AH2384" s="5"/>
      <c r="AK2384" s="6"/>
      <c r="AL2384" s="20"/>
      <c r="AM2384" s="11"/>
      <c r="AN2384" s="13"/>
      <c r="AO2384" s="13"/>
      <c r="AP2384" s="15"/>
      <c r="AR2384" s="5"/>
      <c r="AU2384" s="6"/>
      <c r="AW2384" s="11"/>
      <c r="AX2384" s="13"/>
      <c r="AY2384" s="13"/>
      <c r="AZ2384" s="15"/>
      <c r="BA2384" s="20"/>
      <c r="BB2384" s="5"/>
      <c r="BE2384" s="6"/>
      <c r="BG2384" s="11"/>
      <c r="BH2384" s="13"/>
      <c r="BI2384" s="13"/>
      <c r="BJ2384" s="15"/>
      <c r="BL2384" s="5"/>
      <c r="BO2384" s="6"/>
      <c r="BQ2384" s="11"/>
      <c r="BR2384" s="13"/>
      <c r="BS2384" s="13"/>
      <c r="BT2384" s="15"/>
      <c r="BU2384" s="20"/>
      <c r="BV2384" s="5"/>
      <c r="BY2384" s="6"/>
      <c r="CA2384" s="11"/>
      <c r="CB2384" s="13"/>
      <c r="CC2384" s="13"/>
      <c r="CD2384" s="15"/>
      <c r="CF2384" s="5"/>
      <c r="CI2384" s="6"/>
      <c r="CK2384" s="11"/>
      <c r="CL2384" s="13"/>
      <c r="CM2384" s="13"/>
      <c r="CN2384" s="15"/>
      <c r="CP2384" s="5"/>
      <c r="CS2384" s="6"/>
      <c r="CW2384" s="54"/>
    </row>
    <row r="2385" spans="1:101" ht="18" customHeight="1" thickBot="1">
      <c r="D2385" s="11" t="s">
        <v>101</v>
      </c>
      <c r="E2385" s="13"/>
      <c r="F2385" s="13" t="s">
        <v>102</v>
      </c>
      <c r="G2385" s="15"/>
      <c r="H2385" s="10"/>
      <c r="I2385" s="11" t="s">
        <v>106</v>
      </c>
      <c r="J2385" s="13"/>
      <c r="K2385" s="13" t="s">
        <v>105</v>
      </c>
      <c r="L2385" s="15"/>
      <c r="N2385" s="194" t="s">
        <v>16</v>
      </c>
      <c r="O2385" s="195"/>
      <c r="P2385" s="196" t="s">
        <v>17</v>
      </c>
      <c r="Q2385" s="197"/>
      <c r="S2385" s="11" t="s">
        <v>4</v>
      </c>
      <c r="T2385" s="13"/>
      <c r="U2385" s="13" t="s">
        <v>5</v>
      </c>
      <c r="V2385" s="15"/>
      <c r="W2385" s="20"/>
      <c r="X2385" s="194" t="s">
        <v>111</v>
      </c>
      <c r="Y2385" s="195"/>
      <c r="Z2385" s="196" t="s">
        <v>110</v>
      </c>
      <c r="AA2385" s="197"/>
      <c r="AB2385" s="20"/>
      <c r="AC2385" s="11" t="s">
        <v>18</v>
      </c>
      <c r="AD2385" s="13"/>
      <c r="AE2385" s="13" t="s">
        <v>19</v>
      </c>
      <c r="AF2385" s="15"/>
      <c r="AG2385" s="20"/>
      <c r="AH2385" s="194" t="s">
        <v>114</v>
      </c>
      <c r="AI2385" s="195"/>
      <c r="AJ2385" s="196" t="s">
        <v>115</v>
      </c>
      <c r="AK2385" s="197"/>
      <c r="AL2385" s="20"/>
      <c r="AM2385" s="11" t="s">
        <v>138</v>
      </c>
      <c r="AN2385" s="13"/>
      <c r="AO2385" s="13" t="s">
        <v>137</v>
      </c>
      <c r="AP2385" s="15"/>
      <c r="AR2385" s="194" t="s">
        <v>117</v>
      </c>
      <c r="AS2385" s="195"/>
      <c r="AT2385" s="196" t="s">
        <v>118</v>
      </c>
      <c r="AU2385" s="197"/>
      <c r="AV2385" s="36"/>
      <c r="AW2385" s="11" t="s">
        <v>142</v>
      </c>
      <c r="AX2385" s="13"/>
      <c r="AY2385" s="13" t="s">
        <v>141</v>
      </c>
      <c r="AZ2385" s="15"/>
      <c r="BA2385" s="20"/>
      <c r="BB2385" s="194" t="s">
        <v>122</v>
      </c>
      <c r="BC2385" s="195"/>
      <c r="BD2385" s="196" t="s">
        <v>121</v>
      </c>
      <c r="BE2385" s="197"/>
      <c r="BF2385" s="36"/>
      <c r="BG2385" s="11" t="s">
        <v>145</v>
      </c>
      <c r="BH2385" s="13"/>
      <c r="BI2385" s="13" t="s">
        <v>146</v>
      </c>
      <c r="BJ2385" s="15"/>
      <c r="BK2385" s="36"/>
      <c r="BL2385" s="194" t="s">
        <v>125</v>
      </c>
      <c r="BM2385" s="195"/>
      <c r="BN2385" s="196" t="s">
        <v>126</v>
      </c>
      <c r="BO2385" s="197"/>
      <c r="BP2385" s="36"/>
      <c r="BQ2385" s="11" t="s">
        <v>150</v>
      </c>
      <c r="BR2385" s="13"/>
      <c r="BS2385" s="13" t="s">
        <v>149</v>
      </c>
      <c r="BT2385" s="15"/>
      <c r="BU2385" s="20"/>
      <c r="BV2385" s="194" t="s">
        <v>129</v>
      </c>
      <c r="BW2385" s="195"/>
      <c r="BX2385" s="196" t="s">
        <v>130</v>
      </c>
      <c r="BY2385" s="197"/>
      <c r="BZ2385" s="36"/>
      <c r="CA2385" s="11" t="s">
        <v>154</v>
      </c>
      <c r="CB2385" s="13"/>
      <c r="CC2385" s="13" t="s">
        <v>153</v>
      </c>
      <c r="CD2385" s="15"/>
      <c r="CE2385" s="36"/>
      <c r="CF2385" s="194" t="s">
        <v>134</v>
      </c>
      <c r="CG2385" s="195"/>
      <c r="CH2385" s="196" t="s">
        <v>133</v>
      </c>
      <c r="CI2385" s="197"/>
      <c r="CK2385" s="11" t="s">
        <v>159</v>
      </c>
      <c r="CL2385" s="13"/>
      <c r="CM2385" s="13" t="s">
        <v>158</v>
      </c>
      <c r="CN2385" s="15"/>
      <c r="CP2385" s="109" t="s">
        <v>161</v>
      </c>
      <c r="CQ2385" s="110"/>
      <c r="CR2385" s="111" t="s">
        <v>162</v>
      </c>
      <c r="CS2385" s="112"/>
      <c r="CU2385" s="38" t="s">
        <v>29</v>
      </c>
      <c r="CW2385" s="55" t="s">
        <v>47</v>
      </c>
    </row>
    <row r="2386" spans="1:101" ht="18" customHeight="1" thickTop="1" thickBot="1">
      <c r="D2386" s="16">
        <v>0</v>
      </c>
      <c r="E2386" s="17">
        <f t="shared" ref="E2386" si="25366">$B2383*$E$4</f>
        <v>6.1086</v>
      </c>
      <c r="F2386" s="18">
        <v>1</v>
      </c>
      <c r="G2386" s="19">
        <v>0</v>
      </c>
      <c r="H2386" s="10"/>
      <c r="I2386" s="16">
        <v>0</v>
      </c>
      <c r="J2386" s="17">
        <v>0</v>
      </c>
      <c r="K2386" s="18">
        <v>1</v>
      </c>
      <c r="L2386" s="19">
        <v>0</v>
      </c>
      <c r="N2386" s="1">
        <f t="shared" ref="N2386" si="25367">D2386*I2383+F2386*I2386-E2386*J2383-G2386*J2386</f>
        <v>0</v>
      </c>
      <c r="O2386" s="4">
        <f t="shared" ref="O2386" si="25368">(D2386*J2383+E2386*I2383+F2386*J2386+G2386*I2386)</f>
        <v>6.1086</v>
      </c>
      <c r="P2386" s="2">
        <f t="shared" ref="P2386" si="25369">D2386*K2383+F2386*K2386-E2386*L2383-G2386*L2386</f>
        <v>-64.379124079999997</v>
      </c>
      <c r="Q2386" s="3">
        <f t="shared" ref="Q2386" si="25370">(D2386*L2383+E2386*K2383+F2386*L2386+G2386*K2386)</f>
        <v>0</v>
      </c>
      <c r="S2386" s="16">
        <v>0</v>
      </c>
      <c r="T2386" s="17">
        <f t="shared" ref="T2386" si="25371">$B2383*$T$4</f>
        <v>13.5336</v>
      </c>
      <c r="U2386" s="18">
        <v>1</v>
      </c>
      <c r="V2386" s="19">
        <v>0</v>
      </c>
      <c r="W2386" s="20"/>
      <c r="X2386" s="1">
        <f t="shared" ref="X2386" si="25372">N2386*S2383+P2386*S2386-O2386*T2383-Q2386*T2386</f>
        <v>0</v>
      </c>
      <c r="Y2386" s="4">
        <f t="shared" ref="Y2386" si="25373">(N2386*T2383+O2386*S2383+P2386*T2386+Q2386*S2386)</f>
        <v>-865.17271364908788</v>
      </c>
      <c r="Z2386" s="2">
        <f t="shared" ref="Z2386" si="25374">N2386*U2383+P2386*U2386-O2386*V2383-Q2386*V2386</f>
        <v>-64.379124079999997</v>
      </c>
      <c r="AA2386" s="3">
        <f t="shared" ref="AA2386" si="25375">(N2386*V2383+O2386*U2383+P2386*V2386+Q2386*U2386)</f>
        <v>0</v>
      </c>
      <c r="AB2386" s="20"/>
      <c r="AC2386" s="16">
        <v>0</v>
      </c>
      <c r="AD2386" s="17">
        <v>0</v>
      </c>
      <c r="AE2386" s="18">
        <v>1</v>
      </c>
      <c r="AF2386" s="19">
        <v>0</v>
      </c>
      <c r="AG2386" s="20"/>
      <c r="AH2386" s="1">
        <f t="shared" ref="AH2386" si="25376">X2386*AC2383+Z2386*AC2386-Y2386*AD2383-AA2386*AD2386</f>
        <v>0</v>
      </c>
      <c r="AI2386" s="4">
        <f t="shared" ref="AI2386" si="25377">(X2386*AD2383+Y2386*AC2383+Z2386*AD2386+AA2386*AC2386)</f>
        <v>-865.17271364908788</v>
      </c>
      <c r="AJ2386" s="2">
        <f t="shared" ref="AJ2386" si="25378">X2386*AE2383+Z2386*AE2386-Y2386*AF2383-AA2386*AF2386</f>
        <v>11047.61802889695</v>
      </c>
      <c r="AK2386" s="3">
        <f t="shared" ref="AK2386" si="25379">(X2386*AF2383+Y2386*AE2383+Z2386*AF2386+AA2386*AE2386)</f>
        <v>0</v>
      </c>
      <c r="AL2386" s="20"/>
      <c r="AM2386" s="16">
        <v>0</v>
      </c>
      <c r="AN2386" s="17">
        <f t="shared" ref="AN2386" si="25380">$B2383*$AN$4</f>
        <v>14.293199999999999</v>
      </c>
      <c r="AO2386" s="18">
        <v>1</v>
      </c>
      <c r="AP2386" s="19">
        <v>0</v>
      </c>
      <c r="AR2386" s="1">
        <f t="shared" ref="AR2386" si="25381">AH2386*AM2383+AJ2386*AM2386-AI2386*AN2383-AK2386*AN2386</f>
        <v>0</v>
      </c>
      <c r="AS2386" s="4">
        <f t="shared" ref="AS2386" si="25382">(AH2386*AN2383+AI2386*AM2383+AJ2386*AN2386+AK2386*AM2386)</f>
        <v>157040.64129698079</v>
      </c>
      <c r="AT2386" s="2">
        <f t="shared" ref="AT2386" si="25383">AH2386*AO2383+AJ2386*AO2386-AI2386*AP2383-AK2386*AP2386</f>
        <v>11047.61802889695</v>
      </c>
      <c r="AU2386" s="3">
        <f t="shared" ref="AU2386" si="25384">(AH2386*AP2383+AI2386*AO2383+AJ2386*AP2386+AK2386*AO2386)</f>
        <v>0</v>
      </c>
      <c r="AV2386" s="20"/>
      <c r="AW2386" s="16">
        <v>0</v>
      </c>
      <c r="AX2386" s="17">
        <v>0</v>
      </c>
      <c r="AY2386" s="18">
        <v>1</v>
      </c>
      <c r="AZ2386" s="19">
        <v>0</v>
      </c>
      <c r="BA2386" s="20"/>
      <c r="BB2386" s="1">
        <f t="shared" ref="BB2386" si="25385">AR2386*AW2383+AT2386*AW2386-AS2386*AX2383-AU2386*AX2386</f>
        <v>0</v>
      </c>
      <c r="BC2386" s="4">
        <f t="shared" ref="BC2386" si="25386">(AR2386*AX2383+AS2386*AW2383+AT2386*AX2386+AU2386*AW2386)</f>
        <v>157040.64129698079</v>
      </c>
      <c r="BD2386" s="2">
        <f t="shared" ref="BD2386" si="25387">AR2386*AY2383+AT2386*AY2386-AS2386*AZ2383-AU2386*AZ2386</f>
        <v>-2005931.340581103</v>
      </c>
      <c r="BE2386" s="3">
        <f t="shared" ref="BE2386" si="25388">(AR2386*AZ2383+AS2386*AY2383+AT2386*AZ2386+AU2386*AY2386)</f>
        <v>0</v>
      </c>
      <c r="BF2386" s="20"/>
      <c r="BG2386" s="16">
        <v>0</v>
      </c>
      <c r="BH2386" s="17">
        <f t="shared" ref="BH2386" si="25389">$B2383*$BH$4</f>
        <v>13.5336</v>
      </c>
      <c r="BI2386" s="18">
        <v>1</v>
      </c>
      <c r="BJ2386" s="19">
        <v>0</v>
      </c>
      <c r="BK2386" s="20"/>
      <c r="BL2386" s="1">
        <f t="shared" ref="BL2386" si="25390">BB2386*BG2383+BD2386*BG2386-BC2386*BH2383-BE2386*BH2386</f>
        <v>0</v>
      </c>
      <c r="BM2386" s="4">
        <f t="shared" ref="BM2386" si="25391">(BB2386*BH2383+BC2386*BG2383+BD2386*BH2386+BE2386*BG2386)</f>
        <v>-26990431.749591436</v>
      </c>
      <c r="BN2386" s="2">
        <f t="shared" ref="BN2386" si="25392">BB2386*BI2383+BD2386*BI2386-BC2386*BJ2383-BE2386*BJ2386</f>
        <v>-2005931.340581103</v>
      </c>
      <c r="BO2386" s="3">
        <f t="shared" ref="BO2386" si="25393">(BB2386*BJ2383+BC2386*BI2383+BD2386*BJ2386+BE2386*BI2386)</f>
        <v>0</v>
      </c>
      <c r="BP2386" s="20"/>
      <c r="BQ2386" s="16">
        <v>0</v>
      </c>
      <c r="BR2386" s="17">
        <v>0</v>
      </c>
      <c r="BS2386" s="18">
        <v>1</v>
      </c>
      <c r="BT2386" s="19">
        <v>0</v>
      </c>
      <c r="BU2386" s="20"/>
      <c r="BV2386" s="1">
        <f t="shared" ref="BV2386" si="25394">BL2386*BQ2383+BN2386*BQ2386-BM2386*BR2383-BO2386*BR2386</f>
        <v>0</v>
      </c>
      <c r="BW2386" s="4">
        <f t="shared" ref="BW2386" si="25395">(BL2386*BR2383+BM2386*BQ2383+BN2386*BR2386+BO2386*BQ2386)</f>
        <v>-26990431.749591436</v>
      </c>
      <c r="BX2386" s="2">
        <f t="shared" ref="BX2386" si="25396">BL2386*BS2383+BN2386*BS2386-BM2386*BT2383-BO2386*BT2386</f>
        <v>286867261.5889461</v>
      </c>
      <c r="BY2386" s="3">
        <f t="shared" ref="BY2386" si="25397">(BL2386*BT2383+BM2386*BS2383+BN2386*BT2386+BO2386*BS2386)</f>
        <v>0</v>
      </c>
      <c r="BZ2386" s="20"/>
      <c r="CA2386" s="16">
        <v>0</v>
      </c>
      <c r="CB2386" s="17">
        <f t="shared" ref="CB2386" si="25398">$B2383*$CB$4</f>
        <v>6.1086</v>
      </c>
      <c r="CC2386" s="18">
        <v>1</v>
      </c>
      <c r="CD2386" s="19">
        <v>0</v>
      </c>
      <c r="CE2386" s="20"/>
      <c r="CF2386" s="1">
        <f t="shared" ref="CF2386" si="25399">BV2386*CA2383+BX2386*CA2386-BW2386*CB2383-BY2386*CB2386</f>
        <v>0</v>
      </c>
      <c r="CG2386" s="4">
        <f t="shared" ref="CG2386" si="25400">(BV2386*CB2383+BW2386*CA2383+BX2386*CB2386+BY2386*CA2386)</f>
        <v>1725366922.3926449</v>
      </c>
      <c r="CH2386" s="2">
        <f t="shared" ref="CH2386" si="25401">BV2386*CC2383+BX2386*CC2386-BW2386*CD2383-BY2386*CD2386</f>
        <v>286867261.5889461</v>
      </c>
      <c r="CI2386" s="3">
        <f t="shared" ref="CI2386" si="25402">(BV2386*CD2383+BW2386*CC2383+BX2386*CD2386+BY2386*CC2386)</f>
        <v>0</v>
      </c>
      <c r="CK2386" s="16">
        <f t="shared" ref="CK2386" si="25403">1/$CL$4</f>
        <v>1</v>
      </c>
      <c r="CL2386" s="17">
        <v>0</v>
      </c>
      <c r="CM2386" s="18">
        <v>1</v>
      </c>
      <c r="CN2386" s="19">
        <v>0</v>
      </c>
      <c r="CP2386" s="1">
        <f t="shared" ref="CP2386" si="25404">CF2386*CK2383+CH2386*CK2386-CG2386*CL2383-CI2386*CL2386</f>
        <v>286867261.5889461</v>
      </c>
      <c r="CQ2386" s="4">
        <f t="shared" ref="CQ2386" si="25405">(CF2386*CL2383+CG2386*CK2383+CH2386*CL2386+CI2386*CK2386)</f>
        <v>1725366922.3926449</v>
      </c>
      <c r="CR2386" s="2">
        <f t="shared" ref="CR2386" si="25406">CF2386*CM2383+CH2386*CM2386-CG2386*CN2383-CI2386*CN2386</f>
        <v>286867261.5889461</v>
      </c>
      <c r="CS2386" s="3">
        <f t="shared" ref="CS2386" si="25407">(CF2386*CN2383+CG2386*CM2383+CH2386*CN2386+CI2386*CM2386)</f>
        <v>0</v>
      </c>
      <c r="CU2386" s="39">
        <f t="shared" ref="CU2386" si="25408">(180/PI())*ATAN(-1*(CQ2383/CP2383))</f>
        <v>9.4399008345162194</v>
      </c>
      <c r="CW2386" s="56">
        <f t="shared" ref="CW2386" si="25409">20*LOG(((1-(10^(CU2383/20)^2)*(1-((1-CW2383)/(1+CW2383))^2))^0.5))</f>
        <v>0</v>
      </c>
    </row>
    <row r="2387" spans="1:101" ht="18" customHeight="1">
      <c r="E2387" s="20"/>
      <c r="F2387" s="20"/>
      <c r="G2387" s="20"/>
      <c r="H2387" s="20"/>
      <c r="I2387" s="20"/>
      <c r="J2387" s="20"/>
      <c r="K2387" s="20"/>
      <c r="L2387" s="20"/>
      <c r="M2387" s="20"/>
      <c r="N2387" s="20"/>
      <c r="O2387" s="20"/>
      <c r="P2387" s="20"/>
      <c r="Q2387" s="20"/>
      <c r="R2387" s="20"/>
      <c r="S2387" s="20"/>
      <c r="T2387" s="20"/>
      <c r="U2387" s="20"/>
      <c r="V2387" s="20"/>
      <c r="W2387" s="20"/>
      <c r="X2387" s="20"/>
      <c r="Y2387" s="20"/>
      <c r="Z2387" s="20"/>
      <c r="AA2387" s="20"/>
      <c r="AB2387" s="30"/>
      <c r="AC2387" s="20"/>
      <c r="AD2387" s="20"/>
      <c r="AE2387" s="20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</row>
    <row r="2388" spans="1:101" ht="18" customHeight="1"/>
    <row r="2389" spans="1:101" ht="18" customHeight="1" thickBot="1">
      <c r="A2389" s="23"/>
      <c r="B2389" s="23"/>
      <c r="C2389" s="23"/>
      <c r="D2389" s="20" t="s">
        <v>6</v>
      </c>
      <c r="E2389" s="20"/>
      <c r="F2389" s="20"/>
      <c r="G2389" s="20"/>
      <c r="H2389" s="20"/>
      <c r="I2389" s="20" t="s">
        <v>7</v>
      </c>
      <c r="J2389" s="20"/>
      <c r="K2389" s="20"/>
      <c r="L2389" s="20"/>
      <c r="M2389" s="23"/>
      <c r="N2389" s="23"/>
      <c r="O2389" s="24" t="s">
        <v>8</v>
      </c>
      <c r="P2389" s="23"/>
      <c r="Q2389" s="23"/>
      <c r="R2389" s="23"/>
      <c r="S2389" s="20"/>
      <c r="T2389" s="20" t="s">
        <v>9</v>
      </c>
      <c r="U2389" s="23"/>
      <c r="V2389" s="23"/>
      <c r="W2389" s="23"/>
      <c r="X2389" s="23"/>
      <c r="Y2389" s="24" t="s">
        <v>10</v>
      </c>
      <c r="Z2389" s="23"/>
      <c r="AA2389" s="23"/>
      <c r="AB2389" s="23"/>
      <c r="AC2389" s="24" t="s">
        <v>11</v>
      </c>
      <c r="AD2389" s="20"/>
      <c r="AE2389" s="20"/>
      <c r="AF2389" s="20"/>
      <c r="AG2389" s="20"/>
      <c r="AH2389" s="23"/>
      <c r="AI2389" s="24" t="s">
        <v>12</v>
      </c>
      <c r="AJ2389" s="23"/>
      <c r="AK2389" s="23"/>
      <c r="AL2389" s="20"/>
      <c r="AM2389" s="24" t="s">
        <v>21</v>
      </c>
      <c r="AN2389" s="20"/>
      <c r="AO2389" s="23"/>
      <c r="AP2389" s="23"/>
      <c r="AQ2389" s="23"/>
      <c r="AR2389" s="23"/>
      <c r="AS2389" s="24" t="s">
        <v>87</v>
      </c>
      <c r="AT2389" s="23"/>
      <c r="AU2389" s="23"/>
      <c r="AV2389" s="23"/>
      <c r="AW2389" s="24" t="s">
        <v>22</v>
      </c>
      <c r="AX2389" s="20"/>
      <c r="AY2389" s="20"/>
      <c r="AZ2389" s="20"/>
      <c r="BA2389" s="20"/>
      <c r="BB2389" s="23"/>
      <c r="BC2389" s="24" t="s">
        <v>13</v>
      </c>
      <c r="BD2389" s="23"/>
      <c r="BE2389" s="23"/>
      <c r="BF2389" s="23"/>
      <c r="BG2389" s="24" t="s">
        <v>23</v>
      </c>
      <c r="BH2389" s="20"/>
      <c r="BI2389" s="23"/>
      <c r="BJ2389" s="23"/>
      <c r="BK2389" s="23"/>
      <c r="BL2389" s="23"/>
      <c r="BM2389" s="24" t="s">
        <v>24</v>
      </c>
      <c r="BN2389" s="23"/>
      <c r="BO2389" s="23"/>
      <c r="BP2389" s="23"/>
      <c r="BQ2389" s="24" t="s">
        <v>22</v>
      </c>
      <c r="BR2389" s="20"/>
      <c r="BS2389" s="20"/>
      <c r="BT2389" s="20"/>
      <c r="BU2389" s="20"/>
      <c r="BV2389" s="23"/>
      <c r="BW2389" s="24" t="s">
        <v>25</v>
      </c>
      <c r="BX2389" s="23"/>
      <c r="BY2389" s="23"/>
      <c r="BZ2389" s="23"/>
      <c r="CA2389" s="24" t="s">
        <v>23</v>
      </c>
      <c r="CB2389" s="20"/>
      <c r="CC2389" s="23"/>
      <c r="CD2389" s="23"/>
      <c r="CE2389" s="23"/>
      <c r="CF2389" s="23"/>
      <c r="CG2389" s="24" t="s">
        <v>88</v>
      </c>
      <c r="CH2389" s="23"/>
      <c r="CI2389" s="23"/>
      <c r="CJ2389" s="23"/>
      <c r="CK2389" s="24" t="s">
        <v>155</v>
      </c>
      <c r="CL2389" s="24"/>
      <c r="CM2389" s="23"/>
      <c r="CN2389" s="23"/>
      <c r="CO2389" s="23"/>
      <c r="CP2389" s="23"/>
      <c r="CQ2389" s="24" t="s">
        <v>89</v>
      </c>
      <c r="CR2389" s="23"/>
      <c r="CS2389" s="23"/>
    </row>
    <row r="2390" spans="1:101" ht="18" customHeight="1" thickBot="1">
      <c r="A2390" s="23"/>
      <c r="B2390" s="33"/>
      <c r="C2390" s="23"/>
      <c r="D2390" s="7" t="s">
        <v>99</v>
      </c>
      <c r="E2390" s="8"/>
      <c r="F2390" s="8" t="s">
        <v>100</v>
      </c>
      <c r="G2390" s="9"/>
      <c r="H2390" s="10"/>
      <c r="I2390" s="7" t="s">
        <v>103</v>
      </c>
      <c r="J2390" s="8"/>
      <c r="K2390" s="8" t="s">
        <v>104</v>
      </c>
      <c r="L2390" s="9"/>
      <c r="M2390" s="23"/>
      <c r="N2390" s="194" t="s">
        <v>74</v>
      </c>
      <c r="O2390" s="195"/>
      <c r="P2390" s="196" t="s">
        <v>75</v>
      </c>
      <c r="Q2390" s="197"/>
      <c r="R2390" s="23"/>
      <c r="S2390" s="7" t="s">
        <v>2</v>
      </c>
      <c r="T2390" s="8"/>
      <c r="U2390" s="8" t="s">
        <v>3</v>
      </c>
      <c r="V2390" s="9"/>
      <c r="W2390" s="20"/>
      <c r="X2390" s="194" t="s">
        <v>108</v>
      </c>
      <c r="Y2390" s="195"/>
      <c r="Z2390" s="196" t="s">
        <v>109</v>
      </c>
      <c r="AA2390" s="197"/>
      <c r="AB2390" s="20"/>
      <c r="AC2390" s="7" t="s">
        <v>107</v>
      </c>
      <c r="AD2390" s="8"/>
      <c r="AE2390" s="8" t="s">
        <v>14</v>
      </c>
      <c r="AF2390" s="9"/>
      <c r="AG2390" s="20"/>
      <c r="AH2390" s="194" t="s">
        <v>112</v>
      </c>
      <c r="AI2390" s="195"/>
      <c r="AJ2390" s="196" t="s">
        <v>113</v>
      </c>
      <c r="AK2390" s="197"/>
      <c r="AL2390" s="20"/>
      <c r="AM2390" s="106" t="s">
        <v>135</v>
      </c>
      <c r="AN2390" s="107"/>
      <c r="AO2390" s="107" t="s">
        <v>136</v>
      </c>
      <c r="AP2390" s="108"/>
      <c r="AQ2390" s="23"/>
      <c r="AR2390" s="194" t="s">
        <v>116</v>
      </c>
      <c r="AS2390" s="195"/>
      <c r="AT2390" s="196" t="s">
        <v>0</v>
      </c>
      <c r="AU2390" s="197"/>
      <c r="AV2390" s="36"/>
      <c r="AW2390" s="7" t="s">
        <v>139</v>
      </c>
      <c r="AX2390" s="8"/>
      <c r="AY2390" s="8" t="s">
        <v>140</v>
      </c>
      <c r="AZ2390" s="9"/>
      <c r="BA2390" s="20"/>
      <c r="BB2390" s="194" t="s">
        <v>119</v>
      </c>
      <c r="BC2390" s="195"/>
      <c r="BD2390" s="196" t="s">
        <v>120</v>
      </c>
      <c r="BE2390" s="197"/>
      <c r="BF2390" s="36"/>
      <c r="BG2390" s="190" t="s">
        <v>143</v>
      </c>
      <c r="BH2390" s="191"/>
      <c r="BI2390" s="192" t="s">
        <v>144</v>
      </c>
      <c r="BJ2390" s="193"/>
      <c r="BK2390" s="36"/>
      <c r="BL2390" s="194" t="s">
        <v>123</v>
      </c>
      <c r="BM2390" s="195"/>
      <c r="BN2390" s="196" t="s">
        <v>124</v>
      </c>
      <c r="BO2390" s="197"/>
      <c r="BP2390" s="36"/>
      <c r="BQ2390" s="7" t="s">
        <v>147</v>
      </c>
      <c r="BR2390" s="8"/>
      <c r="BS2390" s="8" t="s">
        <v>148</v>
      </c>
      <c r="BT2390" s="9"/>
      <c r="BU2390" s="20"/>
      <c r="BV2390" s="194" t="s">
        <v>127</v>
      </c>
      <c r="BW2390" s="195"/>
      <c r="BX2390" s="196" t="s">
        <v>128</v>
      </c>
      <c r="BY2390" s="197"/>
      <c r="BZ2390" s="36"/>
      <c r="CA2390" s="7" t="s">
        <v>151</v>
      </c>
      <c r="CB2390" s="8"/>
      <c r="CC2390" s="8" t="s">
        <v>152</v>
      </c>
      <c r="CD2390" s="9"/>
      <c r="CE2390" s="36"/>
      <c r="CF2390" s="194" t="s">
        <v>131</v>
      </c>
      <c r="CG2390" s="195"/>
      <c r="CH2390" s="196" t="s">
        <v>132</v>
      </c>
      <c r="CI2390" s="197"/>
      <c r="CJ2390" s="23"/>
      <c r="CK2390" s="7" t="s">
        <v>156</v>
      </c>
      <c r="CL2390" s="8"/>
      <c r="CM2390" s="8" t="s">
        <v>157</v>
      </c>
      <c r="CN2390" s="9"/>
      <c r="CO2390" s="23"/>
      <c r="CP2390" s="194" t="s">
        <v>160</v>
      </c>
      <c r="CQ2390" s="195"/>
      <c r="CR2390" s="196" t="s">
        <v>132</v>
      </c>
      <c r="CS2390" s="197"/>
      <c r="CU2390" s="26" t="s">
        <v>15</v>
      </c>
      <c r="CW2390" s="52" t="s">
        <v>46</v>
      </c>
    </row>
    <row r="2391" spans="1:101" ht="18" customHeight="1" thickTop="1" thickBot="1">
      <c r="B2391" s="34">
        <v>7.6</v>
      </c>
      <c r="D2391" s="11">
        <v>1</v>
      </c>
      <c r="E2391" s="12">
        <v>0</v>
      </c>
      <c r="F2391" s="13">
        <v>0</v>
      </c>
      <c r="G2391" s="14">
        <v>0</v>
      </c>
      <c r="H2391" s="10"/>
      <c r="I2391" s="11">
        <v>1</v>
      </c>
      <c r="J2391" s="12">
        <v>0</v>
      </c>
      <c r="K2391" s="13">
        <v>0</v>
      </c>
      <c r="L2391" s="40">
        <f t="shared" ref="L2391" si="25410">$B2391*$J$4</f>
        <v>10.845504</v>
      </c>
      <c r="N2391" s="1">
        <f t="shared" ref="N2391" si="25411">D2391*I2391+F2391*I2394-E2391*J2391-G2391*J2394</f>
        <v>1</v>
      </c>
      <c r="O2391" s="4">
        <f t="shared" ref="O2391" si="25412">(D2391*J2391+E2391*I2391+F2391*J2394+G2391*I2394)</f>
        <v>0</v>
      </c>
      <c r="P2391" s="2">
        <f t="shared" ref="P2391" si="25413">D2391*K2391+F2391*K2394-E2391*L2391-G2391*L2394</f>
        <v>0</v>
      </c>
      <c r="Q2391" s="3">
        <f t="shared" ref="Q2391" si="25414">(D2391*L2391+E2391*K2391+F2391*L2394+G2391*K2394)</f>
        <v>10.845504</v>
      </c>
      <c r="S2391" s="11">
        <v>1</v>
      </c>
      <c r="T2391" s="12">
        <v>0</v>
      </c>
      <c r="U2391" s="13">
        <v>0</v>
      </c>
      <c r="V2391" s="13">
        <v>0</v>
      </c>
      <c r="W2391" s="20"/>
      <c r="X2391" s="1">
        <f t="shared" ref="X2391" si="25415">N2391*S2391+P2391*S2394-O2391*T2391-Q2391*T2394</f>
        <v>-147.73576244019199</v>
      </c>
      <c r="Y2391" s="4">
        <f t="shared" ref="Y2391" si="25416">(N2391*T2391+O2391*S2391+P2391*T2394+Q2391*S2394)</f>
        <v>0</v>
      </c>
      <c r="Z2391" s="2">
        <f t="shared" ref="Z2391" si="25417">N2391*U2391+P2391*U2394-O2391*V2391-Q2391*V2394</f>
        <v>0</v>
      </c>
      <c r="AA2391" s="3">
        <f t="shared" ref="AA2391" si="25418">(N2391*V2391+O2391*U2391+P2391*V2394+Q2391*U2394)</f>
        <v>10.845504</v>
      </c>
      <c r="AB2391" s="20"/>
      <c r="AC2391" s="11">
        <v>1</v>
      </c>
      <c r="AD2391" s="12">
        <v>0</v>
      </c>
      <c r="AE2391" s="13">
        <v>0</v>
      </c>
      <c r="AF2391" s="40">
        <f t="shared" ref="AF2391" si="25419">$B2391*$AD$4</f>
        <v>13.014924000000001</v>
      </c>
      <c r="AG2391" s="20"/>
      <c r="AH2391" s="1">
        <f t="shared" ref="AH2391" si="25420">X2391*AC2391+Z2391*AC2394-Y2391*AD2391-AA2391*AD2394</f>
        <v>-147.73576244019199</v>
      </c>
      <c r="AI2391" s="4">
        <f t="shared" ref="AI2391" si="25421">(X2391*AD2391+Y2391*AC2391+Z2391*AD2394+AA2391*AC2394)</f>
        <v>0</v>
      </c>
      <c r="AJ2391" s="2">
        <f t="shared" ref="AJ2391" si="25422">X2391*AE2391+Z2391*AE2394-Y2391*AF2391-AA2391*AF2394</f>
        <v>0</v>
      </c>
      <c r="AK2391" s="3">
        <f t="shared" ref="AK2391" si="25423">(X2391*AF2391+Y2391*AE2391+Z2391*AF2394+AA2391*AE2394)</f>
        <v>-1911.9242162411535</v>
      </c>
      <c r="AL2391" s="20"/>
      <c r="AM2391" s="11">
        <v>1</v>
      </c>
      <c r="AN2391" s="12">
        <v>0</v>
      </c>
      <c r="AO2391" s="13">
        <v>0</v>
      </c>
      <c r="AP2391" s="14">
        <v>0</v>
      </c>
      <c r="AR2391" s="1">
        <f t="shared" ref="AR2391" si="25424">AH2391*AM2391+AJ2391*AM2394-AI2391*AN2391-AK2391*AN2394</f>
        <v>27544.146314572237</v>
      </c>
      <c r="AS2391" s="4">
        <f t="shared" ref="AS2391" si="25425">(AH2391*AN2391+AI2391*AM2391+AJ2391*AN2394+AK2391*AM2394)</f>
        <v>0</v>
      </c>
      <c r="AT2391" s="2">
        <f t="shared" ref="AT2391" si="25426">AH2391*AO2391+AJ2391*AO2394-AI2391*AP2391-AK2391*AP2394</f>
        <v>0</v>
      </c>
      <c r="AU2391" s="3">
        <f t="shared" ref="AU2391" si="25427">(AH2391*AP2391+AI2391*AO2391+AJ2391*AP2394+AK2391*AO2394)</f>
        <v>-1911.9242162411535</v>
      </c>
      <c r="AV2391" s="20"/>
      <c r="AW2391" s="11">
        <v>1</v>
      </c>
      <c r="AX2391" s="12">
        <v>0</v>
      </c>
      <c r="AY2391" s="13">
        <v>0</v>
      </c>
      <c r="AZ2391" s="40">
        <f t="shared" ref="AZ2391" si="25428">$B2391*$AX$4</f>
        <v>13.014924000000001</v>
      </c>
      <c r="BA2391" s="20"/>
      <c r="BB2391" s="1">
        <f t="shared" ref="BB2391" si="25429">AR2391*AW2391+AT2391*AW2394-AS2391*AX2391-AU2391*AX2394</f>
        <v>27544.146314572237</v>
      </c>
      <c r="BC2391" s="4">
        <f t="shared" ref="BC2391" si="25430">(AR2391*AX2391+AS2391*AW2391+AT2391*AX2394+AU2391*AW2394)</f>
        <v>0</v>
      </c>
      <c r="BD2391" s="2">
        <f t="shared" ref="BD2391" si="25431">AR2391*AY2391+AT2391*AY2394-AS2391*AZ2391-AU2391*AZ2394</f>
        <v>0</v>
      </c>
      <c r="BE2391" s="3">
        <f t="shared" ref="BE2391" si="25432">(AR2391*AZ2391+AS2391*AY2391+AT2391*AZ2394+AU2391*AY2394)</f>
        <v>356573.04671279661</v>
      </c>
      <c r="BF2391" s="20"/>
      <c r="BG2391" s="11">
        <v>1</v>
      </c>
      <c r="BH2391" s="12">
        <v>0</v>
      </c>
      <c r="BI2391" s="13">
        <v>0</v>
      </c>
      <c r="BJ2391" s="14">
        <v>0</v>
      </c>
      <c r="BK2391" s="20"/>
      <c r="BL2391" s="1">
        <f t="shared" ref="BL2391" si="25433">BB2391*BG2391+BD2391*BG2394-BC2391*BH2391-BE2391*BH2394</f>
        <v>-4862515.7318109628</v>
      </c>
      <c r="BM2391" s="4">
        <f t="shared" ref="BM2391" si="25434">(BB2391*BH2391+BC2391*BG2391+BD2391*BH2394+BE2391*BG2394)</f>
        <v>0</v>
      </c>
      <c r="BN2391" s="2">
        <f t="shared" ref="BN2391" si="25435">BB2391*BI2391+BD2391*BI2394-BC2391*BJ2391-BE2391*BJ2394</f>
        <v>0</v>
      </c>
      <c r="BO2391" s="3">
        <f t="shared" ref="BO2391" si="25436">(BB2391*BJ2391+BC2391*BI2391+BD2391*BJ2394+BE2391*BI2394)</f>
        <v>356573.04671279661</v>
      </c>
      <c r="BP2391" s="20"/>
      <c r="BQ2391" s="11">
        <v>1</v>
      </c>
      <c r="BR2391" s="12">
        <v>0</v>
      </c>
      <c r="BS2391" s="13">
        <v>0</v>
      </c>
      <c r="BT2391" s="40">
        <f t="shared" ref="BT2391" si="25437">$B2391*BR$4</f>
        <v>10.845504</v>
      </c>
      <c r="BU2391" s="20"/>
      <c r="BV2391" s="1">
        <f t="shared" ref="BV2391" si="25438">BL2391*BQ2391+BN2391*BQ2394-BM2391*BR2391-BO2391*BR2394</f>
        <v>-4862515.7318109628</v>
      </c>
      <c r="BW2391" s="4">
        <f t="shared" ref="BW2391" si="25439">(BL2391*BR2391+BM2391*BQ2391+BN2391*BR2394+BO2391*BQ2394)</f>
        <v>0</v>
      </c>
      <c r="BX2391" s="2">
        <f t="shared" ref="BX2391" si="25440">BL2391*BS2391+BN2391*BS2394-BM2391*BT2391-BO2391*BT2394</f>
        <v>0</v>
      </c>
      <c r="BY2391" s="3">
        <f t="shared" ref="BY2391" si="25441">(BL2391*BT2391+BM2391*BS2391+BN2391*BT2394+BO2391*BS2394)</f>
        <v>-52379860.772705927</v>
      </c>
      <c r="BZ2391" s="20"/>
      <c r="CA2391" s="11">
        <v>1</v>
      </c>
      <c r="CB2391" s="12">
        <v>0</v>
      </c>
      <c r="CC2391" s="13">
        <v>0</v>
      </c>
      <c r="CD2391" s="14">
        <v>0</v>
      </c>
      <c r="CE2391" s="20"/>
      <c r="CF2391" s="1">
        <f t="shared" ref="CF2391" si="25442">BV2391*CA2391+BX2391*CA2394-BW2391*CB2391-BY2391*CB2394</f>
        <v>319371336.68455577</v>
      </c>
      <c r="CG2391" s="4">
        <f t="shared" ref="CG2391" si="25443">(BV2391*CB2391+BW2391*CA2391+BX2391*CB2394+BY2391*CA2394)</f>
        <v>0</v>
      </c>
      <c r="CH2391" s="2">
        <f t="shared" ref="CH2391" si="25444">BV2391*CC2391+BX2391*CC2394-BW2391*CD2391-BY2391*CD2394</f>
        <v>0</v>
      </c>
      <c r="CI2391" s="3">
        <f t="shared" ref="CI2391" si="25445">(BV2391*CD2391+BW2391*CC2391+BX2391*CD2394+BY2391*CC2394)</f>
        <v>-52379860.772705927</v>
      </c>
      <c r="CJ2391" s="28"/>
      <c r="CK2391" s="11">
        <v>1</v>
      </c>
      <c r="CL2391" s="12">
        <v>0</v>
      </c>
      <c r="CM2391" s="13">
        <v>0</v>
      </c>
      <c r="CN2391" s="14">
        <v>0</v>
      </c>
      <c r="CP2391" s="1">
        <f t="shared" ref="CP2391" si="25446">CF2391*CK2391+CH2391*CK2394-CG2391*CL2391-CI2391*CL2394</f>
        <v>319371336.68455577</v>
      </c>
      <c r="CQ2391" s="4">
        <f t="shared" ref="CQ2391" si="25447">(CF2391*CL2391+CG2391*CK2391+CH2391*CL2394+CI2391*CK2394)</f>
        <v>-52379860.772705927</v>
      </c>
      <c r="CR2391" s="2">
        <f t="shared" ref="CR2391" si="25448">CF2391*CM2391+CH2391*CM2394-CG2391*CN2391-CI2391*CN2394</f>
        <v>0</v>
      </c>
      <c r="CS2391" s="3">
        <f t="shared" ref="CS2391" si="25449">(CF2391*CN2391+CG2391*CM2391+CH2391*CN2394+CI2391*CM2394)</f>
        <v>-52379860.772705927</v>
      </c>
      <c r="CU2391" s="29">
        <f t="shared" ref="CU2391" si="25450">20*LOG(((1+$CL$4)/$CL$4)/((CP2391+CP2394)^2+(CQ2391+CQ2394)^2)^0.5)</f>
        <v>-179.99850570252508</v>
      </c>
      <c r="CW2391" s="53">
        <f t="shared" ref="CW2391" si="25451">((CP2391^2+CQ2391^2)^0.5)/((CP2394^2+CQ2394^2)^0.5)</f>
        <v>0.16400927308151544</v>
      </c>
    </row>
    <row r="2392" spans="1:101" ht="18" customHeight="1" thickBot="1">
      <c r="D2392" s="11"/>
      <c r="E2392" s="13"/>
      <c r="F2392" s="13"/>
      <c r="G2392" s="15"/>
      <c r="H2392" s="10"/>
      <c r="I2392" s="11"/>
      <c r="J2392" s="13"/>
      <c r="K2392" s="13"/>
      <c r="L2392" s="15"/>
      <c r="N2392" s="5"/>
      <c r="Q2392" s="6"/>
      <c r="S2392" s="11"/>
      <c r="T2392" s="13"/>
      <c r="U2392" s="13"/>
      <c r="V2392" s="15"/>
      <c r="W2392" s="20"/>
      <c r="X2392" s="5"/>
      <c r="AA2392" s="6"/>
      <c r="AB2392" s="20"/>
      <c r="AC2392" s="11"/>
      <c r="AD2392" s="13"/>
      <c r="AE2392" s="13"/>
      <c r="AF2392" s="15"/>
      <c r="AG2392" s="20"/>
      <c r="AH2392" s="5"/>
      <c r="AK2392" s="6"/>
      <c r="AL2392" s="20"/>
      <c r="AM2392" s="11"/>
      <c r="AN2392" s="13"/>
      <c r="AO2392" s="13"/>
      <c r="AP2392" s="15"/>
      <c r="AR2392" s="5"/>
      <c r="AU2392" s="6"/>
      <c r="AW2392" s="11"/>
      <c r="AX2392" s="13"/>
      <c r="AY2392" s="13"/>
      <c r="AZ2392" s="15"/>
      <c r="BA2392" s="20"/>
      <c r="BB2392" s="5"/>
      <c r="BE2392" s="6"/>
      <c r="BG2392" s="11"/>
      <c r="BH2392" s="13"/>
      <c r="BI2392" s="13"/>
      <c r="BJ2392" s="15"/>
      <c r="BL2392" s="5"/>
      <c r="BO2392" s="6"/>
      <c r="BQ2392" s="11"/>
      <c r="BR2392" s="13"/>
      <c r="BS2392" s="13"/>
      <c r="BT2392" s="15"/>
      <c r="BU2392" s="20"/>
      <c r="BV2392" s="5"/>
      <c r="BY2392" s="6"/>
      <c r="CA2392" s="11"/>
      <c r="CB2392" s="13"/>
      <c r="CC2392" s="13"/>
      <c r="CD2392" s="15"/>
      <c r="CF2392" s="5"/>
      <c r="CI2392" s="6"/>
      <c r="CK2392" s="11"/>
      <c r="CL2392" s="13"/>
      <c r="CM2392" s="13"/>
      <c r="CN2392" s="15"/>
      <c r="CP2392" s="5"/>
      <c r="CS2392" s="6"/>
      <c r="CW2392" s="54"/>
    </row>
    <row r="2393" spans="1:101" ht="18" customHeight="1" thickBot="1">
      <c r="D2393" s="11" t="s">
        <v>101</v>
      </c>
      <c r="E2393" s="13"/>
      <c r="F2393" s="13" t="s">
        <v>102</v>
      </c>
      <c r="G2393" s="15"/>
      <c r="H2393" s="10"/>
      <c r="I2393" s="11" t="s">
        <v>106</v>
      </c>
      <c r="J2393" s="13"/>
      <c r="K2393" s="13" t="s">
        <v>105</v>
      </c>
      <c r="L2393" s="15"/>
      <c r="N2393" s="194" t="s">
        <v>16</v>
      </c>
      <c r="O2393" s="195"/>
      <c r="P2393" s="196" t="s">
        <v>17</v>
      </c>
      <c r="Q2393" s="197"/>
      <c r="S2393" s="11" t="s">
        <v>4</v>
      </c>
      <c r="T2393" s="13"/>
      <c r="U2393" s="13" t="s">
        <v>5</v>
      </c>
      <c r="V2393" s="15"/>
      <c r="W2393" s="20"/>
      <c r="X2393" s="194" t="s">
        <v>111</v>
      </c>
      <c r="Y2393" s="195"/>
      <c r="Z2393" s="196" t="s">
        <v>110</v>
      </c>
      <c r="AA2393" s="197"/>
      <c r="AB2393" s="20"/>
      <c r="AC2393" s="11" t="s">
        <v>18</v>
      </c>
      <c r="AD2393" s="13"/>
      <c r="AE2393" s="13" t="s">
        <v>19</v>
      </c>
      <c r="AF2393" s="15"/>
      <c r="AG2393" s="20"/>
      <c r="AH2393" s="194" t="s">
        <v>114</v>
      </c>
      <c r="AI2393" s="195"/>
      <c r="AJ2393" s="196" t="s">
        <v>115</v>
      </c>
      <c r="AK2393" s="197"/>
      <c r="AL2393" s="20"/>
      <c r="AM2393" s="11" t="s">
        <v>138</v>
      </c>
      <c r="AN2393" s="13"/>
      <c r="AO2393" s="13" t="s">
        <v>137</v>
      </c>
      <c r="AP2393" s="15"/>
      <c r="AR2393" s="194" t="s">
        <v>117</v>
      </c>
      <c r="AS2393" s="195"/>
      <c r="AT2393" s="196" t="s">
        <v>118</v>
      </c>
      <c r="AU2393" s="197"/>
      <c r="AV2393" s="36"/>
      <c r="AW2393" s="11" t="s">
        <v>142</v>
      </c>
      <c r="AX2393" s="13"/>
      <c r="AY2393" s="13" t="s">
        <v>141</v>
      </c>
      <c r="AZ2393" s="15"/>
      <c r="BA2393" s="20"/>
      <c r="BB2393" s="194" t="s">
        <v>122</v>
      </c>
      <c r="BC2393" s="195"/>
      <c r="BD2393" s="196" t="s">
        <v>121</v>
      </c>
      <c r="BE2393" s="197"/>
      <c r="BF2393" s="36"/>
      <c r="BG2393" s="11" t="s">
        <v>145</v>
      </c>
      <c r="BH2393" s="13"/>
      <c r="BI2393" s="13" t="s">
        <v>146</v>
      </c>
      <c r="BJ2393" s="15"/>
      <c r="BK2393" s="36"/>
      <c r="BL2393" s="194" t="s">
        <v>125</v>
      </c>
      <c r="BM2393" s="195"/>
      <c r="BN2393" s="196" t="s">
        <v>126</v>
      </c>
      <c r="BO2393" s="197"/>
      <c r="BP2393" s="36"/>
      <c r="BQ2393" s="11" t="s">
        <v>150</v>
      </c>
      <c r="BR2393" s="13"/>
      <c r="BS2393" s="13" t="s">
        <v>149</v>
      </c>
      <c r="BT2393" s="15"/>
      <c r="BU2393" s="20"/>
      <c r="BV2393" s="194" t="s">
        <v>129</v>
      </c>
      <c r="BW2393" s="195"/>
      <c r="BX2393" s="196" t="s">
        <v>130</v>
      </c>
      <c r="BY2393" s="197"/>
      <c r="BZ2393" s="36"/>
      <c r="CA2393" s="11" t="s">
        <v>154</v>
      </c>
      <c r="CB2393" s="13"/>
      <c r="CC2393" s="13" t="s">
        <v>153</v>
      </c>
      <c r="CD2393" s="15"/>
      <c r="CE2393" s="36"/>
      <c r="CF2393" s="194" t="s">
        <v>134</v>
      </c>
      <c r="CG2393" s="195"/>
      <c r="CH2393" s="196" t="s">
        <v>133</v>
      </c>
      <c r="CI2393" s="197"/>
      <c r="CK2393" s="11" t="s">
        <v>159</v>
      </c>
      <c r="CL2393" s="13"/>
      <c r="CM2393" s="13" t="s">
        <v>158</v>
      </c>
      <c r="CN2393" s="15"/>
      <c r="CP2393" s="109" t="s">
        <v>161</v>
      </c>
      <c r="CQ2393" s="110"/>
      <c r="CR2393" s="111" t="s">
        <v>162</v>
      </c>
      <c r="CS2393" s="112"/>
      <c r="CU2393" s="38" t="s">
        <v>29</v>
      </c>
      <c r="CW2393" s="55" t="s">
        <v>47</v>
      </c>
    </row>
    <row r="2394" spans="1:101" ht="18" customHeight="1" thickTop="1" thickBot="1">
      <c r="D2394" s="16">
        <v>0</v>
      </c>
      <c r="E2394" s="17">
        <f t="shared" ref="E2394" si="25452">$B2391*$E$4</f>
        <v>6.190048</v>
      </c>
      <c r="F2394" s="18">
        <v>1</v>
      </c>
      <c r="G2394" s="19">
        <v>0</v>
      </c>
      <c r="H2394" s="10"/>
      <c r="I2394" s="16">
        <v>0</v>
      </c>
      <c r="J2394" s="17">
        <v>0</v>
      </c>
      <c r="K2394" s="18">
        <v>1</v>
      </c>
      <c r="L2394" s="19">
        <v>0</v>
      </c>
      <c r="N2394" s="1">
        <f t="shared" ref="N2394" si="25453">D2394*I2391+F2394*I2394-E2394*J2391-G2394*J2394</f>
        <v>0</v>
      </c>
      <c r="O2394" s="4">
        <f t="shared" ref="O2394" si="25454">(D2394*J2391+E2394*I2391+F2394*J2394+G2394*I2394)</f>
        <v>6.190048</v>
      </c>
      <c r="P2394" s="2">
        <f t="shared" ref="P2394" si="25455">D2394*K2391+F2394*K2394-E2394*L2391-G2394*L2394</f>
        <v>-66.134190344192007</v>
      </c>
      <c r="Q2394" s="3">
        <f t="shared" ref="Q2394" si="25456">(D2394*L2391+E2394*K2391+F2394*L2394+G2394*K2394)</f>
        <v>0</v>
      </c>
      <c r="S2394" s="16">
        <v>0</v>
      </c>
      <c r="T2394" s="17">
        <f t="shared" ref="T2394" si="25457">$B2391*$T$4</f>
        <v>13.714048</v>
      </c>
      <c r="U2394" s="18">
        <v>1</v>
      </c>
      <c r="V2394" s="19">
        <v>0</v>
      </c>
      <c r="W2394" s="20"/>
      <c r="X2394" s="1">
        <f t="shared" ref="X2394" si="25458">N2394*S2391+P2394*S2394-O2394*T2391-Q2394*T2394</f>
        <v>0</v>
      </c>
      <c r="Y2394" s="4">
        <f t="shared" ref="Y2394" si="25459">(N2394*T2391+O2394*S2391+P2394*T2394+Q2394*S2394)</f>
        <v>-900.77741282138561</v>
      </c>
      <c r="Z2394" s="2">
        <f t="shared" ref="Z2394" si="25460">N2394*U2391+P2394*U2394-O2394*V2391-Q2394*V2394</f>
        <v>-66.134190344192007</v>
      </c>
      <c r="AA2394" s="3">
        <f t="shared" ref="AA2394" si="25461">(N2394*V2391+O2394*U2391+P2394*V2394+Q2394*U2394)</f>
        <v>0</v>
      </c>
      <c r="AB2394" s="20"/>
      <c r="AC2394" s="16">
        <v>0</v>
      </c>
      <c r="AD2394" s="17">
        <v>0</v>
      </c>
      <c r="AE2394" s="18">
        <v>1</v>
      </c>
      <c r="AF2394" s="19">
        <v>0</v>
      </c>
      <c r="AG2394" s="20"/>
      <c r="AH2394" s="1">
        <f t="shared" ref="AH2394" si="25462">X2394*AC2391+Z2394*AC2394-Y2394*AD2391-AA2394*AD2394</f>
        <v>0</v>
      </c>
      <c r="AI2394" s="4">
        <f t="shared" ref="AI2394" si="25463">(X2394*AD2391+Y2394*AC2391+Z2394*AD2394+AA2394*AC2394)</f>
        <v>-900.77741282138561</v>
      </c>
      <c r="AJ2394" s="2">
        <f t="shared" ref="AJ2394" si="25464">X2394*AE2391+Z2394*AE2394-Y2394*AF2391-AA2394*AF2394</f>
        <v>11657.415378442769</v>
      </c>
      <c r="AK2394" s="3">
        <f t="shared" ref="AK2394" si="25465">(X2394*AF2391+Y2394*AE2391+Z2394*AF2394+AA2394*AE2394)</f>
        <v>0</v>
      </c>
      <c r="AL2394" s="20"/>
      <c r="AM2394" s="16">
        <v>0</v>
      </c>
      <c r="AN2394" s="17">
        <f t="shared" ref="AN2394" si="25466">$B2391*$AN$4</f>
        <v>14.483775999999999</v>
      </c>
      <c r="AO2394" s="18">
        <v>1</v>
      </c>
      <c r="AP2394" s="19">
        <v>0</v>
      </c>
      <c r="AR2394" s="1">
        <f t="shared" ref="AR2394" si="25467">AH2394*AM2391+AJ2394*AM2394-AI2394*AN2391-AK2394*AN2394</f>
        <v>0</v>
      </c>
      <c r="AS2394" s="4">
        <f t="shared" ref="AS2394" si="25468">(AH2394*AN2391+AI2394*AM2391+AJ2394*AN2394+AK2394*AM2394)</f>
        <v>167942.61566749887</v>
      </c>
      <c r="AT2394" s="2">
        <f t="shared" ref="AT2394" si="25469">AH2394*AO2391+AJ2394*AO2394-AI2394*AP2391-AK2394*AP2394</f>
        <v>11657.415378442769</v>
      </c>
      <c r="AU2394" s="3">
        <f t="shared" ref="AU2394" si="25470">(AH2394*AP2391+AI2394*AO2391+AJ2394*AP2394+AK2394*AO2394)</f>
        <v>0</v>
      </c>
      <c r="AV2394" s="20"/>
      <c r="AW2394" s="16">
        <v>0</v>
      </c>
      <c r="AX2394" s="17">
        <v>0</v>
      </c>
      <c r="AY2394" s="18">
        <v>1</v>
      </c>
      <c r="AZ2394" s="19">
        <v>0</v>
      </c>
      <c r="BA2394" s="20"/>
      <c r="BB2394" s="1">
        <f t="shared" ref="BB2394" si="25471">AR2394*AW2391+AT2394*AW2394-AS2394*AX2391-AU2394*AX2394</f>
        <v>0</v>
      </c>
      <c r="BC2394" s="4">
        <f t="shared" ref="BC2394" si="25472">(AR2394*AX2391+AS2394*AW2391+AT2394*AX2394+AU2394*AW2394)</f>
        <v>167942.61566749887</v>
      </c>
      <c r="BD2394" s="2">
        <f t="shared" ref="BD2394" si="25473">AR2394*AY2391+AT2394*AY2394-AS2394*AZ2391-AU2394*AZ2394</f>
        <v>-2174102.9638952641</v>
      </c>
      <c r="BE2394" s="3">
        <f t="shared" ref="BE2394" si="25474">(AR2394*AZ2391+AS2394*AY2391+AT2394*AZ2394+AU2394*AY2394)</f>
        <v>0</v>
      </c>
      <c r="BF2394" s="20"/>
      <c r="BG2394" s="16">
        <v>0</v>
      </c>
      <c r="BH2394" s="17">
        <f t="shared" ref="BH2394" si="25475">$B2391*$BH$4</f>
        <v>13.714048</v>
      </c>
      <c r="BI2394" s="18">
        <v>1</v>
      </c>
      <c r="BJ2394" s="19">
        <v>0</v>
      </c>
      <c r="BK2394" s="20"/>
      <c r="BL2394" s="1">
        <f t="shared" ref="BL2394" si="25476">BB2394*BG2391+BD2394*BG2394-BC2394*BH2391-BE2394*BH2394</f>
        <v>0</v>
      </c>
      <c r="BM2394" s="4">
        <f t="shared" ref="BM2394" si="25477">(BB2394*BH2391+BC2394*BG2391+BD2394*BH2394+BE2394*BG2394)</f>
        <v>-29647809.788134418</v>
      </c>
      <c r="BN2394" s="2">
        <f t="shared" ref="BN2394" si="25478">BB2394*BI2391+BD2394*BI2394-BC2394*BJ2391-BE2394*BJ2394</f>
        <v>-2174102.9638952641</v>
      </c>
      <c r="BO2394" s="3">
        <f t="shared" ref="BO2394" si="25479">(BB2394*BJ2391+BC2394*BI2391+BD2394*BJ2394+BE2394*BI2394)</f>
        <v>0</v>
      </c>
      <c r="BP2394" s="20"/>
      <c r="BQ2394" s="16">
        <v>0</v>
      </c>
      <c r="BR2394" s="17">
        <v>0</v>
      </c>
      <c r="BS2394" s="18">
        <v>1</v>
      </c>
      <c r="BT2394" s="19">
        <v>0</v>
      </c>
      <c r="BU2394" s="20"/>
      <c r="BV2394" s="1">
        <f t="shared" ref="BV2394" si="25480">BL2394*BQ2391+BN2394*BQ2394-BM2394*BR2391-BO2394*BR2394</f>
        <v>0</v>
      </c>
      <c r="BW2394" s="4">
        <f t="shared" ref="BW2394" si="25481">(BL2394*BR2391+BM2394*BQ2391+BN2394*BR2394+BO2394*BQ2394)</f>
        <v>-29647809.788134418</v>
      </c>
      <c r="BX2394" s="2">
        <f t="shared" ref="BX2394" si="25482">BL2394*BS2391+BN2394*BS2394-BM2394*BT2391-BO2394*BT2394</f>
        <v>319371336.68455571</v>
      </c>
      <c r="BY2394" s="3">
        <f t="shared" ref="BY2394" si="25483">(BL2394*BT2391+BM2394*BS2391+BN2394*BT2394+BO2394*BS2394)</f>
        <v>0</v>
      </c>
      <c r="BZ2394" s="20"/>
      <c r="CA2394" s="16">
        <v>0</v>
      </c>
      <c r="CB2394" s="17">
        <f t="shared" ref="CB2394" si="25484">$B2391*$CB$4</f>
        <v>6.190048</v>
      </c>
      <c r="CC2394" s="18">
        <v>1</v>
      </c>
      <c r="CD2394" s="19">
        <v>0</v>
      </c>
      <c r="CE2394" s="20"/>
      <c r="CF2394" s="1">
        <f t="shared" ref="CF2394" si="25485">BV2394*CA2391+BX2394*CA2394-BW2394*CB2391-BY2394*CB2394</f>
        <v>0</v>
      </c>
      <c r="CG2394" s="4">
        <f t="shared" ref="CG2394" si="25486">(BV2394*CB2391+BW2394*CA2391+BX2394*CB2394+BY2394*CA2394)</f>
        <v>1947276094.1134264</v>
      </c>
      <c r="CH2394" s="2">
        <f t="shared" ref="CH2394" si="25487">BV2394*CC2391+BX2394*CC2394-BW2394*CD2391-BY2394*CD2394</f>
        <v>319371336.68455571</v>
      </c>
      <c r="CI2394" s="3">
        <f t="shared" ref="CI2394" si="25488">(BV2394*CD2391+BW2394*CC2391+BX2394*CD2394+BY2394*CC2394)</f>
        <v>0</v>
      </c>
      <c r="CK2394" s="16">
        <f t="shared" ref="CK2394" si="25489">1/$CL$4</f>
        <v>1</v>
      </c>
      <c r="CL2394" s="17">
        <v>0</v>
      </c>
      <c r="CM2394" s="18">
        <v>1</v>
      </c>
      <c r="CN2394" s="19">
        <v>0</v>
      </c>
      <c r="CP2394" s="1">
        <f t="shared" ref="CP2394" si="25490">CF2394*CK2391+CH2394*CK2394-CG2394*CL2391-CI2394*CL2394</f>
        <v>319371336.68455571</v>
      </c>
      <c r="CQ2394" s="4">
        <f t="shared" ref="CQ2394" si="25491">(CF2394*CL2391+CG2394*CK2391+CH2394*CL2394+CI2394*CK2394)</f>
        <v>1947276094.1134264</v>
      </c>
      <c r="CR2394" s="2">
        <f t="shared" ref="CR2394" si="25492">CF2394*CM2391+CH2394*CM2394-CG2394*CN2391-CI2394*CN2394</f>
        <v>319371336.68455571</v>
      </c>
      <c r="CS2394" s="3">
        <f t="shared" ref="CS2394" si="25493">(CF2394*CN2391+CG2394*CM2391+CH2394*CN2394+CI2394*CM2394)</f>
        <v>0</v>
      </c>
      <c r="CU2394" s="39">
        <f t="shared" ref="CU2394" si="25494">(180/PI())*ATAN(-1*(CQ2391/CP2391))</f>
        <v>9.3141163011802011</v>
      </c>
      <c r="CW2394" s="56">
        <f t="shared" ref="CW2394" si="25495">20*LOG(((1-(10^(CU2391/20)^2)*(1-((1-CW2391)/(1+CW2391))^2))^0.5))</f>
        <v>0</v>
      </c>
    </row>
    <row r="2395" spans="1:101" ht="18" customHeight="1">
      <c r="E2395" s="20"/>
      <c r="F2395" s="20"/>
      <c r="G2395" s="20"/>
      <c r="H2395" s="20"/>
      <c r="I2395" s="20"/>
      <c r="J2395" s="20"/>
      <c r="K2395" s="20"/>
      <c r="L2395" s="20"/>
      <c r="M2395" s="20"/>
      <c r="N2395" s="20"/>
      <c r="O2395" s="20"/>
      <c r="P2395" s="20"/>
      <c r="Q2395" s="20"/>
      <c r="R2395" s="20"/>
      <c r="S2395" s="20"/>
      <c r="T2395" s="20"/>
      <c r="U2395" s="20"/>
      <c r="V2395" s="20"/>
      <c r="W2395" s="20"/>
      <c r="X2395" s="20"/>
      <c r="Y2395" s="20"/>
      <c r="Z2395" s="20"/>
      <c r="AA2395" s="20"/>
      <c r="AB2395" s="30"/>
      <c r="AC2395" s="20"/>
      <c r="AD2395" s="20"/>
      <c r="AE2395" s="20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</row>
    <row r="2396" spans="1:101" ht="18" customHeight="1"/>
    <row r="2397" spans="1:101" ht="18" customHeight="1" thickBot="1">
      <c r="A2397" s="23"/>
      <c r="B2397" s="23"/>
      <c r="C2397" s="23"/>
      <c r="D2397" s="20" t="s">
        <v>6</v>
      </c>
      <c r="E2397" s="20"/>
      <c r="F2397" s="20"/>
      <c r="G2397" s="20"/>
      <c r="H2397" s="20"/>
      <c r="I2397" s="20" t="s">
        <v>7</v>
      </c>
      <c r="J2397" s="20"/>
      <c r="K2397" s="20"/>
      <c r="L2397" s="20"/>
      <c r="M2397" s="23"/>
      <c r="N2397" s="23"/>
      <c r="O2397" s="24" t="s">
        <v>8</v>
      </c>
      <c r="P2397" s="23"/>
      <c r="Q2397" s="23"/>
      <c r="R2397" s="23"/>
      <c r="S2397" s="20"/>
      <c r="T2397" s="20" t="s">
        <v>9</v>
      </c>
      <c r="U2397" s="23"/>
      <c r="V2397" s="23"/>
      <c r="W2397" s="23"/>
      <c r="X2397" s="23"/>
      <c r="Y2397" s="24" t="s">
        <v>10</v>
      </c>
      <c r="Z2397" s="23"/>
      <c r="AA2397" s="23"/>
      <c r="AB2397" s="23"/>
      <c r="AC2397" s="24" t="s">
        <v>11</v>
      </c>
      <c r="AD2397" s="20"/>
      <c r="AE2397" s="20"/>
      <c r="AF2397" s="20"/>
      <c r="AG2397" s="20"/>
      <c r="AH2397" s="23"/>
      <c r="AI2397" s="24" t="s">
        <v>12</v>
      </c>
      <c r="AJ2397" s="23"/>
      <c r="AK2397" s="23"/>
      <c r="AL2397" s="20"/>
      <c r="AM2397" s="24" t="s">
        <v>21</v>
      </c>
      <c r="AN2397" s="20"/>
      <c r="AO2397" s="23"/>
      <c r="AP2397" s="23"/>
      <c r="AQ2397" s="23"/>
      <c r="AR2397" s="23"/>
      <c r="AS2397" s="24" t="s">
        <v>87</v>
      </c>
      <c r="AT2397" s="23"/>
      <c r="AU2397" s="23"/>
      <c r="AV2397" s="23"/>
      <c r="AW2397" s="24" t="s">
        <v>22</v>
      </c>
      <c r="AX2397" s="20"/>
      <c r="AY2397" s="20"/>
      <c r="AZ2397" s="20"/>
      <c r="BA2397" s="20"/>
      <c r="BB2397" s="23"/>
      <c r="BC2397" s="24" t="s">
        <v>13</v>
      </c>
      <c r="BD2397" s="23"/>
      <c r="BE2397" s="23"/>
      <c r="BF2397" s="23"/>
      <c r="BG2397" s="24" t="s">
        <v>23</v>
      </c>
      <c r="BH2397" s="20"/>
      <c r="BI2397" s="23"/>
      <c r="BJ2397" s="23"/>
      <c r="BK2397" s="23"/>
      <c r="BL2397" s="23"/>
      <c r="BM2397" s="24" t="s">
        <v>24</v>
      </c>
      <c r="BN2397" s="23"/>
      <c r="BO2397" s="23"/>
      <c r="BP2397" s="23"/>
      <c r="BQ2397" s="24" t="s">
        <v>22</v>
      </c>
      <c r="BR2397" s="20"/>
      <c r="BS2397" s="20"/>
      <c r="BT2397" s="20"/>
      <c r="BU2397" s="20"/>
      <c r="BV2397" s="23"/>
      <c r="BW2397" s="24" t="s">
        <v>25</v>
      </c>
      <c r="BX2397" s="23"/>
      <c r="BY2397" s="23"/>
      <c r="BZ2397" s="23"/>
      <c r="CA2397" s="24" t="s">
        <v>23</v>
      </c>
      <c r="CB2397" s="20"/>
      <c r="CC2397" s="23"/>
      <c r="CD2397" s="23"/>
      <c r="CE2397" s="23"/>
      <c r="CF2397" s="23"/>
      <c r="CG2397" s="24" t="s">
        <v>88</v>
      </c>
      <c r="CH2397" s="23"/>
      <c r="CI2397" s="23"/>
      <c r="CJ2397" s="23"/>
      <c r="CK2397" s="24" t="s">
        <v>155</v>
      </c>
      <c r="CL2397" s="24"/>
      <c r="CM2397" s="23"/>
      <c r="CN2397" s="23"/>
      <c r="CO2397" s="23"/>
      <c r="CP2397" s="23"/>
      <c r="CQ2397" s="24" t="s">
        <v>89</v>
      </c>
      <c r="CR2397" s="23"/>
      <c r="CS2397" s="23"/>
    </row>
    <row r="2398" spans="1:101" ht="18" customHeight="1" thickBot="1">
      <c r="A2398" s="23"/>
      <c r="B2398" s="33"/>
      <c r="C2398" s="23"/>
      <c r="D2398" s="7" t="s">
        <v>99</v>
      </c>
      <c r="E2398" s="8"/>
      <c r="F2398" s="8" t="s">
        <v>100</v>
      </c>
      <c r="G2398" s="9"/>
      <c r="H2398" s="10"/>
      <c r="I2398" s="7" t="s">
        <v>103</v>
      </c>
      <c r="J2398" s="8"/>
      <c r="K2398" s="8" t="s">
        <v>104</v>
      </c>
      <c r="L2398" s="9"/>
      <c r="M2398" s="23"/>
      <c r="N2398" s="194" t="s">
        <v>74</v>
      </c>
      <c r="O2398" s="195"/>
      <c r="P2398" s="196" t="s">
        <v>75</v>
      </c>
      <c r="Q2398" s="197"/>
      <c r="R2398" s="23"/>
      <c r="S2398" s="7" t="s">
        <v>2</v>
      </c>
      <c r="T2398" s="8"/>
      <c r="U2398" s="8" t="s">
        <v>3</v>
      </c>
      <c r="V2398" s="9"/>
      <c r="W2398" s="20"/>
      <c r="X2398" s="194" t="s">
        <v>108</v>
      </c>
      <c r="Y2398" s="195"/>
      <c r="Z2398" s="196" t="s">
        <v>109</v>
      </c>
      <c r="AA2398" s="197"/>
      <c r="AB2398" s="20"/>
      <c r="AC2398" s="7" t="s">
        <v>107</v>
      </c>
      <c r="AD2398" s="8"/>
      <c r="AE2398" s="8" t="s">
        <v>14</v>
      </c>
      <c r="AF2398" s="9"/>
      <c r="AG2398" s="20"/>
      <c r="AH2398" s="194" t="s">
        <v>112</v>
      </c>
      <c r="AI2398" s="195"/>
      <c r="AJ2398" s="196" t="s">
        <v>113</v>
      </c>
      <c r="AK2398" s="197"/>
      <c r="AL2398" s="20"/>
      <c r="AM2398" s="106" t="s">
        <v>135</v>
      </c>
      <c r="AN2398" s="107"/>
      <c r="AO2398" s="107" t="s">
        <v>136</v>
      </c>
      <c r="AP2398" s="108"/>
      <c r="AQ2398" s="23"/>
      <c r="AR2398" s="194" t="s">
        <v>116</v>
      </c>
      <c r="AS2398" s="195"/>
      <c r="AT2398" s="196" t="s">
        <v>0</v>
      </c>
      <c r="AU2398" s="197"/>
      <c r="AV2398" s="36"/>
      <c r="AW2398" s="7" t="s">
        <v>139</v>
      </c>
      <c r="AX2398" s="8"/>
      <c r="AY2398" s="8" t="s">
        <v>140</v>
      </c>
      <c r="AZ2398" s="9"/>
      <c r="BA2398" s="20"/>
      <c r="BB2398" s="194" t="s">
        <v>119</v>
      </c>
      <c r="BC2398" s="195"/>
      <c r="BD2398" s="196" t="s">
        <v>120</v>
      </c>
      <c r="BE2398" s="197"/>
      <c r="BF2398" s="36"/>
      <c r="BG2398" s="190" t="s">
        <v>143</v>
      </c>
      <c r="BH2398" s="191"/>
      <c r="BI2398" s="192" t="s">
        <v>144</v>
      </c>
      <c r="BJ2398" s="193"/>
      <c r="BK2398" s="36"/>
      <c r="BL2398" s="194" t="s">
        <v>123</v>
      </c>
      <c r="BM2398" s="195"/>
      <c r="BN2398" s="196" t="s">
        <v>124</v>
      </c>
      <c r="BO2398" s="197"/>
      <c r="BP2398" s="36"/>
      <c r="BQ2398" s="7" t="s">
        <v>147</v>
      </c>
      <c r="BR2398" s="8"/>
      <c r="BS2398" s="8" t="s">
        <v>148</v>
      </c>
      <c r="BT2398" s="9"/>
      <c r="BU2398" s="20"/>
      <c r="BV2398" s="194" t="s">
        <v>127</v>
      </c>
      <c r="BW2398" s="195"/>
      <c r="BX2398" s="196" t="s">
        <v>128</v>
      </c>
      <c r="BY2398" s="197"/>
      <c r="BZ2398" s="36"/>
      <c r="CA2398" s="7" t="s">
        <v>151</v>
      </c>
      <c r="CB2398" s="8"/>
      <c r="CC2398" s="8" t="s">
        <v>152</v>
      </c>
      <c r="CD2398" s="9"/>
      <c r="CE2398" s="36"/>
      <c r="CF2398" s="194" t="s">
        <v>131</v>
      </c>
      <c r="CG2398" s="195"/>
      <c r="CH2398" s="196" t="s">
        <v>132</v>
      </c>
      <c r="CI2398" s="197"/>
      <c r="CJ2398" s="23"/>
      <c r="CK2398" s="7" t="s">
        <v>156</v>
      </c>
      <c r="CL2398" s="8"/>
      <c r="CM2398" s="8" t="s">
        <v>157</v>
      </c>
      <c r="CN2398" s="9"/>
      <c r="CO2398" s="23"/>
      <c r="CP2398" s="194" t="s">
        <v>160</v>
      </c>
      <c r="CQ2398" s="195"/>
      <c r="CR2398" s="196" t="s">
        <v>132</v>
      </c>
      <c r="CS2398" s="197"/>
      <c r="CU2398" s="26" t="s">
        <v>15</v>
      </c>
      <c r="CW2398" s="52" t="s">
        <v>46</v>
      </c>
    </row>
    <row r="2399" spans="1:101" ht="18" customHeight="1" thickTop="1" thickBot="1">
      <c r="B2399" s="34">
        <v>7.7</v>
      </c>
      <c r="D2399" s="11">
        <v>1</v>
      </c>
      <c r="E2399" s="12">
        <v>0</v>
      </c>
      <c r="F2399" s="13">
        <v>0</v>
      </c>
      <c r="G2399" s="14">
        <v>0</v>
      </c>
      <c r="H2399" s="10"/>
      <c r="I2399" s="11">
        <v>1</v>
      </c>
      <c r="J2399" s="12">
        <v>0</v>
      </c>
      <c r="K2399" s="13">
        <v>0</v>
      </c>
      <c r="L2399" s="40">
        <f t="shared" ref="L2399" si="25496">$B2399*$J$4</f>
        <v>10.988208</v>
      </c>
      <c r="N2399" s="1">
        <f t="shared" ref="N2399" si="25497">D2399*I2399+F2399*I2402-E2399*J2399-G2399*J2402</f>
        <v>1</v>
      </c>
      <c r="O2399" s="4">
        <f t="shared" ref="O2399" si="25498">(D2399*J2399+E2399*I2399+F2399*J2402+G2399*I2402)</f>
        <v>0</v>
      </c>
      <c r="P2399" s="2">
        <f t="shared" ref="P2399" si="25499">D2399*K2399+F2399*K2402-E2399*L2399-G2399*L2402</f>
        <v>0</v>
      </c>
      <c r="Q2399" s="3">
        <f t="shared" ref="Q2399" si="25500">(D2399*L2399+E2399*K2399+F2399*L2402+G2399*K2402)</f>
        <v>10.988208</v>
      </c>
      <c r="S2399" s="11">
        <v>1</v>
      </c>
      <c r="T2399" s="12">
        <v>0</v>
      </c>
      <c r="U2399" s="13">
        <v>0</v>
      </c>
      <c r="V2399" s="13">
        <v>0</v>
      </c>
      <c r="W2399" s="20"/>
      <c r="X2399" s="1">
        <f t="shared" ref="X2399" si="25501">N2399*S2399+P2399*S2402-O2399*T2399-Q2399*T2402</f>
        <v>-151.67561210316799</v>
      </c>
      <c r="Y2399" s="4">
        <f t="shared" ref="Y2399" si="25502">(N2399*T2399+O2399*S2399+P2399*T2402+Q2399*S2402)</f>
        <v>0</v>
      </c>
      <c r="Z2399" s="2">
        <f t="shared" ref="Z2399" si="25503">N2399*U2399+P2399*U2402-O2399*V2399-Q2399*V2402</f>
        <v>0</v>
      </c>
      <c r="AA2399" s="3">
        <f t="shared" ref="AA2399" si="25504">(N2399*V2399+O2399*U2399+P2399*V2402+Q2399*U2402)</f>
        <v>10.988208</v>
      </c>
      <c r="AB2399" s="20"/>
      <c r="AC2399" s="11">
        <v>1</v>
      </c>
      <c r="AD2399" s="12">
        <v>0</v>
      </c>
      <c r="AE2399" s="13">
        <v>0</v>
      </c>
      <c r="AF2399" s="40">
        <f t="shared" ref="AF2399" si="25505">$B2399*$AD$4</f>
        <v>13.186173</v>
      </c>
      <c r="AG2399" s="20"/>
      <c r="AH2399" s="1">
        <f t="shared" ref="AH2399" si="25506">X2399*AC2399+Z2399*AC2402-Y2399*AD2399-AA2399*AD2402</f>
        <v>-151.67561210316799</v>
      </c>
      <c r="AI2399" s="4">
        <f t="shared" ref="AI2399" si="25507">(X2399*AD2399+Y2399*AC2399+Z2399*AD2402+AA2399*AC2402)</f>
        <v>0</v>
      </c>
      <c r="AJ2399" s="2">
        <f t="shared" ref="AJ2399" si="25508">X2399*AE2399+Z2399*AE2402-Y2399*AF2399-AA2399*AF2402</f>
        <v>0</v>
      </c>
      <c r="AK2399" s="3">
        <f t="shared" ref="AK2399" si="25509">(X2399*AF2399+Y2399*AE2399+Z2399*AF2402+AA2399*AE2402)</f>
        <v>-1989.0326530732671</v>
      </c>
      <c r="AL2399" s="20"/>
      <c r="AM2399" s="11">
        <v>1</v>
      </c>
      <c r="AN2399" s="12">
        <v>0</v>
      </c>
      <c r="AO2399" s="13">
        <v>0</v>
      </c>
      <c r="AP2399" s="14">
        <v>0</v>
      </c>
      <c r="AR2399" s="1">
        <f t="shared" ref="AR2399" si="25510">AH2399*AM2399+AJ2399*AM2402-AI2399*AN2399-AK2399*AN2402</f>
        <v>29036.089678587832</v>
      </c>
      <c r="AS2399" s="4">
        <f t="shared" ref="AS2399" si="25511">(AH2399*AN2399+AI2399*AM2399+AJ2399*AN2402+AK2399*AM2402)</f>
        <v>0</v>
      </c>
      <c r="AT2399" s="2">
        <f t="shared" ref="AT2399" si="25512">AH2399*AO2399+AJ2399*AO2402-AI2399*AP2399-AK2399*AP2402</f>
        <v>0</v>
      </c>
      <c r="AU2399" s="3">
        <f t="shared" ref="AU2399" si="25513">(AH2399*AP2399+AI2399*AO2399+AJ2399*AP2402+AK2399*AO2402)</f>
        <v>-1989.0326530732671</v>
      </c>
      <c r="AV2399" s="20"/>
      <c r="AW2399" s="11">
        <v>1</v>
      </c>
      <c r="AX2399" s="12">
        <v>0</v>
      </c>
      <c r="AY2399" s="13">
        <v>0</v>
      </c>
      <c r="AZ2399" s="40">
        <f t="shared" ref="AZ2399" si="25514">$B2399*$AX$4</f>
        <v>13.186173</v>
      </c>
      <c r="BA2399" s="20"/>
      <c r="BB2399" s="1">
        <f t="shared" ref="BB2399" si="25515">AR2399*AW2399+AT2399*AW2402-AS2399*AX2399-AU2399*AX2402</f>
        <v>29036.089678587832</v>
      </c>
      <c r="BC2399" s="4">
        <f t="shared" ref="BC2399" si="25516">(AR2399*AX2399+AS2399*AW2399+AT2399*AX2402+AU2399*AW2402)</f>
        <v>0</v>
      </c>
      <c r="BD2399" s="2">
        <f t="shared" ref="BD2399" si="25517">AR2399*AY2399+AT2399*AY2402-AS2399*AZ2399-AU2399*AZ2402</f>
        <v>0</v>
      </c>
      <c r="BE2399" s="3">
        <f t="shared" ref="BE2399" si="25518">(AR2399*AZ2399+AS2399*AY2399+AT2399*AZ2402+AU2399*AY2402)</f>
        <v>380885.8690923003</v>
      </c>
      <c r="BF2399" s="20"/>
      <c r="BG2399" s="11">
        <v>1</v>
      </c>
      <c r="BH2399" s="12">
        <v>0</v>
      </c>
      <c r="BI2399" s="13">
        <v>0</v>
      </c>
      <c r="BJ2399" s="14">
        <v>0</v>
      </c>
      <c r="BK2399" s="20"/>
      <c r="BL2399" s="1">
        <f t="shared" ref="BL2399" si="25519">BB2399*BG2399+BD2399*BG2402-BC2399*BH2399-BE2399*BH2402</f>
        <v>-5263181.0948809031</v>
      </c>
      <c r="BM2399" s="4">
        <f t="shared" ref="BM2399" si="25520">(BB2399*BH2399+BC2399*BG2399+BD2399*BH2402+BE2399*BG2402)</f>
        <v>0</v>
      </c>
      <c r="BN2399" s="2">
        <f t="shared" ref="BN2399" si="25521">BB2399*BI2399+BD2399*BI2402-BC2399*BJ2399-BE2399*BJ2402</f>
        <v>0</v>
      </c>
      <c r="BO2399" s="3">
        <f t="shared" ref="BO2399" si="25522">(BB2399*BJ2399+BC2399*BI2399+BD2399*BJ2402+BE2399*BI2402)</f>
        <v>380885.8690923003</v>
      </c>
      <c r="BP2399" s="20"/>
      <c r="BQ2399" s="11">
        <v>1</v>
      </c>
      <c r="BR2399" s="12">
        <v>0</v>
      </c>
      <c r="BS2399" s="13">
        <v>0</v>
      </c>
      <c r="BT2399" s="40">
        <f t="shared" ref="BT2399" si="25523">$B2399*BR$4</f>
        <v>10.988208</v>
      </c>
      <c r="BU2399" s="20"/>
      <c r="BV2399" s="1">
        <f t="shared" ref="BV2399" si="25524">BL2399*BQ2399+BN2399*BQ2402-BM2399*BR2399-BO2399*BR2402</f>
        <v>-5263181.0948809031</v>
      </c>
      <c r="BW2399" s="4">
        <f t="shared" ref="BW2399" si="25525">(BL2399*BR2399+BM2399*BQ2399+BN2399*BR2402+BO2399*BQ2402)</f>
        <v>0</v>
      </c>
      <c r="BX2399" s="2">
        <f t="shared" ref="BX2399" si="25526">BL2399*BS2399+BN2399*BS2402-BM2399*BT2399-BO2399*BT2402</f>
        <v>0</v>
      </c>
      <c r="BY2399" s="3">
        <f t="shared" ref="BY2399" si="25527">(BL2399*BT2399+BM2399*BS2399+BN2399*BT2402+BO2399*BS2402)</f>
        <v>-57452042.743126802</v>
      </c>
      <c r="BZ2399" s="20"/>
      <c r="CA2399" s="11">
        <v>1</v>
      </c>
      <c r="CB2399" s="12">
        <v>0</v>
      </c>
      <c r="CC2399" s="13">
        <v>0</v>
      </c>
      <c r="CD2399" s="14">
        <v>0</v>
      </c>
      <c r="CE2399" s="20"/>
      <c r="CF2399" s="1">
        <f t="shared" ref="CF2399" si="25528">BV2399*CA2399+BX2399*CA2402-BW2399*CB2399-BY2399*CB2402</f>
        <v>355047075.16046786</v>
      </c>
      <c r="CG2399" s="4">
        <f t="shared" ref="CG2399" si="25529">(BV2399*CB2399+BW2399*CA2399+BX2399*CB2402+BY2399*CA2402)</f>
        <v>0</v>
      </c>
      <c r="CH2399" s="2">
        <f t="shared" ref="CH2399" si="25530">BV2399*CC2399+BX2399*CC2402-BW2399*CD2399-BY2399*CD2402</f>
        <v>0</v>
      </c>
      <c r="CI2399" s="3">
        <f t="shared" ref="CI2399" si="25531">(BV2399*CD2399+BW2399*CC2399+BX2399*CD2402+BY2399*CC2402)</f>
        <v>-57452042.743126802</v>
      </c>
      <c r="CJ2399" s="28"/>
      <c r="CK2399" s="11">
        <v>1</v>
      </c>
      <c r="CL2399" s="12">
        <v>0</v>
      </c>
      <c r="CM2399" s="13">
        <v>0</v>
      </c>
      <c r="CN2399" s="14">
        <v>0</v>
      </c>
      <c r="CP2399" s="1">
        <f t="shared" ref="CP2399" si="25532">CF2399*CK2399+CH2399*CK2402-CG2399*CL2399-CI2399*CL2402</f>
        <v>355047075.16046786</v>
      </c>
      <c r="CQ2399" s="4">
        <f t="shared" ref="CQ2399" si="25533">(CF2399*CL2399+CG2399*CK2399+CH2399*CL2402+CI2399*CK2402)</f>
        <v>-57452042.743126802</v>
      </c>
      <c r="CR2399" s="2">
        <f t="shared" ref="CR2399" si="25534">CF2399*CM2399+CH2399*CM2402-CG2399*CN2399-CI2399*CN2402</f>
        <v>0</v>
      </c>
      <c r="CS2399" s="3">
        <f t="shared" ref="CS2399" si="25535">(CF2399*CN2399+CG2399*CM2399+CH2399*CN2402+CI2399*CM2402)</f>
        <v>-57452042.743126802</v>
      </c>
      <c r="CU2399" s="29">
        <f t="shared" ref="CU2399" si="25536">20*LOG(((1+$CL$4)/$CL$4)/((CP2399+CP2402)^2+(CQ2399+CQ2402)^2)^0.5)</f>
        <v>-181.02923451213229</v>
      </c>
      <c r="CW2399" s="53">
        <f t="shared" ref="CW2399" si="25537">((CP2399^2+CQ2399^2)^0.5)/((CP2402^2+CQ2402^2)^0.5)</f>
        <v>0.1618152824302542</v>
      </c>
    </row>
    <row r="2400" spans="1:101" ht="18" customHeight="1" thickBot="1">
      <c r="D2400" s="11"/>
      <c r="E2400" s="13"/>
      <c r="F2400" s="13"/>
      <c r="G2400" s="15"/>
      <c r="H2400" s="10"/>
      <c r="I2400" s="11"/>
      <c r="J2400" s="13"/>
      <c r="K2400" s="13"/>
      <c r="L2400" s="15"/>
      <c r="N2400" s="5"/>
      <c r="Q2400" s="6"/>
      <c r="S2400" s="11"/>
      <c r="T2400" s="13"/>
      <c r="U2400" s="13"/>
      <c r="V2400" s="15"/>
      <c r="W2400" s="20"/>
      <c r="X2400" s="5"/>
      <c r="AA2400" s="6"/>
      <c r="AB2400" s="20"/>
      <c r="AC2400" s="11"/>
      <c r="AD2400" s="13"/>
      <c r="AE2400" s="13"/>
      <c r="AF2400" s="15"/>
      <c r="AG2400" s="20"/>
      <c r="AH2400" s="5"/>
      <c r="AK2400" s="6"/>
      <c r="AL2400" s="20"/>
      <c r="AM2400" s="11"/>
      <c r="AN2400" s="13"/>
      <c r="AO2400" s="13"/>
      <c r="AP2400" s="15"/>
      <c r="AR2400" s="5"/>
      <c r="AU2400" s="6"/>
      <c r="AW2400" s="11"/>
      <c r="AX2400" s="13"/>
      <c r="AY2400" s="13"/>
      <c r="AZ2400" s="15"/>
      <c r="BA2400" s="20"/>
      <c r="BB2400" s="5"/>
      <c r="BE2400" s="6"/>
      <c r="BG2400" s="11"/>
      <c r="BH2400" s="13"/>
      <c r="BI2400" s="13"/>
      <c r="BJ2400" s="15"/>
      <c r="BL2400" s="5"/>
      <c r="BO2400" s="6"/>
      <c r="BQ2400" s="11"/>
      <c r="BR2400" s="13"/>
      <c r="BS2400" s="13"/>
      <c r="BT2400" s="15"/>
      <c r="BU2400" s="20"/>
      <c r="BV2400" s="5"/>
      <c r="BY2400" s="6"/>
      <c r="CA2400" s="11"/>
      <c r="CB2400" s="13"/>
      <c r="CC2400" s="13"/>
      <c r="CD2400" s="15"/>
      <c r="CF2400" s="5"/>
      <c r="CI2400" s="6"/>
      <c r="CK2400" s="11"/>
      <c r="CL2400" s="13"/>
      <c r="CM2400" s="13"/>
      <c r="CN2400" s="15"/>
      <c r="CP2400" s="5"/>
      <c r="CS2400" s="6"/>
      <c r="CW2400" s="54"/>
    </row>
    <row r="2401" spans="1:101" ht="18" customHeight="1" thickBot="1">
      <c r="D2401" s="11" t="s">
        <v>101</v>
      </c>
      <c r="E2401" s="13"/>
      <c r="F2401" s="13" t="s">
        <v>102</v>
      </c>
      <c r="G2401" s="15"/>
      <c r="H2401" s="10"/>
      <c r="I2401" s="11" t="s">
        <v>106</v>
      </c>
      <c r="J2401" s="13"/>
      <c r="K2401" s="13" t="s">
        <v>105</v>
      </c>
      <c r="L2401" s="15"/>
      <c r="N2401" s="194" t="s">
        <v>16</v>
      </c>
      <c r="O2401" s="195"/>
      <c r="P2401" s="196" t="s">
        <v>17</v>
      </c>
      <c r="Q2401" s="197"/>
      <c r="S2401" s="11" t="s">
        <v>4</v>
      </c>
      <c r="T2401" s="13"/>
      <c r="U2401" s="13" t="s">
        <v>5</v>
      </c>
      <c r="V2401" s="15"/>
      <c r="W2401" s="20"/>
      <c r="X2401" s="194" t="s">
        <v>111</v>
      </c>
      <c r="Y2401" s="195"/>
      <c r="Z2401" s="196" t="s">
        <v>110</v>
      </c>
      <c r="AA2401" s="197"/>
      <c r="AB2401" s="20"/>
      <c r="AC2401" s="11" t="s">
        <v>18</v>
      </c>
      <c r="AD2401" s="13"/>
      <c r="AE2401" s="13" t="s">
        <v>19</v>
      </c>
      <c r="AF2401" s="15"/>
      <c r="AG2401" s="20"/>
      <c r="AH2401" s="194" t="s">
        <v>114</v>
      </c>
      <c r="AI2401" s="195"/>
      <c r="AJ2401" s="196" t="s">
        <v>115</v>
      </c>
      <c r="AK2401" s="197"/>
      <c r="AL2401" s="20"/>
      <c r="AM2401" s="11" t="s">
        <v>138</v>
      </c>
      <c r="AN2401" s="13"/>
      <c r="AO2401" s="13" t="s">
        <v>137</v>
      </c>
      <c r="AP2401" s="15"/>
      <c r="AR2401" s="194" t="s">
        <v>117</v>
      </c>
      <c r="AS2401" s="195"/>
      <c r="AT2401" s="196" t="s">
        <v>118</v>
      </c>
      <c r="AU2401" s="197"/>
      <c r="AV2401" s="36"/>
      <c r="AW2401" s="11" t="s">
        <v>142</v>
      </c>
      <c r="AX2401" s="13"/>
      <c r="AY2401" s="13" t="s">
        <v>141</v>
      </c>
      <c r="AZ2401" s="15"/>
      <c r="BA2401" s="20"/>
      <c r="BB2401" s="194" t="s">
        <v>122</v>
      </c>
      <c r="BC2401" s="195"/>
      <c r="BD2401" s="196" t="s">
        <v>121</v>
      </c>
      <c r="BE2401" s="197"/>
      <c r="BF2401" s="36"/>
      <c r="BG2401" s="11" t="s">
        <v>145</v>
      </c>
      <c r="BH2401" s="13"/>
      <c r="BI2401" s="13" t="s">
        <v>146</v>
      </c>
      <c r="BJ2401" s="15"/>
      <c r="BK2401" s="36"/>
      <c r="BL2401" s="194" t="s">
        <v>125</v>
      </c>
      <c r="BM2401" s="195"/>
      <c r="BN2401" s="196" t="s">
        <v>126</v>
      </c>
      <c r="BO2401" s="197"/>
      <c r="BP2401" s="36"/>
      <c r="BQ2401" s="11" t="s">
        <v>150</v>
      </c>
      <c r="BR2401" s="13"/>
      <c r="BS2401" s="13" t="s">
        <v>149</v>
      </c>
      <c r="BT2401" s="15"/>
      <c r="BU2401" s="20"/>
      <c r="BV2401" s="194" t="s">
        <v>129</v>
      </c>
      <c r="BW2401" s="195"/>
      <c r="BX2401" s="196" t="s">
        <v>130</v>
      </c>
      <c r="BY2401" s="197"/>
      <c r="BZ2401" s="36"/>
      <c r="CA2401" s="11" t="s">
        <v>154</v>
      </c>
      <c r="CB2401" s="13"/>
      <c r="CC2401" s="13" t="s">
        <v>153</v>
      </c>
      <c r="CD2401" s="15"/>
      <c r="CE2401" s="36"/>
      <c r="CF2401" s="194" t="s">
        <v>134</v>
      </c>
      <c r="CG2401" s="195"/>
      <c r="CH2401" s="196" t="s">
        <v>133</v>
      </c>
      <c r="CI2401" s="197"/>
      <c r="CK2401" s="11" t="s">
        <v>159</v>
      </c>
      <c r="CL2401" s="13"/>
      <c r="CM2401" s="13" t="s">
        <v>158</v>
      </c>
      <c r="CN2401" s="15"/>
      <c r="CP2401" s="109" t="s">
        <v>161</v>
      </c>
      <c r="CQ2401" s="110"/>
      <c r="CR2401" s="111" t="s">
        <v>162</v>
      </c>
      <c r="CS2401" s="112"/>
      <c r="CU2401" s="38" t="s">
        <v>29</v>
      </c>
      <c r="CW2401" s="55" t="s">
        <v>47</v>
      </c>
    </row>
    <row r="2402" spans="1:101" ht="18" customHeight="1" thickTop="1" thickBot="1">
      <c r="D2402" s="16">
        <v>0</v>
      </c>
      <c r="E2402" s="17">
        <f t="shared" ref="E2402" si="25538">$B2399*$E$4</f>
        <v>6.271496</v>
      </c>
      <c r="F2402" s="18">
        <v>1</v>
      </c>
      <c r="G2402" s="19">
        <v>0</v>
      </c>
      <c r="H2402" s="10"/>
      <c r="I2402" s="16">
        <v>0</v>
      </c>
      <c r="J2402" s="17">
        <v>0</v>
      </c>
      <c r="K2402" s="18">
        <v>1</v>
      </c>
      <c r="L2402" s="19">
        <v>0</v>
      </c>
      <c r="N2402" s="1">
        <f t="shared" ref="N2402" si="25539">D2402*I2399+F2402*I2402-E2402*J2399-G2402*J2402</f>
        <v>0</v>
      </c>
      <c r="O2402" s="4">
        <f t="shared" ref="O2402" si="25540">(D2402*J2399+E2402*I2399+F2402*J2402+G2402*I2402)</f>
        <v>6.271496</v>
      </c>
      <c r="P2402" s="2">
        <f t="shared" ref="P2402" si="25541">D2402*K2399+F2402*K2402-E2402*L2399-G2402*L2402</f>
        <v>-67.912502519168001</v>
      </c>
      <c r="Q2402" s="3">
        <f t="shared" ref="Q2402" si="25542">(D2402*L2399+E2402*K2399+F2402*L2402+G2402*K2402)</f>
        <v>0</v>
      </c>
      <c r="S2402" s="16">
        <v>0</v>
      </c>
      <c r="T2402" s="17">
        <f t="shared" ref="T2402" si="25543">$B2399*$T$4</f>
        <v>13.894496</v>
      </c>
      <c r="U2402" s="18">
        <v>1</v>
      </c>
      <c r="V2402" s="19">
        <v>0</v>
      </c>
      <c r="W2402" s="20"/>
      <c r="X2402" s="1">
        <f t="shared" ref="X2402" si="25544">N2402*S2399+P2402*S2402-O2402*T2399-Q2402*T2402</f>
        <v>0</v>
      </c>
      <c r="Y2402" s="4">
        <f t="shared" ref="Y2402" si="25545">(N2402*T2399+O2402*S2399+P2402*T2402+Q2402*S2402)</f>
        <v>-937.33849860256976</v>
      </c>
      <c r="Z2402" s="2">
        <f t="shared" ref="Z2402" si="25546">N2402*U2399+P2402*U2402-O2402*V2399-Q2402*V2402</f>
        <v>-67.912502519168001</v>
      </c>
      <c r="AA2402" s="3">
        <f t="shared" ref="AA2402" si="25547">(N2402*V2399+O2402*U2399+P2402*V2402+Q2402*U2402)</f>
        <v>0</v>
      </c>
      <c r="AB2402" s="20"/>
      <c r="AC2402" s="16">
        <v>0</v>
      </c>
      <c r="AD2402" s="17">
        <v>0</v>
      </c>
      <c r="AE2402" s="18">
        <v>1</v>
      </c>
      <c r="AF2402" s="19">
        <v>0</v>
      </c>
      <c r="AG2402" s="20"/>
      <c r="AH2402" s="1">
        <f t="shared" ref="AH2402" si="25548">X2402*AC2399+Z2402*AC2402-Y2402*AD2399-AA2402*AD2402</f>
        <v>0</v>
      </c>
      <c r="AI2402" s="4">
        <f t="shared" ref="AI2402" si="25549">(X2402*AD2399+Y2402*AC2399+Z2402*AD2402+AA2402*AC2402)</f>
        <v>-937.33849860256976</v>
      </c>
      <c r="AJ2402" s="2">
        <f t="shared" ref="AJ2402" si="25550">X2402*AE2399+Z2402*AE2402-Y2402*AF2399-AA2402*AF2402</f>
        <v>12291.995099614574</v>
      </c>
      <c r="AK2402" s="3">
        <f t="shared" ref="AK2402" si="25551">(X2402*AF2399+Y2402*AE2399+Z2402*AF2402+AA2402*AE2402)</f>
        <v>0</v>
      </c>
      <c r="AL2402" s="20"/>
      <c r="AM2402" s="16">
        <v>0</v>
      </c>
      <c r="AN2402" s="17">
        <f t="shared" ref="AN2402" si="25552">$B2399*$AN$4</f>
        <v>14.674351999999999</v>
      </c>
      <c r="AO2402" s="18">
        <v>1</v>
      </c>
      <c r="AP2402" s="19">
        <v>0</v>
      </c>
      <c r="AR2402" s="1">
        <f t="shared" ref="AR2402" si="25553">AH2402*AM2399+AJ2402*AM2402-AI2402*AN2399-AK2402*AN2402</f>
        <v>0</v>
      </c>
      <c r="AS2402" s="4">
        <f t="shared" ref="AS2402" si="25554">(AH2402*AN2399+AI2402*AM2399+AJ2402*AN2402+AK2402*AM2402)</f>
        <v>179439.72437541676</v>
      </c>
      <c r="AT2402" s="2">
        <f t="shared" ref="AT2402" si="25555">AH2402*AO2399+AJ2402*AO2402-AI2402*AP2399-AK2402*AP2402</f>
        <v>12291.995099614574</v>
      </c>
      <c r="AU2402" s="3">
        <f t="shared" ref="AU2402" si="25556">(AH2402*AP2399+AI2402*AO2399+AJ2402*AP2402+AK2402*AO2402)</f>
        <v>0</v>
      </c>
      <c r="AV2402" s="20"/>
      <c r="AW2402" s="16">
        <v>0</v>
      </c>
      <c r="AX2402" s="17">
        <v>0</v>
      </c>
      <c r="AY2402" s="18">
        <v>1</v>
      </c>
      <c r="AZ2402" s="19">
        <v>0</v>
      </c>
      <c r="BA2402" s="20"/>
      <c r="BB2402" s="1">
        <f t="shared" ref="BB2402" si="25557">AR2402*AW2399+AT2402*AW2402-AS2402*AX2399-AU2402*AX2402</f>
        <v>0</v>
      </c>
      <c r="BC2402" s="4">
        <f t="shared" ref="BC2402" si="25558">(AR2402*AX2399+AS2402*AW2399+AT2402*AX2402+AU2402*AW2402)</f>
        <v>179439.72437541676</v>
      </c>
      <c r="BD2402" s="2">
        <f t="shared" ref="BD2402" si="25559">AR2402*AY2399+AT2402*AY2402-AS2402*AZ2399-AU2402*AZ2402</f>
        <v>-2353831.2535869479</v>
      </c>
      <c r="BE2402" s="3">
        <f t="shared" ref="BE2402" si="25560">(AR2402*AZ2399+AS2402*AY2399+AT2402*AZ2402+AU2402*AY2402)</f>
        <v>0</v>
      </c>
      <c r="BF2402" s="20"/>
      <c r="BG2402" s="16">
        <v>0</v>
      </c>
      <c r="BH2402" s="17">
        <f t="shared" ref="BH2402" si="25561">$B2399*$BH$4</f>
        <v>13.894496</v>
      </c>
      <c r="BI2402" s="18">
        <v>1</v>
      </c>
      <c r="BJ2402" s="19">
        <v>0</v>
      </c>
      <c r="BK2402" s="20"/>
      <c r="BL2402" s="1">
        <f t="shared" ref="BL2402" si="25562">BB2402*BG2399+BD2402*BG2402-BC2402*BH2399-BE2402*BH2402</f>
        <v>0</v>
      </c>
      <c r="BM2402" s="4">
        <f t="shared" ref="BM2402" si="25563">(BB2402*BH2399+BC2402*BG2399+BD2402*BH2402+BE2402*BG2402)</f>
        <v>-32525859.213263419</v>
      </c>
      <c r="BN2402" s="2">
        <f t="shared" ref="BN2402" si="25564">BB2402*BI2399+BD2402*BI2402-BC2402*BJ2399-BE2402*BJ2402</f>
        <v>-2353831.2535869479</v>
      </c>
      <c r="BO2402" s="3">
        <f t="shared" ref="BO2402" si="25565">(BB2402*BJ2399+BC2402*BI2399+BD2402*BJ2402+BE2402*BI2402)</f>
        <v>0</v>
      </c>
      <c r="BP2402" s="20"/>
      <c r="BQ2402" s="16">
        <v>0</v>
      </c>
      <c r="BR2402" s="17">
        <v>0</v>
      </c>
      <c r="BS2402" s="18">
        <v>1</v>
      </c>
      <c r="BT2402" s="19">
        <v>0</v>
      </c>
      <c r="BU2402" s="20"/>
      <c r="BV2402" s="1">
        <f t="shared" ref="BV2402" si="25566">BL2402*BQ2399+BN2402*BQ2402-BM2402*BR2399-BO2402*BR2402</f>
        <v>0</v>
      </c>
      <c r="BW2402" s="4">
        <f t="shared" ref="BW2402" si="25567">(BL2402*BR2399+BM2402*BQ2399+BN2402*BR2402+BO2402*BQ2402)</f>
        <v>-32525859.213263419</v>
      </c>
      <c r="BX2402" s="2">
        <f t="shared" ref="BX2402" si="25568">BL2402*BS2399+BN2402*BS2402-BM2402*BT2399-BO2402*BT2402</f>
        <v>355047075.16046786</v>
      </c>
      <c r="BY2402" s="3">
        <f t="shared" ref="BY2402" si="25569">(BL2402*BT2399+BM2402*BS2399+BN2402*BT2402+BO2402*BS2402)</f>
        <v>0</v>
      </c>
      <c r="BZ2402" s="20"/>
      <c r="CA2402" s="16">
        <v>0</v>
      </c>
      <c r="CB2402" s="17">
        <f t="shared" ref="CB2402" si="25570">$B2399*$CB$4</f>
        <v>6.271496</v>
      </c>
      <c r="CC2402" s="18">
        <v>1</v>
      </c>
      <c r="CD2402" s="19">
        <v>0</v>
      </c>
      <c r="CE2402" s="20"/>
      <c r="CF2402" s="1">
        <f t="shared" ref="CF2402" si="25571">BV2402*CA2399+BX2402*CA2402-BW2402*CB2399-BY2402*CB2402</f>
        <v>0</v>
      </c>
      <c r="CG2402" s="4">
        <f t="shared" ref="CG2402" si="25572">(BV2402*CB2399+BW2402*CA2399+BX2402*CB2402+BY2402*CA2402)</f>
        <v>2194150452.46731</v>
      </c>
      <c r="CH2402" s="2">
        <f t="shared" ref="CH2402" si="25573">BV2402*CC2399+BX2402*CC2402-BW2402*CD2399-BY2402*CD2402</f>
        <v>355047075.16046786</v>
      </c>
      <c r="CI2402" s="3">
        <f t="shared" ref="CI2402" si="25574">(BV2402*CD2399+BW2402*CC2399+BX2402*CD2402+BY2402*CC2402)</f>
        <v>0</v>
      </c>
      <c r="CK2402" s="16">
        <f t="shared" ref="CK2402" si="25575">1/$CL$4</f>
        <v>1</v>
      </c>
      <c r="CL2402" s="17">
        <v>0</v>
      </c>
      <c r="CM2402" s="18">
        <v>1</v>
      </c>
      <c r="CN2402" s="19">
        <v>0</v>
      </c>
      <c r="CP2402" s="1">
        <f t="shared" ref="CP2402" si="25576">CF2402*CK2399+CH2402*CK2402-CG2402*CL2399-CI2402*CL2402</f>
        <v>355047075.16046786</v>
      </c>
      <c r="CQ2402" s="4">
        <f t="shared" ref="CQ2402" si="25577">(CF2402*CL2399+CG2402*CK2399+CH2402*CL2402+CI2402*CK2402)</f>
        <v>2194150452.46731</v>
      </c>
      <c r="CR2402" s="2">
        <f t="shared" ref="CR2402" si="25578">CF2402*CM2399+CH2402*CM2402-CG2402*CN2399-CI2402*CN2402</f>
        <v>355047075.16046786</v>
      </c>
      <c r="CS2402" s="3">
        <f t="shared" ref="CS2402" si="25579">(CF2402*CN2399+CG2402*CM2399+CH2402*CN2402+CI2402*CM2402)</f>
        <v>0</v>
      </c>
      <c r="CU2402" s="39">
        <f t="shared" ref="CU2402" si="25580">(180/PI())*ATAN(-1*(CQ2399/CP2399))</f>
        <v>9.1916599815723696</v>
      </c>
      <c r="CW2402" s="56">
        <f t="shared" ref="CW2402" si="25581">20*LOG(((1-(10^(CU2399/20)^2)*(1-((1-CW2399)/(1+CW2399))^2))^0.5))</f>
        <v>0</v>
      </c>
    </row>
    <row r="2403" spans="1:101" ht="18" customHeight="1"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/>
      <c r="R2403" s="20"/>
      <c r="S2403" s="20"/>
      <c r="T2403" s="20"/>
      <c r="U2403" s="20"/>
      <c r="V2403" s="20"/>
      <c r="W2403" s="20"/>
      <c r="X2403" s="20"/>
      <c r="Y2403" s="20"/>
      <c r="Z2403" s="20"/>
      <c r="AA2403" s="20"/>
      <c r="AB2403" s="30"/>
      <c r="AC2403" s="20"/>
      <c r="AD2403" s="20"/>
      <c r="AE2403" s="20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</row>
    <row r="2404" spans="1:101" ht="18" customHeight="1"/>
    <row r="2405" spans="1:101" ht="18" customHeight="1" thickBot="1">
      <c r="A2405" s="23"/>
      <c r="B2405" s="23"/>
      <c r="C2405" s="23"/>
      <c r="D2405" s="20" t="s">
        <v>6</v>
      </c>
      <c r="E2405" s="20"/>
      <c r="F2405" s="20"/>
      <c r="G2405" s="20"/>
      <c r="H2405" s="20"/>
      <c r="I2405" s="20" t="s">
        <v>7</v>
      </c>
      <c r="J2405" s="20"/>
      <c r="K2405" s="20"/>
      <c r="L2405" s="20"/>
      <c r="M2405" s="23"/>
      <c r="N2405" s="23"/>
      <c r="O2405" s="24" t="s">
        <v>8</v>
      </c>
      <c r="P2405" s="23"/>
      <c r="Q2405" s="23"/>
      <c r="R2405" s="23"/>
      <c r="S2405" s="20"/>
      <c r="T2405" s="20" t="s">
        <v>9</v>
      </c>
      <c r="U2405" s="23"/>
      <c r="V2405" s="23"/>
      <c r="W2405" s="23"/>
      <c r="X2405" s="23"/>
      <c r="Y2405" s="24" t="s">
        <v>10</v>
      </c>
      <c r="Z2405" s="23"/>
      <c r="AA2405" s="23"/>
      <c r="AB2405" s="23"/>
      <c r="AC2405" s="24" t="s">
        <v>11</v>
      </c>
      <c r="AD2405" s="20"/>
      <c r="AE2405" s="20"/>
      <c r="AF2405" s="20"/>
      <c r="AG2405" s="20"/>
      <c r="AH2405" s="23"/>
      <c r="AI2405" s="24" t="s">
        <v>12</v>
      </c>
      <c r="AJ2405" s="23"/>
      <c r="AK2405" s="23"/>
      <c r="AL2405" s="20"/>
      <c r="AM2405" s="24" t="s">
        <v>21</v>
      </c>
      <c r="AN2405" s="20"/>
      <c r="AO2405" s="23"/>
      <c r="AP2405" s="23"/>
      <c r="AQ2405" s="23"/>
      <c r="AR2405" s="23"/>
      <c r="AS2405" s="24" t="s">
        <v>87</v>
      </c>
      <c r="AT2405" s="23"/>
      <c r="AU2405" s="23"/>
      <c r="AV2405" s="23"/>
      <c r="AW2405" s="24" t="s">
        <v>22</v>
      </c>
      <c r="AX2405" s="20"/>
      <c r="AY2405" s="20"/>
      <c r="AZ2405" s="20"/>
      <c r="BA2405" s="20"/>
      <c r="BB2405" s="23"/>
      <c r="BC2405" s="24" t="s">
        <v>13</v>
      </c>
      <c r="BD2405" s="23"/>
      <c r="BE2405" s="23"/>
      <c r="BF2405" s="23"/>
      <c r="BG2405" s="24" t="s">
        <v>23</v>
      </c>
      <c r="BH2405" s="20"/>
      <c r="BI2405" s="23"/>
      <c r="BJ2405" s="23"/>
      <c r="BK2405" s="23"/>
      <c r="BL2405" s="23"/>
      <c r="BM2405" s="24" t="s">
        <v>24</v>
      </c>
      <c r="BN2405" s="23"/>
      <c r="BO2405" s="23"/>
      <c r="BP2405" s="23"/>
      <c r="BQ2405" s="24" t="s">
        <v>22</v>
      </c>
      <c r="BR2405" s="20"/>
      <c r="BS2405" s="20"/>
      <c r="BT2405" s="20"/>
      <c r="BU2405" s="20"/>
      <c r="BV2405" s="23"/>
      <c r="BW2405" s="24" t="s">
        <v>25</v>
      </c>
      <c r="BX2405" s="23"/>
      <c r="BY2405" s="23"/>
      <c r="BZ2405" s="23"/>
      <c r="CA2405" s="24" t="s">
        <v>23</v>
      </c>
      <c r="CB2405" s="20"/>
      <c r="CC2405" s="23"/>
      <c r="CD2405" s="23"/>
      <c r="CE2405" s="23"/>
      <c r="CF2405" s="23"/>
      <c r="CG2405" s="24" t="s">
        <v>88</v>
      </c>
      <c r="CH2405" s="23"/>
      <c r="CI2405" s="23"/>
      <c r="CJ2405" s="23"/>
      <c r="CK2405" s="24" t="s">
        <v>155</v>
      </c>
      <c r="CL2405" s="24"/>
      <c r="CM2405" s="23"/>
      <c r="CN2405" s="23"/>
      <c r="CO2405" s="23"/>
      <c r="CP2405" s="23"/>
      <c r="CQ2405" s="24" t="s">
        <v>89</v>
      </c>
      <c r="CR2405" s="23"/>
      <c r="CS2405" s="23"/>
    </row>
    <row r="2406" spans="1:101" ht="18" customHeight="1" thickBot="1">
      <c r="A2406" s="23"/>
      <c r="B2406" s="33"/>
      <c r="C2406" s="23"/>
      <c r="D2406" s="7" t="s">
        <v>99</v>
      </c>
      <c r="E2406" s="8"/>
      <c r="F2406" s="8" t="s">
        <v>100</v>
      </c>
      <c r="G2406" s="9"/>
      <c r="H2406" s="10"/>
      <c r="I2406" s="7" t="s">
        <v>103</v>
      </c>
      <c r="J2406" s="8"/>
      <c r="K2406" s="8" t="s">
        <v>104</v>
      </c>
      <c r="L2406" s="9"/>
      <c r="M2406" s="23"/>
      <c r="N2406" s="194" t="s">
        <v>74</v>
      </c>
      <c r="O2406" s="195"/>
      <c r="P2406" s="196" t="s">
        <v>75</v>
      </c>
      <c r="Q2406" s="197"/>
      <c r="R2406" s="23"/>
      <c r="S2406" s="7" t="s">
        <v>2</v>
      </c>
      <c r="T2406" s="8"/>
      <c r="U2406" s="8" t="s">
        <v>3</v>
      </c>
      <c r="V2406" s="9"/>
      <c r="W2406" s="20"/>
      <c r="X2406" s="194" t="s">
        <v>108</v>
      </c>
      <c r="Y2406" s="195"/>
      <c r="Z2406" s="196" t="s">
        <v>109</v>
      </c>
      <c r="AA2406" s="197"/>
      <c r="AB2406" s="20"/>
      <c r="AC2406" s="7" t="s">
        <v>107</v>
      </c>
      <c r="AD2406" s="8"/>
      <c r="AE2406" s="8" t="s">
        <v>14</v>
      </c>
      <c r="AF2406" s="9"/>
      <c r="AG2406" s="20"/>
      <c r="AH2406" s="194" t="s">
        <v>112</v>
      </c>
      <c r="AI2406" s="195"/>
      <c r="AJ2406" s="196" t="s">
        <v>113</v>
      </c>
      <c r="AK2406" s="197"/>
      <c r="AL2406" s="20"/>
      <c r="AM2406" s="106" t="s">
        <v>135</v>
      </c>
      <c r="AN2406" s="107"/>
      <c r="AO2406" s="107" t="s">
        <v>136</v>
      </c>
      <c r="AP2406" s="108"/>
      <c r="AQ2406" s="23"/>
      <c r="AR2406" s="194" t="s">
        <v>116</v>
      </c>
      <c r="AS2406" s="195"/>
      <c r="AT2406" s="196" t="s">
        <v>0</v>
      </c>
      <c r="AU2406" s="197"/>
      <c r="AV2406" s="36"/>
      <c r="AW2406" s="7" t="s">
        <v>139</v>
      </c>
      <c r="AX2406" s="8"/>
      <c r="AY2406" s="8" t="s">
        <v>140</v>
      </c>
      <c r="AZ2406" s="9"/>
      <c r="BA2406" s="20"/>
      <c r="BB2406" s="194" t="s">
        <v>119</v>
      </c>
      <c r="BC2406" s="195"/>
      <c r="BD2406" s="196" t="s">
        <v>120</v>
      </c>
      <c r="BE2406" s="197"/>
      <c r="BF2406" s="36"/>
      <c r="BG2406" s="190" t="s">
        <v>143</v>
      </c>
      <c r="BH2406" s="191"/>
      <c r="BI2406" s="192" t="s">
        <v>144</v>
      </c>
      <c r="BJ2406" s="193"/>
      <c r="BK2406" s="36"/>
      <c r="BL2406" s="194" t="s">
        <v>123</v>
      </c>
      <c r="BM2406" s="195"/>
      <c r="BN2406" s="196" t="s">
        <v>124</v>
      </c>
      <c r="BO2406" s="197"/>
      <c r="BP2406" s="36"/>
      <c r="BQ2406" s="7" t="s">
        <v>147</v>
      </c>
      <c r="BR2406" s="8"/>
      <c r="BS2406" s="8" t="s">
        <v>148</v>
      </c>
      <c r="BT2406" s="9"/>
      <c r="BU2406" s="20"/>
      <c r="BV2406" s="194" t="s">
        <v>127</v>
      </c>
      <c r="BW2406" s="195"/>
      <c r="BX2406" s="196" t="s">
        <v>128</v>
      </c>
      <c r="BY2406" s="197"/>
      <c r="BZ2406" s="36"/>
      <c r="CA2406" s="7" t="s">
        <v>151</v>
      </c>
      <c r="CB2406" s="8"/>
      <c r="CC2406" s="8" t="s">
        <v>152</v>
      </c>
      <c r="CD2406" s="9"/>
      <c r="CE2406" s="36"/>
      <c r="CF2406" s="194" t="s">
        <v>131</v>
      </c>
      <c r="CG2406" s="195"/>
      <c r="CH2406" s="196" t="s">
        <v>132</v>
      </c>
      <c r="CI2406" s="197"/>
      <c r="CJ2406" s="23"/>
      <c r="CK2406" s="7" t="s">
        <v>156</v>
      </c>
      <c r="CL2406" s="8"/>
      <c r="CM2406" s="8" t="s">
        <v>157</v>
      </c>
      <c r="CN2406" s="9"/>
      <c r="CO2406" s="23"/>
      <c r="CP2406" s="194" t="s">
        <v>160</v>
      </c>
      <c r="CQ2406" s="195"/>
      <c r="CR2406" s="196" t="s">
        <v>132</v>
      </c>
      <c r="CS2406" s="197"/>
      <c r="CU2406" s="26" t="s">
        <v>15</v>
      </c>
      <c r="CW2406" s="52" t="s">
        <v>46</v>
      </c>
    </row>
    <row r="2407" spans="1:101" ht="18" customHeight="1" thickTop="1" thickBot="1">
      <c r="B2407" s="34">
        <v>7.8</v>
      </c>
      <c r="D2407" s="11">
        <v>1</v>
      </c>
      <c r="E2407" s="12">
        <v>0</v>
      </c>
      <c r="F2407" s="13">
        <v>0</v>
      </c>
      <c r="G2407" s="14">
        <v>0</v>
      </c>
      <c r="H2407" s="10"/>
      <c r="I2407" s="11">
        <v>1</v>
      </c>
      <c r="J2407" s="12">
        <v>0</v>
      </c>
      <c r="K2407" s="13">
        <v>0</v>
      </c>
      <c r="L2407" s="40">
        <f t="shared" ref="L2407" si="25582">$B2407*$J$4</f>
        <v>11.130912</v>
      </c>
      <c r="N2407" s="1">
        <f t="shared" ref="N2407" si="25583">D2407*I2407+F2407*I2410-E2407*J2407-G2407*J2410</f>
        <v>1</v>
      </c>
      <c r="O2407" s="4">
        <f t="shared" ref="O2407" si="25584">(D2407*J2407+E2407*I2407+F2407*J2410+G2407*I2410)</f>
        <v>0</v>
      </c>
      <c r="P2407" s="2">
        <f t="shared" ref="P2407" si="25585">D2407*K2407+F2407*K2410-E2407*L2407-G2407*L2410</f>
        <v>0</v>
      </c>
      <c r="Q2407" s="3">
        <f t="shared" ref="Q2407" si="25586">(D2407*L2407+E2407*K2407+F2407*L2410+G2407*K2410)</f>
        <v>11.130912</v>
      </c>
      <c r="S2407" s="11">
        <v>1</v>
      </c>
      <c r="T2407" s="12">
        <v>0</v>
      </c>
      <c r="U2407" s="13">
        <v>0</v>
      </c>
      <c r="V2407" s="13">
        <v>0</v>
      </c>
      <c r="W2407" s="20"/>
      <c r="X2407" s="1">
        <f t="shared" ref="X2407" si="25587">N2407*S2407+P2407*S2410-O2407*T2407-Q2407*T2410</f>
        <v>-155.666963068928</v>
      </c>
      <c r="Y2407" s="4">
        <f t="shared" ref="Y2407" si="25588">(N2407*T2407+O2407*S2407+P2407*T2410+Q2407*S2410)</f>
        <v>0</v>
      </c>
      <c r="Z2407" s="2">
        <f t="shared" ref="Z2407" si="25589">N2407*U2407+P2407*U2410-O2407*V2407-Q2407*V2410</f>
        <v>0</v>
      </c>
      <c r="AA2407" s="3">
        <f t="shared" ref="AA2407" si="25590">(N2407*V2407+O2407*U2407+P2407*V2410+Q2407*U2410)</f>
        <v>11.130912</v>
      </c>
      <c r="AB2407" s="20"/>
      <c r="AC2407" s="11">
        <v>1</v>
      </c>
      <c r="AD2407" s="12">
        <v>0</v>
      </c>
      <c r="AE2407" s="13">
        <v>0</v>
      </c>
      <c r="AF2407" s="40">
        <f t="shared" ref="AF2407" si="25591">$B2407*$AD$4</f>
        <v>13.357422</v>
      </c>
      <c r="AG2407" s="20"/>
      <c r="AH2407" s="1">
        <f t="shared" ref="AH2407" si="25592">X2407*AC2407+Z2407*AC2410-Y2407*AD2407-AA2407*AD2410</f>
        <v>-155.666963068928</v>
      </c>
      <c r="AI2407" s="4">
        <f t="shared" ref="AI2407" si="25593">(X2407*AD2407+Y2407*AC2407+Z2407*AD2410+AA2407*AC2410)</f>
        <v>0</v>
      </c>
      <c r="AJ2407" s="2">
        <f t="shared" ref="AJ2407" si="25594">X2407*AE2407+Z2407*AE2410-Y2407*AF2407-AA2407*AF2410</f>
        <v>0</v>
      </c>
      <c r="AK2407" s="3">
        <f t="shared" ref="AK2407" si="25595">(X2407*AF2407+Y2407*AE2407+Z2407*AF2410+AA2407*AE2410)</f>
        <v>-2068.1784051700861</v>
      </c>
      <c r="AL2407" s="20"/>
      <c r="AM2407" s="11">
        <v>1</v>
      </c>
      <c r="AN2407" s="12">
        <v>0</v>
      </c>
      <c r="AO2407" s="13">
        <v>0</v>
      </c>
      <c r="AP2407" s="14">
        <v>0</v>
      </c>
      <c r="AR2407" s="1">
        <f t="shared" ref="AR2407" si="25596">AH2407*AM2407+AJ2407*AM2410-AI2407*AN2407-AK2407*AN2410</f>
        <v>30587.656120939228</v>
      </c>
      <c r="AS2407" s="4">
        <f t="shared" ref="AS2407" si="25597">(AH2407*AN2407+AI2407*AM2407+AJ2407*AN2410+AK2407*AM2410)</f>
        <v>0</v>
      </c>
      <c r="AT2407" s="2">
        <f t="shared" ref="AT2407" si="25598">AH2407*AO2407+AJ2407*AO2410-AI2407*AP2407-AK2407*AP2410</f>
        <v>0</v>
      </c>
      <c r="AU2407" s="3">
        <f t="shared" ref="AU2407" si="25599">(AH2407*AP2407+AI2407*AO2407+AJ2407*AP2410+AK2407*AO2410)</f>
        <v>-2068.1784051700861</v>
      </c>
      <c r="AV2407" s="20"/>
      <c r="AW2407" s="11">
        <v>1</v>
      </c>
      <c r="AX2407" s="12">
        <v>0</v>
      </c>
      <c r="AY2407" s="13">
        <v>0</v>
      </c>
      <c r="AZ2407" s="40">
        <f t="shared" ref="AZ2407" si="25600">$B2407*$AX$4</f>
        <v>13.357422</v>
      </c>
      <c r="BA2407" s="20"/>
      <c r="BB2407" s="1">
        <f t="shared" ref="BB2407" si="25601">AR2407*AW2407+AT2407*AW2410-AS2407*AX2407-AU2407*AX2410</f>
        <v>30587.656120939228</v>
      </c>
      <c r="BC2407" s="4">
        <f t="shared" ref="BC2407" si="25602">(AR2407*AX2407+AS2407*AW2407+AT2407*AX2410+AU2407*AW2410)</f>
        <v>0</v>
      </c>
      <c r="BD2407" s="2">
        <f t="shared" ref="BD2407" si="25603">AR2407*AY2407+AT2407*AY2410-AS2407*AZ2407-AU2407*AZ2410</f>
        <v>0</v>
      </c>
      <c r="BE2407" s="3">
        <f t="shared" ref="BE2407" si="25604">(AR2407*AZ2407+AS2407*AY2407+AT2407*AZ2410+AU2407*AY2410)</f>
        <v>406504.05239309819</v>
      </c>
      <c r="BF2407" s="20"/>
      <c r="BG2407" s="11">
        <v>1</v>
      </c>
      <c r="BH2407" s="12">
        <v>0</v>
      </c>
      <c r="BI2407" s="13">
        <v>0</v>
      </c>
      <c r="BJ2407" s="14">
        <v>0</v>
      </c>
      <c r="BK2407" s="20"/>
      <c r="BL2407" s="1">
        <f t="shared" ref="BL2407" si="25605">BB2407*BG2407+BD2407*BG2410-BC2407*BH2407-BE2407*BH2410</f>
        <v>-5690934.1170849837</v>
      </c>
      <c r="BM2407" s="4">
        <f t="shared" ref="BM2407" si="25606">(BB2407*BH2407+BC2407*BG2407+BD2407*BH2410+BE2407*BG2410)</f>
        <v>0</v>
      </c>
      <c r="BN2407" s="2">
        <f t="shared" ref="BN2407" si="25607">BB2407*BI2407+BD2407*BI2410-BC2407*BJ2407-BE2407*BJ2410</f>
        <v>0</v>
      </c>
      <c r="BO2407" s="3">
        <f t="shared" ref="BO2407" si="25608">(BB2407*BJ2407+BC2407*BI2407+BD2407*BJ2410+BE2407*BI2410)</f>
        <v>406504.05239309819</v>
      </c>
      <c r="BP2407" s="20"/>
      <c r="BQ2407" s="11">
        <v>1</v>
      </c>
      <c r="BR2407" s="12">
        <v>0</v>
      </c>
      <c r="BS2407" s="13">
        <v>0</v>
      </c>
      <c r="BT2407" s="40">
        <f t="shared" ref="BT2407" si="25609">$B2407*BR$4</f>
        <v>11.130912</v>
      </c>
      <c r="BU2407" s="20"/>
      <c r="BV2407" s="1">
        <f t="shared" ref="BV2407" si="25610">BL2407*BQ2407+BN2407*BQ2410-BM2407*BR2407-BO2407*BR2410</f>
        <v>-5690934.1170849837</v>
      </c>
      <c r="BW2407" s="4">
        <f t="shared" ref="BW2407" si="25611">(BL2407*BR2407+BM2407*BQ2407+BN2407*BR2410+BO2407*BQ2410)</f>
        <v>0</v>
      </c>
      <c r="BX2407" s="2">
        <f t="shared" ref="BX2407" si="25612">BL2407*BS2407+BN2407*BS2410-BM2407*BT2407-BO2407*BT2410</f>
        <v>0</v>
      </c>
      <c r="BY2407" s="3">
        <f t="shared" ref="BY2407" si="25613">(BL2407*BT2407+BM2407*BS2407+BN2407*BT2410+BO2407*BS2410)</f>
        <v>-62938782.802677549</v>
      </c>
      <c r="BZ2407" s="20"/>
      <c r="CA2407" s="11">
        <v>1</v>
      </c>
      <c r="CB2407" s="12">
        <v>0</v>
      </c>
      <c r="CC2407" s="13">
        <v>0</v>
      </c>
      <c r="CD2407" s="14">
        <v>0</v>
      </c>
      <c r="CE2407" s="20"/>
      <c r="CF2407" s="1">
        <f t="shared" ref="CF2407" si="25614">BV2407*CA2407+BX2407*CA2410-BW2407*CB2407-BY2407*CB2410</f>
        <v>394155628.45648855</v>
      </c>
      <c r="CG2407" s="4">
        <f t="shared" ref="CG2407" si="25615">(BV2407*CB2407+BW2407*CA2407+BX2407*CB2410+BY2407*CA2410)</f>
        <v>0</v>
      </c>
      <c r="CH2407" s="2">
        <f t="shared" ref="CH2407" si="25616">BV2407*CC2407+BX2407*CC2410-BW2407*CD2407-BY2407*CD2410</f>
        <v>0</v>
      </c>
      <c r="CI2407" s="3">
        <f t="shared" ref="CI2407" si="25617">(BV2407*CD2407+BW2407*CC2407+BX2407*CD2410+BY2407*CC2410)</f>
        <v>-62938782.802677549</v>
      </c>
      <c r="CJ2407" s="28"/>
      <c r="CK2407" s="11">
        <v>1</v>
      </c>
      <c r="CL2407" s="12">
        <v>0</v>
      </c>
      <c r="CM2407" s="13">
        <v>0</v>
      </c>
      <c r="CN2407" s="14">
        <v>0</v>
      </c>
      <c r="CP2407" s="1">
        <f t="shared" ref="CP2407" si="25618">CF2407*CK2407+CH2407*CK2410-CG2407*CL2407-CI2407*CL2410</f>
        <v>394155628.45648855</v>
      </c>
      <c r="CQ2407" s="4">
        <f t="shared" ref="CQ2407" si="25619">(CF2407*CL2407+CG2407*CK2407+CH2407*CL2410+CI2407*CK2410)</f>
        <v>-62938782.802677549</v>
      </c>
      <c r="CR2407" s="2">
        <f t="shared" ref="CR2407" si="25620">CF2407*CM2407+CH2407*CM2410-CG2407*CN2407-CI2407*CN2410</f>
        <v>0</v>
      </c>
      <c r="CS2407" s="3">
        <f t="shared" ref="CS2407" si="25621">(CF2407*CN2407+CG2407*CM2407+CH2407*CN2410+CI2407*CM2410)</f>
        <v>-62938782.802677549</v>
      </c>
      <c r="CU2407" s="29">
        <f t="shared" ref="CU2407" si="25622">20*LOG(((1+$CL$4)/$CL$4)/((CP2407+CP2410)^2+(CQ2407+CQ2410)^2)^0.5)</f>
        <v>-182.04643651256956</v>
      </c>
      <c r="CW2407" s="53">
        <f t="shared" ref="CW2407" si="25623">((CP2407^2+CQ2407^2)^0.5)/((CP2410^2+CQ2410^2)^0.5)</f>
        <v>0.15968003057357191</v>
      </c>
    </row>
    <row r="2408" spans="1:101" ht="18" customHeight="1" thickBot="1">
      <c r="D2408" s="11"/>
      <c r="E2408" s="13"/>
      <c r="F2408" s="13"/>
      <c r="G2408" s="15"/>
      <c r="H2408" s="10"/>
      <c r="I2408" s="11"/>
      <c r="J2408" s="13"/>
      <c r="K2408" s="13"/>
      <c r="L2408" s="15"/>
      <c r="N2408" s="5"/>
      <c r="Q2408" s="6"/>
      <c r="S2408" s="11"/>
      <c r="T2408" s="13"/>
      <c r="U2408" s="13"/>
      <c r="V2408" s="15"/>
      <c r="W2408" s="20"/>
      <c r="X2408" s="5"/>
      <c r="AA2408" s="6"/>
      <c r="AB2408" s="20"/>
      <c r="AC2408" s="11"/>
      <c r="AD2408" s="13"/>
      <c r="AE2408" s="13"/>
      <c r="AF2408" s="15"/>
      <c r="AG2408" s="20"/>
      <c r="AH2408" s="5"/>
      <c r="AK2408" s="6"/>
      <c r="AL2408" s="20"/>
      <c r="AM2408" s="11"/>
      <c r="AN2408" s="13"/>
      <c r="AO2408" s="13"/>
      <c r="AP2408" s="15"/>
      <c r="AR2408" s="5"/>
      <c r="AU2408" s="6"/>
      <c r="AW2408" s="11"/>
      <c r="AX2408" s="13"/>
      <c r="AY2408" s="13"/>
      <c r="AZ2408" s="15"/>
      <c r="BA2408" s="20"/>
      <c r="BB2408" s="5"/>
      <c r="BE2408" s="6"/>
      <c r="BG2408" s="11"/>
      <c r="BH2408" s="13"/>
      <c r="BI2408" s="13"/>
      <c r="BJ2408" s="15"/>
      <c r="BL2408" s="5"/>
      <c r="BO2408" s="6"/>
      <c r="BQ2408" s="11"/>
      <c r="BR2408" s="13"/>
      <c r="BS2408" s="13"/>
      <c r="BT2408" s="15"/>
      <c r="BU2408" s="20"/>
      <c r="BV2408" s="5"/>
      <c r="BY2408" s="6"/>
      <c r="CA2408" s="11"/>
      <c r="CB2408" s="13"/>
      <c r="CC2408" s="13"/>
      <c r="CD2408" s="15"/>
      <c r="CF2408" s="5"/>
      <c r="CI2408" s="6"/>
      <c r="CK2408" s="11"/>
      <c r="CL2408" s="13"/>
      <c r="CM2408" s="13"/>
      <c r="CN2408" s="15"/>
      <c r="CP2408" s="5"/>
      <c r="CS2408" s="6"/>
      <c r="CW2408" s="54"/>
    </row>
    <row r="2409" spans="1:101" ht="18" customHeight="1" thickBot="1">
      <c r="D2409" s="11" t="s">
        <v>101</v>
      </c>
      <c r="E2409" s="13"/>
      <c r="F2409" s="13" t="s">
        <v>102</v>
      </c>
      <c r="G2409" s="15"/>
      <c r="H2409" s="10"/>
      <c r="I2409" s="11" t="s">
        <v>106</v>
      </c>
      <c r="J2409" s="13"/>
      <c r="K2409" s="13" t="s">
        <v>105</v>
      </c>
      <c r="L2409" s="15"/>
      <c r="N2409" s="194" t="s">
        <v>16</v>
      </c>
      <c r="O2409" s="195"/>
      <c r="P2409" s="196" t="s">
        <v>17</v>
      </c>
      <c r="Q2409" s="197"/>
      <c r="S2409" s="11" t="s">
        <v>4</v>
      </c>
      <c r="T2409" s="13"/>
      <c r="U2409" s="13" t="s">
        <v>5</v>
      </c>
      <c r="V2409" s="15"/>
      <c r="W2409" s="20"/>
      <c r="X2409" s="194" t="s">
        <v>111</v>
      </c>
      <c r="Y2409" s="195"/>
      <c r="Z2409" s="196" t="s">
        <v>110</v>
      </c>
      <c r="AA2409" s="197"/>
      <c r="AB2409" s="20"/>
      <c r="AC2409" s="11" t="s">
        <v>18</v>
      </c>
      <c r="AD2409" s="13"/>
      <c r="AE2409" s="13" t="s">
        <v>19</v>
      </c>
      <c r="AF2409" s="15"/>
      <c r="AG2409" s="20"/>
      <c r="AH2409" s="194" t="s">
        <v>114</v>
      </c>
      <c r="AI2409" s="195"/>
      <c r="AJ2409" s="196" t="s">
        <v>115</v>
      </c>
      <c r="AK2409" s="197"/>
      <c r="AL2409" s="20"/>
      <c r="AM2409" s="11" t="s">
        <v>138</v>
      </c>
      <c r="AN2409" s="13"/>
      <c r="AO2409" s="13" t="s">
        <v>137</v>
      </c>
      <c r="AP2409" s="15"/>
      <c r="AR2409" s="194" t="s">
        <v>117</v>
      </c>
      <c r="AS2409" s="195"/>
      <c r="AT2409" s="196" t="s">
        <v>118</v>
      </c>
      <c r="AU2409" s="197"/>
      <c r="AV2409" s="36"/>
      <c r="AW2409" s="11" t="s">
        <v>142</v>
      </c>
      <c r="AX2409" s="13"/>
      <c r="AY2409" s="13" t="s">
        <v>141</v>
      </c>
      <c r="AZ2409" s="15"/>
      <c r="BA2409" s="20"/>
      <c r="BB2409" s="194" t="s">
        <v>122</v>
      </c>
      <c r="BC2409" s="195"/>
      <c r="BD2409" s="196" t="s">
        <v>121</v>
      </c>
      <c r="BE2409" s="197"/>
      <c r="BF2409" s="36"/>
      <c r="BG2409" s="11" t="s">
        <v>145</v>
      </c>
      <c r="BH2409" s="13"/>
      <c r="BI2409" s="13" t="s">
        <v>146</v>
      </c>
      <c r="BJ2409" s="15"/>
      <c r="BK2409" s="36"/>
      <c r="BL2409" s="194" t="s">
        <v>125</v>
      </c>
      <c r="BM2409" s="195"/>
      <c r="BN2409" s="196" t="s">
        <v>126</v>
      </c>
      <c r="BO2409" s="197"/>
      <c r="BP2409" s="36"/>
      <c r="BQ2409" s="11" t="s">
        <v>150</v>
      </c>
      <c r="BR2409" s="13"/>
      <c r="BS2409" s="13" t="s">
        <v>149</v>
      </c>
      <c r="BT2409" s="15"/>
      <c r="BU2409" s="20"/>
      <c r="BV2409" s="194" t="s">
        <v>129</v>
      </c>
      <c r="BW2409" s="195"/>
      <c r="BX2409" s="196" t="s">
        <v>130</v>
      </c>
      <c r="BY2409" s="197"/>
      <c r="BZ2409" s="36"/>
      <c r="CA2409" s="11" t="s">
        <v>154</v>
      </c>
      <c r="CB2409" s="13"/>
      <c r="CC2409" s="13" t="s">
        <v>153</v>
      </c>
      <c r="CD2409" s="15"/>
      <c r="CE2409" s="36"/>
      <c r="CF2409" s="194" t="s">
        <v>134</v>
      </c>
      <c r="CG2409" s="195"/>
      <c r="CH2409" s="196" t="s">
        <v>133</v>
      </c>
      <c r="CI2409" s="197"/>
      <c r="CK2409" s="11" t="s">
        <v>159</v>
      </c>
      <c r="CL2409" s="13"/>
      <c r="CM2409" s="13" t="s">
        <v>158</v>
      </c>
      <c r="CN2409" s="15"/>
      <c r="CP2409" s="109" t="s">
        <v>161</v>
      </c>
      <c r="CQ2409" s="110"/>
      <c r="CR2409" s="111" t="s">
        <v>162</v>
      </c>
      <c r="CS2409" s="112"/>
      <c r="CU2409" s="38" t="s">
        <v>29</v>
      </c>
      <c r="CW2409" s="55" t="s">
        <v>47</v>
      </c>
    </row>
    <row r="2410" spans="1:101" ht="18" customHeight="1" thickTop="1" thickBot="1">
      <c r="D2410" s="16">
        <v>0</v>
      </c>
      <c r="E2410" s="17">
        <f t="shared" ref="E2410" si="25624">$B2407*$E$4</f>
        <v>6.3529439999999999</v>
      </c>
      <c r="F2410" s="18">
        <v>1</v>
      </c>
      <c r="G2410" s="19">
        <v>0</v>
      </c>
      <c r="H2410" s="10"/>
      <c r="I2410" s="16">
        <v>0</v>
      </c>
      <c r="J2410" s="17">
        <v>0</v>
      </c>
      <c r="K2410" s="18">
        <v>1</v>
      </c>
      <c r="L2410" s="19">
        <v>0</v>
      </c>
      <c r="N2410" s="1">
        <f t="shared" ref="N2410" si="25625">D2410*I2407+F2410*I2410-E2410*J2407-G2410*J2410</f>
        <v>0</v>
      </c>
      <c r="O2410" s="4">
        <f t="shared" ref="O2410" si="25626">(D2410*J2407+E2410*I2407+F2410*J2410+G2410*I2410)</f>
        <v>6.3529439999999999</v>
      </c>
      <c r="P2410" s="2">
        <f t="shared" ref="P2410" si="25627">D2410*K2407+F2410*K2410-E2410*L2407-G2410*L2410</f>
        <v>-69.714060604928008</v>
      </c>
      <c r="Q2410" s="3">
        <f t="shared" ref="Q2410" si="25628">(D2410*L2407+E2410*K2407+F2410*L2410+G2410*K2410)</f>
        <v>0</v>
      </c>
      <c r="S2410" s="16">
        <v>0</v>
      </c>
      <c r="T2410" s="17">
        <f t="shared" ref="T2410" si="25629">$B2407*$T$4</f>
        <v>14.074944</v>
      </c>
      <c r="U2410" s="18">
        <v>1</v>
      </c>
      <c r="V2410" s="19">
        <v>0</v>
      </c>
      <c r="W2410" s="20"/>
      <c r="X2410" s="1">
        <f t="shared" ref="X2410" si="25630">N2410*S2407+P2410*S2410-O2410*T2407-Q2410*T2410</f>
        <v>0</v>
      </c>
      <c r="Y2410" s="4">
        <f t="shared" ref="Y2410" si="25631">(N2410*T2407+O2410*S2407+P2410*T2410+Q2410*S2410)</f>
        <v>-974.8685550269679</v>
      </c>
      <c r="Z2410" s="2">
        <f t="shared" ref="Z2410" si="25632">N2410*U2407+P2410*U2410-O2410*V2407-Q2410*V2410</f>
        <v>-69.714060604928008</v>
      </c>
      <c r="AA2410" s="3">
        <f t="shared" ref="AA2410" si="25633">(N2410*V2407+O2410*U2407+P2410*V2410+Q2410*U2410)</f>
        <v>0</v>
      </c>
      <c r="AB2410" s="20"/>
      <c r="AC2410" s="16">
        <v>0</v>
      </c>
      <c r="AD2410" s="17">
        <v>0</v>
      </c>
      <c r="AE2410" s="18">
        <v>1</v>
      </c>
      <c r="AF2410" s="19">
        <v>0</v>
      </c>
      <c r="AG2410" s="20"/>
      <c r="AH2410" s="1">
        <f t="shared" ref="AH2410" si="25634">X2410*AC2407+Z2410*AC2410-Y2410*AD2407-AA2410*AD2410</f>
        <v>0</v>
      </c>
      <c r="AI2410" s="4">
        <f t="shared" ref="AI2410" si="25635">(X2410*AD2407+Y2410*AC2407+Z2410*AD2410+AA2410*AC2410)</f>
        <v>-974.8685550269679</v>
      </c>
      <c r="AJ2410" s="2">
        <f t="shared" ref="AJ2410" si="25636">X2410*AE2407+Z2410*AE2410-Y2410*AF2407-AA2410*AF2410</f>
        <v>12952.016623420503</v>
      </c>
      <c r="AK2410" s="3">
        <f t="shared" ref="AK2410" si="25637">(X2410*AF2407+Y2410*AE2407+Z2410*AF2410+AA2410*AE2410)</f>
        <v>0</v>
      </c>
      <c r="AL2410" s="20"/>
      <c r="AM2410" s="16">
        <v>0</v>
      </c>
      <c r="AN2410" s="17">
        <f t="shared" ref="AN2410" si="25638">$B2407*$AN$4</f>
        <v>14.864927999999999</v>
      </c>
      <c r="AO2410" s="18">
        <v>1</v>
      </c>
      <c r="AP2410" s="19">
        <v>0</v>
      </c>
      <c r="AR2410" s="1">
        <f t="shared" ref="AR2410" si="25639">AH2410*AM2407+AJ2410*AM2410-AI2410*AN2407-AK2410*AN2410</f>
        <v>0</v>
      </c>
      <c r="AS2410" s="4">
        <f t="shared" ref="AS2410" si="25640">(AH2410*AN2407+AI2410*AM2407+AJ2410*AN2410+AK2410*AM2410)</f>
        <v>191555.92600692189</v>
      </c>
      <c r="AT2410" s="2">
        <f t="shared" ref="AT2410" si="25641">AH2410*AO2407+AJ2410*AO2410-AI2410*AP2407-AK2410*AP2410</f>
        <v>12952.016623420503</v>
      </c>
      <c r="AU2410" s="3">
        <f t="shared" ref="AU2410" si="25642">(AH2410*AP2407+AI2410*AO2407+AJ2410*AP2410+AK2410*AO2410)</f>
        <v>0</v>
      </c>
      <c r="AV2410" s="20"/>
      <c r="AW2410" s="16">
        <v>0</v>
      </c>
      <c r="AX2410" s="17">
        <v>0</v>
      </c>
      <c r="AY2410" s="18">
        <v>1</v>
      </c>
      <c r="AZ2410" s="19">
        <v>0</v>
      </c>
      <c r="BA2410" s="20"/>
      <c r="BB2410" s="1">
        <f t="shared" ref="BB2410" si="25643">AR2410*AW2407+AT2410*AW2410-AS2410*AX2407-AU2410*AX2410</f>
        <v>0</v>
      </c>
      <c r="BC2410" s="4">
        <f t="shared" ref="BC2410" si="25644">(AR2410*AX2407+AS2410*AW2407+AT2410*AX2410+AU2410*AW2410)</f>
        <v>191555.92600692189</v>
      </c>
      <c r="BD2410" s="2">
        <f t="shared" ref="BD2410" si="25645">AR2410*AY2407+AT2410*AY2410-AS2410*AZ2407-AU2410*AZ2410</f>
        <v>-2545741.3236518097</v>
      </c>
      <c r="BE2410" s="3">
        <f t="shared" ref="BE2410" si="25646">(AR2410*AZ2407+AS2410*AY2407+AT2410*AZ2410+AU2410*AY2410)</f>
        <v>0</v>
      </c>
      <c r="BF2410" s="20"/>
      <c r="BG2410" s="16">
        <v>0</v>
      </c>
      <c r="BH2410" s="17">
        <f t="shared" ref="BH2410" si="25647">$B2407*$BH$4</f>
        <v>14.074944</v>
      </c>
      <c r="BI2410" s="18">
        <v>1</v>
      </c>
      <c r="BJ2410" s="19">
        <v>0</v>
      </c>
      <c r="BK2410" s="20"/>
      <c r="BL2410" s="1">
        <f t="shared" ref="BL2410" si="25648">BB2410*BG2407+BD2410*BG2410-BC2410*BH2407-BE2410*BH2410</f>
        <v>0</v>
      </c>
      <c r="BM2410" s="4">
        <f t="shared" ref="BM2410" si="25649">(BB2410*BH2407+BC2410*BG2407+BD2410*BH2410+BE2410*BG2410)</f>
        <v>-35639610.642878175</v>
      </c>
      <c r="BN2410" s="2">
        <f t="shared" ref="BN2410" si="25650">BB2410*BI2407+BD2410*BI2410-BC2410*BJ2407-BE2410*BJ2410</f>
        <v>-2545741.3236518097</v>
      </c>
      <c r="BO2410" s="3">
        <f t="shared" ref="BO2410" si="25651">(BB2410*BJ2407+BC2410*BI2407+BD2410*BJ2410+BE2410*BI2410)</f>
        <v>0</v>
      </c>
      <c r="BP2410" s="20"/>
      <c r="BQ2410" s="16">
        <v>0</v>
      </c>
      <c r="BR2410" s="17">
        <v>0</v>
      </c>
      <c r="BS2410" s="18">
        <v>1</v>
      </c>
      <c r="BT2410" s="19">
        <v>0</v>
      </c>
      <c r="BU2410" s="20"/>
      <c r="BV2410" s="1">
        <f t="shared" ref="BV2410" si="25652">BL2410*BQ2407+BN2410*BQ2410-BM2410*BR2407-BO2410*BR2410</f>
        <v>0</v>
      </c>
      <c r="BW2410" s="4">
        <f t="shared" ref="BW2410" si="25653">(BL2410*BR2407+BM2410*BQ2407+BN2410*BR2410+BO2410*BQ2410)</f>
        <v>-35639610.642878175</v>
      </c>
      <c r="BX2410" s="2">
        <f t="shared" ref="BX2410" si="25654">BL2410*BS2407+BN2410*BS2410-BM2410*BT2407-BO2410*BT2410</f>
        <v>394155628.45648861</v>
      </c>
      <c r="BY2410" s="3">
        <f t="shared" ref="BY2410" si="25655">(BL2410*BT2407+BM2410*BS2407+BN2410*BT2410+BO2410*BS2410)</f>
        <v>0</v>
      </c>
      <c r="BZ2410" s="20"/>
      <c r="CA2410" s="16">
        <v>0</v>
      </c>
      <c r="CB2410" s="17">
        <f t="shared" ref="CB2410" si="25656">$B2407*$CB$4</f>
        <v>6.3529439999999999</v>
      </c>
      <c r="CC2410" s="18">
        <v>1</v>
      </c>
      <c r="CD2410" s="19">
        <v>0</v>
      </c>
      <c r="CE2410" s="20"/>
      <c r="CF2410" s="1">
        <f t="shared" ref="CF2410" si="25657">BV2410*CA2407+BX2410*CA2410-BW2410*CB2407-BY2410*CB2410</f>
        <v>0</v>
      </c>
      <c r="CG2410" s="4">
        <f t="shared" ref="CG2410" si="25658">(BV2410*CB2407+BW2410*CA2407+BX2410*CB2410+BY2410*CA2410)</f>
        <v>2468409024.2260003</v>
      </c>
      <c r="CH2410" s="2">
        <f t="shared" ref="CH2410" si="25659">BV2410*CC2407+BX2410*CC2410-BW2410*CD2407-BY2410*CD2410</f>
        <v>394155628.45648861</v>
      </c>
      <c r="CI2410" s="3">
        <f t="shared" ref="CI2410" si="25660">(BV2410*CD2407+BW2410*CC2407+BX2410*CD2410+BY2410*CC2410)</f>
        <v>0</v>
      </c>
      <c r="CK2410" s="16">
        <f t="shared" ref="CK2410" si="25661">1/$CL$4</f>
        <v>1</v>
      </c>
      <c r="CL2410" s="17">
        <v>0</v>
      </c>
      <c r="CM2410" s="18">
        <v>1</v>
      </c>
      <c r="CN2410" s="19">
        <v>0</v>
      </c>
      <c r="CP2410" s="1">
        <f t="shared" ref="CP2410" si="25662">CF2410*CK2407+CH2410*CK2410-CG2410*CL2407-CI2410*CL2410</f>
        <v>394155628.45648861</v>
      </c>
      <c r="CQ2410" s="4">
        <f t="shared" ref="CQ2410" si="25663">(CF2410*CL2407+CG2410*CK2407+CH2410*CL2410+CI2410*CK2410)</f>
        <v>2468409024.2260003</v>
      </c>
      <c r="CR2410" s="2">
        <f t="shared" ref="CR2410" si="25664">CF2410*CM2407+CH2410*CM2410-CG2410*CN2407-CI2410*CN2410</f>
        <v>394155628.45648861</v>
      </c>
      <c r="CS2410" s="3">
        <f t="shared" ref="CS2410" si="25665">(CF2410*CN2407+CG2410*CM2407+CH2410*CN2410+CI2410*CM2410)</f>
        <v>0</v>
      </c>
      <c r="CU2410" s="39">
        <f t="shared" ref="CU2410" si="25666">(180/PI())*ATAN(-1*(CQ2407/CP2407))</f>
        <v>9.0724007387964214</v>
      </c>
      <c r="CW2410" s="56">
        <f t="shared" ref="CW2410" si="25667">20*LOG(((1-(10^(CU2407/20)^2)*(1-((1-CW2407)/(1+CW2407))^2))^0.5))</f>
        <v>0</v>
      </c>
    </row>
    <row r="2411" spans="1:101" ht="18" customHeight="1"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3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</row>
    <row r="2412" spans="1:101" ht="18" customHeight="1"/>
    <row r="2413" spans="1:101" ht="18" customHeight="1" thickBot="1">
      <c r="A2413" s="23"/>
      <c r="B2413" s="23"/>
      <c r="C2413" s="23"/>
      <c r="D2413" s="20" t="s">
        <v>6</v>
      </c>
      <c r="E2413" s="20"/>
      <c r="F2413" s="20"/>
      <c r="G2413" s="20"/>
      <c r="H2413" s="20"/>
      <c r="I2413" s="20" t="s">
        <v>7</v>
      </c>
      <c r="J2413" s="20"/>
      <c r="K2413" s="20"/>
      <c r="L2413" s="20"/>
      <c r="M2413" s="23"/>
      <c r="N2413" s="23"/>
      <c r="O2413" s="24" t="s">
        <v>8</v>
      </c>
      <c r="P2413" s="23"/>
      <c r="Q2413" s="23"/>
      <c r="R2413" s="23"/>
      <c r="S2413" s="20"/>
      <c r="T2413" s="20" t="s">
        <v>9</v>
      </c>
      <c r="U2413" s="23"/>
      <c r="V2413" s="23"/>
      <c r="W2413" s="23"/>
      <c r="X2413" s="23"/>
      <c r="Y2413" s="24" t="s">
        <v>10</v>
      </c>
      <c r="Z2413" s="23"/>
      <c r="AA2413" s="23"/>
      <c r="AB2413" s="23"/>
      <c r="AC2413" s="24" t="s">
        <v>11</v>
      </c>
      <c r="AD2413" s="20"/>
      <c r="AE2413" s="20"/>
      <c r="AF2413" s="20"/>
      <c r="AG2413" s="20"/>
      <c r="AH2413" s="23"/>
      <c r="AI2413" s="24" t="s">
        <v>12</v>
      </c>
      <c r="AJ2413" s="23"/>
      <c r="AK2413" s="23"/>
      <c r="AL2413" s="20"/>
      <c r="AM2413" s="24" t="s">
        <v>21</v>
      </c>
      <c r="AN2413" s="20"/>
      <c r="AO2413" s="23"/>
      <c r="AP2413" s="23"/>
      <c r="AQ2413" s="23"/>
      <c r="AR2413" s="23"/>
      <c r="AS2413" s="24" t="s">
        <v>87</v>
      </c>
      <c r="AT2413" s="23"/>
      <c r="AU2413" s="23"/>
      <c r="AV2413" s="23"/>
      <c r="AW2413" s="24" t="s">
        <v>22</v>
      </c>
      <c r="AX2413" s="20"/>
      <c r="AY2413" s="20"/>
      <c r="AZ2413" s="20"/>
      <c r="BA2413" s="20"/>
      <c r="BB2413" s="23"/>
      <c r="BC2413" s="24" t="s">
        <v>13</v>
      </c>
      <c r="BD2413" s="23"/>
      <c r="BE2413" s="23"/>
      <c r="BF2413" s="23"/>
      <c r="BG2413" s="24" t="s">
        <v>23</v>
      </c>
      <c r="BH2413" s="20"/>
      <c r="BI2413" s="23"/>
      <c r="BJ2413" s="23"/>
      <c r="BK2413" s="23"/>
      <c r="BL2413" s="23"/>
      <c r="BM2413" s="24" t="s">
        <v>24</v>
      </c>
      <c r="BN2413" s="23"/>
      <c r="BO2413" s="23"/>
      <c r="BP2413" s="23"/>
      <c r="BQ2413" s="24" t="s">
        <v>22</v>
      </c>
      <c r="BR2413" s="20"/>
      <c r="BS2413" s="20"/>
      <c r="BT2413" s="20"/>
      <c r="BU2413" s="20"/>
      <c r="BV2413" s="23"/>
      <c r="BW2413" s="24" t="s">
        <v>25</v>
      </c>
      <c r="BX2413" s="23"/>
      <c r="BY2413" s="23"/>
      <c r="BZ2413" s="23"/>
      <c r="CA2413" s="24" t="s">
        <v>23</v>
      </c>
      <c r="CB2413" s="20"/>
      <c r="CC2413" s="23"/>
      <c r="CD2413" s="23"/>
      <c r="CE2413" s="23"/>
      <c r="CF2413" s="23"/>
      <c r="CG2413" s="24" t="s">
        <v>88</v>
      </c>
      <c r="CH2413" s="23"/>
      <c r="CI2413" s="23"/>
      <c r="CJ2413" s="23"/>
      <c r="CK2413" s="24" t="s">
        <v>155</v>
      </c>
      <c r="CL2413" s="24"/>
      <c r="CM2413" s="23"/>
      <c r="CN2413" s="23"/>
      <c r="CO2413" s="23"/>
      <c r="CP2413" s="23"/>
      <c r="CQ2413" s="24" t="s">
        <v>89</v>
      </c>
      <c r="CR2413" s="23"/>
      <c r="CS2413" s="23"/>
    </row>
    <row r="2414" spans="1:101" ht="18" customHeight="1" thickBot="1">
      <c r="A2414" s="23"/>
      <c r="B2414" s="33"/>
      <c r="C2414" s="23"/>
      <c r="D2414" s="7" t="s">
        <v>99</v>
      </c>
      <c r="E2414" s="8"/>
      <c r="F2414" s="8" t="s">
        <v>100</v>
      </c>
      <c r="G2414" s="9"/>
      <c r="H2414" s="10"/>
      <c r="I2414" s="7" t="s">
        <v>103</v>
      </c>
      <c r="J2414" s="8"/>
      <c r="K2414" s="8" t="s">
        <v>104</v>
      </c>
      <c r="L2414" s="9"/>
      <c r="M2414" s="23"/>
      <c r="N2414" s="194" t="s">
        <v>74</v>
      </c>
      <c r="O2414" s="195"/>
      <c r="P2414" s="196" t="s">
        <v>75</v>
      </c>
      <c r="Q2414" s="197"/>
      <c r="R2414" s="23"/>
      <c r="S2414" s="7" t="s">
        <v>2</v>
      </c>
      <c r="T2414" s="8"/>
      <c r="U2414" s="8" t="s">
        <v>3</v>
      </c>
      <c r="V2414" s="9"/>
      <c r="W2414" s="20"/>
      <c r="X2414" s="194" t="s">
        <v>108</v>
      </c>
      <c r="Y2414" s="195"/>
      <c r="Z2414" s="196" t="s">
        <v>109</v>
      </c>
      <c r="AA2414" s="197"/>
      <c r="AB2414" s="20"/>
      <c r="AC2414" s="7" t="s">
        <v>107</v>
      </c>
      <c r="AD2414" s="8"/>
      <c r="AE2414" s="8" t="s">
        <v>14</v>
      </c>
      <c r="AF2414" s="9"/>
      <c r="AG2414" s="20"/>
      <c r="AH2414" s="194" t="s">
        <v>112</v>
      </c>
      <c r="AI2414" s="195"/>
      <c r="AJ2414" s="196" t="s">
        <v>113</v>
      </c>
      <c r="AK2414" s="197"/>
      <c r="AL2414" s="20"/>
      <c r="AM2414" s="106" t="s">
        <v>135</v>
      </c>
      <c r="AN2414" s="107"/>
      <c r="AO2414" s="107" t="s">
        <v>136</v>
      </c>
      <c r="AP2414" s="108"/>
      <c r="AQ2414" s="23"/>
      <c r="AR2414" s="194" t="s">
        <v>116</v>
      </c>
      <c r="AS2414" s="195"/>
      <c r="AT2414" s="196" t="s">
        <v>0</v>
      </c>
      <c r="AU2414" s="197"/>
      <c r="AV2414" s="36"/>
      <c r="AW2414" s="7" t="s">
        <v>139</v>
      </c>
      <c r="AX2414" s="8"/>
      <c r="AY2414" s="8" t="s">
        <v>140</v>
      </c>
      <c r="AZ2414" s="9"/>
      <c r="BA2414" s="20"/>
      <c r="BB2414" s="194" t="s">
        <v>119</v>
      </c>
      <c r="BC2414" s="195"/>
      <c r="BD2414" s="196" t="s">
        <v>120</v>
      </c>
      <c r="BE2414" s="197"/>
      <c r="BF2414" s="36"/>
      <c r="BG2414" s="190" t="s">
        <v>143</v>
      </c>
      <c r="BH2414" s="191"/>
      <c r="BI2414" s="192" t="s">
        <v>144</v>
      </c>
      <c r="BJ2414" s="193"/>
      <c r="BK2414" s="36"/>
      <c r="BL2414" s="194" t="s">
        <v>123</v>
      </c>
      <c r="BM2414" s="195"/>
      <c r="BN2414" s="196" t="s">
        <v>124</v>
      </c>
      <c r="BO2414" s="197"/>
      <c r="BP2414" s="36"/>
      <c r="BQ2414" s="7" t="s">
        <v>147</v>
      </c>
      <c r="BR2414" s="8"/>
      <c r="BS2414" s="8" t="s">
        <v>148</v>
      </c>
      <c r="BT2414" s="9"/>
      <c r="BU2414" s="20"/>
      <c r="BV2414" s="194" t="s">
        <v>127</v>
      </c>
      <c r="BW2414" s="195"/>
      <c r="BX2414" s="196" t="s">
        <v>128</v>
      </c>
      <c r="BY2414" s="197"/>
      <c r="BZ2414" s="36"/>
      <c r="CA2414" s="7" t="s">
        <v>151</v>
      </c>
      <c r="CB2414" s="8"/>
      <c r="CC2414" s="8" t="s">
        <v>152</v>
      </c>
      <c r="CD2414" s="9"/>
      <c r="CE2414" s="36"/>
      <c r="CF2414" s="194" t="s">
        <v>131</v>
      </c>
      <c r="CG2414" s="195"/>
      <c r="CH2414" s="196" t="s">
        <v>132</v>
      </c>
      <c r="CI2414" s="197"/>
      <c r="CJ2414" s="23"/>
      <c r="CK2414" s="7" t="s">
        <v>156</v>
      </c>
      <c r="CL2414" s="8"/>
      <c r="CM2414" s="8" t="s">
        <v>157</v>
      </c>
      <c r="CN2414" s="9"/>
      <c r="CO2414" s="23"/>
      <c r="CP2414" s="194" t="s">
        <v>160</v>
      </c>
      <c r="CQ2414" s="195"/>
      <c r="CR2414" s="196" t="s">
        <v>132</v>
      </c>
      <c r="CS2414" s="197"/>
      <c r="CU2414" s="26" t="s">
        <v>15</v>
      </c>
      <c r="CW2414" s="52" t="s">
        <v>46</v>
      </c>
    </row>
    <row r="2415" spans="1:101" ht="18" customHeight="1" thickTop="1" thickBot="1">
      <c r="B2415" s="34">
        <v>7.9</v>
      </c>
      <c r="D2415" s="11">
        <v>1</v>
      </c>
      <c r="E2415" s="12">
        <v>0</v>
      </c>
      <c r="F2415" s="13">
        <v>0</v>
      </c>
      <c r="G2415" s="14">
        <v>0</v>
      </c>
      <c r="H2415" s="10"/>
      <c r="I2415" s="11">
        <v>1</v>
      </c>
      <c r="J2415" s="12">
        <v>0</v>
      </c>
      <c r="K2415" s="13">
        <v>0</v>
      </c>
      <c r="L2415" s="40">
        <f t="shared" ref="L2415" si="25668">$B2415*$J$4</f>
        <v>11.273616000000001</v>
      </c>
      <c r="N2415" s="1">
        <f t="shared" ref="N2415" si="25669">D2415*I2415+F2415*I2418-E2415*J2415-G2415*J2418</f>
        <v>1</v>
      </c>
      <c r="O2415" s="4">
        <f t="shared" ref="O2415" si="25670">(D2415*J2415+E2415*I2415+F2415*J2418+G2415*I2418)</f>
        <v>0</v>
      </c>
      <c r="P2415" s="2">
        <f t="shared" ref="P2415" si="25671">D2415*K2415+F2415*K2418-E2415*L2415-G2415*L2418</f>
        <v>0</v>
      </c>
      <c r="Q2415" s="3">
        <f t="shared" ref="Q2415" si="25672">(D2415*L2415+E2415*K2415+F2415*L2418+G2415*K2418)</f>
        <v>11.273616000000001</v>
      </c>
      <c r="S2415" s="11">
        <v>1</v>
      </c>
      <c r="T2415" s="12">
        <v>0</v>
      </c>
      <c r="U2415" s="13">
        <v>0</v>
      </c>
      <c r="V2415" s="13">
        <v>0</v>
      </c>
      <c r="W2415" s="20"/>
      <c r="X2415" s="1">
        <f t="shared" ref="X2415" si="25673">N2415*S2415+P2415*S2418-O2415*T2415-Q2415*T2418</f>
        <v>-159.70981533747201</v>
      </c>
      <c r="Y2415" s="4">
        <f t="shared" ref="Y2415" si="25674">(N2415*T2415+O2415*S2415+P2415*T2418+Q2415*S2418)</f>
        <v>0</v>
      </c>
      <c r="Z2415" s="2">
        <f t="shared" ref="Z2415" si="25675">N2415*U2415+P2415*U2418-O2415*V2415-Q2415*V2418</f>
        <v>0</v>
      </c>
      <c r="AA2415" s="3">
        <f t="shared" ref="AA2415" si="25676">(N2415*V2415+O2415*U2415+P2415*V2418+Q2415*U2418)</f>
        <v>11.273616000000001</v>
      </c>
      <c r="AB2415" s="20"/>
      <c r="AC2415" s="11">
        <v>1</v>
      </c>
      <c r="AD2415" s="12">
        <v>0</v>
      </c>
      <c r="AE2415" s="13">
        <v>0</v>
      </c>
      <c r="AF2415" s="40">
        <f t="shared" ref="AF2415" si="25677">$B2415*$AD$4</f>
        <v>13.528671000000001</v>
      </c>
      <c r="AG2415" s="20"/>
      <c r="AH2415" s="1">
        <f t="shared" ref="AH2415" si="25678">X2415*AC2415+Z2415*AC2418-Y2415*AD2415-AA2415*AD2418</f>
        <v>-159.70981533747201</v>
      </c>
      <c r="AI2415" s="4">
        <f t="shared" ref="AI2415" si="25679">(X2415*AD2415+Y2415*AC2415+Z2415*AD2418+AA2415*AC2418)</f>
        <v>0</v>
      </c>
      <c r="AJ2415" s="2">
        <f t="shared" ref="AJ2415" si="25680">X2415*AE2415+Z2415*AE2418-Y2415*AF2415-AA2415*AF2418</f>
        <v>0</v>
      </c>
      <c r="AK2415" s="3">
        <f t="shared" ref="AK2415" si="25681">(X2415*AF2415+Y2415*AE2415+Z2415*AF2418+AA2415*AE2418)</f>
        <v>-2149.3879311714131</v>
      </c>
      <c r="AL2415" s="20"/>
      <c r="AM2415" s="11">
        <v>1</v>
      </c>
      <c r="AN2415" s="12">
        <v>0</v>
      </c>
      <c r="AO2415" s="13">
        <v>0</v>
      </c>
      <c r="AP2415" s="14">
        <v>0</v>
      </c>
      <c r="AR2415" s="1">
        <f t="shared" ref="AR2415" si="25682">AH2415*AM2415+AJ2415*AM2418-AI2415*AN2415-AK2415*AN2418</f>
        <v>32200.408779965463</v>
      </c>
      <c r="AS2415" s="4">
        <f t="shared" ref="AS2415" si="25683">(AH2415*AN2415+AI2415*AM2415+AJ2415*AN2418+AK2415*AM2418)</f>
        <v>0</v>
      </c>
      <c r="AT2415" s="2">
        <f t="shared" ref="AT2415" si="25684">AH2415*AO2415+AJ2415*AO2418-AI2415*AP2415-AK2415*AP2418</f>
        <v>0</v>
      </c>
      <c r="AU2415" s="3">
        <f t="shared" ref="AU2415" si="25685">(AH2415*AP2415+AI2415*AO2415+AJ2415*AP2418+AK2415*AO2418)</f>
        <v>-2149.3879311714131</v>
      </c>
      <c r="AV2415" s="20"/>
      <c r="AW2415" s="11">
        <v>1</v>
      </c>
      <c r="AX2415" s="12">
        <v>0</v>
      </c>
      <c r="AY2415" s="13">
        <v>0</v>
      </c>
      <c r="AZ2415" s="40">
        <f t="shared" ref="AZ2415" si="25686">$B2415*$AX$4</f>
        <v>13.528671000000001</v>
      </c>
      <c r="BA2415" s="20"/>
      <c r="BB2415" s="1">
        <f t="shared" ref="BB2415" si="25687">AR2415*AW2415+AT2415*AW2418-AS2415*AX2415-AU2415*AX2418</f>
        <v>32200.408779965463</v>
      </c>
      <c r="BC2415" s="4">
        <f t="shared" ref="BC2415" si="25688">(AR2415*AX2415+AS2415*AW2415+AT2415*AX2418+AU2415*AW2418)</f>
        <v>0</v>
      </c>
      <c r="BD2415" s="2">
        <f t="shared" ref="BD2415" si="25689">AR2415*AY2415+AT2415*AY2418-AS2415*AZ2415-AU2415*AZ2418</f>
        <v>0</v>
      </c>
      <c r="BE2415" s="3">
        <f t="shared" ref="BE2415" si="25690">(AR2415*AZ2415+AS2415*AY2415+AT2415*AZ2418+AU2415*AY2418)</f>
        <v>433479.34851849277</v>
      </c>
      <c r="BF2415" s="20"/>
      <c r="BG2415" s="11">
        <v>1</v>
      </c>
      <c r="BH2415" s="12">
        <v>0</v>
      </c>
      <c r="BI2415" s="13">
        <v>0</v>
      </c>
      <c r="BJ2415" s="14">
        <v>0</v>
      </c>
      <c r="BK2415" s="20"/>
      <c r="BL2415" s="1">
        <f t="shared" ref="BL2415" si="25691">BB2415*BG2415+BD2415*BG2418-BC2415*BH2415-BE2415*BH2418</f>
        <v>-6147217.6282557677</v>
      </c>
      <c r="BM2415" s="4">
        <f t="shared" ref="BM2415" si="25692">(BB2415*BH2415+BC2415*BG2415+BD2415*BH2418+BE2415*BG2418)</f>
        <v>0</v>
      </c>
      <c r="BN2415" s="2">
        <f t="shared" ref="BN2415" si="25693">BB2415*BI2415+BD2415*BI2418-BC2415*BJ2415-BE2415*BJ2418</f>
        <v>0</v>
      </c>
      <c r="BO2415" s="3">
        <f t="shared" ref="BO2415" si="25694">(BB2415*BJ2415+BC2415*BI2415+BD2415*BJ2418+BE2415*BI2418)</f>
        <v>433479.34851849277</v>
      </c>
      <c r="BP2415" s="20"/>
      <c r="BQ2415" s="11">
        <v>1</v>
      </c>
      <c r="BR2415" s="12">
        <v>0</v>
      </c>
      <c r="BS2415" s="13">
        <v>0</v>
      </c>
      <c r="BT2415" s="40">
        <f t="shared" ref="BT2415" si="25695">$B2415*BR$4</f>
        <v>11.273616000000001</v>
      </c>
      <c r="BU2415" s="20"/>
      <c r="BV2415" s="1">
        <f t="shared" ref="BV2415" si="25696">BL2415*BQ2415+BN2415*BQ2418-BM2415*BR2415-BO2415*BR2418</f>
        <v>-6147217.6282557677</v>
      </c>
      <c r="BW2415" s="4">
        <f t="shared" ref="BW2415" si="25697">(BL2415*BR2415+BM2415*BQ2415+BN2415*BR2418+BO2415*BQ2418)</f>
        <v>0</v>
      </c>
      <c r="BX2415" s="2">
        <f t="shared" ref="BX2415" si="25698">BL2415*BS2415+BN2415*BS2418-BM2415*BT2415-BO2415*BT2418</f>
        <v>0</v>
      </c>
      <c r="BY2415" s="3">
        <f t="shared" ref="BY2415" si="25699">(BL2415*BT2415+BM2415*BS2415+BN2415*BT2418+BO2415*BS2418)</f>
        <v>-68867891.66086778</v>
      </c>
      <c r="BZ2415" s="20"/>
      <c r="CA2415" s="11">
        <v>1</v>
      </c>
      <c r="CB2415" s="12">
        <v>0</v>
      </c>
      <c r="CC2415" s="13">
        <v>0</v>
      </c>
      <c r="CD2415" s="14">
        <v>0</v>
      </c>
      <c r="CE2415" s="20"/>
      <c r="CF2415" s="1">
        <f t="shared" ref="CF2415" si="25700">BV2415*CA2415+BX2415*CA2418-BW2415*CB2415-BY2415*CB2418</f>
        <v>436975793.53129858</v>
      </c>
      <c r="CG2415" s="4">
        <f t="shared" ref="CG2415" si="25701">(BV2415*CB2415+BW2415*CA2415+BX2415*CB2418+BY2415*CA2418)</f>
        <v>0</v>
      </c>
      <c r="CH2415" s="2">
        <f t="shared" ref="CH2415" si="25702">BV2415*CC2415+BX2415*CC2418-BW2415*CD2415-BY2415*CD2418</f>
        <v>0</v>
      </c>
      <c r="CI2415" s="3">
        <f t="shared" ref="CI2415" si="25703">(BV2415*CD2415+BW2415*CC2415+BX2415*CD2418+BY2415*CC2418)</f>
        <v>-68867891.66086778</v>
      </c>
      <c r="CJ2415" s="28"/>
      <c r="CK2415" s="11">
        <v>1</v>
      </c>
      <c r="CL2415" s="12">
        <v>0</v>
      </c>
      <c r="CM2415" s="13">
        <v>0</v>
      </c>
      <c r="CN2415" s="14">
        <v>0</v>
      </c>
      <c r="CP2415" s="1">
        <f t="shared" ref="CP2415" si="25704">CF2415*CK2415+CH2415*CK2418-CG2415*CL2415-CI2415*CL2418</f>
        <v>436975793.53129858</v>
      </c>
      <c r="CQ2415" s="4">
        <f t="shared" ref="CQ2415" si="25705">(CF2415*CL2415+CG2415*CK2415+CH2415*CL2418+CI2415*CK2418)</f>
        <v>-68867891.66086778</v>
      </c>
      <c r="CR2415" s="2">
        <f t="shared" ref="CR2415" si="25706">CF2415*CM2415+CH2415*CM2418-CG2415*CN2415-CI2415*CN2418</f>
        <v>0</v>
      </c>
      <c r="CS2415" s="3">
        <f t="shared" ref="CS2415" si="25707">(CF2415*CN2415+CG2415*CM2415+CH2415*CN2418+CI2415*CM2418)</f>
        <v>-68867891.66086778</v>
      </c>
      <c r="CU2415" s="29">
        <f t="shared" ref="CU2415" si="25708">20*LOG(((1+$CL$4)/$CL$4)/((CP2415+CP2418)^2+(CQ2415+CQ2418)^2)^0.5)</f>
        <v>-183.05046499107829</v>
      </c>
      <c r="CW2415" s="53">
        <f t="shared" ref="CW2415" si="25709">((CP2415^2+CQ2415^2)^0.5)/((CP2418^2+CQ2418^2)^0.5)</f>
        <v>0.15760115933271965</v>
      </c>
    </row>
    <row r="2416" spans="1:101" ht="18" customHeight="1" thickBot="1">
      <c r="D2416" s="11"/>
      <c r="E2416" s="13"/>
      <c r="F2416" s="13"/>
      <c r="G2416" s="15"/>
      <c r="H2416" s="10"/>
      <c r="I2416" s="11"/>
      <c r="J2416" s="13"/>
      <c r="K2416" s="13"/>
      <c r="L2416" s="15"/>
      <c r="N2416" s="5"/>
      <c r="Q2416" s="6"/>
      <c r="S2416" s="11"/>
      <c r="T2416" s="13"/>
      <c r="U2416" s="13"/>
      <c r="V2416" s="15"/>
      <c r="W2416" s="20"/>
      <c r="X2416" s="5"/>
      <c r="AA2416" s="6"/>
      <c r="AB2416" s="20"/>
      <c r="AC2416" s="11"/>
      <c r="AD2416" s="13"/>
      <c r="AE2416" s="13"/>
      <c r="AF2416" s="15"/>
      <c r="AG2416" s="20"/>
      <c r="AH2416" s="5"/>
      <c r="AK2416" s="6"/>
      <c r="AL2416" s="20"/>
      <c r="AM2416" s="11"/>
      <c r="AN2416" s="13"/>
      <c r="AO2416" s="13"/>
      <c r="AP2416" s="15"/>
      <c r="AR2416" s="5"/>
      <c r="AU2416" s="6"/>
      <c r="AW2416" s="11"/>
      <c r="AX2416" s="13"/>
      <c r="AY2416" s="13"/>
      <c r="AZ2416" s="15"/>
      <c r="BA2416" s="20"/>
      <c r="BB2416" s="5"/>
      <c r="BE2416" s="6"/>
      <c r="BG2416" s="11"/>
      <c r="BH2416" s="13"/>
      <c r="BI2416" s="13"/>
      <c r="BJ2416" s="15"/>
      <c r="BL2416" s="5"/>
      <c r="BO2416" s="6"/>
      <c r="BQ2416" s="11"/>
      <c r="BR2416" s="13"/>
      <c r="BS2416" s="13"/>
      <c r="BT2416" s="15"/>
      <c r="BU2416" s="20"/>
      <c r="BV2416" s="5"/>
      <c r="BY2416" s="6"/>
      <c r="CA2416" s="11"/>
      <c r="CB2416" s="13"/>
      <c r="CC2416" s="13"/>
      <c r="CD2416" s="15"/>
      <c r="CF2416" s="5"/>
      <c r="CI2416" s="6"/>
      <c r="CK2416" s="11"/>
      <c r="CL2416" s="13"/>
      <c r="CM2416" s="13"/>
      <c r="CN2416" s="15"/>
      <c r="CP2416" s="5"/>
      <c r="CS2416" s="6"/>
      <c r="CW2416" s="54"/>
    </row>
    <row r="2417" spans="1:101" ht="18" customHeight="1" thickBot="1">
      <c r="D2417" s="11" t="s">
        <v>101</v>
      </c>
      <c r="E2417" s="13"/>
      <c r="F2417" s="13" t="s">
        <v>102</v>
      </c>
      <c r="G2417" s="15"/>
      <c r="H2417" s="10"/>
      <c r="I2417" s="11" t="s">
        <v>106</v>
      </c>
      <c r="J2417" s="13"/>
      <c r="K2417" s="13" t="s">
        <v>105</v>
      </c>
      <c r="L2417" s="15"/>
      <c r="N2417" s="194" t="s">
        <v>16</v>
      </c>
      <c r="O2417" s="195"/>
      <c r="P2417" s="196" t="s">
        <v>17</v>
      </c>
      <c r="Q2417" s="197"/>
      <c r="S2417" s="11" t="s">
        <v>4</v>
      </c>
      <c r="T2417" s="13"/>
      <c r="U2417" s="13" t="s">
        <v>5</v>
      </c>
      <c r="V2417" s="15"/>
      <c r="W2417" s="20"/>
      <c r="X2417" s="194" t="s">
        <v>111</v>
      </c>
      <c r="Y2417" s="195"/>
      <c r="Z2417" s="196" t="s">
        <v>110</v>
      </c>
      <c r="AA2417" s="197"/>
      <c r="AB2417" s="20"/>
      <c r="AC2417" s="11" t="s">
        <v>18</v>
      </c>
      <c r="AD2417" s="13"/>
      <c r="AE2417" s="13" t="s">
        <v>19</v>
      </c>
      <c r="AF2417" s="15"/>
      <c r="AG2417" s="20"/>
      <c r="AH2417" s="194" t="s">
        <v>114</v>
      </c>
      <c r="AI2417" s="195"/>
      <c r="AJ2417" s="196" t="s">
        <v>115</v>
      </c>
      <c r="AK2417" s="197"/>
      <c r="AL2417" s="20"/>
      <c r="AM2417" s="11" t="s">
        <v>138</v>
      </c>
      <c r="AN2417" s="13"/>
      <c r="AO2417" s="13" t="s">
        <v>137</v>
      </c>
      <c r="AP2417" s="15"/>
      <c r="AR2417" s="194" t="s">
        <v>117</v>
      </c>
      <c r="AS2417" s="195"/>
      <c r="AT2417" s="196" t="s">
        <v>118</v>
      </c>
      <c r="AU2417" s="197"/>
      <c r="AV2417" s="36"/>
      <c r="AW2417" s="11" t="s">
        <v>142</v>
      </c>
      <c r="AX2417" s="13"/>
      <c r="AY2417" s="13" t="s">
        <v>141</v>
      </c>
      <c r="AZ2417" s="15"/>
      <c r="BA2417" s="20"/>
      <c r="BB2417" s="194" t="s">
        <v>122</v>
      </c>
      <c r="BC2417" s="195"/>
      <c r="BD2417" s="196" t="s">
        <v>121</v>
      </c>
      <c r="BE2417" s="197"/>
      <c r="BF2417" s="36"/>
      <c r="BG2417" s="11" t="s">
        <v>145</v>
      </c>
      <c r="BH2417" s="13"/>
      <c r="BI2417" s="13" t="s">
        <v>146</v>
      </c>
      <c r="BJ2417" s="15"/>
      <c r="BK2417" s="36"/>
      <c r="BL2417" s="194" t="s">
        <v>125</v>
      </c>
      <c r="BM2417" s="195"/>
      <c r="BN2417" s="196" t="s">
        <v>126</v>
      </c>
      <c r="BO2417" s="197"/>
      <c r="BP2417" s="36"/>
      <c r="BQ2417" s="11" t="s">
        <v>150</v>
      </c>
      <c r="BR2417" s="13"/>
      <c r="BS2417" s="13" t="s">
        <v>149</v>
      </c>
      <c r="BT2417" s="15"/>
      <c r="BU2417" s="20"/>
      <c r="BV2417" s="194" t="s">
        <v>129</v>
      </c>
      <c r="BW2417" s="195"/>
      <c r="BX2417" s="196" t="s">
        <v>130</v>
      </c>
      <c r="BY2417" s="197"/>
      <c r="BZ2417" s="36"/>
      <c r="CA2417" s="11" t="s">
        <v>154</v>
      </c>
      <c r="CB2417" s="13"/>
      <c r="CC2417" s="13" t="s">
        <v>153</v>
      </c>
      <c r="CD2417" s="15"/>
      <c r="CE2417" s="36"/>
      <c r="CF2417" s="194" t="s">
        <v>134</v>
      </c>
      <c r="CG2417" s="195"/>
      <c r="CH2417" s="196" t="s">
        <v>133</v>
      </c>
      <c r="CI2417" s="197"/>
      <c r="CK2417" s="11" t="s">
        <v>159</v>
      </c>
      <c r="CL2417" s="13"/>
      <c r="CM2417" s="13" t="s">
        <v>158</v>
      </c>
      <c r="CN2417" s="15"/>
      <c r="CP2417" s="109" t="s">
        <v>161</v>
      </c>
      <c r="CQ2417" s="110"/>
      <c r="CR2417" s="111" t="s">
        <v>162</v>
      </c>
      <c r="CS2417" s="112"/>
      <c r="CU2417" s="38" t="s">
        <v>29</v>
      </c>
      <c r="CW2417" s="55" t="s">
        <v>47</v>
      </c>
    </row>
    <row r="2418" spans="1:101" ht="18" customHeight="1" thickTop="1" thickBot="1">
      <c r="D2418" s="16">
        <v>0</v>
      </c>
      <c r="E2418" s="17">
        <f t="shared" ref="E2418" si="25710">$B2415*$E$4</f>
        <v>6.4343919999999999</v>
      </c>
      <c r="F2418" s="18">
        <v>1</v>
      </c>
      <c r="G2418" s="19">
        <v>0</v>
      </c>
      <c r="H2418" s="10"/>
      <c r="I2418" s="16">
        <v>0</v>
      </c>
      <c r="J2418" s="17">
        <v>0</v>
      </c>
      <c r="K2418" s="18">
        <v>1</v>
      </c>
      <c r="L2418" s="19">
        <v>0</v>
      </c>
      <c r="N2418" s="1">
        <f t="shared" ref="N2418" si="25711">D2418*I2415+F2418*I2418-E2418*J2415-G2418*J2418</f>
        <v>0</v>
      </c>
      <c r="O2418" s="4">
        <f t="shared" ref="O2418" si="25712">(D2418*J2415+E2418*I2415+F2418*J2418+G2418*I2418)</f>
        <v>6.4343919999999999</v>
      </c>
      <c r="P2418" s="2">
        <f t="shared" ref="P2418" si="25713">D2418*K2415+F2418*K2418-E2418*L2415-G2418*L2418</f>
        <v>-71.538864601472</v>
      </c>
      <c r="Q2418" s="3">
        <f t="shared" ref="Q2418" si="25714">(D2418*L2415+E2418*K2415+F2418*L2418+G2418*K2418)</f>
        <v>0</v>
      </c>
      <c r="S2418" s="16">
        <v>0</v>
      </c>
      <c r="T2418" s="17">
        <f t="shared" ref="T2418" si="25715">$B2415*$T$4</f>
        <v>14.255392000000001</v>
      </c>
      <c r="U2418" s="18">
        <v>1</v>
      </c>
      <c r="V2418" s="19">
        <v>0</v>
      </c>
      <c r="W2418" s="20"/>
      <c r="X2418" s="1">
        <f t="shared" ref="X2418" si="25716">N2418*S2415+P2418*S2418-O2418*T2415-Q2418*T2418</f>
        <v>0</v>
      </c>
      <c r="Y2418" s="4">
        <f t="shared" ref="Y2418" si="25717">(N2418*T2415+O2418*S2415+P2418*T2418+Q2418*S2418)</f>
        <v>-1013.3801661289071</v>
      </c>
      <c r="Z2418" s="2">
        <f t="shared" ref="Z2418" si="25718">N2418*U2415+P2418*U2418-O2418*V2415-Q2418*V2418</f>
        <v>-71.538864601472</v>
      </c>
      <c r="AA2418" s="3">
        <f t="shared" ref="AA2418" si="25719">(N2418*V2415+O2418*U2415+P2418*V2418+Q2418*U2418)</f>
        <v>0</v>
      </c>
      <c r="AB2418" s="20"/>
      <c r="AC2418" s="16">
        <v>0</v>
      </c>
      <c r="AD2418" s="17">
        <v>0</v>
      </c>
      <c r="AE2418" s="18">
        <v>1</v>
      </c>
      <c r="AF2418" s="19">
        <v>0</v>
      </c>
      <c r="AG2418" s="20"/>
      <c r="AH2418" s="1">
        <f t="shared" ref="AH2418" si="25720">X2418*AC2415+Z2418*AC2418-Y2418*AD2415-AA2418*AD2418</f>
        <v>0</v>
      </c>
      <c r="AI2418" s="4">
        <f t="shared" ref="AI2418" si="25721">(X2418*AD2415+Y2418*AC2415+Z2418*AD2418+AA2418*AC2418)</f>
        <v>-1013.3801661289071</v>
      </c>
      <c r="AJ2418" s="2">
        <f t="shared" ref="AJ2418" si="25722">X2418*AE2415+Z2418*AE2418-Y2418*AF2415-AA2418*AF2418</f>
        <v>13638.148000881856</v>
      </c>
      <c r="AK2418" s="3">
        <f t="shared" ref="AK2418" si="25723">(X2418*AF2415+Y2418*AE2415+Z2418*AF2418+AA2418*AE2418)</f>
        <v>0</v>
      </c>
      <c r="AL2418" s="20"/>
      <c r="AM2418" s="16">
        <v>0</v>
      </c>
      <c r="AN2418" s="17">
        <f t="shared" ref="AN2418" si="25724">$B2415*$AN$4</f>
        <v>15.055503999999999</v>
      </c>
      <c r="AO2418" s="18">
        <v>1</v>
      </c>
      <c r="AP2418" s="19">
        <v>0</v>
      </c>
      <c r="AR2418" s="1">
        <f t="shared" ref="AR2418" si="25725">AH2418*AM2415+AJ2418*AM2418-AI2418*AN2415-AK2418*AN2418</f>
        <v>0</v>
      </c>
      <c r="AS2418" s="4">
        <f t="shared" ref="AS2418" si="25726">(AH2418*AN2415+AI2418*AM2415+AJ2418*AN2418+AK2418*AM2418)</f>
        <v>204315.81161373985</v>
      </c>
      <c r="AT2418" s="2">
        <f t="shared" ref="AT2418" si="25727">AH2418*AO2415+AJ2418*AO2418-AI2418*AP2415-AK2418*AP2418</f>
        <v>13638.148000881856</v>
      </c>
      <c r="AU2418" s="3">
        <f t="shared" ref="AU2418" si="25728">(AH2418*AP2415+AI2418*AO2415+AJ2418*AP2418+AK2418*AO2418)</f>
        <v>0</v>
      </c>
      <c r="AV2418" s="20"/>
      <c r="AW2418" s="16">
        <v>0</v>
      </c>
      <c r="AX2418" s="17">
        <v>0</v>
      </c>
      <c r="AY2418" s="18">
        <v>1</v>
      </c>
      <c r="AZ2418" s="19">
        <v>0</v>
      </c>
      <c r="BA2418" s="20"/>
      <c r="BB2418" s="1">
        <f t="shared" ref="BB2418" si="25729">AR2418*AW2415+AT2418*AW2418-AS2418*AX2415-AU2418*AX2418</f>
        <v>0</v>
      </c>
      <c r="BC2418" s="4">
        <f t="shared" ref="BC2418" si="25730">(AR2418*AX2415+AS2418*AW2415+AT2418*AX2418+AU2418*AW2418)</f>
        <v>204315.81161373985</v>
      </c>
      <c r="BD2418" s="2">
        <f t="shared" ref="BD2418" si="25731">AR2418*AY2415+AT2418*AY2418-AS2418*AZ2415-AU2418*AZ2418</f>
        <v>-2750483.2474193838</v>
      </c>
      <c r="BE2418" s="3">
        <f t="shared" ref="BE2418" si="25732">(AR2418*AZ2415+AS2418*AY2415+AT2418*AZ2418+AU2418*AY2418)</f>
        <v>0</v>
      </c>
      <c r="BF2418" s="20"/>
      <c r="BG2418" s="16">
        <v>0</v>
      </c>
      <c r="BH2418" s="17">
        <f t="shared" ref="BH2418" si="25733">$B2415*$BH$4</f>
        <v>14.255392000000001</v>
      </c>
      <c r="BI2418" s="18">
        <v>1</v>
      </c>
      <c r="BJ2418" s="19">
        <v>0</v>
      </c>
      <c r="BK2418" s="20"/>
      <c r="BL2418" s="1">
        <f t="shared" ref="BL2418" si="25734">BB2418*BG2415+BD2418*BG2418-BC2418*BH2415-BE2418*BH2418</f>
        <v>0</v>
      </c>
      <c r="BM2418" s="4">
        <f t="shared" ref="BM2418" si="25735">(BB2418*BH2415+BC2418*BG2415+BD2418*BH2418+BE2418*BG2418)</f>
        <v>-39004901.06978257</v>
      </c>
      <c r="BN2418" s="2">
        <f t="shared" ref="BN2418" si="25736">BB2418*BI2415+BD2418*BI2418-BC2418*BJ2415-BE2418*BJ2418</f>
        <v>-2750483.2474193838</v>
      </c>
      <c r="BO2418" s="3">
        <f t="shared" ref="BO2418" si="25737">(BB2418*BJ2415+BC2418*BI2415+BD2418*BJ2418+BE2418*BI2418)</f>
        <v>0</v>
      </c>
      <c r="BP2418" s="20"/>
      <c r="BQ2418" s="16">
        <v>0</v>
      </c>
      <c r="BR2418" s="17">
        <v>0</v>
      </c>
      <c r="BS2418" s="18">
        <v>1</v>
      </c>
      <c r="BT2418" s="19">
        <v>0</v>
      </c>
      <c r="BU2418" s="20"/>
      <c r="BV2418" s="1">
        <f t="shared" ref="BV2418" si="25738">BL2418*BQ2415+BN2418*BQ2418-BM2418*BR2415-BO2418*BR2418</f>
        <v>0</v>
      </c>
      <c r="BW2418" s="4">
        <f t="shared" ref="BW2418" si="25739">(BL2418*BR2415+BM2418*BQ2415+BN2418*BR2418+BO2418*BQ2418)</f>
        <v>-39004901.06978257</v>
      </c>
      <c r="BX2418" s="2">
        <f t="shared" ref="BX2418" si="25740">BL2418*BS2415+BN2418*BS2418-BM2418*BT2415-BO2418*BT2418</f>
        <v>436975793.53129858</v>
      </c>
      <c r="BY2418" s="3">
        <f t="shared" ref="BY2418" si="25741">(BL2418*BT2415+BM2418*BS2415+BN2418*BT2418+BO2418*BS2418)</f>
        <v>0</v>
      </c>
      <c r="BZ2418" s="20"/>
      <c r="CA2418" s="16">
        <v>0</v>
      </c>
      <c r="CB2418" s="17">
        <f t="shared" ref="CB2418" si="25742">$B2415*$CB$4</f>
        <v>6.4343919999999999</v>
      </c>
      <c r="CC2418" s="18">
        <v>1</v>
      </c>
      <c r="CD2418" s="19">
        <v>0</v>
      </c>
      <c r="CE2418" s="20"/>
      <c r="CF2418" s="1">
        <f t="shared" ref="CF2418" si="25743">BV2418*CA2415+BX2418*CA2418-BW2418*CB2415-BY2418*CB2418</f>
        <v>0</v>
      </c>
      <c r="CG2418" s="4">
        <f t="shared" ref="CG2418" si="25744">(BV2418*CB2415+BW2418*CA2415+BX2418*CB2418+BY2418*CA2418)</f>
        <v>2772668649.0216565</v>
      </c>
      <c r="CH2418" s="2">
        <f t="shared" ref="CH2418" si="25745">BV2418*CC2415+BX2418*CC2418-BW2418*CD2415-BY2418*CD2418</f>
        <v>436975793.53129858</v>
      </c>
      <c r="CI2418" s="3">
        <f t="shared" ref="CI2418" si="25746">(BV2418*CD2415+BW2418*CC2415+BX2418*CD2418+BY2418*CC2418)</f>
        <v>0</v>
      </c>
      <c r="CK2418" s="16">
        <f t="shared" ref="CK2418" si="25747">1/$CL$4</f>
        <v>1</v>
      </c>
      <c r="CL2418" s="17">
        <v>0</v>
      </c>
      <c r="CM2418" s="18">
        <v>1</v>
      </c>
      <c r="CN2418" s="19">
        <v>0</v>
      </c>
      <c r="CP2418" s="1">
        <f t="shared" ref="CP2418" si="25748">CF2418*CK2415+CH2418*CK2418-CG2418*CL2415-CI2418*CL2418</f>
        <v>436975793.53129858</v>
      </c>
      <c r="CQ2418" s="4">
        <f t="shared" ref="CQ2418" si="25749">(CF2418*CL2415+CG2418*CK2415+CH2418*CL2418+CI2418*CK2418)</f>
        <v>2772668649.0216565</v>
      </c>
      <c r="CR2418" s="2">
        <f t="shared" ref="CR2418" si="25750">CF2418*CM2415+CH2418*CM2418-CG2418*CN2415-CI2418*CN2418</f>
        <v>436975793.53129858</v>
      </c>
      <c r="CS2418" s="3">
        <f t="shared" ref="CS2418" si="25751">(CF2418*CN2415+CG2418*CM2415+CH2418*CN2418+CI2418*CM2418)</f>
        <v>0</v>
      </c>
      <c r="CU2418" s="39">
        <f t="shared" ref="CU2418" si="25752">(180/PI())*ATAN(-1*(CQ2415/CP2415))</f>
        <v>8.9562142742528241</v>
      </c>
      <c r="CW2418" s="56">
        <f t="shared" ref="CW2418" si="25753">20*LOG(((1-(10^(CU2415/20)^2)*(1-((1-CW2415)/(1+CW2415))^2))^0.5))</f>
        <v>0</v>
      </c>
    </row>
    <row r="2419" spans="1:101" ht="18" customHeight="1"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/>
      <c r="S2419" s="20"/>
      <c r="T2419" s="20"/>
      <c r="U2419" s="20"/>
      <c r="V2419" s="20"/>
      <c r="W2419" s="20"/>
      <c r="X2419" s="20"/>
      <c r="Y2419" s="20"/>
      <c r="Z2419" s="20"/>
      <c r="AA2419" s="20"/>
      <c r="AB2419" s="30"/>
      <c r="AC2419" s="20"/>
      <c r="AD2419" s="20"/>
      <c r="AE2419" s="20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</row>
    <row r="2420" spans="1:101" ht="18" customHeight="1"/>
    <row r="2421" spans="1:101" ht="18" customHeight="1" thickBot="1">
      <c r="A2421" s="23"/>
      <c r="B2421" s="23"/>
      <c r="C2421" s="23"/>
      <c r="D2421" s="20" t="s">
        <v>6</v>
      </c>
      <c r="E2421" s="20"/>
      <c r="F2421" s="20"/>
      <c r="G2421" s="20"/>
      <c r="H2421" s="20"/>
      <c r="I2421" s="20" t="s">
        <v>7</v>
      </c>
      <c r="J2421" s="20"/>
      <c r="K2421" s="20"/>
      <c r="L2421" s="20"/>
      <c r="M2421" s="23"/>
      <c r="N2421" s="23"/>
      <c r="O2421" s="24" t="s">
        <v>8</v>
      </c>
      <c r="P2421" s="23"/>
      <c r="Q2421" s="23"/>
      <c r="R2421" s="23"/>
      <c r="S2421" s="20"/>
      <c r="T2421" s="20" t="s">
        <v>9</v>
      </c>
      <c r="U2421" s="23"/>
      <c r="V2421" s="23"/>
      <c r="W2421" s="23"/>
      <c r="X2421" s="23"/>
      <c r="Y2421" s="24" t="s">
        <v>10</v>
      </c>
      <c r="Z2421" s="23"/>
      <c r="AA2421" s="23"/>
      <c r="AB2421" s="23"/>
      <c r="AC2421" s="24" t="s">
        <v>11</v>
      </c>
      <c r="AD2421" s="20"/>
      <c r="AE2421" s="20"/>
      <c r="AF2421" s="20"/>
      <c r="AG2421" s="20"/>
      <c r="AH2421" s="23"/>
      <c r="AI2421" s="24" t="s">
        <v>12</v>
      </c>
      <c r="AJ2421" s="23"/>
      <c r="AK2421" s="23"/>
      <c r="AL2421" s="20"/>
      <c r="AM2421" s="24" t="s">
        <v>21</v>
      </c>
      <c r="AN2421" s="20"/>
      <c r="AO2421" s="23"/>
      <c r="AP2421" s="23"/>
      <c r="AQ2421" s="23"/>
      <c r="AR2421" s="23"/>
      <c r="AS2421" s="24" t="s">
        <v>87</v>
      </c>
      <c r="AT2421" s="23"/>
      <c r="AU2421" s="23"/>
      <c r="AV2421" s="23"/>
      <c r="AW2421" s="24" t="s">
        <v>22</v>
      </c>
      <c r="AX2421" s="20"/>
      <c r="AY2421" s="20"/>
      <c r="AZ2421" s="20"/>
      <c r="BA2421" s="20"/>
      <c r="BB2421" s="23"/>
      <c r="BC2421" s="24" t="s">
        <v>13</v>
      </c>
      <c r="BD2421" s="23"/>
      <c r="BE2421" s="23"/>
      <c r="BF2421" s="23"/>
      <c r="BG2421" s="24" t="s">
        <v>23</v>
      </c>
      <c r="BH2421" s="20"/>
      <c r="BI2421" s="23"/>
      <c r="BJ2421" s="23"/>
      <c r="BK2421" s="23"/>
      <c r="BL2421" s="23"/>
      <c r="BM2421" s="24" t="s">
        <v>24</v>
      </c>
      <c r="BN2421" s="23"/>
      <c r="BO2421" s="23"/>
      <c r="BP2421" s="23"/>
      <c r="BQ2421" s="24" t="s">
        <v>22</v>
      </c>
      <c r="BR2421" s="20"/>
      <c r="BS2421" s="20"/>
      <c r="BT2421" s="20"/>
      <c r="BU2421" s="20"/>
      <c r="BV2421" s="23"/>
      <c r="BW2421" s="24" t="s">
        <v>25</v>
      </c>
      <c r="BX2421" s="23"/>
      <c r="BY2421" s="23"/>
      <c r="BZ2421" s="23"/>
      <c r="CA2421" s="24" t="s">
        <v>23</v>
      </c>
      <c r="CB2421" s="20"/>
      <c r="CC2421" s="23"/>
      <c r="CD2421" s="23"/>
      <c r="CE2421" s="23"/>
      <c r="CF2421" s="23"/>
      <c r="CG2421" s="24" t="s">
        <v>88</v>
      </c>
      <c r="CH2421" s="23"/>
      <c r="CI2421" s="23"/>
      <c r="CJ2421" s="23"/>
      <c r="CK2421" s="24" t="s">
        <v>155</v>
      </c>
      <c r="CL2421" s="24"/>
      <c r="CM2421" s="23"/>
      <c r="CN2421" s="23"/>
      <c r="CO2421" s="23"/>
      <c r="CP2421" s="23"/>
      <c r="CQ2421" s="24" t="s">
        <v>89</v>
      </c>
      <c r="CR2421" s="23"/>
      <c r="CS2421" s="23"/>
    </row>
    <row r="2422" spans="1:101" ht="18" customHeight="1" thickBot="1">
      <c r="A2422" s="23"/>
      <c r="B2422" s="33"/>
      <c r="C2422" s="23"/>
      <c r="D2422" s="7" t="s">
        <v>99</v>
      </c>
      <c r="E2422" s="8"/>
      <c r="F2422" s="8" t="s">
        <v>100</v>
      </c>
      <c r="G2422" s="9"/>
      <c r="H2422" s="10"/>
      <c r="I2422" s="7" t="s">
        <v>103</v>
      </c>
      <c r="J2422" s="8"/>
      <c r="K2422" s="8" t="s">
        <v>104</v>
      </c>
      <c r="L2422" s="9"/>
      <c r="M2422" s="23"/>
      <c r="N2422" s="194" t="s">
        <v>74</v>
      </c>
      <c r="O2422" s="195"/>
      <c r="P2422" s="196" t="s">
        <v>75</v>
      </c>
      <c r="Q2422" s="197"/>
      <c r="R2422" s="23"/>
      <c r="S2422" s="7" t="s">
        <v>2</v>
      </c>
      <c r="T2422" s="8"/>
      <c r="U2422" s="8" t="s">
        <v>3</v>
      </c>
      <c r="V2422" s="9"/>
      <c r="W2422" s="20"/>
      <c r="X2422" s="194" t="s">
        <v>108</v>
      </c>
      <c r="Y2422" s="195"/>
      <c r="Z2422" s="196" t="s">
        <v>109</v>
      </c>
      <c r="AA2422" s="197"/>
      <c r="AB2422" s="20"/>
      <c r="AC2422" s="7" t="s">
        <v>107</v>
      </c>
      <c r="AD2422" s="8"/>
      <c r="AE2422" s="8" t="s">
        <v>14</v>
      </c>
      <c r="AF2422" s="9"/>
      <c r="AG2422" s="20"/>
      <c r="AH2422" s="194" t="s">
        <v>112</v>
      </c>
      <c r="AI2422" s="195"/>
      <c r="AJ2422" s="196" t="s">
        <v>113</v>
      </c>
      <c r="AK2422" s="197"/>
      <c r="AL2422" s="20"/>
      <c r="AM2422" s="106" t="s">
        <v>135</v>
      </c>
      <c r="AN2422" s="107"/>
      <c r="AO2422" s="107" t="s">
        <v>136</v>
      </c>
      <c r="AP2422" s="108"/>
      <c r="AQ2422" s="23"/>
      <c r="AR2422" s="194" t="s">
        <v>116</v>
      </c>
      <c r="AS2422" s="195"/>
      <c r="AT2422" s="196" t="s">
        <v>0</v>
      </c>
      <c r="AU2422" s="197"/>
      <c r="AV2422" s="36"/>
      <c r="AW2422" s="7" t="s">
        <v>139</v>
      </c>
      <c r="AX2422" s="8"/>
      <c r="AY2422" s="8" t="s">
        <v>140</v>
      </c>
      <c r="AZ2422" s="9"/>
      <c r="BA2422" s="20"/>
      <c r="BB2422" s="194" t="s">
        <v>119</v>
      </c>
      <c r="BC2422" s="195"/>
      <c r="BD2422" s="196" t="s">
        <v>120</v>
      </c>
      <c r="BE2422" s="197"/>
      <c r="BF2422" s="36"/>
      <c r="BG2422" s="190" t="s">
        <v>143</v>
      </c>
      <c r="BH2422" s="191"/>
      <c r="BI2422" s="192" t="s">
        <v>144</v>
      </c>
      <c r="BJ2422" s="193"/>
      <c r="BK2422" s="36"/>
      <c r="BL2422" s="194" t="s">
        <v>123</v>
      </c>
      <c r="BM2422" s="195"/>
      <c r="BN2422" s="196" t="s">
        <v>124</v>
      </c>
      <c r="BO2422" s="197"/>
      <c r="BP2422" s="36"/>
      <c r="BQ2422" s="7" t="s">
        <v>147</v>
      </c>
      <c r="BR2422" s="8"/>
      <c r="BS2422" s="8" t="s">
        <v>148</v>
      </c>
      <c r="BT2422" s="9"/>
      <c r="BU2422" s="20"/>
      <c r="BV2422" s="194" t="s">
        <v>127</v>
      </c>
      <c r="BW2422" s="195"/>
      <c r="BX2422" s="196" t="s">
        <v>128</v>
      </c>
      <c r="BY2422" s="197"/>
      <c r="BZ2422" s="36"/>
      <c r="CA2422" s="7" t="s">
        <v>151</v>
      </c>
      <c r="CB2422" s="8"/>
      <c r="CC2422" s="8" t="s">
        <v>152</v>
      </c>
      <c r="CD2422" s="9"/>
      <c r="CE2422" s="36"/>
      <c r="CF2422" s="194" t="s">
        <v>131</v>
      </c>
      <c r="CG2422" s="195"/>
      <c r="CH2422" s="196" t="s">
        <v>132</v>
      </c>
      <c r="CI2422" s="197"/>
      <c r="CJ2422" s="23"/>
      <c r="CK2422" s="7" t="s">
        <v>156</v>
      </c>
      <c r="CL2422" s="8"/>
      <c r="CM2422" s="8" t="s">
        <v>157</v>
      </c>
      <c r="CN2422" s="9"/>
      <c r="CO2422" s="23"/>
      <c r="CP2422" s="194" t="s">
        <v>160</v>
      </c>
      <c r="CQ2422" s="195"/>
      <c r="CR2422" s="196" t="s">
        <v>132</v>
      </c>
      <c r="CS2422" s="197"/>
      <c r="CU2422" s="26" t="s">
        <v>15</v>
      </c>
      <c r="CW2422" s="52" t="s">
        <v>46</v>
      </c>
    </row>
    <row r="2423" spans="1:101" ht="18" customHeight="1" thickTop="1" thickBot="1">
      <c r="B2423" s="34">
        <v>8</v>
      </c>
      <c r="D2423" s="11">
        <v>1</v>
      </c>
      <c r="E2423" s="12">
        <v>0</v>
      </c>
      <c r="F2423" s="13">
        <v>0</v>
      </c>
      <c r="G2423" s="14">
        <v>0</v>
      </c>
      <c r="H2423" s="10"/>
      <c r="I2423" s="11">
        <v>1</v>
      </c>
      <c r="J2423" s="12">
        <v>0</v>
      </c>
      <c r="K2423" s="13">
        <v>0</v>
      </c>
      <c r="L2423" s="40">
        <f t="shared" ref="L2423" si="25754">$B2423*$J$4</f>
        <v>11.416320000000001</v>
      </c>
      <c r="N2423" s="1">
        <f t="shared" ref="N2423" si="25755">D2423*I2423+F2423*I2426-E2423*J2423-G2423*J2426</f>
        <v>1</v>
      </c>
      <c r="O2423" s="4">
        <f t="shared" ref="O2423" si="25756">(D2423*J2423+E2423*I2423+F2423*J2426+G2423*I2426)</f>
        <v>0</v>
      </c>
      <c r="P2423" s="2">
        <f t="shared" ref="P2423" si="25757">D2423*K2423+F2423*K2426-E2423*L2423-G2423*L2426</f>
        <v>0</v>
      </c>
      <c r="Q2423" s="3">
        <f t="shared" ref="Q2423" si="25758">(D2423*L2423+E2423*K2423+F2423*L2426+G2423*K2426)</f>
        <v>11.416320000000001</v>
      </c>
      <c r="S2423" s="11">
        <v>1</v>
      </c>
      <c r="T2423" s="12">
        <v>0</v>
      </c>
      <c r="U2423" s="13">
        <v>0</v>
      </c>
      <c r="V2423" s="13">
        <v>0</v>
      </c>
      <c r="W2423" s="20"/>
      <c r="X2423" s="1">
        <f t="shared" ref="X2423" si="25759">N2423*S2423+P2423*S2426-O2423*T2423-Q2423*T2426</f>
        <v>-163.80416890880002</v>
      </c>
      <c r="Y2423" s="4">
        <f t="shared" ref="Y2423" si="25760">(N2423*T2423+O2423*S2423+P2423*T2426+Q2423*S2426)</f>
        <v>0</v>
      </c>
      <c r="Z2423" s="2">
        <f t="shared" ref="Z2423" si="25761">N2423*U2423+P2423*U2426-O2423*V2423-Q2423*V2426</f>
        <v>0</v>
      </c>
      <c r="AA2423" s="3">
        <f t="shared" ref="AA2423" si="25762">(N2423*V2423+O2423*U2423+P2423*V2426+Q2423*U2426)</f>
        <v>11.416320000000001</v>
      </c>
      <c r="AB2423" s="20"/>
      <c r="AC2423" s="11">
        <v>1</v>
      </c>
      <c r="AD2423" s="12">
        <v>0</v>
      </c>
      <c r="AE2423" s="13">
        <v>0</v>
      </c>
      <c r="AF2423" s="40">
        <f t="shared" ref="AF2423" si="25763">$B2423*$AD$4</f>
        <v>13.699920000000001</v>
      </c>
      <c r="AG2423" s="20"/>
      <c r="AH2423" s="1">
        <f t="shared" ref="AH2423" si="25764">X2423*AC2423+Z2423*AC2426-Y2423*AD2423-AA2423*AD2426</f>
        <v>-163.80416890880002</v>
      </c>
      <c r="AI2423" s="4">
        <f t="shared" ref="AI2423" si="25765">(X2423*AD2423+Y2423*AC2423+Z2423*AD2426+AA2423*AC2426)</f>
        <v>0</v>
      </c>
      <c r="AJ2423" s="2">
        <f t="shared" ref="AJ2423" si="25766">X2423*AE2423+Z2423*AE2426-Y2423*AF2423-AA2423*AF2426</f>
        <v>0</v>
      </c>
      <c r="AK2423" s="3">
        <f t="shared" ref="AK2423" si="25767">(X2423*AF2423+Y2423*AE2423+Z2423*AF2426+AA2423*AE2426)</f>
        <v>-2232.6876897170478</v>
      </c>
      <c r="AL2423" s="20"/>
      <c r="AM2423" s="11">
        <v>1</v>
      </c>
      <c r="AN2423" s="12">
        <v>0</v>
      </c>
      <c r="AO2423" s="13">
        <v>0</v>
      </c>
      <c r="AP2423" s="14">
        <v>0</v>
      </c>
      <c r="AR2423" s="1">
        <f t="shared" ref="AR2423" si="25768">AH2423*AM2423+AJ2423*AM2426-AI2423*AN2423-AK2423*AN2426</f>
        <v>33875.93096353249</v>
      </c>
      <c r="AS2423" s="4">
        <f t="shared" ref="AS2423" si="25769">(AH2423*AN2423+AI2423*AM2423+AJ2423*AN2426+AK2423*AM2426)</f>
        <v>0</v>
      </c>
      <c r="AT2423" s="2">
        <f t="shared" ref="AT2423" si="25770">AH2423*AO2423+AJ2423*AO2426-AI2423*AP2423-AK2423*AP2426</f>
        <v>0</v>
      </c>
      <c r="AU2423" s="3">
        <f t="shared" ref="AU2423" si="25771">(AH2423*AP2423+AI2423*AO2423+AJ2423*AP2426+AK2423*AO2426)</f>
        <v>-2232.6876897170478</v>
      </c>
      <c r="AV2423" s="20"/>
      <c r="AW2423" s="11">
        <v>1</v>
      </c>
      <c r="AX2423" s="12">
        <v>0</v>
      </c>
      <c r="AY2423" s="13">
        <v>0</v>
      </c>
      <c r="AZ2423" s="40">
        <f t="shared" ref="AZ2423" si="25772">$B2423*$AX$4</f>
        <v>13.699920000000001</v>
      </c>
      <c r="BA2423" s="20"/>
      <c r="BB2423" s="1">
        <f t="shared" ref="BB2423" si="25773">AR2423*AW2423+AT2423*AW2426-AS2423*AX2423-AU2423*AX2426</f>
        <v>33875.93096353249</v>
      </c>
      <c r="BC2423" s="4">
        <f t="shared" ref="BC2423" si="25774">(AR2423*AX2423+AS2423*AW2423+AT2423*AX2426+AU2423*AW2426)</f>
        <v>0</v>
      </c>
      <c r="BD2423" s="2">
        <f t="shared" ref="BD2423" si="25775">AR2423*AY2423+AT2423*AY2426-AS2423*AZ2423-AU2423*AZ2426</f>
        <v>0</v>
      </c>
      <c r="BE2423" s="3">
        <f t="shared" ref="BE2423" si="25776">(AR2423*AZ2423+AS2423*AY2423+AT2423*AZ2426+AU2423*AY2426)</f>
        <v>461864.85643620102</v>
      </c>
      <c r="BF2423" s="20"/>
      <c r="BG2423" s="11">
        <v>1</v>
      </c>
      <c r="BH2423" s="12">
        <v>0</v>
      </c>
      <c r="BI2423" s="13">
        <v>0</v>
      </c>
      <c r="BJ2423" s="14">
        <v>0</v>
      </c>
      <c r="BK2423" s="20"/>
      <c r="BL2423" s="1">
        <f t="shared" ref="BL2423" si="25777">BB2423*BG2423+BD2423*BG2426-BC2423*BH2423-BE2423*BH2426</f>
        <v>-6633531.2381724361</v>
      </c>
      <c r="BM2423" s="4">
        <f t="shared" ref="BM2423" si="25778">(BB2423*BH2423+BC2423*BG2423+BD2423*BH2426+BE2423*BG2426)</f>
        <v>0</v>
      </c>
      <c r="BN2423" s="2">
        <f t="shared" ref="BN2423" si="25779">BB2423*BI2423+BD2423*BI2426-BC2423*BJ2423-BE2423*BJ2426</f>
        <v>0</v>
      </c>
      <c r="BO2423" s="3">
        <f t="shared" ref="BO2423" si="25780">(BB2423*BJ2423+BC2423*BI2423+BD2423*BJ2426+BE2423*BI2426)</f>
        <v>461864.85643620102</v>
      </c>
      <c r="BP2423" s="20"/>
      <c r="BQ2423" s="11">
        <v>1</v>
      </c>
      <c r="BR2423" s="12">
        <v>0</v>
      </c>
      <c r="BS2423" s="13">
        <v>0</v>
      </c>
      <c r="BT2423" s="40">
        <f t="shared" ref="BT2423" si="25781">$B2423*BR$4</f>
        <v>11.416320000000001</v>
      </c>
      <c r="BU2423" s="20"/>
      <c r="BV2423" s="1">
        <f t="shared" ref="BV2423" si="25782">BL2423*BQ2423+BN2423*BQ2426-BM2423*BR2423-BO2423*BR2426</f>
        <v>-6633531.2381724361</v>
      </c>
      <c r="BW2423" s="4">
        <f t="shared" ref="BW2423" si="25783">(BL2423*BR2423+BM2423*BQ2423+BN2423*BR2426+BO2423*BQ2426)</f>
        <v>0</v>
      </c>
      <c r="BX2423" s="2">
        <f t="shared" ref="BX2423" si="25784">BL2423*BS2423+BN2423*BS2426-BM2423*BT2423-BO2423*BT2426</f>
        <v>0</v>
      </c>
      <c r="BY2423" s="3">
        <f t="shared" ref="BY2423" si="25785">(BL2423*BT2423+BM2423*BS2423+BN2423*BT2426+BO2423*BS2426)</f>
        <v>-75268650.488536537</v>
      </c>
      <c r="BZ2423" s="20"/>
      <c r="CA2423" s="11">
        <v>1</v>
      </c>
      <c r="CB2423" s="12">
        <v>0</v>
      </c>
      <c r="CC2423" s="13">
        <v>0</v>
      </c>
      <c r="CD2423" s="14">
        <v>0</v>
      </c>
      <c r="CE2423" s="20"/>
      <c r="CF2423" s="1">
        <f t="shared" ref="CF2423" si="25786">BV2423*CA2423+BX2423*CA2426-BW2423*CB2423-BY2423*CB2426</f>
        <v>483804952.36105347</v>
      </c>
      <c r="CG2423" s="4">
        <f t="shared" ref="CG2423" si="25787">(BV2423*CB2423+BW2423*CA2423+BX2423*CB2426+BY2423*CA2426)</f>
        <v>0</v>
      </c>
      <c r="CH2423" s="2">
        <f t="shared" ref="CH2423" si="25788">BV2423*CC2423+BX2423*CC2426-BW2423*CD2423-BY2423*CD2426</f>
        <v>0</v>
      </c>
      <c r="CI2423" s="3">
        <f t="shared" ref="CI2423" si="25789">(BV2423*CD2423+BW2423*CC2423+BX2423*CD2426+BY2423*CC2426)</f>
        <v>-75268650.488536537</v>
      </c>
      <c r="CJ2423" s="28"/>
      <c r="CK2423" s="11">
        <v>1</v>
      </c>
      <c r="CL2423" s="12">
        <v>0</v>
      </c>
      <c r="CM2423" s="13">
        <v>0</v>
      </c>
      <c r="CN2423" s="14">
        <v>0</v>
      </c>
      <c r="CP2423" s="1">
        <f t="shared" ref="CP2423" si="25790">CF2423*CK2423+CH2423*CK2426-CG2423*CL2423-CI2423*CL2426</f>
        <v>483804952.36105347</v>
      </c>
      <c r="CQ2423" s="4">
        <f t="shared" ref="CQ2423" si="25791">(CF2423*CL2423+CG2423*CK2423+CH2423*CL2426+CI2423*CK2426)</f>
        <v>-75268650.488536537</v>
      </c>
      <c r="CR2423" s="2">
        <f t="shared" ref="CR2423" si="25792">CF2423*CM2423+CH2423*CM2426-CG2423*CN2423-CI2423*CN2426</f>
        <v>0</v>
      </c>
      <c r="CS2423" s="3">
        <f t="shared" ref="CS2423" si="25793">(CF2423*CN2423+CG2423*CM2423+CH2423*CN2426+CI2423*CM2426)</f>
        <v>-75268650.488536537</v>
      </c>
      <c r="CU2423" s="29">
        <f t="shared" ref="CU2423" si="25794">20*LOG(((1+$CL$4)/$CL$4)/((CP2423+CP2426)^2+(CQ2423+CQ2426)^2)^0.5)</f>
        <v>-184.04165946727576</v>
      </c>
      <c r="CW2423" s="53">
        <f t="shared" ref="CW2423" si="25795">((CP2423^2+CQ2423^2)^0.5)/((CP2426^2+CQ2426^2)^0.5)</f>
        <v>0.15557643658092432</v>
      </c>
    </row>
    <row r="2424" spans="1:101" ht="18" customHeight="1" thickBot="1">
      <c r="D2424" s="11"/>
      <c r="E2424" s="13"/>
      <c r="F2424" s="13"/>
      <c r="G2424" s="15"/>
      <c r="H2424" s="10"/>
      <c r="I2424" s="11"/>
      <c r="J2424" s="13"/>
      <c r="K2424" s="13"/>
      <c r="L2424" s="15"/>
      <c r="N2424" s="5"/>
      <c r="Q2424" s="6"/>
      <c r="S2424" s="11"/>
      <c r="T2424" s="13"/>
      <c r="U2424" s="13"/>
      <c r="V2424" s="15"/>
      <c r="W2424" s="20"/>
      <c r="X2424" s="5"/>
      <c r="AA2424" s="6"/>
      <c r="AB2424" s="20"/>
      <c r="AC2424" s="11"/>
      <c r="AD2424" s="13"/>
      <c r="AE2424" s="13"/>
      <c r="AF2424" s="15"/>
      <c r="AG2424" s="20"/>
      <c r="AH2424" s="5"/>
      <c r="AK2424" s="6"/>
      <c r="AL2424" s="20"/>
      <c r="AM2424" s="11"/>
      <c r="AN2424" s="13"/>
      <c r="AO2424" s="13"/>
      <c r="AP2424" s="15"/>
      <c r="AR2424" s="5"/>
      <c r="AU2424" s="6"/>
      <c r="AW2424" s="11"/>
      <c r="AX2424" s="13"/>
      <c r="AY2424" s="13"/>
      <c r="AZ2424" s="15"/>
      <c r="BA2424" s="20"/>
      <c r="BB2424" s="5"/>
      <c r="BE2424" s="6"/>
      <c r="BG2424" s="11"/>
      <c r="BH2424" s="13"/>
      <c r="BI2424" s="13"/>
      <c r="BJ2424" s="15"/>
      <c r="BL2424" s="5"/>
      <c r="BO2424" s="6"/>
      <c r="BQ2424" s="11"/>
      <c r="BR2424" s="13"/>
      <c r="BS2424" s="13"/>
      <c r="BT2424" s="15"/>
      <c r="BU2424" s="20"/>
      <c r="BV2424" s="5"/>
      <c r="BY2424" s="6"/>
      <c r="CA2424" s="11"/>
      <c r="CB2424" s="13"/>
      <c r="CC2424" s="13"/>
      <c r="CD2424" s="15"/>
      <c r="CF2424" s="5"/>
      <c r="CI2424" s="6"/>
      <c r="CK2424" s="11"/>
      <c r="CL2424" s="13"/>
      <c r="CM2424" s="13"/>
      <c r="CN2424" s="15"/>
      <c r="CP2424" s="5"/>
      <c r="CS2424" s="6"/>
      <c r="CW2424" s="54"/>
    </row>
    <row r="2425" spans="1:101" ht="18" customHeight="1" thickBot="1">
      <c r="D2425" s="11" t="s">
        <v>101</v>
      </c>
      <c r="E2425" s="13"/>
      <c r="F2425" s="13" t="s">
        <v>102</v>
      </c>
      <c r="G2425" s="15"/>
      <c r="H2425" s="10"/>
      <c r="I2425" s="11" t="s">
        <v>106</v>
      </c>
      <c r="J2425" s="13"/>
      <c r="K2425" s="13" t="s">
        <v>105</v>
      </c>
      <c r="L2425" s="15"/>
      <c r="N2425" s="194" t="s">
        <v>16</v>
      </c>
      <c r="O2425" s="195"/>
      <c r="P2425" s="196" t="s">
        <v>17</v>
      </c>
      <c r="Q2425" s="197"/>
      <c r="S2425" s="11" t="s">
        <v>4</v>
      </c>
      <c r="T2425" s="13"/>
      <c r="U2425" s="13" t="s">
        <v>5</v>
      </c>
      <c r="V2425" s="15"/>
      <c r="W2425" s="20"/>
      <c r="X2425" s="194" t="s">
        <v>111</v>
      </c>
      <c r="Y2425" s="195"/>
      <c r="Z2425" s="196" t="s">
        <v>110</v>
      </c>
      <c r="AA2425" s="197"/>
      <c r="AB2425" s="20"/>
      <c r="AC2425" s="11" t="s">
        <v>18</v>
      </c>
      <c r="AD2425" s="13"/>
      <c r="AE2425" s="13" t="s">
        <v>19</v>
      </c>
      <c r="AF2425" s="15"/>
      <c r="AG2425" s="20"/>
      <c r="AH2425" s="194" t="s">
        <v>114</v>
      </c>
      <c r="AI2425" s="195"/>
      <c r="AJ2425" s="196" t="s">
        <v>115</v>
      </c>
      <c r="AK2425" s="197"/>
      <c r="AL2425" s="20"/>
      <c r="AM2425" s="11" t="s">
        <v>138</v>
      </c>
      <c r="AN2425" s="13"/>
      <c r="AO2425" s="13" t="s">
        <v>137</v>
      </c>
      <c r="AP2425" s="15"/>
      <c r="AR2425" s="194" t="s">
        <v>117</v>
      </c>
      <c r="AS2425" s="195"/>
      <c r="AT2425" s="196" t="s">
        <v>118</v>
      </c>
      <c r="AU2425" s="197"/>
      <c r="AV2425" s="36"/>
      <c r="AW2425" s="11" t="s">
        <v>142</v>
      </c>
      <c r="AX2425" s="13"/>
      <c r="AY2425" s="13" t="s">
        <v>141</v>
      </c>
      <c r="AZ2425" s="15"/>
      <c r="BA2425" s="20"/>
      <c r="BB2425" s="194" t="s">
        <v>122</v>
      </c>
      <c r="BC2425" s="195"/>
      <c r="BD2425" s="196" t="s">
        <v>121</v>
      </c>
      <c r="BE2425" s="197"/>
      <c r="BF2425" s="36"/>
      <c r="BG2425" s="11" t="s">
        <v>145</v>
      </c>
      <c r="BH2425" s="13"/>
      <c r="BI2425" s="13" t="s">
        <v>146</v>
      </c>
      <c r="BJ2425" s="15"/>
      <c r="BK2425" s="36"/>
      <c r="BL2425" s="194" t="s">
        <v>125</v>
      </c>
      <c r="BM2425" s="195"/>
      <c r="BN2425" s="196" t="s">
        <v>126</v>
      </c>
      <c r="BO2425" s="197"/>
      <c r="BP2425" s="36"/>
      <c r="BQ2425" s="11" t="s">
        <v>150</v>
      </c>
      <c r="BR2425" s="13"/>
      <c r="BS2425" s="13" t="s">
        <v>149</v>
      </c>
      <c r="BT2425" s="15"/>
      <c r="BU2425" s="20"/>
      <c r="BV2425" s="194" t="s">
        <v>129</v>
      </c>
      <c r="BW2425" s="195"/>
      <c r="BX2425" s="196" t="s">
        <v>130</v>
      </c>
      <c r="BY2425" s="197"/>
      <c r="BZ2425" s="36"/>
      <c r="CA2425" s="11" t="s">
        <v>154</v>
      </c>
      <c r="CB2425" s="13"/>
      <c r="CC2425" s="13" t="s">
        <v>153</v>
      </c>
      <c r="CD2425" s="15"/>
      <c r="CE2425" s="36"/>
      <c r="CF2425" s="194" t="s">
        <v>134</v>
      </c>
      <c r="CG2425" s="195"/>
      <c r="CH2425" s="196" t="s">
        <v>133</v>
      </c>
      <c r="CI2425" s="197"/>
      <c r="CK2425" s="11" t="s">
        <v>159</v>
      </c>
      <c r="CL2425" s="13"/>
      <c r="CM2425" s="13" t="s">
        <v>158</v>
      </c>
      <c r="CN2425" s="15"/>
      <c r="CP2425" s="109" t="s">
        <v>161</v>
      </c>
      <c r="CQ2425" s="110"/>
      <c r="CR2425" s="111" t="s">
        <v>162</v>
      </c>
      <c r="CS2425" s="112"/>
      <c r="CU2425" s="38" t="s">
        <v>29</v>
      </c>
      <c r="CW2425" s="55" t="s">
        <v>47</v>
      </c>
    </row>
    <row r="2426" spans="1:101" ht="18" customHeight="1" thickTop="1" thickBot="1">
      <c r="D2426" s="16">
        <v>0</v>
      </c>
      <c r="E2426" s="17">
        <f t="shared" ref="E2426" si="25796">$B2423*$E$4</f>
        <v>6.5158399999999999</v>
      </c>
      <c r="F2426" s="18">
        <v>1</v>
      </c>
      <c r="G2426" s="19">
        <v>0</v>
      </c>
      <c r="H2426" s="10"/>
      <c r="I2426" s="16">
        <v>0</v>
      </c>
      <c r="J2426" s="17">
        <v>0</v>
      </c>
      <c r="K2426" s="18">
        <v>1</v>
      </c>
      <c r="L2426" s="19">
        <v>0</v>
      </c>
      <c r="N2426" s="1">
        <f t="shared" ref="N2426" si="25797">D2426*I2423+F2426*I2426-E2426*J2423-G2426*J2426</f>
        <v>0</v>
      </c>
      <c r="O2426" s="4">
        <f t="shared" ref="O2426" si="25798">(D2426*J2423+E2426*I2423+F2426*J2426+G2426*I2426)</f>
        <v>6.5158399999999999</v>
      </c>
      <c r="P2426" s="2">
        <f t="shared" ref="P2426" si="25799">D2426*K2423+F2426*K2426-E2426*L2423-G2426*L2426</f>
        <v>-73.386914508800004</v>
      </c>
      <c r="Q2426" s="3">
        <f t="shared" ref="Q2426" si="25800">(D2426*L2423+E2426*K2423+F2426*L2426+G2426*K2426)</f>
        <v>0</v>
      </c>
      <c r="S2426" s="16">
        <v>0</v>
      </c>
      <c r="T2426" s="17">
        <f t="shared" ref="T2426" si="25801">$B2423*$T$4</f>
        <v>14.435840000000001</v>
      </c>
      <c r="U2426" s="18">
        <v>1</v>
      </c>
      <c r="V2426" s="19">
        <v>0</v>
      </c>
      <c r="W2426" s="20"/>
      <c r="X2426" s="1">
        <f t="shared" ref="X2426" si="25802">N2426*S2423+P2426*S2426-O2426*T2423-Q2426*T2426</f>
        <v>0</v>
      </c>
      <c r="Y2426" s="4">
        <f t="shared" ref="Y2426" si="25803">(N2426*T2423+O2426*S2423+P2426*T2426+Q2426*S2426)</f>
        <v>-1052.8859159427154</v>
      </c>
      <c r="Z2426" s="2">
        <f t="shared" ref="Z2426" si="25804">N2426*U2423+P2426*U2426-O2426*V2423-Q2426*V2426</f>
        <v>-73.386914508800004</v>
      </c>
      <c r="AA2426" s="3">
        <f t="shared" ref="AA2426" si="25805">(N2426*V2423+O2426*U2423+P2426*V2426+Q2426*U2426)</f>
        <v>0</v>
      </c>
      <c r="AB2426" s="20"/>
      <c r="AC2426" s="16">
        <v>0</v>
      </c>
      <c r="AD2426" s="17">
        <v>0</v>
      </c>
      <c r="AE2426" s="18">
        <v>1</v>
      </c>
      <c r="AF2426" s="19">
        <v>0</v>
      </c>
      <c r="AG2426" s="20"/>
      <c r="AH2426" s="1">
        <f t="shared" ref="AH2426" si="25806">X2426*AC2423+Z2426*AC2426-Y2426*AD2423-AA2426*AD2426</f>
        <v>0</v>
      </c>
      <c r="AI2426" s="4">
        <f t="shared" ref="AI2426" si="25807">(X2426*AD2423+Y2426*AC2423+Z2426*AD2426+AA2426*AC2426)</f>
        <v>-1052.8859159427154</v>
      </c>
      <c r="AJ2426" s="2">
        <f t="shared" ref="AJ2426" si="25808">X2426*AE2423+Z2426*AE2426-Y2426*AF2423-AA2426*AF2426</f>
        <v>14351.065903033128</v>
      </c>
      <c r="AK2426" s="3">
        <f t="shared" ref="AK2426" si="25809">(X2426*AF2423+Y2426*AE2423+Z2426*AF2426+AA2426*AE2426)</f>
        <v>0</v>
      </c>
      <c r="AL2426" s="20"/>
      <c r="AM2426" s="16">
        <v>0</v>
      </c>
      <c r="AN2426" s="17">
        <f t="shared" ref="AN2426" si="25810">$B2423*$AN$4</f>
        <v>15.246079999999999</v>
      </c>
      <c r="AO2426" s="18">
        <v>1</v>
      </c>
      <c r="AP2426" s="19">
        <v>0</v>
      </c>
      <c r="AR2426" s="1">
        <f t="shared" ref="AR2426" si="25811">AH2426*AM2423+AJ2426*AM2426-AI2426*AN2423-AK2426*AN2426</f>
        <v>0</v>
      </c>
      <c r="AS2426" s="4">
        <f t="shared" ref="AS2426" si="25812">(AH2426*AN2423+AI2426*AM2423+AJ2426*AN2426+AK2426*AM2426)</f>
        <v>217744.61292697256</v>
      </c>
      <c r="AT2426" s="2">
        <f t="shared" ref="AT2426" si="25813">AH2426*AO2423+AJ2426*AO2426-AI2426*AP2423-AK2426*AP2426</f>
        <v>14351.065903033128</v>
      </c>
      <c r="AU2426" s="3">
        <f t="shared" ref="AU2426" si="25814">(AH2426*AP2423+AI2426*AO2423+AJ2426*AP2426+AK2426*AO2426)</f>
        <v>0</v>
      </c>
      <c r="AV2426" s="20"/>
      <c r="AW2426" s="16">
        <v>0</v>
      </c>
      <c r="AX2426" s="17">
        <v>0</v>
      </c>
      <c r="AY2426" s="18">
        <v>1</v>
      </c>
      <c r="AZ2426" s="19">
        <v>0</v>
      </c>
      <c r="BA2426" s="20"/>
      <c r="BB2426" s="1">
        <f t="shared" ref="BB2426" si="25815">AR2426*AW2423+AT2426*AW2426-AS2426*AX2423-AU2426*AX2426</f>
        <v>0</v>
      </c>
      <c r="BC2426" s="4">
        <f t="shared" ref="BC2426" si="25816">(AR2426*AX2423+AS2426*AW2423+AT2426*AX2426+AU2426*AW2426)</f>
        <v>217744.61292697256</v>
      </c>
      <c r="BD2426" s="2">
        <f t="shared" ref="BD2426" si="25817">AR2426*AY2423+AT2426*AY2426-AS2426*AZ2423-AU2426*AZ2426</f>
        <v>-2968732.7116274568</v>
      </c>
      <c r="BE2426" s="3">
        <f t="shared" ref="BE2426" si="25818">(AR2426*AZ2423+AS2426*AY2423+AT2426*AZ2426+AU2426*AY2426)</f>
        <v>0</v>
      </c>
      <c r="BF2426" s="20"/>
      <c r="BG2426" s="16">
        <v>0</v>
      </c>
      <c r="BH2426" s="17">
        <f t="shared" ref="BH2426" si="25819">$B2423*$BH$4</f>
        <v>14.435840000000001</v>
      </c>
      <c r="BI2426" s="18">
        <v>1</v>
      </c>
      <c r="BJ2426" s="19">
        <v>0</v>
      </c>
      <c r="BK2426" s="20"/>
      <c r="BL2426" s="1">
        <f t="shared" ref="BL2426" si="25820">BB2426*BG2423+BD2426*BG2426-BC2426*BH2423-BE2426*BH2426</f>
        <v>0</v>
      </c>
      <c r="BM2426" s="4">
        <f t="shared" ref="BM2426" si="25821">(BB2426*BH2423+BC2426*BG2423+BD2426*BH2426+BE2426*BG2426)</f>
        <v>-42638405.814893134</v>
      </c>
      <c r="BN2426" s="2">
        <f t="shared" ref="BN2426" si="25822">BB2426*BI2423+BD2426*BI2426-BC2426*BJ2423-BE2426*BJ2426</f>
        <v>-2968732.7116274568</v>
      </c>
      <c r="BO2426" s="3">
        <f t="shared" ref="BO2426" si="25823">(BB2426*BJ2423+BC2426*BI2423+BD2426*BJ2426+BE2426*BI2426)</f>
        <v>0</v>
      </c>
      <c r="BP2426" s="20"/>
      <c r="BQ2426" s="16">
        <v>0</v>
      </c>
      <c r="BR2426" s="17">
        <v>0</v>
      </c>
      <c r="BS2426" s="18">
        <v>1</v>
      </c>
      <c r="BT2426" s="19">
        <v>0</v>
      </c>
      <c r="BU2426" s="20"/>
      <c r="BV2426" s="1">
        <f t="shared" ref="BV2426" si="25824">BL2426*BQ2423+BN2426*BQ2426-BM2426*BR2423-BO2426*BR2426</f>
        <v>0</v>
      </c>
      <c r="BW2426" s="4">
        <f t="shared" ref="BW2426" si="25825">(BL2426*BR2423+BM2426*BQ2423+BN2426*BR2426+BO2426*BQ2426)</f>
        <v>-42638405.814893134</v>
      </c>
      <c r="BX2426" s="2">
        <f t="shared" ref="BX2426" si="25826">BL2426*BS2423+BN2426*BS2426-BM2426*BT2423-BO2426*BT2426</f>
        <v>483804952.36105335</v>
      </c>
      <c r="BY2426" s="3">
        <f t="shared" ref="BY2426" si="25827">(BL2426*BT2423+BM2426*BS2423+BN2426*BT2426+BO2426*BS2426)</f>
        <v>0</v>
      </c>
      <c r="BZ2426" s="20"/>
      <c r="CA2426" s="16">
        <v>0</v>
      </c>
      <c r="CB2426" s="17">
        <f t="shared" ref="CB2426" si="25828">$B2423*$CB$4</f>
        <v>6.5158399999999999</v>
      </c>
      <c r="CC2426" s="18">
        <v>1</v>
      </c>
      <c r="CD2426" s="19">
        <v>0</v>
      </c>
      <c r="CE2426" s="20"/>
      <c r="CF2426" s="1">
        <f t="shared" ref="CF2426" si="25829">BV2426*CA2423+BX2426*CA2426-BW2426*CB2423-BY2426*CB2426</f>
        <v>0</v>
      </c>
      <c r="CG2426" s="4">
        <f t="shared" ref="CG2426" si="25830">(BV2426*CB2423+BW2426*CA2423+BX2426*CB2426+BY2426*CA2426)</f>
        <v>3109757254.9773526</v>
      </c>
      <c r="CH2426" s="2">
        <f t="shared" ref="CH2426" si="25831">BV2426*CC2423+BX2426*CC2426-BW2426*CD2423-BY2426*CD2426</f>
        <v>483804952.36105335</v>
      </c>
      <c r="CI2426" s="3">
        <f t="shared" ref="CI2426" si="25832">(BV2426*CD2423+BW2426*CC2423+BX2426*CD2426+BY2426*CC2426)</f>
        <v>0</v>
      </c>
      <c r="CK2426" s="16">
        <f t="shared" ref="CK2426" si="25833">1/$CL$4</f>
        <v>1</v>
      </c>
      <c r="CL2426" s="17">
        <v>0</v>
      </c>
      <c r="CM2426" s="18">
        <v>1</v>
      </c>
      <c r="CN2426" s="19">
        <v>0</v>
      </c>
      <c r="CP2426" s="1">
        <f t="shared" ref="CP2426" si="25834">CF2426*CK2423+CH2426*CK2426-CG2426*CL2423-CI2426*CL2426</f>
        <v>483804952.36105335</v>
      </c>
      <c r="CQ2426" s="4">
        <f t="shared" ref="CQ2426" si="25835">(CF2426*CL2423+CG2426*CK2423+CH2426*CL2426+CI2426*CK2426)</f>
        <v>3109757254.9773526</v>
      </c>
      <c r="CR2426" s="2">
        <f t="shared" ref="CR2426" si="25836">CF2426*CM2423+CH2426*CM2426-CG2426*CN2423-CI2426*CN2426</f>
        <v>483804952.36105335</v>
      </c>
      <c r="CS2426" s="3">
        <f t="shared" ref="CS2426" si="25837">(CF2426*CN2423+CG2426*CM2423+CH2426*CN2426+CI2426*CM2426)</f>
        <v>0</v>
      </c>
      <c r="CU2426" s="39">
        <f t="shared" ref="CU2426" si="25838">(180/PI())*ATAN(-1*(CQ2423/CP2423))</f>
        <v>8.8429826852799103</v>
      </c>
      <c r="CW2426" s="56">
        <f t="shared" ref="CW2426" si="25839">20*LOG(((1-(10^(CU2423/20)^2)*(1-((1-CW2423)/(1+CW2423))^2))^0.5))</f>
        <v>0</v>
      </c>
    </row>
    <row r="2427" spans="1:101" ht="18" customHeight="1">
      <c r="E2427" s="20"/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3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</row>
    <row r="2428" spans="1:101" ht="18" customHeight="1"/>
    <row r="2429" spans="1:101" ht="18" customHeight="1" thickBot="1">
      <c r="A2429" s="23"/>
      <c r="B2429" s="23"/>
      <c r="C2429" s="23"/>
      <c r="D2429" s="20" t="s">
        <v>6</v>
      </c>
      <c r="E2429" s="20"/>
      <c r="F2429" s="20"/>
      <c r="G2429" s="20"/>
      <c r="H2429" s="20"/>
      <c r="I2429" s="20" t="s">
        <v>7</v>
      </c>
      <c r="J2429" s="20"/>
      <c r="K2429" s="20"/>
      <c r="L2429" s="20"/>
      <c r="M2429" s="23"/>
      <c r="N2429" s="23"/>
      <c r="O2429" s="24" t="s">
        <v>8</v>
      </c>
      <c r="P2429" s="23"/>
      <c r="Q2429" s="23"/>
      <c r="R2429" s="23"/>
      <c r="S2429" s="20"/>
      <c r="T2429" s="20" t="s">
        <v>9</v>
      </c>
      <c r="U2429" s="23"/>
      <c r="V2429" s="23"/>
      <c r="W2429" s="23"/>
      <c r="X2429" s="23"/>
      <c r="Y2429" s="24" t="s">
        <v>10</v>
      </c>
      <c r="Z2429" s="23"/>
      <c r="AA2429" s="23"/>
      <c r="AB2429" s="23"/>
      <c r="AC2429" s="24" t="s">
        <v>11</v>
      </c>
      <c r="AD2429" s="20"/>
      <c r="AE2429" s="20"/>
      <c r="AF2429" s="20"/>
      <c r="AG2429" s="20"/>
      <c r="AH2429" s="23"/>
      <c r="AI2429" s="24" t="s">
        <v>12</v>
      </c>
      <c r="AJ2429" s="23"/>
      <c r="AK2429" s="23"/>
      <c r="AL2429" s="20"/>
      <c r="AM2429" s="24" t="s">
        <v>21</v>
      </c>
      <c r="AN2429" s="20"/>
      <c r="AO2429" s="23"/>
      <c r="AP2429" s="23"/>
      <c r="AQ2429" s="23"/>
      <c r="AR2429" s="23"/>
      <c r="AS2429" s="24" t="s">
        <v>87</v>
      </c>
      <c r="AT2429" s="23"/>
      <c r="AU2429" s="23"/>
      <c r="AV2429" s="23"/>
      <c r="AW2429" s="24" t="s">
        <v>22</v>
      </c>
      <c r="AX2429" s="20"/>
      <c r="AY2429" s="20"/>
      <c r="AZ2429" s="20"/>
      <c r="BA2429" s="20"/>
      <c r="BB2429" s="23"/>
      <c r="BC2429" s="24" t="s">
        <v>13</v>
      </c>
      <c r="BD2429" s="23"/>
      <c r="BE2429" s="23"/>
      <c r="BF2429" s="23"/>
      <c r="BG2429" s="24" t="s">
        <v>23</v>
      </c>
      <c r="BH2429" s="20"/>
      <c r="BI2429" s="23"/>
      <c r="BJ2429" s="23"/>
      <c r="BK2429" s="23"/>
      <c r="BL2429" s="23"/>
      <c r="BM2429" s="24" t="s">
        <v>24</v>
      </c>
      <c r="BN2429" s="23"/>
      <c r="BO2429" s="23"/>
      <c r="BP2429" s="23"/>
      <c r="BQ2429" s="24" t="s">
        <v>22</v>
      </c>
      <c r="BR2429" s="20"/>
      <c r="BS2429" s="20"/>
      <c r="BT2429" s="20"/>
      <c r="BU2429" s="20"/>
      <c r="BV2429" s="23"/>
      <c r="BW2429" s="24" t="s">
        <v>25</v>
      </c>
      <c r="BX2429" s="23"/>
      <c r="BY2429" s="23"/>
      <c r="BZ2429" s="23"/>
      <c r="CA2429" s="24" t="s">
        <v>23</v>
      </c>
      <c r="CB2429" s="20"/>
      <c r="CC2429" s="23"/>
      <c r="CD2429" s="23"/>
      <c r="CE2429" s="23"/>
      <c r="CF2429" s="23"/>
      <c r="CG2429" s="24" t="s">
        <v>88</v>
      </c>
      <c r="CH2429" s="23"/>
      <c r="CI2429" s="23"/>
      <c r="CJ2429" s="23"/>
      <c r="CK2429" s="24" t="s">
        <v>155</v>
      </c>
      <c r="CL2429" s="24"/>
      <c r="CM2429" s="23"/>
      <c r="CN2429" s="23"/>
      <c r="CO2429" s="23"/>
      <c r="CP2429" s="23"/>
      <c r="CQ2429" s="24" t="s">
        <v>89</v>
      </c>
      <c r="CR2429" s="23"/>
      <c r="CS2429" s="23"/>
    </row>
    <row r="2430" spans="1:101" ht="18" customHeight="1" thickBot="1">
      <c r="A2430" s="23"/>
      <c r="B2430" s="33"/>
      <c r="C2430" s="23"/>
      <c r="D2430" s="7" t="s">
        <v>99</v>
      </c>
      <c r="E2430" s="8"/>
      <c r="F2430" s="8" t="s">
        <v>100</v>
      </c>
      <c r="G2430" s="9"/>
      <c r="H2430" s="10"/>
      <c r="I2430" s="7" t="s">
        <v>103</v>
      </c>
      <c r="J2430" s="8"/>
      <c r="K2430" s="8" t="s">
        <v>104</v>
      </c>
      <c r="L2430" s="9"/>
      <c r="M2430" s="23"/>
      <c r="N2430" s="194" t="s">
        <v>74</v>
      </c>
      <c r="O2430" s="195"/>
      <c r="P2430" s="196" t="s">
        <v>75</v>
      </c>
      <c r="Q2430" s="197"/>
      <c r="R2430" s="23"/>
      <c r="S2430" s="7" t="s">
        <v>2</v>
      </c>
      <c r="T2430" s="8"/>
      <c r="U2430" s="8" t="s">
        <v>3</v>
      </c>
      <c r="V2430" s="9"/>
      <c r="W2430" s="20"/>
      <c r="X2430" s="194" t="s">
        <v>108</v>
      </c>
      <c r="Y2430" s="195"/>
      <c r="Z2430" s="196" t="s">
        <v>109</v>
      </c>
      <c r="AA2430" s="197"/>
      <c r="AB2430" s="20"/>
      <c r="AC2430" s="7" t="s">
        <v>107</v>
      </c>
      <c r="AD2430" s="8"/>
      <c r="AE2430" s="8" t="s">
        <v>14</v>
      </c>
      <c r="AF2430" s="9"/>
      <c r="AG2430" s="20"/>
      <c r="AH2430" s="194" t="s">
        <v>112</v>
      </c>
      <c r="AI2430" s="195"/>
      <c r="AJ2430" s="196" t="s">
        <v>113</v>
      </c>
      <c r="AK2430" s="197"/>
      <c r="AL2430" s="20"/>
      <c r="AM2430" s="106" t="s">
        <v>135</v>
      </c>
      <c r="AN2430" s="107"/>
      <c r="AO2430" s="107" t="s">
        <v>136</v>
      </c>
      <c r="AP2430" s="108"/>
      <c r="AQ2430" s="23"/>
      <c r="AR2430" s="194" t="s">
        <v>116</v>
      </c>
      <c r="AS2430" s="195"/>
      <c r="AT2430" s="196" t="s">
        <v>0</v>
      </c>
      <c r="AU2430" s="197"/>
      <c r="AV2430" s="36"/>
      <c r="AW2430" s="7" t="s">
        <v>139</v>
      </c>
      <c r="AX2430" s="8"/>
      <c r="AY2430" s="8" t="s">
        <v>140</v>
      </c>
      <c r="AZ2430" s="9"/>
      <c r="BA2430" s="20"/>
      <c r="BB2430" s="194" t="s">
        <v>119</v>
      </c>
      <c r="BC2430" s="195"/>
      <c r="BD2430" s="196" t="s">
        <v>120</v>
      </c>
      <c r="BE2430" s="197"/>
      <c r="BF2430" s="36"/>
      <c r="BG2430" s="190" t="s">
        <v>143</v>
      </c>
      <c r="BH2430" s="191"/>
      <c r="BI2430" s="192" t="s">
        <v>144</v>
      </c>
      <c r="BJ2430" s="193"/>
      <c r="BK2430" s="36"/>
      <c r="BL2430" s="194" t="s">
        <v>123</v>
      </c>
      <c r="BM2430" s="195"/>
      <c r="BN2430" s="196" t="s">
        <v>124</v>
      </c>
      <c r="BO2430" s="197"/>
      <c r="BP2430" s="36"/>
      <c r="BQ2430" s="7" t="s">
        <v>147</v>
      </c>
      <c r="BR2430" s="8"/>
      <c r="BS2430" s="8" t="s">
        <v>148</v>
      </c>
      <c r="BT2430" s="9"/>
      <c r="BU2430" s="20"/>
      <c r="BV2430" s="194" t="s">
        <v>127</v>
      </c>
      <c r="BW2430" s="195"/>
      <c r="BX2430" s="196" t="s">
        <v>128</v>
      </c>
      <c r="BY2430" s="197"/>
      <c r="BZ2430" s="36"/>
      <c r="CA2430" s="7" t="s">
        <v>151</v>
      </c>
      <c r="CB2430" s="8"/>
      <c r="CC2430" s="8" t="s">
        <v>152</v>
      </c>
      <c r="CD2430" s="9"/>
      <c r="CE2430" s="36"/>
      <c r="CF2430" s="194" t="s">
        <v>131</v>
      </c>
      <c r="CG2430" s="195"/>
      <c r="CH2430" s="196" t="s">
        <v>132</v>
      </c>
      <c r="CI2430" s="197"/>
      <c r="CJ2430" s="23"/>
      <c r="CK2430" s="7" t="s">
        <v>156</v>
      </c>
      <c r="CL2430" s="8"/>
      <c r="CM2430" s="8" t="s">
        <v>157</v>
      </c>
      <c r="CN2430" s="9"/>
      <c r="CO2430" s="23"/>
      <c r="CP2430" s="194" t="s">
        <v>160</v>
      </c>
      <c r="CQ2430" s="195"/>
      <c r="CR2430" s="196" t="s">
        <v>132</v>
      </c>
      <c r="CS2430" s="197"/>
      <c r="CU2430" s="26" t="s">
        <v>15</v>
      </c>
      <c r="CW2430" s="52" t="s">
        <v>46</v>
      </c>
    </row>
    <row r="2431" spans="1:101" ht="18" customHeight="1" thickTop="1" thickBot="1">
      <c r="B2431" s="34">
        <v>8.1</v>
      </c>
      <c r="D2431" s="11">
        <v>1</v>
      </c>
      <c r="E2431" s="12">
        <v>0</v>
      </c>
      <c r="F2431" s="13">
        <v>0</v>
      </c>
      <c r="G2431" s="14">
        <v>0</v>
      </c>
      <c r="H2431" s="10"/>
      <c r="I2431" s="11">
        <v>1</v>
      </c>
      <c r="J2431" s="12">
        <v>0</v>
      </c>
      <c r="K2431" s="13">
        <v>0</v>
      </c>
      <c r="L2431" s="40">
        <f t="shared" ref="L2431" si="25840">$B2431*$J$4</f>
        <v>11.559024000000001</v>
      </c>
      <c r="N2431" s="1">
        <f t="shared" ref="N2431" si="25841">D2431*I2431+F2431*I2434-E2431*J2431-G2431*J2434</f>
        <v>1</v>
      </c>
      <c r="O2431" s="4">
        <f t="shared" ref="O2431" si="25842">(D2431*J2431+E2431*I2431+F2431*J2434+G2431*I2434)</f>
        <v>0</v>
      </c>
      <c r="P2431" s="2">
        <f t="shared" ref="P2431" si="25843">D2431*K2431+F2431*K2434-E2431*L2431-G2431*L2434</f>
        <v>0</v>
      </c>
      <c r="Q2431" s="3">
        <f t="shared" ref="Q2431" si="25844">(D2431*L2431+E2431*K2431+F2431*L2434+G2431*K2434)</f>
        <v>11.559024000000001</v>
      </c>
      <c r="S2431" s="11">
        <v>1</v>
      </c>
      <c r="T2431" s="12">
        <v>0</v>
      </c>
      <c r="U2431" s="13">
        <v>0</v>
      </c>
      <c r="V2431" s="13">
        <v>0</v>
      </c>
      <c r="W2431" s="20"/>
      <c r="X2431" s="1">
        <f t="shared" ref="X2431" si="25845">N2431*S2431+P2431*S2434-O2431*T2431-Q2431*T2434</f>
        <v>-167.95002378291201</v>
      </c>
      <c r="Y2431" s="4">
        <f t="shared" ref="Y2431" si="25846">(N2431*T2431+O2431*S2431+P2431*T2434+Q2431*S2434)</f>
        <v>0</v>
      </c>
      <c r="Z2431" s="2">
        <f t="shared" ref="Z2431" si="25847">N2431*U2431+P2431*U2434-O2431*V2431-Q2431*V2434</f>
        <v>0</v>
      </c>
      <c r="AA2431" s="3">
        <f t="shared" ref="AA2431" si="25848">(N2431*V2431+O2431*U2431+P2431*V2434+Q2431*U2434)</f>
        <v>11.559024000000001</v>
      </c>
      <c r="AB2431" s="20"/>
      <c r="AC2431" s="11">
        <v>1</v>
      </c>
      <c r="AD2431" s="12">
        <v>0</v>
      </c>
      <c r="AE2431" s="13">
        <v>0</v>
      </c>
      <c r="AF2431" s="40">
        <f t="shared" ref="AF2431" si="25849">$B2431*$AD$4</f>
        <v>13.871169</v>
      </c>
      <c r="AG2431" s="20"/>
      <c r="AH2431" s="1">
        <f t="shared" ref="AH2431" si="25850">X2431*AC2431+Z2431*AC2434-Y2431*AD2431-AA2431*AD2434</f>
        <v>-167.95002378291201</v>
      </c>
      <c r="AI2431" s="4">
        <f t="shared" ref="AI2431" si="25851">(X2431*AD2431+Y2431*AC2431+Z2431*AD2434+AA2431*AC2434)</f>
        <v>0</v>
      </c>
      <c r="AJ2431" s="2">
        <f t="shared" ref="AJ2431" si="25852">X2431*AE2431+Z2431*AE2434-Y2431*AF2431-AA2431*AF2434</f>
        <v>0</v>
      </c>
      <c r="AK2431" s="3">
        <f t="shared" ref="AK2431" si="25853">(X2431*AF2431+Y2431*AE2431+Z2431*AF2434+AA2431*AE2434)</f>
        <v>-2318.1041394467916</v>
      </c>
      <c r="AL2431" s="20"/>
      <c r="AM2431" s="11">
        <v>1</v>
      </c>
      <c r="AN2431" s="12">
        <v>0</v>
      </c>
      <c r="AO2431" s="13">
        <v>0</v>
      </c>
      <c r="AP2431" s="14">
        <v>0</v>
      </c>
      <c r="AR2431" s="1">
        <f t="shared" ref="AR2431" si="25854">AH2431*AM2431+AJ2431*AM2434-AI2431*AN2431-AK2431*AN2434</f>
        <v>35615.826149033237</v>
      </c>
      <c r="AS2431" s="4">
        <f t="shared" ref="AS2431" si="25855">(AH2431*AN2431+AI2431*AM2431+AJ2431*AN2434+AK2431*AM2434)</f>
        <v>0</v>
      </c>
      <c r="AT2431" s="2">
        <f t="shared" ref="AT2431" si="25856">AH2431*AO2431+AJ2431*AO2434-AI2431*AP2431-AK2431*AP2434</f>
        <v>0</v>
      </c>
      <c r="AU2431" s="3">
        <f t="shared" ref="AU2431" si="25857">(AH2431*AP2431+AI2431*AO2431+AJ2431*AP2434+AK2431*AO2434)</f>
        <v>-2318.1041394467916</v>
      </c>
      <c r="AV2431" s="20"/>
      <c r="AW2431" s="11">
        <v>1</v>
      </c>
      <c r="AX2431" s="12">
        <v>0</v>
      </c>
      <c r="AY2431" s="13">
        <v>0</v>
      </c>
      <c r="AZ2431" s="40">
        <f t="shared" ref="AZ2431" si="25858">$B2431*$AX$4</f>
        <v>13.871169</v>
      </c>
      <c r="BA2431" s="20"/>
      <c r="BB2431" s="1">
        <f t="shared" ref="BB2431" si="25859">AR2431*AW2431+AT2431*AW2434-AS2431*AX2431-AU2431*AX2434</f>
        <v>35615.826149033237</v>
      </c>
      <c r="BC2431" s="4">
        <f t="shared" ref="BC2431" si="25860">(AR2431*AX2431+AS2431*AW2431+AT2431*AX2434+AU2431*AW2434)</f>
        <v>0</v>
      </c>
      <c r="BD2431" s="2">
        <f t="shared" ref="BD2431" si="25861">AR2431*AY2431+AT2431*AY2434-AS2431*AZ2431-AU2431*AZ2434</f>
        <v>0</v>
      </c>
      <c r="BE2431" s="3">
        <f t="shared" ref="BE2431" si="25862">(AR2431*AZ2431+AS2431*AY2431+AT2431*AZ2434+AU2431*AY2434)</f>
        <v>491715.03944841243</v>
      </c>
      <c r="BF2431" s="20"/>
      <c r="BG2431" s="11">
        <v>1</v>
      </c>
      <c r="BH2431" s="12">
        <v>0</v>
      </c>
      <c r="BI2431" s="13">
        <v>0</v>
      </c>
      <c r="BJ2431" s="14">
        <v>0</v>
      </c>
      <c r="BK2431" s="20"/>
      <c r="BL2431" s="1">
        <f t="shared" ref="BL2431" si="25863">BB2431*BG2431+BD2431*BG2434-BC2431*BH2431-BE2431*BH2434</f>
        <v>-7151432.8043603245</v>
      </c>
      <c r="BM2431" s="4">
        <f t="shared" ref="BM2431" si="25864">(BB2431*BH2431+BC2431*BG2431+BD2431*BH2434+BE2431*BG2434)</f>
        <v>0</v>
      </c>
      <c r="BN2431" s="2">
        <f t="shared" ref="BN2431" si="25865">BB2431*BI2431+BD2431*BI2434-BC2431*BJ2431-BE2431*BJ2434</f>
        <v>0</v>
      </c>
      <c r="BO2431" s="3">
        <f t="shared" ref="BO2431" si="25866">(BB2431*BJ2431+BC2431*BI2431+BD2431*BJ2434+BE2431*BI2434)</f>
        <v>491715.03944841243</v>
      </c>
      <c r="BP2431" s="20"/>
      <c r="BQ2431" s="11">
        <v>1</v>
      </c>
      <c r="BR2431" s="12">
        <v>0</v>
      </c>
      <c r="BS2431" s="13">
        <v>0</v>
      </c>
      <c r="BT2431" s="40">
        <f t="shared" ref="BT2431" si="25867">$B2431*BR$4</f>
        <v>11.559024000000001</v>
      </c>
      <c r="BU2431" s="20"/>
      <c r="BV2431" s="1">
        <f t="shared" ref="BV2431" si="25868">BL2431*BQ2431+BN2431*BQ2434-BM2431*BR2431-BO2431*BR2434</f>
        <v>-7151432.8043603245</v>
      </c>
      <c r="BW2431" s="4">
        <f t="shared" ref="BW2431" si="25869">(BL2431*BR2431+BM2431*BQ2431+BN2431*BR2434+BO2431*BQ2434)</f>
        <v>0</v>
      </c>
      <c r="BX2431" s="2">
        <f t="shared" ref="BX2431" si="25870">BL2431*BS2431+BN2431*BS2434-BM2431*BT2431-BO2431*BT2434</f>
        <v>0</v>
      </c>
      <c r="BY2431" s="3">
        <f t="shared" ref="BY2431" si="25871">(BL2431*BT2431+BM2431*BS2431+BN2431*BT2434+BO2431*BS2434)</f>
        <v>-82171868.380539894</v>
      </c>
      <c r="BZ2431" s="20"/>
      <c r="CA2431" s="11">
        <v>1</v>
      </c>
      <c r="CB2431" s="12">
        <v>0</v>
      </c>
      <c r="CC2431" s="13">
        <v>0</v>
      </c>
      <c r="CD2431" s="14">
        <v>0</v>
      </c>
      <c r="CE2431" s="20"/>
      <c r="CF2431" s="1">
        <f t="shared" ref="CF2431" si="25872">BV2431*CA2431+BX2431*CA2434-BW2431*CB2431-BY2431*CB2434</f>
        <v>534960048.40015489</v>
      </c>
      <c r="CG2431" s="4">
        <f t="shared" ref="CG2431" si="25873">(BV2431*CB2431+BW2431*CA2431+BX2431*CB2434+BY2431*CA2434)</f>
        <v>0</v>
      </c>
      <c r="CH2431" s="2">
        <f t="shared" ref="CH2431" si="25874">BV2431*CC2431+BX2431*CC2434-BW2431*CD2431-BY2431*CD2434</f>
        <v>0</v>
      </c>
      <c r="CI2431" s="3">
        <f t="shared" ref="CI2431" si="25875">(BV2431*CD2431+BW2431*CC2431+BX2431*CD2434+BY2431*CC2434)</f>
        <v>-82171868.380539894</v>
      </c>
      <c r="CJ2431" s="28"/>
      <c r="CK2431" s="11">
        <v>1</v>
      </c>
      <c r="CL2431" s="12">
        <v>0</v>
      </c>
      <c r="CM2431" s="13">
        <v>0</v>
      </c>
      <c r="CN2431" s="14">
        <v>0</v>
      </c>
      <c r="CP2431" s="1">
        <f t="shared" ref="CP2431" si="25876">CF2431*CK2431+CH2431*CK2434-CG2431*CL2431-CI2431*CL2434</f>
        <v>534960048.40015489</v>
      </c>
      <c r="CQ2431" s="4">
        <f t="shared" ref="CQ2431" si="25877">(CF2431*CL2431+CG2431*CK2431+CH2431*CL2434+CI2431*CK2434)</f>
        <v>-82171868.380539894</v>
      </c>
      <c r="CR2431" s="2">
        <f t="shared" ref="CR2431" si="25878">CF2431*CM2431+CH2431*CM2434-CG2431*CN2431-CI2431*CN2434</f>
        <v>0</v>
      </c>
      <c r="CS2431" s="3">
        <f t="shared" ref="CS2431" si="25879">(CF2431*CN2431+CG2431*CM2431+CH2431*CN2434+CI2431*CM2434)</f>
        <v>-82171868.380539894</v>
      </c>
      <c r="CU2431" s="29">
        <f t="shared" ref="CU2431" si="25880">20*LOG(((1+$CL$4)/$CL$4)/((CP2431+CP2434)^2+(CQ2431+CQ2434)^2)^0.5)</f>
        <v>-185.02034640447914</v>
      </c>
      <c r="CW2431" s="53">
        <f t="shared" ref="CW2431" si="25881">((CP2431^2+CQ2431^2)^0.5)/((CP2434^2+CQ2434^2)^0.5)</f>
        <v>0.15360374784300637</v>
      </c>
    </row>
    <row r="2432" spans="1:101" ht="18" customHeight="1" thickBot="1">
      <c r="D2432" s="11"/>
      <c r="E2432" s="13"/>
      <c r="F2432" s="13"/>
      <c r="G2432" s="15"/>
      <c r="H2432" s="10"/>
      <c r="I2432" s="11"/>
      <c r="J2432" s="13"/>
      <c r="K2432" s="13"/>
      <c r="L2432" s="15"/>
      <c r="N2432" s="5"/>
      <c r="Q2432" s="6"/>
      <c r="S2432" s="11"/>
      <c r="T2432" s="13"/>
      <c r="U2432" s="13"/>
      <c r="V2432" s="15"/>
      <c r="W2432" s="20"/>
      <c r="X2432" s="5"/>
      <c r="AA2432" s="6"/>
      <c r="AB2432" s="20"/>
      <c r="AC2432" s="11"/>
      <c r="AD2432" s="13"/>
      <c r="AE2432" s="13"/>
      <c r="AF2432" s="15"/>
      <c r="AG2432" s="20"/>
      <c r="AH2432" s="5"/>
      <c r="AK2432" s="6"/>
      <c r="AL2432" s="20"/>
      <c r="AM2432" s="11"/>
      <c r="AN2432" s="13"/>
      <c r="AO2432" s="13"/>
      <c r="AP2432" s="15"/>
      <c r="AR2432" s="5"/>
      <c r="AU2432" s="6"/>
      <c r="AW2432" s="11"/>
      <c r="AX2432" s="13"/>
      <c r="AY2432" s="13"/>
      <c r="AZ2432" s="15"/>
      <c r="BA2432" s="20"/>
      <c r="BB2432" s="5"/>
      <c r="BE2432" s="6"/>
      <c r="BG2432" s="11"/>
      <c r="BH2432" s="13"/>
      <c r="BI2432" s="13"/>
      <c r="BJ2432" s="15"/>
      <c r="BL2432" s="5"/>
      <c r="BO2432" s="6"/>
      <c r="BQ2432" s="11"/>
      <c r="BR2432" s="13"/>
      <c r="BS2432" s="13"/>
      <c r="BT2432" s="15"/>
      <c r="BU2432" s="20"/>
      <c r="BV2432" s="5"/>
      <c r="BY2432" s="6"/>
      <c r="CA2432" s="11"/>
      <c r="CB2432" s="13"/>
      <c r="CC2432" s="13"/>
      <c r="CD2432" s="15"/>
      <c r="CF2432" s="5"/>
      <c r="CI2432" s="6"/>
      <c r="CK2432" s="11"/>
      <c r="CL2432" s="13"/>
      <c r="CM2432" s="13"/>
      <c r="CN2432" s="15"/>
      <c r="CP2432" s="5"/>
      <c r="CS2432" s="6"/>
      <c r="CW2432" s="54"/>
    </row>
    <row r="2433" spans="1:101" ht="18" customHeight="1" thickBot="1">
      <c r="D2433" s="11" t="s">
        <v>101</v>
      </c>
      <c r="E2433" s="13"/>
      <c r="F2433" s="13" t="s">
        <v>102</v>
      </c>
      <c r="G2433" s="15"/>
      <c r="H2433" s="10"/>
      <c r="I2433" s="11" t="s">
        <v>106</v>
      </c>
      <c r="J2433" s="13"/>
      <c r="K2433" s="13" t="s">
        <v>105</v>
      </c>
      <c r="L2433" s="15"/>
      <c r="N2433" s="194" t="s">
        <v>16</v>
      </c>
      <c r="O2433" s="195"/>
      <c r="P2433" s="196" t="s">
        <v>17</v>
      </c>
      <c r="Q2433" s="197"/>
      <c r="S2433" s="11" t="s">
        <v>4</v>
      </c>
      <c r="T2433" s="13"/>
      <c r="U2433" s="13" t="s">
        <v>5</v>
      </c>
      <c r="V2433" s="15"/>
      <c r="W2433" s="20"/>
      <c r="X2433" s="194" t="s">
        <v>111</v>
      </c>
      <c r="Y2433" s="195"/>
      <c r="Z2433" s="196" t="s">
        <v>110</v>
      </c>
      <c r="AA2433" s="197"/>
      <c r="AB2433" s="20"/>
      <c r="AC2433" s="11" t="s">
        <v>18</v>
      </c>
      <c r="AD2433" s="13"/>
      <c r="AE2433" s="13" t="s">
        <v>19</v>
      </c>
      <c r="AF2433" s="15"/>
      <c r="AG2433" s="20"/>
      <c r="AH2433" s="194" t="s">
        <v>114</v>
      </c>
      <c r="AI2433" s="195"/>
      <c r="AJ2433" s="196" t="s">
        <v>115</v>
      </c>
      <c r="AK2433" s="197"/>
      <c r="AL2433" s="20"/>
      <c r="AM2433" s="11" t="s">
        <v>138</v>
      </c>
      <c r="AN2433" s="13"/>
      <c r="AO2433" s="13" t="s">
        <v>137</v>
      </c>
      <c r="AP2433" s="15"/>
      <c r="AR2433" s="194" t="s">
        <v>117</v>
      </c>
      <c r="AS2433" s="195"/>
      <c r="AT2433" s="196" t="s">
        <v>118</v>
      </c>
      <c r="AU2433" s="197"/>
      <c r="AV2433" s="36"/>
      <c r="AW2433" s="11" t="s">
        <v>142</v>
      </c>
      <c r="AX2433" s="13"/>
      <c r="AY2433" s="13" t="s">
        <v>141</v>
      </c>
      <c r="AZ2433" s="15"/>
      <c r="BA2433" s="20"/>
      <c r="BB2433" s="194" t="s">
        <v>122</v>
      </c>
      <c r="BC2433" s="195"/>
      <c r="BD2433" s="196" t="s">
        <v>121</v>
      </c>
      <c r="BE2433" s="197"/>
      <c r="BF2433" s="36"/>
      <c r="BG2433" s="11" t="s">
        <v>145</v>
      </c>
      <c r="BH2433" s="13"/>
      <c r="BI2433" s="13" t="s">
        <v>146</v>
      </c>
      <c r="BJ2433" s="15"/>
      <c r="BK2433" s="36"/>
      <c r="BL2433" s="194" t="s">
        <v>125</v>
      </c>
      <c r="BM2433" s="195"/>
      <c r="BN2433" s="196" t="s">
        <v>126</v>
      </c>
      <c r="BO2433" s="197"/>
      <c r="BP2433" s="36"/>
      <c r="BQ2433" s="11" t="s">
        <v>150</v>
      </c>
      <c r="BR2433" s="13"/>
      <c r="BS2433" s="13" t="s">
        <v>149</v>
      </c>
      <c r="BT2433" s="15"/>
      <c r="BU2433" s="20"/>
      <c r="BV2433" s="194" t="s">
        <v>129</v>
      </c>
      <c r="BW2433" s="195"/>
      <c r="BX2433" s="196" t="s">
        <v>130</v>
      </c>
      <c r="BY2433" s="197"/>
      <c r="BZ2433" s="36"/>
      <c r="CA2433" s="11" t="s">
        <v>154</v>
      </c>
      <c r="CB2433" s="13"/>
      <c r="CC2433" s="13" t="s">
        <v>153</v>
      </c>
      <c r="CD2433" s="15"/>
      <c r="CE2433" s="36"/>
      <c r="CF2433" s="194" t="s">
        <v>134</v>
      </c>
      <c r="CG2433" s="195"/>
      <c r="CH2433" s="196" t="s">
        <v>133</v>
      </c>
      <c r="CI2433" s="197"/>
      <c r="CK2433" s="11" t="s">
        <v>159</v>
      </c>
      <c r="CL2433" s="13"/>
      <c r="CM2433" s="13" t="s">
        <v>158</v>
      </c>
      <c r="CN2433" s="15"/>
      <c r="CP2433" s="109" t="s">
        <v>161</v>
      </c>
      <c r="CQ2433" s="110"/>
      <c r="CR2433" s="111" t="s">
        <v>162</v>
      </c>
      <c r="CS2433" s="112"/>
      <c r="CU2433" s="38" t="s">
        <v>29</v>
      </c>
      <c r="CW2433" s="55" t="s">
        <v>47</v>
      </c>
    </row>
    <row r="2434" spans="1:101" ht="18" customHeight="1" thickTop="1" thickBot="1">
      <c r="D2434" s="16">
        <v>0</v>
      </c>
      <c r="E2434" s="17">
        <f t="shared" ref="E2434" si="25882">$B2431*$E$4</f>
        <v>6.5972879999999998</v>
      </c>
      <c r="F2434" s="18">
        <v>1</v>
      </c>
      <c r="G2434" s="19">
        <v>0</v>
      </c>
      <c r="H2434" s="10"/>
      <c r="I2434" s="16">
        <v>0</v>
      </c>
      <c r="J2434" s="17">
        <v>0</v>
      </c>
      <c r="K2434" s="18">
        <v>1</v>
      </c>
      <c r="L2434" s="19">
        <v>0</v>
      </c>
      <c r="N2434" s="1">
        <f t="shared" ref="N2434" si="25883">D2434*I2431+F2434*I2434-E2434*J2431-G2434*J2434</f>
        <v>0</v>
      </c>
      <c r="O2434" s="4">
        <f t="shared" ref="O2434" si="25884">(D2434*J2431+E2434*I2431+F2434*J2434+G2434*I2434)</f>
        <v>6.5972879999999998</v>
      </c>
      <c r="P2434" s="2">
        <f t="shared" ref="P2434" si="25885">D2434*K2431+F2434*K2434-E2434*L2431-G2434*L2434</f>
        <v>-75.258210326912007</v>
      </c>
      <c r="Q2434" s="3">
        <f t="shared" ref="Q2434" si="25886">(D2434*L2431+E2434*K2431+F2434*L2434+G2434*K2434)</f>
        <v>0</v>
      </c>
      <c r="S2434" s="16">
        <v>0</v>
      </c>
      <c r="T2434" s="17">
        <f t="shared" ref="T2434" si="25887">$B2431*$T$4</f>
        <v>14.616288000000001</v>
      </c>
      <c r="U2434" s="18">
        <v>1</v>
      </c>
      <c r="V2434" s="19">
        <v>0</v>
      </c>
      <c r="W2434" s="20"/>
      <c r="X2434" s="1">
        <f t="shared" ref="X2434" si="25888">N2434*S2431+P2434*S2434-O2434*T2431-Q2434*T2434</f>
        <v>0</v>
      </c>
      <c r="Y2434" s="4">
        <f t="shared" ref="Y2434" si="25889">(N2434*T2431+O2434*S2431+P2434*T2434+Q2434*S2434)</f>
        <v>-1093.3983885027201</v>
      </c>
      <c r="Z2434" s="2">
        <f t="shared" ref="Z2434" si="25890">N2434*U2431+P2434*U2434-O2434*V2431-Q2434*V2434</f>
        <v>-75.258210326912007</v>
      </c>
      <c r="AA2434" s="3">
        <f t="shared" ref="AA2434" si="25891">(N2434*V2431+O2434*U2431+P2434*V2434+Q2434*U2434)</f>
        <v>0</v>
      </c>
      <c r="AB2434" s="20"/>
      <c r="AC2434" s="16">
        <v>0</v>
      </c>
      <c r="AD2434" s="17">
        <v>0</v>
      </c>
      <c r="AE2434" s="18">
        <v>1</v>
      </c>
      <c r="AF2434" s="19">
        <v>0</v>
      </c>
      <c r="AG2434" s="20"/>
      <c r="AH2434" s="1">
        <f t="shared" ref="AH2434" si="25892">X2434*AC2431+Z2434*AC2434-Y2434*AD2431-AA2434*AD2434</f>
        <v>0</v>
      </c>
      <c r="AI2434" s="4">
        <f t="shared" ref="AI2434" si="25893">(X2434*AD2431+Y2434*AC2431+Z2434*AD2434+AA2434*AC2434)</f>
        <v>-1093.3983885027201</v>
      </c>
      <c r="AJ2434" s="2">
        <f t="shared" ref="AJ2434" si="25894">X2434*AE2431+Z2434*AE2434-Y2434*AF2431-AA2434*AF2434</f>
        <v>15091.455620921975</v>
      </c>
      <c r="AK2434" s="3">
        <f t="shared" ref="AK2434" si="25895">(X2434*AF2431+Y2434*AE2431+Z2434*AF2434+AA2434*AE2434)</f>
        <v>0</v>
      </c>
      <c r="AL2434" s="20"/>
      <c r="AM2434" s="16">
        <v>0</v>
      </c>
      <c r="AN2434" s="17">
        <f t="shared" ref="AN2434" si="25896">$B2431*$AN$4</f>
        <v>15.436655999999999</v>
      </c>
      <c r="AO2434" s="18">
        <v>1</v>
      </c>
      <c r="AP2434" s="19">
        <v>0</v>
      </c>
      <c r="AR2434" s="1">
        <f t="shared" ref="AR2434" si="25897">AH2434*AM2431+AJ2434*AM2434-AI2434*AN2431-AK2434*AN2434</f>
        <v>0</v>
      </c>
      <c r="AS2434" s="4">
        <f t="shared" ref="AS2434" si="25898">(AH2434*AN2431+AI2434*AM2431+AJ2434*AN2434+AK2434*AM2434)</f>
        <v>231868.21057093621</v>
      </c>
      <c r="AT2434" s="2">
        <f t="shared" ref="AT2434" si="25899">AH2434*AO2431+AJ2434*AO2434-AI2434*AP2431-AK2434*AP2434</f>
        <v>15091.455620921975</v>
      </c>
      <c r="AU2434" s="3">
        <f t="shared" ref="AU2434" si="25900">(AH2434*AP2431+AI2434*AO2431+AJ2434*AP2434+AK2434*AO2434)</f>
        <v>0</v>
      </c>
      <c r="AV2434" s="20"/>
      <c r="AW2434" s="16">
        <v>0</v>
      </c>
      <c r="AX2434" s="17">
        <v>0</v>
      </c>
      <c r="AY2434" s="18">
        <v>1</v>
      </c>
      <c r="AZ2434" s="19">
        <v>0</v>
      </c>
      <c r="BA2434" s="20"/>
      <c r="BB2434" s="1">
        <f t="shared" ref="BB2434" si="25901">AR2434*AW2431+AT2434*AW2434-AS2434*AX2431-AU2434*AX2434</f>
        <v>0</v>
      </c>
      <c r="BC2434" s="4">
        <f t="shared" ref="BC2434" si="25902">(AR2434*AX2431+AS2434*AW2431+AT2434*AX2434+AU2434*AW2434)</f>
        <v>231868.21057093621</v>
      </c>
      <c r="BD2434" s="2">
        <f t="shared" ref="BD2434" si="25903">AR2434*AY2431+AT2434*AY2434-AS2434*AZ2431-AU2434*AZ2434</f>
        <v>-3201191.6789361206</v>
      </c>
      <c r="BE2434" s="3">
        <f t="shared" ref="BE2434" si="25904">(AR2434*AZ2431+AS2434*AY2431+AT2434*AZ2434+AU2434*AY2434)</f>
        <v>0</v>
      </c>
      <c r="BF2434" s="20"/>
      <c r="BG2434" s="16">
        <v>0</v>
      </c>
      <c r="BH2434" s="17">
        <f t="shared" ref="BH2434" si="25905">$B2431*$BH$4</f>
        <v>14.616288000000001</v>
      </c>
      <c r="BI2434" s="18">
        <v>1</v>
      </c>
      <c r="BJ2434" s="19">
        <v>0</v>
      </c>
      <c r="BK2434" s="20"/>
      <c r="BL2434" s="1">
        <f t="shared" ref="BL2434" si="25906">BB2434*BG2431+BD2434*BG2434-BC2434*BH2431-BE2434*BH2434</f>
        <v>0</v>
      </c>
      <c r="BM2434" s="4">
        <f t="shared" ref="BM2434" si="25907">(BB2434*BH2431+BC2434*BG2431+BD2434*BH2434+BE2434*BG2434)</f>
        <v>-46557671.311962932</v>
      </c>
      <c r="BN2434" s="2">
        <f t="shared" ref="BN2434" si="25908">BB2434*BI2431+BD2434*BI2434-BC2434*BJ2431-BE2434*BJ2434</f>
        <v>-3201191.6789361206</v>
      </c>
      <c r="BO2434" s="3">
        <f t="shared" ref="BO2434" si="25909">(BB2434*BJ2431+BC2434*BI2431+BD2434*BJ2434+BE2434*BI2434)</f>
        <v>0</v>
      </c>
      <c r="BP2434" s="20"/>
      <c r="BQ2434" s="16">
        <v>0</v>
      </c>
      <c r="BR2434" s="17">
        <v>0</v>
      </c>
      <c r="BS2434" s="18">
        <v>1</v>
      </c>
      <c r="BT2434" s="19">
        <v>0</v>
      </c>
      <c r="BU2434" s="20"/>
      <c r="BV2434" s="1">
        <f t="shared" ref="BV2434" si="25910">BL2434*BQ2431+BN2434*BQ2434-BM2434*BR2431-BO2434*BR2434</f>
        <v>0</v>
      </c>
      <c r="BW2434" s="4">
        <f t="shared" ref="BW2434" si="25911">(BL2434*BR2431+BM2434*BQ2431+BN2434*BR2434+BO2434*BQ2434)</f>
        <v>-46557671.311962932</v>
      </c>
      <c r="BX2434" s="2">
        <f t="shared" ref="BX2434" si="25912">BL2434*BS2431+BN2434*BS2434-BM2434*BT2431-BO2434*BT2434</f>
        <v>534960048.40015495</v>
      </c>
      <c r="BY2434" s="3">
        <f t="shared" ref="BY2434" si="25913">(BL2434*BT2431+BM2434*BS2431+BN2434*BT2434+BO2434*BS2434)</f>
        <v>0</v>
      </c>
      <c r="BZ2434" s="20"/>
      <c r="CA2434" s="16">
        <v>0</v>
      </c>
      <c r="CB2434" s="17">
        <f t="shared" ref="CB2434" si="25914">$B2431*$CB$4</f>
        <v>6.5972879999999998</v>
      </c>
      <c r="CC2434" s="18">
        <v>1</v>
      </c>
      <c r="CD2434" s="19">
        <v>0</v>
      </c>
      <c r="CE2434" s="20"/>
      <c r="CF2434" s="1">
        <f t="shared" ref="CF2434" si="25915">BV2434*CA2431+BX2434*CA2434-BW2434*CB2431-BY2434*CB2434</f>
        <v>0</v>
      </c>
      <c r="CG2434" s="4">
        <f t="shared" ref="CG2434" si="25916">(BV2434*CB2431+BW2434*CA2431+BX2434*CB2434+BY2434*CA2434)</f>
        <v>3482727836.4777985</v>
      </c>
      <c r="CH2434" s="2">
        <f t="shared" ref="CH2434" si="25917">BV2434*CC2431+BX2434*CC2434-BW2434*CD2431-BY2434*CD2434</f>
        <v>534960048.40015495</v>
      </c>
      <c r="CI2434" s="3">
        <f t="shared" ref="CI2434" si="25918">(BV2434*CD2431+BW2434*CC2431+BX2434*CD2434+BY2434*CC2434)</f>
        <v>0</v>
      </c>
      <c r="CK2434" s="16">
        <f t="shared" ref="CK2434" si="25919">1/$CL$4</f>
        <v>1</v>
      </c>
      <c r="CL2434" s="17">
        <v>0</v>
      </c>
      <c r="CM2434" s="18">
        <v>1</v>
      </c>
      <c r="CN2434" s="19">
        <v>0</v>
      </c>
      <c r="CP2434" s="1">
        <f t="shared" ref="CP2434" si="25920">CF2434*CK2431+CH2434*CK2434-CG2434*CL2431-CI2434*CL2434</f>
        <v>534960048.40015495</v>
      </c>
      <c r="CQ2434" s="4">
        <f t="shared" ref="CQ2434" si="25921">(CF2434*CL2431+CG2434*CK2431+CH2434*CL2434+CI2434*CK2434)</f>
        <v>3482727836.4777985</v>
      </c>
      <c r="CR2434" s="2">
        <f t="shared" ref="CR2434" si="25922">CF2434*CM2431+CH2434*CM2434-CG2434*CN2431-CI2434*CN2434</f>
        <v>534960048.40015495</v>
      </c>
      <c r="CS2434" s="3">
        <f t="shared" ref="CS2434" si="25923">(CF2434*CN2431+CG2434*CM2431+CH2434*CN2434+CI2434*CM2434)</f>
        <v>0</v>
      </c>
      <c r="CU2434" s="39">
        <f t="shared" ref="CU2434" si="25924">(180/PI())*ATAN(-1*(CQ2431/CP2431))</f>
        <v>8.7325940568666596</v>
      </c>
      <c r="CW2434" s="56">
        <f t="shared" ref="CW2434" si="25925">20*LOG(((1-(10^(CU2431/20)^2)*(1-((1-CW2431)/(1+CW2431))^2))^0.5))</f>
        <v>0</v>
      </c>
    </row>
    <row r="2435" spans="1:101" ht="18" customHeight="1"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/>
      <c r="R2435" s="20"/>
      <c r="S2435" s="20"/>
      <c r="T2435" s="20"/>
      <c r="U2435" s="20"/>
      <c r="V2435" s="20"/>
      <c r="W2435" s="20"/>
      <c r="X2435" s="20"/>
      <c r="Y2435" s="20"/>
      <c r="Z2435" s="20"/>
      <c r="AA2435" s="20"/>
      <c r="AB2435" s="30"/>
      <c r="AC2435" s="20"/>
      <c r="AD2435" s="20"/>
      <c r="AE2435" s="20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</row>
    <row r="2436" spans="1:101" ht="18" customHeight="1"/>
    <row r="2437" spans="1:101" ht="18" customHeight="1" thickBot="1">
      <c r="A2437" s="23"/>
      <c r="B2437" s="23"/>
      <c r="C2437" s="23"/>
      <c r="D2437" s="20" t="s">
        <v>6</v>
      </c>
      <c r="E2437" s="20"/>
      <c r="F2437" s="20"/>
      <c r="G2437" s="20"/>
      <c r="H2437" s="20"/>
      <c r="I2437" s="20" t="s">
        <v>7</v>
      </c>
      <c r="J2437" s="20"/>
      <c r="K2437" s="20"/>
      <c r="L2437" s="20"/>
      <c r="M2437" s="23"/>
      <c r="N2437" s="23"/>
      <c r="O2437" s="24" t="s">
        <v>8</v>
      </c>
      <c r="P2437" s="23"/>
      <c r="Q2437" s="23"/>
      <c r="R2437" s="23"/>
      <c r="S2437" s="20"/>
      <c r="T2437" s="20" t="s">
        <v>9</v>
      </c>
      <c r="U2437" s="23"/>
      <c r="V2437" s="23"/>
      <c r="W2437" s="23"/>
      <c r="X2437" s="23"/>
      <c r="Y2437" s="24" t="s">
        <v>10</v>
      </c>
      <c r="Z2437" s="23"/>
      <c r="AA2437" s="23"/>
      <c r="AB2437" s="23"/>
      <c r="AC2437" s="24" t="s">
        <v>11</v>
      </c>
      <c r="AD2437" s="20"/>
      <c r="AE2437" s="20"/>
      <c r="AF2437" s="20"/>
      <c r="AG2437" s="20"/>
      <c r="AH2437" s="23"/>
      <c r="AI2437" s="24" t="s">
        <v>12</v>
      </c>
      <c r="AJ2437" s="23"/>
      <c r="AK2437" s="23"/>
      <c r="AL2437" s="20"/>
      <c r="AM2437" s="24" t="s">
        <v>21</v>
      </c>
      <c r="AN2437" s="20"/>
      <c r="AO2437" s="23"/>
      <c r="AP2437" s="23"/>
      <c r="AQ2437" s="23"/>
      <c r="AR2437" s="23"/>
      <c r="AS2437" s="24" t="s">
        <v>87</v>
      </c>
      <c r="AT2437" s="23"/>
      <c r="AU2437" s="23"/>
      <c r="AV2437" s="23"/>
      <c r="AW2437" s="24" t="s">
        <v>22</v>
      </c>
      <c r="AX2437" s="20"/>
      <c r="AY2437" s="20"/>
      <c r="AZ2437" s="20"/>
      <c r="BA2437" s="20"/>
      <c r="BB2437" s="23"/>
      <c r="BC2437" s="24" t="s">
        <v>13</v>
      </c>
      <c r="BD2437" s="23"/>
      <c r="BE2437" s="23"/>
      <c r="BF2437" s="23"/>
      <c r="BG2437" s="24" t="s">
        <v>23</v>
      </c>
      <c r="BH2437" s="20"/>
      <c r="BI2437" s="23"/>
      <c r="BJ2437" s="23"/>
      <c r="BK2437" s="23"/>
      <c r="BL2437" s="23"/>
      <c r="BM2437" s="24" t="s">
        <v>24</v>
      </c>
      <c r="BN2437" s="23"/>
      <c r="BO2437" s="23"/>
      <c r="BP2437" s="23"/>
      <c r="BQ2437" s="24" t="s">
        <v>22</v>
      </c>
      <c r="BR2437" s="20"/>
      <c r="BS2437" s="20"/>
      <c r="BT2437" s="20"/>
      <c r="BU2437" s="20"/>
      <c r="BV2437" s="23"/>
      <c r="BW2437" s="24" t="s">
        <v>25</v>
      </c>
      <c r="BX2437" s="23"/>
      <c r="BY2437" s="23"/>
      <c r="BZ2437" s="23"/>
      <c r="CA2437" s="24" t="s">
        <v>23</v>
      </c>
      <c r="CB2437" s="20"/>
      <c r="CC2437" s="23"/>
      <c r="CD2437" s="23"/>
      <c r="CE2437" s="23"/>
      <c r="CF2437" s="23"/>
      <c r="CG2437" s="24" t="s">
        <v>88</v>
      </c>
      <c r="CH2437" s="23"/>
      <c r="CI2437" s="23"/>
      <c r="CJ2437" s="23"/>
      <c r="CK2437" s="24" t="s">
        <v>155</v>
      </c>
      <c r="CL2437" s="24"/>
      <c r="CM2437" s="23"/>
      <c r="CN2437" s="23"/>
      <c r="CO2437" s="23"/>
      <c r="CP2437" s="23"/>
      <c r="CQ2437" s="24" t="s">
        <v>89</v>
      </c>
      <c r="CR2437" s="23"/>
      <c r="CS2437" s="23"/>
    </row>
    <row r="2438" spans="1:101" ht="18" customHeight="1" thickBot="1">
      <c r="A2438" s="23"/>
      <c r="B2438" s="33"/>
      <c r="C2438" s="23"/>
      <c r="D2438" s="7" t="s">
        <v>99</v>
      </c>
      <c r="E2438" s="8"/>
      <c r="F2438" s="8" t="s">
        <v>100</v>
      </c>
      <c r="G2438" s="9"/>
      <c r="H2438" s="10"/>
      <c r="I2438" s="7" t="s">
        <v>103</v>
      </c>
      <c r="J2438" s="8"/>
      <c r="K2438" s="8" t="s">
        <v>104</v>
      </c>
      <c r="L2438" s="9"/>
      <c r="M2438" s="23"/>
      <c r="N2438" s="194" t="s">
        <v>74</v>
      </c>
      <c r="O2438" s="195"/>
      <c r="P2438" s="196" t="s">
        <v>75</v>
      </c>
      <c r="Q2438" s="197"/>
      <c r="R2438" s="23"/>
      <c r="S2438" s="7" t="s">
        <v>2</v>
      </c>
      <c r="T2438" s="8"/>
      <c r="U2438" s="8" t="s">
        <v>3</v>
      </c>
      <c r="V2438" s="9"/>
      <c r="W2438" s="20"/>
      <c r="X2438" s="194" t="s">
        <v>108</v>
      </c>
      <c r="Y2438" s="195"/>
      <c r="Z2438" s="196" t="s">
        <v>109</v>
      </c>
      <c r="AA2438" s="197"/>
      <c r="AB2438" s="20"/>
      <c r="AC2438" s="7" t="s">
        <v>107</v>
      </c>
      <c r="AD2438" s="8"/>
      <c r="AE2438" s="8" t="s">
        <v>14</v>
      </c>
      <c r="AF2438" s="9"/>
      <c r="AG2438" s="20"/>
      <c r="AH2438" s="194" t="s">
        <v>112</v>
      </c>
      <c r="AI2438" s="195"/>
      <c r="AJ2438" s="196" t="s">
        <v>113</v>
      </c>
      <c r="AK2438" s="197"/>
      <c r="AL2438" s="20"/>
      <c r="AM2438" s="106" t="s">
        <v>135</v>
      </c>
      <c r="AN2438" s="107"/>
      <c r="AO2438" s="107" t="s">
        <v>136</v>
      </c>
      <c r="AP2438" s="108"/>
      <c r="AQ2438" s="23"/>
      <c r="AR2438" s="194" t="s">
        <v>116</v>
      </c>
      <c r="AS2438" s="195"/>
      <c r="AT2438" s="196" t="s">
        <v>0</v>
      </c>
      <c r="AU2438" s="197"/>
      <c r="AV2438" s="36"/>
      <c r="AW2438" s="7" t="s">
        <v>139</v>
      </c>
      <c r="AX2438" s="8"/>
      <c r="AY2438" s="8" t="s">
        <v>140</v>
      </c>
      <c r="AZ2438" s="9"/>
      <c r="BA2438" s="20"/>
      <c r="BB2438" s="194" t="s">
        <v>119</v>
      </c>
      <c r="BC2438" s="195"/>
      <c r="BD2438" s="196" t="s">
        <v>120</v>
      </c>
      <c r="BE2438" s="197"/>
      <c r="BF2438" s="36"/>
      <c r="BG2438" s="190" t="s">
        <v>143</v>
      </c>
      <c r="BH2438" s="191"/>
      <c r="BI2438" s="192" t="s">
        <v>144</v>
      </c>
      <c r="BJ2438" s="193"/>
      <c r="BK2438" s="36"/>
      <c r="BL2438" s="194" t="s">
        <v>123</v>
      </c>
      <c r="BM2438" s="195"/>
      <c r="BN2438" s="196" t="s">
        <v>124</v>
      </c>
      <c r="BO2438" s="197"/>
      <c r="BP2438" s="36"/>
      <c r="BQ2438" s="7" t="s">
        <v>147</v>
      </c>
      <c r="BR2438" s="8"/>
      <c r="BS2438" s="8" t="s">
        <v>148</v>
      </c>
      <c r="BT2438" s="9"/>
      <c r="BU2438" s="20"/>
      <c r="BV2438" s="194" t="s">
        <v>127</v>
      </c>
      <c r="BW2438" s="195"/>
      <c r="BX2438" s="196" t="s">
        <v>128</v>
      </c>
      <c r="BY2438" s="197"/>
      <c r="BZ2438" s="36"/>
      <c r="CA2438" s="7" t="s">
        <v>151</v>
      </c>
      <c r="CB2438" s="8"/>
      <c r="CC2438" s="8" t="s">
        <v>152</v>
      </c>
      <c r="CD2438" s="9"/>
      <c r="CE2438" s="36"/>
      <c r="CF2438" s="194" t="s">
        <v>131</v>
      </c>
      <c r="CG2438" s="195"/>
      <c r="CH2438" s="196" t="s">
        <v>132</v>
      </c>
      <c r="CI2438" s="197"/>
      <c r="CJ2438" s="23"/>
      <c r="CK2438" s="7" t="s">
        <v>156</v>
      </c>
      <c r="CL2438" s="8"/>
      <c r="CM2438" s="8" t="s">
        <v>157</v>
      </c>
      <c r="CN2438" s="9"/>
      <c r="CO2438" s="23"/>
      <c r="CP2438" s="194" t="s">
        <v>160</v>
      </c>
      <c r="CQ2438" s="195"/>
      <c r="CR2438" s="196" t="s">
        <v>132</v>
      </c>
      <c r="CS2438" s="197"/>
      <c r="CU2438" s="26" t="s">
        <v>15</v>
      </c>
      <c r="CW2438" s="52" t="s">
        <v>46</v>
      </c>
    </row>
    <row r="2439" spans="1:101" ht="18" customHeight="1" thickTop="1" thickBot="1">
      <c r="B2439" s="34">
        <v>8.1999999999999993</v>
      </c>
      <c r="D2439" s="11">
        <v>1</v>
      </c>
      <c r="E2439" s="12">
        <v>0</v>
      </c>
      <c r="F2439" s="13">
        <v>0</v>
      </c>
      <c r="G2439" s="14">
        <v>0</v>
      </c>
      <c r="H2439" s="10"/>
      <c r="I2439" s="11">
        <v>1</v>
      </c>
      <c r="J2439" s="12">
        <v>0</v>
      </c>
      <c r="K2439" s="13">
        <v>0</v>
      </c>
      <c r="L2439" s="40">
        <f t="shared" ref="L2439" si="25926">$B2439*$J$4</f>
        <v>11.701727999999999</v>
      </c>
      <c r="N2439" s="1">
        <f t="shared" ref="N2439" si="25927">D2439*I2439+F2439*I2442-E2439*J2439-G2439*J2442</f>
        <v>1</v>
      </c>
      <c r="O2439" s="4">
        <f t="shared" ref="O2439" si="25928">(D2439*J2439+E2439*I2439+F2439*J2442+G2439*I2442)</f>
        <v>0</v>
      </c>
      <c r="P2439" s="2">
        <f t="shared" ref="P2439" si="25929">D2439*K2439+F2439*K2442-E2439*L2439-G2439*L2442</f>
        <v>0</v>
      </c>
      <c r="Q2439" s="3">
        <f t="shared" ref="Q2439" si="25930">(D2439*L2439+E2439*K2439+F2439*L2442+G2439*K2442)</f>
        <v>11.701727999999999</v>
      </c>
      <c r="S2439" s="11">
        <v>1</v>
      </c>
      <c r="T2439" s="12">
        <v>0</v>
      </c>
      <c r="U2439" s="13">
        <v>0</v>
      </c>
      <c r="V2439" s="13">
        <v>0</v>
      </c>
      <c r="W2439" s="20"/>
      <c r="X2439" s="1">
        <f t="shared" ref="X2439" si="25931">N2439*S2439+P2439*S2442-O2439*T2439-Q2439*T2442</f>
        <v>-172.14737995980798</v>
      </c>
      <c r="Y2439" s="4">
        <f t="shared" ref="Y2439" si="25932">(N2439*T2439+O2439*S2439+P2439*T2442+Q2439*S2442)</f>
        <v>0</v>
      </c>
      <c r="Z2439" s="2">
        <f t="shared" ref="Z2439" si="25933">N2439*U2439+P2439*U2442-O2439*V2439-Q2439*V2442</f>
        <v>0</v>
      </c>
      <c r="AA2439" s="3">
        <f t="shared" ref="AA2439" si="25934">(N2439*V2439+O2439*U2439+P2439*V2442+Q2439*U2442)</f>
        <v>11.701727999999999</v>
      </c>
      <c r="AB2439" s="20"/>
      <c r="AC2439" s="11">
        <v>1</v>
      </c>
      <c r="AD2439" s="12">
        <v>0</v>
      </c>
      <c r="AE2439" s="13">
        <v>0</v>
      </c>
      <c r="AF2439" s="40">
        <f t="shared" ref="AF2439" si="25935">$B2439*$AD$4</f>
        <v>14.042418</v>
      </c>
      <c r="AG2439" s="20"/>
      <c r="AH2439" s="1">
        <f t="shared" ref="AH2439" si="25936">X2439*AC2439+Z2439*AC2442-Y2439*AD2439-AA2439*AD2442</f>
        <v>-172.14737995980798</v>
      </c>
      <c r="AI2439" s="4">
        <f t="shared" ref="AI2439" si="25937">(X2439*AD2439+Y2439*AC2439+Z2439*AD2442+AA2439*AC2442)</f>
        <v>0</v>
      </c>
      <c r="AJ2439" s="2">
        <f t="shared" ref="AJ2439" si="25938">X2439*AE2439+Z2439*AE2442-Y2439*AF2439-AA2439*AF2442</f>
        <v>0</v>
      </c>
      <c r="AK2439" s="3">
        <f t="shared" ref="AK2439" si="25939">(X2439*AF2439+Y2439*AE2439+Z2439*AF2442+AA2439*AE2442)</f>
        <v>-2405.6637390004466</v>
      </c>
      <c r="AL2439" s="20"/>
      <c r="AM2439" s="11">
        <v>1</v>
      </c>
      <c r="AN2439" s="12">
        <v>0</v>
      </c>
      <c r="AO2439" s="13">
        <v>0</v>
      </c>
      <c r="AP2439" s="14">
        <v>0</v>
      </c>
      <c r="AR2439" s="1">
        <f t="shared" ref="AR2439" si="25940">AH2439*AM2439+AJ2439*AM2442-AI2439*AN2439-AK2439*AN2442</f>
        <v>37421.717983387614</v>
      </c>
      <c r="AS2439" s="4">
        <f t="shared" ref="AS2439" si="25941">(AH2439*AN2439+AI2439*AM2439+AJ2439*AN2442+AK2439*AM2442)</f>
        <v>0</v>
      </c>
      <c r="AT2439" s="2">
        <f t="shared" ref="AT2439" si="25942">AH2439*AO2439+AJ2439*AO2442-AI2439*AP2439-AK2439*AP2442</f>
        <v>0</v>
      </c>
      <c r="AU2439" s="3">
        <f t="shared" ref="AU2439" si="25943">(AH2439*AP2439+AI2439*AO2439+AJ2439*AP2442+AK2439*AO2442)</f>
        <v>-2405.6637390004466</v>
      </c>
      <c r="AV2439" s="20"/>
      <c r="AW2439" s="11">
        <v>1</v>
      </c>
      <c r="AX2439" s="12">
        <v>0</v>
      </c>
      <c r="AY2439" s="13">
        <v>0</v>
      </c>
      <c r="AZ2439" s="40">
        <f t="shared" ref="AZ2439" si="25944">$B2439*$AX$4</f>
        <v>14.042418</v>
      </c>
      <c r="BA2439" s="20"/>
      <c r="BB2439" s="1">
        <f t="shared" ref="BB2439" si="25945">AR2439*AW2439+AT2439*AW2442-AS2439*AX2439-AU2439*AX2442</f>
        <v>37421.717983387614</v>
      </c>
      <c r="BC2439" s="4">
        <f t="shared" ref="BC2439" si="25946">(AR2439*AX2439+AS2439*AW2439+AT2439*AX2442+AU2439*AW2442)</f>
        <v>0</v>
      </c>
      <c r="BD2439" s="2">
        <f t="shared" ref="BD2439" si="25947">AR2439*AY2439+AT2439*AY2442-AS2439*AZ2439-AU2439*AZ2442</f>
        <v>0</v>
      </c>
      <c r="BE2439" s="3">
        <f t="shared" ref="BE2439" si="25948">(AR2439*AZ2439+AS2439*AY2439+AT2439*AZ2442+AU2439*AY2442)</f>
        <v>523085.74246184551</v>
      </c>
      <c r="BF2439" s="20"/>
      <c r="BG2439" s="11">
        <v>1</v>
      </c>
      <c r="BH2439" s="12">
        <v>0</v>
      </c>
      <c r="BI2439" s="13">
        <v>0</v>
      </c>
      <c r="BJ2439" s="14">
        <v>0</v>
      </c>
      <c r="BK2439" s="20"/>
      <c r="BL2439" s="1">
        <f t="shared" ref="BL2439" si="25949">BB2439*BG2439+BD2439*BG2442-BC2439*BH2439-BE2439*BH2442</f>
        <v>-7702539.9185885303</v>
      </c>
      <c r="BM2439" s="4">
        <f t="shared" ref="BM2439" si="25950">(BB2439*BH2439+BC2439*BG2439+BD2439*BH2442+BE2439*BG2442)</f>
        <v>0</v>
      </c>
      <c r="BN2439" s="2">
        <f t="shared" ref="BN2439" si="25951">BB2439*BI2439+BD2439*BI2442-BC2439*BJ2439-BE2439*BJ2442</f>
        <v>0</v>
      </c>
      <c r="BO2439" s="3">
        <f t="shared" ref="BO2439" si="25952">(BB2439*BJ2439+BC2439*BI2439+BD2439*BJ2442+BE2439*BI2442)</f>
        <v>523085.74246184551</v>
      </c>
      <c r="BP2439" s="20"/>
      <c r="BQ2439" s="11">
        <v>1</v>
      </c>
      <c r="BR2439" s="12">
        <v>0</v>
      </c>
      <c r="BS2439" s="13">
        <v>0</v>
      </c>
      <c r="BT2439" s="40">
        <f t="shared" ref="BT2439" si="25953">$B2439*BR$4</f>
        <v>11.701727999999999</v>
      </c>
      <c r="BU2439" s="20"/>
      <c r="BV2439" s="1">
        <f t="shared" ref="BV2439" si="25954">BL2439*BQ2439+BN2439*BQ2442-BM2439*BR2439-BO2439*BR2442</f>
        <v>-7702539.9185885303</v>
      </c>
      <c r="BW2439" s="4">
        <f t="shared" ref="BW2439" si="25955">(BL2439*BR2439+BM2439*BQ2439+BN2439*BR2442+BO2439*BQ2442)</f>
        <v>0</v>
      </c>
      <c r="BX2439" s="2">
        <f t="shared" ref="BX2439" si="25956">BL2439*BS2439+BN2439*BS2442-BM2439*BT2439-BO2439*BT2442</f>
        <v>0</v>
      </c>
      <c r="BY2439" s="3">
        <f t="shared" ref="BY2439" si="25957">(BL2439*BT2439+BM2439*BS2439+BN2439*BT2442+BO2439*BS2442)</f>
        <v>-89609941.294003278</v>
      </c>
      <c r="BZ2439" s="20"/>
      <c r="CA2439" s="11">
        <v>1</v>
      </c>
      <c r="CB2439" s="12">
        <v>0</v>
      </c>
      <c r="CC2439" s="13">
        <v>0</v>
      </c>
      <c r="CD2439" s="14">
        <v>0</v>
      </c>
      <c r="CE2439" s="20"/>
      <c r="CF2439" s="1">
        <f t="shared" ref="CF2439" si="25958">BV2439*CA2439+BX2439*CA2442-BW2439*CB2439-BY2439*CB2442</f>
        <v>590778600.95955765</v>
      </c>
      <c r="CG2439" s="4">
        <f t="shared" ref="CG2439" si="25959">(BV2439*CB2439+BW2439*CA2439+BX2439*CB2442+BY2439*CA2442)</f>
        <v>0</v>
      </c>
      <c r="CH2439" s="2">
        <f t="shared" ref="CH2439" si="25960">BV2439*CC2439+BX2439*CC2442-BW2439*CD2439-BY2439*CD2442</f>
        <v>0</v>
      </c>
      <c r="CI2439" s="3">
        <f t="shared" ref="CI2439" si="25961">(BV2439*CD2439+BW2439*CC2439+BX2439*CD2442+BY2439*CC2442)</f>
        <v>-89609941.294003278</v>
      </c>
      <c r="CJ2439" s="28"/>
      <c r="CK2439" s="11">
        <v>1</v>
      </c>
      <c r="CL2439" s="12">
        <v>0</v>
      </c>
      <c r="CM2439" s="13">
        <v>0</v>
      </c>
      <c r="CN2439" s="14">
        <v>0</v>
      </c>
      <c r="CP2439" s="1">
        <f t="shared" ref="CP2439" si="25962">CF2439*CK2439+CH2439*CK2442-CG2439*CL2439-CI2439*CL2442</f>
        <v>590778600.95955765</v>
      </c>
      <c r="CQ2439" s="4">
        <f t="shared" ref="CQ2439" si="25963">(CF2439*CL2439+CG2439*CK2439+CH2439*CL2442+CI2439*CK2442)</f>
        <v>-89609941.294003278</v>
      </c>
      <c r="CR2439" s="2">
        <f t="shared" ref="CR2439" si="25964">CF2439*CM2439+CH2439*CM2442-CG2439*CN2439-CI2439*CN2442</f>
        <v>0</v>
      </c>
      <c r="CS2439" s="3">
        <f t="shared" ref="CS2439" si="25965">(CF2439*CN2439+CG2439*CM2439+CH2439*CN2442+CI2439*CM2442)</f>
        <v>-89609941.294003278</v>
      </c>
      <c r="CU2439" s="29">
        <f t="shared" ref="CU2439" si="25966">20*LOG(((1+$CL$4)/$CL$4)/((CP2439+CP2442)^2+(CQ2439+CQ2442)^2)^0.5)</f>
        <v>-185.98683987536896</v>
      </c>
      <c r="CW2439" s="53">
        <f t="shared" ref="CW2439" si="25967">((CP2439^2+CQ2439^2)^0.5)/((CP2442^2+CQ2442^2)^0.5)</f>
        <v>0.15168108856423804</v>
      </c>
    </row>
    <row r="2440" spans="1:101" ht="18" customHeight="1" thickBot="1">
      <c r="D2440" s="11"/>
      <c r="E2440" s="13"/>
      <c r="F2440" s="13"/>
      <c r="G2440" s="15"/>
      <c r="H2440" s="10"/>
      <c r="I2440" s="11"/>
      <c r="J2440" s="13"/>
      <c r="K2440" s="13"/>
      <c r="L2440" s="15"/>
      <c r="N2440" s="5"/>
      <c r="Q2440" s="6"/>
      <c r="S2440" s="11"/>
      <c r="T2440" s="13"/>
      <c r="U2440" s="13"/>
      <c r="V2440" s="15"/>
      <c r="W2440" s="20"/>
      <c r="X2440" s="5"/>
      <c r="AA2440" s="6"/>
      <c r="AB2440" s="20"/>
      <c r="AC2440" s="11"/>
      <c r="AD2440" s="13"/>
      <c r="AE2440" s="13"/>
      <c r="AF2440" s="15"/>
      <c r="AG2440" s="20"/>
      <c r="AH2440" s="5"/>
      <c r="AK2440" s="6"/>
      <c r="AL2440" s="20"/>
      <c r="AM2440" s="11"/>
      <c r="AN2440" s="13"/>
      <c r="AO2440" s="13"/>
      <c r="AP2440" s="15"/>
      <c r="AR2440" s="5"/>
      <c r="AU2440" s="6"/>
      <c r="AW2440" s="11"/>
      <c r="AX2440" s="13"/>
      <c r="AY2440" s="13"/>
      <c r="AZ2440" s="15"/>
      <c r="BA2440" s="20"/>
      <c r="BB2440" s="5"/>
      <c r="BE2440" s="6"/>
      <c r="BG2440" s="11"/>
      <c r="BH2440" s="13"/>
      <c r="BI2440" s="13"/>
      <c r="BJ2440" s="15"/>
      <c r="BL2440" s="5"/>
      <c r="BO2440" s="6"/>
      <c r="BQ2440" s="11"/>
      <c r="BR2440" s="13"/>
      <c r="BS2440" s="13"/>
      <c r="BT2440" s="15"/>
      <c r="BU2440" s="20"/>
      <c r="BV2440" s="5"/>
      <c r="BY2440" s="6"/>
      <c r="CA2440" s="11"/>
      <c r="CB2440" s="13"/>
      <c r="CC2440" s="13"/>
      <c r="CD2440" s="15"/>
      <c r="CF2440" s="5"/>
      <c r="CI2440" s="6"/>
      <c r="CK2440" s="11"/>
      <c r="CL2440" s="13"/>
      <c r="CM2440" s="13"/>
      <c r="CN2440" s="15"/>
      <c r="CP2440" s="5"/>
      <c r="CS2440" s="6"/>
      <c r="CW2440" s="54"/>
    </row>
    <row r="2441" spans="1:101" ht="18" customHeight="1" thickBot="1">
      <c r="D2441" s="11" t="s">
        <v>101</v>
      </c>
      <c r="E2441" s="13"/>
      <c r="F2441" s="13" t="s">
        <v>102</v>
      </c>
      <c r="G2441" s="15"/>
      <c r="H2441" s="10"/>
      <c r="I2441" s="11" t="s">
        <v>106</v>
      </c>
      <c r="J2441" s="13"/>
      <c r="K2441" s="13" t="s">
        <v>105</v>
      </c>
      <c r="L2441" s="15"/>
      <c r="N2441" s="194" t="s">
        <v>16</v>
      </c>
      <c r="O2441" s="195"/>
      <c r="P2441" s="196" t="s">
        <v>17</v>
      </c>
      <c r="Q2441" s="197"/>
      <c r="S2441" s="11" t="s">
        <v>4</v>
      </c>
      <c r="T2441" s="13"/>
      <c r="U2441" s="13" t="s">
        <v>5</v>
      </c>
      <c r="V2441" s="15"/>
      <c r="W2441" s="20"/>
      <c r="X2441" s="194" t="s">
        <v>111</v>
      </c>
      <c r="Y2441" s="195"/>
      <c r="Z2441" s="196" t="s">
        <v>110</v>
      </c>
      <c r="AA2441" s="197"/>
      <c r="AB2441" s="20"/>
      <c r="AC2441" s="11" t="s">
        <v>18</v>
      </c>
      <c r="AD2441" s="13"/>
      <c r="AE2441" s="13" t="s">
        <v>19</v>
      </c>
      <c r="AF2441" s="15"/>
      <c r="AG2441" s="20"/>
      <c r="AH2441" s="194" t="s">
        <v>114</v>
      </c>
      <c r="AI2441" s="195"/>
      <c r="AJ2441" s="196" t="s">
        <v>115</v>
      </c>
      <c r="AK2441" s="197"/>
      <c r="AL2441" s="20"/>
      <c r="AM2441" s="11" t="s">
        <v>138</v>
      </c>
      <c r="AN2441" s="13"/>
      <c r="AO2441" s="13" t="s">
        <v>137</v>
      </c>
      <c r="AP2441" s="15"/>
      <c r="AR2441" s="194" t="s">
        <v>117</v>
      </c>
      <c r="AS2441" s="195"/>
      <c r="AT2441" s="196" t="s">
        <v>118</v>
      </c>
      <c r="AU2441" s="197"/>
      <c r="AV2441" s="36"/>
      <c r="AW2441" s="11" t="s">
        <v>142</v>
      </c>
      <c r="AX2441" s="13"/>
      <c r="AY2441" s="13" t="s">
        <v>141</v>
      </c>
      <c r="AZ2441" s="15"/>
      <c r="BA2441" s="20"/>
      <c r="BB2441" s="194" t="s">
        <v>122</v>
      </c>
      <c r="BC2441" s="195"/>
      <c r="BD2441" s="196" t="s">
        <v>121</v>
      </c>
      <c r="BE2441" s="197"/>
      <c r="BF2441" s="36"/>
      <c r="BG2441" s="11" t="s">
        <v>145</v>
      </c>
      <c r="BH2441" s="13"/>
      <c r="BI2441" s="13" t="s">
        <v>146</v>
      </c>
      <c r="BJ2441" s="15"/>
      <c r="BK2441" s="36"/>
      <c r="BL2441" s="194" t="s">
        <v>125</v>
      </c>
      <c r="BM2441" s="195"/>
      <c r="BN2441" s="196" t="s">
        <v>126</v>
      </c>
      <c r="BO2441" s="197"/>
      <c r="BP2441" s="36"/>
      <c r="BQ2441" s="11" t="s">
        <v>150</v>
      </c>
      <c r="BR2441" s="13"/>
      <c r="BS2441" s="13" t="s">
        <v>149</v>
      </c>
      <c r="BT2441" s="15"/>
      <c r="BU2441" s="20"/>
      <c r="BV2441" s="194" t="s">
        <v>129</v>
      </c>
      <c r="BW2441" s="195"/>
      <c r="BX2441" s="196" t="s">
        <v>130</v>
      </c>
      <c r="BY2441" s="197"/>
      <c r="BZ2441" s="36"/>
      <c r="CA2441" s="11" t="s">
        <v>154</v>
      </c>
      <c r="CB2441" s="13"/>
      <c r="CC2441" s="13" t="s">
        <v>153</v>
      </c>
      <c r="CD2441" s="15"/>
      <c r="CE2441" s="36"/>
      <c r="CF2441" s="194" t="s">
        <v>134</v>
      </c>
      <c r="CG2441" s="195"/>
      <c r="CH2441" s="196" t="s">
        <v>133</v>
      </c>
      <c r="CI2441" s="197"/>
      <c r="CK2441" s="11" t="s">
        <v>159</v>
      </c>
      <c r="CL2441" s="13"/>
      <c r="CM2441" s="13" t="s">
        <v>158</v>
      </c>
      <c r="CN2441" s="15"/>
      <c r="CP2441" s="109" t="s">
        <v>161</v>
      </c>
      <c r="CQ2441" s="110"/>
      <c r="CR2441" s="111" t="s">
        <v>162</v>
      </c>
      <c r="CS2441" s="112"/>
      <c r="CU2441" s="38" t="s">
        <v>29</v>
      </c>
      <c r="CW2441" s="55" t="s">
        <v>47</v>
      </c>
    </row>
    <row r="2442" spans="1:101" ht="18" customHeight="1" thickTop="1" thickBot="1">
      <c r="D2442" s="16">
        <v>0</v>
      </c>
      <c r="E2442" s="17">
        <f t="shared" ref="E2442" si="25968">$B2439*$E$4</f>
        <v>6.6787359999999989</v>
      </c>
      <c r="F2442" s="18">
        <v>1</v>
      </c>
      <c r="G2442" s="19">
        <v>0</v>
      </c>
      <c r="H2442" s="10"/>
      <c r="I2442" s="16">
        <v>0</v>
      </c>
      <c r="J2442" s="17">
        <v>0</v>
      </c>
      <c r="K2442" s="18">
        <v>1</v>
      </c>
      <c r="L2442" s="19">
        <v>0</v>
      </c>
      <c r="N2442" s="1">
        <f t="shared" ref="N2442" si="25969">D2442*I2439+F2442*I2442-E2442*J2439-G2442*J2442</f>
        <v>0</v>
      </c>
      <c r="O2442" s="4">
        <f t="shared" ref="O2442" si="25970">(D2442*J2439+E2442*I2439+F2442*J2442+G2442*I2442)</f>
        <v>6.6787359999999989</v>
      </c>
      <c r="P2442" s="2">
        <f t="shared" ref="P2442" si="25971">D2442*K2439+F2442*K2442-E2442*L2439-G2442*L2442</f>
        <v>-77.15275205580798</v>
      </c>
      <c r="Q2442" s="3">
        <f t="shared" ref="Q2442" si="25972">(D2442*L2439+E2442*K2439+F2442*L2442+G2442*K2442)</f>
        <v>0</v>
      </c>
      <c r="S2442" s="16">
        <v>0</v>
      </c>
      <c r="T2442" s="17">
        <f t="shared" ref="T2442" si="25973">$B2439*$T$4</f>
        <v>14.796735999999999</v>
      </c>
      <c r="U2442" s="18">
        <v>1</v>
      </c>
      <c r="V2442" s="19">
        <v>0</v>
      </c>
      <c r="W2442" s="20"/>
      <c r="X2442" s="1">
        <f t="shared" ref="X2442" si="25974">N2442*S2439+P2442*S2442-O2442*T2439-Q2442*T2442</f>
        <v>0</v>
      </c>
      <c r="Y2442" s="4">
        <f t="shared" ref="Y2442" si="25975">(N2442*T2439+O2442*S2439+P2442*T2442+Q2442*S2442)</f>
        <v>-1134.9301678432478</v>
      </c>
      <c r="Z2442" s="2">
        <f t="shared" ref="Z2442" si="25976">N2442*U2439+P2442*U2442-O2442*V2439-Q2442*V2442</f>
        <v>-77.15275205580798</v>
      </c>
      <c r="AA2442" s="3">
        <f t="shared" ref="AA2442" si="25977">(N2442*V2439+O2442*U2439+P2442*V2442+Q2442*U2442)</f>
        <v>0</v>
      </c>
      <c r="AB2442" s="20"/>
      <c r="AC2442" s="16">
        <v>0</v>
      </c>
      <c r="AD2442" s="17">
        <v>0</v>
      </c>
      <c r="AE2442" s="18">
        <v>1</v>
      </c>
      <c r="AF2442" s="19">
        <v>0</v>
      </c>
      <c r="AG2442" s="20"/>
      <c r="AH2442" s="1">
        <f t="shared" ref="AH2442" si="25978">X2442*AC2439+Z2442*AC2442-Y2442*AD2439-AA2442*AD2442</f>
        <v>0</v>
      </c>
      <c r="AI2442" s="4">
        <f t="shared" ref="AI2442" si="25979">(X2442*AD2439+Y2442*AC2439+Z2442*AD2442+AA2442*AC2442)</f>
        <v>-1134.9301678432478</v>
      </c>
      <c r="AJ2442" s="2">
        <f t="shared" ref="AJ2442" si="25980">X2442*AE2439+Z2442*AE2442-Y2442*AF2439-AA2442*AF2442</f>
        <v>15860.011065609235</v>
      </c>
      <c r="AK2442" s="3">
        <f t="shared" ref="AK2442" si="25981">(X2442*AF2439+Y2442*AE2439+Z2442*AF2442+AA2442*AE2442)</f>
        <v>0</v>
      </c>
      <c r="AL2442" s="20"/>
      <c r="AM2442" s="16">
        <v>0</v>
      </c>
      <c r="AN2442" s="17">
        <f t="shared" ref="AN2442" si="25982">$B2439*$AN$4</f>
        <v>15.627231999999998</v>
      </c>
      <c r="AO2442" s="18">
        <v>1</v>
      </c>
      <c r="AP2442" s="19">
        <v>0</v>
      </c>
      <c r="AR2442" s="1">
        <f t="shared" ref="AR2442" si="25983">AH2442*AM2439+AJ2442*AM2442-AI2442*AN2439-AK2442*AN2442</f>
        <v>0</v>
      </c>
      <c r="AS2442" s="4">
        <f t="shared" ref="AS2442" si="25984">(AH2442*AN2439+AI2442*AM2439+AJ2442*AN2442+AK2442*AM2442)</f>
        <v>246713.14227699945</v>
      </c>
      <c r="AT2442" s="2">
        <f t="shared" ref="AT2442" si="25985">AH2442*AO2439+AJ2442*AO2442-AI2442*AP2439-AK2442*AP2442</f>
        <v>15860.011065609235</v>
      </c>
      <c r="AU2442" s="3">
        <f t="shared" ref="AU2442" si="25986">(AH2442*AP2439+AI2442*AO2439+AJ2442*AP2442+AK2442*AO2442)</f>
        <v>0</v>
      </c>
      <c r="AV2442" s="20"/>
      <c r="AW2442" s="16">
        <v>0</v>
      </c>
      <c r="AX2442" s="17">
        <v>0</v>
      </c>
      <c r="AY2442" s="18">
        <v>1</v>
      </c>
      <c r="AZ2442" s="19">
        <v>0</v>
      </c>
      <c r="BA2442" s="20"/>
      <c r="BB2442" s="1">
        <f t="shared" ref="BB2442" si="25987">AR2442*AW2439+AT2442*AW2442-AS2442*AX2439-AU2442*AX2442</f>
        <v>0</v>
      </c>
      <c r="BC2442" s="4">
        <f t="shared" ref="BC2442" si="25988">(AR2442*AX2439+AS2442*AW2439+AT2442*AX2442+AU2442*AW2442)</f>
        <v>246713.14227699945</v>
      </c>
      <c r="BD2442" s="2">
        <f t="shared" ref="BD2442" si="25989">AR2442*AY2439+AT2442*AY2442-AS2442*AZ2439-AU2442*AZ2442</f>
        <v>-3448589.0588814886</v>
      </c>
      <c r="BE2442" s="3">
        <f t="shared" ref="BE2442" si="25990">(AR2442*AZ2439+AS2442*AY2439+AT2442*AZ2442+AU2442*AY2442)</f>
        <v>0</v>
      </c>
      <c r="BF2442" s="20"/>
      <c r="BG2442" s="16">
        <v>0</v>
      </c>
      <c r="BH2442" s="17">
        <f t="shared" ref="BH2442" si="25991">$B2439*$BH$4</f>
        <v>14.796735999999999</v>
      </c>
      <c r="BI2442" s="18">
        <v>1</v>
      </c>
      <c r="BJ2442" s="19">
        <v>0</v>
      </c>
      <c r="BK2442" s="20"/>
      <c r="BL2442" s="1">
        <f t="shared" ref="BL2442" si="25992">BB2442*BG2439+BD2442*BG2442-BC2442*BH2439-BE2442*BH2442</f>
        <v>0</v>
      </c>
      <c r="BM2442" s="4">
        <f t="shared" ref="BM2442" si="25993">(BB2442*BH2439+BC2442*BG2439+BD2442*BH2442+BE2442*BG2442)</f>
        <v>-50781148.734480835</v>
      </c>
      <c r="BN2442" s="2">
        <f t="shared" ref="BN2442" si="25994">BB2442*BI2439+BD2442*BI2442-BC2442*BJ2439-BE2442*BJ2442</f>
        <v>-3448589.0588814886</v>
      </c>
      <c r="BO2442" s="3">
        <f t="shared" ref="BO2442" si="25995">(BB2442*BJ2439+BC2442*BI2439+BD2442*BJ2442+BE2442*BI2442)</f>
        <v>0</v>
      </c>
      <c r="BP2442" s="20"/>
      <c r="BQ2442" s="16">
        <v>0</v>
      </c>
      <c r="BR2442" s="17">
        <v>0</v>
      </c>
      <c r="BS2442" s="18">
        <v>1</v>
      </c>
      <c r="BT2442" s="19">
        <v>0</v>
      </c>
      <c r="BU2442" s="20"/>
      <c r="BV2442" s="1">
        <f t="shared" ref="BV2442" si="25996">BL2442*BQ2439+BN2442*BQ2442-BM2442*BR2439-BO2442*BR2442</f>
        <v>0</v>
      </c>
      <c r="BW2442" s="4">
        <f t="shared" ref="BW2442" si="25997">(BL2442*BR2439+BM2442*BQ2439+BN2442*BR2442+BO2442*BQ2442)</f>
        <v>-50781148.734480835</v>
      </c>
      <c r="BX2442" s="2">
        <f t="shared" ref="BX2442" si="25998">BL2442*BS2439+BN2442*BS2442-BM2442*BT2439-BO2442*BT2442</f>
        <v>590778600.95955741</v>
      </c>
      <c r="BY2442" s="3">
        <f t="shared" ref="BY2442" si="25999">(BL2442*BT2439+BM2442*BS2439+BN2442*BT2442+BO2442*BS2442)</f>
        <v>0</v>
      </c>
      <c r="BZ2442" s="20"/>
      <c r="CA2442" s="16">
        <v>0</v>
      </c>
      <c r="CB2442" s="17">
        <f t="shared" ref="CB2442" si="26000">$B2439*$CB$4</f>
        <v>6.6787359999999989</v>
      </c>
      <c r="CC2442" s="18">
        <v>1</v>
      </c>
      <c r="CD2442" s="19">
        <v>0</v>
      </c>
      <c r="CE2442" s="20"/>
      <c r="CF2442" s="1">
        <f t="shared" ref="CF2442" si="26001">BV2442*CA2439+BX2442*CA2442-BW2442*CB2439-BY2442*CB2442</f>
        <v>0</v>
      </c>
      <c r="CG2442" s="4">
        <f t="shared" ref="CG2442" si="26002">(BV2442*CB2439+BW2442*CA2439+BX2442*CB2442+BY2442*CA2442)</f>
        <v>3894873161.5237494</v>
      </c>
      <c r="CH2442" s="2">
        <f t="shared" ref="CH2442" si="26003">BV2442*CC2439+BX2442*CC2442-BW2442*CD2439-BY2442*CD2442</f>
        <v>590778600.95955741</v>
      </c>
      <c r="CI2442" s="3">
        <f t="shared" ref="CI2442" si="26004">(BV2442*CD2439+BW2442*CC2439+BX2442*CD2442+BY2442*CC2442)</f>
        <v>0</v>
      </c>
      <c r="CK2442" s="16">
        <f t="shared" ref="CK2442" si="26005">1/$CL$4</f>
        <v>1</v>
      </c>
      <c r="CL2442" s="17">
        <v>0</v>
      </c>
      <c r="CM2442" s="18">
        <v>1</v>
      </c>
      <c r="CN2442" s="19">
        <v>0</v>
      </c>
      <c r="CP2442" s="1">
        <f t="shared" ref="CP2442" si="26006">CF2442*CK2439+CH2442*CK2442-CG2442*CL2439-CI2442*CL2442</f>
        <v>590778600.95955741</v>
      </c>
      <c r="CQ2442" s="4">
        <f t="shared" ref="CQ2442" si="26007">(CF2442*CL2439+CG2442*CK2439+CH2442*CL2442+CI2442*CK2442)</f>
        <v>3894873161.5237494</v>
      </c>
      <c r="CR2442" s="2">
        <f t="shared" ref="CR2442" si="26008">CF2442*CM2439+CH2442*CM2442-CG2442*CN2439-CI2442*CN2442</f>
        <v>590778600.95955741</v>
      </c>
      <c r="CS2442" s="3">
        <f t="shared" ref="CS2442" si="26009">(CF2442*CN2439+CG2442*CM2439+CH2442*CN2442+CI2442*CM2442)</f>
        <v>0</v>
      </c>
      <c r="CU2442" s="39">
        <f t="shared" ref="CU2442" si="26010">(180/PI())*ATAN(-1*(CQ2439/CP2439))</f>
        <v>8.6249420843999367</v>
      </c>
      <c r="CW2442" s="56">
        <f t="shared" ref="CW2442" si="26011">20*LOG(((1-(10^(CU2439/20)^2)*(1-((1-CW2439)/(1+CW2439))^2))^0.5))</f>
        <v>0</v>
      </c>
    </row>
    <row r="2443" spans="1:101" ht="18" customHeight="1">
      <c r="E2443" s="20"/>
      <c r="F2443" s="20"/>
      <c r="G2443" s="20"/>
      <c r="H2443" s="20"/>
      <c r="I2443" s="20"/>
      <c r="J2443" s="20"/>
      <c r="K2443" s="20"/>
      <c r="L2443" s="20"/>
      <c r="M2443" s="20"/>
      <c r="N2443" s="20"/>
      <c r="O2443" s="20"/>
      <c r="P2443" s="20"/>
      <c r="Q2443" s="20"/>
      <c r="R2443" s="20"/>
      <c r="S2443" s="20"/>
      <c r="T2443" s="20"/>
      <c r="U2443" s="20"/>
      <c r="V2443" s="20"/>
      <c r="W2443" s="20"/>
      <c r="X2443" s="20"/>
      <c r="Y2443" s="20"/>
      <c r="Z2443" s="20"/>
      <c r="AA2443" s="20"/>
      <c r="AB2443" s="30"/>
      <c r="AC2443" s="20"/>
      <c r="AD2443" s="20"/>
      <c r="AE2443" s="20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</row>
    <row r="2444" spans="1:101" ht="18" customHeight="1"/>
    <row r="2445" spans="1:101" ht="18" customHeight="1" thickBot="1">
      <c r="A2445" s="23"/>
      <c r="B2445" s="23"/>
      <c r="C2445" s="23"/>
      <c r="D2445" s="20" t="s">
        <v>6</v>
      </c>
      <c r="E2445" s="20"/>
      <c r="F2445" s="20"/>
      <c r="G2445" s="20"/>
      <c r="H2445" s="20"/>
      <c r="I2445" s="20" t="s">
        <v>7</v>
      </c>
      <c r="J2445" s="20"/>
      <c r="K2445" s="20"/>
      <c r="L2445" s="20"/>
      <c r="M2445" s="23"/>
      <c r="N2445" s="23"/>
      <c r="O2445" s="24" t="s">
        <v>8</v>
      </c>
      <c r="P2445" s="23"/>
      <c r="Q2445" s="23"/>
      <c r="R2445" s="23"/>
      <c r="S2445" s="20"/>
      <c r="T2445" s="20" t="s">
        <v>9</v>
      </c>
      <c r="U2445" s="23"/>
      <c r="V2445" s="23"/>
      <c r="W2445" s="23"/>
      <c r="X2445" s="23"/>
      <c r="Y2445" s="24" t="s">
        <v>10</v>
      </c>
      <c r="Z2445" s="23"/>
      <c r="AA2445" s="23"/>
      <c r="AB2445" s="23"/>
      <c r="AC2445" s="24" t="s">
        <v>11</v>
      </c>
      <c r="AD2445" s="20"/>
      <c r="AE2445" s="20"/>
      <c r="AF2445" s="20"/>
      <c r="AG2445" s="20"/>
      <c r="AH2445" s="23"/>
      <c r="AI2445" s="24" t="s">
        <v>12</v>
      </c>
      <c r="AJ2445" s="23"/>
      <c r="AK2445" s="23"/>
      <c r="AL2445" s="20"/>
      <c r="AM2445" s="24" t="s">
        <v>21</v>
      </c>
      <c r="AN2445" s="20"/>
      <c r="AO2445" s="23"/>
      <c r="AP2445" s="23"/>
      <c r="AQ2445" s="23"/>
      <c r="AR2445" s="23"/>
      <c r="AS2445" s="24" t="s">
        <v>87</v>
      </c>
      <c r="AT2445" s="23"/>
      <c r="AU2445" s="23"/>
      <c r="AV2445" s="23"/>
      <c r="AW2445" s="24" t="s">
        <v>22</v>
      </c>
      <c r="AX2445" s="20"/>
      <c r="AY2445" s="20"/>
      <c r="AZ2445" s="20"/>
      <c r="BA2445" s="20"/>
      <c r="BB2445" s="23"/>
      <c r="BC2445" s="24" t="s">
        <v>13</v>
      </c>
      <c r="BD2445" s="23"/>
      <c r="BE2445" s="23"/>
      <c r="BF2445" s="23"/>
      <c r="BG2445" s="24" t="s">
        <v>23</v>
      </c>
      <c r="BH2445" s="20"/>
      <c r="BI2445" s="23"/>
      <c r="BJ2445" s="23"/>
      <c r="BK2445" s="23"/>
      <c r="BL2445" s="23"/>
      <c r="BM2445" s="24" t="s">
        <v>24</v>
      </c>
      <c r="BN2445" s="23"/>
      <c r="BO2445" s="23"/>
      <c r="BP2445" s="23"/>
      <c r="BQ2445" s="24" t="s">
        <v>22</v>
      </c>
      <c r="BR2445" s="20"/>
      <c r="BS2445" s="20"/>
      <c r="BT2445" s="20"/>
      <c r="BU2445" s="20"/>
      <c r="BV2445" s="23"/>
      <c r="BW2445" s="24" t="s">
        <v>25</v>
      </c>
      <c r="BX2445" s="23"/>
      <c r="BY2445" s="23"/>
      <c r="BZ2445" s="23"/>
      <c r="CA2445" s="24" t="s">
        <v>23</v>
      </c>
      <c r="CB2445" s="20"/>
      <c r="CC2445" s="23"/>
      <c r="CD2445" s="23"/>
      <c r="CE2445" s="23"/>
      <c r="CF2445" s="23"/>
      <c r="CG2445" s="24" t="s">
        <v>88</v>
      </c>
      <c r="CH2445" s="23"/>
      <c r="CI2445" s="23"/>
      <c r="CJ2445" s="23"/>
      <c r="CK2445" s="24" t="s">
        <v>155</v>
      </c>
      <c r="CL2445" s="24"/>
      <c r="CM2445" s="23"/>
      <c r="CN2445" s="23"/>
      <c r="CO2445" s="23"/>
      <c r="CP2445" s="23"/>
      <c r="CQ2445" s="24" t="s">
        <v>89</v>
      </c>
      <c r="CR2445" s="23"/>
      <c r="CS2445" s="23"/>
    </row>
    <row r="2446" spans="1:101" ht="18" customHeight="1" thickBot="1">
      <c r="A2446" s="23"/>
      <c r="B2446" s="33"/>
      <c r="C2446" s="23"/>
      <c r="D2446" s="7" t="s">
        <v>99</v>
      </c>
      <c r="E2446" s="8"/>
      <c r="F2446" s="8" t="s">
        <v>100</v>
      </c>
      <c r="G2446" s="9"/>
      <c r="H2446" s="10"/>
      <c r="I2446" s="7" t="s">
        <v>103</v>
      </c>
      <c r="J2446" s="8"/>
      <c r="K2446" s="8" t="s">
        <v>104</v>
      </c>
      <c r="L2446" s="9"/>
      <c r="M2446" s="23"/>
      <c r="N2446" s="194" t="s">
        <v>74</v>
      </c>
      <c r="O2446" s="195"/>
      <c r="P2446" s="196" t="s">
        <v>75</v>
      </c>
      <c r="Q2446" s="197"/>
      <c r="R2446" s="23"/>
      <c r="S2446" s="7" t="s">
        <v>2</v>
      </c>
      <c r="T2446" s="8"/>
      <c r="U2446" s="8" t="s">
        <v>3</v>
      </c>
      <c r="V2446" s="9"/>
      <c r="W2446" s="20"/>
      <c r="X2446" s="194" t="s">
        <v>108</v>
      </c>
      <c r="Y2446" s="195"/>
      <c r="Z2446" s="196" t="s">
        <v>109</v>
      </c>
      <c r="AA2446" s="197"/>
      <c r="AB2446" s="20"/>
      <c r="AC2446" s="7" t="s">
        <v>107</v>
      </c>
      <c r="AD2446" s="8"/>
      <c r="AE2446" s="8" t="s">
        <v>14</v>
      </c>
      <c r="AF2446" s="9"/>
      <c r="AG2446" s="20"/>
      <c r="AH2446" s="194" t="s">
        <v>112</v>
      </c>
      <c r="AI2446" s="195"/>
      <c r="AJ2446" s="196" t="s">
        <v>113</v>
      </c>
      <c r="AK2446" s="197"/>
      <c r="AL2446" s="20"/>
      <c r="AM2446" s="106" t="s">
        <v>135</v>
      </c>
      <c r="AN2446" s="107"/>
      <c r="AO2446" s="107" t="s">
        <v>136</v>
      </c>
      <c r="AP2446" s="108"/>
      <c r="AQ2446" s="23"/>
      <c r="AR2446" s="194" t="s">
        <v>116</v>
      </c>
      <c r="AS2446" s="195"/>
      <c r="AT2446" s="196" t="s">
        <v>0</v>
      </c>
      <c r="AU2446" s="197"/>
      <c r="AV2446" s="36"/>
      <c r="AW2446" s="7" t="s">
        <v>139</v>
      </c>
      <c r="AX2446" s="8"/>
      <c r="AY2446" s="8" t="s">
        <v>140</v>
      </c>
      <c r="AZ2446" s="9"/>
      <c r="BA2446" s="20"/>
      <c r="BB2446" s="194" t="s">
        <v>119</v>
      </c>
      <c r="BC2446" s="195"/>
      <c r="BD2446" s="196" t="s">
        <v>120</v>
      </c>
      <c r="BE2446" s="197"/>
      <c r="BF2446" s="36"/>
      <c r="BG2446" s="190" t="s">
        <v>143</v>
      </c>
      <c r="BH2446" s="191"/>
      <c r="BI2446" s="192" t="s">
        <v>144</v>
      </c>
      <c r="BJ2446" s="193"/>
      <c r="BK2446" s="36"/>
      <c r="BL2446" s="194" t="s">
        <v>123</v>
      </c>
      <c r="BM2446" s="195"/>
      <c r="BN2446" s="196" t="s">
        <v>124</v>
      </c>
      <c r="BO2446" s="197"/>
      <c r="BP2446" s="36"/>
      <c r="BQ2446" s="7" t="s">
        <v>147</v>
      </c>
      <c r="BR2446" s="8"/>
      <c r="BS2446" s="8" t="s">
        <v>148</v>
      </c>
      <c r="BT2446" s="9"/>
      <c r="BU2446" s="20"/>
      <c r="BV2446" s="194" t="s">
        <v>127</v>
      </c>
      <c r="BW2446" s="195"/>
      <c r="BX2446" s="196" t="s">
        <v>128</v>
      </c>
      <c r="BY2446" s="197"/>
      <c r="BZ2446" s="36"/>
      <c r="CA2446" s="7" t="s">
        <v>151</v>
      </c>
      <c r="CB2446" s="8"/>
      <c r="CC2446" s="8" t="s">
        <v>152</v>
      </c>
      <c r="CD2446" s="9"/>
      <c r="CE2446" s="36"/>
      <c r="CF2446" s="194" t="s">
        <v>131</v>
      </c>
      <c r="CG2446" s="195"/>
      <c r="CH2446" s="196" t="s">
        <v>132</v>
      </c>
      <c r="CI2446" s="197"/>
      <c r="CJ2446" s="23"/>
      <c r="CK2446" s="7" t="s">
        <v>156</v>
      </c>
      <c r="CL2446" s="8"/>
      <c r="CM2446" s="8" t="s">
        <v>157</v>
      </c>
      <c r="CN2446" s="9"/>
      <c r="CO2446" s="23"/>
      <c r="CP2446" s="194" t="s">
        <v>160</v>
      </c>
      <c r="CQ2446" s="195"/>
      <c r="CR2446" s="196" t="s">
        <v>132</v>
      </c>
      <c r="CS2446" s="197"/>
      <c r="CU2446" s="26" t="s">
        <v>15</v>
      </c>
      <c r="CW2446" s="52" t="s">
        <v>46</v>
      </c>
    </row>
    <row r="2447" spans="1:101" ht="18" customHeight="1" thickTop="1" thickBot="1">
      <c r="B2447" s="34">
        <v>8.3000000000000007</v>
      </c>
      <c r="D2447" s="11">
        <v>1</v>
      </c>
      <c r="E2447" s="12">
        <v>0</v>
      </c>
      <c r="F2447" s="13">
        <v>0</v>
      </c>
      <c r="G2447" s="14">
        <v>0</v>
      </c>
      <c r="H2447" s="10"/>
      <c r="I2447" s="11">
        <v>1</v>
      </c>
      <c r="J2447" s="12">
        <v>0</v>
      </c>
      <c r="K2447" s="13">
        <v>0</v>
      </c>
      <c r="L2447" s="40">
        <f t="shared" ref="L2447" si="26012">$B2447*$J$4</f>
        <v>11.844432000000001</v>
      </c>
      <c r="N2447" s="1">
        <f t="shared" ref="N2447" si="26013">D2447*I2447+F2447*I2450-E2447*J2447-G2447*J2450</f>
        <v>1</v>
      </c>
      <c r="O2447" s="4">
        <f t="shared" ref="O2447" si="26014">(D2447*J2447+E2447*I2447+F2447*J2450+G2447*I2450)</f>
        <v>0</v>
      </c>
      <c r="P2447" s="2">
        <f t="shared" ref="P2447" si="26015">D2447*K2447+F2447*K2450-E2447*L2447-G2447*L2450</f>
        <v>0</v>
      </c>
      <c r="Q2447" s="3">
        <f t="shared" ref="Q2447" si="26016">(D2447*L2447+E2447*K2447+F2447*L2450+G2447*K2450)</f>
        <v>11.844432000000001</v>
      </c>
      <c r="S2447" s="11">
        <v>1</v>
      </c>
      <c r="T2447" s="12">
        <v>0</v>
      </c>
      <c r="U2447" s="13">
        <v>0</v>
      </c>
      <c r="V2447" s="13">
        <v>0</v>
      </c>
      <c r="W2447" s="20"/>
      <c r="X2447" s="1">
        <f t="shared" ref="X2447" si="26017">N2447*S2447+P2447*S2450-O2447*T2447-Q2447*T2450</f>
        <v>-176.39623743948803</v>
      </c>
      <c r="Y2447" s="4">
        <f t="shared" ref="Y2447" si="26018">(N2447*T2447+O2447*S2447+P2447*T2450+Q2447*S2450)</f>
        <v>0</v>
      </c>
      <c r="Z2447" s="2">
        <f t="shared" ref="Z2447" si="26019">N2447*U2447+P2447*U2450-O2447*V2447-Q2447*V2450</f>
        <v>0</v>
      </c>
      <c r="AA2447" s="3">
        <f t="shared" ref="AA2447" si="26020">(N2447*V2447+O2447*U2447+P2447*V2450+Q2447*U2450)</f>
        <v>11.844432000000001</v>
      </c>
      <c r="AB2447" s="20"/>
      <c r="AC2447" s="11">
        <v>1</v>
      </c>
      <c r="AD2447" s="12">
        <v>0</v>
      </c>
      <c r="AE2447" s="13">
        <v>0</v>
      </c>
      <c r="AF2447" s="40">
        <f t="shared" ref="AF2447" si="26021">$B2447*$AD$4</f>
        <v>14.213667000000001</v>
      </c>
      <c r="AG2447" s="20"/>
      <c r="AH2447" s="1">
        <f t="shared" ref="AH2447" si="26022">X2447*AC2447+Z2447*AC2450-Y2447*AD2447-AA2447*AD2450</f>
        <v>-176.39623743948803</v>
      </c>
      <c r="AI2447" s="4">
        <f t="shared" ref="AI2447" si="26023">(X2447*AD2447+Y2447*AC2447+Z2447*AD2450+AA2447*AC2450)</f>
        <v>0</v>
      </c>
      <c r="AJ2447" s="2">
        <f t="shared" ref="AJ2447" si="26024">X2447*AE2447+Z2447*AE2450-Y2447*AF2447-AA2447*AF2450</f>
        <v>0</v>
      </c>
      <c r="AK2447" s="3">
        <f t="shared" ref="AK2447" si="26025">(X2447*AF2447+Y2447*AE2447+Z2447*AF2450+AA2447*AE2450)</f>
        <v>-2495.3929470178159</v>
      </c>
      <c r="AL2447" s="20"/>
      <c r="AM2447" s="11">
        <v>1</v>
      </c>
      <c r="AN2447" s="12">
        <v>0</v>
      </c>
      <c r="AO2447" s="13">
        <v>0</v>
      </c>
      <c r="AP2447" s="14">
        <v>0</v>
      </c>
      <c r="AR2447" s="1">
        <f t="shared" ref="AR2447" si="26026">AH2447*AM2447+AJ2447*AM2450-AI2447*AN2447-AK2447*AN2450</f>
        <v>39295.2502830425</v>
      </c>
      <c r="AS2447" s="4">
        <f t="shared" ref="AS2447" si="26027">(AH2447*AN2447+AI2447*AM2447+AJ2447*AN2450+AK2447*AM2450)</f>
        <v>0</v>
      </c>
      <c r="AT2447" s="2">
        <f t="shared" ref="AT2447" si="26028">AH2447*AO2447+AJ2447*AO2450-AI2447*AP2447-AK2447*AP2450</f>
        <v>0</v>
      </c>
      <c r="AU2447" s="3">
        <f t="shared" ref="AU2447" si="26029">(AH2447*AP2447+AI2447*AO2447+AJ2447*AP2450+AK2447*AO2450)</f>
        <v>-2495.3929470178159</v>
      </c>
      <c r="AV2447" s="20"/>
      <c r="AW2447" s="11">
        <v>1</v>
      </c>
      <c r="AX2447" s="12">
        <v>0</v>
      </c>
      <c r="AY2447" s="13">
        <v>0</v>
      </c>
      <c r="AZ2447" s="40">
        <f t="shared" ref="AZ2447" si="26030">$B2447*$AX$4</f>
        <v>14.213667000000001</v>
      </c>
      <c r="BA2447" s="20"/>
      <c r="BB2447" s="1">
        <f t="shared" ref="BB2447" si="26031">AR2447*AW2447+AT2447*AW2450-AS2447*AX2447-AU2447*AX2450</f>
        <v>39295.2502830425</v>
      </c>
      <c r="BC2447" s="4">
        <f t="shared" ref="BC2447" si="26032">(AR2447*AX2447+AS2447*AW2447+AT2447*AX2450+AU2447*AW2450)</f>
        <v>0</v>
      </c>
      <c r="BD2447" s="2">
        <f t="shared" ref="BD2447" si="26033">AR2447*AY2447+AT2447*AY2450-AS2447*AZ2447-AU2447*AZ2450</f>
        <v>0</v>
      </c>
      <c r="BE2447" s="3">
        <f t="shared" ref="BE2447" si="26034">(AR2447*AZ2447+AS2447*AY2447+AT2447*AZ2450+AU2447*AY2450)</f>
        <v>556034.20925780409</v>
      </c>
      <c r="BF2447" s="20"/>
      <c r="BG2447" s="11">
        <v>1</v>
      </c>
      <c r="BH2447" s="12">
        <v>0</v>
      </c>
      <c r="BI2447" s="13">
        <v>0</v>
      </c>
      <c r="BJ2447" s="14">
        <v>0</v>
      </c>
      <c r="BK2447" s="20"/>
      <c r="BL2447" s="1">
        <f t="shared" ref="BL2447" si="26035">BB2447*BG2447+BD2447*BG2450-BC2447*BH2447-BE2447*BH2450</f>
        <v>-8288531.4120655926</v>
      </c>
      <c r="BM2447" s="4">
        <f t="shared" ref="BM2447" si="26036">(BB2447*BH2447+BC2447*BG2447+BD2447*BH2450+BE2447*BG2450)</f>
        <v>0</v>
      </c>
      <c r="BN2447" s="2">
        <f t="shared" ref="BN2447" si="26037">BB2447*BI2447+BD2447*BI2450-BC2447*BJ2447-BE2447*BJ2450</f>
        <v>0</v>
      </c>
      <c r="BO2447" s="3">
        <f t="shared" ref="BO2447" si="26038">(BB2447*BJ2447+BC2447*BI2447+BD2447*BJ2450+BE2447*BI2450)</f>
        <v>556034.20925780409</v>
      </c>
      <c r="BP2447" s="20"/>
      <c r="BQ2447" s="11">
        <v>1</v>
      </c>
      <c r="BR2447" s="12">
        <v>0</v>
      </c>
      <c r="BS2447" s="13">
        <v>0</v>
      </c>
      <c r="BT2447" s="40">
        <f t="shared" ref="BT2447" si="26039">$B2447*BR$4</f>
        <v>11.844432000000001</v>
      </c>
      <c r="BU2447" s="20"/>
      <c r="BV2447" s="1">
        <f t="shared" ref="BV2447" si="26040">BL2447*BQ2447+BN2447*BQ2450-BM2447*BR2447-BO2447*BR2450</f>
        <v>-8288531.4120655926</v>
      </c>
      <c r="BW2447" s="4">
        <f t="shared" ref="BW2447" si="26041">(BL2447*BR2447+BM2447*BQ2447+BN2447*BR2450+BO2447*BQ2450)</f>
        <v>0</v>
      </c>
      <c r="BX2447" s="2">
        <f t="shared" ref="BX2447" si="26042">BL2447*BS2447+BN2447*BS2450-BM2447*BT2447-BO2447*BT2450</f>
        <v>0</v>
      </c>
      <c r="BY2447" s="3">
        <f t="shared" ref="BY2447" si="26043">(BL2447*BT2447+BM2447*BS2447+BN2447*BT2450+BO2447*BS2450)</f>
        <v>-97616912.480817094</v>
      </c>
      <c r="BZ2447" s="20"/>
      <c r="CA2447" s="11">
        <v>1</v>
      </c>
      <c r="CB2447" s="12">
        <v>0</v>
      </c>
      <c r="CC2447" s="13">
        <v>0</v>
      </c>
      <c r="CD2447" s="14">
        <v>0</v>
      </c>
      <c r="CE2447" s="20"/>
      <c r="CF2447" s="1">
        <f t="shared" ref="CF2447" si="26044">BV2447*CA2447+BX2447*CA2450-BW2447*CB2447-BY2447*CB2450</f>
        <v>651619758.47015452</v>
      </c>
      <c r="CG2447" s="4">
        <f t="shared" ref="CG2447" si="26045">(BV2447*CB2447+BW2447*CA2447+BX2447*CB2450+BY2447*CA2450)</f>
        <v>0</v>
      </c>
      <c r="CH2447" s="2">
        <f t="shared" ref="CH2447" si="26046">BV2447*CC2447+BX2447*CC2450-BW2447*CD2447-BY2447*CD2450</f>
        <v>0</v>
      </c>
      <c r="CI2447" s="3">
        <f t="shared" ref="CI2447" si="26047">(BV2447*CD2447+BW2447*CC2447+BX2447*CD2450+BY2447*CC2450)</f>
        <v>-97616912.480817094</v>
      </c>
      <c r="CJ2447" s="28"/>
      <c r="CK2447" s="11">
        <v>1</v>
      </c>
      <c r="CL2447" s="12">
        <v>0</v>
      </c>
      <c r="CM2447" s="13">
        <v>0</v>
      </c>
      <c r="CN2447" s="14">
        <v>0</v>
      </c>
      <c r="CP2447" s="1">
        <f t="shared" ref="CP2447" si="26048">CF2447*CK2447+CH2447*CK2450-CG2447*CL2447-CI2447*CL2450</f>
        <v>651619758.47015452</v>
      </c>
      <c r="CQ2447" s="4">
        <f t="shared" ref="CQ2447" si="26049">(CF2447*CL2447+CG2447*CK2447+CH2447*CL2450+CI2447*CK2450)</f>
        <v>-97616912.480817094</v>
      </c>
      <c r="CR2447" s="2">
        <f t="shared" ref="CR2447" si="26050">CF2447*CM2447+CH2447*CM2450-CG2447*CN2447-CI2447*CN2450</f>
        <v>0</v>
      </c>
      <c r="CS2447" s="3">
        <f t="shared" ref="CS2447" si="26051">(CF2447*CN2447+CG2447*CM2447+CH2447*CN2450+CI2447*CM2450)</f>
        <v>-97616912.480817094</v>
      </c>
      <c r="CU2447" s="29">
        <f t="shared" ref="CU2447" si="26052">20*LOG(((1+$CL$4)/$CL$4)/((CP2447+CP2450)^2+(CQ2447+CQ2450)^2)^0.5)</f>
        <v>-186.94144218548638</v>
      </c>
      <c r="CW2447" s="53">
        <f t="shared" ref="CW2447" si="26053">((CP2447^2+CQ2447^2)^0.5)/((CP2450^2+CQ2450^2)^0.5)</f>
        <v>0.14980655698654383</v>
      </c>
    </row>
    <row r="2448" spans="1:101" ht="18" customHeight="1" thickBot="1">
      <c r="D2448" s="11"/>
      <c r="E2448" s="13"/>
      <c r="F2448" s="13"/>
      <c r="G2448" s="15"/>
      <c r="H2448" s="10"/>
      <c r="I2448" s="11"/>
      <c r="J2448" s="13"/>
      <c r="K2448" s="13"/>
      <c r="L2448" s="15"/>
      <c r="N2448" s="5"/>
      <c r="Q2448" s="6"/>
      <c r="S2448" s="11"/>
      <c r="T2448" s="13"/>
      <c r="U2448" s="13"/>
      <c r="V2448" s="15"/>
      <c r="W2448" s="20"/>
      <c r="X2448" s="5"/>
      <c r="AA2448" s="6"/>
      <c r="AB2448" s="20"/>
      <c r="AC2448" s="11"/>
      <c r="AD2448" s="13"/>
      <c r="AE2448" s="13"/>
      <c r="AF2448" s="15"/>
      <c r="AG2448" s="20"/>
      <c r="AH2448" s="5"/>
      <c r="AK2448" s="6"/>
      <c r="AL2448" s="20"/>
      <c r="AM2448" s="11"/>
      <c r="AN2448" s="13"/>
      <c r="AO2448" s="13"/>
      <c r="AP2448" s="15"/>
      <c r="AR2448" s="5"/>
      <c r="AU2448" s="6"/>
      <c r="AW2448" s="11"/>
      <c r="AX2448" s="13"/>
      <c r="AY2448" s="13"/>
      <c r="AZ2448" s="15"/>
      <c r="BA2448" s="20"/>
      <c r="BB2448" s="5"/>
      <c r="BE2448" s="6"/>
      <c r="BG2448" s="11"/>
      <c r="BH2448" s="13"/>
      <c r="BI2448" s="13"/>
      <c r="BJ2448" s="15"/>
      <c r="BL2448" s="5"/>
      <c r="BO2448" s="6"/>
      <c r="BQ2448" s="11"/>
      <c r="BR2448" s="13"/>
      <c r="BS2448" s="13"/>
      <c r="BT2448" s="15"/>
      <c r="BU2448" s="20"/>
      <c r="BV2448" s="5"/>
      <c r="BY2448" s="6"/>
      <c r="CA2448" s="11"/>
      <c r="CB2448" s="13"/>
      <c r="CC2448" s="13"/>
      <c r="CD2448" s="15"/>
      <c r="CF2448" s="5"/>
      <c r="CI2448" s="6"/>
      <c r="CK2448" s="11"/>
      <c r="CL2448" s="13"/>
      <c r="CM2448" s="13"/>
      <c r="CN2448" s="15"/>
      <c r="CP2448" s="5"/>
      <c r="CS2448" s="6"/>
      <c r="CW2448" s="54"/>
    </row>
    <row r="2449" spans="1:101" ht="18" customHeight="1" thickBot="1">
      <c r="D2449" s="11" t="s">
        <v>101</v>
      </c>
      <c r="E2449" s="13"/>
      <c r="F2449" s="13" t="s">
        <v>102</v>
      </c>
      <c r="G2449" s="15"/>
      <c r="H2449" s="10"/>
      <c r="I2449" s="11" t="s">
        <v>106</v>
      </c>
      <c r="J2449" s="13"/>
      <c r="K2449" s="13" t="s">
        <v>105</v>
      </c>
      <c r="L2449" s="15"/>
      <c r="N2449" s="194" t="s">
        <v>16</v>
      </c>
      <c r="O2449" s="195"/>
      <c r="P2449" s="196" t="s">
        <v>17</v>
      </c>
      <c r="Q2449" s="197"/>
      <c r="S2449" s="11" t="s">
        <v>4</v>
      </c>
      <c r="T2449" s="13"/>
      <c r="U2449" s="13" t="s">
        <v>5</v>
      </c>
      <c r="V2449" s="15"/>
      <c r="W2449" s="20"/>
      <c r="X2449" s="194" t="s">
        <v>111</v>
      </c>
      <c r="Y2449" s="195"/>
      <c r="Z2449" s="196" t="s">
        <v>110</v>
      </c>
      <c r="AA2449" s="197"/>
      <c r="AB2449" s="20"/>
      <c r="AC2449" s="11" t="s">
        <v>18</v>
      </c>
      <c r="AD2449" s="13"/>
      <c r="AE2449" s="13" t="s">
        <v>19</v>
      </c>
      <c r="AF2449" s="15"/>
      <c r="AG2449" s="20"/>
      <c r="AH2449" s="194" t="s">
        <v>114</v>
      </c>
      <c r="AI2449" s="195"/>
      <c r="AJ2449" s="196" t="s">
        <v>115</v>
      </c>
      <c r="AK2449" s="197"/>
      <c r="AL2449" s="20"/>
      <c r="AM2449" s="11" t="s">
        <v>138</v>
      </c>
      <c r="AN2449" s="13"/>
      <c r="AO2449" s="13" t="s">
        <v>137</v>
      </c>
      <c r="AP2449" s="15"/>
      <c r="AR2449" s="194" t="s">
        <v>117</v>
      </c>
      <c r="AS2449" s="195"/>
      <c r="AT2449" s="196" t="s">
        <v>118</v>
      </c>
      <c r="AU2449" s="197"/>
      <c r="AV2449" s="36"/>
      <c r="AW2449" s="11" t="s">
        <v>142</v>
      </c>
      <c r="AX2449" s="13"/>
      <c r="AY2449" s="13" t="s">
        <v>141</v>
      </c>
      <c r="AZ2449" s="15"/>
      <c r="BA2449" s="20"/>
      <c r="BB2449" s="194" t="s">
        <v>122</v>
      </c>
      <c r="BC2449" s="195"/>
      <c r="BD2449" s="196" t="s">
        <v>121</v>
      </c>
      <c r="BE2449" s="197"/>
      <c r="BF2449" s="36"/>
      <c r="BG2449" s="11" t="s">
        <v>145</v>
      </c>
      <c r="BH2449" s="13"/>
      <c r="BI2449" s="13" t="s">
        <v>146</v>
      </c>
      <c r="BJ2449" s="15"/>
      <c r="BK2449" s="36"/>
      <c r="BL2449" s="194" t="s">
        <v>125</v>
      </c>
      <c r="BM2449" s="195"/>
      <c r="BN2449" s="196" t="s">
        <v>126</v>
      </c>
      <c r="BO2449" s="197"/>
      <c r="BP2449" s="36"/>
      <c r="BQ2449" s="11" t="s">
        <v>150</v>
      </c>
      <c r="BR2449" s="13"/>
      <c r="BS2449" s="13" t="s">
        <v>149</v>
      </c>
      <c r="BT2449" s="15"/>
      <c r="BU2449" s="20"/>
      <c r="BV2449" s="194" t="s">
        <v>129</v>
      </c>
      <c r="BW2449" s="195"/>
      <c r="BX2449" s="196" t="s">
        <v>130</v>
      </c>
      <c r="BY2449" s="197"/>
      <c r="BZ2449" s="36"/>
      <c r="CA2449" s="11" t="s">
        <v>154</v>
      </c>
      <c r="CB2449" s="13"/>
      <c r="CC2449" s="13" t="s">
        <v>153</v>
      </c>
      <c r="CD2449" s="15"/>
      <c r="CE2449" s="36"/>
      <c r="CF2449" s="194" t="s">
        <v>134</v>
      </c>
      <c r="CG2449" s="195"/>
      <c r="CH2449" s="196" t="s">
        <v>133</v>
      </c>
      <c r="CI2449" s="197"/>
      <c r="CK2449" s="11" t="s">
        <v>159</v>
      </c>
      <c r="CL2449" s="13"/>
      <c r="CM2449" s="13" t="s">
        <v>158</v>
      </c>
      <c r="CN2449" s="15"/>
      <c r="CP2449" s="109" t="s">
        <v>161</v>
      </c>
      <c r="CQ2449" s="110"/>
      <c r="CR2449" s="111" t="s">
        <v>162</v>
      </c>
      <c r="CS2449" s="112"/>
      <c r="CU2449" s="38" t="s">
        <v>29</v>
      </c>
      <c r="CW2449" s="55" t="s">
        <v>47</v>
      </c>
    </row>
    <row r="2450" spans="1:101" ht="18" customHeight="1" thickTop="1" thickBot="1">
      <c r="D2450" s="16">
        <v>0</v>
      </c>
      <c r="E2450" s="17">
        <f t="shared" ref="E2450" si="26054">$B2447*$E$4</f>
        <v>6.7601840000000006</v>
      </c>
      <c r="F2450" s="18">
        <v>1</v>
      </c>
      <c r="G2450" s="19">
        <v>0</v>
      </c>
      <c r="H2450" s="10"/>
      <c r="I2450" s="16">
        <v>0</v>
      </c>
      <c r="J2450" s="17">
        <v>0</v>
      </c>
      <c r="K2450" s="18">
        <v>1</v>
      </c>
      <c r="L2450" s="19">
        <v>0</v>
      </c>
      <c r="N2450" s="1">
        <f t="shared" ref="N2450" si="26055">D2450*I2447+F2450*I2450-E2450*J2447-G2450*J2450</f>
        <v>0</v>
      </c>
      <c r="O2450" s="4">
        <f t="shared" ref="O2450" si="26056">(D2450*J2447+E2450*I2447+F2450*J2450+G2450*I2450)</f>
        <v>6.7601840000000006</v>
      </c>
      <c r="P2450" s="2">
        <f t="shared" ref="P2450" si="26057">D2450*K2447+F2450*K2450-E2450*L2447-G2450*L2450</f>
        <v>-79.070539695488009</v>
      </c>
      <c r="Q2450" s="3">
        <f t="shared" ref="Q2450" si="26058">(D2450*L2447+E2450*K2447+F2450*L2450+G2450*K2450)</f>
        <v>0</v>
      </c>
      <c r="S2450" s="16">
        <v>0</v>
      </c>
      <c r="T2450" s="17">
        <f t="shared" ref="T2450" si="26059">$B2447*$T$4</f>
        <v>14.977184000000001</v>
      </c>
      <c r="U2450" s="18">
        <v>1</v>
      </c>
      <c r="V2450" s="19">
        <v>0</v>
      </c>
      <c r="W2450" s="20"/>
      <c r="X2450" s="1">
        <f t="shared" ref="X2450" si="26060">N2450*S2447+P2450*S2450-O2450*T2447-Q2450*T2450</f>
        <v>0</v>
      </c>
      <c r="Y2450" s="4">
        <f t="shared" ref="Y2450" si="26061">(N2450*T2447+O2450*S2447+P2450*T2450+Q2450*S2450)</f>
        <v>-1177.4938379986279</v>
      </c>
      <c r="Z2450" s="2">
        <f t="shared" ref="Z2450" si="26062">N2450*U2447+P2450*U2450-O2450*V2447-Q2450*V2450</f>
        <v>-79.070539695488009</v>
      </c>
      <c r="AA2450" s="3">
        <f t="shared" ref="AA2450" si="26063">(N2450*V2447+O2450*U2447+P2450*V2450+Q2450*U2450)</f>
        <v>0</v>
      </c>
      <c r="AB2450" s="20"/>
      <c r="AC2450" s="16">
        <v>0</v>
      </c>
      <c r="AD2450" s="17">
        <v>0</v>
      </c>
      <c r="AE2450" s="18">
        <v>1</v>
      </c>
      <c r="AF2450" s="19">
        <v>0</v>
      </c>
      <c r="AG2450" s="20"/>
      <c r="AH2450" s="1">
        <f t="shared" ref="AH2450" si="26064">X2450*AC2447+Z2450*AC2450-Y2450*AD2447-AA2450*AD2450</f>
        <v>0</v>
      </c>
      <c r="AI2450" s="4">
        <f t="shared" ref="AI2450" si="26065">(X2450*AD2447+Y2450*AC2447+Z2450*AD2450+AA2450*AC2450)</f>
        <v>-1177.4938379986279</v>
      </c>
      <c r="AJ2450" s="2">
        <f t="shared" ref="AJ2450" si="26066">X2450*AE2447+Z2450*AE2450-Y2450*AF2447-AA2450*AF2450</f>
        <v>16657.434768168958</v>
      </c>
      <c r="AK2450" s="3">
        <f t="shared" ref="AK2450" si="26067">(X2450*AF2447+Y2450*AE2447+Z2450*AF2450+AA2450*AE2450)</f>
        <v>0</v>
      </c>
      <c r="AL2450" s="20"/>
      <c r="AM2450" s="16">
        <v>0</v>
      </c>
      <c r="AN2450" s="17">
        <f t="shared" ref="AN2450" si="26068">$B2447*$AN$4</f>
        <v>15.817808000000001</v>
      </c>
      <c r="AO2450" s="18">
        <v>1</v>
      </c>
      <c r="AP2450" s="19">
        <v>0</v>
      </c>
      <c r="AR2450" s="1">
        <f t="shared" ref="AR2450" si="26069">AH2450*AM2447+AJ2450*AM2450-AI2450*AN2447-AK2450*AN2450</f>
        <v>0</v>
      </c>
      <c r="AS2450" s="4">
        <f t="shared" ref="AS2450" si="26070">(AH2450*AN2447+AI2450*AM2447+AJ2450*AN2450+AK2450*AM2450)</f>
        <v>262306.61109742243</v>
      </c>
      <c r="AT2450" s="2">
        <f t="shared" ref="AT2450" si="26071">AH2450*AO2447+AJ2450*AO2450-AI2450*AP2447-AK2450*AP2450</f>
        <v>16657.434768168958</v>
      </c>
      <c r="AU2450" s="3">
        <f t="shared" ref="AU2450" si="26072">(AH2450*AP2447+AI2450*AO2447+AJ2450*AP2450+AK2450*AO2450)</f>
        <v>0</v>
      </c>
      <c r="AV2450" s="20"/>
      <c r="AW2450" s="16">
        <v>0</v>
      </c>
      <c r="AX2450" s="17">
        <v>0</v>
      </c>
      <c r="AY2450" s="18">
        <v>1</v>
      </c>
      <c r="AZ2450" s="19">
        <v>0</v>
      </c>
      <c r="BA2450" s="20"/>
      <c r="BB2450" s="1">
        <f t="shared" ref="BB2450" si="26073">AR2450*AW2447+AT2450*AW2450-AS2450*AX2447-AU2450*AX2450</f>
        <v>0</v>
      </c>
      <c r="BC2450" s="4">
        <f t="shared" ref="BC2450" si="26074">(AR2450*AX2447+AS2450*AW2447+AT2450*AX2450+AU2450*AW2450)</f>
        <v>262306.61109742243</v>
      </c>
      <c r="BD2450" s="2">
        <f t="shared" ref="BD2450" si="26075">AR2450*AY2447+AT2450*AY2450-AS2450*AZ2447-AU2450*AZ2450</f>
        <v>-3711681.3872690978</v>
      </c>
      <c r="BE2450" s="3">
        <f t="shared" ref="BE2450" si="26076">(AR2450*AZ2447+AS2450*AY2447+AT2450*AZ2450+AU2450*AY2450)</f>
        <v>0</v>
      </c>
      <c r="BF2450" s="20"/>
      <c r="BG2450" s="16">
        <v>0</v>
      </c>
      <c r="BH2450" s="17">
        <f t="shared" ref="BH2450" si="26077">$B2447*$BH$4</f>
        <v>14.977184000000001</v>
      </c>
      <c r="BI2450" s="18">
        <v>1</v>
      </c>
      <c r="BJ2450" s="19">
        <v>0</v>
      </c>
      <c r="BK2450" s="20"/>
      <c r="BL2450" s="1">
        <f t="shared" ref="BL2450" si="26078">BB2450*BG2447+BD2450*BG2450-BC2450*BH2447-BE2450*BH2450</f>
        <v>0</v>
      </c>
      <c r="BM2450" s="4">
        <f t="shared" ref="BM2450" si="26079">(BB2450*BH2447+BC2450*BG2447+BD2450*BH2450+BE2450*BG2450)</f>
        <v>-55328228.475407116</v>
      </c>
      <c r="BN2450" s="2">
        <f t="shared" ref="BN2450" si="26080">BB2450*BI2447+BD2450*BI2450-BC2450*BJ2447-BE2450*BJ2450</f>
        <v>-3711681.3872690978</v>
      </c>
      <c r="BO2450" s="3">
        <f t="shared" ref="BO2450" si="26081">(BB2450*BJ2447+BC2450*BI2447+BD2450*BJ2450+BE2450*BI2450)</f>
        <v>0</v>
      </c>
      <c r="BP2450" s="20"/>
      <c r="BQ2450" s="16">
        <v>0</v>
      </c>
      <c r="BR2450" s="17">
        <v>0</v>
      </c>
      <c r="BS2450" s="18">
        <v>1</v>
      </c>
      <c r="BT2450" s="19">
        <v>0</v>
      </c>
      <c r="BU2450" s="20"/>
      <c r="BV2450" s="1">
        <f t="shared" ref="BV2450" si="26082">BL2450*BQ2447+BN2450*BQ2450-BM2450*BR2447-BO2450*BR2450</f>
        <v>0</v>
      </c>
      <c r="BW2450" s="4">
        <f t="shared" ref="BW2450" si="26083">(BL2450*BR2447+BM2450*BQ2447+BN2450*BR2450+BO2450*BQ2450)</f>
        <v>-55328228.475407116</v>
      </c>
      <c r="BX2450" s="2">
        <f t="shared" ref="BX2450" si="26084">BL2450*BS2447+BN2450*BS2450-BM2450*BT2447-BO2450*BT2450</f>
        <v>651619758.47015417</v>
      </c>
      <c r="BY2450" s="3">
        <f t="shared" ref="BY2450" si="26085">(BL2450*BT2447+BM2450*BS2447+BN2450*BT2450+BO2450*BS2450)</f>
        <v>0</v>
      </c>
      <c r="BZ2450" s="20"/>
      <c r="CA2450" s="16">
        <v>0</v>
      </c>
      <c r="CB2450" s="17">
        <f t="shared" ref="CB2450" si="26086">$B2447*$CB$4</f>
        <v>6.7601840000000006</v>
      </c>
      <c r="CC2450" s="18">
        <v>1</v>
      </c>
      <c r="CD2450" s="19">
        <v>0</v>
      </c>
      <c r="CE2450" s="20"/>
      <c r="CF2450" s="1">
        <f t="shared" ref="CF2450" si="26087">BV2450*CA2447+BX2450*CA2450-BW2450*CB2447-BY2450*CB2450</f>
        <v>0</v>
      </c>
      <c r="CG2450" s="4">
        <f t="shared" ref="CG2450" si="26088">(BV2450*CB2447+BW2450*CA2447+BX2450*CB2450+BY2450*CA2450)</f>
        <v>4349741236.8183947</v>
      </c>
      <c r="CH2450" s="2">
        <f t="shared" ref="CH2450" si="26089">BV2450*CC2447+BX2450*CC2450-BW2450*CD2447-BY2450*CD2450</f>
        <v>651619758.47015417</v>
      </c>
      <c r="CI2450" s="3">
        <f t="shared" ref="CI2450" si="26090">(BV2450*CD2447+BW2450*CC2447+BX2450*CD2450+BY2450*CC2450)</f>
        <v>0</v>
      </c>
      <c r="CK2450" s="16">
        <f t="shared" ref="CK2450" si="26091">1/$CL$4</f>
        <v>1</v>
      </c>
      <c r="CL2450" s="17">
        <v>0</v>
      </c>
      <c r="CM2450" s="18">
        <v>1</v>
      </c>
      <c r="CN2450" s="19">
        <v>0</v>
      </c>
      <c r="CP2450" s="1">
        <f t="shared" ref="CP2450" si="26092">CF2450*CK2447+CH2450*CK2450-CG2450*CL2447-CI2450*CL2450</f>
        <v>651619758.47015417</v>
      </c>
      <c r="CQ2450" s="4">
        <f t="shared" ref="CQ2450" si="26093">(CF2450*CL2447+CG2450*CK2447+CH2450*CL2450+CI2450*CK2450)</f>
        <v>4349741236.8183947</v>
      </c>
      <c r="CR2450" s="2">
        <f t="shared" ref="CR2450" si="26094">CF2450*CM2447+CH2450*CM2450-CG2450*CN2447-CI2450*CN2450</f>
        <v>651619758.47015417</v>
      </c>
      <c r="CS2450" s="3">
        <f t="shared" ref="CS2450" si="26095">(CF2450*CN2447+CG2450*CM2447+CH2450*CN2450+CI2450*CM2450)</f>
        <v>0</v>
      </c>
      <c r="CU2450" s="39">
        <f t="shared" ref="CU2450" si="26096">(180/PI())*ATAN(-1*(CQ2447/CP2447))</f>
        <v>8.5199257247157565</v>
      </c>
      <c r="CW2450" s="56">
        <f t="shared" ref="CW2450" si="26097">20*LOG(((1-(10^(CU2447/20)^2)*(1-((1-CW2447)/(1+CW2447))^2))^0.5))</f>
        <v>0</v>
      </c>
    </row>
    <row r="2451" spans="1:101" ht="18" customHeight="1">
      <c r="E2451" s="20"/>
      <c r="F2451" s="20"/>
      <c r="G2451" s="20"/>
      <c r="H2451" s="20"/>
      <c r="I2451" s="20"/>
      <c r="J2451" s="20"/>
      <c r="K2451" s="20"/>
      <c r="L2451" s="20"/>
      <c r="M2451" s="20"/>
      <c r="N2451" s="20"/>
      <c r="O2451" s="20"/>
      <c r="P2451" s="20"/>
      <c r="Q2451" s="20"/>
      <c r="R2451" s="20"/>
      <c r="S2451" s="20"/>
      <c r="T2451" s="20"/>
      <c r="U2451" s="20"/>
      <c r="V2451" s="20"/>
      <c r="W2451" s="20"/>
      <c r="X2451" s="20"/>
      <c r="Y2451" s="20"/>
      <c r="Z2451" s="20"/>
      <c r="AA2451" s="20"/>
      <c r="AB2451" s="30"/>
      <c r="AC2451" s="20"/>
      <c r="AD2451" s="20"/>
      <c r="AE2451" s="20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</row>
    <row r="2452" spans="1:101" ht="18" customHeight="1"/>
    <row r="2453" spans="1:101" ht="18" customHeight="1" thickBot="1">
      <c r="A2453" s="23"/>
      <c r="B2453" s="23"/>
      <c r="C2453" s="23"/>
      <c r="D2453" s="20" t="s">
        <v>6</v>
      </c>
      <c r="E2453" s="20"/>
      <c r="F2453" s="20"/>
      <c r="G2453" s="20"/>
      <c r="H2453" s="20"/>
      <c r="I2453" s="20" t="s">
        <v>7</v>
      </c>
      <c r="J2453" s="20"/>
      <c r="K2453" s="20"/>
      <c r="L2453" s="20"/>
      <c r="M2453" s="23"/>
      <c r="N2453" s="23"/>
      <c r="O2453" s="24" t="s">
        <v>8</v>
      </c>
      <c r="P2453" s="23"/>
      <c r="Q2453" s="23"/>
      <c r="R2453" s="23"/>
      <c r="S2453" s="20"/>
      <c r="T2453" s="20" t="s">
        <v>9</v>
      </c>
      <c r="U2453" s="23"/>
      <c r="V2453" s="23"/>
      <c r="W2453" s="23"/>
      <c r="X2453" s="23"/>
      <c r="Y2453" s="24" t="s">
        <v>10</v>
      </c>
      <c r="Z2453" s="23"/>
      <c r="AA2453" s="23"/>
      <c r="AB2453" s="23"/>
      <c r="AC2453" s="24" t="s">
        <v>11</v>
      </c>
      <c r="AD2453" s="20"/>
      <c r="AE2453" s="20"/>
      <c r="AF2453" s="20"/>
      <c r="AG2453" s="20"/>
      <c r="AH2453" s="23"/>
      <c r="AI2453" s="24" t="s">
        <v>12</v>
      </c>
      <c r="AJ2453" s="23"/>
      <c r="AK2453" s="23"/>
      <c r="AL2453" s="20"/>
      <c r="AM2453" s="24" t="s">
        <v>21</v>
      </c>
      <c r="AN2453" s="20"/>
      <c r="AO2453" s="23"/>
      <c r="AP2453" s="23"/>
      <c r="AQ2453" s="23"/>
      <c r="AR2453" s="23"/>
      <c r="AS2453" s="24" t="s">
        <v>87</v>
      </c>
      <c r="AT2453" s="23"/>
      <c r="AU2453" s="23"/>
      <c r="AV2453" s="23"/>
      <c r="AW2453" s="24" t="s">
        <v>22</v>
      </c>
      <c r="AX2453" s="20"/>
      <c r="AY2453" s="20"/>
      <c r="AZ2453" s="20"/>
      <c r="BA2453" s="20"/>
      <c r="BB2453" s="23"/>
      <c r="BC2453" s="24" t="s">
        <v>13</v>
      </c>
      <c r="BD2453" s="23"/>
      <c r="BE2453" s="23"/>
      <c r="BF2453" s="23"/>
      <c r="BG2453" s="24" t="s">
        <v>23</v>
      </c>
      <c r="BH2453" s="20"/>
      <c r="BI2453" s="23"/>
      <c r="BJ2453" s="23"/>
      <c r="BK2453" s="23"/>
      <c r="BL2453" s="23"/>
      <c r="BM2453" s="24" t="s">
        <v>24</v>
      </c>
      <c r="BN2453" s="23"/>
      <c r="BO2453" s="23"/>
      <c r="BP2453" s="23"/>
      <c r="BQ2453" s="24" t="s">
        <v>22</v>
      </c>
      <c r="BR2453" s="20"/>
      <c r="BS2453" s="20"/>
      <c r="BT2453" s="20"/>
      <c r="BU2453" s="20"/>
      <c r="BV2453" s="23"/>
      <c r="BW2453" s="24" t="s">
        <v>25</v>
      </c>
      <c r="BX2453" s="23"/>
      <c r="BY2453" s="23"/>
      <c r="BZ2453" s="23"/>
      <c r="CA2453" s="24" t="s">
        <v>23</v>
      </c>
      <c r="CB2453" s="20"/>
      <c r="CC2453" s="23"/>
      <c r="CD2453" s="23"/>
      <c r="CE2453" s="23"/>
      <c r="CF2453" s="23"/>
      <c r="CG2453" s="24" t="s">
        <v>88</v>
      </c>
      <c r="CH2453" s="23"/>
      <c r="CI2453" s="23"/>
      <c r="CJ2453" s="23"/>
      <c r="CK2453" s="24" t="s">
        <v>155</v>
      </c>
      <c r="CL2453" s="24"/>
      <c r="CM2453" s="23"/>
      <c r="CN2453" s="23"/>
      <c r="CO2453" s="23"/>
      <c r="CP2453" s="23"/>
      <c r="CQ2453" s="24" t="s">
        <v>89</v>
      </c>
      <c r="CR2453" s="23"/>
      <c r="CS2453" s="23"/>
    </row>
    <row r="2454" spans="1:101" ht="18" customHeight="1" thickBot="1">
      <c r="A2454" s="23"/>
      <c r="B2454" s="33"/>
      <c r="C2454" s="23"/>
      <c r="D2454" s="7" t="s">
        <v>99</v>
      </c>
      <c r="E2454" s="8"/>
      <c r="F2454" s="8" t="s">
        <v>100</v>
      </c>
      <c r="G2454" s="9"/>
      <c r="H2454" s="10"/>
      <c r="I2454" s="7" t="s">
        <v>103</v>
      </c>
      <c r="J2454" s="8"/>
      <c r="K2454" s="8" t="s">
        <v>104</v>
      </c>
      <c r="L2454" s="9"/>
      <c r="M2454" s="23"/>
      <c r="N2454" s="194" t="s">
        <v>74</v>
      </c>
      <c r="O2454" s="195"/>
      <c r="P2454" s="196" t="s">
        <v>75</v>
      </c>
      <c r="Q2454" s="197"/>
      <c r="R2454" s="23"/>
      <c r="S2454" s="7" t="s">
        <v>2</v>
      </c>
      <c r="T2454" s="8"/>
      <c r="U2454" s="8" t="s">
        <v>3</v>
      </c>
      <c r="V2454" s="9"/>
      <c r="W2454" s="20"/>
      <c r="X2454" s="194" t="s">
        <v>108</v>
      </c>
      <c r="Y2454" s="195"/>
      <c r="Z2454" s="196" t="s">
        <v>109</v>
      </c>
      <c r="AA2454" s="197"/>
      <c r="AB2454" s="20"/>
      <c r="AC2454" s="7" t="s">
        <v>107</v>
      </c>
      <c r="AD2454" s="8"/>
      <c r="AE2454" s="8" t="s">
        <v>14</v>
      </c>
      <c r="AF2454" s="9"/>
      <c r="AG2454" s="20"/>
      <c r="AH2454" s="194" t="s">
        <v>112</v>
      </c>
      <c r="AI2454" s="195"/>
      <c r="AJ2454" s="196" t="s">
        <v>113</v>
      </c>
      <c r="AK2454" s="197"/>
      <c r="AL2454" s="20"/>
      <c r="AM2454" s="106" t="s">
        <v>135</v>
      </c>
      <c r="AN2454" s="107"/>
      <c r="AO2454" s="107" t="s">
        <v>136</v>
      </c>
      <c r="AP2454" s="108"/>
      <c r="AQ2454" s="23"/>
      <c r="AR2454" s="194" t="s">
        <v>116</v>
      </c>
      <c r="AS2454" s="195"/>
      <c r="AT2454" s="196" t="s">
        <v>0</v>
      </c>
      <c r="AU2454" s="197"/>
      <c r="AV2454" s="36"/>
      <c r="AW2454" s="7" t="s">
        <v>139</v>
      </c>
      <c r="AX2454" s="8"/>
      <c r="AY2454" s="8" t="s">
        <v>140</v>
      </c>
      <c r="AZ2454" s="9"/>
      <c r="BA2454" s="20"/>
      <c r="BB2454" s="194" t="s">
        <v>119</v>
      </c>
      <c r="BC2454" s="195"/>
      <c r="BD2454" s="196" t="s">
        <v>120</v>
      </c>
      <c r="BE2454" s="197"/>
      <c r="BF2454" s="36"/>
      <c r="BG2454" s="190" t="s">
        <v>143</v>
      </c>
      <c r="BH2454" s="191"/>
      <c r="BI2454" s="192" t="s">
        <v>144</v>
      </c>
      <c r="BJ2454" s="193"/>
      <c r="BK2454" s="36"/>
      <c r="BL2454" s="194" t="s">
        <v>123</v>
      </c>
      <c r="BM2454" s="195"/>
      <c r="BN2454" s="196" t="s">
        <v>124</v>
      </c>
      <c r="BO2454" s="197"/>
      <c r="BP2454" s="36"/>
      <c r="BQ2454" s="7" t="s">
        <v>147</v>
      </c>
      <c r="BR2454" s="8"/>
      <c r="BS2454" s="8" t="s">
        <v>148</v>
      </c>
      <c r="BT2454" s="9"/>
      <c r="BU2454" s="20"/>
      <c r="BV2454" s="194" t="s">
        <v>127</v>
      </c>
      <c r="BW2454" s="195"/>
      <c r="BX2454" s="196" t="s">
        <v>128</v>
      </c>
      <c r="BY2454" s="197"/>
      <c r="BZ2454" s="36"/>
      <c r="CA2454" s="7" t="s">
        <v>151</v>
      </c>
      <c r="CB2454" s="8"/>
      <c r="CC2454" s="8" t="s">
        <v>152</v>
      </c>
      <c r="CD2454" s="9"/>
      <c r="CE2454" s="36"/>
      <c r="CF2454" s="194" t="s">
        <v>131</v>
      </c>
      <c r="CG2454" s="195"/>
      <c r="CH2454" s="196" t="s">
        <v>132</v>
      </c>
      <c r="CI2454" s="197"/>
      <c r="CJ2454" s="23"/>
      <c r="CK2454" s="7" t="s">
        <v>156</v>
      </c>
      <c r="CL2454" s="8"/>
      <c r="CM2454" s="8" t="s">
        <v>157</v>
      </c>
      <c r="CN2454" s="9"/>
      <c r="CO2454" s="23"/>
      <c r="CP2454" s="194" t="s">
        <v>160</v>
      </c>
      <c r="CQ2454" s="195"/>
      <c r="CR2454" s="196" t="s">
        <v>132</v>
      </c>
      <c r="CS2454" s="197"/>
      <c r="CU2454" s="26" t="s">
        <v>15</v>
      </c>
      <c r="CW2454" s="52" t="s">
        <v>46</v>
      </c>
    </row>
    <row r="2455" spans="1:101" ht="18" customHeight="1" thickTop="1" thickBot="1">
      <c r="B2455" s="34">
        <v>8.4</v>
      </c>
      <c r="D2455" s="11">
        <v>1</v>
      </c>
      <c r="E2455" s="12">
        <v>0</v>
      </c>
      <c r="F2455" s="13">
        <v>0</v>
      </c>
      <c r="G2455" s="14">
        <v>0</v>
      </c>
      <c r="H2455" s="10"/>
      <c r="I2455" s="11">
        <v>1</v>
      </c>
      <c r="J2455" s="12">
        <v>0</v>
      </c>
      <c r="K2455" s="13">
        <v>0</v>
      </c>
      <c r="L2455" s="40">
        <f t="shared" ref="L2455" si="26098">$B2455*$J$4</f>
        <v>11.987136000000001</v>
      </c>
      <c r="N2455" s="1">
        <f t="shared" ref="N2455" si="26099">D2455*I2455+F2455*I2458-E2455*J2455-G2455*J2458</f>
        <v>1</v>
      </c>
      <c r="O2455" s="4">
        <f t="shared" ref="O2455" si="26100">(D2455*J2455+E2455*I2455+F2455*J2458+G2455*I2458)</f>
        <v>0</v>
      </c>
      <c r="P2455" s="2">
        <f t="shared" ref="P2455" si="26101">D2455*K2455+F2455*K2458-E2455*L2455-G2455*L2458</f>
        <v>0</v>
      </c>
      <c r="Q2455" s="3">
        <f t="shared" ref="Q2455" si="26102">(D2455*L2455+E2455*K2455+F2455*L2458+G2455*K2458)</f>
        <v>11.987136000000001</v>
      </c>
      <c r="S2455" s="11">
        <v>1</v>
      </c>
      <c r="T2455" s="12">
        <v>0</v>
      </c>
      <c r="U2455" s="13">
        <v>0</v>
      </c>
      <c r="V2455" s="13">
        <v>0</v>
      </c>
      <c r="W2455" s="20"/>
      <c r="X2455" s="1">
        <f t="shared" ref="X2455" si="26103">N2455*S2455+P2455*S2458-O2455*T2455-Q2455*T2458</f>
        <v>-180.69659622195203</v>
      </c>
      <c r="Y2455" s="4">
        <f t="shared" ref="Y2455" si="26104">(N2455*T2455+O2455*S2455+P2455*T2458+Q2455*S2458)</f>
        <v>0</v>
      </c>
      <c r="Z2455" s="2">
        <f t="shared" ref="Z2455" si="26105">N2455*U2455+P2455*U2458-O2455*V2455-Q2455*V2458</f>
        <v>0</v>
      </c>
      <c r="AA2455" s="3">
        <f t="shared" ref="AA2455" si="26106">(N2455*V2455+O2455*U2455+P2455*V2458+Q2455*U2458)</f>
        <v>11.987136000000001</v>
      </c>
      <c r="AB2455" s="20"/>
      <c r="AC2455" s="11">
        <v>1</v>
      </c>
      <c r="AD2455" s="12">
        <v>0</v>
      </c>
      <c r="AE2455" s="13">
        <v>0</v>
      </c>
      <c r="AF2455" s="40">
        <f t="shared" ref="AF2455" si="26107">$B2455*$AD$4</f>
        <v>14.384916</v>
      </c>
      <c r="AG2455" s="20"/>
      <c r="AH2455" s="1">
        <f t="shared" ref="AH2455" si="26108">X2455*AC2455+Z2455*AC2458-Y2455*AD2455-AA2455*AD2458</f>
        <v>-180.69659622195203</v>
      </c>
      <c r="AI2455" s="4">
        <f t="shared" ref="AI2455" si="26109">(X2455*AD2455+Y2455*AC2455+Z2455*AD2458+AA2455*AC2458)</f>
        <v>0</v>
      </c>
      <c r="AJ2455" s="2">
        <f t="shared" ref="AJ2455" si="26110">X2455*AE2455+Z2455*AE2458-Y2455*AF2455-AA2455*AF2458</f>
        <v>0</v>
      </c>
      <c r="AK2455" s="3">
        <f t="shared" ref="AK2455" si="26111">(X2455*AF2455+Y2455*AE2455+Z2455*AF2458+AA2455*AE2458)</f>
        <v>-2587.3182221386974</v>
      </c>
      <c r="AL2455" s="20"/>
      <c r="AM2455" s="11">
        <v>1</v>
      </c>
      <c r="AN2455" s="12">
        <v>0</v>
      </c>
      <c r="AO2455" s="13">
        <v>0</v>
      </c>
      <c r="AP2455" s="14">
        <v>0</v>
      </c>
      <c r="AR2455" s="1">
        <f t="shared" ref="AR2455" si="26112">AH2455*AM2455+AJ2455*AM2458-AI2455*AN2455-AK2455*AN2458</f>
        <v>41238.087033971613</v>
      </c>
      <c r="AS2455" s="4">
        <f t="shared" ref="AS2455" si="26113">(AH2455*AN2455+AI2455*AM2455+AJ2455*AN2458+AK2455*AM2458)</f>
        <v>0</v>
      </c>
      <c r="AT2455" s="2">
        <f t="shared" ref="AT2455" si="26114">AH2455*AO2455+AJ2455*AO2458-AI2455*AP2455-AK2455*AP2458</f>
        <v>0</v>
      </c>
      <c r="AU2455" s="3">
        <f t="shared" ref="AU2455" si="26115">(AH2455*AP2455+AI2455*AO2455+AJ2455*AP2458+AK2455*AO2458)</f>
        <v>-2587.3182221386974</v>
      </c>
      <c r="AV2455" s="20"/>
      <c r="AW2455" s="11">
        <v>1</v>
      </c>
      <c r="AX2455" s="12">
        <v>0</v>
      </c>
      <c r="AY2455" s="13">
        <v>0</v>
      </c>
      <c r="AZ2455" s="40">
        <f t="shared" ref="AZ2455" si="26116">$B2455*$AX$4</f>
        <v>14.384916</v>
      </c>
      <c r="BA2455" s="20"/>
      <c r="BB2455" s="1">
        <f t="shared" ref="BB2455" si="26117">AR2455*AW2455+AT2455*AW2458-AS2455*AX2455-AU2455*AX2458</f>
        <v>41238.087033971613</v>
      </c>
      <c r="BC2455" s="4">
        <f t="shared" ref="BC2455" si="26118">(AR2455*AX2455+AS2455*AW2455+AT2455*AX2458+AU2455*AW2458)</f>
        <v>0</v>
      </c>
      <c r="BD2455" s="2">
        <f t="shared" ref="BD2455" si="26119">AR2455*AY2455+AT2455*AY2458-AS2455*AZ2455-AU2455*AZ2458</f>
        <v>0</v>
      </c>
      <c r="BE2455" s="3">
        <f t="shared" ref="BE2455" si="26120">(AR2455*AZ2455+AS2455*AY2455+AT2455*AZ2458+AU2455*AY2458)</f>
        <v>590619.09976223216</v>
      </c>
      <c r="BF2455" s="20"/>
      <c r="BG2455" s="11">
        <v>1</v>
      </c>
      <c r="BH2455" s="12">
        <v>0</v>
      </c>
      <c r="BI2455" s="13">
        <v>0</v>
      </c>
      <c r="BJ2455" s="14">
        <v>0</v>
      </c>
      <c r="BK2455" s="20"/>
      <c r="BL2455" s="1">
        <f t="shared" ref="BL2455" si="26121">BB2455*BG2455+BD2455*BG2458-BC2455*BH2455-BE2455*BH2458</f>
        <v>-8911148.8793332316</v>
      </c>
      <c r="BM2455" s="4">
        <f t="shared" ref="BM2455" si="26122">(BB2455*BH2455+BC2455*BG2455+BD2455*BH2458+BE2455*BG2458)</f>
        <v>0</v>
      </c>
      <c r="BN2455" s="2">
        <f t="shared" ref="BN2455" si="26123">BB2455*BI2455+BD2455*BI2458-BC2455*BJ2455-BE2455*BJ2458</f>
        <v>0</v>
      </c>
      <c r="BO2455" s="3">
        <f t="shared" ref="BO2455" si="26124">(BB2455*BJ2455+BC2455*BI2455+BD2455*BJ2458+BE2455*BI2458)</f>
        <v>590619.09976223216</v>
      </c>
      <c r="BP2455" s="20"/>
      <c r="BQ2455" s="11">
        <v>1</v>
      </c>
      <c r="BR2455" s="12">
        <v>0</v>
      </c>
      <c r="BS2455" s="13">
        <v>0</v>
      </c>
      <c r="BT2455" s="40">
        <f t="shared" ref="BT2455" si="26125">$B2455*BR$4</f>
        <v>11.987136000000001</v>
      </c>
      <c r="BU2455" s="20"/>
      <c r="BV2455" s="1">
        <f t="shared" ref="BV2455" si="26126">BL2455*BQ2455+BN2455*BQ2458-BM2455*BR2455-BO2455*BR2458</f>
        <v>-8911148.8793332316</v>
      </c>
      <c r="BW2455" s="4">
        <f t="shared" ref="BW2455" si="26127">(BL2455*BR2455+BM2455*BQ2455+BN2455*BR2458+BO2455*BQ2458)</f>
        <v>0</v>
      </c>
      <c r="BX2455" s="2">
        <f t="shared" ref="BX2455" si="26128">BL2455*BS2455+BN2455*BS2458-BM2455*BT2455-BO2455*BT2458</f>
        <v>0</v>
      </c>
      <c r="BY2455" s="3">
        <f t="shared" ref="BY2455" si="26129">(BL2455*BT2455+BM2455*BS2455+BN2455*BT2458+BO2455*BS2458)</f>
        <v>-106228534.43305282</v>
      </c>
      <c r="BZ2455" s="20"/>
      <c r="CA2455" s="11">
        <v>1</v>
      </c>
      <c r="CB2455" s="12">
        <v>0</v>
      </c>
      <c r="CC2455" s="13">
        <v>0</v>
      </c>
      <c r="CD2455" s="14">
        <v>0</v>
      </c>
      <c r="CE2455" s="20"/>
      <c r="CF2455" s="1">
        <f t="shared" ref="CF2455" si="26130">BV2455*CA2455+BX2455*CA2458-BW2455*CB2455-BY2455*CB2458</f>
        <v>717865391.61094272</v>
      </c>
      <c r="CG2455" s="4">
        <f t="shared" ref="CG2455" si="26131">(BV2455*CB2455+BW2455*CA2455+BX2455*CB2458+BY2455*CA2458)</f>
        <v>0</v>
      </c>
      <c r="CH2455" s="2">
        <f t="shared" ref="CH2455" si="26132">BV2455*CC2455+BX2455*CC2458-BW2455*CD2455-BY2455*CD2458</f>
        <v>0</v>
      </c>
      <c r="CI2455" s="3">
        <f t="shared" ref="CI2455" si="26133">(BV2455*CD2455+BW2455*CC2455+BX2455*CD2458+BY2455*CC2458)</f>
        <v>-106228534.43305282</v>
      </c>
      <c r="CJ2455" s="28"/>
      <c r="CK2455" s="11">
        <v>1</v>
      </c>
      <c r="CL2455" s="12">
        <v>0</v>
      </c>
      <c r="CM2455" s="13">
        <v>0</v>
      </c>
      <c r="CN2455" s="14">
        <v>0</v>
      </c>
      <c r="CP2455" s="1">
        <f t="shared" ref="CP2455" si="26134">CF2455*CK2455+CH2455*CK2458-CG2455*CL2455-CI2455*CL2458</f>
        <v>717865391.61094272</v>
      </c>
      <c r="CQ2455" s="4">
        <f t="shared" ref="CQ2455" si="26135">(CF2455*CL2455+CG2455*CK2455+CH2455*CL2458+CI2455*CK2458)</f>
        <v>-106228534.43305282</v>
      </c>
      <c r="CR2455" s="2">
        <f t="shared" ref="CR2455" si="26136">CF2455*CM2455+CH2455*CM2458-CG2455*CN2455-CI2455*CN2458</f>
        <v>0</v>
      </c>
      <c r="CS2455" s="3">
        <f t="shared" ref="CS2455" si="26137">(CF2455*CN2455+CG2455*CM2455+CH2455*CN2458+CI2455*CM2458)</f>
        <v>-106228534.43305282</v>
      </c>
      <c r="CU2455" s="29">
        <f t="shared" ref="CU2455" si="26138">20*LOG(((1+$CL$4)/$CL$4)/((CP2455+CP2458)^2+(CQ2455+CQ2458)^2)^0.5)</f>
        <v>-187.88444445774871</v>
      </c>
      <c r="CW2455" s="53">
        <f t="shared" ref="CW2455" si="26139">((CP2455^2+CQ2455^2)^0.5)/((CP2458^2+CQ2458^2)^0.5)</f>
        <v>0.14797834757665107</v>
      </c>
    </row>
    <row r="2456" spans="1:101" ht="18" customHeight="1" thickBot="1">
      <c r="D2456" s="11"/>
      <c r="E2456" s="13"/>
      <c r="F2456" s="13"/>
      <c r="G2456" s="15"/>
      <c r="H2456" s="10"/>
      <c r="I2456" s="11"/>
      <c r="J2456" s="13"/>
      <c r="K2456" s="13"/>
      <c r="L2456" s="15"/>
      <c r="N2456" s="5"/>
      <c r="Q2456" s="6"/>
      <c r="S2456" s="11"/>
      <c r="T2456" s="13"/>
      <c r="U2456" s="13"/>
      <c r="V2456" s="15"/>
      <c r="W2456" s="20"/>
      <c r="X2456" s="5"/>
      <c r="AA2456" s="6"/>
      <c r="AB2456" s="20"/>
      <c r="AC2456" s="11"/>
      <c r="AD2456" s="13"/>
      <c r="AE2456" s="13"/>
      <c r="AF2456" s="15"/>
      <c r="AG2456" s="20"/>
      <c r="AH2456" s="5"/>
      <c r="AK2456" s="6"/>
      <c r="AL2456" s="20"/>
      <c r="AM2456" s="11"/>
      <c r="AN2456" s="13"/>
      <c r="AO2456" s="13"/>
      <c r="AP2456" s="15"/>
      <c r="AR2456" s="5"/>
      <c r="AU2456" s="6"/>
      <c r="AW2456" s="11"/>
      <c r="AX2456" s="13"/>
      <c r="AY2456" s="13"/>
      <c r="AZ2456" s="15"/>
      <c r="BA2456" s="20"/>
      <c r="BB2456" s="5"/>
      <c r="BE2456" s="6"/>
      <c r="BG2456" s="11"/>
      <c r="BH2456" s="13"/>
      <c r="BI2456" s="13"/>
      <c r="BJ2456" s="15"/>
      <c r="BL2456" s="5"/>
      <c r="BO2456" s="6"/>
      <c r="BQ2456" s="11"/>
      <c r="BR2456" s="13"/>
      <c r="BS2456" s="13"/>
      <c r="BT2456" s="15"/>
      <c r="BU2456" s="20"/>
      <c r="BV2456" s="5"/>
      <c r="BY2456" s="6"/>
      <c r="CA2456" s="11"/>
      <c r="CB2456" s="13"/>
      <c r="CC2456" s="13"/>
      <c r="CD2456" s="15"/>
      <c r="CF2456" s="5"/>
      <c r="CI2456" s="6"/>
      <c r="CK2456" s="11"/>
      <c r="CL2456" s="13"/>
      <c r="CM2456" s="13"/>
      <c r="CN2456" s="15"/>
      <c r="CP2456" s="5"/>
      <c r="CS2456" s="6"/>
      <c r="CW2456" s="54"/>
    </row>
    <row r="2457" spans="1:101" ht="18" customHeight="1" thickBot="1">
      <c r="D2457" s="11" t="s">
        <v>101</v>
      </c>
      <c r="E2457" s="13"/>
      <c r="F2457" s="13" t="s">
        <v>102</v>
      </c>
      <c r="G2457" s="15"/>
      <c r="H2457" s="10"/>
      <c r="I2457" s="11" t="s">
        <v>106</v>
      </c>
      <c r="J2457" s="13"/>
      <c r="K2457" s="13" t="s">
        <v>105</v>
      </c>
      <c r="L2457" s="15"/>
      <c r="N2457" s="194" t="s">
        <v>16</v>
      </c>
      <c r="O2457" s="195"/>
      <c r="P2457" s="196" t="s">
        <v>17</v>
      </c>
      <c r="Q2457" s="197"/>
      <c r="S2457" s="11" t="s">
        <v>4</v>
      </c>
      <c r="T2457" s="13"/>
      <c r="U2457" s="13" t="s">
        <v>5</v>
      </c>
      <c r="V2457" s="15"/>
      <c r="W2457" s="20"/>
      <c r="X2457" s="194" t="s">
        <v>111</v>
      </c>
      <c r="Y2457" s="195"/>
      <c r="Z2457" s="196" t="s">
        <v>110</v>
      </c>
      <c r="AA2457" s="197"/>
      <c r="AB2457" s="20"/>
      <c r="AC2457" s="11" t="s">
        <v>18</v>
      </c>
      <c r="AD2457" s="13"/>
      <c r="AE2457" s="13" t="s">
        <v>19</v>
      </c>
      <c r="AF2457" s="15"/>
      <c r="AG2457" s="20"/>
      <c r="AH2457" s="194" t="s">
        <v>114</v>
      </c>
      <c r="AI2457" s="195"/>
      <c r="AJ2457" s="196" t="s">
        <v>115</v>
      </c>
      <c r="AK2457" s="197"/>
      <c r="AL2457" s="20"/>
      <c r="AM2457" s="11" t="s">
        <v>138</v>
      </c>
      <c r="AN2457" s="13"/>
      <c r="AO2457" s="13" t="s">
        <v>137</v>
      </c>
      <c r="AP2457" s="15"/>
      <c r="AR2457" s="194" t="s">
        <v>117</v>
      </c>
      <c r="AS2457" s="195"/>
      <c r="AT2457" s="196" t="s">
        <v>118</v>
      </c>
      <c r="AU2457" s="197"/>
      <c r="AV2457" s="36"/>
      <c r="AW2457" s="11" t="s">
        <v>142</v>
      </c>
      <c r="AX2457" s="13"/>
      <c r="AY2457" s="13" t="s">
        <v>141</v>
      </c>
      <c r="AZ2457" s="15"/>
      <c r="BA2457" s="20"/>
      <c r="BB2457" s="194" t="s">
        <v>122</v>
      </c>
      <c r="BC2457" s="195"/>
      <c r="BD2457" s="196" t="s">
        <v>121</v>
      </c>
      <c r="BE2457" s="197"/>
      <c r="BF2457" s="36"/>
      <c r="BG2457" s="11" t="s">
        <v>145</v>
      </c>
      <c r="BH2457" s="13"/>
      <c r="BI2457" s="13" t="s">
        <v>146</v>
      </c>
      <c r="BJ2457" s="15"/>
      <c r="BK2457" s="36"/>
      <c r="BL2457" s="194" t="s">
        <v>125</v>
      </c>
      <c r="BM2457" s="195"/>
      <c r="BN2457" s="196" t="s">
        <v>126</v>
      </c>
      <c r="BO2457" s="197"/>
      <c r="BP2457" s="36"/>
      <c r="BQ2457" s="11" t="s">
        <v>150</v>
      </c>
      <c r="BR2457" s="13"/>
      <c r="BS2457" s="13" t="s">
        <v>149</v>
      </c>
      <c r="BT2457" s="15"/>
      <c r="BU2457" s="20"/>
      <c r="BV2457" s="194" t="s">
        <v>129</v>
      </c>
      <c r="BW2457" s="195"/>
      <c r="BX2457" s="196" t="s">
        <v>130</v>
      </c>
      <c r="BY2457" s="197"/>
      <c r="BZ2457" s="36"/>
      <c r="CA2457" s="11" t="s">
        <v>154</v>
      </c>
      <c r="CB2457" s="13"/>
      <c r="CC2457" s="13" t="s">
        <v>153</v>
      </c>
      <c r="CD2457" s="15"/>
      <c r="CE2457" s="36"/>
      <c r="CF2457" s="194" t="s">
        <v>134</v>
      </c>
      <c r="CG2457" s="195"/>
      <c r="CH2457" s="196" t="s">
        <v>133</v>
      </c>
      <c r="CI2457" s="197"/>
      <c r="CK2457" s="11" t="s">
        <v>159</v>
      </c>
      <c r="CL2457" s="13"/>
      <c r="CM2457" s="13" t="s">
        <v>158</v>
      </c>
      <c r="CN2457" s="15"/>
      <c r="CP2457" s="109" t="s">
        <v>161</v>
      </c>
      <c r="CQ2457" s="110"/>
      <c r="CR2457" s="111" t="s">
        <v>162</v>
      </c>
      <c r="CS2457" s="112"/>
      <c r="CU2457" s="38" t="s">
        <v>29</v>
      </c>
      <c r="CW2457" s="55" t="s">
        <v>47</v>
      </c>
    </row>
    <row r="2458" spans="1:101" ht="18" customHeight="1" thickTop="1" thickBot="1">
      <c r="D2458" s="16">
        <v>0</v>
      </c>
      <c r="E2458" s="17">
        <f t="shared" ref="E2458" si="26140">$B2455*$E$4</f>
        <v>6.8416319999999997</v>
      </c>
      <c r="F2458" s="18">
        <v>1</v>
      </c>
      <c r="G2458" s="19">
        <v>0</v>
      </c>
      <c r="H2458" s="10"/>
      <c r="I2458" s="16">
        <v>0</v>
      </c>
      <c r="J2458" s="17">
        <v>0</v>
      </c>
      <c r="K2458" s="18">
        <v>1</v>
      </c>
      <c r="L2458" s="19">
        <v>0</v>
      </c>
      <c r="N2458" s="1">
        <f t="shared" ref="N2458" si="26141">D2458*I2455+F2458*I2458-E2458*J2455-G2458*J2458</f>
        <v>0</v>
      </c>
      <c r="O2458" s="4">
        <f t="shared" ref="O2458" si="26142">(D2458*J2455+E2458*I2455+F2458*J2458+G2458*I2458)</f>
        <v>6.8416319999999997</v>
      </c>
      <c r="P2458" s="2">
        <f t="shared" ref="P2458" si="26143">D2458*K2455+F2458*K2458-E2458*L2455-G2458*L2458</f>
        <v>-81.011573245952007</v>
      </c>
      <c r="Q2458" s="3">
        <f t="shared" ref="Q2458" si="26144">(D2458*L2455+E2458*K2455+F2458*L2458+G2458*K2458)</f>
        <v>0</v>
      </c>
      <c r="S2458" s="16">
        <v>0</v>
      </c>
      <c r="T2458" s="17">
        <f t="shared" ref="T2458" si="26145">$B2455*$T$4</f>
        <v>15.157632000000001</v>
      </c>
      <c r="U2458" s="18">
        <v>1</v>
      </c>
      <c r="V2458" s="19">
        <v>0</v>
      </c>
      <c r="W2458" s="20"/>
      <c r="X2458" s="1">
        <f t="shared" ref="X2458" si="26146">N2458*S2455+P2458*S2458-O2458*T2455-Q2458*T2458</f>
        <v>0</v>
      </c>
      <c r="Y2458" s="4">
        <f t="shared" ref="Y2458" si="26147">(N2458*T2455+O2458*S2455+P2458*T2458+Q2458*S2458)</f>
        <v>-1221.1019830031862</v>
      </c>
      <c r="Z2458" s="2">
        <f t="shared" ref="Z2458" si="26148">N2458*U2455+P2458*U2458-O2458*V2455-Q2458*V2458</f>
        <v>-81.011573245952007</v>
      </c>
      <c r="AA2458" s="3">
        <f t="shared" ref="AA2458" si="26149">(N2458*V2455+O2458*U2455+P2458*V2458+Q2458*U2458)</f>
        <v>0</v>
      </c>
      <c r="AB2458" s="20"/>
      <c r="AC2458" s="16">
        <v>0</v>
      </c>
      <c r="AD2458" s="17">
        <v>0</v>
      </c>
      <c r="AE2458" s="18">
        <v>1</v>
      </c>
      <c r="AF2458" s="19">
        <v>0</v>
      </c>
      <c r="AG2458" s="20"/>
      <c r="AH2458" s="1">
        <f t="shared" ref="AH2458" si="26150">X2458*AC2455+Z2458*AC2458-Y2458*AD2455-AA2458*AD2458</f>
        <v>0</v>
      </c>
      <c r="AI2458" s="4">
        <f t="shared" ref="AI2458" si="26151">(X2458*AD2455+Y2458*AC2455+Z2458*AD2458+AA2458*AC2458)</f>
        <v>-1221.1019830031862</v>
      </c>
      <c r="AJ2458" s="2">
        <f t="shared" ref="AJ2458" si="26152">X2458*AE2455+Z2458*AE2458-Y2458*AF2455-AA2458*AF2458</f>
        <v>17484.43787968831</v>
      </c>
      <c r="AK2458" s="3">
        <f t="shared" ref="AK2458" si="26153">(X2458*AF2455+Y2458*AE2455+Z2458*AF2458+AA2458*AE2458)</f>
        <v>0</v>
      </c>
      <c r="AL2458" s="20"/>
      <c r="AM2458" s="16">
        <v>0</v>
      </c>
      <c r="AN2458" s="17">
        <f t="shared" ref="AN2458" si="26154">$B2455*$AN$4</f>
        <v>16.008384</v>
      </c>
      <c r="AO2458" s="18">
        <v>1</v>
      </c>
      <c r="AP2458" s="19">
        <v>0</v>
      </c>
      <c r="AR2458" s="1">
        <f t="shared" ref="AR2458" si="26155">AH2458*AM2455+AJ2458*AM2458-AI2458*AN2455-AK2458*AN2458</f>
        <v>0</v>
      </c>
      <c r="AS2458" s="4">
        <f t="shared" ref="AS2458" si="26156">(AH2458*AN2455+AI2458*AM2455+AJ2458*AN2458+AK2458*AM2458)</f>
        <v>278676.49361919303</v>
      </c>
      <c r="AT2458" s="2">
        <f t="shared" ref="AT2458" si="26157">AH2458*AO2455+AJ2458*AO2458-AI2458*AP2455-AK2458*AP2458</f>
        <v>17484.43787968831</v>
      </c>
      <c r="AU2458" s="3">
        <f t="shared" ref="AU2458" si="26158">(AH2458*AP2455+AI2458*AO2455+AJ2458*AP2458+AK2458*AO2458)</f>
        <v>0</v>
      </c>
      <c r="AV2458" s="20"/>
      <c r="AW2458" s="16">
        <v>0</v>
      </c>
      <c r="AX2458" s="17">
        <v>0</v>
      </c>
      <c r="AY2458" s="18">
        <v>1</v>
      </c>
      <c r="AZ2458" s="19">
        <v>0</v>
      </c>
      <c r="BA2458" s="20"/>
      <c r="BB2458" s="1">
        <f t="shared" ref="BB2458" si="26159">AR2458*AW2455+AT2458*AW2458-AS2458*AX2455-AU2458*AX2458</f>
        <v>0</v>
      </c>
      <c r="BC2458" s="4">
        <f t="shared" ref="BC2458" si="26160">(AR2458*AX2455+AS2458*AW2455+AT2458*AX2458+AU2458*AW2458)</f>
        <v>278676.49361919303</v>
      </c>
      <c r="BD2458" s="2">
        <f t="shared" ref="BD2458" si="26161">AR2458*AY2455+AT2458*AY2458-AS2458*AZ2455-AU2458*AZ2458</f>
        <v>-3991253.5140069397</v>
      </c>
      <c r="BE2458" s="3">
        <f t="shared" ref="BE2458" si="26162">(AR2458*AZ2455+AS2458*AY2455+AT2458*AZ2458+AU2458*AY2458)</f>
        <v>0</v>
      </c>
      <c r="BF2458" s="20"/>
      <c r="BG2458" s="16">
        <v>0</v>
      </c>
      <c r="BH2458" s="17">
        <f t="shared" ref="BH2458" si="26163">$B2455*$BH$4</f>
        <v>15.157632000000001</v>
      </c>
      <c r="BI2458" s="18">
        <v>1</v>
      </c>
      <c r="BJ2458" s="19">
        <v>0</v>
      </c>
      <c r="BK2458" s="20"/>
      <c r="BL2458" s="1">
        <f t="shared" ref="BL2458" si="26164">BB2458*BG2455+BD2458*BG2458-BC2458*BH2455-BE2458*BH2458</f>
        <v>0</v>
      </c>
      <c r="BM2458" s="4">
        <f t="shared" ref="BM2458" si="26165">(BB2458*BH2455+BC2458*BG2455+BD2458*BH2458+BE2458*BG2458)</f>
        <v>-60219275.490404844</v>
      </c>
      <c r="BN2458" s="2">
        <f t="shared" ref="BN2458" si="26166">BB2458*BI2455+BD2458*BI2458-BC2458*BJ2455-BE2458*BJ2458</f>
        <v>-3991253.5140069397</v>
      </c>
      <c r="BO2458" s="3">
        <f t="shared" ref="BO2458" si="26167">(BB2458*BJ2455+BC2458*BI2455+BD2458*BJ2458+BE2458*BI2458)</f>
        <v>0</v>
      </c>
      <c r="BP2458" s="20"/>
      <c r="BQ2458" s="16">
        <v>0</v>
      </c>
      <c r="BR2458" s="17">
        <v>0</v>
      </c>
      <c r="BS2458" s="18">
        <v>1</v>
      </c>
      <c r="BT2458" s="19">
        <v>0</v>
      </c>
      <c r="BU2458" s="20"/>
      <c r="BV2458" s="1">
        <f t="shared" ref="BV2458" si="26168">BL2458*BQ2455+BN2458*BQ2458-BM2458*BR2455-BO2458*BR2458</f>
        <v>0</v>
      </c>
      <c r="BW2458" s="4">
        <f t="shared" ref="BW2458" si="26169">(BL2458*BR2455+BM2458*BQ2455+BN2458*BR2458+BO2458*BQ2458)</f>
        <v>-60219275.490404844</v>
      </c>
      <c r="BX2458" s="2">
        <f t="shared" ref="BX2458" si="26170">BL2458*BS2455+BN2458*BS2458-BM2458*BT2455-BO2458*BT2458</f>
        <v>717865391.61094272</v>
      </c>
      <c r="BY2458" s="3">
        <f t="shared" ref="BY2458" si="26171">(BL2458*BT2455+BM2458*BS2455+BN2458*BT2458+BO2458*BS2458)</f>
        <v>0</v>
      </c>
      <c r="BZ2458" s="20"/>
      <c r="CA2458" s="16">
        <v>0</v>
      </c>
      <c r="CB2458" s="17">
        <f t="shared" ref="CB2458" si="26172">$B2455*$CB$4</f>
        <v>6.8416319999999997</v>
      </c>
      <c r="CC2458" s="18">
        <v>1</v>
      </c>
      <c r="CD2458" s="19">
        <v>0</v>
      </c>
      <c r="CE2458" s="20"/>
      <c r="CF2458" s="1">
        <f t="shared" ref="CF2458" si="26173">BV2458*CA2455+BX2458*CA2458-BW2458*CB2455-BY2458*CB2458</f>
        <v>0</v>
      </c>
      <c r="CG2458" s="4">
        <f t="shared" ref="CG2458" si="26174">(BV2458*CB2455+BW2458*CA2455+BX2458*CB2458+BY2458*CA2458)</f>
        <v>4851151559.4475517</v>
      </c>
      <c r="CH2458" s="2">
        <f t="shared" ref="CH2458" si="26175">BV2458*CC2455+BX2458*CC2458-BW2458*CD2455-BY2458*CD2458</f>
        <v>717865391.61094272</v>
      </c>
      <c r="CI2458" s="3">
        <f t="shared" ref="CI2458" si="26176">(BV2458*CD2455+BW2458*CC2455+BX2458*CD2458+BY2458*CC2458)</f>
        <v>0</v>
      </c>
      <c r="CK2458" s="16">
        <f t="shared" ref="CK2458" si="26177">1/$CL$4</f>
        <v>1</v>
      </c>
      <c r="CL2458" s="17">
        <v>0</v>
      </c>
      <c r="CM2458" s="18">
        <v>1</v>
      </c>
      <c r="CN2458" s="19">
        <v>0</v>
      </c>
      <c r="CP2458" s="1">
        <f t="shared" ref="CP2458" si="26178">CF2458*CK2455+CH2458*CK2458-CG2458*CL2455-CI2458*CL2458</f>
        <v>717865391.61094272</v>
      </c>
      <c r="CQ2458" s="4">
        <f t="shared" ref="CQ2458" si="26179">(CF2458*CL2455+CG2458*CK2455+CH2458*CL2458+CI2458*CK2458)</f>
        <v>4851151559.4475517</v>
      </c>
      <c r="CR2458" s="2">
        <f t="shared" ref="CR2458" si="26180">CF2458*CM2455+CH2458*CM2458-CG2458*CN2455-CI2458*CN2458</f>
        <v>717865391.61094272</v>
      </c>
      <c r="CS2458" s="3">
        <f t="shared" ref="CS2458" si="26181">(CF2458*CN2455+CG2458*CM2455+CH2458*CN2458+CI2458*CM2458)</f>
        <v>0</v>
      </c>
      <c r="CU2458" s="39">
        <f t="shared" ref="CU2458" si="26182">(180/PI())*ATAN(-1*(CQ2455/CP2455))</f>
        <v>8.4174488729965677</v>
      </c>
      <c r="CW2458" s="56">
        <f t="shared" ref="CW2458" si="26183">20*LOG(((1-(10^(CU2455/20)^2)*(1-((1-CW2455)/(1+CW2455))^2))^0.5))</f>
        <v>0</v>
      </c>
    </row>
    <row r="2459" spans="1:101" ht="18" customHeight="1">
      <c r="E2459" s="20"/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3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</row>
    <row r="2460" spans="1:101" ht="18" customHeight="1"/>
    <row r="2461" spans="1:101" ht="18" customHeight="1" thickBot="1">
      <c r="A2461" s="23"/>
      <c r="B2461" s="23"/>
      <c r="C2461" s="23"/>
      <c r="D2461" s="20" t="s">
        <v>6</v>
      </c>
      <c r="E2461" s="20"/>
      <c r="F2461" s="20"/>
      <c r="G2461" s="20"/>
      <c r="H2461" s="20"/>
      <c r="I2461" s="20" t="s">
        <v>7</v>
      </c>
      <c r="J2461" s="20"/>
      <c r="K2461" s="20"/>
      <c r="L2461" s="20"/>
      <c r="M2461" s="23"/>
      <c r="N2461" s="23"/>
      <c r="O2461" s="24" t="s">
        <v>8</v>
      </c>
      <c r="P2461" s="23"/>
      <c r="Q2461" s="23"/>
      <c r="R2461" s="23"/>
      <c r="S2461" s="20"/>
      <c r="T2461" s="20" t="s">
        <v>9</v>
      </c>
      <c r="U2461" s="23"/>
      <c r="V2461" s="23"/>
      <c r="W2461" s="23"/>
      <c r="X2461" s="23"/>
      <c r="Y2461" s="24" t="s">
        <v>10</v>
      </c>
      <c r="Z2461" s="23"/>
      <c r="AA2461" s="23"/>
      <c r="AB2461" s="23"/>
      <c r="AC2461" s="24" t="s">
        <v>11</v>
      </c>
      <c r="AD2461" s="20"/>
      <c r="AE2461" s="20"/>
      <c r="AF2461" s="20"/>
      <c r="AG2461" s="20"/>
      <c r="AH2461" s="23"/>
      <c r="AI2461" s="24" t="s">
        <v>12</v>
      </c>
      <c r="AJ2461" s="23"/>
      <c r="AK2461" s="23"/>
      <c r="AL2461" s="20"/>
      <c r="AM2461" s="24" t="s">
        <v>21</v>
      </c>
      <c r="AN2461" s="20"/>
      <c r="AO2461" s="23"/>
      <c r="AP2461" s="23"/>
      <c r="AQ2461" s="23"/>
      <c r="AR2461" s="23"/>
      <c r="AS2461" s="24" t="s">
        <v>87</v>
      </c>
      <c r="AT2461" s="23"/>
      <c r="AU2461" s="23"/>
      <c r="AV2461" s="23"/>
      <c r="AW2461" s="24" t="s">
        <v>22</v>
      </c>
      <c r="AX2461" s="20"/>
      <c r="AY2461" s="20"/>
      <c r="AZ2461" s="20"/>
      <c r="BA2461" s="20"/>
      <c r="BB2461" s="23"/>
      <c r="BC2461" s="24" t="s">
        <v>13</v>
      </c>
      <c r="BD2461" s="23"/>
      <c r="BE2461" s="23"/>
      <c r="BF2461" s="23"/>
      <c r="BG2461" s="24" t="s">
        <v>23</v>
      </c>
      <c r="BH2461" s="20"/>
      <c r="BI2461" s="23"/>
      <c r="BJ2461" s="23"/>
      <c r="BK2461" s="23"/>
      <c r="BL2461" s="23"/>
      <c r="BM2461" s="24" t="s">
        <v>24</v>
      </c>
      <c r="BN2461" s="23"/>
      <c r="BO2461" s="23"/>
      <c r="BP2461" s="23"/>
      <c r="BQ2461" s="24" t="s">
        <v>22</v>
      </c>
      <c r="BR2461" s="20"/>
      <c r="BS2461" s="20"/>
      <c r="BT2461" s="20"/>
      <c r="BU2461" s="20"/>
      <c r="BV2461" s="23"/>
      <c r="BW2461" s="24" t="s">
        <v>25</v>
      </c>
      <c r="BX2461" s="23"/>
      <c r="BY2461" s="23"/>
      <c r="BZ2461" s="23"/>
      <c r="CA2461" s="24" t="s">
        <v>23</v>
      </c>
      <c r="CB2461" s="20"/>
      <c r="CC2461" s="23"/>
      <c r="CD2461" s="23"/>
      <c r="CE2461" s="23"/>
      <c r="CF2461" s="23"/>
      <c r="CG2461" s="24" t="s">
        <v>88</v>
      </c>
      <c r="CH2461" s="23"/>
      <c r="CI2461" s="23"/>
      <c r="CJ2461" s="23"/>
      <c r="CK2461" s="24" t="s">
        <v>155</v>
      </c>
      <c r="CL2461" s="24"/>
      <c r="CM2461" s="23"/>
      <c r="CN2461" s="23"/>
      <c r="CO2461" s="23"/>
      <c r="CP2461" s="23"/>
      <c r="CQ2461" s="24" t="s">
        <v>89</v>
      </c>
      <c r="CR2461" s="23"/>
      <c r="CS2461" s="23"/>
    </row>
    <row r="2462" spans="1:101" ht="18" customHeight="1" thickBot="1">
      <c r="A2462" s="23"/>
      <c r="B2462" s="33"/>
      <c r="C2462" s="23"/>
      <c r="D2462" s="7" t="s">
        <v>99</v>
      </c>
      <c r="E2462" s="8"/>
      <c r="F2462" s="8" t="s">
        <v>100</v>
      </c>
      <c r="G2462" s="9"/>
      <c r="H2462" s="10"/>
      <c r="I2462" s="7" t="s">
        <v>103</v>
      </c>
      <c r="J2462" s="8"/>
      <c r="K2462" s="8" t="s">
        <v>104</v>
      </c>
      <c r="L2462" s="9"/>
      <c r="M2462" s="23"/>
      <c r="N2462" s="194" t="s">
        <v>74</v>
      </c>
      <c r="O2462" s="195"/>
      <c r="P2462" s="196" t="s">
        <v>75</v>
      </c>
      <c r="Q2462" s="197"/>
      <c r="R2462" s="23"/>
      <c r="S2462" s="7" t="s">
        <v>2</v>
      </c>
      <c r="T2462" s="8"/>
      <c r="U2462" s="8" t="s">
        <v>3</v>
      </c>
      <c r="V2462" s="9"/>
      <c r="W2462" s="20"/>
      <c r="X2462" s="194" t="s">
        <v>108</v>
      </c>
      <c r="Y2462" s="195"/>
      <c r="Z2462" s="196" t="s">
        <v>109</v>
      </c>
      <c r="AA2462" s="197"/>
      <c r="AB2462" s="20"/>
      <c r="AC2462" s="7" t="s">
        <v>107</v>
      </c>
      <c r="AD2462" s="8"/>
      <c r="AE2462" s="8" t="s">
        <v>14</v>
      </c>
      <c r="AF2462" s="9"/>
      <c r="AG2462" s="20"/>
      <c r="AH2462" s="194" t="s">
        <v>112</v>
      </c>
      <c r="AI2462" s="195"/>
      <c r="AJ2462" s="196" t="s">
        <v>113</v>
      </c>
      <c r="AK2462" s="197"/>
      <c r="AL2462" s="20"/>
      <c r="AM2462" s="106" t="s">
        <v>135</v>
      </c>
      <c r="AN2462" s="107"/>
      <c r="AO2462" s="107" t="s">
        <v>136</v>
      </c>
      <c r="AP2462" s="108"/>
      <c r="AQ2462" s="23"/>
      <c r="AR2462" s="194" t="s">
        <v>116</v>
      </c>
      <c r="AS2462" s="195"/>
      <c r="AT2462" s="196" t="s">
        <v>0</v>
      </c>
      <c r="AU2462" s="197"/>
      <c r="AV2462" s="36"/>
      <c r="AW2462" s="7" t="s">
        <v>139</v>
      </c>
      <c r="AX2462" s="8"/>
      <c r="AY2462" s="8" t="s">
        <v>140</v>
      </c>
      <c r="AZ2462" s="9"/>
      <c r="BA2462" s="20"/>
      <c r="BB2462" s="194" t="s">
        <v>119</v>
      </c>
      <c r="BC2462" s="195"/>
      <c r="BD2462" s="196" t="s">
        <v>120</v>
      </c>
      <c r="BE2462" s="197"/>
      <c r="BF2462" s="36"/>
      <c r="BG2462" s="190" t="s">
        <v>143</v>
      </c>
      <c r="BH2462" s="191"/>
      <c r="BI2462" s="192" t="s">
        <v>144</v>
      </c>
      <c r="BJ2462" s="193"/>
      <c r="BK2462" s="36"/>
      <c r="BL2462" s="194" t="s">
        <v>123</v>
      </c>
      <c r="BM2462" s="195"/>
      <c r="BN2462" s="196" t="s">
        <v>124</v>
      </c>
      <c r="BO2462" s="197"/>
      <c r="BP2462" s="36"/>
      <c r="BQ2462" s="7" t="s">
        <v>147</v>
      </c>
      <c r="BR2462" s="8"/>
      <c r="BS2462" s="8" t="s">
        <v>148</v>
      </c>
      <c r="BT2462" s="9"/>
      <c r="BU2462" s="20"/>
      <c r="BV2462" s="194" t="s">
        <v>127</v>
      </c>
      <c r="BW2462" s="195"/>
      <c r="BX2462" s="196" t="s">
        <v>128</v>
      </c>
      <c r="BY2462" s="197"/>
      <c r="BZ2462" s="36"/>
      <c r="CA2462" s="7" t="s">
        <v>151</v>
      </c>
      <c r="CB2462" s="8"/>
      <c r="CC2462" s="8" t="s">
        <v>152</v>
      </c>
      <c r="CD2462" s="9"/>
      <c r="CE2462" s="36"/>
      <c r="CF2462" s="194" t="s">
        <v>131</v>
      </c>
      <c r="CG2462" s="195"/>
      <c r="CH2462" s="196" t="s">
        <v>132</v>
      </c>
      <c r="CI2462" s="197"/>
      <c r="CJ2462" s="23"/>
      <c r="CK2462" s="7" t="s">
        <v>156</v>
      </c>
      <c r="CL2462" s="8"/>
      <c r="CM2462" s="8" t="s">
        <v>157</v>
      </c>
      <c r="CN2462" s="9"/>
      <c r="CO2462" s="23"/>
      <c r="CP2462" s="194" t="s">
        <v>160</v>
      </c>
      <c r="CQ2462" s="195"/>
      <c r="CR2462" s="196" t="s">
        <v>132</v>
      </c>
      <c r="CS2462" s="197"/>
      <c r="CU2462" s="26" t="s">
        <v>15</v>
      </c>
      <c r="CW2462" s="52" t="s">
        <v>46</v>
      </c>
    </row>
    <row r="2463" spans="1:101" ht="18" customHeight="1" thickTop="1" thickBot="1">
      <c r="B2463" s="34">
        <v>8.5</v>
      </c>
      <c r="D2463" s="11">
        <v>1</v>
      </c>
      <c r="E2463" s="12">
        <v>0</v>
      </c>
      <c r="F2463" s="13">
        <v>0</v>
      </c>
      <c r="G2463" s="14">
        <v>0</v>
      </c>
      <c r="H2463" s="10"/>
      <c r="I2463" s="11">
        <v>1</v>
      </c>
      <c r="J2463" s="12">
        <v>0</v>
      </c>
      <c r="K2463" s="13">
        <v>0</v>
      </c>
      <c r="L2463" s="40">
        <f t="shared" ref="L2463" si="26184">$B2463*$J$4</f>
        <v>12.129840000000002</v>
      </c>
      <c r="N2463" s="1">
        <f t="shared" ref="N2463" si="26185">D2463*I2463+F2463*I2466-E2463*J2463-G2463*J2466</f>
        <v>1</v>
      </c>
      <c r="O2463" s="4">
        <f t="shared" ref="O2463" si="26186">(D2463*J2463+E2463*I2463+F2463*J2466+G2463*I2466)</f>
        <v>0</v>
      </c>
      <c r="P2463" s="2">
        <f t="shared" ref="P2463" si="26187">D2463*K2463+F2463*K2466-E2463*L2463-G2463*L2466</f>
        <v>0</v>
      </c>
      <c r="Q2463" s="3">
        <f t="shared" ref="Q2463" si="26188">(D2463*L2463+E2463*K2463+F2463*L2466+G2463*K2466)</f>
        <v>12.129840000000002</v>
      </c>
      <c r="S2463" s="11">
        <v>1</v>
      </c>
      <c r="T2463" s="12">
        <v>0</v>
      </c>
      <c r="U2463" s="13">
        <v>0</v>
      </c>
      <c r="V2463" s="13">
        <v>0</v>
      </c>
      <c r="W2463" s="20"/>
      <c r="X2463" s="1">
        <f t="shared" ref="X2463" si="26189">N2463*S2463+P2463*S2466-O2463*T2463-Q2463*T2466</f>
        <v>-185.04845630720004</v>
      </c>
      <c r="Y2463" s="4">
        <f t="shared" ref="Y2463" si="26190">(N2463*T2463+O2463*S2463+P2463*T2466+Q2463*S2466)</f>
        <v>0</v>
      </c>
      <c r="Z2463" s="2">
        <f t="shared" ref="Z2463" si="26191">N2463*U2463+P2463*U2466-O2463*V2463-Q2463*V2466</f>
        <v>0</v>
      </c>
      <c r="AA2463" s="3">
        <f t="shared" ref="AA2463" si="26192">(N2463*V2463+O2463*U2463+P2463*V2466+Q2463*U2466)</f>
        <v>12.129840000000002</v>
      </c>
      <c r="AB2463" s="20"/>
      <c r="AC2463" s="11">
        <v>1</v>
      </c>
      <c r="AD2463" s="12">
        <v>0</v>
      </c>
      <c r="AE2463" s="13">
        <v>0</v>
      </c>
      <c r="AF2463" s="40">
        <f t="shared" ref="AF2463" si="26193">$B2463*$AD$4</f>
        <v>14.556165</v>
      </c>
      <c r="AG2463" s="20"/>
      <c r="AH2463" s="1">
        <f t="shared" ref="AH2463" si="26194">X2463*AC2463+Z2463*AC2466-Y2463*AD2463-AA2463*AD2466</f>
        <v>-185.04845630720004</v>
      </c>
      <c r="AI2463" s="4">
        <f t="shared" ref="AI2463" si="26195">(X2463*AD2463+Y2463*AC2463+Z2463*AD2466+AA2463*AC2466)</f>
        <v>0</v>
      </c>
      <c r="AJ2463" s="2">
        <f t="shared" ref="AJ2463" si="26196">X2463*AE2463+Z2463*AE2466-Y2463*AF2463-AA2463*AF2466</f>
        <v>0</v>
      </c>
      <c r="AK2463" s="3">
        <f t="shared" ref="AK2463" si="26197">(X2463*AF2463+Y2463*AE2463+Z2463*AF2466+AA2463*AE2466)</f>
        <v>-2681.4660230028944</v>
      </c>
      <c r="AL2463" s="20"/>
      <c r="AM2463" s="11">
        <v>1</v>
      </c>
      <c r="AN2463" s="12">
        <v>0</v>
      </c>
      <c r="AO2463" s="13">
        <v>0</v>
      </c>
      <c r="AP2463" s="14">
        <v>0</v>
      </c>
      <c r="AR2463" s="1">
        <f t="shared" ref="AR2463" si="26198">AH2463*AM2463+AJ2463*AM2466-AI2463*AN2463-AK2463*AN2466</f>
        <v>43251.91239167576</v>
      </c>
      <c r="AS2463" s="4">
        <f t="shared" ref="AS2463" si="26199">(AH2463*AN2463+AI2463*AM2463+AJ2463*AN2466+AK2463*AM2466)</f>
        <v>0</v>
      </c>
      <c r="AT2463" s="2">
        <f t="shared" ref="AT2463" si="26200">AH2463*AO2463+AJ2463*AO2466-AI2463*AP2463-AK2463*AP2466</f>
        <v>0</v>
      </c>
      <c r="AU2463" s="3">
        <f t="shared" ref="AU2463" si="26201">(AH2463*AP2463+AI2463*AO2463+AJ2463*AP2466+AK2463*AO2466)</f>
        <v>-2681.4660230028944</v>
      </c>
      <c r="AV2463" s="20"/>
      <c r="AW2463" s="11">
        <v>1</v>
      </c>
      <c r="AX2463" s="12">
        <v>0</v>
      </c>
      <c r="AY2463" s="13">
        <v>0</v>
      </c>
      <c r="AZ2463" s="40">
        <f t="shared" ref="AZ2463" si="26202">$B2463*$AX$4</f>
        <v>14.556165</v>
      </c>
      <c r="BA2463" s="20"/>
      <c r="BB2463" s="1">
        <f t="shared" ref="BB2463" si="26203">AR2463*AW2463+AT2463*AW2466-AS2463*AX2463-AU2463*AX2466</f>
        <v>43251.91239167576</v>
      </c>
      <c r="BC2463" s="4">
        <f t="shared" ref="BC2463" si="26204">(AR2463*AX2463+AS2463*AW2463+AT2463*AX2466+AU2463*AW2466)</f>
        <v>0</v>
      </c>
      <c r="BD2463" s="2">
        <f t="shared" ref="BD2463" si="26205">AR2463*AY2463+AT2463*AY2466-AS2463*AZ2463-AU2463*AZ2466</f>
        <v>0</v>
      </c>
      <c r="BE2463" s="3">
        <f t="shared" ref="BE2463" si="26206">(AR2463*AZ2463+AS2463*AY2463+AT2463*AZ2466+AU2463*AY2466)</f>
        <v>626900.5073157741</v>
      </c>
      <c r="BF2463" s="20"/>
      <c r="BG2463" s="11">
        <v>1</v>
      </c>
      <c r="BH2463" s="12">
        <v>0</v>
      </c>
      <c r="BI2463" s="13">
        <v>0</v>
      </c>
      <c r="BJ2463" s="14">
        <v>0</v>
      </c>
      <c r="BK2463" s="20"/>
      <c r="BL2463" s="1">
        <f t="shared" ref="BL2463" si="26207">BB2463*BG2463+BD2463*BG2466-BC2463*BH2463-BE2463*BH2466</f>
        <v>-9572198.2208582535</v>
      </c>
      <c r="BM2463" s="4">
        <f t="shared" ref="BM2463" si="26208">(BB2463*BH2463+BC2463*BG2463+BD2463*BH2466+BE2463*BG2466)</f>
        <v>0</v>
      </c>
      <c r="BN2463" s="2">
        <f t="shared" ref="BN2463" si="26209">BB2463*BI2463+BD2463*BI2466-BC2463*BJ2463-BE2463*BJ2466</f>
        <v>0</v>
      </c>
      <c r="BO2463" s="3">
        <f t="shared" ref="BO2463" si="26210">(BB2463*BJ2463+BC2463*BI2463+BD2463*BJ2466+BE2463*BI2466)</f>
        <v>626900.5073157741</v>
      </c>
      <c r="BP2463" s="20"/>
      <c r="BQ2463" s="11">
        <v>1</v>
      </c>
      <c r="BR2463" s="12">
        <v>0</v>
      </c>
      <c r="BS2463" s="13">
        <v>0</v>
      </c>
      <c r="BT2463" s="40">
        <f t="shared" ref="BT2463" si="26211">$B2463*BR$4</f>
        <v>12.129840000000002</v>
      </c>
      <c r="BU2463" s="20"/>
      <c r="BV2463" s="1">
        <f t="shared" ref="BV2463" si="26212">BL2463*BQ2463+BN2463*BQ2466-BM2463*BR2463-BO2463*BR2466</f>
        <v>-9572198.2208582535</v>
      </c>
      <c r="BW2463" s="4">
        <f t="shared" ref="BW2463" si="26213">(BL2463*BR2463+BM2463*BQ2463+BN2463*BR2466+BO2463*BQ2466)</f>
        <v>0</v>
      </c>
      <c r="BX2463" s="2">
        <f t="shared" ref="BX2463" si="26214">BL2463*BS2463+BN2463*BS2466-BM2463*BT2463-BO2463*BT2466</f>
        <v>0</v>
      </c>
      <c r="BY2463" s="3">
        <f t="shared" ref="BY2463" si="26215">(BL2463*BT2463+BM2463*BS2463+BN2463*BT2466+BO2463*BS2466)</f>
        <v>-115482332.35997953</v>
      </c>
      <c r="BZ2463" s="20"/>
      <c r="CA2463" s="11">
        <v>1</v>
      </c>
      <c r="CB2463" s="12">
        <v>0</v>
      </c>
      <c r="CC2463" s="13">
        <v>0</v>
      </c>
      <c r="CD2463" s="14">
        <v>0</v>
      </c>
      <c r="CE2463" s="20"/>
      <c r="CF2463" s="1">
        <f t="shared" ref="CF2463" si="26216">BV2463*CA2463+BX2463*CA2466-BW2463*CB2463-BY2463*CB2466</f>
        <v>789921227.29386878</v>
      </c>
      <c r="CG2463" s="4">
        <f t="shared" ref="CG2463" si="26217">(BV2463*CB2463+BW2463*CA2463+BX2463*CB2466+BY2463*CA2466)</f>
        <v>0</v>
      </c>
      <c r="CH2463" s="2">
        <f t="shared" ref="CH2463" si="26218">BV2463*CC2463+BX2463*CC2466-BW2463*CD2463-BY2463*CD2466</f>
        <v>0</v>
      </c>
      <c r="CI2463" s="3">
        <f t="shared" ref="CI2463" si="26219">(BV2463*CD2463+BW2463*CC2463+BX2463*CD2466+BY2463*CC2466)</f>
        <v>-115482332.35997953</v>
      </c>
      <c r="CJ2463" s="28"/>
      <c r="CK2463" s="11">
        <v>1</v>
      </c>
      <c r="CL2463" s="12">
        <v>0</v>
      </c>
      <c r="CM2463" s="13">
        <v>0</v>
      </c>
      <c r="CN2463" s="14">
        <v>0</v>
      </c>
      <c r="CP2463" s="1">
        <f t="shared" ref="CP2463" si="26220">CF2463*CK2463+CH2463*CK2466-CG2463*CL2463-CI2463*CL2466</f>
        <v>789921227.29386878</v>
      </c>
      <c r="CQ2463" s="4">
        <f t="shared" ref="CQ2463" si="26221">(CF2463*CL2463+CG2463*CK2463+CH2463*CL2466+CI2463*CK2466)</f>
        <v>-115482332.35997953</v>
      </c>
      <c r="CR2463" s="2">
        <f t="shared" ref="CR2463" si="26222">CF2463*CM2463+CH2463*CM2466-CG2463*CN2463-CI2463*CN2466</f>
        <v>0</v>
      </c>
      <c r="CS2463" s="3">
        <f t="shared" ref="CS2463" si="26223">(CF2463*CN2463+CG2463*CM2463+CH2463*CN2466+CI2463*CM2466)</f>
        <v>-115482332.35997953</v>
      </c>
      <c r="CU2463" s="29">
        <f t="shared" ref="CU2463" si="26224">20*LOG(((1+$CL$4)/$CL$4)/((CP2463+CP2466)^2+(CQ2463+CQ2466)^2)^0.5)</f>
        <v>-188.81612718088911</v>
      </c>
      <c r="CW2463" s="53">
        <f t="shared" ref="CW2463" si="26225">((CP2463^2+CQ2463^2)^0.5)/((CP2466^2+CQ2466^2)^0.5)</f>
        <v>0.14619474495653406</v>
      </c>
    </row>
    <row r="2464" spans="1:101" ht="18" customHeight="1" thickBot="1">
      <c r="D2464" s="11"/>
      <c r="E2464" s="13"/>
      <c r="F2464" s="13"/>
      <c r="G2464" s="15"/>
      <c r="H2464" s="10"/>
      <c r="I2464" s="11"/>
      <c r="J2464" s="13"/>
      <c r="K2464" s="13"/>
      <c r="L2464" s="15"/>
      <c r="N2464" s="5"/>
      <c r="Q2464" s="6"/>
      <c r="S2464" s="11"/>
      <c r="T2464" s="13"/>
      <c r="U2464" s="13"/>
      <c r="V2464" s="15"/>
      <c r="W2464" s="20"/>
      <c r="X2464" s="5"/>
      <c r="AA2464" s="6"/>
      <c r="AB2464" s="20"/>
      <c r="AC2464" s="11"/>
      <c r="AD2464" s="13"/>
      <c r="AE2464" s="13"/>
      <c r="AF2464" s="15"/>
      <c r="AG2464" s="20"/>
      <c r="AH2464" s="5"/>
      <c r="AK2464" s="6"/>
      <c r="AL2464" s="20"/>
      <c r="AM2464" s="11"/>
      <c r="AN2464" s="13"/>
      <c r="AO2464" s="13"/>
      <c r="AP2464" s="15"/>
      <c r="AR2464" s="5"/>
      <c r="AU2464" s="6"/>
      <c r="AW2464" s="11"/>
      <c r="AX2464" s="13"/>
      <c r="AY2464" s="13"/>
      <c r="AZ2464" s="15"/>
      <c r="BA2464" s="20"/>
      <c r="BB2464" s="5"/>
      <c r="BE2464" s="6"/>
      <c r="BG2464" s="11"/>
      <c r="BH2464" s="13"/>
      <c r="BI2464" s="13"/>
      <c r="BJ2464" s="15"/>
      <c r="BL2464" s="5"/>
      <c r="BO2464" s="6"/>
      <c r="BQ2464" s="11"/>
      <c r="BR2464" s="13"/>
      <c r="BS2464" s="13"/>
      <c r="BT2464" s="15"/>
      <c r="BU2464" s="20"/>
      <c r="BV2464" s="5"/>
      <c r="BY2464" s="6"/>
      <c r="CA2464" s="11"/>
      <c r="CB2464" s="13"/>
      <c r="CC2464" s="13"/>
      <c r="CD2464" s="15"/>
      <c r="CF2464" s="5"/>
      <c r="CI2464" s="6"/>
      <c r="CK2464" s="11"/>
      <c r="CL2464" s="13"/>
      <c r="CM2464" s="13"/>
      <c r="CN2464" s="15"/>
      <c r="CP2464" s="5"/>
      <c r="CS2464" s="6"/>
      <c r="CW2464" s="54"/>
    </row>
    <row r="2465" spans="1:101" ht="18" customHeight="1" thickBot="1">
      <c r="D2465" s="11" t="s">
        <v>101</v>
      </c>
      <c r="E2465" s="13"/>
      <c r="F2465" s="13" t="s">
        <v>102</v>
      </c>
      <c r="G2465" s="15"/>
      <c r="H2465" s="10"/>
      <c r="I2465" s="11" t="s">
        <v>106</v>
      </c>
      <c r="J2465" s="13"/>
      <c r="K2465" s="13" t="s">
        <v>105</v>
      </c>
      <c r="L2465" s="15"/>
      <c r="N2465" s="194" t="s">
        <v>16</v>
      </c>
      <c r="O2465" s="195"/>
      <c r="P2465" s="196" t="s">
        <v>17</v>
      </c>
      <c r="Q2465" s="197"/>
      <c r="S2465" s="11" t="s">
        <v>4</v>
      </c>
      <c r="T2465" s="13"/>
      <c r="U2465" s="13" t="s">
        <v>5</v>
      </c>
      <c r="V2465" s="15"/>
      <c r="W2465" s="20"/>
      <c r="X2465" s="194" t="s">
        <v>111</v>
      </c>
      <c r="Y2465" s="195"/>
      <c r="Z2465" s="196" t="s">
        <v>110</v>
      </c>
      <c r="AA2465" s="197"/>
      <c r="AB2465" s="20"/>
      <c r="AC2465" s="11" t="s">
        <v>18</v>
      </c>
      <c r="AD2465" s="13"/>
      <c r="AE2465" s="13" t="s">
        <v>19</v>
      </c>
      <c r="AF2465" s="15"/>
      <c r="AG2465" s="20"/>
      <c r="AH2465" s="194" t="s">
        <v>114</v>
      </c>
      <c r="AI2465" s="195"/>
      <c r="AJ2465" s="196" t="s">
        <v>115</v>
      </c>
      <c r="AK2465" s="197"/>
      <c r="AL2465" s="20"/>
      <c r="AM2465" s="11" t="s">
        <v>138</v>
      </c>
      <c r="AN2465" s="13"/>
      <c r="AO2465" s="13" t="s">
        <v>137</v>
      </c>
      <c r="AP2465" s="15"/>
      <c r="AR2465" s="194" t="s">
        <v>117</v>
      </c>
      <c r="AS2465" s="195"/>
      <c r="AT2465" s="196" t="s">
        <v>118</v>
      </c>
      <c r="AU2465" s="197"/>
      <c r="AV2465" s="36"/>
      <c r="AW2465" s="11" t="s">
        <v>142</v>
      </c>
      <c r="AX2465" s="13"/>
      <c r="AY2465" s="13" t="s">
        <v>141</v>
      </c>
      <c r="AZ2465" s="15"/>
      <c r="BA2465" s="20"/>
      <c r="BB2465" s="194" t="s">
        <v>122</v>
      </c>
      <c r="BC2465" s="195"/>
      <c r="BD2465" s="196" t="s">
        <v>121</v>
      </c>
      <c r="BE2465" s="197"/>
      <c r="BF2465" s="36"/>
      <c r="BG2465" s="11" t="s">
        <v>145</v>
      </c>
      <c r="BH2465" s="13"/>
      <c r="BI2465" s="13" t="s">
        <v>146</v>
      </c>
      <c r="BJ2465" s="15"/>
      <c r="BK2465" s="36"/>
      <c r="BL2465" s="194" t="s">
        <v>125</v>
      </c>
      <c r="BM2465" s="195"/>
      <c r="BN2465" s="196" t="s">
        <v>126</v>
      </c>
      <c r="BO2465" s="197"/>
      <c r="BP2465" s="36"/>
      <c r="BQ2465" s="11" t="s">
        <v>150</v>
      </c>
      <c r="BR2465" s="13"/>
      <c r="BS2465" s="13" t="s">
        <v>149</v>
      </c>
      <c r="BT2465" s="15"/>
      <c r="BU2465" s="20"/>
      <c r="BV2465" s="194" t="s">
        <v>129</v>
      </c>
      <c r="BW2465" s="195"/>
      <c r="BX2465" s="196" t="s">
        <v>130</v>
      </c>
      <c r="BY2465" s="197"/>
      <c r="BZ2465" s="36"/>
      <c r="CA2465" s="11" t="s">
        <v>154</v>
      </c>
      <c r="CB2465" s="13"/>
      <c r="CC2465" s="13" t="s">
        <v>153</v>
      </c>
      <c r="CD2465" s="15"/>
      <c r="CE2465" s="36"/>
      <c r="CF2465" s="194" t="s">
        <v>134</v>
      </c>
      <c r="CG2465" s="195"/>
      <c r="CH2465" s="196" t="s">
        <v>133</v>
      </c>
      <c r="CI2465" s="197"/>
      <c r="CK2465" s="11" t="s">
        <v>159</v>
      </c>
      <c r="CL2465" s="13"/>
      <c r="CM2465" s="13" t="s">
        <v>158</v>
      </c>
      <c r="CN2465" s="15"/>
      <c r="CP2465" s="109" t="s">
        <v>161</v>
      </c>
      <c r="CQ2465" s="110"/>
      <c r="CR2465" s="111" t="s">
        <v>162</v>
      </c>
      <c r="CS2465" s="112"/>
      <c r="CU2465" s="38" t="s">
        <v>29</v>
      </c>
      <c r="CW2465" s="55" t="s">
        <v>47</v>
      </c>
    </row>
    <row r="2466" spans="1:101" ht="18" customHeight="1" thickTop="1" thickBot="1">
      <c r="D2466" s="16">
        <v>0</v>
      </c>
      <c r="E2466" s="17">
        <f t="shared" ref="E2466" si="26226">$B2463*$E$4</f>
        <v>6.9230799999999997</v>
      </c>
      <c r="F2466" s="18">
        <v>1</v>
      </c>
      <c r="G2466" s="19">
        <v>0</v>
      </c>
      <c r="H2466" s="10"/>
      <c r="I2466" s="16">
        <v>0</v>
      </c>
      <c r="J2466" s="17">
        <v>0</v>
      </c>
      <c r="K2466" s="18">
        <v>1</v>
      </c>
      <c r="L2466" s="19">
        <v>0</v>
      </c>
      <c r="N2466" s="1">
        <f t="shared" ref="N2466" si="26227">D2466*I2463+F2466*I2466-E2466*J2463-G2466*J2466</f>
        <v>0</v>
      </c>
      <c r="O2466" s="4">
        <f t="shared" ref="O2466" si="26228">(D2466*J2463+E2466*I2463+F2466*J2466+G2466*I2466)</f>
        <v>6.9230799999999997</v>
      </c>
      <c r="P2466" s="2">
        <f t="shared" ref="P2466" si="26229">D2466*K2463+F2466*K2466-E2466*L2463-G2466*L2466</f>
        <v>-82.975852707200005</v>
      </c>
      <c r="Q2466" s="3">
        <f t="shared" ref="Q2466" si="26230">(D2466*L2463+E2466*K2463+F2466*L2466+G2466*K2466)</f>
        <v>0</v>
      </c>
      <c r="S2466" s="16">
        <v>0</v>
      </c>
      <c r="T2466" s="17">
        <f t="shared" ref="T2466" si="26231">$B2463*$T$4</f>
        <v>15.338080000000001</v>
      </c>
      <c r="U2466" s="18">
        <v>1</v>
      </c>
      <c r="V2466" s="19">
        <v>0</v>
      </c>
      <c r="W2466" s="20"/>
      <c r="X2466" s="1">
        <f t="shared" ref="X2466" si="26232">N2466*S2463+P2466*S2466-O2466*T2463-Q2466*T2466</f>
        <v>0</v>
      </c>
      <c r="Y2466" s="4">
        <f t="shared" ref="Y2466" si="26233">(N2466*T2463+O2466*S2463+P2466*T2466+Q2466*S2466)</f>
        <v>-1265.7671868912503</v>
      </c>
      <c r="Z2466" s="2">
        <f t="shared" ref="Z2466" si="26234">N2466*U2463+P2466*U2466-O2466*V2463-Q2466*V2466</f>
        <v>-82.975852707200005</v>
      </c>
      <c r="AA2466" s="3">
        <f t="shared" ref="AA2466" si="26235">(N2466*V2463+O2466*U2463+P2466*V2466+Q2466*U2466)</f>
        <v>0</v>
      </c>
      <c r="AB2466" s="20"/>
      <c r="AC2466" s="16">
        <v>0</v>
      </c>
      <c r="AD2466" s="17">
        <v>0</v>
      </c>
      <c r="AE2466" s="18">
        <v>1</v>
      </c>
      <c r="AF2466" s="19">
        <v>0</v>
      </c>
      <c r="AG2466" s="20"/>
      <c r="AH2466" s="1">
        <f t="shared" ref="AH2466" si="26236">X2466*AC2463+Z2466*AC2466-Y2466*AD2463-AA2466*AD2466</f>
        <v>0</v>
      </c>
      <c r="AI2466" s="4">
        <f t="shared" ref="AI2466" si="26237">(X2466*AD2463+Y2466*AC2463+Z2466*AD2466+AA2466*AC2466)</f>
        <v>-1265.7671868912503</v>
      </c>
      <c r="AJ2466" s="2">
        <f t="shared" ref="AJ2466" si="26238">X2466*AE2463+Z2466*AE2466-Y2466*AF2463-AA2466*AF2466</f>
        <v>18341.740171267676</v>
      </c>
      <c r="AK2466" s="3">
        <f t="shared" ref="AK2466" si="26239">(X2466*AF2463+Y2466*AE2463+Z2466*AF2466+AA2466*AE2466)</f>
        <v>0</v>
      </c>
      <c r="AL2466" s="20"/>
      <c r="AM2466" s="16">
        <v>0</v>
      </c>
      <c r="AN2466" s="17">
        <f t="shared" ref="AN2466" si="26240">$B2463*$AN$4</f>
        <v>16.19896</v>
      </c>
      <c r="AO2466" s="18">
        <v>1</v>
      </c>
      <c r="AP2466" s="19">
        <v>0</v>
      </c>
      <c r="AR2466" s="1">
        <f t="shared" ref="AR2466" si="26241">AH2466*AM2463+AJ2466*AM2466-AI2466*AN2463-AK2466*AN2466</f>
        <v>0</v>
      </c>
      <c r="AS2466" s="4">
        <f t="shared" ref="AS2466" si="26242">(AH2466*AN2463+AI2466*AM2463+AJ2466*AN2466+AK2466*AM2466)</f>
        <v>295851.34817786701</v>
      </c>
      <c r="AT2466" s="2">
        <f t="shared" ref="AT2466" si="26243">AH2466*AO2463+AJ2466*AO2466-AI2466*AP2463-AK2466*AP2466</f>
        <v>18341.740171267676</v>
      </c>
      <c r="AU2466" s="3">
        <f t="shared" ref="AU2466" si="26244">(AH2466*AP2463+AI2466*AO2463+AJ2466*AP2466+AK2466*AO2466)</f>
        <v>0</v>
      </c>
      <c r="AV2466" s="20"/>
      <c r="AW2466" s="16">
        <v>0</v>
      </c>
      <c r="AX2466" s="17">
        <v>0</v>
      </c>
      <c r="AY2466" s="18">
        <v>1</v>
      </c>
      <c r="AZ2466" s="19">
        <v>0</v>
      </c>
      <c r="BA2466" s="20"/>
      <c r="BB2466" s="1">
        <f t="shared" ref="BB2466" si="26245">AR2466*AW2463+AT2466*AW2466-AS2466*AX2463-AU2466*AX2466</f>
        <v>0</v>
      </c>
      <c r="BC2466" s="4">
        <f t="shared" ref="BC2466" si="26246">(AR2466*AX2463+AS2466*AW2463+AT2466*AX2466+AU2466*AW2466)</f>
        <v>295851.34817786701</v>
      </c>
      <c r="BD2466" s="2">
        <f t="shared" ref="BD2466" si="26247">AR2466*AY2463+AT2466*AY2466-AS2466*AZ2463-AU2466*AZ2466</f>
        <v>-4288119.2993782135</v>
      </c>
      <c r="BE2466" s="3">
        <f t="shared" ref="BE2466" si="26248">(AR2466*AZ2463+AS2466*AY2463+AT2466*AZ2466+AU2466*AY2466)</f>
        <v>0</v>
      </c>
      <c r="BF2466" s="20"/>
      <c r="BG2466" s="16">
        <v>0</v>
      </c>
      <c r="BH2466" s="17">
        <f t="shared" ref="BH2466" si="26249">$B2463*$BH$4</f>
        <v>15.338080000000001</v>
      </c>
      <c r="BI2466" s="18">
        <v>1</v>
      </c>
      <c r="BJ2466" s="19">
        <v>0</v>
      </c>
      <c r="BK2466" s="20"/>
      <c r="BL2466" s="1">
        <f t="shared" ref="BL2466" si="26250">BB2466*BG2463+BD2466*BG2466-BC2466*BH2463-BE2466*BH2466</f>
        <v>0</v>
      </c>
      <c r="BM2466" s="4">
        <f t="shared" ref="BM2466" si="26251">(BB2466*BH2463+BC2466*BG2463+BD2466*BH2466+BE2466*BG2466)</f>
        <v>-65475665.515229128</v>
      </c>
      <c r="BN2466" s="2">
        <f t="shared" ref="BN2466" si="26252">BB2466*BI2463+BD2466*BI2466-BC2466*BJ2463-BE2466*BJ2466</f>
        <v>-4288119.2993782135</v>
      </c>
      <c r="BO2466" s="3">
        <f t="shared" ref="BO2466" si="26253">(BB2466*BJ2463+BC2466*BI2463+BD2466*BJ2466+BE2466*BI2466)</f>
        <v>0</v>
      </c>
      <c r="BP2466" s="20"/>
      <c r="BQ2466" s="16">
        <v>0</v>
      </c>
      <c r="BR2466" s="17">
        <v>0</v>
      </c>
      <c r="BS2466" s="18">
        <v>1</v>
      </c>
      <c r="BT2466" s="19">
        <v>0</v>
      </c>
      <c r="BU2466" s="20"/>
      <c r="BV2466" s="1">
        <f t="shared" ref="BV2466" si="26254">BL2466*BQ2463+BN2466*BQ2466-BM2466*BR2463-BO2466*BR2466</f>
        <v>0</v>
      </c>
      <c r="BW2466" s="4">
        <f t="shared" ref="BW2466" si="26255">(BL2466*BR2463+BM2466*BQ2463+BN2466*BR2466+BO2466*BQ2466)</f>
        <v>-65475665.515229128</v>
      </c>
      <c r="BX2466" s="2">
        <f t="shared" ref="BX2466" si="26256">BL2466*BS2463+BN2466*BS2466-BM2466*BT2463-BO2466*BT2466</f>
        <v>789921227.29386878</v>
      </c>
      <c r="BY2466" s="3">
        <f t="shared" ref="BY2466" si="26257">(BL2466*BT2463+BM2466*BS2463+BN2466*BT2466+BO2466*BS2466)</f>
        <v>0</v>
      </c>
      <c r="BZ2466" s="20"/>
      <c r="CA2466" s="16">
        <v>0</v>
      </c>
      <c r="CB2466" s="17">
        <f t="shared" ref="CB2466" si="26258">$B2463*$CB$4</f>
        <v>6.9230799999999997</v>
      </c>
      <c r="CC2466" s="18">
        <v>1</v>
      </c>
      <c r="CD2466" s="19">
        <v>0</v>
      </c>
      <c r="CE2466" s="20"/>
      <c r="CF2466" s="1">
        <f t="shared" ref="CF2466" si="26259">BV2466*CA2463+BX2466*CA2466-BW2466*CB2463-BY2466*CB2466</f>
        <v>0</v>
      </c>
      <c r="CG2466" s="4">
        <f t="shared" ref="CG2466" si="26260">(BV2466*CB2463+BW2466*CA2463+BX2466*CB2466+BY2466*CA2466)</f>
        <v>5403212184.7384071</v>
      </c>
      <c r="CH2466" s="2">
        <f t="shared" ref="CH2466" si="26261">BV2466*CC2463+BX2466*CC2466-BW2466*CD2463-BY2466*CD2466</f>
        <v>789921227.29386878</v>
      </c>
      <c r="CI2466" s="3">
        <f t="shared" ref="CI2466" si="26262">(BV2466*CD2463+BW2466*CC2463+BX2466*CD2466+BY2466*CC2466)</f>
        <v>0</v>
      </c>
      <c r="CK2466" s="16">
        <f t="shared" ref="CK2466" si="26263">1/$CL$4</f>
        <v>1</v>
      </c>
      <c r="CL2466" s="17">
        <v>0</v>
      </c>
      <c r="CM2466" s="18">
        <v>1</v>
      </c>
      <c r="CN2466" s="19">
        <v>0</v>
      </c>
      <c r="CP2466" s="1">
        <f t="shared" ref="CP2466" si="26264">CF2466*CK2463+CH2466*CK2466-CG2466*CL2463-CI2466*CL2466</f>
        <v>789921227.29386878</v>
      </c>
      <c r="CQ2466" s="4">
        <f t="shared" ref="CQ2466" si="26265">(CF2466*CL2463+CG2466*CK2463+CH2466*CL2466+CI2466*CK2466)</f>
        <v>5403212184.7384071</v>
      </c>
      <c r="CR2466" s="2">
        <f t="shared" ref="CR2466" si="26266">CF2466*CM2463+CH2466*CM2466-CG2466*CN2463-CI2466*CN2466</f>
        <v>789921227.29386878</v>
      </c>
      <c r="CS2466" s="3">
        <f t="shared" ref="CS2466" si="26267">(CF2466*CN2463+CG2466*CM2463+CH2466*CN2466+CI2466*CM2466)</f>
        <v>0</v>
      </c>
      <c r="CU2466" s="39">
        <f t="shared" ref="CU2466" si="26268">(180/PI())*ATAN(-1*(CQ2463/CP2463))</f>
        <v>8.3174200632984281</v>
      </c>
      <c r="CW2466" s="56">
        <f t="shared" ref="CW2466" si="26269">20*LOG(((1-(10^(CU2463/20)^2)*(1-((1-CW2463)/(1+CW2463))^2))^0.5))</f>
        <v>0</v>
      </c>
    </row>
    <row r="2467" spans="1:101" ht="18" customHeight="1">
      <c r="E2467" s="20"/>
      <c r="F2467" s="20"/>
      <c r="G2467" s="20"/>
      <c r="H2467" s="20"/>
      <c r="I2467" s="20"/>
      <c r="J2467" s="20"/>
      <c r="K2467" s="20"/>
      <c r="L2467" s="20"/>
      <c r="M2467" s="20"/>
      <c r="N2467" s="20"/>
      <c r="O2467" s="20"/>
      <c r="P2467" s="20"/>
      <c r="Q2467" s="20"/>
      <c r="R2467" s="20"/>
      <c r="S2467" s="20"/>
      <c r="T2467" s="20"/>
      <c r="U2467" s="20"/>
      <c r="V2467" s="20"/>
      <c r="W2467" s="20"/>
      <c r="X2467" s="20"/>
      <c r="Y2467" s="20"/>
      <c r="Z2467" s="20"/>
      <c r="AA2467" s="20"/>
      <c r="AB2467" s="30"/>
      <c r="AC2467" s="20"/>
      <c r="AD2467" s="20"/>
      <c r="AE2467" s="20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</row>
    <row r="2468" spans="1:101" ht="18" customHeight="1"/>
    <row r="2469" spans="1:101" ht="18" customHeight="1" thickBot="1">
      <c r="A2469" s="23"/>
      <c r="B2469" s="23"/>
      <c r="C2469" s="23"/>
      <c r="D2469" s="20" t="s">
        <v>6</v>
      </c>
      <c r="E2469" s="20"/>
      <c r="F2469" s="20"/>
      <c r="G2469" s="20"/>
      <c r="H2469" s="20"/>
      <c r="I2469" s="20" t="s">
        <v>7</v>
      </c>
      <c r="J2469" s="20"/>
      <c r="K2469" s="20"/>
      <c r="L2469" s="20"/>
      <c r="M2469" s="23"/>
      <c r="N2469" s="23"/>
      <c r="O2469" s="24" t="s">
        <v>8</v>
      </c>
      <c r="P2469" s="23"/>
      <c r="Q2469" s="23"/>
      <c r="R2469" s="23"/>
      <c r="S2469" s="20"/>
      <c r="T2469" s="20" t="s">
        <v>9</v>
      </c>
      <c r="U2469" s="23"/>
      <c r="V2469" s="23"/>
      <c r="W2469" s="23"/>
      <c r="X2469" s="23"/>
      <c r="Y2469" s="24" t="s">
        <v>10</v>
      </c>
      <c r="Z2469" s="23"/>
      <c r="AA2469" s="23"/>
      <c r="AB2469" s="23"/>
      <c r="AC2469" s="24" t="s">
        <v>11</v>
      </c>
      <c r="AD2469" s="20"/>
      <c r="AE2469" s="20"/>
      <c r="AF2469" s="20"/>
      <c r="AG2469" s="20"/>
      <c r="AH2469" s="23"/>
      <c r="AI2469" s="24" t="s">
        <v>12</v>
      </c>
      <c r="AJ2469" s="23"/>
      <c r="AK2469" s="23"/>
      <c r="AL2469" s="20"/>
      <c r="AM2469" s="24" t="s">
        <v>21</v>
      </c>
      <c r="AN2469" s="20"/>
      <c r="AO2469" s="23"/>
      <c r="AP2469" s="23"/>
      <c r="AQ2469" s="23"/>
      <c r="AR2469" s="23"/>
      <c r="AS2469" s="24" t="s">
        <v>87</v>
      </c>
      <c r="AT2469" s="23"/>
      <c r="AU2469" s="23"/>
      <c r="AV2469" s="23"/>
      <c r="AW2469" s="24" t="s">
        <v>22</v>
      </c>
      <c r="AX2469" s="20"/>
      <c r="AY2469" s="20"/>
      <c r="AZ2469" s="20"/>
      <c r="BA2469" s="20"/>
      <c r="BB2469" s="23"/>
      <c r="BC2469" s="24" t="s">
        <v>13</v>
      </c>
      <c r="BD2469" s="23"/>
      <c r="BE2469" s="23"/>
      <c r="BF2469" s="23"/>
      <c r="BG2469" s="24" t="s">
        <v>23</v>
      </c>
      <c r="BH2469" s="20"/>
      <c r="BI2469" s="23"/>
      <c r="BJ2469" s="23"/>
      <c r="BK2469" s="23"/>
      <c r="BL2469" s="23"/>
      <c r="BM2469" s="24" t="s">
        <v>24</v>
      </c>
      <c r="BN2469" s="23"/>
      <c r="BO2469" s="23"/>
      <c r="BP2469" s="23"/>
      <c r="BQ2469" s="24" t="s">
        <v>22</v>
      </c>
      <c r="BR2469" s="20"/>
      <c r="BS2469" s="20"/>
      <c r="BT2469" s="20"/>
      <c r="BU2469" s="20"/>
      <c r="BV2469" s="23"/>
      <c r="BW2469" s="24" t="s">
        <v>25</v>
      </c>
      <c r="BX2469" s="23"/>
      <c r="BY2469" s="23"/>
      <c r="BZ2469" s="23"/>
      <c r="CA2469" s="24" t="s">
        <v>23</v>
      </c>
      <c r="CB2469" s="20"/>
      <c r="CC2469" s="23"/>
      <c r="CD2469" s="23"/>
      <c r="CE2469" s="23"/>
      <c r="CF2469" s="23"/>
      <c r="CG2469" s="24" t="s">
        <v>88</v>
      </c>
      <c r="CH2469" s="23"/>
      <c r="CI2469" s="23"/>
      <c r="CJ2469" s="23"/>
      <c r="CK2469" s="24" t="s">
        <v>155</v>
      </c>
      <c r="CL2469" s="24"/>
      <c r="CM2469" s="23"/>
      <c r="CN2469" s="23"/>
      <c r="CO2469" s="23"/>
      <c r="CP2469" s="23"/>
      <c r="CQ2469" s="24" t="s">
        <v>89</v>
      </c>
      <c r="CR2469" s="23"/>
      <c r="CS2469" s="23"/>
    </row>
    <row r="2470" spans="1:101" ht="18" customHeight="1" thickBot="1">
      <c r="A2470" s="23"/>
      <c r="B2470" s="33"/>
      <c r="C2470" s="23"/>
      <c r="D2470" s="7" t="s">
        <v>99</v>
      </c>
      <c r="E2470" s="8"/>
      <c r="F2470" s="8" t="s">
        <v>100</v>
      </c>
      <c r="G2470" s="9"/>
      <c r="H2470" s="10"/>
      <c r="I2470" s="7" t="s">
        <v>103</v>
      </c>
      <c r="J2470" s="8"/>
      <c r="K2470" s="8" t="s">
        <v>104</v>
      </c>
      <c r="L2470" s="9"/>
      <c r="M2470" s="23"/>
      <c r="N2470" s="194" t="s">
        <v>74</v>
      </c>
      <c r="O2470" s="195"/>
      <c r="P2470" s="196" t="s">
        <v>75</v>
      </c>
      <c r="Q2470" s="197"/>
      <c r="R2470" s="23"/>
      <c r="S2470" s="7" t="s">
        <v>2</v>
      </c>
      <c r="T2470" s="8"/>
      <c r="U2470" s="8" t="s">
        <v>3</v>
      </c>
      <c r="V2470" s="9"/>
      <c r="W2470" s="20"/>
      <c r="X2470" s="194" t="s">
        <v>108</v>
      </c>
      <c r="Y2470" s="195"/>
      <c r="Z2470" s="196" t="s">
        <v>109</v>
      </c>
      <c r="AA2470" s="197"/>
      <c r="AB2470" s="20"/>
      <c r="AC2470" s="7" t="s">
        <v>107</v>
      </c>
      <c r="AD2470" s="8"/>
      <c r="AE2470" s="8" t="s">
        <v>14</v>
      </c>
      <c r="AF2470" s="9"/>
      <c r="AG2470" s="20"/>
      <c r="AH2470" s="194" t="s">
        <v>112</v>
      </c>
      <c r="AI2470" s="195"/>
      <c r="AJ2470" s="196" t="s">
        <v>113</v>
      </c>
      <c r="AK2470" s="197"/>
      <c r="AL2470" s="20"/>
      <c r="AM2470" s="106" t="s">
        <v>135</v>
      </c>
      <c r="AN2470" s="107"/>
      <c r="AO2470" s="107" t="s">
        <v>136</v>
      </c>
      <c r="AP2470" s="108"/>
      <c r="AQ2470" s="23"/>
      <c r="AR2470" s="194" t="s">
        <v>116</v>
      </c>
      <c r="AS2470" s="195"/>
      <c r="AT2470" s="196" t="s">
        <v>0</v>
      </c>
      <c r="AU2470" s="197"/>
      <c r="AV2470" s="36"/>
      <c r="AW2470" s="7" t="s">
        <v>139</v>
      </c>
      <c r="AX2470" s="8"/>
      <c r="AY2470" s="8" t="s">
        <v>140</v>
      </c>
      <c r="AZ2470" s="9"/>
      <c r="BA2470" s="20"/>
      <c r="BB2470" s="194" t="s">
        <v>119</v>
      </c>
      <c r="BC2470" s="195"/>
      <c r="BD2470" s="196" t="s">
        <v>120</v>
      </c>
      <c r="BE2470" s="197"/>
      <c r="BF2470" s="36"/>
      <c r="BG2470" s="190" t="s">
        <v>143</v>
      </c>
      <c r="BH2470" s="191"/>
      <c r="BI2470" s="192" t="s">
        <v>144</v>
      </c>
      <c r="BJ2470" s="193"/>
      <c r="BK2470" s="36"/>
      <c r="BL2470" s="194" t="s">
        <v>123</v>
      </c>
      <c r="BM2470" s="195"/>
      <c r="BN2470" s="196" t="s">
        <v>124</v>
      </c>
      <c r="BO2470" s="197"/>
      <c r="BP2470" s="36"/>
      <c r="BQ2470" s="7" t="s">
        <v>147</v>
      </c>
      <c r="BR2470" s="8"/>
      <c r="BS2470" s="8" t="s">
        <v>148</v>
      </c>
      <c r="BT2470" s="9"/>
      <c r="BU2470" s="20"/>
      <c r="BV2470" s="194" t="s">
        <v>127</v>
      </c>
      <c r="BW2470" s="195"/>
      <c r="BX2470" s="196" t="s">
        <v>128</v>
      </c>
      <c r="BY2470" s="197"/>
      <c r="BZ2470" s="36"/>
      <c r="CA2470" s="7" t="s">
        <v>151</v>
      </c>
      <c r="CB2470" s="8"/>
      <c r="CC2470" s="8" t="s">
        <v>152</v>
      </c>
      <c r="CD2470" s="9"/>
      <c r="CE2470" s="36"/>
      <c r="CF2470" s="194" t="s">
        <v>131</v>
      </c>
      <c r="CG2470" s="195"/>
      <c r="CH2470" s="196" t="s">
        <v>132</v>
      </c>
      <c r="CI2470" s="197"/>
      <c r="CJ2470" s="23"/>
      <c r="CK2470" s="7" t="s">
        <v>156</v>
      </c>
      <c r="CL2470" s="8"/>
      <c r="CM2470" s="8" t="s">
        <v>157</v>
      </c>
      <c r="CN2470" s="9"/>
      <c r="CO2470" s="23"/>
      <c r="CP2470" s="194" t="s">
        <v>160</v>
      </c>
      <c r="CQ2470" s="195"/>
      <c r="CR2470" s="196" t="s">
        <v>132</v>
      </c>
      <c r="CS2470" s="197"/>
      <c r="CU2470" s="26" t="s">
        <v>15</v>
      </c>
      <c r="CW2470" s="52" t="s">
        <v>46</v>
      </c>
    </row>
    <row r="2471" spans="1:101" ht="18" customHeight="1" thickTop="1" thickBot="1">
      <c r="B2471" s="34">
        <v>8.6</v>
      </c>
      <c r="D2471" s="11">
        <v>1</v>
      </c>
      <c r="E2471" s="12">
        <v>0</v>
      </c>
      <c r="F2471" s="13">
        <v>0</v>
      </c>
      <c r="G2471" s="14">
        <v>0</v>
      </c>
      <c r="H2471" s="10"/>
      <c r="I2471" s="11">
        <v>1</v>
      </c>
      <c r="J2471" s="12">
        <v>0</v>
      </c>
      <c r="K2471" s="13">
        <v>0</v>
      </c>
      <c r="L2471" s="40">
        <f t="shared" ref="L2471" si="26270">$B2471*$J$4</f>
        <v>12.272544</v>
      </c>
      <c r="N2471" s="1">
        <f t="shared" ref="N2471" si="26271">D2471*I2471+F2471*I2474-E2471*J2471-G2471*J2474</f>
        <v>1</v>
      </c>
      <c r="O2471" s="4">
        <f t="shared" ref="O2471" si="26272">(D2471*J2471+E2471*I2471+F2471*J2474+G2471*I2474)</f>
        <v>0</v>
      </c>
      <c r="P2471" s="2">
        <f t="shared" ref="P2471" si="26273">D2471*K2471+F2471*K2474-E2471*L2471-G2471*L2474</f>
        <v>0</v>
      </c>
      <c r="Q2471" s="3">
        <f t="shared" ref="Q2471" si="26274">(D2471*L2471+E2471*K2471+F2471*L2474+G2471*K2474)</f>
        <v>12.272544</v>
      </c>
      <c r="S2471" s="11">
        <v>1</v>
      </c>
      <c r="T2471" s="12">
        <v>0</v>
      </c>
      <c r="U2471" s="13">
        <v>0</v>
      </c>
      <c r="V2471" s="13">
        <v>0</v>
      </c>
      <c r="W2471" s="20"/>
      <c r="X2471" s="1">
        <f t="shared" ref="X2471" si="26275">N2471*S2471+P2471*S2474-O2471*T2471-Q2471*T2474</f>
        <v>-189.45181769523199</v>
      </c>
      <c r="Y2471" s="4">
        <f t="shared" ref="Y2471" si="26276">(N2471*T2471+O2471*S2471+P2471*T2474+Q2471*S2474)</f>
        <v>0</v>
      </c>
      <c r="Z2471" s="2">
        <f t="shared" ref="Z2471" si="26277">N2471*U2471+P2471*U2474-O2471*V2471-Q2471*V2474</f>
        <v>0</v>
      </c>
      <c r="AA2471" s="3">
        <f t="shared" ref="AA2471" si="26278">(N2471*V2471+O2471*U2471+P2471*V2474+Q2471*U2474)</f>
        <v>12.272544</v>
      </c>
      <c r="AB2471" s="20"/>
      <c r="AC2471" s="11">
        <v>1</v>
      </c>
      <c r="AD2471" s="12">
        <v>0</v>
      </c>
      <c r="AE2471" s="13">
        <v>0</v>
      </c>
      <c r="AF2471" s="40">
        <f t="shared" ref="AF2471" si="26279">$B2471*$AD$4</f>
        <v>14.727414</v>
      </c>
      <c r="AG2471" s="20"/>
      <c r="AH2471" s="1">
        <f t="shared" ref="AH2471" si="26280">X2471*AC2471+Z2471*AC2474-Y2471*AD2471-AA2471*AD2474</f>
        <v>-189.45181769523199</v>
      </c>
      <c r="AI2471" s="4">
        <f t="shared" ref="AI2471" si="26281">(X2471*AD2471+Y2471*AC2471+Z2471*AD2474+AA2471*AC2474)</f>
        <v>0</v>
      </c>
      <c r="AJ2471" s="2">
        <f t="shared" ref="AJ2471" si="26282">X2471*AE2471+Z2471*AE2474-Y2471*AF2471-AA2471*AF2474</f>
        <v>0</v>
      </c>
      <c r="AK2471" s="3">
        <f t="shared" ref="AK2471" si="26283">(X2471*AF2471+Y2471*AE2471+Z2471*AF2474+AA2471*AE2474)</f>
        <v>-2777.8628082502073</v>
      </c>
      <c r="AL2471" s="20"/>
      <c r="AM2471" s="11">
        <v>1</v>
      </c>
      <c r="AN2471" s="12">
        <v>0</v>
      </c>
      <c r="AO2471" s="13">
        <v>0</v>
      </c>
      <c r="AP2471" s="14">
        <v>0</v>
      </c>
      <c r="AR2471" s="1">
        <f t="shared" ref="AR2471" si="26284">AH2471*AM2471+AJ2471*AM2474-AI2471*AN2471-AK2471*AN2474</f>
        <v>45338.430681182632</v>
      </c>
      <c r="AS2471" s="4">
        <f t="shared" ref="AS2471" si="26285">(AH2471*AN2471+AI2471*AM2471+AJ2471*AN2474+AK2471*AM2474)</f>
        <v>0</v>
      </c>
      <c r="AT2471" s="2">
        <f t="shared" ref="AT2471" si="26286">AH2471*AO2471+AJ2471*AO2474-AI2471*AP2471-AK2471*AP2474</f>
        <v>0</v>
      </c>
      <c r="AU2471" s="3">
        <f t="shared" ref="AU2471" si="26287">(AH2471*AP2471+AI2471*AO2471+AJ2471*AP2474+AK2471*AO2474)</f>
        <v>-2777.8628082502073</v>
      </c>
      <c r="AV2471" s="20"/>
      <c r="AW2471" s="11">
        <v>1</v>
      </c>
      <c r="AX2471" s="12">
        <v>0</v>
      </c>
      <c r="AY2471" s="13">
        <v>0</v>
      </c>
      <c r="AZ2471" s="40">
        <f t="shared" ref="AZ2471" si="26288">$B2471*$AX$4</f>
        <v>14.727414</v>
      </c>
      <c r="BA2471" s="20"/>
      <c r="BB2471" s="1">
        <f t="shared" ref="BB2471" si="26289">AR2471*AW2471+AT2471*AW2474-AS2471*AX2471-AU2471*AX2474</f>
        <v>45338.430681182632</v>
      </c>
      <c r="BC2471" s="4">
        <f t="shared" ref="BC2471" si="26290">(AR2471*AX2471+AS2471*AW2471+AT2471*AX2474+AU2471*AW2474)</f>
        <v>0</v>
      </c>
      <c r="BD2471" s="2">
        <f t="shared" ref="BD2471" si="26291">AR2471*AY2471+AT2471*AY2474-AS2471*AZ2471-AU2471*AZ2474</f>
        <v>0</v>
      </c>
      <c r="BE2471" s="3">
        <f t="shared" ref="BE2471" si="26292">(AR2471*AZ2471+AS2471*AY2471+AT2471*AZ2474+AU2471*AY2474)</f>
        <v>664939.97594382835</v>
      </c>
      <c r="BF2471" s="20"/>
      <c r="BG2471" s="11">
        <v>1</v>
      </c>
      <c r="BH2471" s="12">
        <v>0</v>
      </c>
      <c r="BI2471" s="13">
        <v>0</v>
      </c>
      <c r="BJ2471" s="14">
        <v>0</v>
      </c>
      <c r="BK2471" s="20"/>
      <c r="BL2471" s="1">
        <f t="shared" ref="BL2471" si="26293">BB2471*BG2471+BD2471*BG2474-BC2471*BH2471-BE2471*BH2474</f>
        <v>-10273551.204322444</v>
      </c>
      <c r="BM2471" s="4">
        <f t="shared" ref="BM2471" si="26294">(BB2471*BH2471+BC2471*BG2471+BD2471*BH2474+BE2471*BG2474)</f>
        <v>0</v>
      </c>
      <c r="BN2471" s="2">
        <f t="shared" ref="BN2471" si="26295">BB2471*BI2471+BD2471*BI2474-BC2471*BJ2471-BE2471*BJ2474</f>
        <v>0</v>
      </c>
      <c r="BO2471" s="3">
        <f t="shared" ref="BO2471" si="26296">(BB2471*BJ2471+BC2471*BI2471+BD2471*BJ2474+BE2471*BI2474)</f>
        <v>664939.97594382835</v>
      </c>
      <c r="BP2471" s="20"/>
      <c r="BQ2471" s="11">
        <v>1</v>
      </c>
      <c r="BR2471" s="12">
        <v>0</v>
      </c>
      <c r="BS2471" s="13">
        <v>0</v>
      </c>
      <c r="BT2471" s="40">
        <f t="shared" ref="BT2471" si="26297">$B2471*BR$4</f>
        <v>12.272544</v>
      </c>
      <c r="BU2471" s="20"/>
      <c r="BV2471" s="1">
        <f t="shared" ref="BV2471" si="26298">BL2471*BQ2471+BN2471*BQ2474-BM2471*BR2471-BO2471*BR2474</f>
        <v>-10273551.204322444</v>
      </c>
      <c r="BW2471" s="4">
        <f t="shared" ref="BW2471" si="26299">(BL2471*BR2471+BM2471*BQ2471+BN2471*BR2474+BO2471*BQ2474)</f>
        <v>0</v>
      </c>
      <c r="BX2471" s="2">
        <f t="shared" ref="BX2471" si="26300">BL2471*BS2471+BN2471*BS2474-BM2471*BT2471-BO2471*BT2474</f>
        <v>0</v>
      </c>
      <c r="BY2471" s="3">
        <f t="shared" ref="BY2471" si="26301">(BL2471*BT2471+BM2471*BS2471+BN2471*BT2474+BO2471*BS2474)</f>
        <v>-125417669.21535635</v>
      </c>
      <c r="BZ2471" s="20"/>
      <c r="CA2471" s="11">
        <v>1</v>
      </c>
      <c r="CB2471" s="12">
        <v>0</v>
      </c>
      <c r="CC2471" s="13">
        <v>0</v>
      </c>
      <c r="CD2471" s="14">
        <v>0</v>
      </c>
      <c r="CE2471" s="20"/>
      <c r="CF2471" s="1">
        <f t="shared" ref="CF2471" si="26302">BV2471*CA2471+BX2471*CA2474-BW2471*CB2471-BY2471*CB2474</f>
        <v>868218024.50937903</v>
      </c>
      <c r="CG2471" s="4">
        <f t="shared" ref="CG2471" si="26303">(BV2471*CB2471+BW2471*CA2471+BX2471*CB2474+BY2471*CA2474)</f>
        <v>0</v>
      </c>
      <c r="CH2471" s="2">
        <f t="shared" ref="CH2471" si="26304">BV2471*CC2471+BX2471*CC2474-BW2471*CD2471-BY2471*CD2474</f>
        <v>0</v>
      </c>
      <c r="CI2471" s="3">
        <f t="shared" ref="CI2471" si="26305">(BV2471*CD2471+BW2471*CC2471+BX2471*CD2474+BY2471*CC2474)</f>
        <v>-125417669.21535635</v>
      </c>
      <c r="CJ2471" s="28"/>
      <c r="CK2471" s="11">
        <v>1</v>
      </c>
      <c r="CL2471" s="12">
        <v>0</v>
      </c>
      <c r="CM2471" s="13">
        <v>0</v>
      </c>
      <c r="CN2471" s="14">
        <v>0</v>
      </c>
      <c r="CP2471" s="1">
        <f t="shared" ref="CP2471" si="26306">CF2471*CK2471+CH2471*CK2474-CG2471*CL2471-CI2471*CL2474</f>
        <v>868218024.50937903</v>
      </c>
      <c r="CQ2471" s="4">
        <f t="shared" ref="CQ2471" si="26307">(CF2471*CL2471+CG2471*CK2471+CH2471*CL2474+CI2471*CK2474)</f>
        <v>-125417669.21535635</v>
      </c>
      <c r="CR2471" s="2">
        <f t="shared" ref="CR2471" si="26308">CF2471*CM2471+CH2471*CM2474-CG2471*CN2471-CI2471*CN2474</f>
        <v>0</v>
      </c>
      <c r="CS2471" s="3">
        <f t="shared" ref="CS2471" si="26309">(CF2471*CN2471+CG2471*CM2471+CH2471*CN2474+CI2471*CM2474)</f>
        <v>-125417669.21535635</v>
      </c>
      <c r="CU2471" s="29">
        <f t="shared" ref="CU2471" si="26310">20*LOG(((1+$CL$4)/$CL$4)/((CP2471+CP2474)^2+(CQ2471+CQ2474)^2)^0.5)</f>
        <v>-189.73676072447512</v>
      </c>
      <c r="CW2471" s="53">
        <f t="shared" ref="CW2471" si="26311">((CP2471^2+CQ2471^2)^0.5)/((CP2474^2+CQ2474^2)^0.5)</f>
        <v>0.14445411829157601</v>
      </c>
    </row>
    <row r="2472" spans="1:101" ht="18" customHeight="1" thickBot="1">
      <c r="D2472" s="11"/>
      <c r="E2472" s="13"/>
      <c r="F2472" s="13"/>
      <c r="G2472" s="15"/>
      <c r="H2472" s="10"/>
      <c r="I2472" s="11"/>
      <c r="J2472" s="13"/>
      <c r="K2472" s="13"/>
      <c r="L2472" s="15"/>
      <c r="N2472" s="5"/>
      <c r="Q2472" s="6"/>
      <c r="S2472" s="11"/>
      <c r="T2472" s="13"/>
      <c r="U2472" s="13"/>
      <c r="V2472" s="15"/>
      <c r="W2472" s="20"/>
      <c r="X2472" s="5"/>
      <c r="AA2472" s="6"/>
      <c r="AB2472" s="20"/>
      <c r="AC2472" s="11"/>
      <c r="AD2472" s="13"/>
      <c r="AE2472" s="13"/>
      <c r="AF2472" s="15"/>
      <c r="AG2472" s="20"/>
      <c r="AH2472" s="5"/>
      <c r="AK2472" s="6"/>
      <c r="AL2472" s="20"/>
      <c r="AM2472" s="11"/>
      <c r="AN2472" s="13"/>
      <c r="AO2472" s="13"/>
      <c r="AP2472" s="15"/>
      <c r="AR2472" s="5"/>
      <c r="AU2472" s="6"/>
      <c r="AW2472" s="11"/>
      <c r="AX2472" s="13"/>
      <c r="AY2472" s="13"/>
      <c r="AZ2472" s="15"/>
      <c r="BA2472" s="20"/>
      <c r="BB2472" s="5"/>
      <c r="BE2472" s="6"/>
      <c r="BG2472" s="11"/>
      <c r="BH2472" s="13"/>
      <c r="BI2472" s="13"/>
      <c r="BJ2472" s="15"/>
      <c r="BL2472" s="5"/>
      <c r="BO2472" s="6"/>
      <c r="BQ2472" s="11"/>
      <c r="BR2472" s="13"/>
      <c r="BS2472" s="13"/>
      <c r="BT2472" s="15"/>
      <c r="BU2472" s="20"/>
      <c r="BV2472" s="5"/>
      <c r="BY2472" s="6"/>
      <c r="CA2472" s="11"/>
      <c r="CB2472" s="13"/>
      <c r="CC2472" s="13"/>
      <c r="CD2472" s="15"/>
      <c r="CF2472" s="5"/>
      <c r="CI2472" s="6"/>
      <c r="CK2472" s="11"/>
      <c r="CL2472" s="13"/>
      <c r="CM2472" s="13"/>
      <c r="CN2472" s="15"/>
      <c r="CP2472" s="5"/>
      <c r="CS2472" s="6"/>
      <c r="CW2472" s="54"/>
    </row>
    <row r="2473" spans="1:101" ht="18" customHeight="1" thickBot="1">
      <c r="D2473" s="11" t="s">
        <v>101</v>
      </c>
      <c r="E2473" s="13"/>
      <c r="F2473" s="13" t="s">
        <v>102</v>
      </c>
      <c r="G2473" s="15"/>
      <c r="H2473" s="10"/>
      <c r="I2473" s="11" t="s">
        <v>106</v>
      </c>
      <c r="J2473" s="13"/>
      <c r="K2473" s="13" t="s">
        <v>105</v>
      </c>
      <c r="L2473" s="15"/>
      <c r="N2473" s="194" t="s">
        <v>16</v>
      </c>
      <c r="O2473" s="195"/>
      <c r="P2473" s="196" t="s">
        <v>17</v>
      </c>
      <c r="Q2473" s="197"/>
      <c r="S2473" s="11" t="s">
        <v>4</v>
      </c>
      <c r="T2473" s="13"/>
      <c r="U2473" s="13" t="s">
        <v>5</v>
      </c>
      <c r="V2473" s="15"/>
      <c r="W2473" s="20"/>
      <c r="X2473" s="194" t="s">
        <v>111</v>
      </c>
      <c r="Y2473" s="195"/>
      <c r="Z2473" s="196" t="s">
        <v>110</v>
      </c>
      <c r="AA2473" s="197"/>
      <c r="AB2473" s="20"/>
      <c r="AC2473" s="11" t="s">
        <v>18</v>
      </c>
      <c r="AD2473" s="13"/>
      <c r="AE2473" s="13" t="s">
        <v>19</v>
      </c>
      <c r="AF2473" s="15"/>
      <c r="AG2473" s="20"/>
      <c r="AH2473" s="194" t="s">
        <v>114</v>
      </c>
      <c r="AI2473" s="195"/>
      <c r="AJ2473" s="196" t="s">
        <v>115</v>
      </c>
      <c r="AK2473" s="197"/>
      <c r="AL2473" s="20"/>
      <c r="AM2473" s="11" t="s">
        <v>138</v>
      </c>
      <c r="AN2473" s="13"/>
      <c r="AO2473" s="13" t="s">
        <v>137</v>
      </c>
      <c r="AP2473" s="15"/>
      <c r="AR2473" s="194" t="s">
        <v>117</v>
      </c>
      <c r="AS2473" s="195"/>
      <c r="AT2473" s="196" t="s">
        <v>118</v>
      </c>
      <c r="AU2473" s="197"/>
      <c r="AV2473" s="36"/>
      <c r="AW2473" s="11" t="s">
        <v>142</v>
      </c>
      <c r="AX2473" s="13"/>
      <c r="AY2473" s="13" t="s">
        <v>141</v>
      </c>
      <c r="AZ2473" s="15"/>
      <c r="BA2473" s="20"/>
      <c r="BB2473" s="194" t="s">
        <v>122</v>
      </c>
      <c r="BC2473" s="195"/>
      <c r="BD2473" s="196" t="s">
        <v>121</v>
      </c>
      <c r="BE2473" s="197"/>
      <c r="BF2473" s="36"/>
      <c r="BG2473" s="11" t="s">
        <v>145</v>
      </c>
      <c r="BH2473" s="13"/>
      <c r="BI2473" s="13" t="s">
        <v>146</v>
      </c>
      <c r="BJ2473" s="15"/>
      <c r="BK2473" s="36"/>
      <c r="BL2473" s="194" t="s">
        <v>125</v>
      </c>
      <c r="BM2473" s="195"/>
      <c r="BN2473" s="196" t="s">
        <v>126</v>
      </c>
      <c r="BO2473" s="197"/>
      <c r="BP2473" s="36"/>
      <c r="BQ2473" s="11" t="s">
        <v>150</v>
      </c>
      <c r="BR2473" s="13"/>
      <c r="BS2473" s="13" t="s">
        <v>149</v>
      </c>
      <c r="BT2473" s="15"/>
      <c r="BU2473" s="20"/>
      <c r="BV2473" s="194" t="s">
        <v>129</v>
      </c>
      <c r="BW2473" s="195"/>
      <c r="BX2473" s="196" t="s">
        <v>130</v>
      </c>
      <c r="BY2473" s="197"/>
      <c r="BZ2473" s="36"/>
      <c r="CA2473" s="11" t="s">
        <v>154</v>
      </c>
      <c r="CB2473" s="13"/>
      <c r="CC2473" s="13" t="s">
        <v>153</v>
      </c>
      <c r="CD2473" s="15"/>
      <c r="CE2473" s="36"/>
      <c r="CF2473" s="194" t="s">
        <v>134</v>
      </c>
      <c r="CG2473" s="195"/>
      <c r="CH2473" s="196" t="s">
        <v>133</v>
      </c>
      <c r="CI2473" s="197"/>
      <c r="CK2473" s="11" t="s">
        <v>159</v>
      </c>
      <c r="CL2473" s="13"/>
      <c r="CM2473" s="13" t="s">
        <v>158</v>
      </c>
      <c r="CN2473" s="15"/>
      <c r="CP2473" s="109" t="s">
        <v>161</v>
      </c>
      <c r="CQ2473" s="110"/>
      <c r="CR2473" s="111" t="s">
        <v>162</v>
      </c>
      <c r="CS2473" s="112"/>
      <c r="CU2473" s="38" t="s">
        <v>29</v>
      </c>
      <c r="CW2473" s="55" t="s">
        <v>47</v>
      </c>
    </row>
    <row r="2474" spans="1:101" ht="18" customHeight="1" thickTop="1" thickBot="1">
      <c r="D2474" s="16">
        <v>0</v>
      </c>
      <c r="E2474" s="17">
        <f t="shared" ref="E2474" si="26312">$B2471*$E$4</f>
        <v>7.0045279999999996</v>
      </c>
      <c r="F2474" s="18">
        <v>1</v>
      </c>
      <c r="G2474" s="19">
        <v>0</v>
      </c>
      <c r="H2474" s="10"/>
      <c r="I2474" s="16">
        <v>0</v>
      </c>
      <c r="J2474" s="17">
        <v>0</v>
      </c>
      <c r="K2474" s="18">
        <v>1</v>
      </c>
      <c r="L2474" s="19">
        <v>0</v>
      </c>
      <c r="N2474" s="1">
        <f t="shared" ref="N2474" si="26313">D2474*I2471+F2474*I2474-E2474*J2471-G2474*J2474</f>
        <v>0</v>
      </c>
      <c r="O2474" s="4">
        <f t="shared" ref="O2474" si="26314">(D2474*J2471+E2474*I2471+F2474*J2474+G2474*I2474)</f>
        <v>7.0045279999999996</v>
      </c>
      <c r="P2474" s="2">
        <f t="shared" ref="P2474" si="26315">D2474*K2471+F2474*K2474-E2474*L2471-G2474*L2474</f>
        <v>-84.963378079232001</v>
      </c>
      <c r="Q2474" s="3">
        <f t="shared" ref="Q2474" si="26316">(D2474*L2471+E2474*K2471+F2474*L2474+G2474*K2474)</f>
        <v>0</v>
      </c>
      <c r="S2474" s="16">
        <v>0</v>
      </c>
      <c r="T2474" s="17">
        <f t="shared" ref="T2474" si="26317">$B2471*$T$4</f>
        <v>15.518528</v>
      </c>
      <c r="U2474" s="18">
        <v>1</v>
      </c>
      <c r="V2474" s="19">
        <v>0</v>
      </c>
      <c r="W2474" s="20"/>
      <c r="X2474" s="1">
        <f t="shared" ref="X2474" si="26318">N2474*S2471+P2474*S2474-O2474*T2471-Q2474*T2474</f>
        <v>0</v>
      </c>
      <c r="Y2474" s="4">
        <f t="shared" ref="Y2474" si="26319">(N2474*T2471+O2474*S2471+P2474*T2474+Q2474*S2474)</f>
        <v>-1311.5020336971481</v>
      </c>
      <c r="Z2474" s="2">
        <f t="shared" ref="Z2474" si="26320">N2474*U2471+P2474*U2474-O2474*V2471-Q2474*V2474</f>
        <v>-84.963378079232001</v>
      </c>
      <c r="AA2474" s="3">
        <f t="shared" ref="AA2474" si="26321">(N2474*V2471+O2474*U2471+P2474*V2474+Q2474*U2474)</f>
        <v>0</v>
      </c>
      <c r="AB2474" s="20"/>
      <c r="AC2474" s="16">
        <v>0</v>
      </c>
      <c r="AD2474" s="17">
        <v>0</v>
      </c>
      <c r="AE2474" s="18">
        <v>1</v>
      </c>
      <c r="AF2474" s="19">
        <v>0</v>
      </c>
      <c r="AG2474" s="20"/>
      <c r="AH2474" s="1">
        <f t="shared" ref="AH2474" si="26322">X2474*AC2471+Z2474*AC2474-Y2474*AD2471-AA2474*AD2474</f>
        <v>0</v>
      </c>
      <c r="AI2474" s="4">
        <f t="shared" ref="AI2474" si="26323">(X2474*AD2471+Y2474*AC2471+Z2474*AD2474+AA2474*AC2474)</f>
        <v>-1311.5020336971481</v>
      </c>
      <c r="AJ2474" s="2">
        <f t="shared" ref="AJ2474" si="26324">X2474*AE2471+Z2474*AE2474-Y2474*AF2471-AA2474*AF2474</f>
        <v>19230.07003402062</v>
      </c>
      <c r="AK2474" s="3">
        <f t="shared" ref="AK2474" si="26325">(X2474*AF2471+Y2474*AE2471+Z2474*AF2474+AA2474*AE2474)</f>
        <v>0</v>
      </c>
      <c r="AL2474" s="20"/>
      <c r="AM2474" s="16">
        <v>0</v>
      </c>
      <c r="AN2474" s="17">
        <f t="shared" ref="AN2474" si="26326">$B2471*$AN$4</f>
        <v>16.389536</v>
      </c>
      <c r="AO2474" s="18">
        <v>1</v>
      </c>
      <c r="AP2474" s="19">
        <v>0</v>
      </c>
      <c r="AR2474" s="1">
        <f t="shared" ref="AR2474" si="26327">AH2474*AM2471+AJ2474*AM2474-AI2474*AN2471-AK2474*AN2474</f>
        <v>0</v>
      </c>
      <c r="AS2474" s="4">
        <f t="shared" ref="AS2474" si="26328">(AH2474*AN2471+AI2474*AM2471+AJ2474*AN2474+AK2474*AM2474)</f>
        <v>313860.42307140504</v>
      </c>
      <c r="AT2474" s="2">
        <f t="shared" ref="AT2474" si="26329">AH2474*AO2471+AJ2474*AO2474-AI2474*AP2471-AK2474*AP2474</f>
        <v>19230.07003402062</v>
      </c>
      <c r="AU2474" s="3">
        <f t="shared" ref="AU2474" si="26330">(AH2474*AP2471+AI2474*AO2471+AJ2474*AP2474+AK2474*AO2474)</f>
        <v>0</v>
      </c>
      <c r="AV2474" s="20"/>
      <c r="AW2474" s="16">
        <v>0</v>
      </c>
      <c r="AX2474" s="17">
        <v>0</v>
      </c>
      <c r="AY2474" s="18">
        <v>1</v>
      </c>
      <c r="AZ2474" s="19">
        <v>0</v>
      </c>
      <c r="BA2474" s="20"/>
      <c r="BB2474" s="1">
        <f t="shared" ref="BB2474" si="26331">AR2474*AW2471+AT2474*AW2474-AS2474*AX2471-AU2474*AX2474</f>
        <v>0</v>
      </c>
      <c r="BC2474" s="4">
        <f t="shared" ref="BC2474" si="26332">(AR2474*AX2471+AS2474*AW2471+AT2474*AX2474+AU2474*AW2474)</f>
        <v>313860.42307140504</v>
      </c>
      <c r="BD2474" s="2">
        <f t="shared" ref="BD2474" si="26333">AR2474*AY2471+AT2474*AY2474-AS2474*AZ2471-AU2474*AZ2474</f>
        <v>-4603122.3187537128</v>
      </c>
      <c r="BE2474" s="3">
        <f t="shared" ref="BE2474" si="26334">(AR2474*AZ2471+AS2474*AY2471+AT2474*AZ2474+AU2474*AY2474)</f>
        <v>0</v>
      </c>
      <c r="BF2474" s="20"/>
      <c r="BG2474" s="16">
        <v>0</v>
      </c>
      <c r="BH2474" s="17">
        <f t="shared" ref="BH2474" si="26335">$B2471*$BH$4</f>
        <v>15.518528</v>
      </c>
      <c r="BI2474" s="18">
        <v>1</v>
      </c>
      <c r="BJ2474" s="19">
        <v>0</v>
      </c>
      <c r="BK2474" s="20"/>
      <c r="BL2474" s="1">
        <f t="shared" ref="BL2474" si="26336">BB2474*BG2471+BD2474*BG2474-BC2474*BH2471-BE2474*BH2474</f>
        <v>0</v>
      </c>
      <c r="BM2474" s="4">
        <f t="shared" ref="BM2474" si="26337">(BB2474*BH2471+BC2474*BG2471+BD2474*BH2474+BE2474*BG2474)</f>
        <v>-71119822.167933017</v>
      </c>
      <c r="BN2474" s="2">
        <f t="shared" ref="BN2474" si="26338">BB2474*BI2471+BD2474*BI2474-BC2474*BJ2471-BE2474*BJ2474</f>
        <v>-4603122.3187537128</v>
      </c>
      <c r="BO2474" s="3">
        <f t="shared" ref="BO2474" si="26339">(BB2474*BJ2471+BC2474*BI2471+BD2474*BJ2474+BE2474*BI2474)</f>
        <v>0</v>
      </c>
      <c r="BP2474" s="20"/>
      <c r="BQ2474" s="16">
        <v>0</v>
      </c>
      <c r="BR2474" s="17">
        <v>0</v>
      </c>
      <c r="BS2474" s="18">
        <v>1</v>
      </c>
      <c r="BT2474" s="19">
        <v>0</v>
      </c>
      <c r="BU2474" s="20"/>
      <c r="BV2474" s="1">
        <f t="shared" ref="BV2474" si="26340">BL2474*BQ2471+BN2474*BQ2474-BM2474*BR2471-BO2474*BR2474</f>
        <v>0</v>
      </c>
      <c r="BW2474" s="4">
        <f t="shared" ref="BW2474" si="26341">(BL2474*BR2471+BM2474*BQ2471+BN2474*BR2474+BO2474*BQ2474)</f>
        <v>-71119822.167933017</v>
      </c>
      <c r="BX2474" s="2">
        <f t="shared" ref="BX2474" si="26342">BL2474*BS2471+BN2474*BS2474-BM2474*BT2471-BO2474*BT2474</f>
        <v>868218024.50937963</v>
      </c>
      <c r="BY2474" s="3">
        <f t="shared" ref="BY2474" si="26343">(BL2474*BT2471+BM2474*BS2471+BN2474*BT2474+BO2474*BS2474)</f>
        <v>0</v>
      </c>
      <c r="BZ2474" s="20"/>
      <c r="CA2474" s="16">
        <v>0</v>
      </c>
      <c r="CB2474" s="17">
        <f t="shared" ref="CB2474" si="26344">$B2471*$CB$4</f>
        <v>7.0045279999999996</v>
      </c>
      <c r="CC2474" s="18">
        <v>1</v>
      </c>
      <c r="CD2474" s="19">
        <v>0</v>
      </c>
      <c r="CE2474" s="20"/>
      <c r="CF2474" s="1">
        <f t="shared" ref="CF2474" si="26345">BV2474*CA2471+BX2474*CA2474-BW2474*CB2471-BY2474*CB2474</f>
        <v>0</v>
      </c>
      <c r="CG2474" s="4">
        <f t="shared" ref="CG2474" si="26346">(BV2474*CB2471+BW2474*CA2471+BX2474*CB2474+BY2474*CA2474)</f>
        <v>6010337640.6127024</v>
      </c>
      <c r="CH2474" s="2">
        <f t="shared" ref="CH2474" si="26347">BV2474*CC2471+BX2474*CC2474-BW2474*CD2471-BY2474*CD2474</f>
        <v>868218024.50937963</v>
      </c>
      <c r="CI2474" s="3">
        <f t="shared" ref="CI2474" si="26348">(BV2474*CD2471+BW2474*CC2471+BX2474*CD2474+BY2474*CC2474)</f>
        <v>0</v>
      </c>
      <c r="CK2474" s="16">
        <f t="shared" ref="CK2474" si="26349">1/$CL$4</f>
        <v>1</v>
      </c>
      <c r="CL2474" s="17">
        <v>0</v>
      </c>
      <c r="CM2474" s="18">
        <v>1</v>
      </c>
      <c r="CN2474" s="19">
        <v>0</v>
      </c>
      <c r="CP2474" s="1">
        <f t="shared" ref="CP2474" si="26350">CF2474*CK2471+CH2474*CK2474-CG2474*CL2471-CI2474*CL2474</f>
        <v>868218024.50937963</v>
      </c>
      <c r="CQ2474" s="4">
        <f t="shared" ref="CQ2474" si="26351">(CF2474*CL2471+CG2474*CK2471+CH2474*CL2474+CI2474*CK2474)</f>
        <v>6010337640.6127024</v>
      </c>
      <c r="CR2474" s="2">
        <f t="shared" ref="CR2474" si="26352">CF2474*CM2471+CH2474*CM2474-CG2474*CN2471-CI2474*CN2474</f>
        <v>868218024.50937963</v>
      </c>
      <c r="CS2474" s="3">
        <f t="shared" ref="CS2474" si="26353">(CF2474*CN2471+CG2474*CM2471+CH2474*CN2474+CI2474*CM2474)</f>
        <v>0</v>
      </c>
      <c r="CU2474" s="39">
        <f t="shared" ref="CU2474" si="26354">(180/PI())*ATAN(-1*(CQ2471/CP2471))</f>
        <v>8.219752190707533</v>
      </c>
      <c r="CW2474" s="56">
        <f t="shared" ref="CW2474" si="26355">20*LOG(((1-(10^(CU2471/20)^2)*(1-((1-CW2471)/(1+CW2471))^2))^0.5))</f>
        <v>0</v>
      </c>
    </row>
    <row r="2475" spans="1:101" ht="18" customHeight="1"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/>
      <c r="R2475" s="20"/>
      <c r="S2475" s="20"/>
      <c r="T2475" s="20"/>
      <c r="U2475" s="20"/>
      <c r="V2475" s="20"/>
      <c r="W2475" s="20"/>
      <c r="X2475" s="20"/>
      <c r="Y2475" s="20"/>
      <c r="Z2475" s="20"/>
      <c r="AA2475" s="20"/>
      <c r="AB2475" s="30"/>
      <c r="AC2475" s="20"/>
      <c r="AD2475" s="20"/>
      <c r="AE2475" s="20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</row>
    <row r="2476" spans="1:101" ht="18" customHeight="1"/>
    <row r="2477" spans="1:101" ht="18" customHeight="1" thickBot="1">
      <c r="A2477" s="23"/>
      <c r="B2477" s="23"/>
      <c r="C2477" s="23"/>
      <c r="D2477" s="20" t="s">
        <v>6</v>
      </c>
      <c r="E2477" s="20"/>
      <c r="F2477" s="20"/>
      <c r="G2477" s="20"/>
      <c r="H2477" s="20"/>
      <c r="I2477" s="20" t="s">
        <v>7</v>
      </c>
      <c r="J2477" s="20"/>
      <c r="K2477" s="20"/>
      <c r="L2477" s="20"/>
      <c r="M2477" s="23"/>
      <c r="N2477" s="23"/>
      <c r="O2477" s="24" t="s">
        <v>8</v>
      </c>
      <c r="P2477" s="23"/>
      <c r="Q2477" s="23"/>
      <c r="R2477" s="23"/>
      <c r="S2477" s="20"/>
      <c r="T2477" s="20" t="s">
        <v>9</v>
      </c>
      <c r="U2477" s="23"/>
      <c r="V2477" s="23"/>
      <c r="W2477" s="23"/>
      <c r="X2477" s="23"/>
      <c r="Y2477" s="24" t="s">
        <v>10</v>
      </c>
      <c r="Z2477" s="23"/>
      <c r="AA2477" s="23"/>
      <c r="AB2477" s="23"/>
      <c r="AC2477" s="24" t="s">
        <v>11</v>
      </c>
      <c r="AD2477" s="20"/>
      <c r="AE2477" s="20"/>
      <c r="AF2477" s="20"/>
      <c r="AG2477" s="20"/>
      <c r="AH2477" s="23"/>
      <c r="AI2477" s="24" t="s">
        <v>12</v>
      </c>
      <c r="AJ2477" s="23"/>
      <c r="AK2477" s="23"/>
      <c r="AL2477" s="20"/>
      <c r="AM2477" s="24" t="s">
        <v>21</v>
      </c>
      <c r="AN2477" s="20"/>
      <c r="AO2477" s="23"/>
      <c r="AP2477" s="23"/>
      <c r="AQ2477" s="23"/>
      <c r="AR2477" s="23"/>
      <c r="AS2477" s="24" t="s">
        <v>87</v>
      </c>
      <c r="AT2477" s="23"/>
      <c r="AU2477" s="23"/>
      <c r="AV2477" s="23"/>
      <c r="AW2477" s="24" t="s">
        <v>22</v>
      </c>
      <c r="AX2477" s="20"/>
      <c r="AY2477" s="20"/>
      <c r="AZ2477" s="20"/>
      <c r="BA2477" s="20"/>
      <c r="BB2477" s="23"/>
      <c r="BC2477" s="24" t="s">
        <v>13</v>
      </c>
      <c r="BD2477" s="23"/>
      <c r="BE2477" s="23"/>
      <c r="BF2477" s="23"/>
      <c r="BG2477" s="24" t="s">
        <v>23</v>
      </c>
      <c r="BH2477" s="20"/>
      <c r="BI2477" s="23"/>
      <c r="BJ2477" s="23"/>
      <c r="BK2477" s="23"/>
      <c r="BL2477" s="23"/>
      <c r="BM2477" s="24" t="s">
        <v>24</v>
      </c>
      <c r="BN2477" s="23"/>
      <c r="BO2477" s="23"/>
      <c r="BP2477" s="23"/>
      <c r="BQ2477" s="24" t="s">
        <v>22</v>
      </c>
      <c r="BR2477" s="20"/>
      <c r="BS2477" s="20"/>
      <c r="BT2477" s="20"/>
      <c r="BU2477" s="20"/>
      <c r="BV2477" s="23"/>
      <c r="BW2477" s="24" t="s">
        <v>25</v>
      </c>
      <c r="BX2477" s="23"/>
      <c r="BY2477" s="23"/>
      <c r="BZ2477" s="23"/>
      <c r="CA2477" s="24" t="s">
        <v>23</v>
      </c>
      <c r="CB2477" s="20"/>
      <c r="CC2477" s="23"/>
      <c r="CD2477" s="23"/>
      <c r="CE2477" s="23"/>
      <c r="CF2477" s="23"/>
      <c r="CG2477" s="24" t="s">
        <v>88</v>
      </c>
      <c r="CH2477" s="23"/>
      <c r="CI2477" s="23"/>
      <c r="CJ2477" s="23"/>
      <c r="CK2477" s="24" t="s">
        <v>155</v>
      </c>
      <c r="CL2477" s="24"/>
      <c r="CM2477" s="23"/>
      <c r="CN2477" s="23"/>
      <c r="CO2477" s="23"/>
      <c r="CP2477" s="23"/>
      <c r="CQ2477" s="24" t="s">
        <v>89</v>
      </c>
      <c r="CR2477" s="23"/>
      <c r="CS2477" s="23"/>
    </row>
    <row r="2478" spans="1:101" ht="18" customHeight="1" thickBot="1">
      <c r="A2478" s="23"/>
      <c r="B2478" s="33"/>
      <c r="C2478" s="23"/>
      <c r="D2478" s="7" t="s">
        <v>99</v>
      </c>
      <c r="E2478" s="8"/>
      <c r="F2478" s="8" t="s">
        <v>100</v>
      </c>
      <c r="G2478" s="9"/>
      <c r="H2478" s="10"/>
      <c r="I2478" s="7" t="s">
        <v>103</v>
      </c>
      <c r="J2478" s="8"/>
      <c r="K2478" s="8" t="s">
        <v>104</v>
      </c>
      <c r="L2478" s="9"/>
      <c r="M2478" s="23"/>
      <c r="N2478" s="194" t="s">
        <v>74</v>
      </c>
      <c r="O2478" s="195"/>
      <c r="P2478" s="196" t="s">
        <v>75</v>
      </c>
      <c r="Q2478" s="197"/>
      <c r="R2478" s="23"/>
      <c r="S2478" s="7" t="s">
        <v>2</v>
      </c>
      <c r="T2478" s="8"/>
      <c r="U2478" s="8" t="s">
        <v>3</v>
      </c>
      <c r="V2478" s="9"/>
      <c r="W2478" s="20"/>
      <c r="X2478" s="194" t="s">
        <v>108</v>
      </c>
      <c r="Y2478" s="195"/>
      <c r="Z2478" s="196" t="s">
        <v>109</v>
      </c>
      <c r="AA2478" s="197"/>
      <c r="AB2478" s="20"/>
      <c r="AC2478" s="7" t="s">
        <v>107</v>
      </c>
      <c r="AD2478" s="8"/>
      <c r="AE2478" s="8" t="s">
        <v>14</v>
      </c>
      <c r="AF2478" s="9"/>
      <c r="AG2478" s="20"/>
      <c r="AH2478" s="194" t="s">
        <v>112</v>
      </c>
      <c r="AI2478" s="195"/>
      <c r="AJ2478" s="196" t="s">
        <v>113</v>
      </c>
      <c r="AK2478" s="197"/>
      <c r="AL2478" s="20"/>
      <c r="AM2478" s="106" t="s">
        <v>135</v>
      </c>
      <c r="AN2478" s="107"/>
      <c r="AO2478" s="107" t="s">
        <v>136</v>
      </c>
      <c r="AP2478" s="108"/>
      <c r="AQ2478" s="23"/>
      <c r="AR2478" s="194" t="s">
        <v>116</v>
      </c>
      <c r="AS2478" s="195"/>
      <c r="AT2478" s="196" t="s">
        <v>0</v>
      </c>
      <c r="AU2478" s="197"/>
      <c r="AV2478" s="36"/>
      <c r="AW2478" s="7" t="s">
        <v>139</v>
      </c>
      <c r="AX2478" s="8"/>
      <c r="AY2478" s="8" t="s">
        <v>140</v>
      </c>
      <c r="AZ2478" s="9"/>
      <c r="BA2478" s="20"/>
      <c r="BB2478" s="194" t="s">
        <v>119</v>
      </c>
      <c r="BC2478" s="195"/>
      <c r="BD2478" s="196" t="s">
        <v>120</v>
      </c>
      <c r="BE2478" s="197"/>
      <c r="BF2478" s="36"/>
      <c r="BG2478" s="190" t="s">
        <v>143</v>
      </c>
      <c r="BH2478" s="191"/>
      <c r="BI2478" s="192" t="s">
        <v>144</v>
      </c>
      <c r="BJ2478" s="193"/>
      <c r="BK2478" s="36"/>
      <c r="BL2478" s="194" t="s">
        <v>123</v>
      </c>
      <c r="BM2478" s="195"/>
      <c r="BN2478" s="196" t="s">
        <v>124</v>
      </c>
      <c r="BO2478" s="197"/>
      <c r="BP2478" s="36"/>
      <c r="BQ2478" s="7" t="s">
        <v>147</v>
      </c>
      <c r="BR2478" s="8"/>
      <c r="BS2478" s="8" t="s">
        <v>148</v>
      </c>
      <c r="BT2478" s="9"/>
      <c r="BU2478" s="20"/>
      <c r="BV2478" s="194" t="s">
        <v>127</v>
      </c>
      <c r="BW2478" s="195"/>
      <c r="BX2478" s="196" t="s">
        <v>128</v>
      </c>
      <c r="BY2478" s="197"/>
      <c r="BZ2478" s="36"/>
      <c r="CA2478" s="7" t="s">
        <v>151</v>
      </c>
      <c r="CB2478" s="8"/>
      <c r="CC2478" s="8" t="s">
        <v>152</v>
      </c>
      <c r="CD2478" s="9"/>
      <c r="CE2478" s="36"/>
      <c r="CF2478" s="194" t="s">
        <v>131</v>
      </c>
      <c r="CG2478" s="195"/>
      <c r="CH2478" s="196" t="s">
        <v>132</v>
      </c>
      <c r="CI2478" s="197"/>
      <c r="CJ2478" s="23"/>
      <c r="CK2478" s="7" t="s">
        <v>156</v>
      </c>
      <c r="CL2478" s="8"/>
      <c r="CM2478" s="8" t="s">
        <v>157</v>
      </c>
      <c r="CN2478" s="9"/>
      <c r="CO2478" s="23"/>
      <c r="CP2478" s="194" t="s">
        <v>160</v>
      </c>
      <c r="CQ2478" s="195"/>
      <c r="CR2478" s="196" t="s">
        <v>132</v>
      </c>
      <c r="CS2478" s="197"/>
      <c r="CU2478" s="26" t="s">
        <v>15</v>
      </c>
      <c r="CW2478" s="52" t="s">
        <v>46</v>
      </c>
    </row>
    <row r="2479" spans="1:101" ht="18" customHeight="1" thickTop="1" thickBot="1">
      <c r="B2479" s="34">
        <v>8.6999999999999993</v>
      </c>
      <c r="D2479" s="11">
        <v>1</v>
      </c>
      <c r="E2479" s="12">
        <v>0</v>
      </c>
      <c r="F2479" s="13">
        <v>0</v>
      </c>
      <c r="G2479" s="14">
        <v>0</v>
      </c>
      <c r="H2479" s="10"/>
      <c r="I2479" s="11">
        <v>1</v>
      </c>
      <c r="J2479" s="12">
        <v>0</v>
      </c>
      <c r="K2479" s="13">
        <v>0</v>
      </c>
      <c r="L2479" s="40">
        <f t="shared" ref="L2479" si="26356">$B2479*$J$4</f>
        <v>12.415248</v>
      </c>
      <c r="N2479" s="1">
        <f t="shared" ref="N2479" si="26357">D2479*I2479+F2479*I2482-E2479*J2479-G2479*J2482</f>
        <v>1</v>
      </c>
      <c r="O2479" s="4">
        <f t="shared" ref="O2479" si="26358">(D2479*J2479+E2479*I2479+F2479*J2482+G2479*I2482)</f>
        <v>0</v>
      </c>
      <c r="P2479" s="2">
        <f t="shared" ref="P2479" si="26359">D2479*K2479+F2479*K2482-E2479*L2479-G2479*L2482</f>
        <v>0</v>
      </c>
      <c r="Q2479" s="3">
        <f t="shared" ref="Q2479" si="26360">(D2479*L2479+E2479*K2479+F2479*L2482+G2479*K2482)</f>
        <v>12.415248</v>
      </c>
      <c r="S2479" s="11">
        <v>1</v>
      </c>
      <c r="T2479" s="12">
        <v>0</v>
      </c>
      <c r="U2479" s="13">
        <v>0</v>
      </c>
      <c r="V2479" s="13">
        <v>0</v>
      </c>
      <c r="W2479" s="20"/>
      <c r="X2479" s="1">
        <f t="shared" ref="X2479" si="26361">N2479*S2479+P2479*S2482-O2479*T2479-Q2479*T2482</f>
        <v>-193.90668038604801</v>
      </c>
      <c r="Y2479" s="4">
        <f t="shared" ref="Y2479" si="26362">(N2479*T2479+O2479*S2479+P2479*T2482+Q2479*S2482)</f>
        <v>0</v>
      </c>
      <c r="Z2479" s="2">
        <f t="shared" ref="Z2479" si="26363">N2479*U2479+P2479*U2482-O2479*V2479-Q2479*V2482</f>
        <v>0</v>
      </c>
      <c r="AA2479" s="3">
        <f t="shared" ref="AA2479" si="26364">(N2479*V2479+O2479*U2479+P2479*V2482+Q2479*U2482)</f>
        <v>12.415248</v>
      </c>
      <c r="AB2479" s="20"/>
      <c r="AC2479" s="11">
        <v>1</v>
      </c>
      <c r="AD2479" s="12">
        <v>0</v>
      </c>
      <c r="AE2479" s="13">
        <v>0</v>
      </c>
      <c r="AF2479" s="40">
        <f t="shared" ref="AF2479" si="26365">$B2479*$AD$4</f>
        <v>14.898662999999999</v>
      </c>
      <c r="AG2479" s="20"/>
      <c r="AH2479" s="1">
        <f t="shared" ref="AH2479" si="26366">X2479*AC2479+Z2479*AC2482-Y2479*AD2479-AA2479*AD2482</f>
        <v>-193.90668038604801</v>
      </c>
      <c r="AI2479" s="4">
        <f t="shared" ref="AI2479" si="26367">(X2479*AD2479+Y2479*AC2479+Z2479*AD2482+AA2479*AC2482)</f>
        <v>0</v>
      </c>
      <c r="AJ2479" s="2">
        <f t="shared" ref="AJ2479" si="26368">X2479*AE2479+Z2479*AE2482-Y2479*AF2479-AA2479*AF2482</f>
        <v>0</v>
      </c>
      <c r="AK2479" s="3">
        <f t="shared" ref="AK2479" si="26369">(X2479*AF2479+Y2479*AE2479+Z2479*AF2482+AA2479*AE2482)</f>
        <v>-2876.535036520439</v>
      </c>
      <c r="AL2479" s="20"/>
      <c r="AM2479" s="11">
        <v>1</v>
      </c>
      <c r="AN2479" s="12">
        <v>0</v>
      </c>
      <c r="AO2479" s="13">
        <v>0</v>
      </c>
      <c r="AP2479" s="14">
        <v>0</v>
      </c>
      <c r="AR2479" s="1">
        <f t="shared" ref="AR2479" si="26370">AH2479*AM2479+AJ2479*AM2482-AI2479*AN2479-AK2479*AN2482</f>
        <v>47499.366397046913</v>
      </c>
      <c r="AS2479" s="4">
        <f t="shared" ref="AS2479" si="26371">(AH2479*AN2479+AI2479*AM2479+AJ2479*AN2482+AK2479*AM2482)</f>
        <v>0</v>
      </c>
      <c r="AT2479" s="2">
        <f t="shared" ref="AT2479" si="26372">AH2479*AO2479+AJ2479*AO2482-AI2479*AP2479-AK2479*AP2482</f>
        <v>0</v>
      </c>
      <c r="AU2479" s="3">
        <f t="shared" ref="AU2479" si="26373">(AH2479*AP2479+AI2479*AO2479+AJ2479*AP2482+AK2479*AO2482)</f>
        <v>-2876.535036520439</v>
      </c>
      <c r="AV2479" s="20"/>
      <c r="AW2479" s="11">
        <v>1</v>
      </c>
      <c r="AX2479" s="12">
        <v>0</v>
      </c>
      <c r="AY2479" s="13">
        <v>0</v>
      </c>
      <c r="AZ2479" s="40">
        <f t="shared" ref="AZ2479" si="26374">$B2479*$AX$4</f>
        <v>14.898662999999999</v>
      </c>
      <c r="BA2479" s="20"/>
      <c r="BB2479" s="1">
        <f t="shared" ref="BB2479" si="26375">AR2479*AW2479+AT2479*AW2482-AS2479*AX2479-AU2479*AX2482</f>
        <v>47499.366397046913</v>
      </c>
      <c r="BC2479" s="4">
        <f t="shared" ref="BC2479" si="26376">(AR2479*AX2479+AS2479*AW2479+AT2479*AX2482+AU2479*AW2482)</f>
        <v>0</v>
      </c>
      <c r="BD2479" s="2">
        <f t="shared" ref="BD2479" si="26377">AR2479*AY2479+AT2479*AY2482-AS2479*AZ2479-AU2479*AZ2482</f>
        <v>0</v>
      </c>
      <c r="BE2479" s="3">
        <f t="shared" ref="BE2479" si="26378">(AR2479*AZ2479+AS2479*AY2479+AT2479*AZ2482+AU2479*AY2482)</f>
        <v>704800.5176266057</v>
      </c>
      <c r="BF2479" s="20"/>
      <c r="BG2479" s="11">
        <v>1</v>
      </c>
      <c r="BH2479" s="12">
        <v>0</v>
      </c>
      <c r="BI2479" s="13">
        <v>0</v>
      </c>
      <c r="BJ2479" s="14">
        <v>0</v>
      </c>
      <c r="BK2479" s="20"/>
      <c r="BL2479" s="1">
        <f t="shared" ref="BL2479" si="26379">BB2479*BG2479+BD2479*BG2482-BC2479*BH2479-BE2479*BH2482</f>
        <v>-11017147.044610612</v>
      </c>
      <c r="BM2479" s="4">
        <f t="shared" ref="BM2479" si="26380">(BB2479*BH2479+BC2479*BG2479+BD2479*BH2482+BE2479*BG2482)</f>
        <v>0</v>
      </c>
      <c r="BN2479" s="2">
        <f t="shared" ref="BN2479" si="26381">BB2479*BI2479+BD2479*BI2482-BC2479*BJ2479-BE2479*BJ2482</f>
        <v>0</v>
      </c>
      <c r="BO2479" s="3">
        <f t="shared" ref="BO2479" si="26382">(BB2479*BJ2479+BC2479*BI2479+BD2479*BJ2482+BE2479*BI2482)</f>
        <v>704800.5176266057</v>
      </c>
      <c r="BP2479" s="20"/>
      <c r="BQ2479" s="11">
        <v>1</v>
      </c>
      <c r="BR2479" s="12">
        <v>0</v>
      </c>
      <c r="BS2479" s="13">
        <v>0</v>
      </c>
      <c r="BT2479" s="40">
        <f t="shared" ref="BT2479" si="26383">$B2479*BR$4</f>
        <v>12.415248</v>
      </c>
      <c r="BU2479" s="20"/>
      <c r="BV2479" s="1">
        <f t="shared" ref="BV2479" si="26384">BL2479*BQ2479+BN2479*BQ2482-BM2479*BR2479-BO2479*BR2482</f>
        <v>-11017147.044610612</v>
      </c>
      <c r="BW2479" s="4">
        <f t="shared" ref="BW2479" si="26385">(BL2479*BR2479+BM2479*BQ2479+BN2479*BR2482+BO2479*BQ2482)</f>
        <v>0</v>
      </c>
      <c r="BX2479" s="2">
        <f t="shared" ref="BX2479" si="26386">BL2479*BS2479+BN2479*BS2482-BM2479*BT2479-BO2479*BT2482</f>
        <v>0</v>
      </c>
      <c r="BY2479" s="3">
        <f t="shared" ref="BY2479" si="26387">(BL2479*BT2479+BM2479*BS2479+BN2479*BT2482+BO2479*BS2482)</f>
        <v>-136075812.2936812</v>
      </c>
      <c r="BZ2479" s="20"/>
      <c r="CA2479" s="11">
        <v>1</v>
      </c>
      <c r="CB2479" s="12">
        <v>0</v>
      </c>
      <c r="CC2479" s="13">
        <v>0</v>
      </c>
      <c r="CD2479" s="14">
        <v>0</v>
      </c>
      <c r="CE2479" s="20"/>
      <c r="CF2479" s="1">
        <f t="shared" ref="CF2479" si="26388">BV2479*CA2479+BX2479*CA2482-BW2479*CB2479-BY2479*CB2482</f>
        <v>953212793.04891932</v>
      </c>
      <c r="CG2479" s="4">
        <f t="shared" ref="CG2479" si="26389">(BV2479*CB2479+BW2479*CA2479+BX2479*CB2482+BY2479*CA2482)</f>
        <v>0</v>
      </c>
      <c r="CH2479" s="2">
        <f t="shared" ref="CH2479" si="26390">BV2479*CC2479+BX2479*CC2482-BW2479*CD2479-BY2479*CD2482</f>
        <v>0</v>
      </c>
      <c r="CI2479" s="3">
        <f t="shared" ref="CI2479" si="26391">(BV2479*CD2479+BW2479*CC2479+BX2479*CD2482+BY2479*CC2482)</f>
        <v>-136075812.2936812</v>
      </c>
      <c r="CJ2479" s="28"/>
      <c r="CK2479" s="11">
        <v>1</v>
      </c>
      <c r="CL2479" s="12">
        <v>0</v>
      </c>
      <c r="CM2479" s="13">
        <v>0</v>
      </c>
      <c r="CN2479" s="14">
        <v>0</v>
      </c>
      <c r="CP2479" s="1">
        <f t="shared" ref="CP2479" si="26392">CF2479*CK2479+CH2479*CK2482-CG2479*CL2479-CI2479*CL2482</f>
        <v>953212793.04891932</v>
      </c>
      <c r="CQ2479" s="4">
        <f t="shared" ref="CQ2479" si="26393">(CF2479*CL2479+CG2479*CK2479+CH2479*CL2482+CI2479*CK2482)</f>
        <v>-136075812.2936812</v>
      </c>
      <c r="CR2479" s="2">
        <f t="shared" ref="CR2479" si="26394">CF2479*CM2479+CH2479*CM2482-CG2479*CN2479-CI2479*CN2482</f>
        <v>0</v>
      </c>
      <c r="CS2479" s="3">
        <f t="shared" ref="CS2479" si="26395">(CF2479*CN2479+CG2479*CM2479+CH2479*CN2482+CI2479*CM2482)</f>
        <v>-136075812.2936812</v>
      </c>
      <c r="CU2479" s="29">
        <f t="shared" ref="CU2479" si="26396">20*LOG(((1+$CL$4)/$CL$4)/((CP2479+CP2482)^2+(CQ2479+CQ2482)^2)^0.5)</f>
        <v>-190.64660582293442</v>
      </c>
      <c r="CW2479" s="53">
        <f t="shared" ref="CW2479" si="26397">((CP2479^2+CQ2479^2)^0.5)/((CP2482^2+CQ2482^2)^0.5)</f>
        <v>0.14275491609636609</v>
      </c>
    </row>
    <row r="2480" spans="1:101" ht="18" customHeight="1" thickBot="1">
      <c r="D2480" s="11"/>
      <c r="E2480" s="13"/>
      <c r="F2480" s="13"/>
      <c r="G2480" s="15"/>
      <c r="H2480" s="10"/>
      <c r="I2480" s="11"/>
      <c r="J2480" s="13"/>
      <c r="K2480" s="13"/>
      <c r="L2480" s="15"/>
      <c r="N2480" s="5"/>
      <c r="Q2480" s="6"/>
      <c r="S2480" s="11"/>
      <c r="T2480" s="13"/>
      <c r="U2480" s="13"/>
      <c r="V2480" s="15"/>
      <c r="W2480" s="20"/>
      <c r="X2480" s="5"/>
      <c r="AA2480" s="6"/>
      <c r="AB2480" s="20"/>
      <c r="AC2480" s="11"/>
      <c r="AD2480" s="13"/>
      <c r="AE2480" s="13"/>
      <c r="AF2480" s="15"/>
      <c r="AG2480" s="20"/>
      <c r="AH2480" s="5"/>
      <c r="AK2480" s="6"/>
      <c r="AL2480" s="20"/>
      <c r="AM2480" s="11"/>
      <c r="AN2480" s="13"/>
      <c r="AO2480" s="13"/>
      <c r="AP2480" s="15"/>
      <c r="AR2480" s="5"/>
      <c r="AU2480" s="6"/>
      <c r="AW2480" s="11"/>
      <c r="AX2480" s="13"/>
      <c r="AY2480" s="13"/>
      <c r="AZ2480" s="15"/>
      <c r="BA2480" s="20"/>
      <c r="BB2480" s="5"/>
      <c r="BE2480" s="6"/>
      <c r="BG2480" s="11"/>
      <c r="BH2480" s="13"/>
      <c r="BI2480" s="13"/>
      <c r="BJ2480" s="15"/>
      <c r="BL2480" s="5"/>
      <c r="BO2480" s="6"/>
      <c r="BQ2480" s="11"/>
      <c r="BR2480" s="13"/>
      <c r="BS2480" s="13"/>
      <c r="BT2480" s="15"/>
      <c r="BU2480" s="20"/>
      <c r="BV2480" s="5"/>
      <c r="BY2480" s="6"/>
      <c r="CA2480" s="11"/>
      <c r="CB2480" s="13"/>
      <c r="CC2480" s="13"/>
      <c r="CD2480" s="15"/>
      <c r="CF2480" s="5"/>
      <c r="CI2480" s="6"/>
      <c r="CK2480" s="11"/>
      <c r="CL2480" s="13"/>
      <c r="CM2480" s="13"/>
      <c r="CN2480" s="15"/>
      <c r="CP2480" s="5"/>
      <c r="CS2480" s="6"/>
      <c r="CW2480" s="54"/>
    </row>
    <row r="2481" spans="1:101" ht="18" customHeight="1" thickBot="1">
      <c r="D2481" s="11" t="s">
        <v>101</v>
      </c>
      <c r="E2481" s="13"/>
      <c r="F2481" s="13" t="s">
        <v>102</v>
      </c>
      <c r="G2481" s="15"/>
      <c r="H2481" s="10"/>
      <c r="I2481" s="11" t="s">
        <v>106</v>
      </c>
      <c r="J2481" s="13"/>
      <c r="K2481" s="13" t="s">
        <v>105</v>
      </c>
      <c r="L2481" s="15"/>
      <c r="N2481" s="194" t="s">
        <v>16</v>
      </c>
      <c r="O2481" s="195"/>
      <c r="P2481" s="196" t="s">
        <v>17</v>
      </c>
      <c r="Q2481" s="197"/>
      <c r="S2481" s="11" t="s">
        <v>4</v>
      </c>
      <c r="T2481" s="13"/>
      <c r="U2481" s="13" t="s">
        <v>5</v>
      </c>
      <c r="V2481" s="15"/>
      <c r="W2481" s="20"/>
      <c r="X2481" s="194" t="s">
        <v>111</v>
      </c>
      <c r="Y2481" s="195"/>
      <c r="Z2481" s="196" t="s">
        <v>110</v>
      </c>
      <c r="AA2481" s="197"/>
      <c r="AB2481" s="20"/>
      <c r="AC2481" s="11" t="s">
        <v>18</v>
      </c>
      <c r="AD2481" s="13"/>
      <c r="AE2481" s="13" t="s">
        <v>19</v>
      </c>
      <c r="AF2481" s="15"/>
      <c r="AG2481" s="20"/>
      <c r="AH2481" s="194" t="s">
        <v>114</v>
      </c>
      <c r="AI2481" s="195"/>
      <c r="AJ2481" s="196" t="s">
        <v>115</v>
      </c>
      <c r="AK2481" s="197"/>
      <c r="AL2481" s="20"/>
      <c r="AM2481" s="11" t="s">
        <v>138</v>
      </c>
      <c r="AN2481" s="13"/>
      <c r="AO2481" s="13" t="s">
        <v>137</v>
      </c>
      <c r="AP2481" s="15"/>
      <c r="AR2481" s="194" t="s">
        <v>117</v>
      </c>
      <c r="AS2481" s="195"/>
      <c r="AT2481" s="196" t="s">
        <v>118</v>
      </c>
      <c r="AU2481" s="197"/>
      <c r="AV2481" s="36"/>
      <c r="AW2481" s="11" t="s">
        <v>142</v>
      </c>
      <c r="AX2481" s="13"/>
      <c r="AY2481" s="13" t="s">
        <v>141</v>
      </c>
      <c r="AZ2481" s="15"/>
      <c r="BA2481" s="20"/>
      <c r="BB2481" s="194" t="s">
        <v>122</v>
      </c>
      <c r="BC2481" s="195"/>
      <c r="BD2481" s="196" t="s">
        <v>121</v>
      </c>
      <c r="BE2481" s="197"/>
      <c r="BF2481" s="36"/>
      <c r="BG2481" s="11" t="s">
        <v>145</v>
      </c>
      <c r="BH2481" s="13"/>
      <c r="BI2481" s="13" t="s">
        <v>146</v>
      </c>
      <c r="BJ2481" s="15"/>
      <c r="BK2481" s="36"/>
      <c r="BL2481" s="194" t="s">
        <v>125</v>
      </c>
      <c r="BM2481" s="195"/>
      <c r="BN2481" s="196" t="s">
        <v>126</v>
      </c>
      <c r="BO2481" s="197"/>
      <c r="BP2481" s="36"/>
      <c r="BQ2481" s="11" t="s">
        <v>150</v>
      </c>
      <c r="BR2481" s="13"/>
      <c r="BS2481" s="13" t="s">
        <v>149</v>
      </c>
      <c r="BT2481" s="15"/>
      <c r="BU2481" s="20"/>
      <c r="BV2481" s="194" t="s">
        <v>129</v>
      </c>
      <c r="BW2481" s="195"/>
      <c r="BX2481" s="196" t="s">
        <v>130</v>
      </c>
      <c r="BY2481" s="197"/>
      <c r="BZ2481" s="36"/>
      <c r="CA2481" s="11" t="s">
        <v>154</v>
      </c>
      <c r="CB2481" s="13"/>
      <c r="CC2481" s="13" t="s">
        <v>153</v>
      </c>
      <c r="CD2481" s="15"/>
      <c r="CE2481" s="36"/>
      <c r="CF2481" s="194" t="s">
        <v>134</v>
      </c>
      <c r="CG2481" s="195"/>
      <c r="CH2481" s="196" t="s">
        <v>133</v>
      </c>
      <c r="CI2481" s="197"/>
      <c r="CK2481" s="11" t="s">
        <v>159</v>
      </c>
      <c r="CL2481" s="13"/>
      <c r="CM2481" s="13" t="s">
        <v>158</v>
      </c>
      <c r="CN2481" s="15"/>
      <c r="CP2481" s="109" t="s">
        <v>161</v>
      </c>
      <c r="CQ2481" s="110"/>
      <c r="CR2481" s="111" t="s">
        <v>162</v>
      </c>
      <c r="CS2481" s="112"/>
      <c r="CU2481" s="38" t="s">
        <v>29</v>
      </c>
      <c r="CW2481" s="55" t="s">
        <v>47</v>
      </c>
    </row>
    <row r="2482" spans="1:101" ht="18" customHeight="1" thickTop="1" thickBot="1">
      <c r="D2482" s="16">
        <v>0</v>
      </c>
      <c r="E2482" s="17">
        <f t="shared" ref="E2482" si="26398">$B2479*$E$4</f>
        <v>7.0859759999999996</v>
      </c>
      <c r="F2482" s="18">
        <v>1</v>
      </c>
      <c r="G2482" s="19">
        <v>0</v>
      </c>
      <c r="H2482" s="10"/>
      <c r="I2482" s="16">
        <v>0</v>
      </c>
      <c r="J2482" s="17">
        <v>0</v>
      </c>
      <c r="K2482" s="18">
        <v>1</v>
      </c>
      <c r="L2482" s="19">
        <v>0</v>
      </c>
      <c r="N2482" s="1">
        <f t="shared" ref="N2482" si="26399">D2482*I2479+F2482*I2482-E2482*J2479-G2482*J2482</f>
        <v>0</v>
      </c>
      <c r="O2482" s="4">
        <f t="shared" ref="O2482" si="26400">(D2482*J2479+E2482*I2479+F2482*J2482+G2482*I2482)</f>
        <v>7.0859759999999996</v>
      </c>
      <c r="P2482" s="2">
        <f t="shared" ref="P2482" si="26401">D2482*K2479+F2482*K2482-E2482*L2479-G2482*L2482</f>
        <v>-86.974149362047996</v>
      </c>
      <c r="Q2482" s="3">
        <f t="shared" ref="Q2482" si="26402">(D2482*L2479+E2482*K2479+F2482*L2482+G2482*K2482)</f>
        <v>0</v>
      </c>
      <c r="S2482" s="16">
        <v>0</v>
      </c>
      <c r="T2482" s="17">
        <f t="shared" ref="T2482" si="26403">$B2479*$T$4</f>
        <v>15.698976</v>
      </c>
      <c r="U2482" s="18">
        <v>1</v>
      </c>
      <c r="V2482" s="19">
        <v>0</v>
      </c>
      <c r="W2482" s="20"/>
      <c r="X2482" s="1">
        <f t="shared" ref="X2482" si="26404">N2482*S2479+P2482*S2482-O2482*T2479-Q2482*T2482</f>
        <v>0</v>
      </c>
      <c r="Y2482" s="4">
        <f t="shared" ref="Y2482" si="26405">(N2482*T2479+O2482*S2479+P2482*T2482+Q2482*S2482)</f>
        <v>-1358.3191074552067</v>
      </c>
      <c r="Z2482" s="2">
        <f t="shared" ref="Z2482" si="26406">N2482*U2479+P2482*U2482-O2482*V2479-Q2482*V2482</f>
        <v>-86.974149362047996</v>
      </c>
      <c r="AA2482" s="3">
        <f t="shared" ref="AA2482" si="26407">(N2482*V2479+O2482*U2479+P2482*V2482+Q2482*U2482)</f>
        <v>0</v>
      </c>
      <c r="AB2482" s="20"/>
      <c r="AC2482" s="16">
        <v>0</v>
      </c>
      <c r="AD2482" s="17">
        <v>0</v>
      </c>
      <c r="AE2482" s="18">
        <v>1</v>
      </c>
      <c r="AF2482" s="19">
        <v>0</v>
      </c>
      <c r="AG2482" s="20"/>
      <c r="AH2482" s="1">
        <f t="shared" ref="AH2482" si="26408">X2482*AC2479+Z2482*AC2482-Y2482*AD2479-AA2482*AD2482</f>
        <v>0</v>
      </c>
      <c r="AI2482" s="4">
        <f t="shared" ref="AI2482" si="26409">(X2482*AD2479+Y2482*AC2479+Z2482*AD2482+AA2482*AC2482)</f>
        <v>-1358.3191074552067</v>
      </c>
      <c r="AJ2482" s="2">
        <f t="shared" ref="AJ2482" si="26410">X2482*AE2479+Z2482*AE2482-Y2482*AF2479-AA2482*AF2482</f>
        <v>20150.164479073861</v>
      </c>
      <c r="AK2482" s="3">
        <f t="shared" ref="AK2482" si="26411">(X2482*AF2479+Y2482*AE2479+Z2482*AF2482+AA2482*AE2482)</f>
        <v>0</v>
      </c>
      <c r="AL2482" s="20"/>
      <c r="AM2482" s="16">
        <v>0</v>
      </c>
      <c r="AN2482" s="17">
        <f t="shared" ref="AN2482" si="26412">$B2479*$AN$4</f>
        <v>16.580111999999996</v>
      </c>
      <c r="AO2482" s="18">
        <v>1</v>
      </c>
      <c r="AP2482" s="19">
        <v>0</v>
      </c>
      <c r="AR2482" s="1">
        <f t="shared" ref="AR2482" si="26413">AH2482*AM2479+AJ2482*AM2482-AI2482*AN2479-AK2482*AN2482</f>
        <v>0</v>
      </c>
      <c r="AS2482" s="4">
        <f t="shared" ref="AS2482" si="26414">(AH2482*AN2479+AI2482*AM2479+AJ2482*AN2482+AK2482*AM2482)</f>
        <v>332733.66477401101</v>
      </c>
      <c r="AT2482" s="2">
        <f t="shared" ref="AT2482" si="26415">AH2482*AO2479+AJ2482*AO2482-AI2482*AP2479-AK2482*AP2482</f>
        <v>20150.164479073861</v>
      </c>
      <c r="AU2482" s="3">
        <f t="shared" ref="AU2482" si="26416">(AH2482*AP2479+AI2482*AO2479+AJ2482*AP2482+AK2482*AO2482)</f>
        <v>0</v>
      </c>
      <c r="AV2482" s="20"/>
      <c r="AW2482" s="16">
        <v>0</v>
      </c>
      <c r="AX2482" s="17">
        <v>0</v>
      </c>
      <c r="AY2482" s="18">
        <v>1</v>
      </c>
      <c r="AZ2482" s="19">
        <v>0</v>
      </c>
      <c r="BA2482" s="20"/>
      <c r="BB2482" s="1">
        <f t="shared" ref="BB2482" si="26417">AR2482*AW2479+AT2482*AW2482-AS2482*AX2479-AU2482*AX2482</f>
        <v>0</v>
      </c>
      <c r="BC2482" s="4">
        <f t="shared" ref="BC2482" si="26418">(AR2482*AX2479+AS2482*AW2479+AT2482*AX2482+AU2482*AW2482)</f>
        <v>332733.66477401101</v>
      </c>
      <c r="BD2482" s="2">
        <f t="shared" ref="BD2482" si="26419">AR2482*AY2479+AT2482*AY2482-AS2482*AZ2479-AU2482*AZ2482</f>
        <v>-4937136.5757438866</v>
      </c>
      <c r="BE2482" s="3">
        <f t="shared" ref="BE2482" si="26420">(AR2482*AZ2479+AS2482*AY2479+AT2482*AZ2482+AU2482*AY2482)</f>
        <v>0</v>
      </c>
      <c r="BF2482" s="20"/>
      <c r="BG2482" s="16">
        <v>0</v>
      </c>
      <c r="BH2482" s="17">
        <f t="shared" ref="BH2482" si="26421">$B2479*$BH$4</f>
        <v>15.698976</v>
      </c>
      <c r="BI2482" s="18">
        <v>1</v>
      </c>
      <c r="BJ2482" s="19">
        <v>0</v>
      </c>
      <c r="BK2482" s="20"/>
      <c r="BL2482" s="1">
        <f t="shared" ref="BL2482" si="26422">BB2482*BG2479+BD2482*BG2482-BC2482*BH2479-BE2482*BH2482</f>
        <v>0</v>
      </c>
      <c r="BM2482" s="4">
        <f t="shared" ref="BM2482" si="26423">(BB2482*BH2479+BC2482*BG2479+BD2482*BH2482+BE2482*BG2482)</f>
        <v>-77175254.946551442</v>
      </c>
      <c r="BN2482" s="2">
        <f t="shared" ref="BN2482" si="26424">BB2482*BI2479+BD2482*BI2482-BC2482*BJ2479-BE2482*BJ2482</f>
        <v>-4937136.5757438866</v>
      </c>
      <c r="BO2482" s="3">
        <f t="shared" ref="BO2482" si="26425">(BB2482*BJ2479+BC2482*BI2479+BD2482*BJ2482+BE2482*BI2482)</f>
        <v>0</v>
      </c>
      <c r="BP2482" s="20"/>
      <c r="BQ2482" s="16">
        <v>0</v>
      </c>
      <c r="BR2482" s="17">
        <v>0</v>
      </c>
      <c r="BS2482" s="18">
        <v>1</v>
      </c>
      <c r="BT2482" s="19">
        <v>0</v>
      </c>
      <c r="BU2482" s="20"/>
      <c r="BV2482" s="1">
        <f t="shared" ref="BV2482" si="26426">BL2482*BQ2479+BN2482*BQ2482-BM2482*BR2479-BO2482*BR2482</f>
        <v>0</v>
      </c>
      <c r="BW2482" s="4">
        <f t="shared" ref="BW2482" si="26427">(BL2482*BR2479+BM2482*BQ2479+BN2482*BR2482+BO2482*BQ2482)</f>
        <v>-77175254.946551442</v>
      </c>
      <c r="BX2482" s="2">
        <f t="shared" ref="BX2482" si="26428">BL2482*BS2479+BN2482*BS2482-BM2482*BT2479-BO2482*BT2482</f>
        <v>953212793.04891896</v>
      </c>
      <c r="BY2482" s="3">
        <f t="shared" ref="BY2482" si="26429">(BL2482*BT2479+BM2482*BS2479+BN2482*BT2482+BO2482*BS2482)</f>
        <v>0</v>
      </c>
      <c r="BZ2482" s="20"/>
      <c r="CA2482" s="16">
        <v>0</v>
      </c>
      <c r="CB2482" s="17">
        <f t="shared" ref="CB2482" si="26430">$B2479*$CB$4</f>
        <v>7.0859759999999996</v>
      </c>
      <c r="CC2482" s="18">
        <v>1</v>
      </c>
      <c r="CD2482" s="19">
        <v>0</v>
      </c>
      <c r="CE2482" s="20"/>
      <c r="CF2482" s="1">
        <f t="shared" ref="CF2482" si="26431">BV2482*CA2479+BX2482*CA2482-BW2482*CB2479-BY2482*CB2482</f>
        <v>0</v>
      </c>
      <c r="CG2482" s="4">
        <f t="shared" ref="CG2482" si="26432">(BV2482*CB2479+BW2482*CA2479+BX2482*CB2482+BY2482*CA2482)</f>
        <v>6677267719.4910545</v>
      </c>
      <c r="CH2482" s="2">
        <f t="shared" ref="CH2482" si="26433">BV2482*CC2479+BX2482*CC2482-BW2482*CD2479-BY2482*CD2482</f>
        <v>953212793.04891896</v>
      </c>
      <c r="CI2482" s="3">
        <f t="shared" ref="CI2482" si="26434">(BV2482*CD2479+BW2482*CC2479+BX2482*CD2482+BY2482*CC2482)</f>
        <v>0</v>
      </c>
      <c r="CK2482" s="16">
        <f t="shared" ref="CK2482" si="26435">1/$CL$4</f>
        <v>1</v>
      </c>
      <c r="CL2482" s="17">
        <v>0</v>
      </c>
      <c r="CM2482" s="18">
        <v>1</v>
      </c>
      <c r="CN2482" s="19">
        <v>0</v>
      </c>
      <c r="CP2482" s="1">
        <f t="shared" ref="CP2482" si="26436">CF2482*CK2479+CH2482*CK2482-CG2482*CL2479-CI2482*CL2482</f>
        <v>953212793.04891896</v>
      </c>
      <c r="CQ2482" s="4">
        <f t="shared" ref="CQ2482" si="26437">(CF2482*CL2479+CG2482*CK2479+CH2482*CL2482+CI2482*CK2482)</f>
        <v>6677267719.4910545</v>
      </c>
      <c r="CR2482" s="2">
        <f t="shared" ref="CR2482" si="26438">CF2482*CM2479+CH2482*CM2482-CG2482*CN2479-CI2482*CN2482</f>
        <v>953212793.04891896</v>
      </c>
      <c r="CS2482" s="3">
        <f t="shared" ref="CS2482" si="26439">(CF2482*CN2479+CG2482*CM2479+CH2482*CN2482+CI2482*CM2482)</f>
        <v>0</v>
      </c>
      <c r="CU2482" s="39">
        <f t="shared" ref="CU2482" si="26440">(180/PI())*ATAN(-1*(CQ2479/CP2479))</f>
        <v>8.1243622533174253</v>
      </c>
      <c r="CW2482" s="56">
        <f t="shared" ref="CW2482" si="26441">20*LOG(((1-(10^(CU2479/20)^2)*(1-((1-CW2479)/(1+CW2479))^2))^0.5))</f>
        <v>0</v>
      </c>
    </row>
    <row r="2483" spans="1:101" ht="18" customHeight="1"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30"/>
      <c r="AC2483" s="20"/>
      <c r="AD2483" s="20"/>
      <c r="AE2483" s="20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</row>
    <row r="2484" spans="1:101" ht="18" customHeight="1"/>
    <row r="2485" spans="1:101" ht="18" customHeight="1" thickBot="1">
      <c r="A2485" s="23"/>
      <c r="B2485" s="23"/>
      <c r="C2485" s="23"/>
      <c r="D2485" s="20" t="s">
        <v>6</v>
      </c>
      <c r="E2485" s="20"/>
      <c r="F2485" s="20"/>
      <c r="G2485" s="20"/>
      <c r="H2485" s="20"/>
      <c r="I2485" s="20" t="s">
        <v>7</v>
      </c>
      <c r="J2485" s="20"/>
      <c r="K2485" s="20"/>
      <c r="L2485" s="20"/>
      <c r="M2485" s="23"/>
      <c r="N2485" s="23"/>
      <c r="O2485" s="24" t="s">
        <v>8</v>
      </c>
      <c r="P2485" s="23"/>
      <c r="Q2485" s="23"/>
      <c r="R2485" s="23"/>
      <c r="S2485" s="20"/>
      <c r="T2485" s="20" t="s">
        <v>9</v>
      </c>
      <c r="U2485" s="23"/>
      <c r="V2485" s="23"/>
      <c r="W2485" s="23"/>
      <c r="X2485" s="23"/>
      <c r="Y2485" s="24" t="s">
        <v>10</v>
      </c>
      <c r="Z2485" s="23"/>
      <c r="AA2485" s="23"/>
      <c r="AB2485" s="23"/>
      <c r="AC2485" s="24" t="s">
        <v>11</v>
      </c>
      <c r="AD2485" s="20"/>
      <c r="AE2485" s="20"/>
      <c r="AF2485" s="20"/>
      <c r="AG2485" s="20"/>
      <c r="AH2485" s="23"/>
      <c r="AI2485" s="24" t="s">
        <v>12</v>
      </c>
      <c r="AJ2485" s="23"/>
      <c r="AK2485" s="23"/>
      <c r="AL2485" s="20"/>
      <c r="AM2485" s="24" t="s">
        <v>21</v>
      </c>
      <c r="AN2485" s="20"/>
      <c r="AO2485" s="23"/>
      <c r="AP2485" s="23"/>
      <c r="AQ2485" s="23"/>
      <c r="AR2485" s="23"/>
      <c r="AS2485" s="24" t="s">
        <v>87</v>
      </c>
      <c r="AT2485" s="23"/>
      <c r="AU2485" s="23"/>
      <c r="AV2485" s="23"/>
      <c r="AW2485" s="24" t="s">
        <v>22</v>
      </c>
      <c r="AX2485" s="20"/>
      <c r="AY2485" s="20"/>
      <c r="AZ2485" s="20"/>
      <c r="BA2485" s="20"/>
      <c r="BB2485" s="23"/>
      <c r="BC2485" s="24" t="s">
        <v>13</v>
      </c>
      <c r="BD2485" s="23"/>
      <c r="BE2485" s="23"/>
      <c r="BF2485" s="23"/>
      <c r="BG2485" s="24" t="s">
        <v>23</v>
      </c>
      <c r="BH2485" s="20"/>
      <c r="BI2485" s="23"/>
      <c r="BJ2485" s="23"/>
      <c r="BK2485" s="23"/>
      <c r="BL2485" s="23"/>
      <c r="BM2485" s="24" t="s">
        <v>24</v>
      </c>
      <c r="BN2485" s="23"/>
      <c r="BO2485" s="23"/>
      <c r="BP2485" s="23"/>
      <c r="BQ2485" s="24" t="s">
        <v>22</v>
      </c>
      <c r="BR2485" s="20"/>
      <c r="BS2485" s="20"/>
      <c r="BT2485" s="20"/>
      <c r="BU2485" s="20"/>
      <c r="BV2485" s="23"/>
      <c r="BW2485" s="24" t="s">
        <v>25</v>
      </c>
      <c r="BX2485" s="23"/>
      <c r="BY2485" s="23"/>
      <c r="BZ2485" s="23"/>
      <c r="CA2485" s="24" t="s">
        <v>23</v>
      </c>
      <c r="CB2485" s="20"/>
      <c r="CC2485" s="23"/>
      <c r="CD2485" s="23"/>
      <c r="CE2485" s="23"/>
      <c r="CF2485" s="23"/>
      <c r="CG2485" s="24" t="s">
        <v>88</v>
      </c>
      <c r="CH2485" s="23"/>
      <c r="CI2485" s="23"/>
      <c r="CJ2485" s="23"/>
      <c r="CK2485" s="24" t="s">
        <v>155</v>
      </c>
      <c r="CL2485" s="24"/>
      <c r="CM2485" s="23"/>
      <c r="CN2485" s="23"/>
      <c r="CO2485" s="23"/>
      <c r="CP2485" s="23"/>
      <c r="CQ2485" s="24" t="s">
        <v>89</v>
      </c>
      <c r="CR2485" s="23"/>
      <c r="CS2485" s="23"/>
    </row>
    <row r="2486" spans="1:101" ht="18" customHeight="1" thickBot="1">
      <c r="A2486" s="23"/>
      <c r="B2486" s="33"/>
      <c r="C2486" s="23"/>
      <c r="D2486" s="7" t="s">
        <v>99</v>
      </c>
      <c r="E2486" s="8"/>
      <c r="F2486" s="8" t="s">
        <v>100</v>
      </c>
      <c r="G2486" s="9"/>
      <c r="H2486" s="10"/>
      <c r="I2486" s="7" t="s">
        <v>103</v>
      </c>
      <c r="J2486" s="8"/>
      <c r="K2486" s="8" t="s">
        <v>104</v>
      </c>
      <c r="L2486" s="9"/>
      <c r="M2486" s="23"/>
      <c r="N2486" s="194" t="s">
        <v>74</v>
      </c>
      <c r="O2486" s="195"/>
      <c r="P2486" s="196" t="s">
        <v>75</v>
      </c>
      <c r="Q2486" s="197"/>
      <c r="R2486" s="23"/>
      <c r="S2486" s="7" t="s">
        <v>2</v>
      </c>
      <c r="T2486" s="8"/>
      <c r="U2486" s="8" t="s">
        <v>3</v>
      </c>
      <c r="V2486" s="9"/>
      <c r="W2486" s="20"/>
      <c r="X2486" s="194" t="s">
        <v>108</v>
      </c>
      <c r="Y2486" s="195"/>
      <c r="Z2486" s="196" t="s">
        <v>109</v>
      </c>
      <c r="AA2486" s="197"/>
      <c r="AB2486" s="20"/>
      <c r="AC2486" s="7" t="s">
        <v>107</v>
      </c>
      <c r="AD2486" s="8"/>
      <c r="AE2486" s="8" t="s">
        <v>14</v>
      </c>
      <c r="AF2486" s="9"/>
      <c r="AG2486" s="20"/>
      <c r="AH2486" s="194" t="s">
        <v>112</v>
      </c>
      <c r="AI2486" s="195"/>
      <c r="AJ2486" s="196" t="s">
        <v>113</v>
      </c>
      <c r="AK2486" s="197"/>
      <c r="AL2486" s="20"/>
      <c r="AM2486" s="106" t="s">
        <v>135</v>
      </c>
      <c r="AN2486" s="107"/>
      <c r="AO2486" s="107" t="s">
        <v>136</v>
      </c>
      <c r="AP2486" s="108"/>
      <c r="AQ2486" s="23"/>
      <c r="AR2486" s="194" t="s">
        <v>116</v>
      </c>
      <c r="AS2486" s="195"/>
      <c r="AT2486" s="196" t="s">
        <v>0</v>
      </c>
      <c r="AU2486" s="197"/>
      <c r="AV2486" s="36"/>
      <c r="AW2486" s="7" t="s">
        <v>139</v>
      </c>
      <c r="AX2486" s="8"/>
      <c r="AY2486" s="8" t="s">
        <v>140</v>
      </c>
      <c r="AZ2486" s="9"/>
      <c r="BA2486" s="20"/>
      <c r="BB2486" s="194" t="s">
        <v>119</v>
      </c>
      <c r="BC2486" s="195"/>
      <c r="BD2486" s="196" t="s">
        <v>120</v>
      </c>
      <c r="BE2486" s="197"/>
      <c r="BF2486" s="36"/>
      <c r="BG2486" s="190" t="s">
        <v>143</v>
      </c>
      <c r="BH2486" s="191"/>
      <c r="BI2486" s="192" t="s">
        <v>144</v>
      </c>
      <c r="BJ2486" s="193"/>
      <c r="BK2486" s="36"/>
      <c r="BL2486" s="194" t="s">
        <v>123</v>
      </c>
      <c r="BM2486" s="195"/>
      <c r="BN2486" s="196" t="s">
        <v>124</v>
      </c>
      <c r="BO2486" s="197"/>
      <c r="BP2486" s="36"/>
      <c r="BQ2486" s="7" t="s">
        <v>147</v>
      </c>
      <c r="BR2486" s="8"/>
      <c r="BS2486" s="8" t="s">
        <v>148</v>
      </c>
      <c r="BT2486" s="9"/>
      <c r="BU2486" s="20"/>
      <c r="BV2486" s="194" t="s">
        <v>127</v>
      </c>
      <c r="BW2486" s="195"/>
      <c r="BX2486" s="196" t="s">
        <v>128</v>
      </c>
      <c r="BY2486" s="197"/>
      <c r="BZ2486" s="36"/>
      <c r="CA2486" s="7" t="s">
        <v>151</v>
      </c>
      <c r="CB2486" s="8"/>
      <c r="CC2486" s="8" t="s">
        <v>152</v>
      </c>
      <c r="CD2486" s="9"/>
      <c r="CE2486" s="36"/>
      <c r="CF2486" s="194" t="s">
        <v>131</v>
      </c>
      <c r="CG2486" s="195"/>
      <c r="CH2486" s="196" t="s">
        <v>132</v>
      </c>
      <c r="CI2486" s="197"/>
      <c r="CJ2486" s="23"/>
      <c r="CK2486" s="7" t="s">
        <v>156</v>
      </c>
      <c r="CL2486" s="8"/>
      <c r="CM2486" s="8" t="s">
        <v>157</v>
      </c>
      <c r="CN2486" s="9"/>
      <c r="CO2486" s="23"/>
      <c r="CP2486" s="194" t="s">
        <v>160</v>
      </c>
      <c r="CQ2486" s="195"/>
      <c r="CR2486" s="196" t="s">
        <v>132</v>
      </c>
      <c r="CS2486" s="197"/>
      <c r="CU2486" s="26" t="s">
        <v>15</v>
      </c>
      <c r="CW2486" s="52" t="s">
        <v>46</v>
      </c>
    </row>
    <row r="2487" spans="1:101" ht="18" customHeight="1" thickTop="1" thickBot="1">
      <c r="B2487" s="34">
        <v>8.8000000000000007</v>
      </c>
      <c r="D2487" s="11">
        <v>1</v>
      </c>
      <c r="E2487" s="12">
        <v>0</v>
      </c>
      <c r="F2487" s="13">
        <v>0</v>
      </c>
      <c r="G2487" s="14">
        <v>0</v>
      </c>
      <c r="H2487" s="10"/>
      <c r="I2487" s="11">
        <v>1</v>
      </c>
      <c r="J2487" s="12">
        <v>0</v>
      </c>
      <c r="K2487" s="13">
        <v>0</v>
      </c>
      <c r="L2487" s="40">
        <f t="shared" ref="L2487" si="26442">$B2487*$J$4</f>
        <v>12.557952000000002</v>
      </c>
      <c r="N2487" s="1">
        <f t="shared" ref="N2487" si="26443">D2487*I2487+F2487*I2490-E2487*J2487-G2487*J2490</f>
        <v>1</v>
      </c>
      <c r="O2487" s="4">
        <f t="shared" ref="O2487" si="26444">(D2487*J2487+E2487*I2487+F2487*J2490+G2487*I2490)</f>
        <v>0</v>
      </c>
      <c r="P2487" s="2">
        <f t="shared" ref="P2487" si="26445">D2487*K2487+F2487*K2490-E2487*L2487-G2487*L2490</f>
        <v>0</v>
      </c>
      <c r="Q2487" s="3">
        <f t="shared" ref="Q2487" si="26446">(D2487*L2487+E2487*K2487+F2487*L2490+G2487*K2490)</f>
        <v>12.557952000000002</v>
      </c>
      <c r="S2487" s="11">
        <v>1</v>
      </c>
      <c r="T2487" s="12">
        <v>0</v>
      </c>
      <c r="U2487" s="13">
        <v>0</v>
      </c>
      <c r="V2487" s="13">
        <v>0</v>
      </c>
      <c r="W2487" s="20"/>
      <c r="X2487" s="1">
        <f t="shared" ref="X2487" si="26447">N2487*S2487+P2487*S2490-O2487*T2487-Q2487*T2490</f>
        <v>-198.41304437964806</v>
      </c>
      <c r="Y2487" s="4">
        <f t="shared" ref="Y2487" si="26448">(N2487*T2487+O2487*S2487+P2487*T2490+Q2487*S2490)</f>
        <v>0</v>
      </c>
      <c r="Z2487" s="2">
        <f t="shared" ref="Z2487" si="26449">N2487*U2487+P2487*U2490-O2487*V2487-Q2487*V2490</f>
        <v>0</v>
      </c>
      <c r="AA2487" s="3">
        <f t="shared" ref="AA2487" si="26450">(N2487*V2487+O2487*U2487+P2487*V2490+Q2487*U2490)</f>
        <v>12.557952000000002</v>
      </c>
      <c r="AB2487" s="20"/>
      <c r="AC2487" s="11">
        <v>1</v>
      </c>
      <c r="AD2487" s="12">
        <v>0</v>
      </c>
      <c r="AE2487" s="13">
        <v>0</v>
      </c>
      <c r="AF2487" s="40">
        <f t="shared" ref="AF2487" si="26451">$B2487*$AD$4</f>
        <v>15.069912000000002</v>
      </c>
      <c r="AG2487" s="20"/>
      <c r="AH2487" s="1">
        <f t="shared" ref="AH2487" si="26452">X2487*AC2487+Z2487*AC2490-Y2487*AD2487-AA2487*AD2490</f>
        <v>-198.41304437964806</v>
      </c>
      <c r="AI2487" s="4">
        <f t="shared" ref="AI2487" si="26453">(X2487*AD2487+Y2487*AC2487+Z2487*AD2490+AA2487*AC2490)</f>
        <v>0</v>
      </c>
      <c r="AJ2487" s="2">
        <f t="shared" ref="AJ2487" si="26454">X2487*AE2487+Z2487*AE2490-Y2487*AF2487-AA2487*AF2490</f>
        <v>0</v>
      </c>
      <c r="AK2487" s="3">
        <f t="shared" ref="AK2487" si="26455">(X2487*AF2487+Y2487*AE2487+Z2487*AF2490+AA2487*AE2490)</f>
        <v>-2977.5091664533911</v>
      </c>
      <c r="AL2487" s="20"/>
      <c r="AM2487" s="11">
        <v>1</v>
      </c>
      <c r="AN2487" s="12">
        <v>0</v>
      </c>
      <c r="AO2487" s="13">
        <v>0</v>
      </c>
      <c r="AP2487" s="14">
        <v>0</v>
      </c>
      <c r="AR2487" s="1">
        <f t="shared" ref="AR2487" si="26456">AH2487*AM2487+AJ2487*AM2490-AI2487*AN2487-AK2487*AN2490</f>
        <v>49736.464203350246</v>
      </c>
      <c r="AS2487" s="4">
        <f t="shared" ref="AS2487" si="26457">(AH2487*AN2487+AI2487*AM2487+AJ2487*AN2490+AK2487*AM2490)</f>
        <v>0</v>
      </c>
      <c r="AT2487" s="2">
        <f t="shared" ref="AT2487" si="26458">AH2487*AO2487+AJ2487*AO2490-AI2487*AP2487-AK2487*AP2490</f>
        <v>0</v>
      </c>
      <c r="AU2487" s="3">
        <f t="shared" ref="AU2487" si="26459">(AH2487*AP2487+AI2487*AO2487+AJ2487*AP2490+AK2487*AO2490)</f>
        <v>-2977.5091664533911</v>
      </c>
      <c r="AV2487" s="20"/>
      <c r="AW2487" s="11">
        <v>1</v>
      </c>
      <c r="AX2487" s="12">
        <v>0</v>
      </c>
      <c r="AY2487" s="13">
        <v>0</v>
      </c>
      <c r="AZ2487" s="40">
        <f t="shared" ref="AZ2487" si="26460">$B2487*$AX$4</f>
        <v>15.069912000000002</v>
      </c>
      <c r="BA2487" s="20"/>
      <c r="BB2487" s="1">
        <f t="shared" ref="BB2487" si="26461">AR2487*AW2487+AT2487*AW2490-AS2487*AX2487-AU2487*AX2490</f>
        <v>49736.464203350246</v>
      </c>
      <c r="BC2487" s="4">
        <f t="shared" ref="BC2487" si="26462">(AR2487*AX2487+AS2487*AW2487+AT2487*AX2490+AU2487*AW2490)</f>
        <v>0</v>
      </c>
      <c r="BD2487" s="2">
        <f t="shared" ref="BD2487" si="26463">AR2487*AY2487+AT2487*AY2490-AS2487*AZ2487-AU2487*AZ2490</f>
        <v>0</v>
      </c>
      <c r="BE2487" s="3">
        <f t="shared" ref="BE2487" si="26464">(AR2487*AZ2487+AS2487*AY2487+AT2487*AZ2490+AU2487*AY2490)</f>
        <v>746546.62956918508</v>
      </c>
      <c r="BF2487" s="20"/>
      <c r="BG2487" s="11">
        <v>1</v>
      </c>
      <c r="BH2487" s="12">
        <v>0</v>
      </c>
      <c r="BI2487" s="13">
        <v>0</v>
      </c>
      <c r="BJ2487" s="14">
        <v>0</v>
      </c>
      <c r="BK2487" s="20"/>
      <c r="BL2487" s="1">
        <f t="shared" ref="BL2487" si="26465">BB2487*BG2487+BD2487*BG2490-BC2487*BH2487-BE2487*BH2490</f>
        <v>-11804994.002496678</v>
      </c>
      <c r="BM2487" s="4">
        <f t="shared" ref="BM2487" si="26466">(BB2487*BH2487+BC2487*BG2487+BD2487*BH2490+BE2487*BG2490)</f>
        <v>0</v>
      </c>
      <c r="BN2487" s="2">
        <f t="shared" ref="BN2487" si="26467">BB2487*BI2487+BD2487*BI2490-BC2487*BJ2487-BE2487*BJ2490</f>
        <v>0</v>
      </c>
      <c r="BO2487" s="3">
        <f t="shared" ref="BO2487" si="26468">(BB2487*BJ2487+BC2487*BI2487+BD2487*BJ2490+BE2487*BI2490)</f>
        <v>746546.62956918508</v>
      </c>
      <c r="BP2487" s="20"/>
      <c r="BQ2487" s="11">
        <v>1</v>
      </c>
      <c r="BR2487" s="12">
        <v>0</v>
      </c>
      <c r="BS2487" s="13">
        <v>0</v>
      </c>
      <c r="BT2487" s="40">
        <f t="shared" ref="BT2487" si="26469">$B2487*BR$4</f>
        <v>12.557952000000002</v>
      </c>
      <c r="BU2487" s="20"/>
      <c r="BV2487" s="1">
        <f t="shared" ref="BV2487" si="26470">BL2487*BQ2487+BN2487*BQ2490-BM2487*BR2487-BO2487*BR2490</f>
        <v>-11804994.002496678</v>
      </c>
      <c r="BW2487" s="4">
        <f t="shared" ref="BW2487" si="26471">(BL2487*BR2487+BM2487*BQ2487+BN2487*BR2490+BO2487*BQ2490)</f>
        <v>0</v>
      </c>
      <c r="BX2487" s="2">
        <f t="shared" ref="BX2487" si="26472">BL2487*BS2487+BN2487*BS2490-BM2487*BT2487-BO2487*BT2490</f>
        <v>0</v>
      </c>
      <c r="BY2487" s="3">
        <f t="shared" ref="BY2487" si="26473">(BL2487*BT2487+BM2487*BS2487+BN2487*BT2490+BO2487*BS2490)</f>
        <v>-147500001.41407201</v>
      </c>
      <c r="BZ2487" s="20"/>
      <c r="CA2487" s="11">
        <v>1</v>
      </c>
      <c r="CB2487" s="12">
        <v>0</v>
      </c>
      <c r="CC2487" s="13">
        <v>0</v>
      </c>
      <c r="CD2487" s="14">
        <v>0</v>
      </c>
      <c r="CE2487" s="20"/>
      <c r="CF2487" s="1">
        <f t="shared" ref="CF2487" si="26474">BV2487*CA2487+BX2487*CA2490-BW2487*CB2487-BY2487*CB2490</f>
        <v>1045390056.1327569</v>
      </c>
      <c r="CG2487" s="4">
        <f t="shared" ref="CG2487" si="26475">(BV2487*CB2487+BW2487*CA2487+BX2487*CB2490+BY2487*CA2490)</f>
        <v>0</v>
      </c>
      <c r="CH2487" s="2">
        <f t="shared" ref="CH2487" si="26476">BV2487*CC2487+BX2487*CC2490-BW2487*CD2487-BY2487*CD2490</f>
        <v>0</v>
      </c>
      <c r="CI2487" s="3">
        <f t="shared" ref="CI2487" si="26477">(BV2487*CD2487+BW2487*CC2487+BX2487*CD2490+BY2487*CC2490)</f>
        <v>-147500001.41407201</v>
      </c>
      <c r="CJ2487" s="28"/>
      <c r="CK2487" s="11">
        <v>1</v>
      </c>
      <c r="CL2487" s="12">
        <v>0</v>
      </c>
      <c r="CM2487" s="13">
        <v>0</v>
      </c>
      <c r="CN2487" s="14">
        <v>0</v>
      </c>
      <c r="CP2487" s="1">
        <f t="shared" ref="CP2487" si="26478">CF2487*CK2487+CH2487*CK2490-CG2487*CL2487-CI2487*CL2490</f>
        <v>1045390056.1327569</v>
      </c>
      <c r="CQ2487" s="4">
        <f t="shared" ref="CQ2487" si="26479">(CF2487*CL2487+CG2487*CK2487+CH2487*CL2490+CI2487*CK2490)</f>
        <v>-147500001.41407201</v>
      </c>
      <c r="CR2487" s="2">
        <f t="shared" ref="CR2487" si="26480">CF2487*CM2487+CH2487*CM2490-CG2487*CN2487-CI2487*CN2490</f>
        <v>0</v>
      </c>
      <c r="CS2487" s="3">
        <f t="shared" ref="CS2487" si="26481">(CF2487*CN2487+CG2487*CM2487+CH2487*CN2490+CI2487*CM2490)</f>
        <v>-147500001.41407201</v>
      </c>
      <c r="CU2487" s="29">
        <f t="shared" ref="CU2487" si="26482">20*LOG(((1+$CL$4)/$CL$4)/((CP2487+CP2490)^2+(CQ2487+CQ2490)^2)^0.5)</f>
        <v>-191.54591403081241</v>
      </c>
      <c r="CW2487" s="53">
        <f t="shared" ref="CW2487" si="26483">((CP2487^2+CQ2487^2)^0.5)/((CP2490^2+CQ2490^2)^0.5)</f>
        <v>0.14109566142203725</v>
      </c>
    </row>
    <row r="2488" spans="1:101" ht="18" customHeight="1" thickBot="1">
      <c r="D2488" s="11"/>
      <c r="E2488" s="13"/>
      <c r="F2488" s="13"/>
      <c r="G2488" s="15"/>
      <c r="H2488" s="10"/>
      <c r="I2488" s="11"/>
      <c r="J2488" s="13"/>
      <c r="K2488" s="13"/>
      <c r="L2488" s="15"/>
      <c r="N2488" s="5"/>
      <c r="Q2488" s="6"/>
      <c r="S2488" s="11"/>
      <c r="T2488" s="13"/>
      <c r="U2488" s="13"/>
      <c r="V2488" s="15"/>
      <c r="W2488" s="20"/>
      <c r="X2488" s="5"/>
      <c r="AA2488" s="6"/>
      <c r="AB2488" s="20"/>
      <c r="AC2488" s="11"/>
      <c r="AD2488" s="13"/>
      <c r="AE2488" s="13"/>
      <c r="AF2488" s="15"/>
      <c r="AG2488" s="20"/>
      <c r="AH2488" s="5"/>
      <c r="AK2488" s="6"/>
      <c r="AL2488" s="20"/>
      <c r="AM2488" s="11"/>
      <c r="AN2488" s="13"/>
      <c r="AO2488" s="13"/>
      <c r="AP2488" s="15"/>
      <c r="AR2488" s="5"/>
      <c r="AU2488" s="6"/>
      <c r="AW2488" s="11"/>
      <c r="AX2488" s="13"/>
      <c r="AY2488" s="13"/>
      <c r="AZ2488" s="15"/>
      <c r="BA2488" s="20"/>
      <c r="BB2488" s="5"/>
      <c r="BE2488" s="6"/>
      <c r="BG2488" s="11"/>
      <c r="BH2488" s="13"/>
      <c r="BI2488" s="13"/>
      <c r="BJ2488" s="15"/>
      <c r="BL2488" s="5"/>
      <c r="BO2488" s="6"/>
      <c r="BQ2488" s="11"/>
      <c r="BR2488" s="13"/>
      <c r="BS2488" s="13"/>
      <c r="BT2488" s="15"/>
      <c r="BU2488" s="20"/>
      <c r="BV2488" s="5"/>
      <c r="BY2488" s="6"/>
      <c r="CA2488" s="11"/>
      <c r="CB2488" s="13"/>
      <c r="CC2488" s="13"/>
      <c r="CD2488" s="15"/>
      <c r="CF2488" s="5"/>
      <c r="CI2488" s="6"/>
      <c r="CK2488" s="11"/>
      <c r="CL2488" s="13"/>
      <c r="CM2488" s="13"/>
      <c r="CN2488" s="15"/>
      <c r="CP2488" s="5"/>
      <c r="CS2488" s="6"/>
      <c r="CW2488" s="54"/>
    </row>
    <row r="2489" spans="1:101" ht="18" customHeight="1" thickBot="1">
      <c r="D2489" s="11" t="s">
        <v>101</v>
      </c>
      <c r="E2489" s="13"/>
      <c r="F2489" s="13" t="s">
        <v>102</v>
      </c>
      <c r="G2489" s="15"/>
      <c r="H2489" s="10"/>
      <c r="I2489" s="11" t="s">
        <v>106</v>
      </c>
      <c r="J2489" s="13"/>
      <c r="K2489" s="13" t="s">
        <v>105</v>
      </c>
      <c r="L2489" s="15"/>
      <c r="N2489" s="194" t="s">
        <v>16</v>
      </c>
      <c r="O2489" s="195"/>
      <c r="P2489" s="196" t="s">
        <v>17</v>
      </c>
      <c r="Q2489" s="197"/>
      <c r="S2489" s="11" t="s">
        <v>4</v>
      </c>
      <c r="T2489" s="13"/>
      <c r="U2489" s="13" t="s">
        <v>5</v>
      </c>
      <c r="V2489" s="15"/>
      <c r="W2489" s="20"/>
      <c r="X2489" s="194" t="s">
        <v>111</v>
      </c>
      <c r="Y2489" s="195"/>
      <c r="Z2489" s="196" t="s">
        <v>110</v>
      </c>
      <c r="AA2489" s="197"/>
      <c r="AB2489" s="20"/>
      <c r="AC2489" s="11" t="s">
        <v>18</v>
      </c>
      <c r="AD2489" s="13"/>
      <c r="AE2489" s="13" t="s">
        <v>19</v>
      </c>
      <c r="AF2489" s="15"/>
      <c r="AG2489" s="20"/>
      <c r="AH2489" s="194" t="s">
        <v>114</v>
      </c>
      <c r="AI2489" s="195"/>
      <c r="AJ2489" s="196" t="s">
        <v>115</v>
      </c>
      <c r="AK2489" s="197"/>
      <c r="AL2489" s="20"/>
      <c r="AM2489" s="11" t="s">
        <v>138</v>
      </c>
      <c r="AN2489" s="13"/>
      <c r="AO2489" s="13" t="s">
        <v>137</v>
      </c>
      <c r="AP2489" s="15"/>
      <c r="AR2489" s="194" t="s">
        <v>117</v>
      </c>
      <c r="AS2489" s="195"/>
      <c r="AT2489" s="196" t="s">
        <v>118</v>
      </c>
      <c r="AU2489" s="197"/>
      <c r="AV2489" s="36"/>
      <c r="AW2489" s="11" t="s">
        <v>142</v>
      </c>
      <c r="AX2489" s="13"/>
      <c r="AY2489" s="13" t="s">
        <v>141</v>
      </c>
      <c r="AZ2489" s="15"/>
      <c r="BA2489" s="20"/>
      <c r="BB2489" s="194" t="s">
        <v>122</v>
      </c>
      <c r="BC2489" s="195"/>
      <c r="BD2489" s="196" t="s">
        <v>121</v>
      </c>
      <c r="BE2489" s="197"/>
      <c r="BF2489" s="36"/>
      <c r="BG2489" s="11" t="s">
        <v>145</v>
      </c>
      <c r="BH2489" s="13"/>
      <c r="BI2489" s="13" t="s">
        <v>146</v>
      </c>
      <c r="BJ2489" s="15"/>
      <c r="BK2489" s="36"/>
      <c r="BL2489" s="194" t="s">
        <v>125</v>
      </c>
      <c r="BM2489" s="195"/>
      <c r="BN2489" s="196" t="s">
        <v>126</v>
      </c>
      <c r="BO2489" s="197"/>
      <c r="BP2489" s="36"/>
      <c r="BQ2489" s="11" t="s">
        <v>150</v>
      </c>
      <c r="BR2489" s="13"/>
      <c r="BS2489" s="13" t="s">
        <v>149</v>
      </c>
      <c r="BT2489" s="15"/>
      <c r="BU2489" s="20"/>
      <c r="BV2489" s="194" t="s">
        <v>129</v>
      </c>
      <c r="BW2489" s="195"/>
      <c r="BX2489" s="196" t="s">
        <v>130</v>
      </c>
      <c r="BY2489" s="197"/>
      <c r="BZ2489" s="36"/>
      <c r="CA2489" s="11" t="s">
        <v>154</v>
      </c>
      <c r="CB2489" s="13"/>
      <c r="CC2489" s="13" t="s">
        <v>153</v>
      </c>
      <c r="CD2489" s="15"/>
      <c r="CE2489" s="36"/>
      <c r="CF2489" s="194" t="s">
        <v>134</v>
      </c>
      <c r="CG2489" s="195"/>
      <c r="CH2489" s="196" t="s">
        <v>133</v>
      </c>
      <c r="CI2489" s="197"/>
      <c r="CK2489" s="11" t="s">
        <v>159</v>
      </c>
      <c r="CL2489" s="13"/>
      <c r="CM2489" s="13" t="s">
        <v>158</v>
      </c>
      <c r="CN2489" s="15"/>
      <c r="CP2489" s="109" t="s">
        <v>161</v>
      </c>
      <c r="CQ2489" s="110"/>
      <c r="CR2489" s="111" t="s">
        <v>162</v>
      </c>
      <c r="CS2489" s="112"/>
      <c r="CU2489" s="38" t="s">
        <v>29</v>
      </c>
      <c r="CW2489" s="55" t="s">
        <v>47</v>
      </c>
    </row>
    <row r="2490" spans="1:101" ht="18" customHeight="1" thickTop="1" thickBot="1">
      <c r="D2490" s="16">
        <v>0</v>
      </c>
      <c r="E2490" s="17">
        <f t="shared" ref="E2490" si="26484">$B2487*$E$4</f>
        <v>7.1674240000000005</v>
      </c>
      <c r="F2490" s="18">
        <v>1</v>
      </c>
      <c r="G2490" s="19">
        <v>0</v>
      </c>
      <c r="H2490" s="10"/>
      <c r="I2490" s="16">
        <v>0</v>
      </c>
      <c r="J2490" s="17">
        <v>0</v>
      </c>
      <c r="K2490" s="18">
        <v>1</v>
      </c>
      <c r="L2490" s="19">
        <v>0</v>
      </c>
      <c r="N2490" s="1">
        <f t="shared" ref="N2490" si="26485">D2490*I2487+F2490*I2490-E2490*J2487-G2490*J2490</f>
        <v>0</v>
      </c>
      <c r="O2490" s="4">
        <f t="shared" ref="O2490" si="26486">(D2490*J2487+E2490*I2487+F2490*J2490+G2490*I2490)</f>
        <v>7.1674240000000005</v>
      </c>
      <c r="P2490" s="2">
        <f t="shared" ref="P2490" si="26487">D2490*K2487+F2490*K2490-E2490*L2487-G2490*L2490</f>
        <v>-89.008166555648017</v>
      </c>
      <c r="Q2490" s="3">
        <f t="shared" ref="Q2490" si="26488">(D2490*L2487+E2490*K2487+F2490*L2490+G2490*K2490)</f>
        <v>0</v>
      </c>
      <c r="S2490" s="16">
        <v>0</v>
      </c>
      <c r="T2490" s="17">
        <f t="shared" ref="T2490" si="26489">$B2487*$T$4</f>
        <v>15.879424000000002</v>
      </c>
      <c r="U2490" s="18">
        <v>1</v>
      </c>
      <c r="V2490" s="19">
        <v>0</v>
      </c>
      <c r="W2490" s="20"/>
      <c r="X2490" s="1">
        <f t="shared" ref="X2490" si="26490">N2490*S2487+P2490*S2490-O2490*T2487-Q2490*T2490</f>
        <v>0</v>
      </c>
      <c r="Y2490" s="4">
        <f t="shared" ref="Y2490" si="26491">(N2490*T2487+O2490*S2487+P2490*T2490+Q2490*S2490)</f>
        <v>-1406.2309921997546</v>
      </c>
      <c r="Z2490" s="2">
        <f t="shared" ref="Z2490" si="26492">N2490*U2487+P2490*U2490-O2490*V2487-Q2490*V2490</f>
        <v>-89.008166555648017</v>
      </c>
      <c r="AA2490" s="3">
        <f t="shared" ref="AA2490" si="26493">(N2490*V2487+O2490*U2487+P2490*V2490+Q2490*U2490)</f>
        <v>0</v>
      </c>
      <c r="AB2490" s="20"/>
      <c r="AC2490" s="16">
        <v>0</v>
      </c>
      <c r="AD2490" s="17">
        <v>0</v>
      </c>
      <c r="AE2490" s="18">
        <v>1</v>
      </c>
      <c r="AF2490" s="19">
        <v>0</v>
      </c>
      <c r="AG2490" s="20"/>
      <c r="AH2490" s="1">
        <f t="shared" ref="AH2490" si="26494">X2490*AC2487+Z2490*AC2490-Y2490*AD2487-AA2490*AD2490</f>
        <v>0</v>
      </c>
      <c r="AI2490" s="4">
        <f t="shared" ref="AI2490" si="26495">(X2490*AD2487+Y2490*AC2487+Z2490*AD2490+AA2490*AC2490)</f>
        <v>-1406.2309921997546</v>
      </c>
      <c r="AJ2490" s="2">
        <f t="shared" ref="AJ2490" si="26496">X2490*AE2487+Z2490*AE2490-Y2490*AF2487-AA2490*AF2490</f>
        <v>21102.769137567346</v>
      </c>
      <c r="AK2490" s="3">
        <f t="shared" ref="AK2490" si="26497">(X2490*AF2487+Y2490*AE2487+Z2490*AF2490+AA2490*AE2490)</f>
        <v>0</v>
      </c>
      <c r="AL2490" s="20"/>
      <c r="AM2490" s="16">
        <v>0</v>
      </c>
      <c r="AN2490" s="17">
        <f t="shared" ref="AN2490" si="26498">$B2487*$AN$4</f>
        <v>16.770688</v>
      </c>
      <c r="AO2490" s="18">
        <v>1</v>
      </c>
      <c r="AP2490" s="19">
        <v>0</v>
      </c>
      <c r="AR2490" s="1">
        <f t="shared" ref="AR2490" si="26499">AH2490*AM2487+AJ2490*AM2490-AI2490*AN2487-AK2490*AN2490</f>
        <v>0</v>
      </c>
      <c r="AS2490" s="4">
        <f t="shared" ref="AS2490" si="26500">(AH2490*AN2487+AI2490*AM2487+AJ2490*AN2490+AK2490*AM2490)</f>
        <v>352501.72614997131</v>
      </c>
      <c r="AT2490" s="2">
        <f t="shared" ref="AT2490" si="26501">AH2490*AO2487+AJ2490*AO2490-AI2490*AP2487-AK2490*AP2490</f>
        <v>21102.769137567346</v>
      </c>
      <c r="AU2490" s="3">
        <f t="shared" ref="AU2490" si="26502">(AH2490*AP2487+AI2490*AO2487+AJ2490*AP2490+AK2490*AO2490)</f>
        <v>0</v>
      </c>
      <c r="AV2490" s="20"/>
      <c r="AW2490" s="16">
        <v>0</v>
      </c>
      <c r="AX2490" s="17">
        <v>0</v>
      </c>
      <c r="AY2490" s="18">
        <v>1</v>
      </c>
      <c r="AZ2490" s="19">
        <v>0</v>
      </c>
      <c r="BA2490" s="20"/>
      <c r="BB2490" s="1">
        <f t="shared" ref="BB2490" si="26503">AR2490*AW2487+AT2490*AW2490-AS2490*AX2487-AU2490*AX2490</f>
        <v>0</v>
      </c>
      <c r="BC2490" s="4">
        <f t="shared" ref="BC2490" si="26504">(AR2490*AX2487+AS2490*AW2487+AT2490*AX2490+AU2490*AW2490)</f>
        <v>352501.72614997131</v>
      </c>
      <c r="BD2490" s="2">
        <f t="shared" ref="BD2490" si="26505">AR2490*AY2487+AT2490*AY2490-AS2490*AZ2487-AU2490*AZ2490</f>
        <v>-5291067.2237906</v>
      </c>
      <c r="BE2490" s="3">
        <f t="shared" ref="BE2490" si="26506">(AR2490*AZ2487+AS2490*AY2487+AT2490*AZ2490+AU2490*AY2490)</f>
        <v>0</v>
      </c>
      <c r="BF2490" s="20"/>
      <c r="BG2490" s="16">
        <v>0</v>
      </c>
      <c r="BH2490" s="17">
        <f t="shared" ref="BH2490" si="26507">$B2487*$BH$4</f>
        <v>15.879424000000002</v>
      </c>
      <c r="BI2490" s="18">
        <v>1</v>
      </c>
      <c r="BJ2490" s="19">
        <v>0</v>
      </c>
      <c r="BK2490" s="20"/>
      <c r="BL2490" s="1">
        <f t="shared" ref="BL2490" si="26508">BB2490*BG2487+BD2490*BG2490-BC2490*BH2487-BE2490*BH2490</f>
        <v>0</v>
      </c>
      <c r="BM2490" s="4">
        <f t="shared" ref="BM2490" si="26509">(BB2490*BH2487+BC2490*BG2487+BD2490*BH2490+BE2490*BG2490)</f>
        <v>-83666598.132923856</v>
      </c>
      <c r="BN2490" s="2">
        <f t="shared" ref="BN2490" si="26510">BB2490*BI2487+BD2490*BI2490-BC2490*BJ2487-BE2490*BJ2490</f>
        <v>-5291067.2237906</v>
      </c>
      <c r="BO2490" s="3">
        <f t="shared" ref="BO2490" si="26511">(BB2490*BJ2487+BC2490*BI2487+BD2490*BJ2490+BE2490*BI2490)</f>
        <v>0</v>
      </c>
      <c r="BP2490" s="20"/>
      <c r="BQ2490" s="16">
        <v>0</v>
      </c>
      <c r="BR2490" s="17">
        <v>0</v>
      </c>
      <c r="BS2490" s="18">
        <v>1</v>
      </c>
      <c r="BT2490" s="19">
        <v>0</v>
      </c>
      <c r="BU2490" s="20"/>
      <c r="BV2490" s="1">
        <f t="shared" ref="BV2490" si="26512">BL2490*BQ2487+BN2490*BQ2490-BM2490*BR2487-BO2490*BR2490</f>
        <v>0</v>
      </c>
      <c r="BW2490" s="4">
        <f t="shared" ref="BW2490" si="26513">(BL2490*BR2487+BM2490*BQ2487+BN2490*BR2490+BO2490*BQ2490)</f>
        <v>-83666598.132923856</v>
      </c>
      <c r="BX2490" s="2">
        <f t="shared" ref="BX2490" si="26514">BL2490*BS2487+BN2490*BS2490-BM2490*BT2487-BO2490*BT2490</f>
        <v>1045390056.1327569</v>
      </c>
      <c r="BY2490" s="3">
        <f t="shared" ref="BY2490" si="26515">(BL2490*BT2487+BM2490*BS2487+BN2490*BT2490+BO2490*BS2490)</f>
        <v>0</v>
      </c>
      <c r="BZ2490" s="20"/>
      <c r="CA2490" s="16">
        <v>0</v>
      </c>
      <c r="CB2490" s="17">
        <f t="shared" ref="CB2490" si="26516">$B2487*$CB$4</f>
        <v>7.1674240000000005</v>
      </c>
      <c r="CC2490" s="18">
        <v>1</v>
      </c>
      <c r="CD2490" s="19">
        <v>0</v>
      </c>
      <c r="CE2490" s="20"/>
      <c r="CF2490" s="1">
        <f t="shared" ref="CF2490" si="26517">BV2490*CA2487+BX2490*CA2490-BW2490*CB2487-BY2490*CB2490</f>
        <v>0</v>
      </c>
      <c r="CG2490" s="4">
        <f t="shared" ref="CG2490" si="26518">(BV2490*CB2487+BW2490*CA2487+BX2490*CB2490+BY2490*CA2490)</f>
        <v>7409087179.5543461</v>
      </c>
      <c r="CH2490" s="2">
        <f t="shared" ref="CH2490" si="26519">BV2490*CC2487+BX2490*CC2490-BW2490*CD2487-BY2490*CD2490</f>
        <v>1045390056.1327569</v>
      </c>
      <c r="CI2490" s="3">
        <f t="shared" ref="CI2490" si="26520">(BV2490*CD2487+BW2490*CC2487+BX2490*CD2490+BY2490*CC2490)</f>
        <v>0</v>
      </c>
      <c r="CK2490" s="16">
        <f t="shared" ref="CK2490" si="26521">1/$CL$4</f>
        <v>1</v>
      </c>
      <c r="CL2490" s="17">
        <v>0</v>
      </c>
      <c r="CM2490" s="18">
        <v>1</v>
      </c>
      <c r="CN2490" s="19">
        <v>0</v>
      </c>
      <c r="CP2490" s="1">
        <f t="shared" ref="CP2490" si="26522">CF2490*CK2487+CH2490*CK2490-CG2490*CL2487-CI2490*CL2490</f>
        <v>1045390056.1327569</v>
      </c>
      <c r="CQ2490" s="4">
        <f t="shared" ref="CQ2490" si="26523">(CF2490*CL2487+CG2490*CK2487+CH2490*CL2490+CI2490*CK2490)</f>
        <v>7409087179.5543461</v>
      </c>
      <c r="CR2490" s="2">
        <f t="shared" ref="CR2490" si="26524">CF2490*CM2487+CH2490*CM2490-CG2490*CN2487-CI2490*CN2490</f>
        <v>1045390056.1327569</v>
      </c>
      <c r="CS2490" s="3">
        <f t="shared" ref="CS2490" si="26525">(CF2490*CN2487+CG2490*CM2487+CH2490*CN2490+CI2490*CM2490)</f>
        <v>0</v>
      </c>
      <c r="CU2490" s="39">
        <f t="shared" ref="CU2490" si="26526">(180/PI())*ATAN(-1*(CQ2487/CP2487))</f>
        <v>8.0311711123898828</v>
      </c>
      <c r="CW2490" s="56">
        <f t="shared" ref="CW2490" si="26527">20*LOG(((1-(10^(CU2487/20)^2)*(1-((1-CW2487)/(1+CW2487))^2))^0.5))</f>
        <v>0</v>
      </c>
    </row>
    <row r="2491" spans="1:101" ht="18" customHeight="1">
      <c r="E2491" s="20"/>
      <c r="F2491" s="20"/>
      <c r="G2491" s="20"/>
      <c r="H2491" s="20"/>
      <c r="I2491" s="20"/>
      <c r="J2491" s="20"/>
      <c r="K2491" s="20"/>
      <c r="L2491" s="20"/>
      <c r="M2491" s="20"/>
      <c r="N2491" s="20"/>
      <c r="O2491" s="20"/>
      <c r="P2491" s="20"/>
      <c r="Q2491" s="20"/>
      <c r="R2491" s="20"/>
      <c r="S2491" s="20"/>
      <c r="T2491" s="20"/>
      <c r="U2491" s="20"/>
      <c r="V2491" s="20"/>
      <c r="W2491" s="20"/>
      <c r="X2491" s="20"/>
      <c r="Y2491" s="20"/>
      <c r="Z2491" s="20"/>
      <c r="AA2491" s="20"/>
      <c r="AB2491" s="30"/>
      <c r="AC2491" s="20"/>
      <c r="AD2491" s="20"/>
      <c r="AE2491" s="20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</row>
    <row r="2492" spans="1:101" ht="18" customHeight="1"/>
    <row r="2493" spans="1:101" ht="18" customHeight="1" thickBot="1">
      <c r="A2493" s="23"/>
      <c r="B2493" s="23"/>
      <c r="C2493" s="23"/>
      <c r="D2493" s="20" t="s">
        <v>6</v>
      </c>
      <c r="E2493" s="20"/>
      <c r="F2493" s="20"/>
      <c r="G2493" s="20"/>
      <c r="H2493" s="20"/>
      <c r="I2493" s="20" t="s">
        <v>7</v>
      </c>
      <c r="J2493" s="20"/>
      <c r="K2493" s="20"/>
      <c r="L2493" s="20"/>
      <c r="M2493" s="23"/>
      <c r="N2493" s="23"/>
      <c r="O2493" s="24" t="s">
        <v>8</v>
      </c>
      <c r="P2493" s="23"/>
      <c r="Q2493" s="23"/>
      <c r="R2493" s="23"/>
      <c r="S2493" s="20"/>
      <c r="T2493" s="20" t="s">
        <v>9</v>
      </c>
      <c r="U2493" s="23"/>
      <c r="V2493" s="23"/>
      <c r="W2493" s="23"/>
      <c r="X2493" s="23"/>
      <c r="Y2493" s="24" t="s">
        <v>10</v>
      </c>
      <c r="Z2493" s="23"/>
      <c r="AA2493" s="23"/>
      <c r="AB2493" s="23"/>
      <c r="AC2493" s="24" t="s">
        <v>11</v>
      </c>
      <c r="AD2493" s="20"/>
      <c r="AE2493" s="20"/>
      <c r="AF2493" s="20"/>
      <c r="AG2493" s="20"/>
      <c r="AH2493" s="23"/>
      <c r="AI2493" s="24" t="s">
        <v>12</v>
      </c>
      <c r="AJ2493" s="23"/>
      <c r="AK2493" s="23"/>
      <c r="AL2493" s="20"/>
      <c r="AM2493" s="24" t="s">
        <v>21</v>
      </c>
      <c r="AN2493" s="20"/>
      <c r="AO2493" s="23"/>
      <c r="AP2493" s="23"/>
      <c r="AQ2493" s="23"/>
      <c r="AR2493" s="23"/>
      <c r="AS2493" s="24" t="s">
        <v>87</v>
      </c>
      <c r="AT2493" s="23"/>
      <c r="AU2493" s="23"/>
      <c r="AV2493" s="23"/>
      <c r="AW2493" s="24" t="s">
        <v>22</v>
      </c>
      <c r="AX2493" s="20"/>
      <c r="AY2493" s="20"/>
      <c r="AZ2493" s="20"/>
      <c r="BA2493" s="20"/>
      <c r="BB2493" s="23"/>
      <c r="BC2493" s="24" t="s">
        <v>13</v>
      </c>
      <c r="BD2493" s="23"/>
      <c r="BE2493" s="23"/>
      <c r="BF2493" s="23"/>
      <c r="BG2493" s="24" t="s">
        <v>23</v>
      </c>
      <c r="BH2493" s="20"/>
      <c r="BI2493" s="23"/>
      <c r="BJ2493" s="23"/>
      <c r="BK2493" s="23"/>
      <c r="BL2493" s="23"/>
      <c r="BM2493" s="24" t="s">
        <v>24</v>
      </c>
      <c r="BN2493" s="23"/>
      <c r="BO2493" s="23"/>
      <c r="BP2493" s="23"/>
      <c r="BQ2493" s="24" t="s">
        <v>22</v>
      </c>
      <c r="BR2493" s="20"/>
      <c r="BS2493" s="20"/>
      <c r="BT2493" s="20"/>
      <c r="BU2493" s="20"/>
      <c r="BV2493" s="23"/>
      <c r="BW2493" s="24" t="s">
        <v>25</v>
      </c>
      <c r="BX2493" s="23"/>
      <c r="BY2493" s="23"/>
      <c r="BZ2493" s="23"/>
      <c r="CA2493" s="24" t="s">
        <v>23</v>
      </c>
      <c r="CB2493" s="20"/>
      <c r="CC2493" s="23"/>
      <c r="CD2493" s="23"/>
      <c r="CE2493" s="23"/>
      <c r="CF2493" s="23"/>
      <c r="CG2493" s="24" t="s">
        <v>88</v>
      </c>
      <c r="CH2493" s="23"/>
      <c r="CI2493" s="23"/>
      <c r="CJ2493" s="23"/>
      <c r="CK2493" s="24" t="s">
        <v>155</v>
      </c>
      <c r="CL2493" s="24"/>
      <c r="CM2493" s="23"/>
      <c r="CN2493" s="23"/>
      <c r="CO2493" s="23"/>
      <c r="CP2493" s="23"/>
      <c r="CQ2493" s="24" t="s">
        <v>89</v>
      </c>
      <c r="CR2493" s="23"/>
      <c r="CS2493" s="23"/>
    </row>
    <row r="2494" spans="1:101" ht="18" customHeight="1" thickBot="1">
      <c r="A2494" s="23"/>
      <c r="B2494" s="33"/>
      <c r="C2494" s="23"/>
      <c r="D2494" s="7" t="s">
        <v>99</v>
      </c>
      <c r="E2494" s="8"/>
      <c r="F2494" s="8" t="s">
        <v>100</v>
      </c>
      <c r="G2494" s="9"/>
      <c r="H2494" s="10"/>
      <c r="I2494" s="7" t="s">
        <v>103</v>
      </c>
      <c r="J2494" s="8"/>
      <c r="K2494" s="8" t="s">
        <v>104</v>
      </c>
      <c r="L2494" s="9"/>
      <c r="M2494" s="23"/>
      <c r="N2494" s="194" t="s">
        <v>74</v>
      </c>
      <c r="O2494" s="195"/>
      <c r="P2494" s="196" t="s">
        <v>75</v>
      </c>
      <c r="Q2494" s="197"/>
      <c r="R2494" s="23"/>
      <c r="S2494" s="7" t="s">
        <v>2</v>
      </c>
      <c r="T2494" s="8"/>
      <c r="U2494" s="8" t="s">
        <v>3</v>
      </c>
      <c r="V2494" s="9"/>
      <c r="W2494" s="20"/>
      <c r="X2494" s="194" t="s">
        <v>108</v>
      </c>
      <c r="Y2494" s="195"/>
      <c r="Z2494" s="196" t="s">
        <v>109</v>
      </c>
      <c r="AA2494" s="197"/>
      <c r="AB2494" s="20"/>
      <c r="AC2494" s="7" t="s">
        <v>107</v>
      </c>
      <c r="AD2494" s="8"/>
      <c r="AE2494" s="8" t="s">
        <v>14</v>
      </c>
      <c r="AF2494" s="9"/>
      <c r="AG2494" s="20"/>
      <c r="AH2494" s="194" t="s">
        <v>112</v>
      </c>
      <c r="AI2494" s="195"/>
      <c r="AJ2494" s="196" t="s">
        <v>113</v>
      </c>
      <c r="AK2494" s="197"/>
      <c r="AL2494" s="20"/>
      <c r="AM2494" s="106" t="s">
        <v>135</v>
      </c>
      <c r="AN2494" s="107"/>
      <c r="AO2494" s="107" t="s">
        <v>136</v>
      </c>
      <c r="AP2494" s="108"/>
      <c r="AQ2494" s="23"/>
      <c r="AR2494" s="194" t="s">
        <v>116</v>
      </c>
      <c r="AS2494" s="195"/>
      <c r="AT2494" s="196" t="s">
        <v>0</v>
      </c>
      <c r="AU2494" s="197"/>
      <c r="AV2494" s="36"/>
      <c r="AW2494" s="7" t="s">
        <v>139</v>
      </c>
      <c r="AX2494" s="8"/>
      <c r="AY2494" s="8" t="s">
        <v>140</v>
      </c>
      <c r="AZ2494" s="9"/>
      <c r="BA2494" s="20"/>
      <c r="BB2494" s="194" t="s">
        <v>119</v>
      </c>
      <c r="BC2494" s="195"/>
      <c r="BD2494" s="196" t="s">
        <v>120</v>
      </c>
      <c r="BE2494" s="197"/>
      <c r="BF2494" s="36"/>
      <c r="BG2494" s="190" t="s">
        <v>143</v>
      </c>
      <c r="BH2494" s="191"/>
      <c r="BI2494" s="192" t="s">
        <v>144</v>
      </c>
      <c r="BJ2494" s="193"/>
      <c r="BK2494" s="36"/>
      <c r="BL2494" s="194" t="s">
        <v>123</v>
      </c>
      <c r="BM2494" s="195"/>
      <c r="BN2494" s="196" t="s">
        <v>124</v>
      </c>
      <c r="BO2494" s="197"/>
      <c r="BP2494" s="36"/>
      <c r="BQ2494" s="7" t="s">
        <v>147</v>
      </c>
      <c r="BR2494" s="8"/>
      <c r="BS2494" s="8" t="s">
        <v>148</v>
      </c>
      <c r="BT2494" s="9"/>
      <c r="BU2494" s="20"/>
      <c r="BV2494" s="194" t="s">
        <v>127</v>
      </c>
      <c r="BW2494" s="195"/>
      <c r="BX2494" s="196" t="s">
        <v>128</v>
      </c>
      <c r="BY2494" s="197"/>
      <c r="BZ2494" s="36"/>
      <c r="CA2494" s="7" t="s">
        <v>151</v>
      </c>
      <c r="CB2494" s="8"/>
      <c r="CC2494" s="8" t="s">
        <v>152</v>
      </c>
      <c r="CD2494" s="9"/>
      <c r="CE2494" s="36"/>
      <c r="CF2494" s="194" t="s">
        <v>131</v>
      </c>
      <c r="CG2494" s="195"/>
      <c r="CH2494" s="196" t="s">
        <v>132</v>
      </c>
      <c r="CI2494" s="197"/>
      <c r="CJ2494" s="23"/>
      <c r="CK2494" s="7" t="s">
        <v>156</v>
      </c>
      <c r="CL2494" s="8"/>
      <c r="CM2494" s="8" t="s">
        <v>157</v>
      </c>
      <c r="CN2494" s="9"/>
      <c r="CO2494" s="23"/>
      <c r="CP2494" s="194" t="s">
        <v>160</v>
      </c>
      <c r="CQ2494" s="195"/>
      <c r="CR2494" s="196" t="s">
        <v>132</v>
      </c>
      <c r="CS2494" s="197"/>
      <c r="CU2494" s="26" t="s">
        <v>15</v>
      </c>
      <c r="CW2494" s="52" t="s">
        <v>46</v>
      </c>
    </row>
    <row r="2495" spans="1:101" ht="18" customHeight="1" thickTop="1" thickBot="1">
      <c r="B2495" s="34">
        <v>8.9</v>
      </c>
      <c r="D2495" s="11">
        <v>1</v>
      </c>
      <c r="E2495" s="12">
        <v>0</v>
      </c>
      <c r="F2495" s="13">
        <v>0</v>
      </c>
      <c r="G2495" s="14">
        <v>0</v>
      </c>
      <c r="H2495" s="10"/>
      <c r="I2495" s="11">
        <v>1</v>
      </c>
      <c r="J2495" s="12">
        <v>0</v>
      </c>
      <c r="K2495" s="13">
        <v>0</v>
      </c>
      <c r="L2495" s="40">
        <f t="shared" ref="L2495" si="26528">$B2495*$J$4</f>
        <v>12.700656</v>
      </c>
      <c r="N2495" s="1">
        <f t="shared" ref="N2495" si="26529">D2495*I2495+F2495*I2498-E2495*J2495-G2495*J2498</f>
        <v>1</v>
      </c>
      <c r="O2495" s="4">
        <f t="shared" ref="O2495" si="26530">(D2495*J2495+E2495*I2495+F2495*J2498+G2495*I2498)</f>
        <v>0</v>
      </c>
      <c r="P2495" s="2">
        <f t="shared" ref="P2495" si="26531">D2495*K2495+F2495*K2498-E2495*L2495-G2495*L2498</f>
        <v>0</v>
      </c>
      <c r="Q2495" s="3">
        <f t="shared" ref="Q2495" si="26532">(D2495*L2495+E2495*K2495+F2495*L2498+G2495*K2498)</f>
        <v>12.700656</v>
      </c>
      <c r="S2495" s="11">
        <v>1</v>
      </c>
      <c r="T2495" s="12">
        <v>0</v>
      </c>
      <c r="U2495" s="13">
        <v>0</v>
      </c>
      <c r="V2495" s="13">
        <v>0</v>
      </c>
      <c r="W2495" s="20"/>
      <c r="X2495" s="1">
        <f t="shared" ref="X2495" si="26533">N2495*S2495+P2495*S2498-O2495*T2495-Q2495*T2498</f>
        <v>-202.97090967603202</v>
      </c>
      <c r="Y2495" s="4">
        <f t="shared" ref="Y2495" si="26534">(N2495*T2495+O2495*S2495+P2495*T2498+Q2495*S2498)</f>
        <v>0</v>
      </c>
      <c r="Z2495" s="2">
        <f t="shared" ref="Z2495" si="26535">N2495*U2495+P2495*U2498-O2495*V2495-Q2495*V2498</f>
        <v>0</v>
      </c>
      <c r="AA2495" s="3">
        <f t="shared" ref="AA2495" si="26536">(N2495*V2495+O2495*U2495+P2495*V2498+Q2495*U2498)</f>
        <v>12.700656</v>
      </c>
      <c r="AB2495" s="20"/>
      <c r="AC2495" s="11">
        <v>1</v>
      </c>
      <c r="AD2495" s="12">
        <v>0</v>
      </c>
      <c r="AE2495" s="13">
        <v>0</v>
      </c>
      <c r="AF2495" s="40">
        <f t="shared" ref="AF2495" si="26537">$B2495*$AD$4</f>
        <v>15.241161000000002</v>
      </c>
      <c r="AG2495" s="20"/>
      <c r="AH2495" s="1">
        <f t="shared" ref="AH2495" si="26538">X2495*AC2495+Z2495*AC2498-Y2495*AD2495-AA2495*AD2498</f>
        <v>-202.97090967603202</v>
      </c>
      <c r="AI2495" s="4">
        <f t="shared" ref="AI2495" si="26539">(X2495*AD2495+Y2495*AC2495+Z2495*AD2498+AA2495*AC2498)</f>
        <v>0</v>
      </c>
      <c r="AJ2495" s="2">
        <f t="shared" ref="AJ2495" si="26540">X2495*AE2495+Z2495*AE2498-Y2495*AF2495-AA2495*AF2498</f>
        <v>0</v>
      </c>
      <c r="AK2495" s="3">
        <f t="shared" ref="AK2495" si="26541">(X2495*AF2495+Y2495*AE2495+Z2495*AF2498+AA2495*AE2498)</f>
        <v>-3080.8116566888621</v>
      </c>
      <c r="AL2495" s="20"/>
      <c r="AM2495" s="11">
        <v>1</v>
      </c>
      <c r="AN2495" s="12">
        <v>0</v>
      </c>
      <c r="AO2495" s="13">
        <v>0</v>
      </c>
      <c r="AP2495" s="14">
        <v>0</v>
      </c>
      <c r="AR2495" s="1">
        <f t="shared" ref="AR2495" si="26542">AH2495*AM2495+AJ2495*AM2498-AI2495*AN2495-AK2495*AN2498</f>
        <v>52051.488933701119</v>
      </c>
      <c r="AS2495" s="4">
        <f t="shared" ref="AS2495" si="26543">(AH2495*AN2495+AI2495*AM2495+AJ2495*AN2498+AK2495*AM2498)</f>
        <v>0</v>
      </c>
      <c r="AT2495" s="2">
        <f t="shared" ref="AT2495" si="26544">AH2495*AO2495+AJ2495*AO2498-AI2495*AP2495-AK2495*AP2498</f>
        <v>0</v>
      </c>
      <c r="AU2495" s="3">
        <f t="shared" ref="AU2495" si="26545">(AH2495*AP2495+AI2495*AO2495+AJ2495*AP2498+AK2495*AO2498)</f>
        <v>-3080.8116566888621</v>
      </c>
      <c r="AV2495" s="20"/>
      <c r="AW2495" s="11">
        <v>1</v>
      </c>
      <c r="AX2495" s="12">
        <v>0</v>
      </c>
      <c r="AY2495" s="13">
        <v>0</v>
      </c>
      <c r="AZ2495" s="40">
        <f t="shared" ref="AZ2495" si="26546">$B2495*$AX$4</f>
        <v>15.241161000000002</v>
      </c>
      <c r="BA2495" s="20"/>
      <c r="BB2495" s="1">
        <f t="shared" ref="BB2495" si="26547">AR2495*AW2495+AT2495*AW2498-AS2495*AX2495-AU2495*AX2498</f>
        <v>52051.488933701119</v>
      </c>
      <c r="BC2495" s="4">
        <f t="shared" ref="BC2495" si="26548">(AR2495*AX2495+AS2495*AW2495+AT2495*AX2498+AU2495*AW2498)</f>
        <v>0</v>
      </c>
      <c r="BD2495" s="2">
        <f t="shared" ref="BD2495" si="26549">AR2495*AY2495+AT2495*AY2498-AS2495*AZ2495-AU2495*AZ2498</f>
        <v>0</v>
      </c>
      <c r="BE2495" s="3">
        <f t="shared" ref="BE2495" si="26550">(AR2495*AZ2495+AS2495*AY2495+AT2495*AZ2498+AU2495*AY2498)</f>
        <v>790244.31147156842</v>
      </c>
      <c r="BF2495" s="20"/>
      <c r="BG2495" s="11">
        <v>1</v>
      </c>
      <c r="BH2495" s="12">
        <v>0</v>
      </c>
      <c r="BI2495" s="13">
        <v>0</v>
      </c>
      <c r="BJ2495" s="14">
        <v>0</v>
      </c>
      <c r="BK2495" s="20"/>
      <c r="BL2495" s="1">
        <f t="shared" ref="BL2495" si="26551">BB2495*BG2495+BD2495*BG2498-BC2495*BH2495-BE2495*BH2498</f>
        <v>-12639171.002027821</v>
      </c>
      <c r="BM2495" s="4">
        <f t="shared" ref="BM2495" si="26552">(BB2495*BH2495+BC2495*BG2495+BD2495*BH2498+BE2495*BG2498)</f>
        <v>0</v>
      </c>
      <c r="BN2495" s="2">
        <f t="shared" ref="BN2495" si="26553">BB2495*BI2495+BD2495*BI2498-BC2495*BJ2495-BE2495*BJ2498</f>
        <v>0</v>
      </c>
      <c r="BO2495" s="3">
        <f t="shared" ref="BO2495" si="26554">(BB2495*BJ2495+BC2495*BI2495+BD2495*BJ2498+BE2495*BI2498)</f>
        <v>790244.31147156842</v>
      </c>
      <c r="BP2495" s="20"/>
      <c r="BQ2495" s="11">
        <v>1</v>
      </c>
      <c r="BR2495" s="12">
        <v>0</v>
      </c>
      <c r="BS2495" s="13">
        <v>0</v>
      </c>
      <c r="BT2495" s="40">
        <f t="shared" ref="BT2495" si="26555">$B2495*BR$4</f>
        <v>12.700656</v>
      </c>
      <c r="BU2495" s="20"/>
      <c r="BV2495" s="1">
        <f t="shared" ref="BV2495" si="26556">BL2495*BQ2495+BN2495*BQ2498-BM2495*BR2495-BO2495*BR2498</f>
        <v>-12639171.002027821</v>
      </c>
      <c r="BW2495" s="4">
        <f t="shared" ref="BW2495" si="26557">(BL2495*BR2495+BM2495*BQ2495+BN2495*BR2498+BO2495*BQ2498)</f>
        <v>0</v>
      </c>
      <c r="BX2495" s="2">
        <f t="shared" ref="BX2495" si="26558">BL2495*BS2495+BN2495*BS2498-BM2495*BT2495-BO2495*BT2498</f>
        <v>0</v>
      </c>
      <c r="BY2495" s="3">
        <f t="shared" ref="BY2495" si="26559">(BL2495*BT2495+BM2495*BS2495+BN2495*BT2498+BO2495*BS2498)</f>
        <v>-159735518.71045908</v>
      </c>
      <c r="BZ2495" s="20"/>
      <c r="CA2495" s="11">
        <v>1</v>
      </c>
      <c r="CB2495" s="12">
        <v>0</v>
      </c>
      <c r="CC2495" s="13">
        <v>0</v>
      </c>
      <c r="CD2495" s="14">
        <v>0</v>
      </c>
      <c r="CE2495" s="20"/>
      <c r="CF2495" s="1">
        <f t="shared" ref="CF2495" si="26560">BV2495*CA2495+BX2495*CA2498-BW2495*CB2495-BY2495*CB2498</f>
        <v>1145263157.9836953</v>
      </c>
      <c r="CG2495" s="4">
        <f t="shared" ref="CG2495" si="26561">(BV2495*CB2495+BW2495*CA2495+BX2495*CB2498+BY2495*CA2498)</f>
        <v>0</v>
      </c>
      <c r="CH2495" s="2">
        <f t="shared" ref="CH2495" si="26562">BV2495*CC2495+BX2495*CC2498-BW2495*CD2495-BY2495*CD2498</f>
        <v>0</v>
      </c>
      <c r="CI2495" s="3">
        <f t="shared" ref="CI2495" si="26563">(BV2495*CD2495+BW2495*CC2495+BX2495*CD2498+BY2495*CC2498)</f>
        <v>-159735518.71045908</v>
      </c>
      <c r="CJ2495" s="28"/>
      <c r="CK2495" s="11">
        <v>1</v>
      </c>
      <c r="CL2495" s="12">
        <v>0</v>
      </c>
      <c r="CM2495" s="13">
        <v>0</v>
      </c>
      <c r="CN2495" s="14">
        <v>0</v>
      </c>
      <c r="CP2495" s="1">
        <f t="shared" ref="CP2495" si="26564">CF2495*CK2495+CH2495*CK2498-CG2495*CL2495-CI2495*CL2498</f>
        <v>1145263157.9836953</v>
      </c>
      <c r="CQ2495" s="4">
        <f t="shared" ref="CQ2495" si="26565">(CF2495*CL2495+CG2495*CK2495+CH2495*CL2498+CI2495*CK2498)</f>
        <v>-159735518.71045908</v>
      </c>
      <c r="CR2495" s="2">
        <f t="shared" ref="CR2495" si="26566">CF2495*CM2495+CH2495*CM2498-CG2495*CN2495-CI2495*CN2498</f>
        <v>0</v>
      </c>
      <c r="CS2495" s="3">
        <f t="shared" ref="CS2495" si="26567">(CF2495*CN2495+CG2495*CM2495+CH2495*CN2498+CI2495*CM2498)</f>
        <v>-159735518.71045908</v>
      </c>
      <c r="CU2495" s="29">
        <f t="shared" ref="CU2495" si="26568">20*LOG(((1+$CL$4)/$CL$4)/((CP2495+CP2498)^2+(CQ2495+CQ2498)^2)^0.5)</f>
        <v>-192.43492815129966</v>
      </c>
      <c r="CW2495" s="53">
        <f t="shared" ref="CW2495" si="26569">((CP2495^2+CQ2495^2)^0.5)/((CP2498^2+CQ2498^2)^0.5)</f>
        <v>0.13947494739260019</v>
      </c>
    </row>
    <row r="2496" spans="1:101" ht="18" customHeight="1" thickBot="1">
      <c r="D2496" s="11"/>
      <c r="E2496" s="13"/>
      <c r="F2496" s="13"/>
      <c r="G2496" s="15"/>
      <c r="H2496" s="10"/>
      <c r="I2496" s="11"/>
      <c r="J2496" s="13"/>
      <c r="K2496" s="13"/>
      <c r="L2496" s="15"/>
      <c r="N2496" s="5"/>
      <c r="Q2496" s="6"/>
      <c r="S2496" s="11"/>
      <c r="T2496" s="13"/>
      <c r="U2496" s="13"/>
      <c r="V2496" s="15"/>
      <c r="W2496" s="20"/>
      <c r="X2496" s="5"/>
      <c r="AA2496" s="6"/>
      <c r="AB2496" s="20"/>
      <c r="AC2496" s="11"/>
      <c r="AD2496" s="13"/>
      <c r="AE2496" s="13"/>
      <c r="AF2496" s="15"/>
      <c r="AG2496" s="20"/>
      <c r="AH2496" s="5"/>
      <c r="AK2496" s="6"/>
      <c r="AL2496" s="20"/>
      <c r="AM2496" s="11"/>
      <c r="AN2496" s="13"/>
      <c r="AO2496" s="13"/>
      <c r="AP2496" s="15"/>
      <c r="AR2496" s="5"/>
      <c r="AU2496" s="6"/>
      <c r="AW2496" s="11"/>
      <c r="AX2496" s="13"/>
      <c r="AY2496" s="13"/>
      <c r="AZ2496" s="15"/>
      <c r="BA2496" s="20"/>
      <c r="BB2496" s="5"/>
      <c r="BE2496" s="6"/>
      <c r="BG2496" s="11"/>
      <c r="BH2496" s="13"/>
      <c r="BI2496" s="13"/>
      <c r="BJ2496" s="15"/>
      <c r="BL2496" s="5"/>
      <c r="BO2496" s="6"/>
      <c r="BQ2496" s="11"/>
      <c r="BR2496" s="13"/>
      <c r="BS2496" s="13"/>
      <c r="BT2496" s="15"/>
      <c r="BU2496" s="20"/>
      <c r="BV2496" s="5"/>
      <c r="BY2496" s="6"/>
      <c r="CA2496" s="11"/>
      <c r="CB2496" s="13"/>
      <c r="CC2496" s="13"/>
      <c r="CD2496" s="15"/>
      <c r="CF2496" s="5"/>
      <c r="CI2496" s="6"/>
      <c r="CK2496" s="11"/>
      <c r="CL2496" s="13"/>
      <c r="CM2496" s="13"/>
      <c r="CN2496" s="15"/>
      <c r="CP2496" s="5"/>
      <c r="CS2496" s="6"/>
      <c r="CW2496" s="54"/>
    </row>
    <row r="2497" spans="1:101" ht="18" customHeight="1" thickBot="1">
      <c r="D2497" s="11" t="s">
        <v>101</v>
      </c>
      <c r="E2497" s="13"/>
      <c r="F2497" s="13" t="s">
        <v>102</v>
      </c>
      <c r="G2497" s="15"/>
      <c r="H2497" s="10"/>
      <c r="I2497" s="11" t="s">
        <v>106</v>
      </c>
      <c r="J2497" s="13"/>
      <c r="K2497" s="13" t="s">
        <v>105</v>
      </c>
      <c r="L2497" s="15"/>
      <c r="N2497" s="194" t="s">
        <v>16</v>
      </c>
      <c r="O2497" s="195"/>
      <c r="P2497" s="196" t="s">
        <v>17</v>
      </c>
      <c r="Q2497" s="197"/>
      <c r="S2497" s="11" t="s">
        <v>4</v>
      </c>
      <c r="T2497" s="13"/>
      <c r="U2497" s="13" t="s">
        <v>5</v>
      </c>
      <c r="V2497" s="15"/>
      <c r="W2497" s="20"/>
      <c r="X2497" s="194" t="s">
        <v>111</v>
      </c>
      <c r="Y2497" s="195"/>
      <c r="Z2497" s="196" t="s">
        <v>110</v>
      </c>
      <c r="AA2497" s="197"/>
      <c r="AB2497" s="20"/>
      <c r="AC2497" s="11" t="s">
        <v>18</v>
      </c>
      <c r="AD2497" s="13"/>
      <c r="AE2497" s="13" t="s">
        <v>19</v>
      </c>
      <c r="AF2497" s="15"/>
      <c r="AG2497" s="20"/>
      <c r="AH2497" s="194" t="s">
        <v>114</v>
      </c>
      <c r="AI2497" s="195"/>
      <c r="AJ2497" s="196" t="s">
        <v>115</v>
      </c>
      <c r="AK2497" s="197"/>
      <c r="AL2497" s="20"/>
      <c r="AM2497" s="11" t="s">
        <v>138</v>
      </c>
      <c r="AN2497" s="13"/>
      <c r="AO2497" s="13" t="s">
        <v>137</v>
      </c>
      <c r="AP2497" s="15"/>
      <c r="AR2497" s="194" t="s">
        <v>117</v>
      </c>
      <c r="AS2497" s="195"/>
      <c r="AT2497" s="196" t="s">
        <v>118</v>
      </c>
      <c r="AU2497" s="197"/>
      <c r="AV2497" s="36"/>
      <c r="AW2497" s="11" t="s">
        <v>142</v>
      </c>
      <c r="AX2497" s="13"/>
      <c r="AY2497" s="13" t="s">
        <v>141</v>
      </c>
      <c r="AZ2497" s="15"/>
      <c r="BA2497" s="20"/>
      <c r="BB2497" s="194" t="s">
        <v>122</v>
      </c>
      <c r="BC2497" s="195"/>
      <c r="BD2497" s="196" t="s">
        <v>121</v>
      </c>
      <c r="BE2497" s="197"/>
      <c r="BF2497" s="36"/>
      <c r="BG2497" s="11" t="s">
        <v>145</v>
      </c>
      <c r="BH2497" s="13"/>
      <c r="BI2497" s="13" t="s">
        <v>146</v>
      </c>
      <c r="BJ2497" s="15"/>
      <c r="BK2497" s="36"/>
      <c r="BL2497" s="194" t="s">
        <v>125</v>
      </c>
      <c r="BM2497" s="195"/>
      <c r="BN2497" s="196" t="s">
        <v>126</v>
      </c>
      <c r="BO2497" s="197"/>
      <c r="BP2497" s="36"/>
      <c r="BQ2497" s="11" t="s">
        <v>150</v>
      </c>
      <c r="BR2497" s="13"/>
      <c r="BS2497" s="13" t="s">
        <v>149</v>
      </c>
      <c r="BT2497" s="15"/>
      <c r="BU2497" s="20"/>
      <c r="BV2497" s="194" t="s">
        <v>129</v>
      </c>
      <c r="BW2497" s="195"/>
      <c r="BX2497" s="196" t="s">
        <v>130</v>
      </c>
      <c r="BY2497" s="197"/>
      <c r="BZ2497" s="36"/>
      <c r="CA2497" s="11" t="s">
        <v>154</v>
      </c>
      <c r="CB2497" s="13"/>
      <c r="CC2497" s="13" t="s">
        <v>153</v>
      </c>
      <c r="CD2497" s="15"/>
      <c r="CE2497" s="36"/>
      <c r="CF2497" s="194" t="s">
        <v>134</v>
      </c>
      <c r="CG2497" s="195"/>
      <c r="CH2497" s="196" t="s">
        <v>133</v>
      </c>
      <c r="CI2497" s="197"/>
      <c r="CK2497" s="11" t="s">
        <v>159</v>
      </c>
      <c r="CL2497" s="13"/>
      <c r="CM2497" s="13" t="s">
        <v>158</v>
      </c>
      <c r="CN2497" s="15"/>
      <c r="CP2497" s="109" t="s">
        <v>161</v>
      </c>
      <c r="CQ2497" s="110"/>
      <c r="CR2497" s="111" t="s">
        <v>162</v>
      </c>
      <c r="CS2497" s="112"/>
      <c r="CU2497" s="38" t="s">
        <v>29</v>
      </c>
      <c r="CW2497" s="55" t="s">
        <v>47</v>
      </c>
    </row>
    <row r="2498" spans="1:101" ht="18" customHeight="1" thickTop="1" thickBot="1">
      <c r="D2498" s="16">
        <v>0</v>
      </c>
      <c r="E2498" s="17">
        <f t="shared" ref="E2498" si="26570">$B2495*$E$4</f>
        <v>7.2488720000000004</v>
      </c>
      <c r="F2498" s="18">
        <v>1</v>
      </c>
      <c r="G2498" s="19">
        <v>0</v>
      </c>
      <c r="H2498" s="10"/>
      <c r="I2498" s="16">
        <v>0</v>
      </c>
      <c r="J2498" s="17">
        <v>0</v>
      </c>
      <c r="K2498" s="18">
        <v>1</v>
      </c>
      <c r="L2498" s="19">
        <v>0</v>
      </c>
      <c r="N2498" s="1">
        <f t="shared" ref="N2498" si="26571">D2498*I2495+F2498*I2498-E2498*J2495-G2498*J2498</f>
        <v>0</v>
      </c>
      <c r="O2498" s="4">
        <f t="shared" ref="O2498" si="26572">(D2498*J2495+E2498*I2495+F2498*J2498+G2498*I2498)</f>
        <v>7.2488720000000004</v>
      </c>
      <c r="P2498" s="2">
        <f t="shared" ref="P2498" si="26573">D2498*K2495+F2498*K2498-E2498*L2495-G2498*L2498</f>
        <v>-91.065429660032009</v>
      </c>
      <c r="Q2498" s="3">
        <f t="shared" ref="Q2498" si="26574">(D2498*L2495+E2498*K2495+F2498*L2498+G2498*K2498)</f>
        <v>0</v>
      </c>
      <c r="S2498" s="16">
        <v>0</v>
      </c>
      <c r="T2498" s="17">
        <f t="shared" ref="T2498" si="26575">$B2495*$T$4</f>
        <v>16.059872000000002</v>
      </c>
      <c r="U2498" s="18">
        <v>1</v>
      </c>
      <c r="V2498" s="19">
        <v>0</v>
      </c>
      <c r="W2498" s="20"/>
      <c r="X2498" s="1">
        <f t="shared" ref="X2498" si="26576">N2498*S2495+P2498*S2498-O2498*T2495-Q2498*T2498</f>
        <v>0</v>
      </c>
      <c r="Y2498" s="4">
        <f t="shared" ref="Y2498" si="26577">(N2498*T2495+O2498*S2495+P2498*T2498+Q2498*S2498)</f>
        <v>-1455.2502719651179</v>
      </c>
      <c r="Z2498" s="2">
        <f t="shared" ref="Z2498" si="26578">N2498*U2495+P2498*U2498-O2498*V2495-Q2498*V2498</f>
        <v>-91.065429660032009</v>
      </c>
      <c r="AA2498" s="3">
        <f t="shared" ref="AA2498" si="26579">(N2498*V2495+O2498*U2495+P2498*V2498+Q2498*U2498)</f>
        <v>0</v>
      </c>
      <c r="AB2498" s="20"/>
      <c r="AC2498" s="16">
        <v>0</v>
      </c>
      <c r="AD2498" s="17">
        <v>0</v>
      </c>
      <c r="AE2498" s="18">
        <v>1</v>
      </c>
      <c r="AF2498" s="19">
        <v>0</v>
      </c>
      <c r="AG2498" s="20"/>
      <c r="AH2498" s="1">
        <f t="shared" ref="AH2498" si="26580">X2498*AC2495+Z2498*AC2498-Y2498*AD2495-AA2498*AD2498</f>
        <v>0</v>
      </c>
      <c r="AI2498" s="4">
        <f t="shared" ref="AI2498" si="26581">(X2498*AD2495+Y2498*AC2495+Z2498*AD2498+AA2498*AC2498)</f>
        <v>-1455.2502719651179</v>
      </c>
      <c r="AJ2498" s="2">
        <f t="shared" ref="AJ2498" si="26582">X2498*AE2495+Z2498*AE2498-Y2498*AF2495-AA2498*AF2498</f>
        <v>22088.638260654119</v>
      </c>
      <c r="AK2498" s="3">
        <f t="shared" ref="AK2498" si="26583">(X2498*AF2495+Y2498*AE2495+Z2498*AF2498+AA2498*AE2498)</f>
        <v>0</v>
      </c>
      <c r="AL2498" s="20"/>
      <c r="AM2498" s="16">
        <v>0</v>
      </c>
      <c r="AN2498" s="17">
        <f t="shared" ref="AN2498" si="26584">$B2495*$AN$4</f>
        <v>16.961264</v>
      </c>
      <c r="AO2498" s="18">
        <v>1</v>
      </c>
      <c r="AP2498" s="19">
        <v>0</v>
      </c>
      <c r="AR2498" s="1">
        <f t="shared" ref="AR2498" si="26585">AH2498*AM2495+AJ2498*AM2498-AI2498*AN2495-AK2498*AN2498</f>
        <v>0</v>
      </c>
      <c r="AS2498" s="4">
        <f t="shared" ref="AS2498" si="26586">(AH2498*AN2495+AI2498*AM2495+AJ2498*AN2498+AK2498*AM2498)</f>
        <v>373195.97466749023</v>
      </c>
      <c r="AT2498" s="2">
        <f t="shared" ref="AT2498" si="26587">AH2498*AO2495+AJ2498*AO2498-AI2498*AP2495-AK2498*AP2498</f>
        <v>22088.638260654119</v>
      </c>
      <c r="AU2498" s="3">
        <f t="shared" ref="AU2498" si="26588">(AH2498*AP2495+AI2498*AO2495+AJ2498*AP2498+AK2498*AO2498)</f>
        <v>0</v>
      </c>
      <c r="AV2498" s="20"/>
      <c r="AW2498" s="16">
        <v>0</v>
      </c>
      <c r="AX2498" s="17">
        <v>0</v>
      </c>
      <c r="AY2498" s="18">
        <v>1</v>
      </c>
      <c r="AZ2498" s="19">
        <v>0</v>
      </c>
      <c r="BA2498" s="20"/>
      <c r="BB2498" s="1">
        <f t="shared" ref="BB2498" si="26589">AR2498*AW2495+AT2498*AW2498-AS2498*AX2495-AU2498*AX2498</f>
        <v>0</v>
      </c>
      <c r="BC2498" s="4">
        <f t="shared" ref="BC2498" si="26590">(AR2498*AX2495+AS2498*AW2495+AT2498*AX2498+AU2498*AW2498)</f>
        <v>373195.97466749023</v>
      </c>
      <c r="BD2498" s="2">
        <f t="shared" ref="BD2498" si="26591">AR2498*AY2495+AT2498*AY2498-AS2498*AZ2495-AU2498*AZ2498</f>
        <v>-5665851.2961984864</v>
      </c>
      <c r="BE2498" s="3">
        <f t="shared" ref="BE2498" si="26592">(AR2498*AZ2495+AS2498*AY2495+AT2498*AZ2498+AU2498*AY2498)</f>
        <v>0</v>
      </c>
      <c r="BF2498" s="20"/>
      <c r="BG2498" s="16">
        <v>0</v>
      </c>
      <c r="BH2498" s="17">
        <f t="shared" ref="BH2498" si="26593">$B2495*$BH$4</f>
        <v>16.059872000000002</v>
      </c>
      <c r="BI2498" s="18">
        <v>1</v>
      </c>
      <c r="BJ2498" s="19">
        <v>0</v>
      </c>
      <c r="BK2498" s="20"/>
      <c r="BL2498" s="1">
        <f t="shared" ref="BL2498" si="26594">BB2498*BG2495+BD2498*BG2498-BC2498*BH2495-BE2498*BH2498</f>
        <v>0</v>
      </c>
      <c r="BM2498" s="4">
        <f t="shared" ref="BM2498" si="26595">(BB2498*BH2495+BC2498*BG2495+BD2498*BH2498+BE2498*BG2498)</f>
        <v>-90619650.613314301</v>
      </c>
      <c r="BN2498" s="2">
        <f t="shared" ref="BN2498" si="26596">BB2498*BI2495+BD2498*BI2498-BC2498*BJ2495-BE2498*BJ2498</f>
        <v>-5665851.2961984864</v>
      </c>
      <c r="BO2498" s="3">
        <f t="shared" ref="BO2498" si="26597">(BB2498*BJ2495+BC2498*BI2495+BD2498*BJ2498+BE2498*BI2498)</f>
        <v>0</v>
      </c>
      <c r="BP2498" s="20"/>
      <c r="BQ2498" s="16">
        <v>0</v>
      </c>
      <c r="BR2498" s="17">
        <v>0</v>
      </c>
      <c r="BS2498" s="18">
        <v>1</v>
      </c>
      <c r="BT2498" s="19">
        <v>0</v>
      </c>
      <c r="BU2498" s="20"/>
      <c r="BV2498" s="1">
        <f t="shared" ref="BV2498" si="26598">BL2498*BQ2495+BN2498*BQ2498-BM2498*BR2495-BO2498*BR2498</f>
        <v>0</v>
      </c>
      <c r="BW2498" s="4">
        <f t="shared" ref="BW2498" si="26599">(BL2498*BR2495+BM2498*BQ2495+BN2498*BR2498+BO2498*BQ2498)</f>
        <v>-90619650.613314301</v>
      </c>
      <c r="BX2498" s="2">
        <f t="shared" ref="BX2498" si="26600">BL2498*BS2495+BN2498*BS2498-BM2498*BT2495-BO2498*BT2498</f>
        <v>1145263157.9836955</v>
      </c>
      <c r="BY2498" s="3">
        <f t="shared" ref="BY2498" si="26601">(BL2498*BT2495+BM2498*BS2495+BN2498*BT2498+BO2498*BS2498)</f>
        <v>0</v>
      </c>
      <c r="BZ2498" s="20"/>
      <c r="CA2498" s="16">
        <v>0</v>
      </c>
      <c r="CB2498" s="17">
        <f t="shared" ref="CB2498" si="26602">$B2495*$CB$4</f>
        <v>7.2488720000000004</v>
      </c>
      <c r="CC2498" s="18">
        <v>1</v>
      </c>
      <c r="CD2498" s="19">
        <v>0</v>
      </c>
      <c r="CE2498" s="20"/>
      <c r="CF2498" s="1">
        <f t="shared" ref="CF2498" si="26603">BV2498*CA2495+BX2498*CA2498-BW2498*CB2495-BY2498*CB2498</f>
        <v>0</v>
      </c>
      <c r="CG2498" s="4">
        <f t="shared" ref="CG2498" si="26604">(BV2498*CB2495+BW2498*CA2495+BX2498*CB2498+BY2498*CA2498)</f>
        <v>8211246387.9262724</v>
      </c>
      <c r="CH2498" s="2">
        <f t="shared" ref="CH2498" si="26605">BV2498*CC2495+BX2498*CC2498-BW2498*CD2495-BY2498*CD2498</f>
        <v>1145263157.9836955</v>
      </c>
      <c r="CI2498" s="3">
        <f t="shared" ref="CI2498" si="26606">(BV2498*CD2495+BW2498*CC2495+BX2498*CD2498+BY2498*CC2498)</f>
        <v>0</v>
      </c>
      <c r="CK2498" s="16">
        <f t="shared" ref="CK2498" si="26607">1/$CL$4</f>
        <v>1</v>
      </c>
      <c r="CL2498" s="17">
        <v>0</v>
      </c>
      <c r="CM2498" s="18">
        <v>1</v>
      </c>
      <c r="CN2498" s="19">
        <v>0</v>
      </c>
      <c r="CP2498" s="1">
        <f t="shared" ref="CP2498" si="26608">CF2498*CK2495+CH2498*CK2498-CG2498*CL2495-CI2498*CL2498</f>
        <v>1145263157.9836955</v>
      </c>
      <c r="CQ2498" s="4">
        <f t="shared" ref="CQ2498" si="26609">(CF2498*CL2495+CG2498*CK2495+CH2498*CL2498+CI2498*CK2498)</f>
        <v>8211246387.9262724</v>
      </c>
      <c r="CR2498" s="2">
        <f t="shared" ref="CR2498" si="26610">CF2498*CM2495+CH2498*CM2498-CG2498*CN2495-CI2498*CN2498</f>
        <v>1145263157.9836955</v>
      </c>
      <c r="CS2498" s="3">
        <f t="shared" ref="CS2498" si="26611">(CF2498*CN2495+CG2498*CM2495+CH2498*CN2498+CI2498*CM2498)</f>
        <v>0</v>
      </c>
      <c r="CU2498" s="39">
        <f t="shared" ref="CU2498" si="26612">(180/PI())*ATAN(-1*(CQ2495/CP2495))</f>
        <v>7.9401032692156477</v>
      </c>
      <c r="CW2498" s="56">
        <f t="shared" ref="CW2498" si="26613">20*LOG(((1-(10^(CU2495/20)^2)*(1-((1-CW2495)/(1+CW2495))^2))^0.5))</f>
        <v>0</v>
      </c>
    </row>
    <row r="2499" spans="1:101" ht="18" customHeight="1">
      <c r="E2499" s="20"/>
      <c r="F2499" s="20"/>
      <c r="G2499" s="20"/>
      <c r="H2499" s="20"/>
      <c r="I2499" s="20"/>
      <c r="J2499" s="20"/>
      <c r="K2499" s="20"/>
      <c r="L2499" s="20"/>
      <c r="M2499" s="20"/>
      <c r="N2499" s="20"/>
      <c r="O2499" s="20"/>
      <c r="P2499" s="20"/>
      <c r="Q2499" s="20"/>
      <c r="R2499" s="20"/>
      <c r="S2499" s="20"/>
      <c r="T2499" s="20"/>
      <c r="U2499" s="20"/>
      <c r="V2499" s="20"/>
      <c r="W2499" s="20"/>
      <c r="X2499" s="20"/>
      <c r="Y2499" s="20"/>
      <c r="Z2499" s="20"/>
      <c r="AA2499" s="20"/>
      <c r="AB2499" s="30"/>
      <c r="AC2499" s="20"/>
      <c r="AD2499" s="20"/>
      <c r="AE2499" s="20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</row>
    <row r="2500" spans="1:101" ht="18" customHeight="1"/>
    <row r="2501" spans="1:101" ht="18" customHeight="1" thickBot="1">
      <c r="A2501" s="23"/>
      <c r="B2501" s="23"/>
      <c r="C2501" s="23"/>
      <c r="D2501" s="20" t="s">
        <v>6</v>
      </c>
      <c r="E2501" s="20"/>
      <c r="F2501" s="20"/>
      <c r="G2501" s="20"/>
      <c r="H2501" s="20"/>
      <c r="I2501" s="20" t="s">
        <v>7</v>
      </c>
      <c r="J2501" s="20"/>
      <c r="K2501" s="20"/>
      <c r="L2501" s="20"/>
      <c r="M2501" s="23"/>
      <c r="N2501" s="23"/>
      <c r="O2501" s="24" t="s">
        <v>8</v>
      </c>
      <c r="P2501" s="23"/>
      <c r="Q2501" s="23"/>
      <c r="R2501" s="23"/>
      <c r="S2501" s="20"/>
      <c r="T2501" s="20" t="s">
        <v>9</v>
      </c>
      <c r="U2501" s="23"/>
      <c r="V2501" s="23"/>
      <c r="W2501" s="23"/>
      <c r="X2501" s="23"/>
      <c r="Y2501" s="24" t="s">
        <v>10</v>
      </c>
      <c r="Z2501" s="23"/>
      <c r="AA2501" s="23"/>
      <c r="AB2501" s="23"/>
      <c r="AC2501" s="24" t="s">
        <v>11</v>
      </c>
      <c r="AD2501" s="20"/>
      <c r="AE2501" s="20"/>
      <c r="AF2501" s="20"/>
      <c r="AG2501" s="20"/>
      <c r="AH2501" s="23"/>
      <c r="AI2501" s="24" t="s">
        <v>12</v>
      </c>
      <c r="AJ2501" s="23"/>
      <c r="AK2501" s="23"/>
      <c r="AL2501" s="20"/>
      <c r="AM2501" s="24" t="s">
        <v>21</v>
      </c>
      <c r="AN2501" s="20"/>
      <c r="AO2501" s="23"/>
      <c r="AP2501" s="23"/>
      <c r="AQ2501" s="23"/>
      <c r="AR2501" s="23"/>
      <c r="AS2501" s="24" t="s">
        <v>87</v>
      </c>
      <c r="AT2501" s="23"/>
      <c r="AU2501" s="23"/>
      <c r="AV2501" s="23"/>
      <c r="AW2501" s="24" t="s">
        <v>22</v>
      </c>
      <c r="AX2501" s="20"/>
      <c r="AY2501" s="20"/>
      <c r="AZ2501" s="20"/>
      <c r="BA2501" s="20"/>
      <c r="BB2501" s="23"/>
      <c r="BC2501" s="24" t="s">
        <v>13</v>
      </c>
      <c r="BD2501" s="23"/>
      <c r="BE2501" s="23"/>
      <c r="BF2501" s="23"/>
      <c r="BG2501" s="24" t="s">
        <v>23</v>
      </c>
      <c r="BH2501" s="20"/>
      <c r="BI2501" s="23"/>
      <c r="BJ2501" s="23"/>
      <c r="BK2501" s="23"/>
      <c r="BL2501" s="23"/>
      <c r="BM2501" s="24" t="s">
        <v>24</v>
      </c>
      <c r="BN2501" s="23"/>
      <c r="BO2501" s="23"/>
      <c r="BP2501" s="23"/>
      <c r="BQ2501" s="24" t="s">
        <v>22</v>
      </c>
      <c r="BR2501" s="20"/>
      <c r="BS2501" s="20"/>
      <c r="BT2501" s="20"/>
      <c r="BU2501" s="20"/>
      <c r="BV2501" s="23"/>
      <c r="BW2501" s="24" t="s">
        <v>25</v>
      </c>
      <c r="BX2501" s="23"/>
      <c r="BY2501" s="23"/>
      <c r="BZ2501" s="23"/>
      <c r="CA2501" s="24" t="s">
        <v>23</v>
      </c>
      <c r="CB2501" s="20"/>
      <c r="CC2501" s="23"/>
      <c r="CD2501" s="23"/>
      <c r="CE2501" s="23"/>
      <c r="CF2501" s="23"/>
      <c r="CG2501" s="24" t="s">
        <v>88</v>
      </c>
      <c r="CH2501" s="23"/>
      <c r="CI2501" s="23"/>
      <c r="CJ2501" s="23"/>
      <c r="CK2501" s="24" t="s">
        <v>155</v>
      </c>
      <c r="CL2501" s="24"/>
      <c r="CM2501" s="23"/>
      <c r="CN2501" s="23"/>
      <c r="CO2501" s="23"/>
      <c r="CP2501" s="23"/>
      <c r="CQ2501" s="24" t="s">
        <v>89</v>
      </c>
      <c r="CR2501" s="23"/>
      <c r="CS2501" s="23"/>
    </row>
    <row r="2502" spans="1:101" ht="18" customHeight="1" thickBot="1">
      <c r="A2502" s="23"/>
      <c r="B2502" s="33"/>
      <c r="C2502" s="23"/>
      <c r="D2502" s="7" t="s">
        <v>99</v>
      </c>
      <c r="E2502" s="8"/>
      <c r="F2502" s="8" t="s">
        <v>100</v>
      </c>
      <c r="G2502" s="9"/>
      <c r="H2502" s="10"/>
      <c r="I2502" s="7" t="s">
        <v>103</v>
      </c>
      <c r="J2502" s="8"/>
      <c r="K2502" s="8" t="s">
        <v>104</v>
      </c>
      <c r="L2502" s="9"/>
      <c r="M2502" s="23"/>
      <c r="N2502" s="194" t="s">
        <v>74</v>
      </c>
      <c r="O2502" s="195"/>
      <c r="P2502" s="196" t="s">
        <v>75</v>
      </c>
      <c r="Q2502" s="197"/>
      <c r="R2502" s="23"/>
      <c r="S2502" s="7" t="s">
        <v>2</v>
      </c>
      <c r="T2502" s="8"/>
      <c r="U2502" s="8" t="s">
        <v>3</v>
      </c>
      <c r="V2502" s="9"/>
      <c r="W2502" s="20"/>
      <c r="X2502" s="194" t="s">
        <v>108</v>
      </c>
      <c r="Y2502" s="195"/>
      <c r="Z2502" s="196" t="s">
        <v>109</v>
      </c>
      <c r="AA2502" s="197"/>
      <c r="AB2502" s="20"/>
      <c r="AC2502" s="7" t="s">
        <v>107</v>
      </c>
      <c r="AD2502" s="8"/>
      <c r="AE2502" s="8" t="s">
        <v>14</v>
      </c>
      <c r="AF2502" s="9"/>
      <c r="AG2502" s="20"/>
      <c r="AH2502" s="194" t="s">
        <v>112</v>
      </c>
      <c r="AI2502" s="195"/>
      <c r="AJ2502" s="196" t="s">
        <v>113</v>
      </c>
      <c r="AK2502" s="197"/>
      <c r="AL2502" s="20"/>
      <c r="AM2502" s="106" t="s">
        <v>135</v>
      </c>
      <c r="AN2502" s="107"/>
      <c r="AO2502" s="107" t="s">
        <v>136</v>
      </c>
      <c r="AP2502" s="108"/>
      <c r="AQ2502" s="23"/>
      <c r="AR2502" s="194" t="s">
        <v>116</v>
      </c>
      <c r="AS2502" s="195"/>
      <c r="AT2502" s="196" t="s">
        <v>0</v>
      </c>
      <c r="AU2502" s="197"/>
      <c r="AV2502" s="36"/>
      <c r="AW2502" s="7" t="s">
        <v>139</v>
      </c>
      <c r="AX2502" s="8"/>
      <c r="AY2502" s="8" t="s">
        <v>140</v>
      </c>
      <c r="AZ2502" s="9"/>
      <c r="BA2502" s="20"/>
      <c r="BB2502" s="194" t="s">
        <v>119</v>
      </c>
      <c r="BC2502" s="195"/>
      <c r="BD2502" s="196" t="s">
        <v>120</v>
      </c>
      <c r="BE2502" s="197"/>
      <c r="BF2502" s="36"/>
      <c r="BG2502" s="190" t="s">
        <v>143</v>
      </c>
      <c r="BH2502" s="191"/>
      <c r="BI2502" s="192" t="s">
        <v>144</v>
      </c>
      <c r="BJ2502" s="193"/>
      <c r="BK2502" s="36"/>
      <c r="BL2502" s="194" t="s">
        <v>123</v>
      </c>
      <c r="BM2502" s="195"/>
      <c r="BN2502" s="196" t="s">
        <v>124</v>
      </c>
      <c r="BO2502" s="197"/>
      <c r="BP2502" s="36"/>
      <c r="BQ2502" s="7" t="s">
        <v>147</v>
      </c>
      <c r="BR2502" s="8"/>
      <c r="BS2502" s="8" t="s">
        <v>148</v>
      </c>
      <c r="BT2502" s="9"/>
      <c r="BU2502" s="20"/>
      <c r="BV2502" s="194" t="s">
        <v>127</v>
      </c>
      <c r="BW2502" s="195"/>
      <c r="BX2502" s="196" t="s">
        <v>128</v>
      </c>
      <c r="BY2502" s="197"/>
      <c r="BZ2502" s="36"/>
      <c r="CA2502" s="7" t="s">
        <v>151</v>
      </c>
      <c r="CB2502" s="8"/>
      <c r="CC2502" s="8" t="s">
        <v>152</v>
      </c>
      <c r="CD2502" s="9"/>
      <c r="CE2502" s="36"/>
      <c r="CF2502" s="194" t="s">
        <v>131</v>
      </c>
      <c r="CG2502" s="195"/>
      <c r="CH2502" s="196" t="s">
        <v>132</v>
      </c>
      <c r="CI2502" s="197"/>
      <c r="CJ2502" s="23"/>
      <c r="CK2502" s="7" t="s">
        <v>156</v>
      </c>
      <c r="CL2502" s="8"/>
      <c r="CM2502" s="8" t="s">
        <v>157</v>
      </c>
      <c r="CN2502" s="9"/>
      <c r="CO2502" s="23"/>
      <c r="CP2502" s="194" t="s">
        <v>160</v>
      </c>
      <c r="CQ2502" s="195"/>
      <c r="CR2502" s="196" t="s">
        <v>132</v>
      </c>
      <c r="CS2502" s="197"/>
      <c r="CU2502" s="26" t="s">
        <v>15</v>
      </c>
      <c r="CW2502" s="52" t="s">
        <v>46</v>
      </c>
    </row>
    <row r="2503" spans="1:101" ht="18" customHeight="1" thickTop="1" thickBot="1">
      <c r="B2503" s="34">
        <v>9</v>
      </c>
      <c r="D2503" s="11">
        <v>1</v>
      </c>
      <c r="E2503" s="12">
        <v>0</v>
      </c>
      <c r="F2503" s="13">
        <v>0</v>
      </c>
      <c r="G2503" s="14">
        <v>0</v>
      </c>
      <c r="H2503" s="10"/>
      <c r="I2503" s="11">
        <v>1</v>
      </c>
      <c r="J2503" s="12">
        <v>0</v>
      </c>
      <c r="K2503" s="13">
        <v>0</v>
      </c>
      <c r="L2503" s="40">
        <f t="shared" ref="L2503" si="26614">$B2503*$J$4</f>
        <v>12.843360000000001</v>
      </c>
      <c r="N2503" s="1">
        <f t="shared" ref="N2503" si="26615">D2503*I2503+F2503*I2506-E2503*J2503-G2503*J2506</f>
        <v>1</v>
      </c>
      <c r="O2503" s="4">
        <f t="shared" ref="O2503" si="26616">(D2503*J2503+E2503*I2503+F2503*J2506+G2503*I2506)</f>
        <v>0</v>
      </c>
      <c r="P2503" s="2">
        <f t="shared" ref="P2503" si="26617">D2503*K2503+F2503*K2506-E2503*L2503-G2503*L2506</f>
        <v>0</v>
      </c>
      <c r="Q2503" s="3">
        <f t="shared" ref="Q2503" si="26618">(D2503*L2503+E2503*K2503+F2503*L2506+G2503*K2506)</f>
        <v>12.843360000000001</v>
      </c>
      <c r="S2503" s="11">
        <v>1</v>
      </c>
      <c r="T2503" s="12">
        <v>0</v>
      </c>
      <c r="U2503" s="13">
        <v>0</v>
      </c>
      <c r="V2503" s="13">
        <v>0</v>
      </c>
      <c r="W2503" s="20"/>
      <c r="X2503" s="1">
        <f t="shared" ref="X2503" si="26619">N2503*S2503+P2503*S2506-O2503*T2503-Q2503*T2506</f>
        <v>-207.58027627520002</v>
      </c>
      <c r="Y2503" s="4">
        <f t="shared" ref="Y2503" si="26620">(N2503*T2503+O2503*S2503+P2503*T2506+Q2503*S2506)</f>
        <v>0</v>
      </c>
      <c r="Z2503" s="2">
        <f t="shared" ref="Z2503" si="26621">N2503*U2503+P2503*U2506-O2503*V2503-Q2503*V2506</f>
        <v>0</v>
      </c>
      <c r="AA2503" s="3">
        <f t="shared" ref="AA2503" si="26622">(N2503*V2503+O2503*U2503+P2503*V2506+Q2503*U2506)</f>
        <v>12.843360000000001</v>
      </c>
      <c r="AB2503" s="20"/>
      <c r="AC2503" s="11">
        <v>1</v>
      </c>
      <c r="AD2503" s="12">
        <v>0</v>
      </c>
      <c r="AE2503" s="13">
        <v>0</v>
      </c>
      <c r="AF2503" s="40">
        <f t="shared" ref="AF2503" si="26623">$B2503*$AD$4</f>
        <v>15.412410000000001</v>
      </c>
      <c r="AG2503" s="20"/>
      <c r="AH2503" s="1">
        <f t="shared" ref="AH2503" si="26624">X2503*AC2503+Z2503*AC2506-Y2503*AD2503-AA2503*AD2506</f>
        <v>-207.58027627520002</v>
      </c>
      <c r="AI2503" s="4">
        <f t="shared" ref="AI2503" si="26625">(X2503*AD2503+Y2503*AC2503+Z2503*AD2506+AA2503*AC2506)</f>
        <v>0</v>
      </c>
      <c r="AJ2503" s="2">
        <f t="shared" ref="AJ2503" si="26626">X2503*AE2503+Z2503*AE2506-Y2503*AF2503-AA2503*AF2506</f>
        <v>0</v>
      </c>
      <c r="AK2503" s="3">
        <f t="shared" ref="AK2503" si="26627">(X2503*AF2503+Y2503*AE2503+Z2503*AF2506+AA2503*AE2506)</f>
        <v>-3186.4689658666562</v>
      </c>
      <c r="AL2503" s="20"/>
      <c r="AM2503" s="11">
        <v>1</v>
      </c>
      <c r="AN2503" s="12">
        <v>0</v>
      </c>
      <c r="AO2503" s="13">
        <v>0</v>
      </c>
      <c r="AP2503" s="14">
        <v>0</v>
      </c>
      <c r="AR2503" s="1">
        <f t="shared" ref="AR2503" si="26628">AH2503*AM2503+AJ2503*AM2506-AI2503*AN2503-AK2503*AN2506</f>
        <v>54446.225591235147</v>
      </c>
      <c r="AS2503" s="4">
        <f t="shared" ref="AS2503" si="26629">(AH2503*AN2503+AI2503*AM2503+AJ2503*AN2506+AK2503*AM2506)</f>
        <v>0</v>
      </c>
      <c r="AT2503" s="2">
        <f t="shared" ref="AT2503" si="26630">AH2503*AO2503+AJ2503*AO2506-AI2503*AP2503-AK2503*AP2506</f>
        <v>0</v>
      </c>
      <c r="AU2503" s="3">
        <f t="shared" ref="AU2503" si="26631">(AH2503*AP2503+AI2503*AO2503+AJ2503*AP2506+AK2503*AO2506)</f>
        <v>-3186.4689658666562</v>
      </c>
      <c r="AV2503" s="20"/>
      <c r="AW2503" s="11">
        <v>1</v>
      </c>
      <c r="AX2503" s="12">
        <v>0</v>
      </c>
      <c r="AY2503" s="13">
        <v>0</v>
      </c>
      <c r="AZ2503" s="40">
        <f t="shared" ref="AZ2503" si="26632">$B2503*$AX$4</f>
        <v>15.412410000000001</v>
      </c>
      <c r="BA2503" s="20"/>
      <c r="BB2503" s="1">
        <f t="shared" ref="BB2503" si="26633">AR2503*AW2503+AT2503*AW2506-AS2503*AX2503-AU2503*AX2506</f>
        <v>54446.225591235147</v>
      </c>
      <c r="BC2503" s="4">
        <f t="shared" ref="BC2503" si="26634">(AR2503*AX2503+AS2503*AW2503+AT2503*AX2506+AU2503*AW2506)</f>
        <v>0</v>
      </c>
      <c r="BD2503" s="2">
        <f t="shared" ref="BD2503" si="26635">AR2503*AY2503+AT2503*AY2506-AS2503*AZ2503-AU2503*AZ2506</f>
        <v>0</v>
      </c>
      <c r="BE2503" s="3">
        <f t="shared" ref="BE2503" si="26636">(AR2503*AZ2503+AS2503*AY2503+AT2503*AZ2506+AU2503*AY2506)</f>
        <v>835961.08279874199</v>
      </c>
      <c r="BF2503" s="20"/>
      <c r="BG2503" s="11">
        <v>1</v>
      </c>
      <c r="BH2503" s="12">
        <v>0</v>
      </c>
      <c r="BI2503" s="13">
        <v>0</v>
      </c>
      <c r="BJ2503" s="14">
        <v>0</v>
      </c>
      <c r="BK2503" s="20"/>
      <c r="BL2503" s="1">
        <f t="shared" ref="BL2503" si="26637">BB2503*BG2503+BD2503*BG2506-BC2503*BH2503-BE2503*BH2506</f>
        <v>-13521829.266606832</v>
      </c>
      <c r="BM2503" s="4">
        <f t="shared" ref="BM2503" si="26638">(BB2503*BH2503+BC2503*BG2503+BD2503*BH2506+BE2503*BG2506)</f>
        <v>0</v>
      </c>
      <c r="BN2503" s="2">
        <f t="shared" ref="BN2503" si="26639">BB2503*BI2503+BD2503*BI2506-BC2503*BJ2503-BE2503*BJ2506</f>
        <v>0</v>
      </c>
      <c r="BO2503" s="3">
        <f t="shared" ref="BO2503" si="26640">(BB2503*BJ2503+BC2503*BI2503+BD2503*BJ2506+BE2503*BI2506)</f>
        <v>835961.08279874199</v>
      </c>
      <c r="BP2503" s="20"/>
      <c r="BQ2503" s="11">
        <v>1</v>
      </c>
      <c r="BR2503" s="12">
        <v>0</v>
      </c>
      <c r="BS2503" s="13">
        <v>0</v>
      </c>
      <c r="BT2503" s="40">
        <f t="shared" ref="BT2503" si="26641">$B2503*BR$4</f>
        <v>12.843360000000001</v>
      </c>
      <c r="BU2503" s="20"/>
      <c r="BV2503" s="1">
        <f t="shared" ref="BV2503" si="26642">BL2503*BQ2503+BN2503*BQ2506-BM2503*BR2503-BO2503*BR2506</f>
        <v>-13521829.266606832</v>
      </c>
      <c r="BW2503" s="4">
        <f t="shared" ref="BW2503" si="26643">(BL2503*BR2503+BM2503*BQ2503+BN2503*BR2506+BO2503*BQ2506)</f>
        <v>0</v>
      </c>
      <c r="BX2503" s="2">
        <f t="shared" ref="BX2503" si="26644">BL2503*BS2503+BN2503*BS2506-BM2503*BT2503-BO2503*BT2506</f>
        <v>0</v>
      </c>
      <c r="BY2503" s="3">
        <f t="shared" ref="BY2503" si="26645">(BL2503*BT2503+BM2503*BS2503+BN2503*BT2506+BO2503*BS2506)</f>
        <v>-172829760.04676878</v>
      </c>
      <c r="BZ2503" s="20"/>
      <c r="CA2503" s="11">
        <v>1</v>
      </c>
      <c r="CB2503" s="12">
        <v>0</v>
      </c>
      <c r="CC2503" s="13">
        <v>0</v>
      </c>
      <c r="CD2503" s="14">
        <v>0</v>
      </c>
      <c r="CE2503" s="20"/>
      <c r="CF2503" s="1">
        <f t="shared" ref="CF2503" si="26646">BV2503*CA2503+BX2503*CA2506-BW2503*CB2503-BY2503*CB2506</f>
        <v>1253375617.3994234</v>
      </c>
      <c r="CG2503" s="4">
        <f t="shared" ref="CG2503" si="26647">(BV2503*CB2503+BW2503*CA2503+BX2503*CB2506+BY2503*CA2506)</f>
        <v>0</v>
      </c>
      <c r="CH2503" s="2">
        <f t="shared" ref="CH2503" si="26648">BV2503*CC2503+BX2503*CC2506-BW2503*CD2503-BY2503*CD2506</f>
        <v>0</v>
      </c>
      <c r="CI2503" s="3">
        <f t="shared" ref="CI2503" si="26649">(BV2503*CD2503+BW2503*CC2503+BX2503*CD2506+BY2503*CC2506)</f>
        <v>-172829760.04676878</v>
      </c>
      <c r="CJ2503" s="28"/>
      <c r="CK2503" s="11">
        <v>1</v>
      </c>
      <c r="CL2503" s="12">
        <v>0</v>
      </c>
      <c r="CM2503" s="13">
        <v>0</v>
      </c>
      <c r="CN2503" s="14">
        <v>0</v>
      </c>
      <c r="CP2503" s="1">
        <f t="shared" ref="CP2503" si="26650">CF2503*CK2503+CH2503*CK2506-CG2503*CL2503-CI2503*CL2506</f>
        <v>1253375617.3994234</v>
      </c>
      <c r="CQ2503" s="4">
        <f t="shared" ref="CQ2503" si="26651">(CF2503*CL2503+CG2503*CK2503+CH2503*CL2506+CI2503*CK2506)</f>
        <v>-172829760.04676878</v>
      </c>
      <c r="CR2503" s="2">
        <f t="shared" ref="CR2503" si="26652">CF2503*CM2503+CH2503*CM2506-CG2503*CN2503-CI2503*CN2506</f>
        <v>0</v>
      </c>
      <c r="CS2503" s="3">
        <f t="shared" ref="CS2503" si="26653">(CF2503*CN2503+CG2503*CM2503+CH2503*CN2506+CI2503*CM2506)</f>
        <v>-172829760.04676878</v>
      </c>
      <c r="CU2503" s="29">
        <f t="shared" ref="CU2503" si="26654">20*LOG(((1+$CL$4)/$CL$4)/((CP2503+CP2506)^2+(CQ2503+CQ2506)^2)^0.5)</f>
        <v>-193.31388263990146</v>
      </c>
      <c r="CW2503" s="53">
        <f t="shared" ref="CW2503" si="26655">((CP2503^2+CQ2503^2)^0.5)/((CP2506^2+CQ2506^2)^0.5)</f>
        <v>0.1378914330608777</v>
      </c>
    </row>
    <row r="2504" spans="1:101" ht="18" customHeight="1" thickBot="1">
      <c r="D2504" s="11"/>
      <c r="E2504" s="13"/>
      <c r="F2504" s="13"/>
      <c r="G2504" s="15"/>
      <c r="H2504" s="10"/>
      <c r="I2504" s="11"/>
      <c r="J2504" s="13"/>
      <c r="K2504" s="13"/>
      <c r="L2504" s="15"/>
      <c r="N2504" s="5"/>
      <c r="Q2504" s="6"/>
      <c r="S2504" s="11"/>
      <c r="T2504" s="13"/>
      <c r="U2504" s="13"/>
      <c r="V2504" s="15"/>
      <c r="W2504" s="20"/>
      <c r="X2504" s="5"/>
      <c r="AA2504" s="6"/>
      <c r="AB2504" s="20"/>
      <c r="AC2504" s="11"/>
      <c r="AD2504" s="13"/>
      <c r="AE2504" s="13"/>
      <c r="AF2504" s="15"/>
      <c r="AG2504" s="20"/>
      <c r="AH2504" s="5"/>
      <c r="AK2504" s="6"/>
      <c r="AL2504" s="20"/>
      <c r="AM2504" s="11"/>
      <c r="AN2504" s="13"/>
      <c r="AO2504" s="13"/>
      <c r="AP2504" s="15"/>
      <c r="AR2504" s="5"/>
      <c r="AU2504" s="6"/>
      <c r="AW2504" s="11"/>
      <c r="AX2504" s="13"/>
      <c r="AY2504" s="13"/>
      <c r="AZ2504" s="15"/>
      <c r="BA2504" s="20"/>
      <c r="BB2504" s="5"/>
      <c r="BE2504" s="6"/>
      <c r="BG2504" s="11"/>
      <c r="BH2504" s="13"/>
      <c r="BI2504" s="13"/>
      <c r="BJ2504" s="15"/>
      <c r="BL2504" s="5"/>
      <c r="BO2504" s="6"/>
      <c r="BQ2504" s="11"/>
      <c r="BR2504" s="13"/>
      <c r="BS2504" s="13"/>
      <c r="BT2504" s="15"/>
      <c r="BU2504" s="20"/>
      <c r="BV2504" s="5"/>
      <c r="BY2504" s="6"/>
      <c r="CA2504" s="11"/>
      <c r="CB2504" s="13"/>
      <c r="CC2504" s="13"/>
      <c r="CD2504" s="15"/>
      <c r="CF2504" s="5"/>
      <c r="CI2504" s="6"/>
      <c r="CK2504" s="11"/>
      <c r="CL2504" s="13"/>
      <c r="CM2504" s="13"/>
      <c r="CN2504" s="15"/>
      <c r="CP2504" s="5"/>
      <c r="CS2504" s="6"/>
      <c r="CW2504" s="54"/>
    </row>
    <row r="2505" spans="1:101" ht="18" customHeight="1" thickBot="1">
      <c r="D2505" s="11" t="s">
        <v>101</v>
      </c>
      <c r="E2505" s="13"/>
      <c r="F2505" s="13" t="s">
        <v>102</v>
      </c>
      <c r="G2505" s="15"/>
      <c r="H2505" s="10"/>
      <c r="I2505" s="11" t="s">
        <v>106</v>
      </c>
      <c r="J2505" s="13"/>
      <c r="K2505" s="13" t="s">
        <v>105</v>
      </c>
      <c r="L2505" s="15"/>
      <c r="N2505" s="194" t="s">
        <v>16</v>
      </c>
      <c r="O2505" s="195"/>
      <c r="P2505" s="196" t="s">
        <v>17</v>
      </c>
      <c r="Q2505" s="197"/>
      <c r="S2505" s="11" t="s">
        <v>4</v>
      </c>
      <c r="T2505" s="13"/>
      <c r="U2505" s="13" t="s">
        <v>5</v>
      </c>
      <c r="V2505" s="15"/>
      <c r="W2505" s="20"/>
      <c r="X2505" s="194" t="s">
        <v>111</v>
      </c>
      <c r="Y2505" s="195"/>
      <c r="Z2505" s="196" t="s">
        <v>110</v>
      </c>
      <c r="AA2505" s="197"/>
      <c r="AB2505" s="20"/>
      <c r="AC2505" s="11" t="s">
        <v>18</v>
      </c>
      <c r="AD2505" s="13"/>
      <c r="AE2505" s="13" t="s">
        <v>19</v>
      </c>
      <c r="AF2505" s="15"/>
      <c r="AG2505" s="20"/>
      <c r="AH2505" s="194" t="s">
        <v>114</v>
      </c>
      <c r="AI2505" s="195"/>
      <c r="AJ2505" s="196" t="s">
        <v>115</v>
      </c>
      <c r="AK2505" s="197"/>
      <c r="AL2505" s="20"/>
      <c r="AM2505" s="11" t="s">
        <v>138</v>
      </c>
      <c r="AN2505" s="13"/>
      <c r="AO2505" s="13" t="s">
        <v>137</v>
      </c>
      <c r="AP2505" s="15"/>
      <c r="AR2505" s="194" t="s">
        <v>117</v>
      </c>
      <c r="AS2505" s="195"/>
      <c r="AT2505" s="196" t="s">
        <v>118</v>
      </c>
      <c r="AU2505" s="197"/>
      <c r="AV2505" s="36"/>
      <c r="AW2505" s="11" t="s">
        <v>142</v>
      </c>
      <c r="AX2505" s="13"/>
      <c r="AY2505" s="13" t="s">
        <v>141</v>
      </c>
      <c r="AZ2505" s="15"/>
      <c r="BA2505" s="20"/>
      <c r="BB2505" s="194" t="s">
        <v>122</v>
      </c>
      <c r="BC2505" s="195"/>
      <c r="BD2505" s="196" t="s">
        <v>121</v>
      </c>
      <c r="BE2505" s="197"/>
      <c r="BF2505" s="36"/>
      <c r="BG2505" s="11" t="s">
        <v>145</v>
      </c>
      <c r="BH2505" s="13"/>
      <c r="BI2505" s="13" t="s">
        <v>146</v>
      </c>
      <c r="BJ2505" s="15"/>
      <c r="BK2505" s="36"/>
      <c r="BL2505" s="194" t="s">
        <v>125</v>
      </c>
      <c r="BM2505" s="195"/>
      <c r="BN2505" s="196" t="s">
        <v>126</v>
      </c>
      <c r="BO2505" s="197"/>
      <c r="BP2505" s="36"/>
      <c r="BQ2505" s="11" t="s">
        <v>150</v>
      </c>
      <c r="BR2505" s="13"/>
      <c r="BS2505" s="13" t="s">
        <v>149</v>
      </c>
      <c r="BT2505" s="15"/>
      <c r="BU2505" s="20"/>
      <c r="BV2505" s="194" t="s">
        <v>129</v>
      </c>
      <c r="BW2505" s="195"/>
      <c r="BX2505" s="196" t="s">
        <v>130</v>
      </c>
      <c r="BY2505" s="197"/>
      <c r="BZ2505" s="36"/>
      <c r="CA2505" s="11" t="s">
        <v>154</v>
      </c>
      <c r="CB2505" s="13"/>
      <c r="CC2505" s="13" t="s">
        <v>153</v>
      </c>
      <c r="CD2505" s="15"/>
      <c r="CE2505" s="36"/>
      <c r="CF2505" s="194" t="s">
        <v>134</v>
      </c>
      <c r="CG2505" s="195"/>
      <c r="CH2505" s="196" t="s">
        <v>133</v>
      </c>
      <c r="CI2505" s="197"/>
      <c r="CK2505" s="11" t="s">
        <v>159</v>
      </c>
      <c r="CL2505" s="13"/>
      <c r="CM2505" s="13" t="s">
        <v>158</v>
      </c>
      <c r="CN2505" s="15"/>
      <c r="CP2505" s="109" t="s">
        <v>161</v>
      </c>
      <c r="CQ2505" s="110"/>
      <c r="CR2505" s="111" t="s">
        <v>162</v>
      </c>
      <c r="CS2505" s="112"/>
      <c r="CU2505" s="38" t="s">
        <v>29</v>
      </c>
      <c r="CW2505" s="55" t="s">
        <v>47</v>
      </c>
    </row>
    <row r="2506" spans="1:101" ht="18" customHeight="1" thickTop="1" thickBot="1">
      <c r="D2506" s="16">
        <v>0</v>
      </c>
      <c r="E2506" s="17">
        <f t="shared" ref="E2506" si="26656">$B2503*$E$4</f>
        <v>7.3303199999999995</v>
      </c>
      <c r="F2506" s="18">
        <v>1</v>
      </c>
      <c r="G2506" s="19">
        <v>0</v>
      </c>
      <c r="H2506" s="10"/>
      <c r="I2506" s="16">
        <v>0</v>
      </c>
      <c r="J2506" s="17">
        <v>0</v>
      </c>
      <c r="K2506" s="18">
        <v>1</v>
      </c>
      <c r="L2506" s="19">
        <v>0</v>
      </c>
      <c r="N2506" s="1">
        <f t="shared" ref="N2506" si="26657">D2506*I2503+F2506*I2506-E2506*J2503-G2506*J2506</f>
        <v>0</v>
      </c>
      <c r="O2506" s="4">
        <f t="shared" ref="O2506" si="26658">(D2506*J2503+E2506*I2503+F2506*J2506+G2506*I2506)</f>
        <v>7.3303199999999995</v>
      </c>
      <c r="P2506" s="2">
        <f t="shared" ref="P2506" si="26659">D2506*K2503+F2506*K2506-E2506*L2503-G2506*L2506</f>
        <v>-93.1459386752</v>
      </c>
      <c r="Q2506" s="3">
        <f t="shared" ref="Q2506" si="26660">(D2506*L2503+E2506*K2503+F2506*L2506+G2506*K2506)</f>
        <v>0</v>
      </c>
      <c r="S2506" s="16">
        <v>0</v>
      </c>
      <c r="T2506" s="17">
        <f t="shared" ref="T2506" si="26661">$B2503*$T$4</f>
        <v>16.240320000000001</v>
      </c>
      <c r="U2506" s="18">
        <v>1</v>
      </c>
      <c r="V2506" s="19">
        <v>0</v>
      </c>
      <c r="W2506" s="20"/>
      <c r="X2506" s="1">
        <f t="shared" ref="X2506" si="26662">N2506*S2503+P2506*S2506-O2506*T2503-Q2506*T2506</f>
        <v>0</v>
      </c>
      <c r="Y2506" s="4">
        <f t="shared" ref="Y2506" si="26663">(N2506*T2503+O2506*S2503+P2506*T2506+Q2506*S2506)</f>
        <v>-1505.3895307856242</v>
      </c>
      <c r="Z2506" s="2">
        <f t="shared" ref="Z2506" si="26664">N2506*U2503+P2506*U2506-O2506*V2503-Q2506*V2506</f>
        <v>-93.1459386752</v>
      </c>
      <c r="AA2506" s="3">
        <f t="shared" ref="AA2506" si="26665">(N2506*V2503+O2506*U2503+P2506*V2506+Q2506*U2506)</f>
        <v>0</v>
      </c>
      <c r="AB2506" s="20"/>
      <c r="AC2506" s="16">
        <v>0</v>
      </c>
      <c r="AD2506" s="17">
        <v>0</v>
      </c>
      <c r="AE2506" s="18">
        <v>1</v>
      </c>
      <c r="AF2506" s="19">
        <v>0</v>
      </c>
      <c r="AG2506" s="20"/>
      <c r="AH2506" s="1">
        <f t="shared" ref="AH2506" si="26666">X2506*AC2503+Z2506*AC2506-Y2506*AD2503-AA2506*AD2506</f>
        <v>0</v>
      </c>
      <c r="AI2506" s="4">
        <f t="shared" ref="AI2506" si="26667">(X2506*AD2503+Y2506*AC2503+Z2506*AD2506+AA2506*AC2506)</f>
        <v>-1505.3895307856242</v>
      </c>
      <c r="AJ2506" s="2">
        <f t="shared" ref="AJ2506" si="26668">X2506*AE2503+Z2506*AE2506-Y2506*AF2503-AA2506*AF2506</f>
        <v>23108.534719500465</v>
      </c>
      <c r="AK2506" s="3">
        <f t="shared" ref="AK2506" si="26669">(X2506*AF2503+Y2506*AE2503+Z2506*AF2506+AA2506*AE2506)</f>
        <v>0</v>
      </c>
      <c r="AL2506" s="20"/>
      <c r="AM2506" s="16">
        <v>0</v>
      </c>
      <c r="AN2506" s="17">
        <f t="shared" ref="AN2506" si="26670">$B2503*$AN$4</f>
        <v>17.15184</v>
      </c>
      <c r="AO2506" s="18">
        <v>1</v>
      </c>
      <c r="AP2506" s="19">
        <v>0</v>
      </c>
      <c r="AR2506" s="1">
        <f t="shared" ref="AR2506" si="26671">AH2506*AM2503+AJ2506*AM2506-AI2506*AN2503-AK2506*AN2506</f>
        <v>0</v>
      </c>
      <c r="AS2506" s="4">
        <f t="shared" ref="AS2506" si="26672">(AH2506*AN2503+AI2506*AM2503+AJ2506*AN2506+AK2506*AM2506)</f>
        <v>394848.50061253126</v>
      </c>
      <c r="AT2506" s="2">
        <f t="shared" ref="AT2506" si="26673">AH2506*AO2503+AJ2506*AO2506-AI2506*AP2503-AK2506*AP2506</f>
        <v>23108.534719500465</v>
      </c>
      <c r="AU2506" s="3">
        <f t="shared" ref="AU2506" si="26674">(AH2506*AP2503+AI2506*AO2503+AJ2506*AP2506+AK2506*AO2506)</f>
        <v>0</v>
      </c>
      <c r="AV2506" s="20"/>
      <c r="AW2506" s="16">
        <v>0</v>
      </c>
      <c r="AX2506" s="17">
        <v>0</v>
      </c>
      <c r="AY2506" s="18">
        <v>1</v>
      </c>
      <c r="AZ2506" s="19">
        <v>0</v>
      </c>
      <c r="BA2506" s="20"/>
      <c r="BB2506" s="1">
        <f t="shared" ref="BB2506" si="26675">AR2506*AW2503+AT2506*AW2506-AS2506*AX2503-AU2506*AX2506</f>
        <v>0</v>
      </c>
      <c r="BC2506" s="4">
        <f t="shared" ref="BC2506" si="26676">(AR2506*AX2503+AS2506*AW2503+AT2506*AX2506+AU2506*AW2506)</f>
        <v>394848.50061253126</v>
      </c>
      <c r="BD2506" s="2">
        <f t="shared" ref="BD2506" si="26677">AR2506*AY2503+AT2506*AY2506-AS2506*AZ2503-AU2506*AZ2506</f>
        <v>-6062458.4446060825</v>
      </c>
      <c r="BE2506" s="3">
        <f t="shared" ref="BE2506" si="26678">(AR2506*AZ2503+AS2506*AY2503+AT2506*AZ2506+AU2506*AY2506)</f>
        <v>0</v>
      </c>
      <c r="BF2506" s="20"/>
      <c r="BG2506" s="16">
        <v>0</v>
      </c>
      <c r="BH2506" s="17">
        <f t="shared" ref="BH2506" si="26679">$B2503*$BH$4</f>
        <v>16.240320000000001</v>
      </c>
      <c r="BI2506" s="18">
        <v>1</v>
      </c>
      <c r="BJ2506" s="19">
        <v>0</v>
      </c>
      <c r="BK2506" s="20"/>
      <c r="BL2506" s="1">
        <f t="shared" ref="BL2506" si="26680">BB2506*BG2503+BD2506*BG2506-BC2506*BH2503-BE2506*BH2506</f>
        <v>0</v>
      </c>
      <c r="BM2506" s="4">
        <f t="shared" ref="BM2506" si="26681">(BB2506*BH2503+BC2506*BG2503+BD2506*BH2506+BE2506*BG2506)</f>
        <v>-98061416.62649253</v>
      </c>
      <c r="BN2506" s="2">
        <f t="shared" ref="BN2506" si="26682">BB2506*BI2503+BD2506*BI2506-BC2506*BJ2503-BE2506*BJ2506</f>
        <v>-6062458.4446060825</v>
      </c>
      <c r="BO2506" s="3">
        <f t="shared" ref="BO2506" si="26683">(BB2506*BJ2503+BC2506*BI2503+BD2506*BJ2506+BE2506*BI2506)</f>
        <v>0</v>
      </c>
      <c r="BP2506" s="20"/>
      <c r="BQ2506" s="16">
        <v>0</v>
      </c>
      <c r="BR2506" s="17">
        <v>0</v>
      </c>
      <c r="BS2506" s="18">
        <v>1</v>
      </c>
      <c r="BT2506" s="19">
        <v>0</v>
      </c>
      <c r="BU2506" s="20"/>
      <c r="BV2506" s="1">
        <f t="shared" ref="BV2506" si="26684">BL2506*BQ2503+BN2506*BQ2506-BM2506*BR2503-BO2506*BR2506</f>
        <v>0</v>
      </c>
      <c r="BW2506" s="4">
        <f t="shared" ref="BW2506" si="26685">(BL2506*BR2503+BM2506*BQ2503+BN2506*BR2506+BO2506*BQ2506)</f>
        <v>-98061416.62649253</v>
      </c>
      <c r="BX2506" s="2">
        <f t="shared" ref="BX2506" si="26686">BL2506*BS2503+BN2506*BS2506-BM2506*BT2503-BO2506*BT2506</f>
        <v>1253375617.3994231</v>
      </c>
      <c r="BY2506" s="3">
        <f t="shared" ref="BY2506" si="26687">(BL2506*BT2503+BM2506*BS2503+BN2506*BT2506+BO2506*BS2506)</f>
        <v>0</v>
      </c>
      <c r="BZ2506" s="20"/>
      <c r="CA2506" s="16">
        <v>0</v>
      </c>
      <c r="CB2506" s="17">
        <f t="shared" ref="CB2506" si="26688">$B2503*$CB$4</f>
        <v>7.3303199999999995</v>
      </c>
      <c r="CC2506" s="18">
        <v>1</v>
      </c>
      <c r="CD2506" s="19">
        <v>0</v>
      </c>
      <c r="CE2506" s="20"/>
      <c r="CF2506" s="1">
        <f t="shared" ref="CF2506" si="26689">BV2506*CA2503+BX2506*CA2506-BW2506*CB2503-BY2506*CB2506</f>
        <v>0</v>
      </c>
      <c r="CG2506" s="4">
        <f t="shared" ref="CG2506" si="26690">(BV2506*CB2503+BW2506*CA2503+BX2506*CB2506+BY2506*CA2506)</f>
        <v>9089582939.1088448</v>
      </c>
      <c r="CH2506" s="2">
        <f t="shared" ref="CH2506" si="26691">BV2506*CC2503+BX2506*CC2506-BW2506*CD2503-BY2506*CD2506</f>
        <v>1253375617.3994231</v>
      </c>
      <c r="CI2506" s="3">
        <f t="shared" ref="CI2506" si="26692">(BV2506*CD2503+BW2506*CC2503+BX2506*CD2506+BY2506*CC2506)</f>
        <v>0</v>
      </c>
      <c r="CK2506" s="16">
        <f t="shared" ref="CK2506" si="26693">1/$CL$4</f>
        <v>1</v>
      </c>
      <c r="CL2506" s="17">
        <v>0</v>
      </c>
      <c r="CM2506" s="18">
        <v>1</v>
      </c>
      <c r="CN2506" s="19">
        <v>0</v>
      </c>
      <c r="CP2506" s="1">
        <f t="shared" ref="CP2506" si="26694">CF2506*CK2503+CH2506*CK2506-CG2506*CL2503-CI2506*CL2506</f>
        <v>1253375617.3994231</v>
      </c>
      <c r="CQ2506" s="4">
        <f t="shared" ref="CQ2506" si="26695">(CF2506*CL2503+CG2506*CK2503+CH2506*CL2506+CI2506*CK2506)</f>
        <v>9089582939.1088448</v>
      </c>
      <c r="CR2506" s="2">
        <f t="shared" ref="CR2506" si="26696">CF2506*CM2503+CH2506*CM2506-CG2506*CN2503-CI2506*CN2506</f>
        <v>1253375617.3994231</v>
      </c>
      <c r="CS2506" s="3">
        <f t="shared" ref="CS2506" si="26697">(CF2506*CN2503+CG2506*CM2503+CH2506*CN2506+CI2506*CM2506)</f>
        <v>0</v>
      </c>
      <c r="CU2506" s="39">
        <f t="shared" ref="CU2506" si="26698">(180/PI())*ATAN(-1*(CQ2503/CP2503))</f>
        <v>7.8510866573286089</v>
      </c>
      <c r="CW2506" s="56">
        <f t="shared" ref="CW2506" si="26699">20*LOG(((1-(10^(CU2503/20)^2)*(1-((1-CW2503)/(1+CW2503))^2))^0.5))</f>
        <v>0</v>
      </c>
    </row>
    <row r="2507" spans="1:101" ht="18" customHeight="1">
      <c r="E2507" s="20"/>
      <c r="F2507" s="20"/>
      <c r="G2507" s="20"/>
      <c r="H2507" s="20"/>
      <c r="I2507" s="20"/>
      <c r="J2507" s="20"/>
      <c r="K2507" s="20"/>
      <c r="L2507" s="20"/>
      <c r="M2507" s="20"/>
      <c r="N2507" s="20"/>
      <c r="O2507" s="20"/>
      <c r="P2507" s="20"/>
      <c r="Q2507" s="20"/>
      <c r="R2507" s="20"/>
      <c r="S2507" s="20"/>
      <c r="T2507" s="20"/>
      <c r="U2507" s="20"/>
      <c r="V2507" s="20"/>
      <c r="W2507" s="20"/>
      <c r="X2507" s="20"/>
      <c r="Y2507" s="20"/>
      <c r="Z2507" s="20"/>
      <c r="AA2507" s="20"/>
      <c r="AB2507" s="30"/>
      <c r="AC2507" s="20"/>
      <c r="AD2507" s="20"/>
      <c r="AE2507" s="20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</row>
    <row r="2508" spans="1:101" ht="18" customHeight="1"/>
    <row r="2509" spans="1:101" ht="18" customHeight="1" thickBot="1">
      <c r="A2509" s="23"/>
      <c r="B2509" s="23"/>
      <c r="C2509" s="23"/>
      <c r="D2509" s="20" t="s">
        <v>6</v>
      </c>
      <c r="E2509" s="20"/>
      <c r="F2509" s="20"/>
      <c r="G2509" s="20"/>
      <c r="H2509" s="20"/>
      <c r="I2509" s="20" t="s">
        <v>7</v>
      </c>
      <c r="J2509" s="20"/>
      <c r="K2509" s="20"/>
      <c r="L2509" s="20"/>
      <c r="M2509" s="23"/>
      <c r="N2509" s="23"/>
      <c r="O2509" s="24" t="s">
        <v>8</v>
      </c>
      <c r="P2509" s="23"/>
      <c r="Q2509" s="23"/>
      <c r="R2509" s="23"/>
      <c r="S2509" s="20"/>
      <c r="T2509" s="20" t="s">
        <v>9</v>
      </c>
      <c r="U2509" s="23"/>
      <c r="V2509" s="23"/>
      <c r="W2509" s="23"/>
      <c r="X2509" s="23"/>
      <c r="Y2509" s="24" t="s">
        <v>10</v>
      </c>
      <c r="Z2509" s="23"/>
      <c r="AA2509" s="23"/>
      <c r="AB2509" s="23"/>
      <c r="AC2509" s="24" t="s">
        <v>11</v>
      </c>
      <c r="AD2509" s="20"/>
      <c r="AE2509" s="20"/>
      <c r="AF2509" s="20"/>
      <c r="AG2509" s="20"/>
      <c r="AH2509" s="23"/>
      <c r="AI2509" s="24" t="s">
        <v>12</v>
      </c>
      <c r="AJ2509" s="23"/>
      <c r="AK2509" s="23"/>
      <c r="AL2509" s="20"/>
      <c r="AM2509" s="24" t="s">
        <v>21</v>
      </c>
      <c r="AN2509" s="20"/>
      <c r="AO2509" s="23"/>
      <c r="AP2509" s="23"/>
      <c r="AQ2509" s="23"/>
      <c r="AR2509" s="23"/>
      <c r="AS2509" s="24" t="s">
        <v>87</v>
      </c>
      <c r="AT2509" s="23"/>
      <c r="AU2509" s="23"/>
      <c r="AV2509" s="23"/>
      <c r="AW2509" s="24" t="s">
        <v>22</v>
      </c>
      <c r="AX2509" s="20"/>
      <c r="AY2509" s="20"/>
      <c r="AZ2509" s="20"/>
      <c r="BA2509" s="20"/>
      <c r="BB2509" s="23"/>
      <c r="BC2509" s="24" t="s">
        <v>13</v>
      </c>
      <c r="BD2509" s="23"/>
      <c r="BE2509" s="23"/>
      <c r="BF2509" s="23"/>
      <c r="BG2509" s="24" t="s">
        <v>23</v>
      </c>
      <c r="BH2509" s="20"/>
      <c r="BI2509" s="23"/>
      <c r="BJ2509" s="23"/>
      <c r="BK2509" s="23"/>
      <c r="BL2509" s="23"/>
      <c r="BM2509" s="24" t="s">
        <v>24</v>
      </c>
      <c r="BN2509" s="23"/>
      <c r="BO2509" s="23"/>
      <c r="BP2509" s="23"/>
      <c r="BQ2509" s="24" t="s">
        <v>22</v>
      </c>
      <c r="BR2509" s="20"/>
      <c r="BS2509" s="20"/>
      <c r="BT2509" s="20"/>
      <c r="BU2509" s="20"/>
      <c r="BV2509" s="23"/>
      <c r="BW2509" s="24" t="s">
        <v>25</v>
      </c>
      <c r="BX2509" s="23"/>
      <c r="BY2509" s="23"/>
      <c r="BZ2509" s="23"/>
      <c r="CA2509" s="24" t="s">
        <v>23</v>
      </c>
      <c r="CB2509" s="20"/>
      <c r="CC2509" s="23"/>
      <c r="CD2509" s="23"/>
      <c r="CE2509" s="23"/>
      <c r="CF2509" s="23"/>
      <c r="CG2509" s="24" t="s">
        <v>88</v>
      </c>
      <c r="CH2509" s="23"/>
      <c r="CI2509" s="23"/>
      <c r="CJ2509" s="23"/>
      <c r="CK2509" s="24" t="s">
        <v>155</v>
      </c>
      <c r="CL2509" s="24"/>
      <c r="CM2509" s="23"/>
      <c r="CN2509" s="23"/>
      <c r="CO2509" s="23"/>
      <c r="CP2509" s="23"/>
      <c r="CQ2509" s="24" t="s">
        <v>89</v>
      </c>
      <c r="CR2509" s="23"/>
      <c r="CS2509" s="23"/>
    </row>
    <row r="2510" spans="1:101" ht="18" customHeight="1" thickBot="1">
      <c r="A2510" s="23"/>
      <c r="B2510" s="33"/>
      <c r="C2510" s="23"/>
      <c r="D2510" s="7" t="s">
        <v>99</v>
      </c>
      <c r="E2510" s="8"/>
      <c r="F2510" s="8" t="s">
        <v>100</v>
      </c>
      <c r="G2510" s="9"/>
      <c r="H2510" s="10"/>
      <c r="I2510" s="7" t="s">
        <v>103</v>
      </c>
      <c r="J2510" s="8"/>
      <c r="K2510" s="8" t="s">
        <v>104</v>
      </c>
      <c r="L2510" s="9"/>
      <c r="M2510" s="23"/>
      <c r="N2510" s="194" t="s">
        <v>74</v>
      </c>
      <c r="O2510" s="195"/>
      <c r="P2510" s="196" t="s">
        <v>75</v>
      </c>
      <c r="Q2510" s="197"/>
      <c r="R2510" s="23"/>
      <c r="S2510" s="7" t="s">
        <v>2</v>
      </c>
      <c r="T2510" s="8"/>
      <c r="U2510" s="8" t="s">
        <v>3</v>
      </c>
      <c r="V2510" s="9"/>
      <c r="W2510" s="20"/>
      <c r="X2510" s="194" t="s">
        <v>108</v>
      </c>
      <c r="Y2510" s="195"/>
      <c r="Z2510" s="196" t="s">
        <v>109</v>
      </c>
      <c r="AA2510" s="197"/>
      <c r="AB2510" s="20"/>
      <c r="AC2510" s="7" t="s">
        <v>107</v>
      </c>
      <c r="AD2510" s="8"/>
      <c r="AE2510" s="8" t="s">
        <v>14</v>
      </c>
      <c r="AF2510" s="9"/>
      <c r="AG2510" s="20"/>
      <c r="AH2510" s="194" t="s">
        <v>112</v>
      </c>
      <c r="AI2510" s="195"/>
      <c r="AJ2510" s="196" t="s">
        <v>113</v>
      </c>
      <c r="AK2510" s="197"/>
      <c r="AL2510" s="20"/>
      <c r="AM2510" s="106" t="s">
        <v>135</v>
      </c>
      <c r="AN2510" s="107"/>
      <c r="AO2510" s="107" t="s">
        <v>136</v>
      </c>
      <c r="AP2510" s="108"/>
      <c r="AQ2510" s="23"/>
      <c r="AR2510" s="194" t="s">
        <v>116</v>
      </c>
      <c r="AS2510" s="195"/>
      <c r="AT2510" s="196" t="s">
        <v>0</v>
      </c>
      <c r="AU2510" s="197"/>
      <c r="AV2510" s="36"/>
      <c r="AW2510" s="7" t="s">
        <v>139</v>
      </c>
      <c r="AX2510" s="8"/>
      <c r="AY2510" s="8" t="s">
        <v>140</v>
      </c>
      <c r="AZ2510" s="9"/>
      <c r="BA2510" s="20"/>
      <c r="BB2510" s="194" t="s">
        <v>119</v>
      </c>
      <c r="BC2510" s="195"/>
      <c r="BD2510" s="196" t="s">
        <v>120</v>
      </c>
      <c r="BE2510" s="197"/>
      <c r="BF2510" s="36"/>
      <c r="BG2510" s="190" t="s">
        <v>143</v>
      </c>
      <c r="BH2510" s="191"/>
      <c r="BI2510" s="192" t="s">
        <v>144</v>
      </c>
      <c r="BJ2510" s="193"/>
      <c r="BK2510" s="36"/>
      <c r="BL2510" s="194" t="s">
        <v>123</v>
      </c>
      <c r="BM2510" s="195"/>
      <c r="BN2510" s="196" t="s">
        <v>124</v>
      </c>
      <c r="BO2510" s="197"/>
      <c r="BP2510" s="36"/>
      <c r="BQ2510" s="7" t="s">
        <v>147</v>
      </c>
      <c r="BR2510" s="8"/>
      <c r="BS2510" s="8" t="s">
        <v>148</v>
      </c>
      <c r="BT2510" s="9"/>
      <c r="BU2510" s="20"/>
      <c r="BV2510" s="194" t="s">
        <v>127</v>
      </c>
      <c r="BW2510" s="195"/>
      <c r="BX2510" s="196" t="s">
        <v>128</v>
      </c>
      <c r="BY2510" s="197"/>
      <c r="BZ2510" s="36"/>
      <c r="CA2510" s="7" t="s">
        <v>151</v>
      </c>
      <c r="CB2510" s="8"/>
      <c r="CC2510" s="8" t="s">
        <v>152</v>
      </c>
      <c r="CD2510" s="9"/>
      <c r="CE2510" s="36"/>
      <c r="CF2510" s="194" t="s">
        <v>131</v>
      </c>
      <c r="CG2510" s="195"/>
      <c r="CH2510" s="196" t="s">
        <v>132</v>
      </c>
      <c r="CI2510" s="197"/>
      <c r="CJ2510" s="23"/>
      <c r="CK2510" s="7" t="s">
        <v>156</v>
      </c>
      <c r="CL2510" s="8"/>
      <c r="CM2510" s="8" t="s">
        <v>157</v>
      </c>
      <c r="CN2510" s="9"/>
      <c r="CO2510" s="23"/>
      <c r="CP2510" s="194" t="s">
        <v>160</v>
      </c>
      <c r="CQ2510" s="195"/>
      <c r="CR2510" s="196" t="s">
        <v>132</v>
      </c>
      <c r="CS2510" s="197"/>
      <c r="CU2510" s="26" t="s">
        <v>15</v>
      </c>
      <c r="CW2510" s="52" t="s">
        <v>46</v>
      </c>
    </row>
    <row r="2511" spans="1:101" ht="18" customHeight="1" thickTop="1" thickBot="1">
      <c r="B2511" s="34">
        <v>9.1</v>
      </c>
      <c r="D2511" s="11">
        <v>1</v>
      </c>
      <c r="E2511" s="12">
        <v>0</v>
      </c>
      <c r="F2511" s="13">
        <v>0</v>
      </c>
      <c r="G2511" s="14">
        <v>0</v>
      </c>
      <c r="H2511" s="10"/>
      <c r="I2511" s="11">
        <v>1</v>
      </c>
      <c r="J2511" s="12">
        <v>0</v>
      </c>
      <c r="K2511" s="13">
        <v>0</v>
      </c>
      <c r="L2511" s="40">
        <f t="shared" ref="L2511" si="26700">$B2511*$J$4</f>
        <v>12.986064000000001</v>
      </c>
      <c r="N2511" s="1">
        <f t="shared" ref="N2511" si="26701">D2511*I2511+F2511*I2514-E2511*J2511-G2511*J2514</f>
        <v>1</v>
      </c>
      <c r="O2511" s="4">
        <f t="shared" ref="O2511" si="26702">(D2511*J2511+E2511*I2511+F2511*J2514+G2511*I2514)</f>
        <v>0</v>
      </c>
      <c r="P2511" s="2">
        <f t="shared" ref="P2511" si="26703">D2511*K2511+F2511*K2514-E2511*L2511-G2511*L2514</f>
        <v>0</v>
      </c>
      <c r="Q2511" s="3">
        <f t="shared" ref="Q2511" si="26704">(D2511*L2511+E2511*K2511+F2511*L2514+G2511*K2514)</f>
        <v>12.986064000000001</v>
      </c>
      <c r="S2511" s="11">
        <v>1</v>
      </c>
      <c r="T2511" s="12">
        <v>0</v>
      </c>
      <c r="U2511" s="13">
        <v>0</v>
      </c>
      <c r="V2511" s="13">
        <v>0</v>
      </c>
      <c r="W2511" s="20"/>
      <c r="X2511" s="1">
        <f t="shared" ref="X2511" si="26705">N2511*S2511+P2511*S2514-O2511*T2511-Q2511*T2514</f>
        <v>-212.24114417715199</v>
      </c>
      <c r="Y2511" s="4">
        <f t="shared" ref="Y2511" si="26706">(N2511*T2511+O2511*S2511+P2511*T2514+Q2511*S2514)</f>
        <v>0</v>
      </c>
      <c r="Z2511" s="2">
        <f t="shared" ref="Z2511" si="26707">N2511*U2511+P2511*U2514-O2511*V2511-Q2511*V2514</f>
        <v>0</v>
      </c>
      <c r="AA2511" s="3">
        <f t="shared" ref="AA2511" si="26708">(N2511*V2511+O2511*U2511+P2511*V2514+Q2511*U2514)</f>
        <v>12.986064000000001</v>
      </c>
      <c r="AB2511" s="20"/>
      <c r="AC2511" s="11">
        <v>1</v>
      </c>
      <c r="AD2511" s="12">
        <v>0</v>
      </c>
      <c r="AE2511" s="13">
        <v>0</v>
      </c>
      <c r="AF2511" s="40">
        <f t="shared" ref="AF2511" si="26709">$B2511*$AD$4</f>
        <v>15.583659000000001</v>
      </c>
      <c r="AG2511" s="20"/>
      <c r="AH2511" s="1">
        <f t="shared" ref="AH2511" si="26710">X2511*AC2511+Z2511*AC2514-Y2511*AD2511-AA2511*AD2514</f>
        <v>-212.24114417715199</v>
      </c>
      <c r="AI2511" s="4">
        <f t="shared" ref="AI2511" si="26711">(X2511*AD2511+Y2511*AC2511+Z2511*AD2514+AA2511*AC2514)</f>
        <v>0</v>
      </c>
      <c r="AJ2511" s="2">
        <f t="shared" ref="AJ2511" si="26712">X2511*AE2511+Z2511*AE2514-Y2511*AF2511-AA2511*AF2514</f>
        <v>0</v>
      </c>
      <c r="AK2511" s="3">
        <f t="shared" ref="AK2511" si="26713">(X2511*AF2511+Y2511*AE2511+Z2511*AF2514+AA2511*AE2514)</f>
        <v>-3294.5075526265723</v>
      </c>
      <c r="AL2511" s="20"/>
      <c r="AM2511" s="11">
        <v>1</v>
      </c>
      <c r="AN2511" s="12">
        <v>0</v>
      </c>
      <c r="AO2511" s="13">
        <v>0</v>
      </c>
      <c r="AP2511" s="14">
        <v>0</v>
      </c>
      <c r="AR2511" s="1">
        <f t="shared" ref="AR2511" si="26714">AH2511*AM2511+AJ2511*AM2514-AI2511*AN2511-AK2511*AN2514</f>
        <v>56922.479348614754</v>
      </c>
      <c r="AS2511" s="4">
        <f t="shared" ref="AS2511" si="26715">(AH2511*AN2511+AI2511*AM2511+AJ2511*AN2514+AK2511*AM2514)</f>
        <v>0</v>
      </c>
      <c r="AT2511" s="2">
        <f t="shared" ref="AT2511" si="26716">AH2511*AO2511+AJ2511*AO2514-AI2511*AP2511-AK2511*AP2514</f>
        <v>0</v>
      </c>
      <c r="AU2511" s="3">
        <f t="shared" ref="AU2511" si="26717">(AH2511*AP2511+AI2511*AO2511+AJ2511*AP2514+AK2511*AO2514)</f>
        <v>-3294.5075526265723</v>
      </c>
      <c r="AV2511" s="20"/>
      <c r="AW2511" s="11">
        <v>1</v>
      </c>
      <c r="AX2511" s="12">
        <v>0</v>
      </c>
      <c r="AY2511" s="13">
        <v>0</v>
      </c>
      <c r="AZ2511" s="40">
        <f t="shared" ref="AZ2511" si="26718">$B2511*$AX$4</f>
        <v>15.583659000000001</v>
      </c>
      <c r="BA2511" s="20"/>
      <c r="BB2511" s="1">
        <f t="shared" ref="BB2511" si="26719">AR2511*AW2511+AT2511*AW2514-AS2511*AX2511-AU2511*AX2514</f>
        <v>56922.479348614754</v>
      </c>
      <c r="BC2511" s="4">
        <f t="shared" ref="BC2511" si="26720">(AR2511*AX2511+AS2511*AW2511+AT2511*AX2514+AU2511*AW2514)</f>
        <v>0</v>
      </c>
      <c r="BD2511" s="2">
        <f t="shared" ref="BD2511" si="26721">AR2511*AY2511+AT2511*AY2514-AS2511*AZ2511-AU2511*AZ2514</f>
        <v>0</v>
      </c>
      <c r="BE2511" s="3">
        <f t="shared" ref="BE2511" si="26722">(AR2511*AZ2511+AS2511*AY2511+AT2511*AZ2514+AU2511*AY2514)</f>
        <v>883766.00005072798</v>
      </c>
      <c r="BF2511" s="20"/>
      <c r="BG2511" s="11">
        <v>1</v>
      </c>
      <c r="BH2511" s="12">
        <v>0</v>
      </c>
      <c r="BI2511" s="13">
        <v>0</v>
      </c>
      <c r="BJ2511" s="14">
        <v>0</v>
      </c>
      <c r="BK2511" s="20"/>
      <c r="BL2511" s="1">
        <f t="shared" ref="BL2511" si="26723">BB2511*BG2511+BD2511*BG2514-BC2511*BH2511-BE2511*BH2514</f>
        <v>-14455193.973772377</v>
      </c>
      <c r="BM2511" s="4">
        <f t="shared" ref="BM2511" si="26724">(BB2511*BH2511+BC2511*BG2511+BD2511*BH2514+BE2511*BG2514)</f>
        <v>0</v>
      </c>
      <c r="BN2511" s="2">
        <f t="shared" ref="BN2511" si="26725">BB2511*BI2511+BD2511*BI2514-BC2511*BJ2511-BE2511*BJ2514</f>
        <v>0</v>
      </c>
      <c r="BO2511" s="3">
        <f t="shared" ref="BO2511" si="26726">(BB2511*BJ2511+BC2511*BI2511+BD2511*BJ2514+BE2511*BI2514)</f>
        <v>883766.00005072798</v>
      </c>
      <c r="BP2511" s="20"/>
      <c r="BQ2511" s="11">
        <v>1</v>
      </c>
      <c r="BR2511" s="12">
        <v>0</v>
      </c>
      <c r="BS2511" s="13">
        <v>0</v>
      </c>
      <c r="BT2511" s="40">
        <f t="shared" ref="BT2511" si="26727">$B2511*BR$4</f>
        <v>12.986064000000001</v>
      </c>
      <c r="BU2511" s="20"/>
      <c r="BV2511" s="1">
        <f t="shared" ref="BV2511" si="26728">BL2511*BQ2511+BN2511*BQ2514-BM2511*BR2511-BO2511*BR2514</f>
        <v>-14455193.973772377</v>
      </c>
      <c r="BW2511" s="4">
        <f t="shared" ref="BW2511" si="26729">(BL2511*BR2511+BM2511*BQ2511+BN2511*BR2514+BO2511*BQ2514)</f>
        <v>0</v>
      </c>
      <c r="BX2511" s="2">
        <f t="shared" ref="BX2511" si="26730">BL2511*BS2511+BN2511*BS2514-BM2511*BT2511-BO2511*BT2514</f>
        <v>0</v>
      </c>
      <c r="BY2511" s="3">
        <f t="shared" ref="BY2511" si="26731">(BL2511*BT2511+BM2511*BS2511+BN2511*BT2514+BO2511*BS2514)</f>
        <v>-186832308.07577169</v>
      </c>
      <c r="BZ2511" s="20"/>
      <c r="CA2511" s="11">
        <v>1</v>
      </c>
      <c r="CB2511" s="12">
        <v>0</v>
      </c>
      <c r="CC2511" s="13">
        <v>0</v>
      </c>
      <c r="CD2511" s="14">
        <v>0</v>
      </c>
      <c r="CE2511" s="20"/>
      <c r="CF2511" s="1">
        <f t="shared" ref="CF2511" si="26732">BV2511*CA2511+BX2511*CA2514-BW2511*CB2511-BY2511*CB2514</f>
        <v>1370302528.3883739</v>
      </c>
      <c r="CG2511" s="4">
        <f t="shared" ref="CG2511" si="26733">(BV2511*CB2511+BW2511*CA2511+BX2511*CB2514+BY2511*CA2514)</f>
        <v>0</v>
      </c>
      <c r="CH2511" s="2">
        <f t="shared" ref="CH2511" si="26734">BV2511*CC2511+BX2511*CC2514-BW2511*CD2511-BY2511*CD2514</f>
        <v>0</v>
      </c>
      <c r="CI2511" s="3">
        <f t="shared" ref="CI2511" si="26735">(BV2511*CD2511+BW2511*CC2511+BX2511*CD2514+BY2511*CC2514)</f>
        <v>-186832308.07577169</v>
      </c>
      <c r="CJ2511" s="28"/>
      <c r="CK2511" s="11">
        <v>1</v>
      </c>
      <c r="CL2511" s="12">
        <v>0</v>
      </c>
      <c r="CM2511" s="13">
        <v>0</v>
      </c>
      <c r="CN2511" s="14">
        <v>0</v>
      </c>
      <c r="CP2511" s="1">
        <f t="shared" ref="CP2511" si="26736">CF2511*CK2511+CH2511*CK2514-CG2511*CL2511-CI2511*CL2514</f>
        <v>1370302528.3883739</v>
      </c>
      <c r="CQ2511" s="4">
        <f t="shared" ref="CQ2511" si="26737">(CF2511*CL2511+CG2511*CK2511+CH2511*CL2514+CI2511*CK2514)</f>
        <v>-186832308.07577169</v>
      </c>
      <c r="CR2511" s="2">
        <f t="shared" ref="CR2511" si="26738">CF2511*CM2511+CH2511*CM2514-CG2511*CN2511-CI2511*CN2514</f>
        <v>0</v>
      </c>
      <c r="CS2511" s="3">
        <f t="shared" ref="CS2511" si="26739">(CF2511*CN2511+CG2511*CM2511+CH2511*CN2514+CI2511*CM2514)</f>
        <v>-186832308.07577169</v>
      </c>
      <c r="CU2511" s="29">
        <f t="shared" ref="CU2511" si="26740">20*LOG(((1+$CL$4)/$CL$4)/((CP2511+CP2514)^2+(CQ2511+CQ2514)^2)^0.5)</f>
        <v>-194.18300398496922</v>
      </c>
      <c r="CW2511" s="53">
        <f t="shared" ref="CW2511" si="26741">((CP2511^2+CQ2511^2)^0.5)/((CP2514^2+CQ2514^2)^0.5)</f>
        <v>0.13634383955746401</v>
      </c>
    </row>
    <row r="2512" spans="1:101" ht="18" customHeight="1" thickBot="1">
      <c r="D2512" s="11"/>
      <c r="E2512" s="13"/>
      <c r="F2512" s="13"/>
      <c r="G2512" s="15"/>
      <c r="H2512" s="10"/>
      <c r="I2512" s="11"/>
      <c r="J2512" s="13"/>
      <c r="K2512" s="13"/>
      <c r="L2512" s="15"/>
      <c r="N2512" s="5"/>
      <c r="Q2512" s="6"/>
      <c r="S2512" s="11"/>
      <c r="T2512" s="13"/>
      <c r="U2512" s="13"/>
      <c r="V2512" s="15"/>
      <c r="W2512" s="20"/>
      <c r="X2512" s="5"/>
      <c r="AA2512" s="6"/>
      <c r="AB2512" s="20"/>
      <c r="AC2512" s="11"/>
      <c r="AD2512" s="13"/>
      <c r="AE2512" s="13"/>
      <c r="AF2512" s="15"/>
      <c r="AG2512" s="20"/>
      <c r="AH2512" s="5"/>
      <c r="AK2512" s="6"/>
      <c r="AL2512" s="20"/>
      <c r="AM2512" s="11"/>
      <c r="AN2512" s="13"/>
      <c r="AO2512" s="13"/>
      <c r="AP2512" s="15"/>
      <c r="AR2512" s="5"/>
      <c r="AU2512" s="6"/>
      <c r="AW2512" s="11"/>
      <c r="AX2512" s="13"/>
      <c r="AY2512" s="13"/>
      <c r="AZ2512" s="15"/>
      <c r="BA2512" s="20"/>
      <c r="BB2512" s="5"/>
      <c r="BE2512" s="6"/>
      <c r="BG2512" s="11"/>
      <c r="BH2512" s="13"/>
      <c r="BI2512" s="13"/>
      <c r="BJ2512" s="15"/>
      <c r="BL2512" s="5"/>
      <c r="BO2512" s="6"/>
      <c r="BQ2512" s="11"/>
      <c r="BR2512" s="13"/>
      <c r="BS2512" s="13"/>
      <c r="BT2512" s="15"/>
      <c r="BU2512" s="20"/>
      <c r="BV2512" s="5"/>
      <c r="BY2512" s="6"/>
      <c r="CA2512" s="11"/>
      <c r="CB2512" s="13"/>
      <c r="CC2512" s="13"/>
      <c r="CD2512" s="15"/>
      <c r="CF2512" s="5"/>
      <c r="CI2512" s="6"/>
      <c r="CK2512" s="11"/>
      <c r="CL2512" s="13"/>
      <c r="CM2512" s="13"/>
      <c r="CN2512" s="15"/>
      <c r="CP2512" s="5"/>
      <c r="CS2512" s="6"/>
      <c r="CW2512" s="54"/>
    </row>
    <row r="2513" spans="1:101" ht="18" customHeight="1" thickBot="1">
      <c r="D2513" s="11" t="s">
        <v>101</v>
      </c>
      <c r="E2513" s="13"/>
      <c r="F2513" s="13" t="s">
        <v>102</v>
      </c>
      <c r="G2513" s="15"/>
      <c r="H2513" s="10"/>
      <c r="I2513" s="11" t="s">
        <v>106</v>
      </c>
      <c r="J2513" s="13"/>
      <c r="K2513" s="13" t="s">
        <v>105</v>
      </c>
      <c r="L2513" s="15"/>
      <c r="N2513" s="194" t="s">
        <v>16</v>
      </c>
      <c r="O2513" s="195"/>
      <c r="P2513" s="196" t="s">
        <v>17</v>
      </c>
      <c r="Q2513" s="197"/>
      <c r="S2513" s="11" t="s">
        <v>4</v>
      </c>
      <c r="T2513" s="13"/>
      <c r="U2513" s="13" t="s">
        <v>5</v>
      </c>
      <c r="V2513" s="15"/>
      <c r="W2513" s="20"/>
      <c r="X2513" s="194" t="s">
        <v>111</v>
      </c>
      <c r="Y2513" s="195"/>
      <c r="Z2513" s="196" t="s">
        <v>110</v>
      </c>
      <c r="AA2513" s="197"/>
      <c r="AB2513" s="20"/>
      <c r="AC2513" s="11" t="s">
        <v>18</v>
      </c>
      <c r="AD2513" s="13"/>
      <c r="AE2513" s="13" t="s">
        <v>19</v>
      </c>
      <c r="AF2513" s="15"/>
      <c r="AG2513" s="20"/>
      <c r="AH2513" s="194" t="s">
        <v>114</v>
      </c>
      <c r="AI2513" s="195"/>
      <c r="AJ2513" s="196" t="s">
        <v>115</v>
      </c>
      <c r="AK2513" s="197"/>
      <c r="AL2513" s="20"/>
      <c r="AM2513" s="11" t="s">
        <v>138</v>
      </c>
      <c r="AN2513" s="13"/>
      <c r="AO2513" s="13" t="s">
        <v>137</v>
      </c>
      <c r="AP2513" s="15"/>
      <c r="AR2513" s="194" t="s">
        <v>117</v>
      </c>
      <c r="AS2513" s="195"/>
      <c r="AT2513" s="196" t="s">
        <v>118</v>
      </c>
      <c r="AU2513" s="197"/>
      <c r="AV2513" s="36"/>
      <c r="AW2513" s="11" t="s">
        <v>142</v>
      </c>
      <c r="AX2513" s="13"/>
      <c r="AY2513" s="13" t="s">
        <v>141</v>
      </c>
      <c r="AZ2513" s="15"/>
      <c r="BA2513" s="20"/>
      <c r="BB2513" s="194" t="s">
        <v>122</v>
      </c>
      <c r="BC2513" s="195"/>
      <c r="BD2513" s="196" t="s">
        <v>121</v>
      </c>
      <c r="BE2513" s="197"/>
      <c r="BF2513" s="36"/>
      <c r="BG2513" s="11" t="s">
        <v>145</v>
      </c>
      <c r="BH2513" s="13"/>
      <c r="BI2513" s="13" t="s">
        <v>146</v>
      </c>
      <c r="BJ2513" s="15"/>
      <c r="BK2513" s="36"/>
      <c r="BL2513" s="194" t="s">
        <v>125</v>
      </c>
      <c r="BM2513" s="195"/>
      <c r="BN2513" s="196" t="s">
        <v>126</v>
      </c>
      <c r="BO2513" s="197"/>
      <c r="BP2513" s="36"/>
      <c r="BQ2513" s="11" t="s">
        <v>150</v>
      </c>
      <c r="BR2513" s="13"/>
      <c r="BS2513" s="13" t="s">
        <v>149</v>
      </c>
      <c r="BT2513" s="15"/>
      <c r="BU2513" s="20"/>
      <c r="BV2513" s="194" t="s">
        <v>129</v>
      </c>
      <c r="BW2513" s="195"/>
      <c r="BX2513" s="196" t="s">
        <v>130</v>
      </c>
      <c r="BY2513" s="197"/>
      <c r="BZ2513" s="36"/>
      <c r="CA2513" s="11" t="s">
        <v>154</v>
      </c>
      <c r="CB2513" s="13"/>
      <c r="CC2513" s="13" t="s">
        <v>153</v>
      </c>
      <c r="CD2513" s="15"/>
      <c r="CE2513" s="36"/>
      <c r="CF2513" s="194" t="s">
        <v>134</v>
      </c>
      <c r="CG2513" s="195"/>
      <c r="CH2513" s="196" t="s">
        <v>133</v>
      </c>
      <c r="CI2513" s="197"/>
      <c r="CK2513" s="11" t="s">
        <v>159</v>
      </c>
      <c r="CL2513" s="13"/>
      <c r="CM2513" s="13" t="s">
        <v>158</v>
      </c>
      <c r="CN2513" s="15"/>
      <c r="CP2513" s="109" t="s">
        <v>161</v>
      </c>
      <c r="CQ2513" s="110"/>
      <c r="CR2513" s="111" t="s">
        <v>162</v>
      </c>
      <c r="CS2513" s="112"/>
      <c r="CU2513" s="38" t="s">
        <v>29</v>
      </c>
      <c r="CW2513" s="55" t="s">
        <v>47</v>
      </c>
    </row>
    <row r="2514" spans="1:101" ht="18" customHeight="1" thickTop="1" thickBot="1">
      <c r="D2514" s="16">
        <v>0</v>
      </c>
      <c r="E2514" s="17">
        <f t="shared" ref="E2514" si="26742">$B2511*$E$4</f>
        <v>7.4117679999999995</v>
      </c>
      <c r="F2514" s="18">
        <v>1</v>
      </c>
      <c r="G2514" s="19">
        <v>0</v>
      </c>
      <c r="H2514" s="10"/>
      <c r="I2514" s="16">
        <v>0</v>
      </c>
      <c r="J2514" s="17">
        <v>0</v>
      </c>
      <c r="K2514" s="18">
        <v>1</v>
      </c>
      <c r="L2514" s="19">
        <v>0</v>
      </c>
      <c r="N2514" s="1">
        <f t="shared" ref="N2514" si="26743">D2514*I2511+F2514*I2514-E2514*J2511-G2514*J2514</f>
        <v>0</v>
      </c>
      <c r="O2514" s="4">
        <f t="shared" ref="O2514" si="26744">(D2514*J2511+E2514*I2511+F2514*J2514+G2514*I2514)</f>
        <v>7.4117679999999995</v>
      </c>
      <c r="P2514" s="2">
        <f t="shared" ref="P2514" si="26745">D2514*K2511+F2514*K2514-E2514*L2511-G2514*L2514</f>
        <v>-95.249693601152003</v>
      </c>
      <c r="Q2514" s="3">
        <f t="shared" ref="Q2514" si="26746">(D2514*L2511+E2514*K2511+F2514*L2514+G2514*K2514)</f>
        <v>0</v>
      </c>
      <c r="S2514" s="16">
        <v>0</v>
      </c>
      <c r="T2514" s="17">
        <f t="shared" ref="T2514" si="26747">$B2511*$T$4</f>
        <v>16.420767999999999</v>
      </c>
      <c r="U2514" s="18">
        <v>1</v>
      </c>
      <c r="V2514" s="19">
        <v>0</v>
      </c>
      <c r="W2514" s="20"/>
      <c r="X2514" s="1">
        <f t="shared" ref="X2514" si="26748">N2514*S2511+P2514*S2514-O2514*T2511-Q2514*T2514</f>
        <v>0</v>
      </c>
      <c r="Y2514" s="4">
        <f t="shared" ref="Y2514" si="26749">(N2514*T2511+O2514*S2511+P2514*T2514+Q2514*S2514)</f>
        <v>-1556.6613526956016</v>
      </c>
      <c r="Z2514" s="2">
        <f t="shared" ref="Z2514" si="26750">N2514*U2511+P2514*U2514-O2514*V2511-Q2514*V2514</f>
        <v>-95.249693601152003</v>
      </c>
      <c r="AA2514" s="3">
        <f t="shared" ref="AA2514" si="26751">(N2514*V2511+O2514*U2511+P2514*V2514+Q2514*U2514)</f>
        <v>0</v>
      </c>
      <c r="AB2514" s="20"/>
      <c r="AC2514" s="16">
        <v>0</v>
      </c>
      <c r="AD2514" s="17">
        <v>0</v>
      </c>
      <c r="AE2514" s="18">
        <v>1</v>
      </c>
      <c r="AF2514" s="19">
        <v>0</v>
      </c>
      <c r="AG2514" s="20"/>
      <c r="AH2514" s="1">
        <f t="shared" ref="AH2514" si="26752">X2514*AC2511+Z2514*AC2514-Y2514*AD2511-AA2514*AD2514</f>
        <v>0</v>
      </c>
      <c r="AI2514" s="4">
        <f t="shared" ref="AI2514" si="26753">(X2514*AD2511+Y2514*AC2511+Z2514*AD2514+AA2514*AC2514)</f>
        <v>-1556.6613526956016</v>
      </c>
      <c r="AJ2514" s="2">
        <f t="shared" ref="AJ2514" si="26754">X2514*AE2511+Z2514*AE2514-Y2514*AF2511-AA2514*AF2514</f>
        <v>24163.230005285837</v>
      </c>
      <c r="AK2514" s="3">
        <f t="shared" ref="AK2514" si="26755">(X2514*AF2511+Y2514*AE2511+Z2514*AF2514+AA2514*AE2514)</f>
        <v>0</v>
      </c>
      <c r="AL2514" s="20"/>
      <c r="AM2514" s="16">
        <v>0</v>
      </c>
      <c r="AN2514" s="17">
        <f t="shared" ref="AN2514" si="26756">$B2511*$AN$4</f>
        <v>17.342416</v>
      </c>
      <c r="AO2514" s="18">
        <v>1</v>
      </c>
      <c r="AP2514" s="19">
        <v>0</v>
      </c>
      <c r="AR2514" s="1">
        <f t="shared" ref="AR2514" si="26757">AH2514*AM2511+AJ2514*AM2514-AI2514*AN2511-AK2514*AN2514</f>
        <v>0</v>
      </c>
      <c r="AS2514" s="4">
        <f t="shared" ref="AS2514" si="26758">(AH2514*AN2511+AI2514*AM2511+AJ2514*AN2514+AK2514*AM2514)</f>
        <v>417492.12530265359</v>
      </c>
      <c r="AT2514" s="2">
        <f t="shared" ref="AT2514" si="26759">AH2514*AO2511+AJ2514*AO2514-AI2514*AP2511-AK2514*AP2514</f>
        <v>24163.230005285837</v>
      </c>
      <c r="AU2514" s="3">
        <f t="shared" ref="AU2514" si="26760">(AH2514*AP2511+AI2514*AO2511+AJ2514*AP2514+AK2514*AO2514)</f>
        <v>0</v>
      </c>
      <c r="AV2514" s="20"/>
      <c r="AW2514" s="16">
        <v>0</v>
      </c>
      <c r="AX2514" s="17">
        <v>0</v>
      </c>
      <c r="AY2514" s="18">
        <v>1</v>
      </c>
      <c r="AZ2514" s="19">
        <v>0</v>
      </c>
      <c r="BA2514" s="20"/>
      <c r="BB2514" s="1">
        <f t="shared" ref="BB2514" si="26761">AR2514*AW2511+AT2514*AW2514-AS2514*AX2511-AU2514*AX2514</f>
        <v>0</v>
      </c>
      <c r="BC2514" s="4">
        <f t="shared" ref="BC2514" si="26762">(AR2514*AX2511+AS2514*AW2511+AT2514*AX2514+AU2514*AW2514)</f>
        <v>417492.12530265359</v>
      </c>
      <c r="BD2514" s="2">
        <f t="shared" ref="BD2514" si="26763">AR2514*AY2511+AT2514*AY2514-AS2514*AZ2511-AU2514*AZ2514</f>
        <v>-6481891.6858965401</v>
      </c>
      <c r="BE2514" s="3">
        <f t="shared" ref="BE2514" si="26764">(AR2514*AZ2511+AS2514*AY2511+AT2514*AZ2514+AU2514*AY2514)</f>
        <v>0</v>
      </c>
      <c r="BF2514" s="20"/>
      <c r="BG2514" s="16">
        <v>0</v>
      </c>
      <c r="BH2514" s="17">
        <f t="shared" ref="BH2514" si="26765">$B2511*$BH$4</f>
        <v>16.420767999999999</v>
      </c>
      <c r="BI2514" s="18">
        <v>1</v>
      </c>
      <c r="BJ2514" s="19">
        <v>0</v>
      </c>
      <c r="BK2514" s="20"/>
      <c r="BL2514" s="1">
        <f t="shared" ref="BL2514" si="26766">BB2514*BG2511+BD2514*BG2514-BC2514*BH2511-BE2514*BH2514</f>
        <v>0</v>
      </c>
      <c r="BM2514" s="4">
        <f t="shared" ref="BM2514" si="26767">(BB2514*BH2511+BC2514*BG2511+BD2514*BH2514+BE2514*BG2514)</f>
        <v>-106020147.44993329</v>
      </c>
      <c r="BN2514" s="2">
        <f t="shared" ref="BN2514" si="26768">BB2514*BI2511+BD2514*BI2514-BC2514*BJ2511-BE2514*BJ2514</f>
        <v>-6481891.6858965401</v>
      </c>
      <c r="BO2514" s="3">
        <f t="shared" ref="BO2514" si="26769">(BB2514*BJ2511+BC2514*BI2511+BD2514*BJ2514+BE2514*BI2514)</f>
        <v>0</v>
      </c>
      <c r="BP2514" s="20"/>
      <c r="BQ2514" s="16">
        <v>0</v>
      </c>
      <c r="BR2514" s="17">
        <v>0</v>
      </c>
      <c r="BS2514" s="18">
        <v>1</v>
      </c>
      <c r="BT2514" s="19">
        <v>0</v>
      </c>
      <c r="BU2514" s="20"/>
      <c r="BV2514" s="1">
        <f t="shared" ref="BV2514" si="26770">BL2514*BQ2511+BN2514*BQ2514-BM2514*BR2511-BO2514*BR2514</f>
        <v>0</v>
      </c>
      <c r="BW2514" s="4">
        <f t="shared" ref="BW2514" si="26771">(BL2514*BR2511+BM2514*BQ2511+BN2514*BR2514+BO2514*BQ2514)</f>
        <v>-106020147.44993329</v>
      </c>
      <c r="BX2514" s="2">
        <f t="shared" ref="BX2514" si="26772">BL2514*BS2511+BN2514*BS2514-BM2514*BT2511-BO2514*BT2514</f>
        <v>1370302528.3883739</v>
      </c>
      <c r="BY2514" s="3">
        <f t="shared" ref="BY2514" si="26773">(BL2514*BT2511+BM2514*BS2511+BN2514*BT2514+BO2514*BS2514)</f>
        <v>0</v>
      </c>
      <c r="BZ2514" s="20"/>
      <c r="CA2514" s="16">
        <v>0</v>
      </c>
      <c r="CB2514" s="17">
        <f t="shared" ref="CB2514" si="26774">$B2511*$CB$4</f>
        <v>7.4117679999999995</v>
      </c>
      <c r="CC2514" s="18">
        <v>1</v>
      </c>
      <c r="CD2514" s="19">
        <v>0</v>
      </c>
      <c r="CE2514" s="20"/>
      <c r="CF2514" s="1">
        <f t="shared" ref="CF2514" si="26775">BV2514*CA2511+BX2514*CA2514-BW2514*CB2511-BY2514*CB2514</f>
        <v>0</v>
      </c>
      <c r="CG2514" s="4">
        <f t="shared" ref="CG2514" si="26776">(BV2514*CB2511+BW2514*CA2511+BX2514*CB2514+BY2514*CA2514)</f>
        <v>10050344282.778107</v>
      </c>
      <c r="CH2514" s="2">
        <f t="shared" ref="CH2514" si="26777">BV2514*CC2511+BX2514*CC2514-BW2514*CD2511-BY2514*CD2514</f>
        <v>1370302528.3883739</v>
      </c>
      <c r="CI2514" s="3">
        <f t="shared" ref="CI2514" si="26778">(BV2514*CD2511+BW2514*CC2511+BX2514*CD2514+BY2514*CC2514)</f>
        <v>0</v>
      </c>
      <c r="CK2514" s="16">
        <f t="shared" ref="CK2514" si="26779">1/$CL$4</f>
        <v>1</v>
      </c>
      <c r="CL2514" s="17">
        <v>0</v>
      </c>
      <c r="CM2514" s="18">
        <v>1</v>
      </c>
      <c r="CN2514" s="19">
        <v>0</v>
      </c>
      <c r="CP2514" s="1">
        <f t="shared" ref="CP2514" si="26780">CF2514*CK2511+CH2514*CK2514-CG2514*CL2511-CI2514*CL2514</f>
        <v>1370302528.3883739</v>
      </c>
      <c r="CQ2514" s="4">
        <f t="shared" ref="CQ2514" si="26781">(CF2514*CL2511+CG2514*CK2511+CH2514*CL2514+CI2514*CK2514)</f>
        <v>10050344282.778107</v>
      </c>
      <c r="CR2514" s="2">
        <f t="shared" ref="CR2514" si="26782">CF2514*CM2511+CH2514*CM2514-CG2514*CN2511-CI2514*CN2514</f>
        <v>1370302528.3883739</v>
      </c>
      <c r="CS2514" s="3">
        <f t="shared" ref="CS2514" si="26783">(CF2514*CN2511+CG2514*CM2511+CH2514*CN2514+CI2514*CM2514)</f>
        <v>0</v>
      </c>
      <c r="CU2514" s="39">
        <f t="shared" ref="CU2514" si="26784">(180/PI())*ATAN(-1*(CQ2511/CP2511))</f>
        <v>7.7640524488500757</v>
      </c>
      <c r="CW2514" s="56">
        <f t="shared" ref="CW2514" si="26785">20*LOG(((1-(10^(CU2511/20)^2)*(1-((1-CW2511)/(1+CW2511))^2))^0.5))</f>
        <v>0</v>
      </c>
    </row>
    <row r="2515" spans="1:101" ht="18" customHeight="1">
      <c r="E2515" s="20"/>
      <c r="F2515" s="20"/>
      <c r="G2515" s="20"/>
      <c r="H2515" s="20"/>
      <c r="I2515" s="20"/>
      <c r="J2515" s="20"/>
      <c r="K2515" s="20"/>
      <c r="L2515" s="20"/>
      <c r="M2515" s="20"/>
      <c r="N2515" s="20"/>
      <c r="O2515" s="20"/>
      <c r="P2515" s="20"/>
      <c r="Q2515" s="20"/>
      <c r="R2515" s="20"/>
      <c r="S2515" s="20"/>
      <c r="T2515" s="20"/>
      <c r="U2515" s="20"/>
      <c r="V2515" s="20"/>
      <c r="W2515" s="20"/>
      <c r="X2515" s="20"/>
      <c r="Y2515" s="20"/>
      <c r="Z2515" s="20"/>
      <c r="AA2515" s="20"/>
      <c r="AB2515" s="30"/>
      <c r="AC2515" s="20"/>
      <c r="AD2515" s="20"/>
      <c r="AE2515" s="20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</row>
    <row r="2516" spans="1:101" ht="18" customHeight="1"/>
    <row r="2517" spans="1:101" ht="18" customHeight="1" thickBot="1">
      <c r="A2517" s="23"/>
      <c r="B2517" s="23"/>
      <c r="C2517" s="23"/>
      <c r="D2517" s="20" t="s">
        <v>6</v>
      </c>
      <c r="E2517" s="20"/>
      <c r="F2517" s="20"/>
      <c r="G2517" s="20"/>
      <c r="H2517" s="20"/>
      <c r="I2517" s="20" t="s">
        <v>7</v>
      </c>
      <c r="J2517" s="20"/>
      <c r="K2517" s="20"/>
      <c r="L2517" s="20"/>
      <c r="M2517" s="23"/>
      <c r="N2517" s="23"/>
      <c r="O2517" s="24" t="s">
        <v>8</v>
      </c>
      <c r="P2517" s="23"/>
      <c r="Q2517" s="23"/>
      <c r="R2517" s="23"/>
      <c r="S2517" s="20"/>
      <c r="T2517" s="20" t="s">
        <v>9</v>
      </c>
      <c r="U2517" s="23"/>
      <c r="V2517" s="23"/>
      <c r="W2517" s="23"/>
      <c r="X2517" s="23"/>
      <c r="Y2517" s="24" t="s">
        <v>10</v>
      </c>
      <c r="Z2517" s="23"/>
      <c r="AA2517" s="23"/>
      <c r="AB2517" s="23"/>
      <c r="AC2517" s="24" t="s">
        <v>11</v>
      </c>
      <c r="AD2517" s="20"/>
      <c r="AE2517" s="20"/>
      <c r="AF2517" s="20"/>
      <c r="AG2517" s="20"/>
      <c r="AH2517" s="23"/>
      <c r="AI2517" s="24" t="s">
        <v>12</v>
      </c>
      <c r="AJ2517" s="23"/>
      <c r="AK2517" s="23"/>
      <c r="AL2517" s="20"/>
      <c r="AM2517" s="24" t="s">
        <v>21</v>
      </c>
      <c r="AN2517" s="20"/>
      <c r="AO2517" s="23"/>
      <c r="AP2517" s="23"/>
      <c r="AQ2517" s="23"/>
      <c r="AR2517" s="23"/>
      <c r="AS2517" s="24" t="s">
        <v>87</v>
      </c>
      <c r="AT2517" s="23"/>
      <c r="AU2517" s="23"/>
      <c r="AV2517" s="23"/>
      <c r="AW2517" s="24" t="s">
        <v>22</v>
      </c>
      <c r="AX2517" s="20"/>
      <c r="AY2517" s="20"/>
      <c r="AZ2517" s="20"/>
      <c r="BA2517" s="20"/>
      <c r="BB2517" s="23"/>
      <c r="BC2517" s="24" t="s">
        <v>13</v>
      </c>
      <c r="BD2517" s="23"/>
      <c r="BE2517" s="23"/>
      <c r="BF2517" s="23"/>
      <c r="BG2517" s="24" t="s">
        <v>23</v>
      </c>
      <c r="BH2517" s="20"/>
      <c r="BI2517" s="23"/>
      <c r="BJ2517" s="23"/>
      <c r="BK2517" s="23"/>
      <c r="BL2517" s="23"/>
      <c r="BM2517" s="24" t="s">
        <v>24</v>
      </c>
      <c r="BN2517" s="23"/>
      <c r="BO2517" s="23"/>
      <c r="BP2517" s="23"/>
      <c r="BQ2517" s="24" t="s">
        <v>22</v>
      </c>
      <c r="BR2517" s="20"/>
      <c r="BS2517" s="20"/>
      <c r="BT2517" s="20"/>
      <c r="BU2517" s="20"/>
      <c r="BV2517" s="23"/>
      <c r="BW2517" s="24" t="s">
        <v>25</v>
      </c>
      <c r="BX2517" s="23"/>
      <c r="BY2517" s="23"/>
      <c r="BZ2517" s="23"/>
      <c r="CA2517" s="24" t="s">
        <v>23</v>
      </c>
      <c r="CB2517" s="20"/>
      <c r="CC2517" s="23"/>
      <c r="CD2517" s="23"/>
      <c r="CE2517" s="23"/>
      <c r="CF2517" s="23"/>
      <c r="CG2517" s="24" t="s">
        <v>88</v>
      </c>
      <c r="CH2517" s="23"/>
      <c r="CI2517" s="23"/>
      <c r="CJ2517" s="23"/>
      <c r="CK2517" s="24" t="s">
        <v>155</v>
      </c>
      <c r="CL2517" s="24"/>
      <c r="CM2517" s="23"/>
      <c r="CN2517" s="23"/>
      <c r="CO2517" s="23"/>
      <c r="CP2517" s="23"/>
      <c r="CQ2517" s="24" t="s">
        <v>89</v>
      </c>
      <c r="CR2517" s="23"/>
      <c r="CS2517" s="23"/>
    </row>
    <row r="2518" spans="1:101" ht="18" customHeight="1" thickBot="1">
      <c r="A2518" s="23"/>
      <c r="B2518" s="33"/>
      <c r="C2518" s="23"/>
      <c r="D2518" s="7" t="s">
        <v>99</v>
      </c>
      <c r="E2518" s="8"/>
      <c r="F2518" s="8" t="s">
        <v>100</v>
      </c>
      <c r="G2518" s="9"/>
      <c r="H2518" s="10"/>
      <c r="I2518" s="7" t="s">
        <v>103</v>
      </c>
      <c r="J2518" s="8"/>
      <c r="K2518" s="8" t="s">
        <v>104</v>
      </c>
      <c r="L2518" s="9"/>
      <c r="M2518" s="23"/>
      <c r="N2518" s="194" t="s">
        <v>74</v>
      </c>
      <c r="O2518" s="195"/>
      <c r="P2518" s="196" t="s">
        <v>75</v>
      </c>
      <c r="Q2518" s="197"/>
      <c r="R2518" s="23"/>
      <c r="S2518" s="7" t="s">
        <v>2</v>
      </c>
      <c r="T2518" s="8"/>
      <c r="U2518" s="8" t="s">
        <v>3</v>
      </c>
      <c r="V2518" s="9"/>
      <c r="W2518" s="20"/>
      <c r="X2518" s="194" t="s">
        <v>108</v>
      </c>
      <c r="Y2518" s="195"/>
      <c r="Z2518" s="196" t="s">
        <v>109</v>
      </c>
      <c r="AA2518" s="197"/>
      <c r="AB2518" s="20"/>
      <c r="AC2518" s="7" t="s">
        <v>107</v>
      </c>
      <c r="AD2518" s="8"/>
      <c r="AE2518" s="8" t="s">
        <v>14</v>
      </c>
      <c r="AF2518" s="9"/>
      <c r="AG2518" s="20"/>
      <c r="AH2518" s="194" t="s">
        <v>112</v>
      </c>
      <c r="AI2518" s="195"/>
      <c r="AJ2518" s="196" t="s">
        <v>113</v>
      </c>
      <c r="AK2518" s="197"/>
      <c r="AL2518" s="20"/>
      <c r="AM2518" s="106" t="s">
        <v>135</v>
      </c>
      <c r="AN2518" s="107"/>
      <c r="AO2518" s="107" t="s">
        <v>136</v>
      </c>
      <c r="AP2518" s="108"/>
      <c r="AQ2518" s="23"/>
      <c r="AR2518" s="194" t="s">
        <v>116</v>
      </c>
      <c r="AS2518" s="195"/>
      <c r="AT2518" s="196" t="s">
        <v>0</v>
      </c>
      <c r="AU2518" s="197"/>
      <c r="AV2518" s="36"/>
      <c r="AW2518" s="7" t="s">
        <v>139</v>
      </c>
      <c r="AX2518" s="8"/>
      <c r="AY2518" s="8" t="s">
        <v>140</v>
      </c>
      <c r="AZ2518" s="9"/>
      <c r="BA2518" s="20"/>
      <c r="BB2518" s="194" t="s">
        <v>119</v>
      </c>
      <c r="BC2518" s="195"/>
      <c r="BD2518" s="196" t="s">
        <v>120</v>
      </c>
      <c r="BE2518" s="197"/>
      <c r="BF2518" s="36"/>
      <c r="BG2518" s="190" t="s">
        <v>143</v>
      </c>
      <c r="BH2518" s="191"/>
      <c r="BI2518" s="192" t="s">
        <v>144</v>
      </c>
      <c r="BJ2518" s="193"/>
      <c r="BK2518" s="36"/>
      <c r="BL2518" s="194" t="s">
        <v>123</v>
      </c>
      <c r="BM2518" s="195"/>
      <c r="BN2518" s="196" t="s">
        <v>124</v>
      </c>
      <c r="BO2518" s="197"/>
      <c r="BP2518" s="36"/>
      <c r="BQ2518" s="7" t="s">
        <v>147</v>
      </c>
      <c r="BR2518" s="8"/>
      <c r="BS2518" s="8" t="s">
        <v>148</v>
      </c>
      <c r="BT2518" s="9"/>
      <c r="BU2518" s="20"/>
      <c r="BV2518" s="194" t="s">
        <v>127</v>
      </c>
      <c r="BW2518" s="195"/>
      <c r="BX2518" s="196" t="s">
        <v>128</v>
      </c>
      <c r="BY2518" s="197"/>
      <c r="BZ2518" s="36"/>
      <c r="CA2518" s="7" t="s">
        <v>151</v>
      </c>
      <c r="CB2518" s="8"/>
      <c r="CC2518" s="8" t="s">
        <v>152</v>
      </c>
      <c r="CD2518" s="9"/>
      <c r="CE2518" s="36"/>
      <c r="CF2518" s="194" t="s">
        <v>131</v>
      </c>
      <c r="CG2518" s="195"/>
      <c r="CH2518" s="196" t="s">
        <v>132</v>
      </c>
      <c r="CI2518" s="197"/>
      <c r="CJ2518" s="23"/>
      <c r="CK2518" s="7" t="s">
        <v>156</v>
      </c>
      <c r="CL2518" s="8"/>
      <c r="CM2518" s="8" t="s">
        <v>157</v>
      </c>
      <c r="CN2518" s="9"/>
      <c r="CO2518" s="23"/>
      <c r="CP2518" s="194" t="s">
        <v>160</v>
      </c>
      <c r="CQ2518" s="195"/>
      <c r="CR2518" s="196" t="s">
        <v>132</v>
      </c>
      <c r="CS2518" s="197"/>
      <c r="CU2518" s="26" t="s">
        <v>15</v>
      </c>
      <c r="CW2518" s="52" t="s">
        <v>46</v>
      </c>
    </row>
    <row r="2519" spans="1:101" ht="18" customHeight="1" thickTop="1" thickBot="1">
      <c r="B2519" s="34">
        <v>9.1999999999999993</v>
      </c>
      <c r="D2519" s="11">
        <v>1</v>
      </c>
      <c r="E2519" s="12">
        <v>0</v>
      </c>
      <c r="F2519" s="13">
        <v>0</v>
      </c>
      <c r="G2519" s="14">
        <v>0</v>
      </c>
      <c r="H2519" s="10"/>
      <c r="I2519" s="11">
        <v>1</v>
      </c>
      <c r="J2519" s="12">
        <v>0</v>
      </c>
      <c r="K2519" s="13">
        <v>0</v>
      </c>
      <c r="L2519" s="40">
        <f t="shared" ref="L2519" si="26786">$B2519*$J$4</f>
        <v>13.128767999999999</v>
      </c>
      <c r="N2519" s="1">
        <f t="shared" ref="N2519" si="26787">D2519*I2519+F2519*I2522-E2519*J2519-G2519*J2522</f>
        <v>1</v>
      </c>
      <c r="O2519" s="4">
        <f t="shared" ref="O2519" si="26788">(D2519*J2519+E2519*I2519+F2519*J2522+G2519*I2522)</f>
        <v>0</v>
      </c>
      <c r="P2519" s="2">
        <f t="shared" ref="P2519" si="26789">D2519*K2519+F2519*K2522-E2519*L2519-G2519*L2522</f>
        <v>0</v>
      </c>
      <c r="Q2519" s="3">
        <f t="shared" ref="Q2519" si="26790">(D2519*L2519+E2519*K2519+F2519*L2522+G2519*K2522)</f>
        <v>13.128767999999999</v>
      </c>
      <c r="S2519" s="11">
        <v>1</v>
      </c>
      <c r="T2519" s="12">
        <v>0</v>
      </c>
      <c r="U2519" s="13">
        <v>0</v>
      </c>
      <c r="V2519" s="13">
        <v>0</v>
      </c>
      <c r="W2519" s="20"/>
      <c r="X2519" s="1">
        <f t="shared" ref="X2519" si="26791">N2519*S2519+P2519*S2522-O2519*T2519-Q2519*T2522</f>
        <v>-216.953513381888</v>
      </c>
      <c r="Y2519" s="4">
        <f t="shared" ref="Y2519" si="26792">(N2519*T2519+O2519*S2519+P2519*T2522+Q2519*S2522)</f>
        <v>0</v>
      </c>
      <c r="Z2519" s="2">
        <f t="shared" ref="Z2519" si="26793">N2519*U2519+P2519*U2522-O2519*V2519-Q2519*V2522</f>
        <v>0</v>
      </c>
      <c r="AA2519" s="3">
        <f t="shared" ref="AA2519" si="26794">(N2519*V2519+O2519*U2519+P2519*V2522+Q2519*U2522)</f>
        <v>13.128767999999999</v>
      </c>
      <c r="AB2519" s="20"/>
      <c r="AC2519" s="11">
        <v>1</v>
      </c>
      <c r="AD2519" s="12">
        <v>0</v>
      </c>
      <c r="AE2519" s="13">
        <v>0</v>
      </c>
      <c r="AF2519" s="40">
        <f t="shared" ref="AF2519" si="26795">$B2519*$AD$4</f>
        <v>15.754907999999999</v>
      </c>
      <c r="AG2519" s="20"/>
      <c r="AH2519" s="1">
        <f t="shared" ref="AH2519" si="26796">X2519*AC2519+Z2519*AC2522-Y2519*AD2519-AA2519*AD2522</f>
        <v>-216.953513381888</v>
      </c>
      <c r="AI2519" s="4">
        <f t="shared" ref="AI2519" si="26797">(X2519*AD2519+Y2519*AC2519+Z2519*AD2522+AA2519*AC2522)</f>
        <v>0</v>
      </c>
      <c r="AJ2519" s="2">
        <f t="shared" ref="AJ2519" si="26798">X2519*AE2519+Z2519*AE2522-Y2519*AF2519-AA2519*AF2522</f>
        <v>0</v>
      </c>
      <c r="AK2519" s="3">
        <f t="shared" ref="AK2519" si="26799">(X2519*AF2519+Y2519*AE2519+Z2519*AF2522+AA2519*AE2522)</f>
        <v>-3404.9538756084139</v>
      </c>
      <c r="AL2519" s="20"/>
      <c r="AM2519" s="11">
        <v>1</v>
      </c>
      <c r="AN2519" s="12">
        <v>0</v>
      </c>
      <c r="AO2519" s="13">
        <v>0</v>
      </c>
      <c r="AP2519" s="14">
        <v>0</v>
      </c>
      <c r="AR2519" s="1">
        <f t="shared" ref="AR2519" si="26800">AH2519*AM2519+AJ2519*AM2522-AI2519*AN2519-AK2519*AN2522</f>
        <v>59482.075548029417</v>
      </c>
      <c r="AS2519" s="4">
        <f t="shared" ref="AS2519" si="26801">(AH2519*AN2519+AI2519*AM2519+AJ2519*AN2522+AK2519*AM2522)</f>
        <v>0</v>
      </c>
      <c r="AT2519" s="2">
        <f t="shared" ref="AT2519" si="26802">AH2519*AO2519+AJ2519*AO2522-AI2519*AP2519-AK2519*AP2522</f>
        <v>0</v>
      </c>
      <c r="AU2519" s="3">
        <f t="shared" ref="AU2519" si="26803">(AH2519*AP2519+AI2519*AO2519+AJ2519*AP2522+AK2519*AO2522)</f>
        <v>-3404.9538756084139</v>
      </c>
      <c r="AV2519" s="20"/>
      <c r="AW2519" s="11">
        <v>1</v>
      </c>
      <c r="AX2519" s="12">
        <v>0</v>
      </c>
      <c r="AY2519" s="13">
        <v>0</v>
      </c>
      <c r="AZ2519" s="40">
        <f t="shared" ref="AZ2519" si="26804">$B2519*$AX$4</f>
        <v>15.754907999999999</v>
      </c>
      <c r="BA2519" s="20"/>
      <c r="BB2519" s="1">
        <f t="shared" ref="BB2519" si="26805">AR2519*AW2519+AT2519*AW2522-AS2519*AX2519-AU2519*AX2522</f>
        <v>59482.075548029417</v>
      </c>
      <c r="BC2519" s="4">
        <f t="shared" ref="BC2519" si="26806">(AR2519*AX2519+AS2519*AW2519+AT2519*AX2522+AU2519*AW2522)</f>
        <v>0</v>
      </c>
      <c r="BD2519" s="2">
        <f t="shared" ref="BD2519" si="26807">AR2519*AY2519+AT2519*AY2522-AS2519*AZ2519-AU2519*AZ2522</f>
        <v>0</v>
      </c>
      <c r="BE2519" s="3">
        <f t="shared" ref="BE2519" si="26808">(AR2519*AZ2519+AS2519*AY2519+AT2519*AZ2522+AU2519*AY2522)</f>
        <v>933729.6740326446</v>
      </c>
      <c r="BF2519" s="20"/>
      <c r="BG2519" s="11">
        <v>1</v>
      </c>
      <c r="BH2519" s="12">
        <v>0</v>
      </c>
      <c r="BI2519" s="13">
        <v>0</v>
      </c>
      <c r="BJ2519" s="14">
        <v>0</v>
      </c>
      <c r="BK2519" s="20"/>
      <c r="BL2519" s="1">
        <f t="shared" ref="BL2519" si="26809">BB2519*BG2519+BD2519*BG2522-BC2519*BH2519-BE2519*BH2522</f>
        <v>-15441565.928677496</v>
      </c>
      <c r="BM2519" s="4">
        <f t="shared" ref="BM2519" si="26810">(BB2519*BH2519+BC2519*BG2519+BD2519*BH2522+BE2519*BG2522)</f>
        <v>0</v>
      </c>
      <c r="BN2519" s="2">
        <f t="shared" ref="BN2519" si="26811">BB2519*BI2519+BD2519*BI2522-BC2519*BJ2519-BE2519*BJ2522</f>
        <v>0</v>
      </c>
      <c r="BO2519" s="3">
        <f t="shared" ref="BO2519" si="26812">(BB2519*BJ2519+BC2519*BI2519+BD2519*BJ2522+BE2519*BI2522)</f>
        <v>933729.6740326446</v>
      </c>
      <c r="BP2519" s="20"/>
      <c r="BQ2519" s="11">
        <v>1</v>
      </c>
      <c r="BR2519" s="12">
        <v>0</v>
      </c>
      <c r="BS2519" s="13">
        <v>0</v>
      </c>
      <c r="BT2519" s="40">
        <f t="shared" ref="BT2519" si="26813">$B2519*BR$4</f>
        <v>13.128767999999999</v>
      </c>
      <c r="BU2519" s="20"/>
      <c r="BV2519" s="1">
        <f t="shared" ref="BV2519" si="26814">BL2519*BQ2519+BN2519*BQ2522-BM2519*BR2519-BO2519*BR2522</f>
        <v>-15441565.928677496</v>
      </c>
      <c r="BW2519" s="4">
        <f t="shared" ref="BW2519" si="26815">(BL2519*BR2519+BM2519*BQ2519+BN2519*BR2522+BO2519*BQ2522)</f>
        <v>0</v>
      </c>
      <c r="BX2519" s="2">
        <f t="shared" ref="BX2519" si="26816">BL2519*BS2519+BN2519*BS2522-BM2519*BT2519-BO2519*BT2522</f>
        <v>0</v>
      </c>
      <c r="BY2519" s="3">
        <f t="shared" ref="BY2519" si="26817">(BL2519*BT2519+BM2519*BS2519+BN2519*BT2522+BO2519*BS2522)</f>
        <v>-201795006.96027872</v>
      </c>
      <c r="BZ2519" s="20"/>
      <c r="CA2519" s="11">
        <v>1</v>
      </c>
      <c r="CB2519" s="12">
        <v>0</v>
      </c>
      <c r="CC2519" s="13">
        <v>0</v>
      </c>
      <c r="CD2519" s="14">
        <v>0</v>
      </c>
      <c r="CE2519" s="20"/>
      <c r="CF2519" s="1">
        <f t="shared" ref="CF2519" si="26818">BV2519*CA2519+BX2519*CA2522-BW2519*CB2519-BY2519*CB2522</f>
        <v>1496652008.9461942</v>
      </c>
      <c r="CG2519" s="4">
        <f t="shared" ref="CG2519" si="26819">(BV2519*CB2519+BW2519*CA2519+BX2519*CB2522+BY2519*CA2522)</f>
        <v>0</v>
      </c>
      <c r="CH2519" s="2">
        <f t="shared" ref="CH2519" si="26820">BV2519*CC2519+BX2519*CC2522-BW2519*CD2519-BY2519*CD2522</f>
        <v>0</v>
      </c>
      <c r="CI2519" s="3">
        <f t="shared" ref="CI2519" si="26821">(BV2519*CD2519+BW2519*CC2519+BX2519*CD2522+BY2519*CC2522)</f>
        <v>-201795006.96027872</v>
      </c>
      <c r="CJ2519" s="28"/>
      <c r="CK2519" s="11">
        <v>1</v>
      </c>
      <c r="CL2519" s="12">
        <v>0</v>
      </c>
      <c r="CM2519" s="13">
        <v>0</v>
      </c>
      <c r="CN2519" s="14">
        <v>0</v>
      </c>
      <c r="CP2519" s="1">
        <f t="shared" ref="CP2519" si="26822">CF2519*CK2519+CH2519*CK2522-CG2519*CL2519-CI2519*CL2522</f>
        <v>1496652008.9461942</v>
      </c>
      <c r="CQ2519" s="4">
        <f t="shared" ref="CQ2519" si="26823">(CF2519*CL2519+CG2519*CK2519+CH2519*CL2522+CI2519*CK2522)</f>
        <v>-201795006.96027872</v>
      </c>
      <c r="CR2519" s="2">
        <f t="shared" ref="CR2519" si="26824">CF2519*CM2519+CH2519*CM2522-CG2519*CN2519-CI2519*CN2522</f>
        <v>0</v>
      </c>
      <c r="CS2519" s="3">
        <f t="shared" ref="CS2519" si="26825">(CF2519*CN2519+CG2519*CM2519+CH2519*CN2522+CI2519*CM2522)</f>
        <v>-201795006.96027872</v>
      </c>
      <c r="CU2519" s="29">
        <f t="shared" ref="CU2519" si="26826">20*LOG(((1+$CL$4)/$CL$4)/((CP2519+CP2522)^2+(CQ2519+CQ2522)^2)^0.5)</f>
        <v>-195.04251106667465</v>
      </c>
      <c r="CW2519" s="53">
        <f t="shared" ref="CW2519" si="26827">((CP2519^2+CQ2519^2)^0.5)/((CP2522^2+CQ2522^2)^0.5)</f>
        <v>0.13483094650864386</v>
      </c>
    </row>
    <row r="2520" spans="1:101" ht="18" customHeight="1" thickBot="1">
      <c r="D2520" s="11"/>
      <c r="E2520" s="13"/>
      <c r="F2520" s="13"/>
      <c r="G2520" s="15"/>
      <c r="H2520" s="10"/>
      <c r="I2520" s="11"/>
      <c r="J2520" s="13"/>
      <c r="K2520" s="13"/>
      <c r="L2520" s="15"/>
      <c r="N2520" s="5"/>
      <c r="Q2520" s="6"/>
      <c r="S2520" s="11"/>
      <c r="T2520" s="13"/>
      <c r="U2520" s="13"/>
      <c r="V2520" s="15"/>
      <c r="W2520" s="20"/>
      <c r="X2520" s="5"/>
      <c r="AA2520" s="6"/>
      <c r="AB2520" s="20"/>
      <c r="AC2520" s="11"/>
      <c r="AD2520" s="13"/>
      <c r="AE2520" s="13"/>
      <c r="AF2520" s="15"/>
      <c r="AG2520" s="20"/>
      <c r="AH2520" s="5"/>
      <c r="AK2520" s="6"/>
      <c r="AL2520" s="20"/>
      <c r="AM2520" s="11"/>
      <c r="AN2520" s="13"/>
      <c r="AO2520" s="13"/>
      <c r="AP2520" s="15"/>
      <c r="AR2520" s="5"/>
      <c r="AU2520" s="6"/>
      <c r="AW2520" s="11"/>
      <c r="AX2520" s="13"/>
      <c r="AY2520" s="13"/>
      <c r="AZ2520" s="15"/>
      <c r="BA2520" s="20"/>
      <c r="BB2520" s="5"/>
      <c r="BE2520" s="6"/>
      <c r="BG2520" s="11"/>
      <c r="BH2520" s="13"/>
      <c r="BI2520" s="13"/>
      <c r="BJ2520" s="15"/>
      <c r="BL2520" s="5"/>
      <c r="BO2520" s="6"/>
      <c r="BQ2520" s="11"/>
      <c r="BR2520" s="13"/>
      <c r="BS2520" s="13"/>
      <c r="BT2520" s="15"/>
      <c r="BU2520" s="20"/>
      <c r="BV2520" s="5"/>
      <c r="BY2520" s="6"/>
      <c r="CA2520" s="11"/>
      <c r="CB2520" s="13"/>
      <c r="CC2520" s="13"/>
      <c r="CD2520" s="15"/>
      <c r="CF2520" s="5"/>
      <c r="CI2520" s="6"/>
      <c r="CK2520" s="11"/>
      <c r="CL2520" s="13"/>
      <c r="CM2520" s="13"/>
      <c r="CN2520" s="15"/>
      <c r="CP2520" s="5"/>
      <c r="CS2520" s="6"/>
      <c r="CW2520" s="54"/>
    </row>
    <row r="2521" spans="1:101" ht="18" customHeight="1" thickBot="1">
      <c r="D2521" s="11" t="s">
        <v>101</v>
      </c>
      <c r="E2521" s="13"/>
      <c r="F2521" s="13" t="s">
        <v>102</v>
      </c>
      <c r="G2521" s="15"/>
      <c r="H2521" s="10"/>
      <c r="I2521" s="11" t="s">
        <v>106</v>
      </c>
      <c r="J2521" s="13"/>
      <c r="K2521" s="13" t="s">
        <v>105</v>
      </c>
      <c r="L2521" s="15"/>
      <c r="N2521" s="194" t="s">
        <v>16</v>
      </c>
      <c r="O2521" s="195"/>
      <c r="P2521" s="196" t="s">
        <v>17</v>
      </c>
      <c r="Q2521" s="197"/>
      <c r="S2521" s="11" t="s">
        <v>4</v>
      </c>
      <c r="T2521" s="13"/>
      <c r="U2521" s="13" t="s">
        <v>5</v>
      </c>
      <c r="V2521" s="15"/>
      <c r="W2521" s="20"/>
      <c r="X2521" s="194" t="s">
        <v>111</v>
      </c>
      <c r="Y2521" s="195"/>
      <c r="Z2521" s="196" t="s">
        <v>110</v>
      </c>
      <c r="AA2521" s="197"/>
      <c r="AB2521" s="20"/>
      <c r="AC2521" s="11" t="s">
        <v>18</v>
      </c>
      <c r="AD2521" s="13"/>
      <c r="AE2521" s="13" t="s">
        <v>19</v>
      </c>
      <c r="AF2521" s="15"/>
      <c r="AG2521" s="20"/>
      <c r="AH2521" s="194" t="s">
        <v>114</v>
      </c>
      <c r="AI2521" s="195"/>
      <c r="AJ2521" s="196" t="s">
        <v>115</v>
      </c>
      <c r="AK2521" s="197"/>
      <c r="AL2521" s="20"/>
      <c r="AM2521" s="11" t="s">
        <v>138</v>
      </c>
      <c r="AN2521" s="13"/>
      <c r="AO2521" s="13" t="s">
        <v>137</v>
      </c>
      <c r="AP2521" s="15"/>
      <c r="AR2521" s="194" t="s">
        <v>117</v>
      </c>
      <c r="AS2521" s="195"/>
      <c r="AT2521" s="196" t="s">
        <v>118</v>
      </c>
      <c r="AU2521" s="197"/>
      <c r="AV2521" s="36"/>
      <c r="AW2521" s="11" t="s">
        <v>142</v>
      </c>
      <c r="AX2521" s="13"/>
      <c r="AY2521" s="13" t="s">
        <v>141</v>
      </c>
      <c r="AZ2521" s="15"/>
      <c r="BA2521" s="20"/>
      <c r="BB2521" s="194" t="s">
        <v>122</v>
      </c>
      <c r="BC2521" s="195"/>
      <c r="BD2521" s="196" t="s">
        <v>121</v>
      </c>
      <c r="BE2521" s="197"/>
      <c r="BF2521" s="36"/>
      <c r="BG2521" s="11" t="s">
        <v>145</v>
      </c>
      <c r="BH2521" s="13"/>
      <c r="BI2521" s="13" t="s">
        <v>146</v>
      </c>
      <c r="BJ2521" s="15"/>
      <c r="BK2521" s="36"/>
      <c r="BL2521" s="194" t="s">
        <v>125</v>
      </c>
      <c r="BM2521" s="195"/>
      <c r="BN2521" s="196" t="s">
        <v>126</v>
      </c>
      <c r="BO2521" s="197"/>
      <c r="BP2521" s="36"/>
      <c r="BQ2521" s="11" t="s">
        <v>150</v>
      </c>
      <c r="BR2521" s="13"/>
      <c r="BS2521" s="13" t="s">
        <v>149</v>
      </c>
      <c r="BT2521" s="15"/>
      <c r="BU2521" s="20"/>
      <c r="BV2521" s="194" t="s">
        <v>129</v>
      </c>
      <c r="BW2521" s="195"/>
      <c r="BX2521" s="196" t="s">
        <v>130</v>
      </c>
      <c r="BY2521" s="197"/>
      <c r="BZ2521" s="36"/>
      <c r="CA2521" s="11" t="s">
        <v>154</v>
      </c>
      <c r="CB2521" s="13"/>
      <c r="CC2521" s="13" t="s">
        <v>153</v>
      </c>
      <c r="CD2521" s="15"/>
      <c r="CE2521" s="36"/>
      <c r="CF2521" s="194" t="s">
        <v>134</v>
      </c>
      <c r="CG2521" s="195"/>
      <c r="CH2521" s="196" t="s">
        <v>133</v>
      </c>
      <c r="CI2521" s="197"/>
      <c r="CK2521" s="11" t="s">
        <v>159</v>
      </c>
      <c r="CL2521" s="13"/>
      <c r="CM2521" s="13" t="s">
        <v>158</v>
      </c>
      <c r="CN2521" s="15"/>
      <c r="CP2521" s="109" t="s">
        <v>161</v>
      </c>
      <c r="CQ2521" s="110"/>
      <c r="CR2521" s="111" t="s">
        <v>162</v>
      </c>
      <c r="CS2521" s="112"/>
      <c r="CU2521" s="38" t="s">
        <v>29</v>
      </c>
      <c r="CW2521" s="55" t="s">
        <v>47</v>
      </c>
    </row>
    <row r="2522" spans="1:101" ht="18" customHeight="1" thickTop="1" thickBot="1">
      <c r="D2522" s="16">
        <v>0</v>
      </c>
      <c r="E2522" s="17">
        <f t="shared" ref="E2522" si="26828">$B2519*$E$4</f>
        <v>7.4932159999999994</v>
      </c>
      <c r="F2522" s="18">
        <v>1</v>
      </c>
      <c r="G2522" s="19">
        <v>0</v>
      </c>
      <c r="H2522" s="10"/>
      <c r="I2522" s="16">
        <v>0</v>
      </c>
      <c r="J2522" s="17">
        <v>0</v>
      </c>
      <c r="K2522" s="18">
        <v>1</v>
      </c>
      <c r="L2522" s="19">
        <v>0</v>
      </c>
      <c r="N2522" s="1">
        <f t="shared" ref="N2522" si="26829">D2522*I2519+F2522*I2522-E2522*J2519-G2522*J2522</f>
        <v>0</v>
      </c>
      <c r="O2522" s="4">
        <f t="shared" ref="O2522" si="26830">(D2522*J2519+E2522*I2519+F2522*J2522+G2522*I2522)</f>
        <v>7.4932159999999994</v>
      </c>
      <c r="P2522" s="2">
        <f t="shared" ref="P2522" si="26831">D2522*K2519+F2522*K2522-E2522*L2519-G2522*L2522</f>
        <v>-97.376694437887991</v>
      </c>
      <c r="Q2522" s="3">
        <f t="shared" ref="Q2522" si="26832">(D2522*L2519+E2522*K2519+F2522*L2522+G2522*K2522)</f>
        <v>0</v>
      </c>
      <c r="S2522" s="16">
        <v>0</v>
      </c>
      <c r="T2522" s="17">
        <f t="shared" ref="T2522" si="26833">$B2519*$T$4</f>
        <v>16.601216000000001</v>
      </c>
      <c r="U2522" s="18">
        <v>1</v>
      </c>
      <c r="V2522" s="19">
        <v>0</v>
      </c>
      <c r="W2522" s="20"/>
      <c r="X2522" s="1">
        <f t="shared" ref="X2522" si="26834">N2522*S2519+P2522*S2522-O2522*T2519-Q2522*T2522</f>
        <v>0</v>
      </c>
      <c r="Y2522" s="4">
        <f t="shared" ref="Y2522" si="26835">(N2522*T2519+O2522*S2519+P2522*T2522+Q2522*S2522)</f>
        <v>-1609.0783217293772</v>
      </c>
      <c r="Z2522" s="2">
        <f t="shared" ref="Z2522" si="26836">N2522*U2519+P2522*U2522-O2522*V2519-Q2522*V2522</f>
        <v>-97.376694437887991</v>
      </c>
      <c r="AA2522" s="3">
        <f t="shared" ref="AA2522" si="26837">(N2522*V2519+O2522*U2519+P2522*V2522+Q2522*U2522)</f>
        <v>0</v>
      </c>
      <c r="AB2522" s="20"/>
      <c r="AC2522" s="16">
        <v>0</v>
      </c>
      <c r="AD2522" s="17">
        <v>0</v>
      </c>
      <c r="AE2522" s="18">
        <v>1</v>
      </c>
      <c r="AF2522" s="19">
        <v>0</v>
      </c>
      <c r="AG2522" s="20"/>
      <c r="AH2522" s="1">
        <f t="shared" ref="AH2522" si="26838">X2522*AC2519+Z2522*AC2522-Y2522*AD2519-AA2522*AD2522</f>
        <v>0</v>
      </c>
      <c r="AI2522" s="4">
        <f t="shared" ref="AI2522" si="26839">(X2522*AD2519+Y2522*AC2519+Z2522*AD2522+AA2522*AC2522)</f>
        <v>-1609.0783217293772</v>
      </c>
      <c r="AJ2522" s="2">
        <f t="shared" ref="AJ2522" si="26840">X2522*AE2519+Z2522*AE2522-Y2522*AF2519-AA2522*AF2522</f>
        <v>25253.504229202848</v>
      </c>
      <c r="AK2522" s="3">
        <f t="shared" ref="AK2522" si="26841">(X2522*AF2519+Y2522*AE2519+Z2522*AF2522+AA2522*AE2522)</f>
        <v>0</v>
      </c>
      <c r="AL2522" s="20"/>
      <c r="AM2522" s="16">
        <v>0</v>
      </c>
      <c r="AN2522" s="17">
        <f t="shared" ref="AN2522" si="26842">$B2519*$AN$4</f>
        <v>17.532991999999997</v>
      </c>
      <c r="AO2522" s="18">
        <v>1</v>
      </c>
      <c r="AP2522" s="19">
        <v>0</v>
      </c>
      <c r="AR2522" s="1">
        <f t="shared" ref="AR2522" si="26843">AH2522*AM2519+AJ2522*AM2522-AI2522*AN2519-AK2522*AN2522</f>
        <v>0</v>
      </c>
      <c r="AS2522" s="4">
        <f t="shared" ref="AS2522" si="26844">(AH2522*AN2519+AI2522*AM2519+AJ2522*AN2522+AK2522*AM2522)</f>
        <v>441160.40930085024</v>
      </c>
      <c r="AT2522" s="2">
        <f t="shared" ref="AT2522" si="26845">AH2522*AO2519+AJ2522*AO2522-AI2522*AP2519-AK2522*AP2522</f>
        <v>25253.504229202848</v>
      </c>
      <c r="AU2522" s="3">
        <f t="shared" ref="AU2522" si="26846">(AH2522*AP2519+AI2522*AO2519+AJ2522*AP2522+AK2522*AO2522)</f>
        <v>0</v>
      </c>
      <c r="AV2522" s="20"/>
      <c r="AW2522" s="16">
        <v>0</v>
      </c>
      <c r="AX2522" s="17">
        <v>0</v>
      </c>
      <c r="AY2522" s="18">
        <v>1</v>
      </c>
      <c r="AZ2522" s="19">
        <v>0</v>
      </c>
      <c r="BA2522" s="20"/>
      <c r="BB2522" s="1">
        <f t="shared" ref="BB2522" si="26847">AR2522*AW2519+AT2522*AW2522-AS2522*AX2519-AU2522*AX2522</f>
        <v>0</v>
      </c>
      <c r="BC2522" s="4">
        <f t="shared" ref="BC2522" si="26848">(AR2522*AX2519+AS2522*AW2519+AT2522*AX2522+AU2522*AW2522)</f>
        <v>441160.40930085024</v>
      </c>
      <c r="BD2522" s="2">
        <f t="shared" ref="BD2522" si="26849">AR2522*AY2519+AT2522*AY2522-AS2522*AZ2519-AU2522*AZ2522</f>
        <v>-6925188.1575480364</v>
      </c>
      <c r="BE2522" s="3">
        <f t="shared" ref="BE2522" si="26850">(AR2522*AZ2519+AS2522*AY2519+AT2522*AZ2522+AU2522*AY2522)</f>
        <v>0</v>
      </c>
      <c r="BF2522" s="20"/>
      <c r="BG2522" s="16">
        <v>0</v>
      </c>
      <c r="BH2522" s="17">
        <f t="shared" ref="BH2522" si="26851">$B2519*$BH$4</f>
        <v>16.601216000000001</v>
      </c>
      <c r="BI2522" s="18">
        <v>1</v>
      </c>
      <c r="BJ2522" s="19">
        <v>0</v>
      </c>
      <c r="BK2522" s="20"/>
      <c r="BL2522" s="1">
        <f t="shared" ref="BL2522" si="26852">BB2522*BG2519+BD2522*BG2522-BC2522*BH2519-BE2522*BH2522</f>
        <v>0</v>
      </c>
      <c r="BM2522" s="4">
        <f t="shared" ref="BM2522" si="26853">(BB2522*BH2519+BC2522*BG2519+BD2522*BH2522+BE2522*BG2522)</f>
        <v>-114525384.03479613</v>
      </c>
      <c r="BN2522" s="2">
        <f t="shared" ref="BN2522" si="26854">BB2522*BI2519+BD2522*BI2522-BC2522*BJ2519-BE2522*BJ2522</f>
        <v>-6925188.1575480364</v>
      </c>
      <c r="BO2522" s="3">
        <f t="shared" ref="BO2522" si="26855">(BB2522*BJ2519+BC2522*BI2519+BD2522*BJ2522+BE2522*BI2522)</f>
        <v>0</v>
      </c>
      <c r="BP2522" s="20"/>
      <c r="BQ2522" s="16">
        <v>0</v>
      </c>
      <c r="BR2522" s="17">
        <v>0</v>
      </c>
      <c r="BS2522" s="18">
        <v>1</v>
      </c>
      <c r="BT2522" s="19">
        <v>0</v>
      </c>
      <c r="BU2522" s="20"/>
      <c r="BV2522" s="1">
        <f t="shared" ref="BV2522" si="26856">BL2522*BQ2519+BN2522*BQ2522-BM2522*BR2519-BO2522*BR2522</f>
        <v>0</v>
      </c>
      <c r="BW2522" s="4">
        <f t="shared" ref="BW2522" si="26857">(BL2522*BR2519+BM2522*BQ2519+BN2522*BR2522+BO2522*BQ2522)</f>
        <v>-114525384.03479613</v>
      </c>
      <c r="BX2522" s="2">
        <f t="shared" ref="BX2522" si="26858">BL2522*BS2519+BN2522*BS2522-BM2522*BT2519-BO2522*BT2522</f>
        <v>1496652008.9461944</v>
      </c>
      <c r="BY2522" s="3">
        <f t="shared" ref="BY2522" si="26859">(BL2522*BT2519+BM2522*BS2519+BN2522*BT2522+BO2522*BS2522)</f>
        <v>0</v>
      </c>
      <c r="BZ2522" s="20"/>
      <c r="CA2522" s="16">
        <v>0</v>
      </c>
      <c r="CB2522" s="17">
        <f t="shared" ref="CB2522" si="26860">$B2519*$CB$4</f>
        <v>7.4932159999999994</v>
      </c>
      <c r="CC2522" s="18">
        <v>1</v>
      </c>
      <c r="CD2522" s="19">
        <v>0</v>
      </c>
      <c r="CE2522" s="20"/>
      <c r="CF2522" s="1">
        <f t="shared" ref="CF2522" si="26861">BV2522*CA2519+BX2522*CA2522-BW2522*CB2519-BY2522*CB2522</f>
        <v>0</v>
      </c>
      <c r="CG2522" s="4">
        <f t="shared" ref="CG2522" si="26862">(BV2522*CB2519+BW2522*CA2519+BX2522*CB2522+BY2522*CA2522)</f>
        <v>11100211395.83297</v>
      </c>
      <c r="CH2522" s="2">
        <f t="shared" ref="CH2522" si="26863">BV2522*CC2519+BX2522*CC2522-BW2522*CD2519-BY2522*CD2522</f>
        <v>1496652008.9461944</v>
      </c>
      <c r="CI2522" s="3">
        <f t="shared" ref="CI2522" si="26864">(BV2522*CD2519+BW2522*CC2519+BX2522*CD2522+BY2522*CC2522)</f>
        <v>0</v>
      </c>
      <c r="CK2522" s="16">
        <f t="shared" ref="CK2522" si="26865">1/$CL$4</f>
        <v>1</v>
      </c>
      <c r="CL2522" s="17">
        <v>0</v>
      </c>
      <c r="CM2522" s="18">
        <v>1</v>
      </c>
      <c r="CN2522" s="19">
        <v>0</v>
      </c>
      <c r="CP2522" s="1">
        <f t="shared" ref="CP2522" si="26866">CF2522*CK2519+CH2522*CK2522-CG2522*CL2519-CI2522*CL2522</f>
        <v>1496652008.9461944</v>
      </c>
      <c r="CQ2522" s="4">
        <f t="shared" ref="CQ2522" si="26867">(CF2522*CL2519+CG2522*CK2519+CH2522*CL2522+CI2522*CK2522)</f>
        <v>11100211395.83297</v>
      </c>
      <c r="CR2522" s="2">
        <f t="shared" ref="CR2522" si="26868">CF2522*CM2519+CH2522*CM2522-CG2522*CN2519-CI2522*CN2522</f>
        <v>1496652008.9461944</v>
      </c>
      <c r="CS2522" s="3">
        <f t="shared" ref="CS2522" si="26869">(CF2522*CN2519+CG2522*CM2519+CH2522*CN2522+CI2522*CM2522)</f>
        <v>0</v>
      </c>
      <c r="CU2522" s="39">
        <f t="shared" ref="CU2522" si="26870">(180/PI())*ATAN(-1*(CQ2519/CP2519))</f>
        <v>7.6789348738503573</v>
      </c>
      <c r="CW2522" s="56">
        <f t="shared" ref="CW2522" si="26871">20*LOG(((1-(10^(CU2519/20)^2)*(1-((1-CW2519)/(1+CW2519))^2))^0.5))</f>
        <v>0</v>
      </c>
    </row>
    <row r="2523" spans="1:101" ht="18" customHeight="1">
      <c r="E2523" s="20"/>
      <c r="F2523" s="20"/>
      <c r="G2523" s="20"/>
      <c r="H2523" s="20"/>
      <c r="I2523" s="20"/>
      <c r="J2523" s="20"/>
      <c r="K2523" s="20"/>
      <c r="L2523" s="20"/>
      <c r="M2523" s="20"/>
      <c r="N2523" s="20"/>
      <c r="O2523" s="20"/>
      <c r="P2523" s="20"/>
      <c r="Q2523" s="20"/>
      <c r="R2523" s="20"/>
      <c r="S2523" s="20"/>
      <c r="T2523" s="20"/>
      <c r="U2523" s="20"/>
      <c r="V2523" s="20"/>
      <c r="W2523" s="20"/>
      <c r="X2523" s="20"/>
      <c r="Y2523" s="20"/>
      <c r="Z2523" s="20"/>
      <c r="AA2523" s="20"/>
      <c r="AB2523" s="30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</row>
    <row r="2524" spans="1:101" ht="18" customHeight="1"/>
    <row r="2525" spans="1:101" ht="18" customHeight="1" thickBot="1">
      <c r="A2525" s="23"/>
      <c r="B2525" s="23"/>
      <c r="C2525" s="23"/>
      <c r="D2525" s="20" t="s">
        <v>6</v>
      </c>
      <c r="E2525" s="20"/>
      <c r="F2525" s="20"/>
      <c r="G2525" s="20"/>
      <c r="H2525" s="20"/>
      <c r="I2525" s="20" t="s">
        <v>7</v>
      </c>
      <c r="J2525" s="20"/>
      <c r="K2525" s="20"/>
      <c r="L2525" s="20"/>
      <c r="M2525" s="23"/>
      <c r="N2525" s="23"/>
      <c r="O2525" s="24" t="s">
        <v>8</v>
      </c>
      <c r="P2525" s="23"/>
      <c r="Q2525" s="23"/>
      <c r="R2525" s="23"/>
      <c r="S2525" s="20"/>
      <c r="T2525" s="20" t="s">
        <v>9</v>
      </c>
      <c r="U2525" s="23"/>
      <c r="V2525" s="23"/>
      <c r="W2525" s="23"/>
      <c r="X2525" s="23"/>
      <c r="Y2525" s="24" t="s">
        <v>10</v>
      </c>
      <c r="Z2525" s="23"/>
      <c r="AA2525" s="23"/>
      <c r="AB2525" s="23"/>
      <c r="AC2525" s="24" t="s">
        <v>11</v>
      </c>
      <c r="AD2525" s="20"/>
      <c r="AE2525" s="20"/>
      <c r="AF2525" s="20"/>
      <c r="AG2525" s="20"/>
      <c r="AH2525" s="23"/>
      <c r="AI2525" s="24" t="s">
        <v>12</v>
      </c>
      <c r="AJ2525" s="23"/>
      <c r="AK2525" s="23"/>
      <c r="AL2525" s="20"/>
      <c r="AM2525" s="24" t="s">
        <v>21</v>
      </c>
      <c r="AN2525" s="20"/>
      <c r="AO2525" s="23"/>
      <c r="AP2525" s="23"/>
      <c r="AQ2525" s="23"/>
      <c r="AR2525" s="23"/>
      <c r="AS2525" s="24" t="s">
        <v>87</v>
      </c>
      <c r="AT2525" s="23"/>
      <c r="AU2525" s="23"/>
      <c r="AV2525" s="23"/>
      <c r="AW2525" s="24" t="s">
        <v>22</v>
      </c>
      <c r="AX2525" s="20"/>
      <c r="AY2525" s="20"/>
      <c r="AZ2525" s="20"/>
      <c r="BA2525" s="20"/>
      <c r="BB2525" s="23"/>
      <c r="BC2525" s="24" t="s">
        <v>13</v>
      </c>
      <c r="BD2525" s="23"/>
      <c r="BE2525" s="23"/>
      <c r="BF2525" s="23"/>
      <c r="BG2525" s="24" t="s">
        <v>23</v>
      </c>
      <c r="BH2525" s="20"/>
      <c r="BI2525" s="23"/>
      <c r="BJ2525" s="23"/>
      <c r="BK2525" s="23"/>
      <c r="BL2525" s="23"/>
      <c r="BM2525" s="24" t="s">
        <v>24</v>
      </c>
      <c r="BN2525" s="23"/>
      <c r="BO2525" s="23"/>
      <c r="BP2525" s="23"/>
      <c r="BQ2525" s="24" t="s">
        <v>22</v>
      </c>
      <c r="BR2525" s="20"/>
      <c r="BS2525" s="20"/>
      <c r="BT2525" s="20"/>
      <c r="BU2525" s="20"/>
      <c r="BV2525" s="23"/>
      <c r="BW2525" s="24" t="s">
        <v>25</v>
      </c>
      <c r="BX2525" s="23"/>
      <c r="BY2525" s="23"/>
      <c r="BZ2525" s="23"/>
      <c r="CA2525" s="24" t="s">
        <v>23</v>
      </c>
      <c r="CB2525" s="20"/>
      <c r="CC2525" s="23"/>
      <c r="CD2525" s="23"/>
      <c r="CE2525" s="23"/>
      <c r="CF2525" s="23"/>
      <c r="CG2525" s="24" t="s">
        <v>88</v>
      </c>
      <c r="CH2525" s="23"/>
      <c r="CI2525" s="23"/>
      <c r="CJ2525" s="23"/>
      <c r="CK2525" s="24" t="s">
        <v>155</v>
      </c>
      <c r="CL2525" s="24"/>
      <c r="CM2525" s="23"/>
      <c r="CN2525" s="23"/>
      <c r="CO2525" s="23"/>
      <c r="CP2525" s="23"/>
      <c r="CQ2525" s="24" t="s">
        <v>89</v>
      </c>
      <c r="CR2525" s="23"/>
      <c r="CS2525" s="23"/>
    </row>
    <row r="2526" spans="1:101" ht="18" customHeight="1" thickBot="1">
      <c r="A2526" s="23"/>
      <c r="B2526" s="33"/>
      <c r="C2526" s="23"/>
      <c r="D2526" s="7" t="s">
        <v>99</v>
      </c>
      <c r="E2526" s="8"/>
      <c r="F2526" s="8" t="s">
        <v>100</v>
      </c>
      <c r="G2526" s="9"/>
      <c r="H2526" s="10"/>
      <c r="I2526" s="7" t="s">
        <v>103</v>
      </c>
      <c r="J2526" s="8"/>
      <c r="K2526" s="8" t="s">
        <v>104</v>
      </c>
      <c r="L2526" s="9"/>
      <c r="M2526" s="23"/>
      <c r="N2526" s="194" t="s">
        <v>74</v>
      </c>
      <c r="O2526" s="195"/>
      <c r="P2526" s="196" t="s">
        <v>75</v>
      </c>
      <c r="Q2526" s="197"/>
      <c r="R2526" s="23"/>
      <c r="S2526" s="7" t="s">
        <v>2</v>
      </c>
      <c r="T2526" s="8"/>
      <c r="U2526" s="8" t="s">
        <v>3</v>
      </c>
      <c r="V2526" s="9"/>
      <c r="W2526" s="20"/>
      <c r="X2526" s="194" t="s">
        <v>108</v>
      </c>
      <c r="Y2526" s="195"/>
      <c r="Z2526" s="196" t="s">
        <v>109</v>
      </c>
      <c r="AA2526" s="197"/>
      <c r="AB2526" s="20"/>
      <c r="AC2526" s="7" t="s">
        <v>107</v>
      </c>
      <c r="AD2526" s="8"/>
      <c r="AE2526" s="8" t="s">
        <v>14</v>
      </c>
      <c r="AF2526" s="9"/>
      <c r="AG2526" s="20"/>
      <c r="AH2526" s="194" t="s">
        <v>112</v>
      </c>
      <c r="AI2526" s="195"/>
      <c r="AJ2526" s="196" t="s">
        <v>113</v>
      </c>
      <c r="AK2526" s="197"/>
      <c r="AL2526" s="20"/>
      <c r="AM2526" s="106" t="s">
        <v>135</v>
      </c>
      <c r="AN2526" s="107"/>
      <c r="AO2526" s="107" t="s">
        <v>136</v>
      </c>
      <c r="AP2526" s="108"/>
      <c r="AQ2526" s="23"/>
      <c r="AR2526" s="194" t="s">
        <v>116</v>
      </c>
      <c r="AS2526" s="195"/>
      <c r="AT2526" s="196" t="s">
        <v>0</v>
      </c>
      <c r="AU2526" s="197"/>
      <c r="AV2526" s="36"/>
      <c r="AW2526" s="7" t="s">
        <v>139</v>
      </c>
      <c r="AX2526" s="8"/>
      <c r="AY2526" s="8" t="s">
        <v>140</v>
      </c>
      <c r="AZ2526" s="9"/>
      <c r="BA2526" s="20"/>
      <c r="BB2526" s="194" t="s">
        <v>119</v>
      </c>
      <c r="BC2526" s="195"/>
      <c r="BD2526" s="196" t="s">
        <v>120</v>
      </c>
      <c r="BE2526" s="197"/>
      <c r="BF2526" s="36"/>
      <c r="BG2526" s="190" t="s">
        <v>143</v>
      </c>
      <c r="BH2526" s="191"/>
      <c r="BI2526" s="192" t="s">
        <v>144</v>
      </c>
      <c r="BJ2526" s="193"/>
      <c r="BK2526" s="36"/>
      <c r="BL2526" s="194" t="s">
        <v>123</v>
      </c>
      <c r="BM2526" s="195"/>
      <c r="BN2526" s="196" t="s">
        <v>124</v>
      </c>
      <c r="BO2526" s="197"/>
      <c r="BP2526" s="36"/>
      <c r="BQ2526" s="7" t="s">
        <v>147</v>
      </c>
      <c r="BR2526" s="8"/>
      <c r="BS2526" s="8" t="s">
        <v>148</v>
      </c>
      <c r="BT2526" s="9"/>
      <c r="BU2526" s="20"/>
      <c r="BV2526" s="194" t="s">
        <v>127</v>
      </c>
      <c r="BW2526" s="195"/>
      <c r="BX2526" s="196" t="s">
        <v>128</v>
      </c>
      <c r="BY2526" s="197"/>
      <c r="BZ2526" s="36"/>
      <c r="CA2526" s="7" t="s">
        <v>151</v>
      </c>
      <c r="CB2526" s="8"/>
      <c r="CC2526" s="8" t="s">
        <v>152</v>
      </c>
      <c r="CD2526" s="9"/>
      <c r="CE2526" s="36"/>
      <c r="CF2526" s="194" t="s">
        <v>131</v>
      </c>
      <c r="CG2526" s="195"/>
      <c r="CH2526" s="196" t="s">
        <v>132</v>
      </c>
      <c r="CI2526" s="197"/>
      <c r="CJ2526" s="23"/>
      <c r="CK2526" s="7" t="s">
        <v>156</v>
      </c>
      <c r="CL2526" s="8"/>
      <c r="CM2526" s="8" t="s">
        <v>157</v>
      </c>
      <c r="CN2526" s="9"/>
      <c r="CO2526" s="23"/>
      <c r="CP2526" s="194" t="s">
        <v>160</v>
      </c>
      <c r="CQ2526" s="195"/>
      <c r="CR2526" s="196" t="s">
        <v>132</v>
      </c>
      <c r="CS2526" s="197"/>
      <c r="CU2526" s="26" t="s">
        <v>15</v>
      </c>
      <c r="CW2526" s="52" t="s">
        <v>46</v>
      </c>
    </row>
    <row r="2527" spans="1:101" ht="18" customHeight="1" thickTop="1" thickBot="1">
      <c r="B2527" s="34">
        <v>9.3000000000000007</v>
      </c>
      <c r="D2527" s="11">
        <v>1</v>
      </c>
      <c r="E2527" s="12">
        <v>0</v>
      </c>
      <c r="F2527" s="13">
        <v>0</v>
      </c>
      <c r="G2527" s="14">
        <v>0</v>
      </c>
      <c r="H2527" s="10"/>
      <c r="I2527" s="11">
        <v>1</v>
      </c>
      <c r="J2527" s="12">
        <v>0</v>
      </c>
      <c r="K2527" s="13">
        <v>0</v>
      </c>
      <c r="L2527" s="40">
        <f t="shared" ref="L2527" si="26872">$B2527*$J$4</f>
        <v>13.271472000000001</v>
      </c>
      <c r="N2527" s="1">
        <f t="shared" ref="N2527" si="26873">D2527*I2527+F2527*I2530-E2527*J2527-G2527*J2530</f>
        <v>1</v>
      </c>
      <c r="O2527" s="4">
        <f t="shared" ref="O2527" si="26874">(D2527*J2527+E2527*I2527+F2527*J2530+G2527*I2530)</f>
        <v>0</v>
      </c>
      <c r="P2527" s="2">
        <f t="shared" ref="P2527" si="26875">D2527*K2527+F2527*K2530-E2527*L2527-G2527*L2530</f>
        <v>0</v>
      </c>
      <c r="Q2527" s="3">
        <f t="shared" ref="Q2527" si="26876">(D2527*L2527+E2527*K2527+F2527*L2530+G2527*K2530)</f>
        <v>13.271472000000001</v>
      </c>
      <c r="S2527" s="11">
        <v>1</v>
      </c>
      <c r="T2527" s="12">
        <v>0</v>
      </c>
      <c r="U2527" s="13">
        <v>0</v>
      </c>
      <c r="V2527" s="13">
        <v>0</v>
      </c>
      <c r="W2527" s="20"/>
      <c r="X2527" s="1">
        <f t="shared" ref="X2527" si="26877">N2527*S2527+P2527*S2530-O2527*T2527-Q2527*T2530</f>
        <v>-221.71738388940807</v>
      </c>
      <c r="Y2527" s="4">
        <f t="shared" ref="Y2527" si="26878">(N2527*T2527+O2527*S2527+P2527*T2530+Q2527*S2530)</f>
        <v>0</v>
      </c>
      <c r="Z2527" s="2">
        <f t="shared" ref="Z2527" si="26879">N2527*U2527+P2527*U2530-O2527*V2527-Q2527*V2530</f>
        <v>0</v>
      </c>
      <c r="AA2527" s="3">
        <f t="shared" ref="AA2527" si="26880">(N2527*V2527+O2527*U2527+P2527*V2530+Q2527*U2530)</f>
        <v>13.271472000000001</v>
      </c>
      <c r="AB2527" s="20"/>
      <c r="AC2527" s="11">
        <v>1</v>
      </c>
      <c r="AD2527" s="12">
        <v>0</v>
      </c>
      <c r="AE2527" s="13">
        <v>0</v>
      </c>
      <c r="AF2527" s="40">
        <f t="shared" ref="AF2527" si="26881">$B2527*$AD$4</f>
        <v>15.926157000000002</v>
      </c>
      <c r="AG2527" s="20"/>
      <c r="AH2527" s="1">
        <f t="shared" ref="AH2527" si="26882">X2527*AC2527+Z2527*AC2530-Y2527*AD2527-AA2527*AD2530</f>
        <v>-221.71738388940807</v>
      </c>
      <c r="AI2527" s="4">
        <f t="shared" ref="AI2527" si="26883">(X2527*AD2527+Y2527*AC2527+Z2527*AD2530+AA2527*AC2530)</f>
        <v>0</v>
      </c>
      <c r="AJ2527" s="2">
        <f t="shared" ref="AJ2527" si="26884">X2527*AE2527+Z2527*AE2530-Y2527*AF2527-AA2527*AF2530</f>
        <v>0</v>
      </c>
      <c r="AK2527" s="3">
        <f t="shared" ref="AK2527" si="26885">(X2527*AF2527+Y2527*AE2527+Z2527*AF2530+AA2527*AE2530)</f>
        <v>-3517.8343934519839</v>
      </c>
      <c r="AL2527" s="20"/>
      <c r="AM2527" s="11">
        <v>1</v>
      </c>
      <c r="AN2527" s="12">
        <v>0</v>
      </c>
      <c r="AO2527" s="13">
        <v>0</v>
      </c>
      <c r="AP2527" s="14">
        <v>0</v>
      </c>
      <c r="AR2527" s="1">
        <f t="shared" ref="AR2527" si="26886">AH2527*AM2527+AJ2527*AM2530-AI2527*AN2527-AK2527*AN2530</f>
        <v>62126.859701195586</v>
      </c>
      <c r="AS2527" s="4">
        <f t="shared" ref="AS2527" si="26887">(AH2527*AN2527+AI2527*AM2527+AJ2527*AN2530+AK2527*AM2530)</f>
        <v>0</v>
      </c>
      <c r="AT2527" s="2">
        <f t="shared" ref="AT2527" si="26888">AH2527*AO2527+AJ2527*AO2530-AI2527*AP2527-AK2527*AP2530</f>
        <v>0</v>
      </c>
      <c r="AU2527" s="3">
        <f t="shared" ref="AU2527" si="26889">(AH2527*AP2527+AI2527*AO2527+AJ2527*AP2530+AK2527*AO2530)</f>
        <v>-3517.8343934519839</v>
      </c>
      <c r="AV2527" s="20"/>
      <c r="AW2527" s="11">
        <v>1</v>
      </c>
      <c r="AX2527" s="12">
        <v>0</v>
      </c>
      <c r="AY2527" s="13">
        <v>0</v>
      </c>
      <c r="AZ2527" s="40">
        <f t="shared" ref="AZ2527" si="26890">$B2527*$AX$4</f>
        <v>15.926157000000002</v>
      </c>
      <c r="BA2527" s="20"/>
      <c r="BB2527" s="1">
        <f t="shared" ref="BB2527" si="26891">AR2527*AW2527+AT2527*AW2530-AS2527*AX2527-AU2527*AX2530</f>
        <v>62126.859701195586</v>
      </c>
      <c r="BC2527" s="4">
        <f t="shared" ref="BC2527" si="26892">(AR2527*AX2527+AS2527*AW2527+AT2527*AX2530+AU2527*AW2530)</f>
        <v>0</v>
      </c>
      <c r="BD2527" s="2">
        <f t="shared" ref="BD2527" si="26893">AR2527*AY2527+AT2527*AY2530-AS2527*AZ2527-AU2527*AZ2530</f>
        <v>0</v>
      </c>
      <c r="BE2527" s="3">
        <f t="shared" ref="BE2527" si="26894">(AR2527*AZ2527+AS2527*AY2527+AT2527*AZ2530+AU2527*AY2530)</f>
        <v>985924.28712476208</v>
      </c>
      <c r="BF2527" s="20"/>
      <c r="BG2527" s="11">
        <v>1</v>
      </c>
      <c r="BH2527" s="12">
        <v>0</v>
      </c>
      <c r="BI2527" s="13">
        <v>0</v>
      </c>
      <c r="BJ2527" s="14">
        <v>0</v>
      </c>
      <c r="BK2527" s="20"/>
      <c r="BL2527" s="1">
        <f t="shared" ref="BL2527" si="26895">BB2527*BG2527+BD2527*BG2530-BC2527*BH2527-BE2527*BH2530</f>
        <v>-16483323.256266091</v>
      </c>
      <c r="BM2527" s="4">
        <f t="shared" ref="BM2527" si="26896">(BB2527*BH2527+BC2527*BG2527+BD2527*BH2530+BE2527*BG2530)</f>
        <v>0</v>
      </c>
      <c r="BN2527" s="2">
        <f t="shared" ref="BN2527" si="26897">BB2527*BI2527+BD2527*BI2530-BC2527*BJ2527-BE2527*BJ2530</f>
        <v>0</v>
      </c>
      <c r="BO2527" s="3">
        <f t="shared" ref="BO2527" si="26898">(BB2527*BJ2527+BC2527*BI2527+BD2527*BJ2530+BE2527*BI2530)</f>
        <v>985924.28712476208</v>
      </c>
      <c r="BP2527" s="20"/>
      <c r="BQ2527" s="11">
        <v>1</v>
      </c>
      <c r="BR2527" s="12">
        <v>0</v>
      </c>
      <c r="BS2527" s="13">
        <v>0</v>
      </c>
      <c r="BT2527" s="40">
        <f t="shared" ref="BT2527" si="26899">$B2527*BR$4</f>
        <v>13.271472000000001</v>
      </c>
      <c r="BU2527" s="20"/>
      <c r="BV2527" s="1">
        <f t="shared" ref="BV2527" si="26900">BL2527*BQ2527+BN2527*BQ2530-BM2527*BR2527-BO2527*BR2530</f>
        <v>-16483323.256266091</v>
      </c>
      <c r="BW2527" s="4">
        <f t="shared" ref="BW2527" si="26901">(BL2527*BR2527+BM2527*BQ2527+BN2527*BR2530+BO2527*BQ2530)</f>
        <v>0</v>
      </c>
      <c r="BX2527" s="2">
        <f t="shared" ref="BX2527" si="26902">BL2527*BS2527+BN2527*BS2530-BM2527*BT2527-BO2527*BT2530</f>
        <v>0</v>
      </c>
      <c r="BY2527" s="3">
        <f t="shared" ref="BY2527" si="26903">(BL2527*BT2527+BM2527*BS2527+BN2527*BT2530+BO2527*BS2530)</f>
        <v>-217772038.77535951</v>
      </c>
      <c r="BZ2527" s="20"/>
      <c r="CA2527" s="11">
        <v>1</v>
      </c>
      <c r="CB2527" s="12">
        <v>0</v>
      </c>
      <c r="CC2527" s="13">
        <v>0</v>
      </c>
      <c r="CD2527" s="14">
        <v>0</v>
      </c>
      <c r="CE2527" s="20"/>
      <c r="CF2527" s="1">
        <f t="shared" ref="CF2527" si="26904">BV2527*CA2527+BX2527*CA2530-BW2527*CB2527-BY2527*CB2530</f>
        <v>1633066699.0620537</v>
      </c>
      <c r="CG2527" s="4">
        <f t="shared" ref="CG2527" si="26905">(BV2527*CB2527+BW2527*CA2527+BX2527*CB2530+BY2527*CA2530)</f>
        <v>0</v>
      </c>
      <c r="CH2527" s="2">
        <f t="shared" ref="CH2527" si="26906">BV2527*CC2527+BX2527*CC2530-BW2527*CD2527-BY2527*CD2530</f>
        <v>0</v>
      </c>
      <c r="CI2527" s="3">
        <f t="shared" ref="CI2527" si="26907">(BV2527*CD2527+BW2527*CC2527+BX2527*CD2530+BY2527*CC2530)</f>
        <v>-217772038.77535951</v>
      </c>
      <c r="CJ2527" s="28"/>
      <c r="CK2527" s="11">
        <v>1</v>
      </c>
      <c r="CL2527" s="12">
        <v>0</v>
      </c>
      <c r="CM2527" s="13">
        <v>0</v>
      </c>
      <c r="CN2527" s="14">
        <v>0</v>
      </c>
      <c r="CP2527" s="1">
        <f t="shared" ref="CP2527" si="26908">CF2527*CK2527+CH2527*CK2530-CG2527*CL2527-CI2527*CL2530</f>
        <v>1633066699.0620537</v>
      </c>
      <c r="CQ2527" s="4">
        <f t="shared" ref="CQ2527" si="26909">(CF2527*CL2527+CG2527*CK2527+CH2527*CL2530+CI2527*CK2530)</f>
        <v>-217772038.77535951</v>
      </c>
      <c r="CR2527" s="2">
        <f t="shared" ref="CR2527" si="26910">CF2527*CM2527+CH2527*CM2530-CG2527*CN2527-CI2527*CN2530</f>
        <v>0</v>
      </c>
      <c r="CS2527" s="3">
        <f t="shared" ref="CS2527" si="26911">(CF2527*CN2527+CG2527*CM2527+CH2527*CN2530+CI2527*CM2530)</f>
        <v>-217772038.77535951</v>
      </c>
      <c r="CU2527" s="29">
        <f t="shared" ref="CU2527" si="26912">20*LOG(((1+$CL$4)/$CL$4)/((CP2527+CP2530)^2+(CQ2527+CQ2530)^2)^0.5)</f>
        <v>-195.89261549588406</v>
      </c>
      <c r="CW2527" s="53">
        <f t="shared" ref="CW2527" si="26913">((CP2527^2+CQ2527^2)^0.5)/((CP2530^2+CQ2530^2)^0.5)</f>
        <v>0.1333515887014512</v>
      </c>
    </row>
    <row r="2528" spans="1:101" ht="18" customHeight="1" thickBot="1">
      <c r="D2528" s="11"/>
      <c r="E2528" s="13"/>
      <c r="F2528" s="13"/>
      <c r="G2528" s="15"/>
      <c r="H2528" s="10"/>
      <c r="I2528" s="11"/>
      <c r="J2528" s="13"/>
      <c r="K2528" s="13"/>
      <c r="L2528" s="15"/>
      <c r="N2528" s="5"/>
      <c r="Q2528" s="6"/>
      <c r="S2528" s="11"/>
      <c r="T2528" s="13"/>
      <c r="U2528" s="13"/>
      <c r="V2528" s="15"/>
      <c r="W2528" s="20"/>
      <c r="X2528" s="5"/>
      <c r="AA2528" s="6"/>
      <c r="AB2528" s="20"/>
      <c r="AC2528" s="11"/>
      <c r="AD2528" s="13"/>
      <c r="AE2528" s="13"/>
      <c r="AF2528" s="15"/>
      <c r="AG2528" s="20"/>
      <c r="AH2528" s="5"/>
      <c r="AK2528" s="6"/>
      <c r="AL2528" s="20"/>
      <c r="AM2528" s="11"/>
      <c r="AN2528" s="13"/>
      <c r="AO2528" s="13"/>
      <c r="AP2528" s="15"/>
      <c r="AR2528" s="5"/>
      <c r="AU2528" s="6"/>
      <c r="AW2528" s="11"/>
      <c r="AX2528" s="13"/>
      <c r="AY2528" s="13"/>
      <c r="AZ2528" s="15"/>
      <c r="BA2528" s="20"/>
      <c r="BB2528" s="5"/>
      <c r="BE2528" s="6"/>
      <c r="BG2528" s="11"/>
      <c r="BH2528" s="13"/>
      <c r="BI2528" s="13"/>
      <c r="BJ2528" s="15"/>
      <c r="BL2528" s="5"/>
      <c r="BO2528" s="6"/>
      <c r="BQ2528" s="11"/>
      <c r="BR2528" s="13"/>
      <c r="BS2528" s="13"/>
      <c r="BT2528" s="15"/>
      <c r="BU2528" s="20"/>
      <c r="BV2528" s="5"/>
      <c r="BY2528" s="6"/>
      <c r="CA2528" s="11"/>
      <c r="CB2528" s="13"/>
      <c r="CC2528" s="13"/>
      <c r="CD2528" s="15"/>
      <c r="CF2528" s="5"/>
      <c r="CI2528" s="6"/>
      <c r="CK2528" s="11"/>
      <c r="CL2528" s="13"/>
      <c r="CM2528" s="13"/>
      <c r="CN2528" s="15"/>
      <c r="CP2528" s="5"/>
      <c r="CS2528" s="6"/>
      <c r="CW2528" s="54"/>
    </row>
    <row r="2529" spans="1:101" ht="18" customHeight="1" thickBot="1">
      <c r="D2529" s="11" t="s">
        <v>101</v>
      </c>
      <c r="E2529" s="13"/>
      <c r="F2529" s="13" t="s">
        <v>102</v>
      </c>
      <c r="G2529" s="15"/>
      <c r="H2529" s="10"/>
      <c r="I2529" s="11" t="s">
        <v>106</v>
      </c>
      <c r="J2529" s="13"/>
      <c r="K2529" s="13" t="s">
        <v>105</v>
      </c>
      <c r="L2529" s="15"/>
      <c r="N2529" s="194" t="s">
        <v>16</v>
      </c>
      <c r="O2529" s="195"/>
      <c r="P2529" s="196" t="s">
        <v>17</v>
      </c>
      <c r="Q2529" s="197"/>
      <c r="S2529" s="11" t="s">
        <v>4</v>
      </c>
      <c r="T2529" s="13"/>
      <c r="U2529" s="13" t="s">
        <v>5</v>
      </c>
      <c r="V2529" s="15"/>
      <c r="W2529" s="20"/>
      <c r="X2529" s="194" t="s">
        <v>111</v>
      </c>
      <c r="Y2529" s="195"/>
      <c r="Z2529" s="196" t="s">
        <v>110</v>
      </c>
      <c r="AA2529" s="197"/>
      <c r="AB2529" s="20"/>
      <c r="AC2529" s="11" t="s">
        <v>18</v>
      </c>
      <c r="AD2529" s="13"/>
      <c r="AE2529" s="13" t="s">
        <v>19</v>
      </c>
      <c r="AF2529" s="15"/>
      <c r="AG2529" s="20"/>
      <c r="AH2529" s="194" t="s">
        <v>114</v>
      </c>
      <c r="AI2529" s="195"/>
      <c r="AJ2529" s="196" t="s">
        <v>115</v>
      </c>
      <c r="AK2529" s="197"/>
      <c r="AL2529" s="20"/>
      <c r="AM2529" s="11" t="s">
        <v>138</v>
      </c>
      <c r="AN2529" s="13"/>
      <c r="AO2529" s="13" t="s">
        <v>137</v>
      </c>
      <c r="AP2529" s="15"/>
      <c r="AR2529" s="194" t="s">
        <v>117</v>
      </c>
      <c r="AS2529" s="195"/>
      <c r="AT2529" s="196" t="s">
        <v>118</v>
      </c>
      <c r="AU2529" s="197"/>
      <c r="AV2529" s="36"/>
      <c r="AW2529" s="11" t="s">
        <v>142</v>
      </c>
      <c r="AX2529" s="13"/>
      <c r="AY2529" s="13" t="s">
        <v>141</v>
      </c>
      <c r="AZ2529" s="15"/>
      <c r="BA2529" s="20"/>
      <c r="BB2529" s="194" t="s">
        <v>122</v>
      </c>
      <c r="BC2529" s="195"/>
      <c r="BD2529" s="196" t="s">
        <v>121</v>
      </c>
      <c r="BE2529" s="197"/>
      <c r="BF2529" s="36"/>
      <c r="BG2529" s="11" t="s">
        <v>145</v>
      </c>
      <c r="BH2529" s="13"/>
      <c r="BI2529" s="13" t="s">
        <v>146</v>
      </c>
      <c r="BJ2529" s="15"/>
      <c r="BK2529" s="36"/>
      <c r="BL2529" s="194" t="s">
        <v>125</v>
      </c>
      <c r="BM2529" s="195"/>
      <c r="BN2529" s="196" t="s">
        <v>126</v>
      </c>
      <c r="BO2529" s="197"/>
      <c r="BP2529" s="36"/>
      <c r="BQ2529" s="11" t="s">
        <v>150</v>
      </c>
      <c r="BR2529" s="13"/>
      <c r="BS2529" s="13" t="s">
        <v>149</v>
      </c>
      <c r="BT2529" s="15"/>
      <c r="BU2529" s="20"/>
      <c r="BV2529" s="194" t="s">
        <v>129</v>
      </c>
      <c r="BW2529" s="195"/>
      <c r="BX2529" s="196" t="s">
        <v>130</v>
      </c>
      <c r="BY2529" s="197"/>
      <c r="BZ2529" s="36"/>
      <c r="CA2529" s="11" t="s">
        <v>154</v>
      </c>
      <c r="CB2529" s="13"/>
      <c r="CC2529" s="13" t="s">
        <v>153</v>
      </c>
      <c r="CD2529" s="15"/>
      <c r="CE2529" s="36"/>
      <c r="CF2529" s="194" t="s">
        <v>134</v>
      </c>
      <c r="CG2529" s="195"/>
      <c r="CH2529" s="196" t="s">
        <v>133</v>
      </c>
      <c r="CI2529" s="197"/>
      <c r="CK2529" s="11" t="s">
        <v>159</v>
      </c>
      <c r="CL2529" s="13"/>
      <c r="CM2529" s="13" t="s">
        <v>158</v>
      </c>
      <c r="CN2529" s="15"/>
      <c r="CP2529" s="109" t="s">
        <v>161</v>
      </c>
      <c r="CQ2529" s="110"/>
      <c r="CR2529" s="111" t="s">
        <v>162</v>
      </c>
      <c r="CS2529" s="112"/>
      <c r="CU2529" s="38" t="s">
        <v>29</v>
      </c>
      <c r="CW2529" s="55" t="s">
        <v>47</v>
      </c>
    </row>
    <row r="2530" spans="1:101" ht="18" customHeight="1" thickTop="1" thickBot="1">
      <c r="D2530" s="16">
        <v>0</v>
      </c>
      <c r="E2530" s="17">
        <f t="shared" ref="E2530" si="26914">$B2527*$E$4</f>
        <v>7.5746640000000003</v>
      </c>
      <c r="F2530" s="18">
        <v>1</v>
      </c>
      <c r="G2530" s="19">
        <v>0</v>
      </c>
      <c r="H2530" s="10"/>
      <c r="I2530" s="16">
        <v>0</v>
      </c>
      <c r="J2530" s="17">
        <v>0</v>
      </c>
      <c r="K2530" s="18">
        <v>1</v>
      </c>
      <c r="L2530" s="19">
        <v>0</v>
      </c>
      <c r="N2530" s="1">
        <f t="shared" ref="N2530" si="26915">D2530*I2527+F2530*I2530-E2530*J2527-G2530*J2530</f>
        <v>0</v>
      </c>
      <c r="O2530" s="4">
        <f t="shared" ref="O2530" si="26916">(D2530*J2527+E2530*I2527+F2530*J2530+G2530*I2530)</f>
        <v>7.5746640000000003</v>
      </c>
      <c r="P2530" s="2">
        <f t="shared" ref="P2530" si="26917">D2530*K2527+F2530*K2530-E2530*L2527-G2530*L2530</f>
        <v>-99.526941185408006</v>
      </c>
      <c r="Q2530" s="3">
        <f t="shared" ref="Q2530" si="26918">(D2530*L2527+E2530*K2527+F2530*L2530+G2530*K2530)</f>
        <v>0</v>
      </c>
      <c r="S2530" s="16">
        <v>0</v>
      </c>
      <c r="T2530" s="17">
        <f t="shared" ref="T2530" si="26919">$B2527*$T$4</f>
        <v>16.781664000000003</v>
      </c>
      <c r="U2530" s="18">
        <v>1</v>
      </c>
      <c r="V2530" s="19">
        <v>0</v>
      </c>
      <c r="W2530" s="20"/>
      <c r="X2530" s="1">
        <f t="shared" ref="X2530" si="26920">N2530*S2527+P2530*S2530-O2530*T2527-Q2530*T2530</f>
        <v>0</v>
      </c>
      <c r="Y2530" s="4">
        <f t="shared" ref="Y2530" si="26921">(N2530*T2527+O2530*S2527+P2530*T2530+Q2530*S2530)</f>
        <v>-1662.6530219212791</v>
      </c>
      <c r="Z2530" s="2">
        <f t="shared" ref="Z2530" si="26922">N2530*U2527+P2530*U2530-O2530*V2527-Q2530*V2530</f>
        <v>-99.526941185408006</v>
      </c>
      <c r="AA2530" s="3">
        <f t="shared" ref="AA2530" si="26923">(N2530*V2527+O2530*U2527+P2530*V2530+Q2530*U2530)</f>
        <v>0</v>
      </c>
      <c r="AB2530" s="20"/>
      <c r="AC2530" s="16">
        <v>0</v>
      </c>
      <c r="AD2530" s="17">
        <v>0</v>
      </c>
      <c r="AE2530" s="18">
        <v>1</v>
      </c>
      <c r="AF2530" s="19">
        <v>0</v>
      </c>
      <c r="AG2530" s="20"/>
      <c r="AH2530" s="1">
        <f t="shared" ref="AH2530" si="26924">X2530*AC2527+Z2530*AC2530-Y2530*AD2527-AA2530*AD2530</f>
        <v>0</v>
      </c>
      <c r="AI2530" s="4">
        <f t="shared" ref="AI2530" si="26925">(X2530*AD2527+Y2530*AC2527+Z2530*AD2530+AA2530*AC2530)</f>
        <v>-1662.6530219212791</v>
      </c>
      <c r="AJ2530" s="2">
        <f t="shared" ref="AJ2530" si="26926">X2530*AE2527+Z2530*AE2530-Y2530*AF2527-AA2530*AF2530</f>
        <v>26380.146122457325</v>
      </c>
      <c r="AK2530" s="3">
        <f t="shared" ref="AK2530" si="26927">(X2530*AF2527+Y2530*AE2527+Z2530*AF2530+AA2530*AE2530)</f>
        <v>0</v>
      </c>
      <c r="AL2530" s="20"/>
      <c r="AM2530" s="16">
        <v>0</v>
      </c>
      <c r="AN2530" s="17">
        <f t="shared" ref="AN2530" si="26928">$B2527*$AN$4</f>
        <v>17.723568</v>
      </c>
      <c r="AO2530" s="18">
        <v>1</v>
      </c>
      <c r="AP2530" s="19">
        <v>0</v>
      </c>
      <c r="AR2530" s="1">
        <f t="shared" ref="AR2530" si="26929">AH2530*AM2527+AJ2530*AM2530-AI2530*AN2527-AK2530*AN2530</f>
        <v>0</v>
      </c>
      <c r="AS2530" s="4">
        <f t="shared" ref="AS2530" si="26930">(AH2530*AN2527+AI2530*AM2527+AJ2530*AN2530+AK2530*AM2530)</f>
        <v>465887.66062938742</v>
      </c>
      <c r="AT2530" s="2">
        <f t="shared" ref="AT2530" si="26931">AH2530*AO2527+AJ2530*AO2530-AI2530*AP2527-AK2530*AP2530</f>
        <v>26380.146122457325</v>
      </c>
      <c r="AU2530" s="3">
        <f t="shared" ref="AU2530" si="26932">(AH2530*AP2527+AI2530*AO2527+AJ2530*AP2530+AK2530*AO2530)</f>
        <v>0</v>
      </c>
      <c r="AV2530" s="20"/>
      <c r="AW2530" s="16">
        <v>0</v>
      </c>
      <c r="AX2530" s="17">
        <v>0</v>
      </c>
      <c r="AY2530" s="18">
        <v>1</v>
      </c>
      <c r="AZ2530" s="19">
        <v>0</v>
      </c>
      <c r="BA2530" s="20"/>
      <c r="BB2530" s="1">
        <f t="shared" ref="BB2530" si="26933">AR2530*AW2527+AT2530*AW2530-AS2530*AX2527-AU2530*AX2530</f>
        <v>0</v>
      </c>
      <c r="BC2530" s="4">
        <f t="shared" ref="BC2530" si="26934">(AR2530*AX2527+AS2530*AW2527+AT2530*AX2530+AU2530*AW2530)</f>
        <v>465887.66062938742</v>
      </c>
      <c r="BD2530" s="2">
        <f t="shared" ref="BD2530" si="26935">AR2530*AY2527+AT2530*AY2530-AS2530*AZ2527-AU2530*AZ2530</f>
        <v>-7393419.8814238859</v>
      </c>
      <c r="BE2530" s="3">
        <f t="shared" ref="BE2530" si="26936">(AR2530*AZ2527+AS2530*AY2527+AT2530*AZ2530+AU2530*AY2530)</f>
        <v>0</v>
      </c>
      <c r="BF2530" s="20"/>
      <c r="BG2530" s="16">
        <v>0</v>
      </c>
      <c r="BH2530" s="17">
        <f t="shared" ref="BH2530" si="26937">$B2527*$BH$4</f>
        <v>16.781664000000003</v>
      </c>
      <c r="BI2530" s="18">
        <v>1</v>
      </c>
      <c r="BJ2530" s="19">
        <v>0</v>
      </c>
      <c r="BK2530" s="20"/>
      <c r="BL2530" s="1">
        <f t="shared" ref="BL2530" si="26938">BB2530*BG2527+BD2530*BG2530-BC2530*BH2527-BE2530*BH2530</f>
        <v>0</v>
      </c>
      <c r="BM2530" s="4">
        <f t="shared" ref="BM2530" si="26939">(BB2530*BH2527+BC2530*BG2527+BD2530*BH2530+BE2530*BG2530)</f>
        <v>-123608000.60034612</v>
      </c>
      <c r="BN2530" s="2">
        <f t="shared" ref="BN2530" si="26940">BB2530*BI2527+BD2530*BI2530-BC2530*BJ2527-BE2530*BJ2530</f>
        <v>-7393419.8814238859</v>
      </c>
      <c r="BO2530" s="3">
        <f t="shared" ref="BO2530" si="26941">(BB2530*BJ2527+BC2530*BI2527+BD2530*BJ2530+BE2530*BI2530)</f>
        <v>0</v>
      </c>
      <c r="BP2530" s="20"/>
      <c r="BQ2530" s="16">
        <v>0</v>
      </c>
      <c r="BR2530" s="17">
        <v>0</v>
      </c>
      <c r="BS2530" s="18">
        <v>1</v>
      </c>
      <c r="BT2530" s="19">
        <v>0</v>
      </c>
      <c r="BU2530" s="20"/>
      <c r="BV2530" s="1">
        <f t="shared" ref="BV2530" si="26942">BL2530*BQ2527+BN2530*BQ2530-BM2530*BR2527-BO2530*BR2530</f>
        <v>0</v>
      </c>
      <c r="BW2530" s="4">
        <f t="shared" ref="BW2530" si="26943">(BL2530*BR2527+BM2530*BQ2527+BN2530*BR2530+BO2530*BQ2530)</f>
        <v>-123608000.60034612</v>
      </c>
      <c r="BX2530" s="2">
        <f t="shared" ref="BX2530" si="26944">BL2530*BS2527+BN2530*BS2530-BM2530*BT2527-BO2530*BT2530</f>
        <v>1633066699.062053</v>
      </c>
      <c r="BY2530" s="3">
        <f t="shared" ref="BY2530" si="26945">(BL2530*BT2527+BM2530*BS2527+BN2530*BT2530+BO2530*BS2530)</f>
        <v>0</v>
      </c>
      <c r="BZ2530" s="20"/>
      <c r="CA2530" s="16">
        <v>0</v>
      </c>
      <c r="CB2530" s="17">
        <f t="shared" ref="CB2530" si="26946">$B2527*$CB$4</f>
        <v>7.5746640000000003</v>
      </c>
      <c r="CC2530" s="18">
        <v>1</v>
      </c>
      <c r="CD2530" s="19">
        <v>0</v>
      </c>
      <c r="CE2530" s="20"/>
      <c r="CF2530" s="1">
        <f t="shared" ref="CF2530" si="26947">BV2530*CA2527+BX2530*CA2530-BW2530*CB2527-BY2530*CB2530</f>
        <v>0</v>
      </c>
      <c r="CG2530" s="4">
        <f t="shared" ref="CG2530" si="26948">(BV2530*CB2527+BW2530*CA2527+BX2530*CB2530+BY2530*CA2530)</f>
        <v>12246323534.383821</v>
      </c>
      <c r="CH2530" s="2">
        <f t="shared" ref="CH2530" si="26949">BV2530*CC2527+BX2530*CC2530-BW2530*CD2527-BY2530*CD2530</f>
        <v>1633066699.062053</v>
      </c>
      <c r="CI2530" s="3">
        <f t="shared" ref="CI2530" si="26950">(BV2530*CD2527+BW2530*CC2527+BX2530*CD2530+BY2530*CC2530)</f>
        <v>0</v>
      </c>
      <c r="CK2530" s="16">
        <f t="shared" ref="CK2530" si="26951">1/$CL$4</f>
        <v>1</v>
      </c>
      <c r="CL2530" s="17">
        <v>0</v>
      </c>
      <c r="CM2530" s="18">
        <v>1</v>
      </c>
      <c r="CN2530" s="19">
        <v>0</v>
      </c>
      <c r="CP2530" s="1">
        <f t="shared" ref="CP2530" si="26952">CF2530*CK2527+CH2530*CK2530-CG2530*CL2527-CI2530*CL2530</f>
        <v>1633066699.062053</v>
      </c>
      <c r="CQ2530" s="4">
        <f t="shared" ref="CQ2530" si="26953">(CF2530*CL2527+CG2530*CK2527+CH2530*CL2530+CI2530*CK2530)</f>
        <v>12246323534.383821</v>
      </c>
      <c r="CR2530" s="2">
        <f t="shared" ref="CR2530" si="26954">CF2530*CM2527+CH2530*CM2530-CG2530*CN2527-CI2530*CN2530</f>
        <v>1633066699.062053</v>
      </c>
      <c r="CS2530" s="3">
        <f t="shared" ref="CS2530" si="26955">(CF2530*CN2527+CG2530*CM2527+CH2530*CN2530+CI2530*CM2530)</f>
        <v>0</v>
      </c>
      <c r="CU2530" s="39">
        <f t="shared" ref="CU2530" si="26956">(180/PI())*ATAN(-1*(CQ2527/CP2527))</f>
        <v>7.5956710517143264</v>
      </c>
      <c r="CW2530" s="56">
        <f t="shared" ref="CW2530" si="26957">20*LOG(((1-(10^(CU2527/20)^2)*(1-((1-CW2527)/(1+CW2527))^2))^0.5))</f>
        <v>0</v>
      </c>
    </row>
    <row r="2531" spans="1:101" ht="18" customHeight="1"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/>
      <c r="R2531" s="20"/>
      <c r="S2531" s="20"/>
      <c r="T2531" s="20"/>
      <c r="U2531" s="20"/>
      <c r="V2531" s="20"/>
      <c r="W2531" s="20"/>
      <c r="X2531" s="20"/>
      <c r="Y2531" s="20"/>
      <c r="Z2531" s="20"/>
      <c r="AA2531" s="20"/>
      <c r="AB2531" s="30"/>
      <c r="AC2531" s="20"/>
      <c r="AD2531" s="20"/>
      <c r="AE2531" s="20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</row>
    <row r="2532" spans="1:101" ht="18" customHeight="1"/>
    <row r="2533" spans="1:101" ht="18" customHeight="1" thickBot="1">
      <c r="A2533" s="23"/>
      <c r="B2533" s="23"/>
      <c r="C2533" s="23"/>
      <c r="D2533" s="20" t="s">
        <v>6</v>
      </c>
      <c r="E2533" s="20"/>
      <c r="F2533" s="20"/>
      <c r="G2533" s="20"/>
      <c r="H2533" s="20"/>
      <c r="I2533" s="20" t="s">
        <v>7</v>
      </c>
      <c r="J2533" s="20"/>
      <c r="K2533" s="20"/>
      <c r="L2533" s="20"/>
      <c r="M2533" s="23"/>
      <c r="N2533" s="23"/>
      <c r="O2533" s="24" t="s">
        <v>8</v>
      </c>
      <c r="P2533" s="23"/>
      <c r="Q2533" s="23"/>
      <c r="R2533" s="23"/>
      <c r="S2533" s="20"/>
      <c r="T2533" s="20" t="s">
        <v>9</v>
      </c>
      <c r="U2533" s="23"/>
      <c r="V2533" s="23"/>
      <c r="W2533" s="23"/>
      <c r="X2533" s="23"/>
      <c r="Y2533" s="24" t="s">
        <v>10</v>
      </c>
      <c r="Z2533" s="23"/>
      <c r="AA2533" s="23"/>
      <c r="AB2533" s="23"/>
      <c r="AC2533" s="24" t="s">
        <v>11</v>
      </c>
      <c r="AD2533" s="20"/>
      <c r="AE2533" s="20"/>
      <c r="AF2533" s="20"/>
      <c r="AG2533" s="20"/>
      <c r="AH2533" s="23"/>
      <c r="AI2533" s="24" t="s">
        <v>12</v>
      </c>
      <c r="AJ2533" s="23"/>
      <c r="AK2533" s="23"/>
      <c r="AL2533" s="20"/>
      <c r="AM2533" s="24" t="s">
        <v>21</v>
      </c>
      <c r="AN2533" s="20"/>
      <c r="AO2533" s="23"/>
      <c r="AP2533" s="23"/>
      <c r="AQ2533" s="23"/>
      <c r="AR2533" s="23"/>
      <c r="AS2533" s="24" t="s">
        <v>87</v>
      </c>
      <c r="AT2533" s="23"/>
      <c r="AU2533" s="23"/>
      <c r="AV2533" s="23"/>
      <c r="AW2533" s="24" t="s">
        <v>22</v>
      </c>
      <c r="AX2533" s="20"/>
      <c r="AY2533" s="20"/>
      <c r="AZ2533" s="20"/>
      <c r="BA2533" s="20"/>
      <c r="BB2533" s="23"/>
      <c r="BC2533" s="24" t="s">
        <v>13</v>
      </c>
      <c r="BD2533" s="23"/>
      <c r="BE2533" s="23"/>
      <c r="BF2533" s="23"/>
      <c r="BG2533" s="24" t="s">
        <v>23</v>
      </c>
      <c r="BH2533" s="20"/>
      <c r="BI2533" s="23"/>
      <c r="BJ2533" s="23"/>
      <c r="BK2533" s="23"/>
      <c r="BL2533" s="23"/>
      <c r="BM2533" s="24" t="s">
        <v>24</v>
      </c>
      <c r="BN2533" s="23"/>
      <c r="BO2533" s="23"/>
      <c r="BP2533" s="23"/>
      <c r="BQ2533" s="24" t="s">
        <v>22</v>
      </c>
      <c r="BR2533" s="20"/>
      <c r="BS2533" s="20"/>
      <c r="BT2533" s="20"/>
      <c r="BU2533" s="20"/>
      <c r="BV2533" s="23"/>
      <c r="BW2533" s="24" t="s">
        <v>25</v>
      </c>
      <c r="BX2533" s="23"/>
      <c r="BY2533" s="23"/>
      <c r="BZ2533" s="23"/>
      <c r="CA2533" s="24" t="s">
        <v>23</v>
      </c>
      <c r="CB2533" s="20"/>
      <c r="CC2533" s="23"/>
      <c r="CD2533" s="23"/>
      <c r="CE2533" s="23"/>
      <c r="CF2533" s="23"/>
      <c r="CG2533" s="24" t="s">
        <v>88</v>
      </c>
      <c r="CH2533" s="23"/>
      <c r="CI2533" s="23"/>
      <c r="CJ2533" s="23"/>
      <c r="CK2533" s="24" t="s">
        <v>155</v>
      </c>
      <c r="CL2533" s="24"/>
      <c r="CM2533" s="23"/>
      <c r="CN2533" s="23"/>
      <c r="CO2533" s="23"/>
      <c r="CP2533" s="23"/>
      <c r="CQ2533" s="24" t="s">
        <v>89</v>
      </c>
      <c r="CR2533" s="23"/>
      <c r="CS2533" s="23"/>
    </row>
    <row r="2534" spans="1:101" ht="18" customHeight="1" thickBot="1">
      <c r="A2534" s="23"/>
      <c r="B2534" s="33"/>
      <c r="C2534" s="23"/>
      <c r="D2534" s="7" t="s">
        <v>99</v>
      </c>
      <c r="E2534" s="8"/>
      <c r="F2534" s="8" t="s">
        <v>100</v>
      </c>
      <c r="G2534" s="9"/>
      <c r="H2534" s="10"/>
      <c r="I2534" s="7" t="s">
        <v>103</v>
      </c>
      <c r="J2534" s="8"/>
      <c r="K2534" s="8" t="s">
        <v>104</v>
      </c>
      <c r="L2534" s="9"/>
      <c r="M2534" s="23"/>
      <c r="N2534" s="194" t="s">
        <v>74</v>
      </c>
      <c r="O2534" s="195"/>
      <c r="P2534" s="196" t="s">
        <v>75</v>
      </c>
      <c r="Q2534" s="197"/>
      <c r="R2534" s="23"/>
      <c r="S2534" s="7" t="s">
        <v>2</v>
      </c>
      <c r="T2534" s="8"/>
      <c r="U2534" s="8" t="s">
        <v>3</v>
      </c>
      <c r="V2534" s="9"/>
      <c r="W2534" s="20"/>
      <c r="X2534" s="194" t="s">
        <v>108</v>
      </c>
      <c r="Y2534" s="195"/>
      <c r="Z2534" s="196" t="s">
        <v>109</v>
      </c>
      <c r="AA2534" s="197"/>
      <c r="AB2534" s="20"/>
      <c r="AC2534" s="7" t="s">
        <v>107</v>
      </c>
      <c r="AD2534" s="8"/>
      <c r="AE2534" s="8" t="s">
        <v>14</v>
      </c>
      <c r="AF2534" s="9"/>
      <c r="AG2534" s="20"/>
      <c r="AH2534" s="194" t="s">
        <v>112</v>
      </c>
      <c r="AI2534" s="195"/>
      <c r="AJ2534" s="196" t="s">
        <v>113</v>
      </c>
      <c r="AK2534" s="197"/>
      <c r="AL2534" s="20"/>
      <c r="AM2534" s="106" t="s">
        <v>135</v>
      </c>
      <c r="AN2534" s="107"/>
      <c r="AO2534" s="107" t="s">
        <v>136</v>
      </c>
      <c r="AP2534" s="108"/>
      <c r="AQ2534" s="23"/>
      <c r="AR2534" s="194" t="s">
        <v>116</v>
      </c>
      <c r="AS2534" s="195"/>
      <c r="AT2534" s="196" t="s">
        <v>0</v>
      </c>
      <c r="AU2534" s="197"/>
      <c r="AV2534" s="36"/>
      <c r="AW2534" s="7" t="s">
        <v>139</v>
      </c>
      <c r="AX2534" s="8"/>
      <c r="AY2534" s="8" t="s">
        <v>140</v>
      </c>
      <c r="AZ2534" s="9"/>
      <c r="BA2534" s="20"/>
      <c r="BB2534" s="194" t="s">
        <v>119</v>
      </c>
      <c r="BC2534" s="195"/>
      <c r="BD2534" s="196" t="s">
        <v>120</v>
      </c>
      <c r="BE2534" s="197"/>
      <c r="BF2534" s="36"/>
      <c r="BG2534" s="190" t="s">
        <v>143</v>
      </c>
      <c r="BH2534" s="191"/>
      <c r="BI2534" s="192" t="s">
        <v>144</v>
      </c>
      <c r="BJ2534" s="193"/>
      <c r="BK2534" s="36"/>
      <c r="BL2534" s="194" t="s">
        <v>123</v>
      </c>
      <c r="BM2534" s="195"/>
      <c r="BN2534" s="196" t="s">
        <v>124</v>
      </c>
      <c r="BO2534" s="197"/>
      <c r="BP2534" s="36"/>
      <c r="BQ2534" s="7" t="s">
        <v>147</v>
      </c>
      <c r="BR2534" s="8"/>
      <c r="BS2534" s="8" t="s">
        <v>148</v>
      </c>
      <c r="BT2534" s="9"/>
      <c r="BU2534" s="20"/>
      <c r="BV2534" s="194" t="s">
        <v>127</v>
      </c>
      <c r="BW2534" s="195"/>
      <c r="BX2534" s="196" t="s">
        <v>128</v>
      </c>
      <c r="BY2534" s="197"/>
      <c r="BZ2534" s="36"/>
      <c r="CA2534" s="7" t="s">
        <v>151</v>
      </c>
      <c r="CB2534" s="8"/>
      <c r="CC2534" s="8" t="s">
        <v>152</v>
      </c>
      <c r="CD2534" s="9"/>
      <c r="CE2534" s="36"/>
      <c r="CF2534" s="194" t="s">
        <v>131</v>
      </c>
      <c r="CG2534" s="195"/>
      <c r="CH2534" s="196" t="s">
        <v>132</v>
      </c>
      <c r="CI2534" s="197"/>
      <c r="CJ2534" s="23"/>
      <c r="CK2534" s="7" t="s">
        <v>156</v>
      </c>
      <c r="CL2534" s="8"/>
      <c r="CM2534" s="8" t="s">
        <v>157</v>
      </c>
      <c r="CN2534" s="9"/>
      <c r="CO2534" s="23"/>
      <c r="CP2534" s="194" t="s">
        <v>160</v>
      </c>
      <c r="CQ2534" s="195"/>
      <c r="CR2534" s="196" t="s">
        <v>132</v>
      </c>
      <c r="CS2534" s="197"/>
      <c r="CU2534" s="26" t="s">
        <v>15</v>
      </c>
      <c r="CW2534" s="52" t="s">
        <v>46</v>
      </c>
    </row>
    <row r="2535" spans="1:101" ht="18" customHeight="1" thickTop="1" thickBot="1">
      <c r="B2535" s="34">
        <v>9.4</v>
      </c>
      <c r="D2535" s="11">
        <v>1</v>
      </c>
      <c r="E2535" s="12">
        <v>0</v>
      </c>
      <c r="F2535" s="13">
        <v>0</v>
      </c>
      <c r="G2535" s="14">
        <v>0</v>
      </c>
      <c r="H2535" s="10"/>
      <c r="I2535" s="11">
        <v>1</v>
      </c>
      <c r="J2535" s="12">
        <v>0</v>
      </c>
      <c r="K2535" s="13">
        <v>0</v>
      </c>
      <c r="L2535" s="40">
        <f t="shared" ref="L2535" si="26958">$B2535*$J$4</f>
        <v>13.414176000000001</v>
      </c>
      <c r="N2535" s="1">
        <f t="shared" ref="N2535" si="26959">D2535*I2535+F2535*I2538-E2535*J2535-G2535*J2538</f>
        <v>1</v>
      </c>
      <c r="O2535" s="4">
        <f t="shared" ref="O2535" si="26960">(D2535*J2535+E2535*I2535+F2535*J2538+G2535*I2538)</f>
        <v>0</v>
      </c>
      <c r="P2535" s="2">
        <f t="shared" ref="P2535" si="26961">D2535*K2535+F2535*K2538-E2535*L2535-G2535*L2538</f>
        <v>0</v>
      </c>
      <c r="Q2535" s="3">
        <f t="shared" ref="Q2535" si="26962">(D2535*L2535+E2535*K2535+F2535*L2538+G2535*K2538)</f>
        <v>13.414176000000001</v>
      </c>
      <c r="S2535" s="11">
        <v>1</v>
      </c>
      <c r="T2535" s="12">
        <v>0</v>
      </c>
      <c r="U2535" s="13">
        <v>0</v>
      </c>
      <c r="V2535" s="13">
        <v>0</v>
      </c>
      <c r="W2535" s="20"/>
      <c r="X2535" s="1">
        <f t="shared" ref="X2535" si="26963">N2535*S2535+P2535*S2538-O2535*T2535-Q2535*T2538</f>
        <v>-226.53275569971203</v>
      </c>
      <c r="Y2535" s="4">
        <f t="shared" ref="Y2535" si="26964">(N2535*T2535+O2535*S2535+P2535*T2538+Q2535*S2538)</f>
        <v>0</v>
      </c>
      <c r="Z2535" s="2">
        <f t="shared" ref="Z2535" si="26965">N2535*U2535+P2535*U2538-O2535*V2535-Q2535*V2538</f>
        <v>0</v>
      </c>
      <c r="AA2535" s="3">
        <f t="shared" ref="AA2535" si="26966">(N2535*V2535+O2535*U2535+P2535*V2538+Q2535*U2538)</f>
        <v>13.414176000000001</v>
      </c>
      <c r="AB2535" s="20"/>
      <c r="AC2535" s="11">
        <v>1</v>
      </c>
      <c r="AD2535" s="12">
        <v>0</v>
      </c>
      <c r="AE2535" s="13">
        <v>0</v>
      </c>
      <c r="AF2535" s="40">
        <f t="shared" ref="AF2535" si="26967">$B2535*$AD$4</f>
        <v>16.097406000000003</v>
      </c>
      <c r="AG2535" s="20"/>
      <c r="AH2535" s="1">
        <f t="shared" ref="AH2535" si="26968">X2535*AC2535+Z2535*AC2538-Y2535*AD2535-AA2535*AD2538</f>
        <v>-226.53275569971203</v>
      </c>
      <c r="AI2535" s="4">
        <f t="shared" ref="AI2535" si="26969">(X2535*AD2535+Y2535*AC2535+Z2535*AD2538+AA2535*AC2538)</f>
        <v>0</v>
      </c>
      <c r="AJ2535" s="2">
        <f t="shared" ref="AJ2535" si="26970">X2535*AE2535+Z2535*AE2538-Y2535*AF2535-AA2535*AF2538</f>
        <v>0</v>
      </c>
      <c r="AK2535" s="3">
        <f t="shared" ref="AK2535" si="26971">(X2535*AF2535+Y2535*AE2535+Z2535*AF2538+AA2535*AE2538)</f>
        <v>-3633.175564797079</v>
      </c>
      <c r="AL2535" s="20"/>
      <c r="AM2535" s="11">
        <v>1</v>
      </c>
      <c r="AN2535" s="12">
        <v>0</v>
      </c>
      <c r="AO2535" s="13">
        <v>0</v>
      </c>
      <c r="AP2535" s="14">
        <v>0</v>
      </c>
      <c r="AR2535" s="1">
        <f t="shared" ref="AR2535" si="26972">AH2535*AM2535+AJ2535*AM2538-AI2535*AN2535-AK2535*AN2538</f>
        <v>64858.697489356491</v>
      </c>
      <c r="AS2535" s="4">
        <f t="shared" ref="AS2535" si="26973">(AH2535*AN2535+AI2535*AM2535+AJ2535*AN2538+AK2535*AM2538)</f>
        <v>0</v>
      </c>
      <c r="AT2535" s="2">
        <f t="shared" ref="AT2535" si="26974">AH2535*AO2535+AJ2535*AO2538-AI2535*AP2535-AK2535*AP2538</f>
        <v>0</v>
      </c>
      <c r="AU2535" s="3">
        <f t="shared" ref="AU2535" si="26975">(AH2535*AP2535+AI2535*AO2535+AJ2535*AP2538+AK2535*AO2538)</f>
        <v>-3633.175564797079</v>
      </c>
      <c r="AV2535" s="20"/>
      <c r="AW2535" s="11">
        <v>1</v>
      </c>
      <c r="AX2535" s="12">
        <v>0</v>
      </c>
      <c r="AY2535" s="13">
        <v>0</v>
      </c>
      <c r="AZ2535" s="40">
        <f t="shared" ref="AZ2535" si="26976">$B2535*$AX$4</f>
        <v>16.097406000000003</v>
      </c>
      <c r="BA2535" s="20"/>
      <c r="BB2535" s="1">
        <f t="shared" ref="BB2535" si="26977">AR2535*AW2535+AT2535*AW2538-AS2535*AX2535-AU2535*AX2538</f>
        <v>64858.697489356491</v>
      </c>
      <c r="BC2535" s="4">
        <f t="shared" ref="BC2535" si="26978">(AR2535*AX2535+AS2535*AW2535+AT2535*AX2538+AU2535*AW2538)</f>
        <v>0</v>
      </c>
      <c r="BD2535" s="2">
        <f t="shared" ref="BD2535" si="26979">AR2535*AY2535+AT2535*AY2538-AS2535*AZ2535-AU2535*AZ2538</f>
        <v>0</v>
      </c>
      <c r="BE2535" s="3">
        <f t="shared" ref="BE2535" si="26980">(AR2535*AZ2535+AS2535*AY2535+AT2535*AZ2538+AU2535*AY2538)</f>
        <v>1040423.6105525552</v>
      </c>
      <c r="BF2535" s="20"/>
      <c r="BG2535" s="11">
        <v>1</v>
      </c>
      <c r="BH2535" s="12">
        <v>0</v>
      </c>
      <c r="BI2535" s="13">
        <v>0</v>
      </c>
      <c r="BJ2535" s="14">
        <v>0</v>
      </c>
      <c r="BK2535" s="20"/>
      <c r="BL2535" s="1">
        <f t="shared" ref="BL2535" si="26981">BB2535*BG2535+BD2535*BG2538-BC2535*BH2535-BE2535*BH2538</f>
        <v>-17582923.112147469</v>
      </c>
      <c r="BM2535" s="4">
        <f t="shared" ref="BM2535" si="26982">(BB2535*BH2535+BC2535*BG2535+BD2535*BH2538+BE2535*BG2538)</f>
        <v>0</v>
      </c>
      <c r="BN2535" s="2">
        <f t="shared" ref="BN2535" si="26983">BB2535*BI2535+BD2535*BI2538-BC2535*BJ2535-BE2535*BJ2538</f>
        <v>0</v>
      </c>
      <c r="BO2535" s="3">
        <f t="shared" ref="BO2535" si="26984">(BB2535*BJ2535+BC2535*BI2535+BD2535*BJ2538+BE2535*BI2538)</f>
        <v>1040423.6105525552</v>
      </c>
      <c r="BP2535" s="20"/>
      <c r="BQ2535" s="11">
        <v>1</v>
      </c>
      <c r="BR2535" s="12">
        <v>0</v>
      </c>
      <c r="BS2535" s="13">
        <v>0</v>
      </c>
      <c r="BT2535" s="40">
        <f t="shared" ref="BT2535" si="26985">$B2535*BR$4</f>
        <v>13.414176000000001</v>
      </c>
      <c r="BU2535" s="20"/>
      <c r="BV2535" s="1">
        <f t="shared" ref="BV2535" si="26986">BL2535*BQ2535+BN2535*BQ2538-BM2535*BR2535-BO2535*BR2538</f>
        <v>-17582923.112147469</v>
      </c>
      <c r="BW2535" s="4">
        <f t="shared" ref="BW2535" si="26987">(BL2535*BR2535+BM2535*BQ2535+BN2535*BR2538+BO2535*BQ2538)</f>
        <v>0</v>
      </c>
      <c r="BX2535" s="2">
        <f t="shared" ref="BX2535" si="26988">BL2535*BS2535+BN2535*BS2538-BM2535*BT2535-BO2535*BT2538</f>
        <v>0</v>
      </c>
      <c r="BY2535" s="3">
        <f t="shared" ref="BY2535" si="26989">(BL2535*BT2535+BM2535*BS2535+BN2535*BT2538+BO2535*BS2538)</f>
        <v>-234820001.61026135</v>
      </c>
      <c r="BZ2535" s="20"/>
      <c r="CA2535" s="11">
        <v>1</v>
      </c>
      <c r="CB2535" s="12">
        <v>0</v>
      </c>
      <c r="CC2535" s="13">
        <v>0</v>
      </c>
      <c r="CD2535" s="14">
        <v>0</v>
      </c>
      <c r="CE2535" s="20"/>
      <c r="CF2535" s="1">
        <f t="shared" ref="CF2535" si="26990">BV2535*CA2535+BX2535*CA2538-BW2535*CB2535-BY2535*CB2538</f>
        <v>1780225309.0561938</v>
      </c>
      <c r="CG2535" s="4">
        <f t="shared" ref="CG2535" si="26991">(BV2535*CB2535+BW2535*CA2535+BX2535*CB2538+BY2535*CA2538)</f>
        <v>0</v>
      </c>
      <c r="CH2535" s="2">
        <f t="shared" ref="CH2535" si="26992">BV2535*CC2535+BX2535*CC2538-BW2535*CD2535-BY2535*CD2538</f>
        <v>0</v>
      </c>
      <c r="CI2535" s="3">
        <f t="shared" ref="CI2535" si="26993">(BV2535*CD2535+BW2535*CC2535+BX2535*CD2538+BY2535*CC2538)</f>
        <v>-234820001.61026135</v>
      </c>
      <c r="CJ2535" s="28"/>
      <c r="CK2535" s="11">
        <v>1</v>
      </c>
      <c r="CL2535" s="12">
        <v>0</v>
      </c>
      <c r="CM2535" s="13">
        <v>0</v>
      </c>
      <c r="CN2535" s="14">
        <v>0</v>
      </c>
      <c r="CP2535" s="1">
        <f t="shared" ref="CP2535" si="26994">CF2535*CK2535+CH2535*CK2538-CG2535*CL2535-CI2535*CL2538</f>
        <v>1780225309.0561938</v>
      </c>
      <c r="CQ2535" s="4">
        <f t="shared" ref="CQ2535" si="26995">(CF2535*CL2535+CG2535*CK2535+CH2535*CL2538+CI2535*CK2538)</f>
        <v>-234820001.61026135</v>
      </c>
      <c r="CR2535" s="2">
        <f t="shared" ref="CR2535" si="26996">CF2535*CM2535+CH2535*CM2538-CG2535*CN2535-CI2535*CN2538</f>
        <v>0</v>
      </c>
      <c r="CS2535" s="3">
        <f t="shared" ref="CS2535" si="26997">(CF2535*CN2535+CG2535*CM2535+CH2535*CN2538+CI2535*CM2538)</f>
        <v>-234820001.61026135</v>
      </c>
      <c r="CU2535" s="29">
        <f t="shared" ref="CU2535" si="26998">20*LOG(((1+$CL$4)/$CL$4)/((CP2535+CP2538)^2+(CQ2535+CQ2538)^2)^0.5)</f>
        <v>-196.73352193427479</v>
      </c>
      <c r="CW2535" s="53">
        <f t="shared" ref="CW2535" si="26999">((CP2535^2+CQ2535^2)^0.5)/((CP2538^2+CQ2538^2)^0.5)</f>
        <v>0.13190465297606271</v>
      </c>
    </row>
    <row r="2536" spans="1:101" ht="18" customHeight="1" thickBot="1">
      <c r="D2536" s="11"/>
      <c r="E2536" s="13"/>
      <c r="F2536" s="13"/>
      <c r="G2536" s="15"/>
      <c r="H2536" s="10"/>
      <c r="I2536" s="11"/>
      <c r="J2536" s="13"/>
      <c r="K2536" s="13"/>
      <c r="L2536" s="15"/>
      <c r="N2536" s="5"/>
      <c r="Q2536" s="6"/>
      <c r="S2536" s="11"/>
      <c r="T2536" s="13"/>
      <c r="U2536" s="13"/>
      <c r="V2536" s="15"/>
      <c r="W2536" s="20"/>
      <c r="X2536" s="5"/>
      <c r="AA2536" s="6"/>
      <c r="AB2536" s="20"/>
      <c r="AC2536" s="11"/>
      <c r="AD2536" s="13"/>
      <c r="AE2536" s="13"/>
      <c r="AF2536" s="15"/>
      <c r="AG2536" s="20"/>
      <c r="AH2536" s="5"/>
      <c r="AK2536" s="6"/>
      <c r="AL2536" s="20"/>
      <c r="AM2536" s="11"/>
      <c r="AN2536" s="13"/>
      <c r="AO2536" s="13"/>
      <c r="AP2536" s="15"/>
      <c r="AR2536" s="5"/>
      <c r="AU2536" s="6"/>
      <c r="AW2536" s="11"/>
      <c r="AX2536" s="13"/>
      <c r="AY2536" s="13"/>
      <c r="AZ2536" s="15"/>
      <c r="BA2536" s="20"/>
      <c r="BB2536" s="5"/>
      <c r="BE2536" s="6"/>
      <c r="BG2536" s="11"/>
      <c r="BH2536" s="13"/>
      <c r="BI2536" s="13"/>
      <c r="BJ2536" s="15"/>
      <c r="BL2536" s="5"/>
      <c r="BO2536" s="6"/>
      <c r="BQ2536" s="11"/>
      <c r="BR2536" s="13"/>
      <c r="BS2536" s="13"/>
      <c r="BT2536" s="15"/>
      <c r="BU2536" s="20"/>
      <c r="BV2536" s="5"/>
      <c r="BY2536" s="6"/>
      <c r="CA2536" s="11"/>
      <c r="CB2536" s="13"/>
      <c r="CC2536" s="13"/>
      <c r="CD2536" s="15"/>
      <c r="CF2536" s="5"/>
      <c r="CI2536" s="6"/>
      <c r="CK2536" s="11"/>
      <c r="CL2536" s="13"/>
      <c r="CM2536" s="13"/>
      <c r="CN2536" s="15"/>
      <c r="CP2536" s="5"/>
      <c r="CS2536" s="6"/>
      <c r="CW2536" s="54"/>
    </row>
    <row r="2537" spans="1:101" ht="18" customHeight="1" thickBot="1">
      <c r="D2537" s="11" t="s">
        <v>101</v>
      </c>
      <c r="E2537" s="13"/>
      <c r="F2537" s="13" t="s">
        <v>102</v>
      </c>
      <c r="G2537" s="15"/>
      <c r="H2537" s="10"/>
      <c r="I2537" s="11" t="s">
        <v>106</v>
      </c>
      <c r="J2537" s="13"/>
      <c r="K2537" s="13" t="s">
        <v>105</v>
      </c>
      <c r="L2537" s="15"/>
      <c r="N2537" s="194" t="s">
        <v>16</v>
      </c>
      <c r="O2537" s="195"/>
      <c r="P2537" s="196" t="s">
        <v>17</v>
      </c>
      <c r="Q2537" s="197"/>
      <c r="S2537" s="11" t="s">
        <v>4</v>
      </c>
      <c r="T2537" s="13"/>
      <c r="U2537" s="13" t="s">
        <v>5</v>
      </c>
      <c r="V2537" s="15"/>
      <c r="W2537" s="20"/>
      <c r="X2537" s="194" t="s">
        <v>111</v>
      </c>
      <c r="Y2537" s="195"/>
      <c r="Z2537" s="196" t="s">
        <v>110</v>
      </c>
      <c r="AA2537" s="197"/>
      <c r="AB2537" s="20"/>
      <c r="AC2537" s="11" t="s">
        <v>18</v>
      </c>
      <c r="AD2537" s="13"/>
      <c r="AE2537" s="13" t="s">
        <v>19</v>
      </c>
      <c r="AF2537" s="15"/>
      <c r="AG2537" s="20"/>
      <c r="AH2537" s="194" t="s">
        <v>114</v>
      </c>
      <c r="AI2537" s="195"/>
      <c r="AJ2537" s="196" t="s">
        <v>115</v>
      </c>
      <c r="AK2537" s="197"/>
      <c r="AL2537" s="20"/>
      <c r="AM2537" s="11" t="s">
        <v>138</v>
      </c>
      <c r="AN2537" s="13"/>
      <c r="AO2537" s="13" t="s">
        <v>137</v>
      </c>
      <c r="AP2537" s="15"/>
      <c r="AR2537" s="194" t="s">
        <v>117</v>
      </c>
      <c r="AS2537" s="195"/>
      <c r="AT2537" s="196" t="s">
        <v>118</v>
      </c>
      <c r="AU2537" s="197"/>
      <c r="AV2537" s="36"/>
      <c r="AW2537" s="11" t="s">
        <v>142</v>
      </c>
      <c r="AX2537" s="13"/>
      <c r="AY2537" s="13" t="s">
        <v>141</v>
      </c>
      <c r="AZ2537" s="15"/>
      <c r="BA2537" s="20"/>
      <c r="BB2537" s="194" t="s">
        <v>122</v>
      </c>
      <c r="BC2537" s="195"/>
      <c r="BD2537" s="196" t="s">
        <v>121</v>
      </c>
      <c r="BE2537" s="197"/>
      <c r="BF2537" s="36"/>
      <c r="BG2537" s="11" t="s">
        <v>145</v>
      </c>
      <c r="BH2537" s="13"/>
      <c r="BI2537" s="13" t="s">
        <v>146</v>
      </c>
      <c r="BJ2537" s="15"/>
      <c r="BK2537" s="36"/>
      <c r="BL2537" s="194" t="s">
        <v>125</v>
      </c>
      <c r="BM2537" s="195"/>
      <c r="BN2537" s="196" t="s">
        <v>126</v>
      </c>
      <c r="BO2537" s="197"/>
      <c r="BP2537" s="36"/>
      <c r="BQ2537" s="11" t="s">
        <v>150</v>
      </c>
      <c r="BR2537" s="13"/>
      <c r="BS2537" s="13" t="s">
        <v>149</v>
      </c>
      <c r="BT2537" s="15"/>
      <c r="BU2537" s="20"/>
      <c r="BV2537" s="194" t="s">
        <v>129</v>
      </c>
      <c r="BW2537" s="195"/>
      <c r="BX2537" s="196" t="s">
        <v>130</v>
      </c>
      <c r="BY2537" s="197"/>
      <c r="BZ2537" s="36"/>
      <c r="CA2537" s="11" t="s">
        <v>154</v>
      </c>
      <c r="CB2537" s="13"/>
      <c r="CC2537" s="13" t="s">
        <v>153</v>
      </c>
      <c r="CD2537" s="15"/>
      <c r="CE2537" s="36"/>
      <c r="CF2537" s="194" t="s">
        <v>134</v>
      </c>
      <c r="CG2537" s="195"/>
      <c r="CH2537" s="196" t="s">
        <v>133</v>
      </c>
      <c r="CI2537" s="197"/>
      <c r="CK2537" s="11" t="s">
        <v>159</v>
      </c>
      <c r="CL2537" s="13"/>
      <c r="CM2537" s="13" t="s">
        <v>158</v>
      </c>
      <c r="CN2537" s="15"/>
      <c r="CP2537" s="109" t="s">
        <v>161</v>
      </c>
      <c r="CQ2537" s="110"/>
      <c r="CR2537" s="111" t="s">
        <v>162</v>
      </c>
      <c r="CS2537" s="112"/>
      <c r="CU2537" s="38" t="s">
        <v>29</v>
      </c>
      <c r="CW2537" s="55" t="s">
        <v>47</v>
      </c>
    </row>
    <row r="2538" spans="1:101" ht="18" customHeight="1" thickTop="1" thickBot="1">
      <c r="D2538" s="16">
        <v>0</v>
      </c>
      <c r="E2538" s="17">
        <f t="shared" ref="E2538" si="27000">$B2535*$E$4</f>
        <v>7.6561120000000003</v>
      </c>
      <c r="F2538" s="18">
        <v>1</v>
      </c>
      <c r="G2538" s="19">
        <v>0</v>
      </c>
      <c r="H2538" s="10"/>
      <c r="I2538" s="16">
        <v>0</v>
      </c>
      <c r="J2538" s="17">
        <v>0</v>
      </c>
      <c r="K2538" s="18">
        <v>1</v>
      </c>
      <c r="L2538" s="19">
        <v>0</v>
      </c>
      <c r="N2538" s="1">
        <f t="shared" ref="N2538" si="27001">D2538*I2535+F2538*I2538-E2538*J2535-G2538*J2538</f>
        <v>0</v>
      </c>
      <c r="O2538" s="4">
        <f t="shared" ref="O2538" si="27002">(D2538*J2535+E2538*I2535+F2538*J2538+G2538*I2538)</f>
        <v>7.6561120000000003</v>
      </c>
      <c r="P2538" s="2">
        <f t="shared" ref="P2538" si="27003">D2538*K2535+F2538*K2538-E2538*L2535-G2538*L2538</f>
        <v>-101.70043384371202</v>
      </c>
      <c r="Q2538" s="3">
        <f t="shared" ref="Q2538" si="27004">(D2538*L2535+E2538*K2535+F2538*L2538+G2538*K2538)</f>
        <v>0</v>
      </c>
      <c r="S2538" s="16">
        <v>0</v>
      </c>
      <c r="T2538" s="17">
        <f t="shared" ref="T2538" si="27005">$B2535*$T$4</f>
        <v>16.962112000000001</v>
      </c>
      <c r="U2538" s="18">
        <v>1</v>
      </c>
      <c r="V2538" s="19">
        <v>0</v>
      </c>
      <c r="W2538" s="20"/>
      <c r="X2538" s="1">
        <f t="shared" ref="X2538" si="27006">N2538*S2535+P2538*S2538-O2538*T2535-Q2538*T2538</f>
        <v>0</v>
      </c>
      <c r="Y2538" s="4">
        <f t="shared" ref="Y2538" si="27007">(N2538*T2535+O2538*S2535+P2538*T2538+Q2538*S2538)</f>
        <v>-1717.398037305634</v>
      </c>
      <c r="Z2538" s="2">
        <f t="shared" ref="Z2538" si="27008">N2538*U2535+P2538*U2538-O2538*V2535-Q2538*V2538</f>
        <v>-101.70043384371202</v>
      </c>
      <c r="AA2538" s="3">
        <f t="shared" ref="AA2538" si="27009">(N2538*V2535+O2538*U2535+P2538*V2538+Q2538*U2538)</f>
        <v>0</v>
      </c>
      <c r="AB2538" s="20"/>
      <c r="AC2538" s="16">
        <v>0</v>
      </c>
      <c r="AD2538" s="17">
        <v>0</v>
      </c>
      <c r="AE2538" s="18">
        <v>1</v>
      </c>
      <c r="AF2538" s="19">
        <v>0</v>
      </c>
      <c r="AG2538" s="20"/>
      <c r="AH2538" s="1">
        <f t="shared" ref="AH2538" si="27010">X2538*AC2535+Z2538*AC2538-Y2538*AD2535-AA2538*AD2538</f>
        <v>0</v>
      </c>
      <c r="AI2538" s="4">
        <f t="shared" ref="AI2538" si="27011">(X2538*AD2535+Y2538*AC2535+Z2538*AD2538+AA2538*AC2538)</f>
        <v>-1717.398037305634</v>
      </c>
      <c r="AJ2538" s="2">
        <f t="shared" ref="AJ2538" si="27012">X2538*AE2535+Z2538*AE2538-Y2538*AF2535-AA2538*AF2538</f>
        <v>27543.953036268231</v>
      </c>
      <c r="AK2538" s="3">
        <f t="shared" ref="AK2538" si="27013">(X2538*AF2535+Y2538*AE2535+Z2538*AF2538+AA2538*AE2538)</f>
        <v>0</v>
      </c>
      <c r="AL2538" s="20"/>
      <c r="AM2538" s="16">
        <v>0</v>
      </c>
      <c r="AN2538" s="17">
        <f t="shared" ref="AN2538" si="27014">$B2535*$AN$4</f>
        <v>17.914144</v>
      </c>
      <c r="AO2538" s="18">
        <v>1</v>
      </c>
      <c r="AP2538" s="19">
        <v>0</v>
      </c>
      <c r="AR2538" s="1">
        <f t="shared" ref="AR2538" si="27015">AH2538*AM2535+AJ2538*AM2538-AI2538*AN2535-AK2538*AN2538</f>
        <v>0</v>
      </c>
      <c r="AS2538" s="4">
        <f t="shared" ref="AS2538" si="27016">(AH2538*AN2535+AI2538*AM2535+AJ2538*AN2538+AK2538*AM2538)</f>
        <v>491708.94298364071</v>
      </c>
      <c r="AT2538" s="2">
        <f t="shared" ref="AT2538" si="27017">AH2538*AO2535+AJ2538*AO2538-AI2538*AP2535-AK2538*AP2538</f>
        <v>27543.953036268231</v>
      </c>
      <c r="AU2538" s="3">
        <f t="shared" ref="AU2538" si="27018">(AH2538*AP2535+AI2538*AO2535+AJ2538*AP2538+AK2538*AO2538)</f>
        <v>0</v>
      </c>
      <c r="AV2538" s="20"/>
      <c r="AW2538" s="16">
        <v>0</v>
      </c>
      <c r="AX2538" s="17">
        <v>0</v>
      </c>
      <c r="AY2538" s="18">
        <v>1</v>
      </c>
      <c r="AZ2538" s="19">
        <v>0</v>
      </c>
      <c r="BA2538" s="20"/>
      <c r="BB2538" s="1">
        <f t="shared" ref="BB2538" si="27019">AR2538*AW2535+AT2538*AW2538-AS2538*AX2535-AU2538*AX2538</f>
        <v>0</v>
      </c>
      <c r="BC2538" s="4">
        <f t="shared" ref="BC2538" si="27020">(AR2538*AX2535+AS2538*AW2535+AT2538*AX2538+AU2538*AW2538)</f>
        <v>491708.94298364071</v>
      </c>
      <c r="BD2538" s="2">
        <f t="shared" ref="BD2538" si="27021">AR2538*AY2535+AT2538*AY2538-AS2538*AZ2535-AU2538*AZ2538</f>
        <v>-7887694.5360022495</v>
      </c>
      <c r="BE2538" s="3">
        <f t="shared" ref="BE2538" si="27022">(AR2538*AZ2535+AS2538*AY2535+AT2538*AZ2538+AU2538*AY2538)</f>
        <v>0</v>
      </c>
      <c r="BF2538" s="20"/>
      <c r="BG2538" s="16">
        <v>0</v>
      </c>
      <c r="BH2538" s="17">
        <f t="shared" ref="BH2538" si="27023">$B2535*$BH$4</f>
        <v>16.962112000000001</v>
      </c>
      <c r="BI2538" s="18">
        <v>1</v>
      </c>
      <c r="BJ2538" s="19">
        <v>0</v>
      </c>
      <c r="BK2538" s="20"/>
      <c r="BL2538" s="1">
        <f t="shared" ref="BL2538" si="27024">BB2538*BG2535+BD2538*BG2538-BC2538*BH2535-BE2538*BH2538</f>
        <v>0</v>
      </c>
      <c r="BM2538" s="4">
        <f t="shared" ref="BM2538" si="27025">(BB2538*BH2535+BC2538*BG2535+BD2538*BH2538+BE2538*BG2538)</f>
        <v>-133300249.19847456</v>
      </c>
      <c r="BN2538" s="2">
        <f t="shared" ref="BN2538" si="27026">BB2538*BI2535+BD2538*BI2538-BC2538*BJ2535-BE2538*BJ2538</f>
        <v>-7887694.5360022495</v>
      </c>
      <c r="BO2538" s="3">
        <f t="shared" ref="BO2538" si="27027">(BB2538*BJ2535+BC2538*BI2535+BD2538*BJ2538+BE2538*BI2538)</f>
        <v>0</v>
      </c>
      <c r="BP2538" s="20"/>
      <c r="BQ2538" s="16">
        <v>0</v>
      </c>
      <c r="BR2538" s="17">
        <v>0</v>
      </c>
      <c r="BS2538" s="18">
        <v>1</v>
      </c>
      <c r="BT2538" s="19">
        <v>0</v>
      </c>
      <c r="BU2538" s="20"/>
      <c r="BV2538" s="1">
        <f t="shared" ref="BV2538" si="27028">BL2538*BQ2535+BN2538*BQ2538-BM2538*BR2535-BO2538*BR2538</f>
        <v>0</v>
      </c>
      <c r="BW2538" s="4">
        <f t="shared" ref="BW2538" si="27029">(BL2538*BR2535+BM2538*BQ2535+BN2538*BR2538+BO2538*BQ2538)</f>
        <v>-133300249.19847456</v>
      </c>
      <c r="BX2538" s="2">
        <f t="shared" ref="BX2538" si="27030">BL2538*BS2535+BN2538*BS2538-BM2538*BT2535-BO2538*BT2538</f>
        <v>1780225309.0561945</v>
      </c>
      <c r="BY2538" s="3">
        <f t="shared" ref="BY2538" si="27031">(BL2538*BT2535+BM2538*BS2535+BN2538*BT2538+BO2538*BS2538)</f>
        <v>0</v>
      </c>
      <c r="BZ2538" s="20"/>
      <c r="CA2538" s="16">
        <v>0</v>
      </c>
      <c r="CB2538" s="17">
        <f t="shared" ref="CB2538" si="27032">$B2535*$CB$4</f>
        <v>7.6561120000000003</v>
      </c>
      <c r="CC2538" s="18">
        <v>1</v>
      </c>
      <c r="CD2538" s="19">
        <v>0</v>
      </c>
      <c r="CE2538" s="20"/>
      <c r="CF2538" s="1">
        <f t="shared" ref="CF2538" si="27033">BV2538*CA2535+BX2538*CA2538-BW2538*CB2535-BY2538*CB2538</f>
        <v>0</v>
      </c>
      <c r="CG2538" s="4">
        <f t="shared" ref="CG2538" si="27034">(BV2538*CB2535+BW2538*CA2535+BX2538*CB2538+BY2538*CA2538)</f>
        <v>13496304102.170364</v>
      </c>
      <c r="CH2538" s="2">
        <f t="shared" ref="CH2538" si="27035">BV2538*CC2535+BX2538*CC2538-BW2538*CD2535-BY2538*CD2538</f>
        <v>1780225309.0561945</v>
      </c>
      <c r="CI2538" s="3">
        <f t="shared" ref="CI2538" si="27036">(BV2538*CD2535+BW2538*CC2535+BX2538*CD2538+BY2538*CC2538)</f>
        <v>0</v>
      </c>
      <c r="CK2538" s="16">
        <f t="shared" ref="CK2538" si="27037">1/$CL$4</f>
        <v>1</v>
      </c>
      <c r="CL2538" s="17">
        <v>0</v>
      </c>
      <c r="CM2538" s="18">
        <v>1</v>
      </c>
      <c r="CN2538" s="19">
        <v>0</v>
      </c>
      <c r="CP2538" s="1">
        <f t="shared" ref="CP2538" si="27038">CF2538*CK2535+CH2538*CK2538-CG2538*CL2535-CI2538*CL2538</f>
        <v>1780225309.0561945</v>
      </c>
      <c r="CQ2538" s="4">
        <f t="shared" ref="CQ2538" si="27039">(CF2538*CL2535+CG2538*CK2535+CH2538*CL2538+CI2538*CK2538)</f>
        <v>13496304102.170364</v>
      </c>
      <c r="CR2538" s="2">
        <f t="shared" ref="CR2538" si="27040">CF2538*CM2535+CH2538*CM2538-CG2538*CN2535-CI2538*CN2538</f>
        <v>1780225309.0561945</v>
      </c>
      <c r="CS2538" s="3">
        <f t="shared" ref="CS2538" si="27041">(CF2538*CN2535+CG2538*CM2535+CH2538*CN2538+CI2538*CM2538)</f>
        <v>0</v>
      </c>
      <c r="CU2538" s="39">
        <f t="shared" ref="CU2538" si="27042">(180/PI())*ATAN(-1*(CQ2535/CP2535))</f>
        <v>7.5142008335870294</v>
      </c>
      <c r="CW2538" s="56">
        <f t="shared" ref="CW2538" si="27043">20*LOG(((1-(10^(CU2535/20)^2)*(1-((1-CW2535)/(1+CW2535))^2))^0.5))</f>
        <v>0</v>
      </c>
    </row>
    <row r="2539" spans="1:101" ht="18" customHeight="1">
      <c r="E2539" s="20"/>
      <c r="F2539" s="20"/>
      <c r="G2539" s="20"/>
      <c r="H2539" s="20"/>
      <c r="I2539" s="20"/>
      <c r="J2539" s="20"/>
      <c r="K2539" s="20"/>
      <c r="L2539" s="20"/>
      <c r="M2539" s="20"/>
      <c r="N2539" s="20"/>
      <c r="O2539" s="20"/>
      <c r="P2539" s="20"/>
      <c r="Q2539" s="20"/>
      <c r="R2539" s="20"/>
      <c r="S2539" s="20"/>
      <c r="T2539" s="20"/>
      <c r="U2539" s="20"/>
      <c r="V2539" s="20"/>
      <c r="W2539" s="20"/>
      <c r="X2539" s="20"/>
      <c r="Y2539" s="20"/>
      <c r="Z2539" s="20"/>
      <c r="AA2539" s="20"/>
      <c r="AB2539" s="30"/>
      <c r="AC2539" s="20"/>
      <c r="AD2539" s="20"/>
      <c r="AE2539" s="20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</row>
    <row r="2540" spans="1:101" ht="18" customHeight="1"/>
    <row r="2541" spans="1:101" ht="18" customHeight="1" thickBot="1">
      <c r="A2541" s="23"/>
      <c r="B2541" s="23"/>
      <c r="C2541" s="23"/>
      <c r="D2541" s="20" t="s">
        <v>6</v>
      </c>
      <c r="E2541" s="20"/>
      <c r="F2541" s="20"/>
      <c r="G2541" s="20"/>
      <c r="H2541" s="20"/>
      <c r="I2541" s="20" t="s">
        <v>7</v>
      </c>
      <c r="J2541" s="20"/>
      <c r="K2541" s="20"/>
      <c r="L2541" s="20"/>
      <c r="M2541" s="23"/>
      <c r="N2541" s="23"/>
      <c r="O2541" s="24" t="s">
        <v>8</v>
      </c>
      <c r="P2541" s="23"/>
      <c r="Q2541" s="23"/>
      <c r="R2541" s="23"/>
      <c r="S2541" s="20"/>
      <c r="T2541" s="20" t="s">
        <v>9</v>
      </c>
      <c r="U2541" s="23"/>
      <c r="V2541" s="23"/>
      <c r="W2541" s="23"/>
      <c r="X2541" s="23"/>
      <c r="Y2541" s="24" t="s">
        <v>10</v>
      </c>
      <c r="Z2541" s="23"/>
      <c r="AA2541" s="23"/>
      <c r="AB2541" s="23"/>
      <c r="AC2541" s="24" t="s">
        <v>11</v>
      </c>
      <c r="AD2541" s="20"/>
      <c r="AE2541" s="20"/>
      <c r="AF2541" s="20"/>
      <c r="AG2541" s="20"/>
      <c r="AH2541" s="23"/>
      <c r="AI2541" s="24" t="s">
        <v>12</v>
      </c>
      <c r="AJ2541" s="23"/>
      <c r="AK2541" s="23"/>
      <c r="AL2541" s="20"/>
      <c r="AM2541" s="24" t="s">
        <v>21</v>
      </c>
      <c r="AN2541" s="20"/>
      <c r="AO2541" s="23"/>
      <c r="AP2541" s="23"/>
      <c r="AQ2541" s="23"/>
      <c r="AR2541" s="23"/>
      <c r="AS2541" s="24" t="s">
        <v>87</v>
      </c>
      <c r="AT2541" s="23"/>
      <c r="AU2541" s="23"/>
      <c r="AV2541" s="23"/>
      <c r="AW2541" s="24" t="s">
        <v>22</v>
      </c>
      <c r="AX2541" s="20"/>
      <c r="AY2541" s="20"/>
      <c r="AZ2541" s="20"/>
      <c r="BA2541" s="20"/>
      <c r="BB2541" s="23"/>
      <c r="BC2541" s="24" t="s">
        <v>13</v>
      </c>
      <c r="BD2541" s="23"/>
      <c r="BE2541" s="23"/>
      <c r="BF2541" s="23"/>
      <c r="BG2541" s="24" t="s">
        <v>23</v>
      </c>
      <c r="BH2541" s="20"/>
      <c r="BI2541" s="23"/>
      <c r="BJ2541" s="23"/>
      <c r="BK2541" s="23"/>
      <c r="BL2541" s="23"/>
      <c r="BM2541" s="24" t="s">
        <v>24</v>
      </c>
      <c r="BN2541" s="23"/>
      <c r="BO2541" s="23"/>
      <c r="BP2541" s="23"/>
      <c r="BQ2541" s="24" t="s">
        <v>22</v>
      </c>
      <c r="BR2541" s="20"/>
      <c r="BS2541" s="20"/>
      <c r="BT2541" s="20"/>
      <c r="BU2541" s="20"/>
      <c r="BV2541" s="23"/>
      <c r="BW2541" s="24" t="s">
        <v>25</v>
      </c>
      <c r="BX2541" s="23"/>
      <c r="BY2541" s="23"/>
      <c r="BZ2541" s="23"/>
      <c r="CA2541" s="24" t="s">
        <v>23</v>
      </c>
      <c r="CB2541" s="20"/>
      <c r="CC2541" s="23"/>
      <c r="CD2541" s="23"/>
      <c r="CE2541" s="23"/>
      <c r="CF2541" s="23"/>
      <c r="CG2541" s="24" t="s">
        <v>88</v>
      </c>
      <c r="CH2541" s="23"/>
      <c r="CI2541" s="23"/>
      <c r="CJ2541" s="23"/>
      <c r="CK2541" s="24" t="s">
        <v>155</v>
      </c>
      <c r="CL2541" s="24"/>
      <c r="CM2541" s="23"/>
      <c r="CN2541" s="23"/>
      <c r="CO2541" s="23"/>
      <c r="CP2541" s="23"/>
      <c r="CQ2541" s="24" t="s">
        <v>89</v>
      </c>
      <c r="CR2541" s="23"/>
      <c r="CS2541" s="23"/>
    </row>
    <row r="2542" spans="1:101" ht="18" customHeight="1" thickBot="1">
      <c r="A2542" s="23"/>
      <c r="B2542" s="33"/>
      <c r="C2542" s="23"/>
      <c r="D2542" s="7" t="s">
        <v>99</v>
      </c>
      <c r="E2542" s="8"/>
      <c r="F2542" s="8" t="s">
        <v>100</v>
      </c>
      <c r="G2542" s="9"/>
      <c r="H2542" s="10"/>
      <c r="I2542" s="7" t="s">
        <v>103</v>
      </c>
      <c r="J2542" s="8"/>
      <c r="K2542" s="8" t="s">
        <v>104</v>
      </c>
      <c r="L2542" s="9"/>
      <c r="M2542" s="23"/>
      <c r="N2542" s="194" t="s">
        <v>74</v>
      </c>
      <c r="O2542" s="195"/>
      <c r="P2542" s="196" t="s">
        <v>75</v>
      </c>
      <c r="Q2542" s="197"/>
      <c r="R2542" s="23"/>
      <c r="S2542" s="7" t="s">
        <v>2</v>
      </c>
      <c r="T2542" s="8"/>
      <c r="U2542" s="8" t="s">
        <v>3</v>
      </c>
      <c r="V2542" s="9"/>
      <c r="W2542" s="20"/>
      <c r="X2542" s="194" t="s">
        <v>108</v>
      </c>
      <c r="Y2542" s="195"/>
      <c r="Z2542" s="196" t="s">
        <v>109</v>
      </c>
      <c r="AA2542" s="197"/>
      <c r="AB2542" s="20"/>
      <c r="AC2542" s="7" t="s">
        <v>107</v>
      </c>
      <c r="AD2542" s="8"/>
      <c r="AE2542" s="8" t="s">
        <v>14</v>
      </c>
      <c r="AF2542" s="9"/>
      <c r="AG2542" s="20"/>
      <c r="AH2542" s="194" t="s">
        <v>112</v>
      </c>
      <c r="AI2542" s="195"/>
      <c r="AJ2542" s="196" t="s">
        <v>113</v>
      </c>
      <c r="AK2542" s="197"/>
      <c r="AL2542" s="20"/>
      <c r="AM2542" s="106" t="s">
        <v>135</v>
      </c>
      <c r="AN2542" s="107"/>
      <c r="AO2542" s="107" t="s">
        <v>136</v>
      </c>
      <c r="AP2542" s="108"/>
      <c r="AQ2542" s="23"/>
      <c r="AR2542" s="194" t="s">
        <v>116</v>
      </c>
      <c r="AS2542" s="195"/>
      <c r="AT2542" s="196" t="s">
        <v>0</v>
      </c>
      <c r="AU2542" s="197"/>
      <c r="AV2542" s="36"/>
      <c r="AW2542" s="7" t="s">
        <v>139</v>
      </c>
      <c r="AX2542" s="8"/>
      <c r="AY2542" s="8" t="s">
        <v>140</v>
      </c>
      <c r="AZ2542" s="9"/>
      <c r="BA2542" s="20"/>
      <c r="BB2542" s="194" t="s">
        <v>119</v>
      </c>
      <c r="BC2542" s="195"/>
      <c r="BD2542" s="196" t="s">
        <v>120</v>
      </c>
      <c r="BE2542" s="197"/>
      <c r="BF2542" s="36"/>
      <c r="BG2542" s="190" t="s">
        <v>143</v>
      </c>
      <c r="BH2542" s="191"/>
      <c r="BI2542" s="192" t="s">
        <v>144</v>
      </c>
      <c r="BJ2542" s="193"/>
      <c r="BK2542" s="36"/>
      <c r="BL2542" s="194" t="s">
        <v>123</v>
      </c>
      <c r="BM2542" s="195"/>
      <c r="BN2542" s="196" t="s">
        <v>124</v>
      </c>
      <c r="BO2542" s="197"/>
      <c r="BP2542" s="36"/>
      <c r="BQ2542" s="7" t="s">
        <v>147</v>
      </c>
      <c r="BR2542" s="8"/>
      <c r="BS2542" s="8" t="s">
        <v>148</v>
      </c>
      <c r="BT2542" s="9"/>
      <c r="BU2542" s="20"/>
      <c r="BV2542" s="194" t="s">
        <v>127</v>
      </c>
      <c r="BW2542" s="195"/>
      <c r="BX2542" s="196" t="s">
        <v>128</v>
      </c>
      <c r="BY2542" s="197"/>
      <c r="BZ2542" s="36"/>
      <c r="CA2542" s="7" t="s">
        <v>151</v>
      </c>
      <c r="CB2542" s="8"/>
      <c r="CC2542" s="8" t="s">
        <v>152</v>
      </c>
      <c r="CD2542" s="9"/>
      <c r="CE2542" s="36"/>
      <c r="CF2542" s="194" t="s">
        <v>131</v>
      </c>
      <c r="CG2542" s="195"/>
      <c r="CH2542" s="196" t="s">
        <v>132</v>
      </c>
      <c r="CI2542" s="197"/>
      <c r="CJ2542" s="23"/>
      <c r="CK2542" s="7" t="s">
        <v>156</v>
      </c>
      <c r="CL2542" s="8"/>
      <c r="CM2542" s="8" t="s">
        <v>157</v>
      </c>
      <c r="CN2542" s="9"/>
      <c r="CO2542" s="23"/>
      <c r="CP2542" s="194" t="s">
        <v>160</v>
      </c>
      <c r="CQ2542" s="195"/>
      <c r="CR2542" s="196" t="s">
        <v>132</v>
      </c>
      <c r="CS2542" s="197"/>
      <c r="CU2542" s="26" t="s">
        <v>15</v>
      </c>
      <c r="CW2542" s="52" t="s">
        <v>46</v>
      </c>
    </row>
    <row r="2543" spans="1:101" ht="18" customHeight="1" thickTop="1" thickBot="1">
      <c r="B2543" s="34">
        <v>9.4999999999999893</v>
      </c>
      <c r="D2543" s="11">
        <v>1</v>
      </c>
      <c r="E2543" s="12">
        <v>0</v>
      </c>
      <c r="F2543" s="13">
        <v>0</v>
      </c>
      <c r="G2543" s="14">
        <v>0</v>
      </c>
      <c r="H2543" s="10"/>
      <c r="I2543" s="11">
        <v>1</v>
      </c>
      <c r="J2543" s="12">
        <v>0</v>
      </c>
      <c r="K2543" s="13">
        <v>0</v>
      </c>
      <c r="L2543" s="40">
        <f t="shared" ref="L2543" si="27044">$B2543*$J$4</f>
        <v>13.556879999999985</v>
      </c>
      <c r="N2543" s="1">
        <f t="shared" ref="N2543" si="27045">D2543*I2543+F2543*I2546-E2543*J2543-G2543*J2546</f>
        <v>1</v>
      </c>
      <c r="O2543" s="4">
        <f t="shared" ref="O2543" si="27046">(D2543*J2543+E2543*I2543+F2543*J2546+G2543*I2546)</f>
        <v>0</v>
      </c>
      <c r="P2543" s="2">
        <f t="shared" ref="P2543" si="27047">D2543*K2543+F2543*K2546-E2543*L2543-G2543*L2546</f>
        <v>0</v>
      </c>
      <c r="Q2543" s="3">
        <f t="shared" ref="Q2543" si="27048">(D2543*L2543+E2543*K2543+F2543*L2546+G2543*K2546)</f>
        <v>13.556879999999985</v>
      </c>
      <c r="S2543" s="11">
        <v>1</v>
      </c>
      <c r="T2543" s="12">
        <v>0</v>
      </c>
      <c r="U2543" s="13">
        <v>0</v>
      </c>
      <c r="V2543" s="13">
        <v>0</v>
      </c>
      <c r="W2543" s="20"/>
      <c r="X2543" s="1">
        <f t="shared" ref="X2543" si="27049">N2543*S2543+P2543*S2546-O2543*T2543-Q2543*T2546</f>
        <v>-231.39962881279951</v>
      </c>
      <c r="Y2543" s="4">
        <f t="shared" ref="Y2543" si="27050">(N2543*T2543+O2543*S2543+P2543*T2546+Q2543*S2546)</f>
        <v>0</v>
      </c>
      <c r="Z2543" s="2">
        <f t="shared" ref="Z2543" si="27051">N2543*U2543+P2543*U2546-O2543*V2543-Q2543*V2546</f>
        <v>0</v>
      </c>
      <c r="AA2543" s="3">
        <f t="shared" ref="AA2543" si="27052">(N2543*V2543+O2543*U2543+P2543*V2546+Q2543*U2546)</f>
        <v>13.556879999999985</v>
      </c>
      <c r="AB2543" s="20"/>
      <c r="AC2543" s="11">
        <v>1</v>
      </c>
      <c r="AD2543" s="12">
        <v>0</v>
      </c>
      <c r="AE2543" s="13">
        <v>0</v>
      </c>
      <c r="AF2543" s="40">
        <f t="shared" ref="AF2543" si="27053">$B2543*$AD$4</f>
        <v>16.268654999999981</v>
      </c>
      <c r="AG2543" s="20"/>
      <c r="AH2543" s="1">
        <f t="shared" ref="AH2543" si="27054">X2543*AC2543+Z2543*AC2546-Y2543*AD2543-AA2543*AD2546</f>
        <v>-231.39962881279951</v>
      </c>
      <c r="AI2543" s="4">
        <f t="shared" ref="AI2543" si="27055">(X2543*AD2543+Y2543*AC2543+Z2543*AD2546+AA2543*AC2546)</f>
        <v>0</v>
      </c>
      <c r="AJ2543" s="2">
        <f t="shared" ref="AJ2543" si="27056">X2543*AE2543+Z2543*AE2546-Y2543*AF2543-AA2543*AF2546</f>
        <v>0</v>
      </c>
      <c r="AK2543" s="3">
        <f t="shared" ref="AK2543" si="27057">(X2543*AF2543+Y2543*AE2543+Z2543*AF2546+AA2543*AE2546)</f>
        <v>-3751.0038482834902</v>
      </c>
      <c r="AL2543" s="20"/>
      <c r="AM2543" s="11">
        <v>1</v>
      </c>
      <c r="AN2543" s="12">
        <v>0</v>
      </c>
      <c r="AO2543" s="13">
        <v>0</v>
      </c>
      <c r="AP2543" s="14">
        <v>0</v>
      </c>
      <c r="AR2543" s="1">
        <f t="shared" ref="AR2543" si="27058">AH2543*AM2543+AJ2543*AM2546-AI2543*AN2543-AK2543*AN2546</f>
        <v>67679.474763282196</v>
      </c>
      <c r="AS2543" s="4">
        <f t="shared" ref="AS2543" si="27059">(AH2543*AN2543+AI2543*AM2543+AJ2543*AN2546+AK2543*AM2546)</f>
        <v>0</v>
      </c>
      <c r="AT2543" s="2">
        <f t="shared" ref="AT2543" si="27060">AH2543*AO2543+AJ2543*AO2546-AI2543*AP2543-AK2543*AP2546</f>
        <v>0</v>
      </c>
      <c r="AU2543" s="3">
        <f t="shared" ref="AU2543" si="27061">(AH2543*AP2543+AI2543*AO2543+AJ2543*AP2546+AK2543*AO2546)</f>
        <v>-3751.0038482834902</v>
      </c>
      <c r="AV2543" s="20"/>
      <c r="AW2543" s="11">
        <v>1</v>
      </c>
      <c r="AX2543" s="12">
        <v>0</v>
      </c>
      <c r="AY2543" s="13">
        <v>0</v>
      </c>
      <c r="AZ2543" s="40">
        <f t="shared" ref="AZ2543" si="27062">$B2543*$AX$4</f>
        <v>16.268654999999981</v>
      </c>
      <c r="BA2543" s="20"/>
      <c r="BB2543" s="1">
        <f t="shared" ref="BB2543" si="27063">AR2543*AW2543+AT2543*AW2546-AS2543*AX2543-AU2543*AX2546</f>
        <v>67679.474763282196</v>
      </c>
      <c r="BC2543" s="4">
        <f t="shared" ref="BC2543" si="27064">(AR2543*AX2543+AS2543*AW2543+AT2543*AX2546+AU2543*AW2546)</f>
        <v>0</v>
      </c>
      <c r="BD2543" s="2">
        <f t="shared" ref="BD2543" si="27065">AR2543*AY2543+AT2543*AY2546-AS2543*AZ2543-AU2543*AZ2546</f>
        <v>0</v>
      </c>
      <c r="BE2543" s="3">
        <f t="shared" ref="BE2543" si="27066">(AR2543*AZ2543+AS2543*AY2543+AT2543*AZ2546+AU2543*AY2546)</f>
        <v>1097303.0216567598</v>
      </c>
      <c r="BF2543" s="20"/>
      <c r="BG2543" s="11">
        <v>1</v>
      </c>
      <c r="BH2543" s="12">
        <v>0</v>
      </c>
      <c r="BI2543" s="13">
        <v>0</v>
      </c>
      <c r="BJ2543" s="14">
        <v>0</v>
      </c>
      <c r="BK2543" s="20"/>
      <c r="BL2543" s="1">
        <f t="shared" ref="BL2543" si="27067">BB2543*BG2543+BD2543*BG2546-BC2543*BH2543-BE2543*BH2546</f>
        <v>-18742903.412169002</v>
      </c>
      <c r="BM2543" s="4">
        <f t="shared" ref="BM2543" si="27068">(BB2543*BH2543+BC2543*BG2543+BD2543*BH2546+BE2543*BG2546)</f>
        <v>0</v>
      </c>
      <c r="BN2543" s="2">
        <f t="shared" ref="BN2543" si="27069">BB2543*BI2543+BD2543*BI2546-BC2543*BJ2543-BE2543*BJ2546</f>
        <v>0</v>
      </c>
      <c r="BO2543" s="3">
        <f t="shared" ref="BO2543" si="27070">(BB2543*BJ2543+BC2543*BI2543+BD2543*BJ2546+BE2543*BI2546)</f>
        <v>1097303.0216567598</v>
      </c>
      <c r="BP2543" s="20"/>
      <c r="BQ2543" s="11">
        <v>1</v>
      </c>
      <c r="BR2543" s="12">
        <v>0</v>
      </c>
      <c r="BS2543" s="13">
        <v>0</v>
      </c>
      <c r="BT2543" s="40">
        <f t="shared" ref="BT2543" si="27071">$B2543*BR$4</f>
        <v>13.556879999999985</v>
      </c>
      <c r="BU2543" s="20"/>
      <c r="BV2543" s="1">
        <f t="shared" ref="BV2543" si="27072">BL2543*BQ2543+BN2543*BQ2546-BM2543*BR2543-BO2543*BR2546</f>
        <v>-18742903.412169002</v>
      </c>
      <c r="BW2543" s="4">
        <f t="shared" ref="BW2543" si="27073">(BL2543*BR2543+BM2543*BQ2543+BN2543*BR2546+BO2543*BQ2546)</f>
        <v>0</v>
      </c>
      <c r="BX2543" s="2">
        <f t="shared" ref="BX2543" si="27074">BL2543*BS2543+BN2543*BS2546-BM2543*BT2543-BO2543*BT2546</f>
        <v>0</v>
      </c>
      <c r="BY2543" s="3">
        <f t="shared" ref="BY2543" si="27075">(BL2543*BT2543+BM2543*BS2543+BN2543*BT2546+BO2543*BS2546)</f>
        <v>-252997989.38870868</v>
      </c>
      <c r="BZ2543" s="20"/>
      <c r="CA2543" s="11">
        <v>1</v>
      </c>
      <c r="CB2543" s="12">
        <v>0</v>
      </c>
      <c r="CC2543" s="13">
        <v>0</v>
      </c>
      <c r="CD2543" s="14">
        <v>0</v>
      </c>
      <c r="CE2543" s="20"/>
      <c r="CF2543" s="1">
        <f t="shared" ref="CF2543" si="27076">BV2543*CA2543+BX2543*CA2546-BW2543*CB2543-BY2543*CB2546</f>
        <v>1938844219.3623257</v>
      </c>
      <c r="CG2543" s="4">
        <f t="shared" ref="CG2543" si="27077">(BV2543*CB2543+BW2543*CA2543+BX2543*CB2546+BY2543*CA2546)</f>
        <v>0</v>
      </c>
      <c r="CH2543" s="2">
        <f t="shared" ref="CH2543" si="27078">BV2543*CC2543+BX2543*CC2546-BW2543*CD2543-BY2543*CD2546</f>
        <v>0</v>
      </c>
      <c r="CI2543" s="3">
        <f t="shared" ref="CI2543" si="27079">(BV2543*CD2543+BW2543*CC2543+BX2543*CD2546+BY2543*CC2546)</f>
        <v>-252997989.38870868</v>
      </c>
      <c r="CJ2543" s="28"/>
      <c r="CK2543" s="11">
        <v>1</v>
      </c>
      <c r="CL2543" s="12">
        <v>0</v>
      </c>
      <c r="CM2543" s="13">
        <v>0</v>
      </c>
      <c r="CN2543" s="14">
        <v>0</v>
      </c>
      <c r="CP2543" s="1">
        <f t="shared" ref="CP2543" si="27080">CF2543*CK2543+CH2543*CK2546-CG2543*CL2543-CI2543*CL2546</f>
        <v>1938844219.3623257</v>
      </c>
      <c r="CQ2543" s="4">
        <f t="shared" ref="CQ2543" si="27081">(CF2543*CL2543+CG2543*CK2543+CH2543*CL2546+CI2543*CK2546)</f>
        <v>-252997989.38870868</v>
      </c>
      <c r="CR2543" s="2">
        <f t="shared" ref="CR2543" si="27082">CF2543*CM2543+CH2543*CM2546-CG2543*CN2543-CI2543*CN2546</f>
        <v>0</v>
      </c>
      <c r="CS2543" s="3">
        <f t="shared" ref="CS2543" si="27083">(CF2543*CN2543+CG2543*CM2543+CH2543*CN2546+CI2543*CM2546)</f>
        <v>-252997989.38870868</v>
      </c>
      <c r="CU2543" s="29">
        <f t="shared" ref="CU2543" si="27084">20*LOG(((1+$CL$4)/$CL$4)/((CP2543+CP2546)^2+(CQ2543+CQ2546)^2)^0.5)</f>
        <v>-197.56542839693185</v>
      </c>
      <c r="CW2543" s="53">
        <f t="shared" ref="CW2543" si="27085">((CP2543^2+CQ2543^2)^0.5)/((CP2546^2+CQ2546^2)^0.5)</f>
        <v>0.13048907532752588</v>
      </c>
    </row>
    <row r="2544" spans="1:101" ht="18" customHeight="1" thickBot="1">
      <c r="D2544" s="11"/>
      <c r="E2544" s="13"/>
      <c r="F2544" s="13"/>
      <c r="G2544" s="15"/>
      <c r="H2544" s="10"/>
      <c r="I2544" s="11"/>
      <c r="J2544" s="13"/>
      <c r="K2544" s="13"/>
      <c r="L2544" s="15"/>
      <c r="N2544" s="5"/>
      <c r="Q2544" s="6"/>
      <c r="S2544" s="11"/>
      <c r="T2544" s="13"/>
      <c r="U2544" s="13"/>
      <c r="V2544" s="15"/>
      <c r="W2544" s="20"/>
      <c r="X2544" s="5"/>
      <c r="AA2544" s="6"/>
      <c r="AB2544" s="20"/>
      <c r="AC2544" s="11"/>
      <c r="AD2544" s="13"/>
      <c r="AE2544" s="13"/>
      <c r="AF2544" s="15"/>
      <c r="AG2544" s="20"/>
      <c r="AH2544" s="5"/>
      <c r="AK2544" s="6"/>
      <c r="AL2544" s="20"/>
      <c r="AM2544" s="11"/>
      <c r="AN2544" s="13"/>
      <c r="AO2544" s="13"/>
      <c r="AP2544" s="15"/>
      <c r="AR2544" s="5"/>
      <c r="AU2544" s="6"/>
      <c r="AW2544" s="11"/>
      <c r="AX2544" s="13"/>
      <c r="AY2544" s="13"/>
      <c r="AZ2544" s="15"/>
      <c r="BA2544" s="20"/>
      <c r="BB2544" s="5"/>
      <c r="BE2544" s="6"/>
      <c r="BG2544" s="11"/>
      <c r="BH2544" s="13"/>
      <c r="BI2544" s="13"/>
      <c r="BJ2544" s="15"/>
      <c r="BL2544" s="5"/>
      <c r="BO2544" s="6"/>
      <c r="BQ2544" s="11"/>
      <c r="BR2544" s="13"/>
      <c r="BS2544" s="13"/>
      <c r="BT2544" s="15"/>
      <c r="BU2544" s="20"/>
      <c r="BV2544" s="5"/>
      <c r="BY2544" s="6"/>
      <c r="CA2544" s="11"/>
      <c r="CB2544" s="13"/>
      <c r="CC2544" s="13"/>
      <c r="CD2544" s="15"/>
      <c r="CF2544" s="5"/>
      <c r="CI2544" s="6"/>
      <c r="CK2544" s="11"/>
      <c r="CL2544" s="13"/>
      <c r="CM2544" s="13"/>
      <c r="CN2544" s="15"/>
      <c r="CP2544" s="5"/>
      <c r="CS2544" s="6"/>
      <c r="CW2544" s="54"/>
    </row>
    <row r="2545" spans="1:101" ht="18" customHeight="1" thickBot="1">
      <c r="D2545" s="11" t="s">
        <v>101</v>
      </c>
      <c r="E2545" s="13"/>
      <c r="F2545" s="13" t="s">
        <v>102</v>
      </c>
      <c r="G2545" s="15"/>
      <c r="H2545" s="10"/>
      <c r="I2545" s="11" t="s">
        <v>106</v>
      </c>
      <c r="J2545" s="13"/>
      <c r="K2545" s="13" t="s">
        <v>105</v>
      </c>
      <c r="L2545" s="15"/>
      <c r="N2545" s="194" t="s">
        <v>16</v>
      </c>
      <c r="O2545" s="195"/>
      <c r="P2545" s="196" t="s">
        <v>17</v>
      </c>
      <c r="Q2545" s="197"/>
      <c r="S2545" s="11" t="s">
        <v>4</v>
      </c>
      <c r="T2545" s="13"/>
      <c r="U2545" s="13" t="s">
        <v>5</v>
      </c>
      <c r="V2545" s="15"/>
      <c r="W2545" s="20"/>
      <c r="X2545" s="194" t="s">
        <v>111</v>
      </c>
      <c r="Y2545" s="195"/>
      <c r="Z2545" s="196" t="s">
        <v>110</v>
      </c>
      <c r="AA2545" s="197"/>
      <c r="AB2545" s="20"/>
      <c r="AC2545" s="11" t="s">
        <v>18</v>
      </c>
      <c r="AD2545" s="13"/>
      <c r="AE2545" s="13" t="s">
        <v>19</v>
      </c>
      <c r="AF2545" s="15"/>
      <c r="AG2545" s="20"/>
      <c r="AH2545" s="194" t="s">
        <v>114</v>
      </c>
      <c r="AI2545" s="195"/>
      <c r="AJ2545" s="196" t="s">
        <v>115</v>
      </c>
      <c r="AK2545" s="197"/>
      <c r="AL2545" s="20"/>
      <c r="AM2545" s="11" t="s">
        <v>138</v>
      </c>
      <c r="AN2545" s="13"/>
      <c r="AO2545" s="13" t="s">
        <v>137</v>
      </c>
      <c r="AP2545" s="15"/>
      <c r="AR2545" s="194" t="s">
        <v>117</v>
      </c>
      <c r="AS2545" s="195"/>
      <c r="AT2545" s="196" t="s">
        <v>118</v>
      </c>
      <c r="AU2545" s="197"/>
      <c r="AV2545" s="36"/>
      <c r="AW2545" s="11" t="s">
        <v>142</v>
      </c>
      <c r="AX2545" s="13"/>
      <c r="AY2545" s="13" t="s">
        <v>141</v>
      </c>
      <c r="AZ2545" s="15"/>
      <c r="BA2545" s="20"/>
      <c r="BB2545" s="194" t="s">
        <v>122</v>
      </c>
      <c r="BC2545" s="195"/>
      <c r="BD2545" s="196" t="s">
        <v>121</v>
      </c>
      <c r="BE2545" s="197"/>
      <c r="BF2545" s="36"/>
      <c r="BG2545" s="11" t="s">
        <v>145</v>
      </c>
      <c r="BH2545" s="13"/>
      <c r="BI2545" s="13" t="s">
        <v>146</v>
      </c>
      <c r="BJ2545" s="15"/>
      <c r="BK2545" s="36"/>
      <c r="BL2545" s="194" t="s">
        <v>125</v>
      </c>
      <c r="BM2545" s="195"/>
      <c r="BN2545" s="196" t="s">
        <v>126</v>
      </c>
      <c r="BO2545" s="197"/>
      <c r="BP2545" s="36"/>
      <c r="BQ2545" s="11" t="s">
        <v>150</v>
      </c>
      <c r="BR2545" s="13"/>
      <c r="BS2545" s="13" t="s">
        <v>149</v>
      </c>
      <c r="BT2545" s="15"/>
      <c r="BU2545" s="20"/>
      <c r="BV2545" s="194" t="s">
        <v>129</v>
      </c>
      <c r="BW2545" s="195"/>
      <c r="BX2545" s="196" t="s">
        <v>130</v>
      </c>
      <c r="BY2545" s="197"/>
      <c r="BZ2545" s="36"/>
      <c r="CA2545" s="11" t="s">
        <v>154</v>
      </c>
      <c r="CB2545" s="13"/>
      <c r="CC2545" s="13" t="s">
        <v>153</v>
      </c>
      <c r="CD2545" s="15"/>
      <c r="CE2545" s="36"/>
      <c r="CF2545" s="194" t="s">
        <v>134</v>
      </c>
      <c r="CG2545" s="195"/>
      <c r="CH2545" s="196" t="s">
        <v>133</v>
      </c>
      <c r="CI2545" s="197"/>
      <c r="CK2545" s="11" t="s">
        <v>159</v>
      </c>
      <c r="CL2545" s="13"/>
      <c r="CM2545" s="13" t="s">
        <v>158</v>
      </c>
      <c r="CN2545" s="15"/>
      <c r="CP2545" s="109" t="s">
        <v>161</v>
      </c>
      <c r="CQ2545" s="110"/>
      <c r="CR2545" s="111" t="s">
        <v>162</v>
      </c>
      <c r="CS2545" s="112"/>
      <c r="CU2545" s="38" t="s">
        <v>29</v>
      </c>
      <c r="CW2545" s="55" t="s">
        <v>47</v>
      </c>
    </row>
    <row r="2546" spans="1:101" ht="18" customHeight="1" thickTop="1" thickBot="1">
      <c r="D2546" s="16">
        <v>0</v>
      </c>
      <c r="E2546" s="17">
        <f t="shared" ref="E2546" si="27086">$B2543*$E$4</f>
        <v>7.7375599999999913</v>
      </c>
      <c r="F2546" s="18">
        <v>1</v>
      </c>
      <c r="G2546" s="19">
        <v>0</v>
      </c>
      <c r="H2546" s="10"/>
      <c r="I2546" s="16">
        <v>0</v>
      </c>
      <c r="J2546" s="17">
        <v>0</v>
      </c>
      <c r="K2546" s="18">
        <v>1</v>
      </c>
      <c r="L2546" s="19">
        <v>0</v>
      </c>
      <c r="N2546" s="1">
        <f t="shared" ref="N2546" si="27087">D2546*I2543+F2546*I2546-E2546*J2543-G2546*J2546</f>
        <v>0</v>
      </c>
      <c r="O2546" s="4">
        <f t="shared" ref="O2546" si="27088">(D2546*J2543+E2546*I2543+F2546*J2546+G2546*I2546)</f>
        <v>7.7375599999999913</v>
      </c>
      <c r="P2546" s="2">
        <f t="shared" ref="P2546" si="27089">D2546*K2543+F2546*K2546-E2546*L2543-G2546*L2546</f>
        <v>-103.89717241279978</v>
      </c>
      <c r="Q2546" s="3">
        <f t="shared" ref="Q2546" si="27090">(D2546*L2543+E2546*K2543+F2546*L2546+G2546*K2546)</f>
        <v>0</v>
      </c>
      <c r="S2546" s="16">
        <v>0</v>
      </c>
      <c r="T2546" s="17">
        <f t="shared" ref="T2546" si="27091">$B2543*$T$4</f>
        <v>17.142559999999982</v>
      </c>
      <c r="U2546" s="18">
        <v>1</v>
      </c>
      <c r="V2546" s="19">
        <v>0</v>
      </c>
      <c r="W2546" s="20"/>
      <c r="X2546" s="1">
        <f t="shared" ref="X2546" si="27092">N2546*S2543+P2546*S2546-O2546*T2543-Q2546*T2546</f>
        <v>0</v>
      </c>
      <c r="Y2546" s="4">
        <f t="shared" ref="Y2546" si="27093">(N2546*T2543+O2546*S2543+P2546*T2546+Q2546*S2546)</f>
        <v>-1773.325951916763</v>
      </c>
      <c r="Z2546" s="2">
        <f t="shared" ref="Z2546" si="27094">N2546*U2543+P2546*U2546-O2546*V2543-Q2546*V2546</f>
        <v>-103.89717241279978</v>
      </c>
      <c r="AA2546" s="3">
        <f t="shared" ref="AA2546" si="27095">(N2546*V2543+O2546*U2543+P2546*V2546+Q2546*U2546)</f>
        <v>0</v>
      </c>
      <c r="AB2546" s="20"/>
      <c r="AC2546" s="16">
        <v>0</v>
      </c>
      <c r="AD2546" s="17">
        <v>0</v>
      </c>
      <c r="AE2546" s="18">
        <v>1</v>
      </c>
      <c r="AF2546" s="19">
        <v>0</v>
      </c>
      <c r="AG2546" s="20"/>
      <c r="AH2546" s="1">
        <f t="shared" ref="AH2546" si="27096">X2546*AC2543+Z2546*AC2546-Y2546*AD2543-AA2546*AD2546</f>
        <v>0</v>
      </c>
      <c r="AI2546" s="4">
        <f t="shared" ref="AI2546" si="27097">(X2546*AD2543+Y2546*AC2543+Z2546*AD2546+AA2546*AC2546)</f>
        <v>-1773.325951916763</v>
      </c>
      <c r="AJ2546" s="2">
        <f t="shared" ref="AJ2546" si="27098">X2546*AE2543+Z2546*AE2546-Y2546*AF2543-AA2546*AF2546</f>
        <v>28745.730941867572</v>
      </c>
      <c r="AK2546" s="3">
        <f t="shared" ref="AK2546" si="27099">(X2546*AF2543+Y2546*AE2543+Z2546*AF2546+AA2546*AE2546)</f>
        <v>0</v>
      </c>
      <c r="AL2546" s="20"/>
      <c r="AM2546" s="16">
        <v>0</v>
      </c>
      <c r="AN2546" s="17">
        <f t="shared" ref="AN2546" si="27100">$B2543*$AN$4</f>
        <v>18.104719999999979</v>
      </c>
      <c r="AO2546" s="18">
        <v>1</v>
      </c>
      <c r="AP2546" s="19">
        <v>0</v>
      </c>
      <c r="AR2546" s="1">
        <f t="shared" ref="AR2546" si="27101">AH2546*AM2543+AJ2546*AM2546-AI2546*AN2543-AK2546*AN2546</f>
        <v>0</v>
      </c>
      <c r="AS2546" s="4">
        <f t="shared" ref="AS2546" si="27102">(AH2546*AN2543+AI2546*AM2543+AJ2546*AN2546+AK2546*AM2546)</f>
        <v>518660.08394593134</v>
      </c>
      <c r="AT2546" s="2">
        <f t="shared" ref="AT2546" si="27103">AH2546*AO2543+AJ2546*AO2546-AI2546*AP2543-AK2546*AP2546</f>
        <v>28745.730941867572</v>
      </c>
      <c r="AU2546" s="3">
        <f t="shared" ref="AU2546" si="27104">(AH2546*AP2543+AI2546*AO2543+AJ2546*AP2546+AK2546*AO2546)</f>
        <v>0</v>
      </c>
      <c r="AV2546" s="20"/>
      <c r="AW2546" s="16">
        <v>0</v>
      </c>
      <c r="AX2546" s="17">
        <v>0</v>
      </c>
      <c r="AY2546" s="18">
        <v>1</v>
      </c>
      <c r="AZ2546" s="19">
        <v>0</v>
      </c>
      <c r="BA2546" s="20"/>
      <c r="BB2546" s="1">
        <f t="shared" ref="BB2546" si="27105">AR2546*AW2543+AT2546*AW2546-AS2546*AX2543-AU2546*AX2546</f>
        <v>0</v>
      </c>
      <c r="BC2546" s="4">
        <f t="shared" ref="BC2546" si="27106">(AR2546*AX2543+AS2546*AW2543+AT2546*AX2546+AU2546*AW2546)</f>
        <v>518660.08394593134</v>
      </c>
      <c r="BD2546" s="2">
        <f t="shared" ref="BD2546" si="27107">AR2546*AY2543+AT2546*AY2546-AS2546*AZ2543-AU2546*AZ2546</f>
        <v>-8409156.2370455191</v>
      </c>
      <c r="BE2546" s="3">
        <f t="shared" ref="BE2546" si="27108">(AR2546*AZ2543+AS2546*AY2543+AT2546*AZ2546+AU2546*AY2546)</f>
        <v>0</v>
      </c>
      <c r="BF2546" s="20"/>
      <c r="BG2546" s="16">
        <v>0</v>
      </c>
      <c r="BH2546" s="17">
        <f t="shared" ref="BH2546" si="27109">$B2543*$BH$4</f>
        <v>17.142559999999982</v>
      </c>
      <c r="BI2546" s="18">
        <v>1</v>
      </c>
      <c r="BJ2546" s="19">
        <v>0</v>
      </c>
      <c r="BK2546" s="20"/>
      <c r="BL2546" s="1">
        <f t="shared" ref="BL2546" si="27110">BB2546*BG2543+BD2546*BG2546-BC2546*BH2543-BE2546*BH2546</f>
        <v>0</v>
      </c>
      <c r="BM2546" s="4">
        <f t="shared" ref="BM2546" si="27111">(BB2546*BH2543+BC2546*BG2543+BD2546*BH2546+BE2546*BG2546)</f>
        <v>-143635805.25898096</v>
      </c>
      <c r="BN2546" s="2">
        <f t="shared" ref="BN2546" si="27112">BB2546*BI2543+BD2546*BI2546-BC2546*BJ2543-BE2546*BJ2546</f>
        <v>-8409156.2370455191</v>
      </c>
      <c r="BO2546" s="3">
        <f t="shared" ref="BO2546" si="27113">(BB2546*BJ2543+BC2546*BI2543+BD2546*BJ2546+BE2546*BI2546)</f>
        <v>0</v>
      </c>
      <c r="BP2546" s="20"/>
      <c r="BQ2546" s="16">
        <v>0</v>
      </c>
      <c r="BR2546" s="17">
        <v>0</v>
      </c>
      <c r="BS2546" s="18">
        <v>1</v>
      </c>
      <c r="BT2546" s="19">
        <v>0</v>
      </c>
      <c r="BU2546" s="20"/>
      <c r="BV2546" s="1">
        <f t="shared" ref="BV2546" si="27114">BL2546*BQ2543+BN2546*BQ2546-BM2546*BR2543-BO2546*BR2546</f>
        <v>0</v>
      </c>
      <c r="BW2546" s="4">
        <f t="shared" ref="BW2546" si="27115">(BL2546*BR2543+BM2546*BQ2543+BN2546*BR2546+BO2546*BQ2546)</f>
        <v>-143635805.25898096</v>
      </c>
      <c r="BX2546" s="2">
        <f t="shared" ref="BX2546" si="27116">BL2546*BS2543+BN2546*BS2546-BM2546*BT2543-BO2546*BT2546</f>
        <v>1938844219.3623261</v>
      </c>
      <c r="BY2546" s="3">
        <f t="shared" ref="BY2546" si="27117">(BL2546*BT2543+BM2546*BS2543+BN2546*BT2546+BO2546*BS2546)</f>
        <v>0</v>
      </c>
      <c r="BZ2546" s="20"/>
      <c r="CA2546" s="16">
        <v>0</v>
      </c>
      <c r="CB2546" s="17">
        <f t="shared" ref="CB2546" si="27118">$B2543*$CB$4</f>
        <v>7.7375599999999913</v>
      </c>
      <c r="CC2546" s="18">
        <v>1</v>
      </c>
      <c r="CD2546" s="19">
        <v>0</v>
      </c>
      <c r="CE2546" s="20"/>
      <c r="CF2546" s="1">
        <f t="shared" ref="CF2546" si="27119">BV2546*CA2543+BX2546*CA2546-BW2546*CB2543-BY2546*CB2546</f>
        <v>0</v>
      </c>
      <c r="CG2546" s="4">
        <f t="shared" ref="CG2546" si="27120">(BV2546*CB2543+BW2546*CA2543+BX2546*CB2546+BY2546*CA2546)</f>
        <v>14858287672.710161</v>
      </c>
      <c r="CH2546" s="2">
        <f t="shared" ref="CH2546" si="27121">BV2546*CC2543+BX2546*CC2546-BW2546*CD2543-BY2546*CD2546</f>
        <v>1938844219.3623261</v>
      </c>
      <c r="CI2546" s="3">
        <f t="shared" ref="CI2546" si="27122">(BV2546*CD2543+BW2546*CC2543+BX2546*CD2546+BY2546*CC2546)</f>
        <v>0</v>
      </c>
      <c r="CK2546" s="16">
        <f t="shared" ref="CK2546" si="27123">1/$CL$4</f>
        <v>1</v>
      </c>
      <c r="CL2546" s="17">
        <v>0</v>
      </c>
      <c r="CM2546" s="18">
        <v>1</v>
      </c>
      <c r="CN2546" s="19">
        <v>0</v>
      </c>
      <c r="CP2546" s="1">
        <f t="shared" ref="CP2546" si="27124">CF2546*CK2543+CH2546*CK2546-CG2546*CL2543-CI2546*CL2546</f>
        <v>1938844219.3623261</v>
      </c>
      <c r="CQ2546" s="4">
        <f t="shared" ref="CQ2546" si="27125">(CF2546*CL2543+CG2546*CK2543+CH2546*CL2546+CI2546*CK2546)</f>
        <v>14858287672.710161</v>
      </c>
      <c r="CR2546" s="2">
        <f t="shared" ref="CR2546" si="27126">CF2546*CM2543+CH2546*CM2546-CG2546*CN2543-CI2546*CN2546</f>
        <v>1938844219.3623261</v>
      </c>
      <c r="CS2546" s="3">
        <f t="shared" ref="CS2546" si="27127">(CF2546*CN2543+CG2546*CM2543+CH2546*CN2546+CI2546*CM2546)</f>
        <v>0</v>
      </c>
      <c r="CU2546" s="39">
        <f t="shared" ref="CU2546" si="27128">(180/PI())*ATAN(-1*(CQ2543/CP2543))</f>
        <v>7.4344666550561609</v>
      </c>
      <c r="CW2546" s="56">
        <f t="shared" ref="CW2546" si="27129">20*LOG(((1-(10^(CU2543/20)^2)*(1-((1-CW2543)/(1+CW2543))^2))^0.5))</f>
        <v>0</v>
      </c>
    </row>
    <row r="2547" spans="1:101" ht="18" customHeight="1"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  <c r="T2547" s="20"/>
      <c r="U2547" s="20"/>
      <c r="V2547" s="20"/>
      <c r="W2547" s="20"/>
      <c r="X2547" s="20"/>
      <c r="Y2547" s="20"/>
      <c r="Z2547" s="20"/>
      <c r="AA2547" s="20"/>
      <c r="AB2547" s="30"/>
      <c r="AC2547" s="20"/>
      <c r="AD2547" s="20"/>
      <c r="AE2547" s="20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</row>
    <row r="2548" spans="1:101" ht="18" customHeight="1"/>
    <row r="2549" spans="1:101" ht="18" customHeight="1" thickBot="1">
      <c r="A2549" s="23"/>
      <c r="B2549" s="23"/>
      <c r="C2549" s="23"/>
      <c r="D2549" s="20" t="s">
        <v>6</v>
      </c>
      <c r="E2549" s="20"/>
      <c r="F2549" s="20"/>
      <c r="G2549" s="20"/>
      <c r="H2549" s="20"/>
      <c r="I2549" s="20" t="s">
        <v>7</v>
      </c>
      <c r="J2549" s="20"/>
      <c r="K2549" s="20"/>
      <c r="L2549" s="20"/>
      <c r="M2549" s="23"/>
      <c r="N2549" s="23"/>
      <c r="O2549" s="24" t="s">
        <v>8</v>
      </c>
      <c r="P2549" s="23"/>
      <c r="Q2549" s="23"/>
      <c r="R2549" s="23"/>
      <c r="S2549" s="20"/>
      <c r="T2549" s="20" t="s">
        <v>9</v>
      </c>
      <c r="U2549" s="23"/>
      <c r="V2549" s="23"/>
      <c r="W2549" s="23"/>
      <c r="X2549" s="23"/>
      <c r="Y2549" s="24" t="s">
        <v>10</v>
      </c>
      <c r="Z2549" s="23"/>
      <c r="AA2549" s="23"/>
      <c r="AB2549" s="23"/>
      <c r="AC2549" s="24" t="s">
        <v>11</v>
      </c>
      <c r="AD2549" s="20"/>
      <c r="AE2549" s="20"/>
      <c r="AF2549" s="20"/>
      <c r="AG2549" s="20"/>
      <c r="AH2549" s="23"/>
      <c r="AI2549" s="24" t="s">
        <v>12</v>
      </c>
      <c r="AJ2549" s="23"/>
      <c r="AK2549" s="23"/>
      <c r="AL2549" s="20"/>
      <c r="AM2549" s="24" t="s">
        <v>21</v>
      </c>
      <c r="AN2549" s="20"/>
      <c r="AO2549" s="23"/>
      <c r="AP2549" s="23"/>
      <c r="AQ2549" s="23"/>
      <c r="AR2549" s="23"/>
      <c r="AS2549" s="24" t="s">
        <v>87</v>
      </c>
      <c r="AT2549" s="23"/>
      <c r="AU2549" s="23"/>
      <c r="AV2549" s="23"/>
      <c r="AW2549" s="24" t="s">
        <v>22</v>
      </c>
      <c r="AX2549" s="20"/>
      <c r="AY2549" s="20"/>
      <c r="AZ2549" s="20"/>
      <c r="BA2549" s="20"/>
      <c r="BB2549" s="23"/>
      <c r="BC2549" s="24" t="s">
        <v>13</v>
      </c>
      <c r="BD2549" s="23"/>
      <c r="BE2549" s="23"/>
      <c r="BF2549" s="23"/>
      <c r="BG2549" s="24" t="s">
        <v>23</v>
      </c>
      <c r="BH2549" s="20"/>
      <c r="BI2549" s="23"/>
      <c r="BJ2549" s="23"/>
      <c r="BK2549" s="23"/>
      <c r="BL2549" s="23"/>
      <c r="BM2549" s="24" t="s">
        <v>24</v>
      </c>
      <c r="BN2549" s="23"/>
      <c r="BO2549" s="23"/>
      <c r="BP2549" s="23"/>
      <c r="BQ2549" s="24" t="s">
        <v>22</v>
      </c>
      <c r="BR2549" s="20"/>
      <c r="BS2549" s="20"/>
      <c r="BT2549" s="20"/>
      <c r="BU2549" s="20"/>
      <c r="BV2549" s="23"/>
      <c r="BW2549" s="24" t="s">
        <v>25</v>
      </c>
      <c r="BX2549" s="23"/>
      <c r="BY2549" s="23"/>
      <c r="BZ2549" s="23"/>
      <c r="CA2549" s="24" t="s">
        <v>23</v>
      </c>
      <c r="CB2549" s="20"/>
      <c r="CC2549" s="23"/>
      <c r="CD2549" s="23"/>
      <c r="CE2549" s="23"/>
      <c r="CF2549" s="23"/>
      <c r="CG2549" s="24" t="s">
        <v>88</v>
      </c>
      <c r="CH2549" s="23"/>
      <c r="CI2549" s="23"/>
      <c r="CJ2549" s="23"/>
      <c r="CK2549" s="24" t="s">
        <v>155</v>
      </c>
      <c r="CL2549" s="24"/>
      <c r="CM2549" s="23"/>
      <c r="CN2549" s="23"/>
      <c r="CO2549" s="23"/>
      <c r="CP2549" s="23"/>
      <c r="CQ2549" s="24" t="s">
        <v>89</v>
      </c>
      <c r="CR2549" s="23"/>
      <c r="CS2549" s="23"/>
    </row>
    <row r="2550" spans="1:101" ht="18" customHeight="1" thickBot="1">
      <c r="A2550" s="23"/>
      <c r="B2550" s="33"/>
      <c r="C2550" s="23"/>
      <c r="D2550" s="7" t="s">
        <v>99</v>
      </c>
      <c r="E2550" s="8"/>
      <c r="F2550" s="8" t="s">
        <v>100</v>
      </c>
      <c r="G2550" s="9"/>
      <c r="H2550" s="10"/>
      <c r="I2550" s="7" t="s">
        <v>103</v>
      </c>
      <c r="J2550" s="8"/>
      <c r="K2550" s="8" t="s">
        <v>104</v>
      </c>
      <c r="L2550" s="9"/>
      <c r="M2550" s="23"/>
      <c r="N2550" s="194" t="s">
        <v>74</v>
      </c>
      <c r="O2550" s="195"/>
      <c r="P2550" s="196" t="s">
        <v>75</v>
      </c>
      <c r="Q2550" s="197"/>
      <c r="R2550" s="23"/>
      <c r="S2550" s="7" t="s">
        <v>2</v>
      </c>
      <c r="T2550" s="8"/>
      <c r="U2550" s="8" t="s">
        <v>3</v>
      </c>
      <c r="V2550" s="9"/>
      <c r="W2550" s="20"/>
      <c r="X2550" s="194" t="s">
        <v>108</v>
      </c>
      <c r="Y2550" s="195"/>
      <c r="Z2550" s="196" t="s">
        <v>109</v>
      </c>
      <c r="AA2550" s="197"/>
      <c r="AB2550" s="20"/>
      <c r="AC2550" s="7" t="s">
        <v>107</v>
      </c>
      <c r="AD2550" s="8"/>
      <c r="AE2550" s="8" t="s">
        <v>14</v>
      </c>
      <c r="AF2550" s="9"/>
      <c r="AG2550" s="20"/>
      <c r="AH2550" s="194" t="s">
        <v>112</v>
      </c>
      <c r="AI2550" s="195"/>
      <c r="AJ2550" s="196" t="s">
        <v>113</v>
      </c>
      <c r="AK2550" s="197"/>
      <c r="AL2550" s="20"/>
      <c r="AM2550" s="106" t="s">
        <v>135</v>
      </c>
      <c r="AN2550" s="107"/>
      <c r="AO2550" s="107" t="s">
        <v>136</v>
      </c>
      <c r="AP2550" s="108"/>
      <c r="AQ2550" s="23"/>
      <c r="AR2550" s="194" t="s">
        <v>116</v>
      </c>
      <c r="AS2550" s="195"/>
      <c r="AT2550" s="196" t="s">
        <v>0</v>
      </c>
      <c r="AU2550" s="197"/>
      <c r="AV2550" s="36"/>
      <c r="AW2550" s="7" t="s">
        <v>139</v>
      </c>
      <c r="AX2550" s="8"/>
      <c r="AY2550" s="8" t="s">
        <v>140</v>
      </c>
      <c r="AZ2550" s="9"/>
      <c r="BA2550" s="20"/>
      <c r="BB2550" s="194" t="s">
        <v>119</v>
      </c>
      <c r="BC2550" s="195"/>
      <c r="BD2550" s="196" t="s">
        <v>120</v>
      </c>
      <c r="BE2550" s="197"/>
      <c r="BF2550" s="36"/>
      <c r="BG2550" s="190" t="s">
        <v>143</v>
      </c>
      <c r="BH2550" s="191"/>
      <c r="BI2550" s="192" t="s">
        <v>144</v>
      </c>
      <c r="BJ2550" s="193"/>
      <c r="BK2550" s="36"/>
      <c r="BL2550" s="194" t="s">
        <v>123</v>
      </c>
      <c r="BM2550" s="195"/>
      <c r="BN2550" s="196" t="s">
        <v>124</v>
      </c>
      <c r="BO2550" s="197"/>
      <c r="BP2550" s="36"/>
      <c r="BQ2550" s="7" t="s">
        <v>147</v>
      </c>
      <c r="BR2550" s="8"/>
      <c r="BS2550" s="8" t="s">
        <v>148</v>
      </c>
      <c r="BT2550" s="9"/>
      <c r="BU2550" s="20"/>
      <c r="BV2550" s="194" t="s">
        <v>127</v>
      </c>
      <c r="BW2550" s="195"/>
      <c r="BX2550" s="196" t="s">
        <v>128</v>
      </c>
      <c r="BY2550" s="197"/>
      <c r="BZ2550" s="36"/>
      <c r="CA2550" s="7" t="s">
        <v>151</v>
      </c>
      <c r="CB2550" s="8"/>
      <c r="CC2550" s="8" t="s">
        <v>152</v>
      </c>
      <c r="CD2550" s="9"/>
      <c r="CE2550" s="36"/>
      <c r="CF2550" s="194" t="s">
        <v>131</v>
      </c>
      <c r="CG2550" s="195"/>
      <c r="CH2550" s="196" t="s">
        <v>132</v>
      </c>
      <c r="CI2550" s="197"/>
      <c r="CJ2550" s="23"/>
      <c r="CK2550" s="7" t="s">
        <v>156</v>
      </c>
      <c r="CL2550" s="8"/>
      <c r="CM2550" s="8" t="s">
        <v>157</v>
      </c>
      <c r="CN2550" s="9"/>
      <c r="CO2550" s="23"/>
      <c r="CP2550" s="194" t="s">
        <v>160</v>
      </c>
      <c r="CQ2550" s="195"/>
      <c r="CR2550" s="196" t="s">
        <v>132</v>
      </c>
      <c r="CS2550" s="197"/>
      <c r="CU2550" s="26" t="s">
        <v>15</v>
      </c>
      <c r="CW2550" s="52" t="s">
        <v>46</v>
      </c>
    </row>
    <row r="2551" spans="1:101" ht="18" customHeight="1" thickTop="1" thickBot="1">
      <c r="B2551" s="34">
        <v>9.5999999999999908</v>
      </c>
      <c r="D2551" s="11">
        <v>1</v>
      </c>
      <c r="E2551" s="12">
        <v>0</v>
      </c>
      <c r="F2551" s="13">
        <v>0</v>
      </c>
      <c r="G2551" s="14">
        <v>0</v>
      </c>
      <c r="H2551" s="10"/>
      <c r="I2551" s="11">
        <v>1</v>
      </c>
      <c r="J2551" s="12">
        <v>0</v>
      </c>
      <c r="K2551" s="13">
        <v>0</v>
      </c>
      <c r="L2551" s="40">
        <f t="shared" ref="L2551" si="27130">$B2551*$J$4</f>
        <v>13.699583999999987</v>
      </c>
      <c r="N2551" s="1">
        <f t="shared" ref="N2551" si="27131">D2551*I2551+F2551*I2554-E2551*J2551-G2551*J2554</f>
        <v>1</v>
      </c>
      <c r="O2551" s="4">
        <f t="shared" ref="O2551" si="27132">(D2551*J2551+E2551*I2551+F2551*J2554+G2551*I2554)</f>
        <v>0</v>
      </c>
      <c r="P2551" s="2">
        <f t="shared" ref="P2551" si="27133">D2551*K2551+F2551*K2554-E2551*L2551-G2551*L2554</f>
        <v>0</v>
      </c>
      <c r="Q2551" s="3">
        <f t="shared" ref="Q2551" si="27134">(D2551*L2551+E2551*K2551+F2551*L2554+G2551*K2554)</f>
        <v>13.699583999999987</v>
      </c>
      <c r="S2551" s="11">
        <v>1</v>
      </c>
      <c r="T2551" s="12">
        <v>0</v>
      </c>
      <c r="U2551" s="13">
        <v>0</v>
      </c>
      <c r="V2551" s="13">
        <v>0</v>
      </c>
      <c r="W2551" s="20"/>
      <c r="X2551" s="1">
        <f t="shared" ref="X2551" si="27135">N2551*S2551+P2551*S2554-O2551*T2551-Q2551*T2554</f>
        <v>-236.31800322867156</v>
      </c>
      <c r="Y2551" s="4">
        <f t="shared" ref="Y2551" si="27136">(N2551*T2551+O2551*S2551+P2551*T2554+Q2551*S2554)</f>
        <v>0</v>
      </c>
      <c r="Z2551" s="2">
        <f t="shared" ref="Z2551" si="27137">N2551*U2551+P2551*U2554-O2551*V2551-Q2551*V2554</f>
        <v>0</v>
      </c>
      <c r="AA2551" s="3">
        <f t="shared" ref="AA2551" si="27138">(N2551*V2551+O2551*U2551+P2551*V2554+Q2551*U2554)</f>
        <v>13.699583999999987</v>
      </c>
      <c r="AB2551" s="20"/>
      <c r="AC2551" s="11">
        <v>1</v>
      </c>
      <c r="AD2551" s="12">
        <v>0</v>
      </c>
      <c r="AE2551" s="13">
        <v>0</v>
      </c>
      <c r="AF2551" s="40">
        <f t="shared" ref="AF2551" si="27139">$B2551*$AD$4</f>
        <v>16.439903999999984</v>
      </c>
      <c r="AG2551" s="20"/>
      <c r="AH2551" s="1">
        <f t="shared" ref="AH2551" si="27140">X2551*AC2551+Z2551*AC2554-Y2551*AD2551-AA2551*AD2554</f>
        <v>-236.31800322867156</v>
      </c>
      <c r="AI2551" s="4">
        <f t="shared" ref="AI2551" si="27141">(X2551*AD2551+Y2551*AC2551+Z2551*AD2554+AA2551*AC2554)</f>
        <v>0</v>
      </c>
      <c r="AJ2551" s="2">
        <f t="shared" ref="AJ2551" si="27142">X2551*AE2551+Z2551*AE2554-Y2551*AF2551-AA2551*AF2554</f>
        <v>0</v>
      </c>
      <c r="AK2551" s="3">
        <f t="shared" ref="AK2551" si="27143">(X2551*AF2551+Y2551*AE2551+Z2551*AF2554+AA2551*AE2554)</f>
        <v>-3871.345702551047</v>
      </c>
      <c r="AL2551" s="20"/>
      <c r="AM2551" s="11">
        <v>1</v>
      </c>
      <c r="AN2551" s="12">
        <v>0</v>
      </c>
      <c r="AO2551" s="13">
        <v>0</v>
      </c>
      <c r="AP2551" s="14">
        <v>0</v>
      </c>
      <c r="AR2551" s="1">
        <f t="shared" ref="AR2551" si="27144">AH2551*AM2551+AJ2551*AM2554-AI2551*AN2551-AK2551*AN2554</f>
        <v>70591.097543270618</v>
      </c>
      <c r="AS2551" s="4">
        <f t="shared" ref="AS2551" si="27145">(AH2551*AN2551+AI2551*AM2551+AJ2551*AN2554+AK2551*AM2554)</f>
        <v>0</v>
      </c>
      <c r="AT2551" s="2">
        <f t="shared" ref="AT2551" si="27146">AH2551*AO2551+AJ2551*AO2554-AI2551*AP2551-AK2551*AP2554</f>
        <v>0</v>
      </c>
      <c r="AU2551" s="3">
        <f t="shared" ref="AU2551" si="27147">(AH2551*AP2551+AI2551*AO2551+AJ2551*AP2554+AK2551*AO2554)</f>
        <v>-3871.345702551047</v>
      </c>
      <c r="AV2551" s="20"/>
      <c r="AW2551" s="11">
        <v>1</v>
      </c>
      <c r="AX2551" s="12">
        <v>0</v>
      </c>
      <c r="AY2551" s="13">
        <v>0</v>
      </c>
      <c r="AZ2551" s="40">
        <f t="shared" ref="AZ2551" si="27148">$B2551*$AX$4</f>
        <v>16.439903999999984</v>
      </c>
      <c r="BA2551" s="20"/>
      <c r="BB2551" s="1">
        <f t="shared" ref="BB2551" si="27149">AR2551*AW2551+AT2551*AW2554-AS2551*AX2551-AU2551*AX2554</f>
        <v>70591.097543270618</v>
      </c>
      <c r="BC2551" s="4">
        <f t="shared" ref="BC2551" si="27150">(AR2551*AX2551+AS2551*AW2551+AT2551*AX2554+AU2551*AW2554)</f>
        <v>0</v>
      </c>
      <c r="BD2551" s="2">
        <f t="shared" ref="BD2551" si="27151">AR2551*AY2551+AT2551*AY2554-AS2551*AZ2551-AU2551*AZ2554</f>
        <v>0</v>
      </c>
      <c r="BE2551" s="3">
        <f t="shared" ref="BE2551" si="27152">(AR2551*AZ2551+AS2551*AY2551+AT2551*AZ2554+AU2551*AY2554)</f>
        <v>1156639.5211634526</v>
      </c>
      <c r="BF2551" s="20"/>
      <c r="BG2551" s="11">
        <v>1</v>
      </c>
      <c r="BH2551" s="12">
        <v>0</v>
      </c>
      <c r="BI2551" s="13">
        <v>0</v>
      </c>
      <c r="BJ2551" s="14">
        <v>0</v>
      </c>
      <c r="BK2551" s="20"/>
      <c r="BL2551" s="1">
        <f t="shared" ref="BL2551" si="27153">BB2551*BG2551+BD2551*BG2554-BC2551*BH2551-BE2551*BH2554</f>
        <v>-19965884.58068737</v>
      </c>
      <c r="BM2551" s="4">
        <f t="shared" ref="BM2551" si="27154">(BB2551*BH2551+BC2551*BG2551+BD2551*BH2554+BE2551*BG2554)</f>
        <v>0</v>
      </c>
      <c r="BN2551" s="2">
        <f t="shared" ref="BN2551" si="27155">BB2551*BI2551+BD2551*BI2554-BC2551*BJ2551-BE2551*BJ2554</f>
        <v>0</v>
      </c>
      <c r="BO2551" s="3">
        <f t="shared" ref="BO2551" si="27156">(BB2551*BJ2551+BC2551*BI2551+BD2551*BJ2554+BE2551*BI2554)</f>
        <v>1156639.5211634526</v>
      </c>
      <c r="BP2551" s="20"/>
      <c r="BQ2551" s="11">
        <v>1</v>
      </c>
      <c r="BR2551" s="12">
        <v>0</v>
      </c>
      <c r="BS2551" s="13">
        <v>0</v>
      </c>
      <c r="BT2551" s="40">
        <f t="shared" ref="BT2551" si="27157">$B2551*BR$4</f>
        <v>13.699583999999987</v>
      </c>
      <c r="BU2551" s="20"/>
      <c r="BV2551" s="1">
        <f t="shared" ref="BV2551" si="27158">BL2551*BQ2551+BN2551*BQ2554-BM2551*BR2551-BO2551*BR2554</f>
        <v>-19965884.58068737</v>
      </c>
      <c r="BW2551" s="4">
        <f t="shared" ref="BW2551" si="27159">(BL2551*BR2551+BM2551*BQ2551+BN2551*BR2554+BO2551*BQ2554)</f>
        <v>0</v>
      </c>
      <c r="BX2551" s="2">
        <f t="shared" ref="BX2551" si="27160">BL2551*BS2551+BN2551*BS2554-BM2551*BT2551-BO2551*BT2554</f>
        <v>0</v>
      </c>
      <c r="BY2551" s="3">
        <f t="shared" ref="BY2551" si="27161">(BL2551*BT2551+BM2551*BS2551+BN2551*BT2554+BO2551*BS2554)</f>
        <v>-272367673.42626768</v>
      </c>
      <c r="BZ2551" s="20"/>
      <c r="CA2551" s="11">
        <v>1</v>
      </c>
      <c r="CB2551" s="12">
        <v>0</v>
      </c>
      <c r="CC2551" s="13">
        <v>0</v>
      </c>
      <c r="CD2551" s="14">
        <v>0</v>
      </c>
      <c r="CE2551" s="20"/>
      <c r="CF2551" s="1">
        <f t="shared" ref="CF2551" si="27162">BV2551*CA2551+BX2551*CA2554-BW2551*CB2551-BY2551*CB2554</f>
        <v>2109679132.8806851</v>
      </c>
      <c r="CG2551" s="4">
        <f t="shared" ref="CG2551" si="27163">(BV2551*CB2551+BW2551*CA2551+BX2551*CB2554+BY2551*CA2554)</f>
        <v>0</v>
      </c>
      <c r="CH2551" s="2">
        <f t="shared" ref="CH2551" si="27164">BV2551*CC2551+BX2551*CC2554-BW2551*CD2551-BY2551*CD2554</f>
        <v>0</v>
      </c>
      <c r="CI2551" s="3">
        <f t="shared" ref="CI2551" si="27165">(BV2551*CD2551+BW2551*CC2551+BX2551*CD2554+BY2551*CC2554)</f>
        <v>-272367673.42626768</v>
      </c>
      <c r="CJ2551" s="28"/>
      <c r="CK2551" s="11">
        <v>1</v>
      </c>
      <c r="CL2551" s="12">
        <v>0</v>
      </c>
      <c r="CM2551" s="13">
        <v>0</v>
      </c>
      <c r="CN2551" s="14">
        <v>0</v>
      </c>
      <c r="CP2551" s="1">
        <f t="shared" ref="CP2551" si="27166">CF2551*CK2551+CH2551*CK2554-CG2551*CL2551-CI2551*CL2554</f>
        <v>2109679132.8806851</v>
      </c>
      <c r="CQ2551" s="4">
        <f t="shared" ref="CQ2551" si="27167">(CF2551*CL2551+CG2551*CK2551+CH2551*CL2554+CI2551*CK2554)</f>
        <v>-272367673.42626768</v>
      </c>
      <c r="CR2551" s="2">
        <f t="shared" ref="CR2551" si="27168">CF2551*CM2551+CH2551*CM2554-CG2551*CN2551-CI2551*CN2554</f>
        <v>0</v>
      </c>
      <c r="CS2551" s="3">
        <f t="shared" ref="CS2551" si="27169">(CF2551*CN2551+CG2551*CM2551+CH2551*CN2554+CI2551*CM2554)</f>
        <v>-272367673.42626768</v>
      </c>
      <c r="CU2551" s="29">
        <f t="shared" ref="CU2551" si="27170">20*LOG(((1+$CL$4)/$CL$4)/((CP2551+CP2554)^2+(CQ2551+CQ2554)^2)^0.5)</f>
        <v>-198.38852653856961</v>
      </c>
      <c r="CW2551" s="53">
        <f t="shared" ref="CW2551" si="27171">((CP2551^2+CQ2551^2)^0.5)/((CP2554^2+CQ2554^2)^0.5)</f>
        <v>0.12910383820043772</v>
      </c>
    </row>
    <row r="2552" spans="1:101" ht="18" customHeight="1" thickBot="1">
      <c r="D2552" s="11"/>
      <c r="E2552" s="13"/>
      <c r="F2552" s="13"/>
      <c r="G2552" s="15"/>
      <c r="H2552" s="10"/>
      <c r="I2552" s="11"/>
      <c r="J2552" s="13"/>
      <c r="K2552" s="13"/>
      <c r="L2552" s="15"/>
      <c r="N2552" s="5"/>
      <c r="Q2552" s="6"/>
      <c r="S2552" s="11"/>
      <c r="T2552" s="13"/>
      <c r="U2552" s="13"/>
      <c r="V2552" s="15"/>
      <c r="W2552" s="20"/>
      <c r="X2552" s="5"/>
      <c r="AA2552" s="6"/>
      <c r="AB2552" s="20"/>
      <c r="AC2552" s="11"/>
      <c r="AD2552" s="13"/>
      <c r="AE2552" s="13"/>
      <c r="AF2552" s="15"/>
      <c r="AG2552" s="20"/>
      <c r="AH2552" s="5"/>
      <c r="AK2552" s="6"/>
      <c r="AL2552" s="20"/>
      <c r="AM2552" s="11"/>
      <c r="AN2552" s="13"/>
      <c r="AO2552" s="13"/>
      <c r="AP2552" s="15"/>
      <c r="AR2552" s="5"/>
      <c r="AU2552" s="6"/>
      <c r="AW2552" s="11"/>
      <c r="AX2552" s="13"/>
      <c r="AY2552" s="13"/>
      <c r="AZ2552" s="15"/>
      <c r="BA2552" s="20"/>
      <c r="BB2552" s="5"/>
      <c r="BE2552" s="6"/>
      <c r="BG2552" s="11"/>
      <c r="BH2552" s="13"/>
      <c r="BI2552" s="13"/>
      <c r="BJ2552" s="15"/>
      <c r="BL2552" s="5"/>
      <c r="BO2552" s="6"/>
      <c r="BQ2552" s="11"/>
      <c r="BR2552" s="13"/>
      <c r="BS2552" s="13"/>
      <c r="BT2552" s="15"/>
      <c r="BU2552" s="20"/>
      <c r="BV2552" s="5"/>
      <c r="BY2552" s="6"/>
      <c r="CA2552" s="11"/>
      <c r="CB2552" s="13"/>
      <c r="CC2552" s="13"/>
      <c r="CD2552" s="15"/>
      <c r="CF2552" s="5"/>
      <c r="CI2552" s="6"/>
      <c r="CK2552" s="11"/>
      <c r="CL2552" s="13"/>
      <c r="CM2552" s="13"/>
      <c r="CN2552" s="15"/>
      <c r="CP2552" s="5"/>
      <c r="CS2552" s="6"/>
      <c r="CW2552" s="54"/>
    </row>
    <row r="2553" spans="1:101" ht="18" customHeight="1" thickBot="1">
      <c r="D2553" s="11" t="s">
        <v>101</v>
      </c>
      <c r="E2553" s="13"/>
      <c r="F2553" s="13" t="s">
        <v>102</v>
      </c>
      <c r="G2553" s="15"/>
      <c r="H2553" s="10"/>
      <c r="I2553" s="11" t="s">
        <v>106</v>
      </c>
      <c r="J2553" s="13"/>
      <c r="K2553" s="13" t="s">
        <v>105</v>
      </c>
      <c r="L2553" s="15"/>
      <c r="N2553" s="194" t="s">
        <v>16</v>
      </c>
      <c r="O2553" s="195"/>
      <c r="P2553" s="196" t="s">
        <v>17</v>
      </c>
      <c r="Q2553" s="197"/>
      <c r="S2553" s="11" t="s">
        <v>4</v>
      </c>
      <c r="T2553" s="13"/>
      <c r="U2553" s="13" t="s">
        <v>5</v>
      </c>
      <c r="V2553" s="15"/>
      <c r="W2553" s="20"/>
      <c r="X2553" s="194" t="s">
        <v>111</v>
      </c>
      <c r="Y2553" s="195"/>
      <c r="Z2553" s="196" t="s">
        <v>110</v>
      </c>
      <c r="AA2553" s="197"/>
      <c r="AB2553" s="20"/>
      <c r="AC2553" s="11" t="s">
        <v>18</v>
      </c>
      <c r="AD2553" s="13"/>
      <c r="AE2553" s="13" t="s">
        <v>19</v>
      </c>
      <c r="AF2553" s="15"/>
      <c r="AG2553" s="20"/>
      <c r="AH2553" s="194" t="s">
        <v>114</v>
      </c>
      <c r="AI2553" s="195"/>
      <c r="AJ2553" s="196" t="s">
        <v>115</v>
      </c>
      <c r="AK2553" s="197"/>
      <c r="AL2553" s="20"/>
      <c r="AM2553" s="11" t="s">
        <v>138</v>
      </c>
      <c r="AN2553" s="13"/>
      <c r="AO2553" s="13" t="s">
        <v>137</v>
      </c>
      <c r="AP2553" s="15"/>
      <c r="AR2553" s="194" t="s">
        <v>117</v>
      </c>
      <c r="AS2553" s="195"/>
      <c r="AT2553" s="196" t="s">
        <v>118</v>
      </c>
      <c r="AU2553" s="197"/>
      <c r="AV2553" s="36"/>
      <c r="AW2553" s="11" t="s">
        <v>142</v>
      </c>
      <c r="AX2553" s="13"/>
      <c r="AY2553" s="13" t="s">
        <v>141</v>
      </c>
      <c r="AZ2553" s="15"/>
      <c r="BA2553" s="20"/>
      <c r="BB2553" s="194" t="s">
        <v>122</v>
      </c>
      <c r="BC2553" s="195"/>
      <c r="BD2553" s="196" t="s">
        <v>121</v>
      </c>
      <c r="BE2553" s="197"/>
      <c r="BF2553" s="36"/>
      <c r="BG2553" s="11" t="s">
        <v>145</v>
      </c>
      <c r="BH2553" s="13"/>
      <c r="BI2553" s="13" t="s">
        <v>146</v>
      </c>
      <c r="BJ2553" s="15"/>
      <c r="BK2553" s="36"/>
      <c r="BL2553" s="194" t="s">
        <v>125</v>
      </c>
      <c r="BM2553" s="195"/>
      <c r="BN2553" s="196" t="s">
        <v>126</v>
      </c>
      <c r="BO2553" s="197"/>
      <c r="BP2553" s="36"/>
      <c r="BQ2553" s="11" t="s">
        <v>150</v>
      </c>
      <c r="BR2553" s="13"/>
      <c r="BS2553" s="13" t="s">
        <v>149</v>
      </c>
      <c r="BT2553" s="15"/>
      <c r="BU2553" s="20"/>
      <c r="BV2553" s="194" t="s">
        <v>129</v>
      </c>
      <c r="BW2553" s="195"/>
      <c r="BX2553" s="196" t="s">
        <v>130</v>
      </c>
      <c r="BY2553" s="197"/>
      <c r="BZ2553" s="36"/>
      <c r="CA2553" s="11" t="s">
        <v>154</v>
      </c>
      <c r="CB2553" s="13"/>
      <c r="CC2553" s="13" t="s">
        <v>153</v>
      </c>
      <c r="CD2553" s="15"/>
      <c r="CE2553" s="36"/>
      <c r="CF2553" s="194" t="s">
        <v>134</v>
      </c>
      <c r="CG2553" s="195"/>
      <c r="CH2553" s="196" t="s">
        <v>133</v>
      </c>
      <c r="CI2553" s="197"/>
      <c r="CK2553" s="11" t="s">
        <v>159</v>
      </c>
      <c r="CL2553" s="13"/>
      <c r="CM2553" s="13" t="s">
        <v>158</v>
      </c>
      <c r="CN2553" s="15"/>
      <c r="CP2553" s="109" t="s">
        <v>161</v>
      </c>
      <c r="CQ2553" s="110"/>
      <c r="CR2553" s="111" t="s">
        <v>162</v>
      </c>
      <c r="CS2553" s="112"/>
      <c r="CU2553" s="38" t="s">
        <v>29</v>
      </c>
      <c r="CW2553" s="55" t="s">
        <v>47</v>
      </c>
    </row>
    <row r="2554" spans="1:101" ht="18" customHeight="1" thickTop="1" thickBot="1">
      <c r="D2554" s="16">
        <v>0</v>
      </c>
      <c r="E2554" s="17">
        <f t="shared" ref="E2554" si="27172">$B2551*$E$4</f>
        <v>7.8190079999999922</v>
      </c>
      <c r="F2554" s="18">
        <v>1</v>
      </c>
      <c r="G2554" s="19">
        <v>0</v>
      </c>
      <c r="H2554" s="10"/>
      <c r="I2554" s="16">
        <v>0</v>
      </c>
      <c r="J2554" s="17">
        <v>0</v>
      </c>
      <c r="K2554" s="18">
        <v>1</v>
      </c>
      <c r="L2554" s="19">
        <v>0</v>
      </c>
      <c r="N2554" s="1">
        <f t="shared" ref="N2554" si="27173">D2554*I2551+F2554*I2554-E2554*J2551-G2554*J2554</f>
        <v>0</v>
      </c>
      <c r="O2554" s="4">
        <f t="shared" ref="O2554" si="27174">(D2554*J2551+E2554*I2551+F2554*J2554+G2554*I2554)</f>
        <v>7.8190079999999922</v>
      </c>
      <c r="P2554" s="2">
        <f t="shared" ref="P2554" si="27175">D2554*K2551+F2554*K2554-E2554*L2551-G2554*L2554</f>
        <v>-106.1171568926718</v>
      </c>
      <c r="Q2554" s="3">
        <f t="shared" ref="Q2554" si="27176">(D2554*L2551+E2554*K2551+F2554*L2554+G2554*K2554)</f>
        <v>0</v>
      </c>
      <c r="S2554" s="16">
        <v>0</v>
      </c>
      <c r="T2554" s="17">
        <f t="shared" ref="T2554" si="27177">$B2551*$T$4</f>
        <v>17.323007999999984</v>
      </c>
      <c r="U2554" s="18">
        <v>1</v>
      </c>
      <c r="V2554" s="19">
        <v>0</v>
      </c>
      <c r="W2554" s="20"/>
      <c r="X2554" s="1">
        <f t="shared" ref="X2554" si="27178">N2554*S2551+P2554*S2554-O2554*T2551-Q2554*T2554</f>
        <v>0</v>
      </c>
      <c r="Y2554" s="4">
        <f t="shared" ref="Y2554" si="27179">(N2554*T2551+O2554*S2551+P2554*T2554+Q2554*S2554)</f>
        <v>-1830.4493497890071</v>
      </c>
      <c r="Z2554" s="2">
        <f t="shared" ref="Z2554" si="27180">N2554*U2551+P2554*U2554-O2554*V2551-Q2554*V2554</f>
        <v>-106.1171568926718</v>
      </c>
      <c r="AA2554" s="3">
        <f t="shared" ref="AA2554" si="27181">(N2554*V2551+O2554*U2551+P2554*V2554+Q2554*U2554)</f>
        <v>0</v>
      </c>
      <c r="AB2554" s="20"/>
      <c r="AC2554" s="16">
        <v>0</v>
      </c>
      <c r="AD2554" s="17">
        <v>0</v>
      </c>
      <c r="AE2554" s="18">
        <v>1</v>
      </c>
      <c r="AF2554" s="19">
        <v>0</v>
      </c>
      <c r="AG2554" s="20"/>
      <c r="AH2554" s="1">
        <f t="shared" ref="AH2554" si="27182">X2554*AC2551+Z2554*AC2554-Y2554*AD2551-AA2554*AD2554</f>
        <v>0</v>
      </c>
      <c r="AI2554" s="4">
        <f t="shared" ref="AI2554" si="27183">(X2554*AD2551+Y2554*AC2551+Z2554*AD2554+AA2554*AC2554)</f>
        <v>-1830.4493497890071</v>
      </c>
      <c r="AJ2554" s="2">
        <f t="shared" ref="AJ2554" si="27184">X2554*AE2551+Z2554*AE2554-Y2554*AF2551-AA2554*AF2554</f>
        <v>29986.294430500995</v>
      </c>
      <c r="AK2554" s="3">
        <f t="shared" ref="AK2554" si="27185">(X2554*AF2551+Y2554*AE2551+Z2554*AF2554+AA2554*AE2554)</f>
        <v>0</v>
      </c>
      <c r="AL2554" s="20"/>
      <c r="AM2554" s="16">
        <v>0</v>
      </c>
      <c r="AN2554" s="17">
        <f t="shared" ref="AN2554" si="27186">$B2551*$AN$4</f>
        <v>18.295295999999983</v>
      </c>
      <c r="AO2554" s="18">
        <v>1</v>
      </c>
      <c r="AP2554" s="19">
        <v>0</v>
      </c>
      <c r="AR2554" s="1">
        <f t="shared" ref="AR2554" si="27187">AH2554*AM2551+AJ2554*AM2554-AI2554*AN2551-AK2554*AN2554</f>
        <v>0</v>
      </c>
      <c r="AS2554" s="4">
        <f t="shared" ref="AS2554" si="27188">(AH2554*AN2551+AI2554*AM2551+AJ2554*AN2554+AK2554*AM2554)</f>
        <v>546777.6831993775</v>
      </c>
      <c r="AT2554" s="2">
        <f t="shared" ref="AT2554" si="27189">AH2554*AO2551+AJ2554*AO2554-AI2554*AP2551-AK2554*AP2554</f>
        <v>29986.294430500995</v>
      </c>
      <c r="AU2554" s="3">
        <f t="shared" ref="AU2554" si="27190">(AH2554*AP2551+AI2554*AO2551+AJ2554*AP2554+AK2554*AO2554)</f>
        <v>0</v>
      </c>
      <c r="AV2554" s="20"/>
      <c r="AW2554" s="16">
        <v>0</v>
      </c>
      <c r="AX2554" s="17">
        <v>0</v>
      </c>
      <c r="AY2554" s="18">
        <v>1</v>
      </c>
      <c r="AZ2554" s="19">
        <v>0</v>
      </c>
      <c r="BA2554" s="20"/>
      <c r="BB2554" s="1">
        <f t="shared" ref="BB2554" si="27191">AR2554*AW2551+AT2554*AW2554-AS2554*AX2551-AU2554*AX2554</f>
        <v>0</v>
      </c>
      <c r="BC2554" s="4">
        <f t="shared" ref="BC2554" si="27192">(AR2554*AX2551+AS2554*AW2551+AT2554*AX2554+AU2554*AW2554)</f>
        <v>546777.6831993775</v>
      </c>
      <c r="BD2554" s="2">
        <f t="shared" ref="BD2554" si="27193">AR2554*AY2551+AT2554*AY2554-AS2554*AZ2551-AU2554*AZ2554</f>
        <v>-8958986.3267096691</v>
      </c>
      <c r="BE2554" s="3">
        <f t="shared" ref="BE2554" si="27194">(AR2554*AZ2551+AS2554*AY2551+AT2554*AZ2554+AU2554*AY2554)</f>
        <v>0</v>
      </c>
      <c r="BF2554" s="20"/>
      <c r="BG2554" s="16">
        <v>0</v>
      </c>
      <c r="BH2554" s="17">
        <f t="shared" ref="BH2554" si="27195">$B2551*$BH$4</f>
        <v>17.323007999999984</v>
      </c>
      <c r="BI2554" s="18">
        <v>1</v>
      </c>
      <c r="BJ2554" s="19">
        <v>0</v>
      </c>
      <c r="BK2554" s="20"/>
      <c r="BL2554" s="1">
        <f t="shared" ref="BL2554" si="27196">BB2554*BG2551+BD2554*BG2554-BC2554*BH2551-BE2554*BH2554</f>
        <v>0</v>
      </c>
      <c r="BM2554" s="4">
        <f t="shared" ref="BM2554" si="27197">(BB2554*BH2551+BC2554*BG2551+BD2554*BH2554+BE2554*BG2554)</f>
        <v>-154649814.12628269</v>
      </c>
      <c r="BN2554" s="2">
        <f t="shared" ref="BN2554" si="27198">BB2554*BI2551+BD2554*BI2554-BC2554*BJ2551-BE2554*BJ2554</f>
        <v>-8958986.3267096691</v>
      </c>
      <c r="BO2554" s="3">
        <f t="shared" ref="BO2554" si="27199">(BB2554*BJ2551+BC2554*BI2551+BD2554*BJ2554+BE2554*BI2554)</f>
        <v>0</v>
      </c>
      <c r="BP2554" s="20"/>
      <c r="BQ2554" s="16">
        <v>0</v>
      </c>
      <c r="BR2554" s="17">
        <v>0</v>
      </c>
      <c r="BS2554" s="18">
        <v>1</v>
      </c>
      <c r="BT2554" s="19">
        <v>0</v>
      </c>
      <c r="BU2554" s="20"/>
      <c r="BV2554" s="1">
        <f t="shared" ref="BV2554" si="27200">BL2554*BQ2551+BN2554*BQ2554-BM2554*BR2551-BO2554*BR2554</f>
        <v>0</v>
      </c>
      <c r="BW2554" s="4">
        <f t="shared" ref="BW2554" si="27201">(BL2554*BR2551+BM2554*BQ2551+BN2554*BR2554+BO2554*BQ2554)</f>
        <v>-154649814.12628269</v>
      </c>
      <c r="BX2554" s="2">
        <f t="shared" ref="BX2554" si="27202">BL2554*BS2551+BN2554*BS2554-BM2554*BT2551-BO2554*BT2554</f>
        <v>2109679132.8806846</v>
      </c>
      <c r="BY2554" s="3">
        <f t="shared" ref="BY2554" si="27203">(BL2554*BT2551+BM2554*BS2551+BN2554*BT2554+BO2554*BS2554)</f>
        <v>0</v>
      </c>
      <c r="BZ2554" s="20"/>
      <c r="CA2554" s="16">
        <v>0</v>
      </c>
      <c r="CB2554" s="17">
        <f t="shared" ref="CB2554" si="27204">$B2551*$CB$4</f>
        <v>7.8190079999999922</v>
      </c>
      <c r="CC2554" s="18">
        <v>1</v>
      </c>
      <c r="CD2554" s="19">
        <v>0</v>
      </c>
      <c r="CE2554" s="20"/>
      <c r="CF2554" s="1">
        <f t="shared" ref="CF2554" si="27205">BV2554*CA2551+BX2554*CA2554-BW2554*CB2551-BY2554*CB2554</f>
        <v>0</v>
      </c>
      <c r="CG2554" s="4">
        <f t="shared" ref="CG2554" si="27206">(BV2554*CB2551+BW2554*CA2551+BX2554*CB2554+BY2554*CA2554)</f>
        <v>16340948203.300838</v>
      </c>
      <c r="CH2554" s="2">
        <f t="shared" ref="CH2554" si="27207">BV2554*CC2551+BX2554*CC2554-BW2554*CD2551-BY2554*CD2554</f>
        <v>2109679132.8806846</v>
      </c>
      <c r="CI2554" s="3">
        <f t="shared" ref="CI2554" si="27208">(BV2554*CD2551+BW2554*CC2551+BX2554*CD2554+BY2554*CC2554)</f>
        <v>0</v>
      </c>
      <c r="CK2554" s="16">
        <f t="shared" ref="CK2554" si="27209">1/$CL$4</f>
        <v>1</v>
      </c>
      <c r="CL2554" s="17">
        <v>0</v>
      </c>
      <c r="CM2554" s="18">
        <v>1</v>
      </c>
      <c r="CN2554" s="19">
        <v>0</v>
      </c>
      <c r="CP2554" s="1">
        <f t="shared" ref="CP2554" si="27210">CF2554*CK2551+CH2554*CK2554-CG2554*CL2551-CI2554*CL2554</f>
        <v>2109679132.8806846</v>
      </c>
      <c r="CQ2554" s="4">
        <f t="shared" ref="CQ2554" si="27211">(CF2554*CL2551+CG2554*CK2551+CH2554*CL2554+CI2554*CK2554)</f>
        <v>16340948203.300838</v>
      </c>
      <c r="CR2554" s="2">
        <f t="shared" ref="CR2554" si="27212">CF2554*CM2551+CH2554*CM2554-CG2554*CN2551-CI2554*CN2554</f>
        <v>2109679132.8806846</v>
      </c>
      <c r="CS2554" s="3">
        <f t="shared" ref="CS2554" si="27213">(CF2554*CN2551+CG2554*CM2551+CH2554*CN2554+CI2554*CM2554)</f>
        <v>0</v>
      </c>
      <c r="CU2554" s="39">
        <f t="shared" ref="CU2554" si="27214">(180/PI())*ATAN(-1*(CQ2551/CP2551))</f>
        <v>7.3564133983009272</v>
      </c>
      <c r="CW2554" s="56">
        <f t="shared" ref="CW2554" si="27215">20*LOG(((1-(10^(CU2551/20)^2)*(1-((1-CW2551)/(1+CW2551))^2))^0.5))</f>
        <v>0</v>
      </c>
    </row>
    <row r="2555" spans="1:101" ht="18" customHeight="1">
      <c r="E2555" s="20"/>
      <c r="F2555" s="20"/>
      <c r="G2555" s="20"/>
      <c r="H2555" s="20"/>
      <c r="I2555" s="20"/>
      <c r="J2555" s="20"/>
      <c r="K2555" s="20"/>
      <c r="L2555" s="20"/>
      <c r="M2555" s="20"/>
      <c r="N2555" s="20"/>
      <c r="O2555" s="20"/>
      <c r="P2555" s="20"/>
      <c r="Q2555" s="20"/>
      <c r="R2555" s="20"/>
      <c r="S2555" s="20"/>
      <c r="T2555" s="20"/>
      <c r="U2555" s="20"/>
      <c r="V2555" s="20"/>
      <c r="W2555" s="20"/>
      <c r="X2555" s="20"/>
      <c r="Y2555" s="20"/>
      <c r="Z2555" s="20"/>
      <c r="AA2555" s="20"/>
      <c r="AB2555" s="30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</row>
    <row r="2556" spans="1:101" ht="18" customHeight="1"/>
    <row r="2557" spans="1:101" ht="18" customHeight="1" thickBot="1">
      <c r="A2557" s="23"/>
      <c r="B2557" s="23"/>
      <c r="C2557" s="23"/>
      <c r="D2557" s="20" t="s">
        <v>6</v>
      </c>
      <c r="E2557" s="20"/>
      <c r="F2557" s="20"/>
      <c r="G2557" s="20"/>
      <c r="H2557" s="20"/>
      <c r="I2557" s="20" t="s">
        <v>7</v>
      </c>
      <c r="J2557" s="20"/>
      <c r="K2557" s="20"/>
      <c r="L2557" s="20"/>
      <c r="M2557" s="23"/>
      <c r="N2557" s="23"/>
      <c r="O2557" s="24" t="s">
        <v>8</v>
      </c>
      <c r="P2557" s="23"/>
      <c r="Q2557" s="23"/>
      <c r="R2557" s="23"/>
      <c r="S2557" s="20"/>
      <c r="T2557" s="20" t="s">
        <v>9</v>
      </c>
      <c r="U2557" s="23"/>
      <c r="V2557" s="23"/>
      <c r="W2557" s="23"/>
      <c r="X2557" s="23"/>
      <c r="Y2557" s="24" t="s">
        <v>10</v>
      </c>
      <c r="Z2557" s="23"/>
      <c r="AA2557" s="23"/>
      <c r="AB2557" s="23"/>
      <c r="AC2557" s="24" t="s">
        <v>11</v>
      </c>
      <c r="AD2557" s="20"/>
      <c r="AE2557" s="20"/>
      <c r="AF2557" s="20"/>
      <c r="AG2557" s="20"/>
      <c r="AH2557" s="23"/>
      <c r="AI2557" s="24" t="s">
        <v>12</v>
      </c>
      <c r="AJ2557" s="23"/>
      <c r="AK2557" s="23"/>
      <c r="AL2557" s="20"/>
      <c r="AM2557" s="24" t="s">
        <v>21</v>
      </c>
      <c r="AN2557" s="20"/>
      <c r="AO2557" s="23"/>
      <c r="AP2557" s="23"/>
      <c r="AQ2557" s="23"/>
      <c r="AR2557" s="23"/>
      <c r="AS2557" s="24" t="s">
        <v>87</v>
      </c>
      <c r="AT2557" s="23"/>
      <c r="AU2557" s="23"/>
      <c r="AV2557" s="23"/>
      <c r="AW2557" s="24" t="s">
        <v>22</v>
      </c>
      <c r="AX2557" s="20"/>
      <c r="AY2557" s="20"/>
      <c r="AZ2557" s="20"/>
      <c r="BA2557" s="20"/>
      <c r="BB2557" s="23"/>
      <c r="BC2557" s="24" t="s">
        <v>13</v>
      </c>
      <c r="BD2557" s="23"/>
      <c r="BE2557" s="23"/>
      <c r="BF2557" s="23"/>
      <c r="BG2557" s="24" t="s">
        <v>23</v>
      </c>
      <c r="BH2557" s="20"/>
      <c r="BI2557" s="23"/>
      <c r="BJ2557" s="23"/>
      <c r="BK2557" s="23"/>
      <c r="BL2557" s="23"/>
      <c r="BM2557" s="24" t="s">
        <v>24</v>
      </c>
      <c r="BN2557" s="23"/>
      <c r="BO2557" s="23"/>
      <c r="BP2557" s="23"/>
      <c r="BQ2557" s="24" t="s">
        <v>22</v>
      </c>
      <c r="BR2557" s="20"/>
      <c r="BS2557" s="20"/>
      <c r="BT2557" s="20"/>
      <c r="BU2557" s="20"/>
      <c r="BV2557" s="23"/>
      <c r="BW2557" s="24" t="s">
        <v>25</v>
      </c>
      <c r="BX2557" s="23"/>
      <c r="BY2557" s="23"/>
      <c r="BZ2557" s="23"/>
      <c r="CA2557" s="24" t="s">
        <v>23</v>
      </c>
      <c r="CB2557" s="20"/>
      <c r="CC2557" s="23"/>
      <c r="CD2557" s="23"/>
      <c r="CE2557" s="23"/>
      <c r="CF2557" s="23"/>
      <c r="CG2557" s="24" t="s">
        <v>88</v>
      </c>
      <c r="CH2557" s="23"/>
      <c r="CI2557" s="23"/>
      <c r="CJ2557" s="23"/>
      <c r="CK2557" s="24" t="s">
        <v>155</v>
      </c>
      <c r="CL2557" s="24"/>
      <c r="CM2557" s="23"/>
      <c r="CN2557" s="23"/>
      <c r="CO2557" s="23"/>
      <c r="CP2557" s="23"/>
      <c r="CQ2557" s="24" t="s">
        <v>89</v>
      </c>
      <c r="CR2557" s="23"/>
      <c r="CS2557" s="23"/>
    </row>
    <row r="2558" spans="1:101" ht="18" customHeight="1" thickBot="1">
      <c r="A2558" s="23"/>
      <c r="B2558" s="33"/>
      <c r="C2558" s="23"/>
      <c r="D2558" s="7" t="s">
        <v>99</v>
      </c>
      <c r="E2558" s="8"/>
      <c r="F2558" s="8" t="s">
        <v>100</v>
      </c>
      <c r="G2558" s="9"/>
      <c r="H2558" s="10"/>
      <c r="I2558" s="7" t="s">
        <v>103</v>
      </c>
      <c r="J2558" s="8"/>
      <c r="K2558" s="8" t="s">
        <v>104</v>
      </c>
      <c r="L2558" s="9"/>
      <c r="M2558" s="23"/>
      <c r="N2558" s="194" t="s">
        <v>74</v>
      </c>
      <c r="O2558" s="195"/>
      <c r="P2558" s="196" t="s">
        <v>75</v>
      </c>
      <c r="Q2558" s="197"/>
      <c r="R2558" s="23"/>
      <c r="S2558" s="7" t="s">
        <v>2</v>
      </c>
      <c r="T2558" s="8"/>
      <c r="U2558" s="8" t="s">
        <v>3</v>
      </c>
      <c r="V2558" s="9"/>
      <c r="W2558" s="20"/>
      <c r="X2558" s="194" t="s">
        <v>108</v>
      </c>
      <c r="Y2558" s="195"/>
      <c r="Z2558" s="196" t="s">
        <v>109</v>
      </c>
      <c r="AA2558" s="197"/>
      <c r="AB2558" s="20"/>
      <c r="AC2558" s="7" t="s">
        <v>107</v>
      </c>
      <c r="AD2558" s="8"/>
      <c r="AE2558" s="8" t="s">
        <v>14</v>
      </c>
      <c r="AF2558" s="9"/>
      <c r="AG2558" s="20"/>
      <c r="AH2558" s="194" t="s">
        <v>112</v>
      </c>
      <c r="AI2558" s="195"/>
      <c r="AJ2558" s="196" t="s">
        <v>113</v>
      </c>
      <c r="AK2558" s="197"/>
      <c r="AL2558" s="20"/>
      <c r="AM2558" s="106" t="s">
        <v>135</v>
      </c>
      <c r="AN2558" s="107"/>
      <c r="AO2558" s="107" t="s">
        <v>136</v>
      </c>
      <c r="AP2558" s="108"/>
      <c r="AQ2558" s="23"/>
      <c r="AR2558" s="194" t="s">
        <v>116</v>
      </c>
      <c r="AS2558" s="195"/>
      <c r="AT2558" s="196" t="s">
        <v>0</v>
      </c>
      <c r="AU2558" s="197"/>
      <c r="AV2558" s="36"/>
      <c r="AW2558" s="7" t="s">
        <v>139</v>
      </c>
      <c r="AX2558" s="8"/>
      <c r="AY2558" s="8" t="s">
        <v>140</v>
      </c>
      <c r="AZ2558" s="9"/>
      <c r="BA2558" s="20"/>
      <c r="BB2558" s="194" t="s">
        <v>119</v>
      </c>
      <c r="BC2558" s="195"/>
      <c r="BD2558" s="196" t="s">
        <v>120</v>
      </c>
      <c r="BE2558" s="197"/>
      <c r="BF2558" s="36"/>
      <c r="BG2558" s="190" t="s">
        <v>143</v>
      </c>
      <c r="BH2558" s="191"/>
      <c r="BI2558" s="192" t="s">
        <v>144</v>
      </c>
      <c r="BJ2558" s="193"/>
      <c r="BK2558" s="36"/>
      <c r="BL2558" s="194" t="s">
        <v>123</v>
      </c>
      <c r="BM2558" s="195"/>
      <c r="BN2558" s="196" t="s">
        <v>124</v>
      </c>
      <c r="BO2558" s="197"/>
      <c r="BP2558" s="36"/>
      <c r="BQ2558" s="7" t="s">
        <v>147</v>
      </c>
      <c r="BR2558" s="8"/>
      <c r="BS2558" s="8" t="s">
        <v>148</v>
      </c>
      <c r="BT2558" s="9"/>
      <c r="BU2558" s="20"/>
      <c r="BV2558" s="194" t="s">
        <v>127</v>
      </c>
      <c r="BW2558" s="195"/>
      <c r="BX2558" s="196" t="s">
        <v>128</v>
      </c>
      <c r="BY2558" s="197"/>
      <c r="BZ2558" s="36"/>
      <c r="CA2558" s="7" t="s">
        <v>151</v>
      </c>
      <c r="CB2558" s="8"/>
      <c r="CC2558" s="8" t="s">
        <v>152</v>
      </c>
      <c r="CD2558" s="9"/>
      <c r="CE2558" s="36"/>
      <c r="CF2558" s="194" t="s">
        <v>131</v>
      </c>
      <c r="CG2558" s="195"/>
      <c r="CH2558" s="196" t="s">
        <v>132</v>
      </c>
      <c r="CI2558" s="197"/>
      <c r="CJ2558" s="23"/>
      <c r="CK2558" s="7" t="s">
        <v>156</v>
      </c>
      <c r="CL2558" s="8"/>
      <c r="CM2558" s="8" t="s">
        <v>157</v>
      </c>
      <c r="CN2558" s="9"/>
      <c r="CO2558" s="23"/>
      <c r="CP2558" s="194" t="s">
        <v>160</v>
      </c>
      <c r="CQ2558" s="195"/>
      <c r="CR2558" s="196" t="s">
        <v>132</v>
      </c>
      <c r="CS2558" s="197"/>
      <c r="CU2558" s="26" t="s">
        <v>15</v>
      </c>
      <c r="CW2558" s="52" t="s">
        <v>46</v>
      </c>
    </row>
    <row r="2559" spans="1:101" ht="18" customHeight="1" thickTop="1" thickBot="1">
      <c r="B2559" s="34">
        <v>9.6999999999999904</v>
      </c>
      <c r="D2559" s="11">
        <v>1</v>
      </c>
      <c r="E2559" s="12">
        <v>0</v>
      </c>
      <c r="F2559" s="13">
        <v>0</v>
      </c>
      <c r="G2559" s="14">
        <v>0</v>
      </c>
      <c r="H2559" s="10"/>
      <c r="I2559" s="11">
        <v>1</v>
      </c>
      <c r="J2559" s="12">
        <v>0</v>
      </c>
      <c r="K2559" s="13">
        <v>0</v>
      </c>
      <c r="L2559" s="40">
        <f t="shared" ref="L2559" si="27216">$B2559*$J$4</f>
        <v>13.842287999999987</v>
      </c>
      <c r="N2559" s="1">
        <f t="shared" ref="N2559" si="27217">D2559*I2559+F2559*I2562-E2559*J2559-G2559*J2562</f>
        <v>1</v>
      </c>
      <c r="O2559" s="4">
        <f t="shared" ref="O2559" si="27218">(D2559*J2559+E2559*I2559+F2559*J2562+G2559*I2562)</f>
        <v>0</v>
      </c>
      <c r="P2559" s="2">
        <f t="shared" ref="P2559" si="27219">D2559*K2559+F2559*K2562-E2559*L2559-G2559*L2562</f>
        <v>0</v>
      </c>
      <c r="Q2559" s="3">
        <f t="shared" ref="Q2559" si="27220">(D2559*L2559+E2559*K2559+F2559*L2562+G2559*K2562)</f>
        <v>13.842287999999987</v>
      </c>
      <c r="S2559" s="11">
        <v>1</v>
      </c>
      <c r="T2559" s="12">
        <v>0</v>
      </c>
      <c r="U2559" s="13">
        <v>0</v>
      </c>
      <c r="V2559" s="13">
        <v>0</v>
      </c>
      <c r="W2559" s="20"/>
      <c r="X2559" s="1">
        <f t="shared" ref="X2559" si="27221">N2559*S2559+P2559*S2562-O2559*T2559-Q2559*T2562</f>
        <v>-241.28787894732753</v>
      </c>
      <c r="Y2559" s="4">
        <f t="shared" ref="Y2559" si="27222">(N2559*T2559+O2559*S2559+P2559*T2562+Q2559*S2562)</f>
        <v>0</v>
      </c>
      <c r="Z2559" s="2">
        <f t="shared" ref="Z2559" si="27223">N2559*U2559+P2559*U2562-O2559*V2559-Q2559*V2562</f>
        <v>0</v>
      </c>
      <c r="AA2559" s="3">
        <f t="shared" ref="AA2559" si="27224">(N2559*V2559+O2559*U2559+P2559*V2562+Q2559*U2562)</f>
        <v>13.842287999999987</v>
      </c>
      <c r="AB2559" s="20"/>
      <c r="AC2559" s="11">
        <v>1</v>
      </c>
      <c r="AD2559" s="12">
        <v>0</v>
      </c>
      <c r="AE2559" s="13">
        <v>0</v>
      </c>
      <c r="AF2559" s="40">
        <f t="shared" ref="AF2559" si="27225">$B2559*$AD$4</f>
        <v>16.611152999999984</v>
      </c>
      <c r="AG2559" s="20"/>
      <c r="AH2559" s="1">
        <f t="shared" ref="AH2559" si="27226">X2559*AC2559+Z2559*AC2562-Y2559*AD2559-AA2559*AD2562</f>
        <v>-241.28787894732753</v>
      </c>
      <c r="AI2559" s="4">
        <f t="shared" ref="AI2559" si="27227">(X2559*AD2559+Y2559*AC2559+Z2559*AD2562+AA2559*AC2562)</f>
        <v>0</v>
      </c>
      <c r="AJ2559" s="2">
        <f t="shared" ref="AJ2559" si="27228">X2559*AE2559+Z2559*AE2562-Y2559*AF2559-AA2559*AF2562</f>
        <v>0</v>
      </c>
      <c r="AK2559" s="3">
        <f t="shared" ref="AK2559" si="27229">(X2559*AF2559+Y2559*AE2559+Z2559*AF2562+AA2559*AE2562)</f>
        <v>-3994.2275862395327</v>
      </c>
      <c r="AL2559" s="20"/>
      <c r="AM2559" s="11">
        <v>1</v>
      </c>
      <c r="AN2559" s="12">
        <v>0</v>
      </c>
      <c r="AO2559" s="13">
        <v>0</v>
      </c>
      <c r="AP2559" s="14">
        <v>0</v>
      </c>
      <c r="AR2559" s="1">
        <f t="shared" ref="AR2559" si="27230">AH2559*AM2559+AJ2559*AM2562-AI2559*AN2559-AK2559*AN2562</f>
        <v>73595.492019145546</v>
      </c>
      <c r="AS2559" s="4">
        <f t="shared" ref="AS2559" si="27231">(AH2559*AN2559+AI2559*AM2559+AJ2559*AN2562+AK2559*AM2562)</f>
        <v>0</v>
      </c>
      <c r="AT2559" s="2">
        <f t="shared" ref="AT2559" si="27232">AH2559*AO2559+AJ2559*AO2562-AI2559*AP2559-AK2559*AP2562</f>
        <v>0</v>
      </c>
      <c r="AU2559" s="3">
        <f t="shared" ref="AU2559" si="27233">(AH2559*AP2559+AI2559*AO2559+AJ2559*AP2562+AK2559*AO2562)</f>
        <v>-3994.2275862395327</v>
      </c>
      <c r="AV2559" s="20"/>
      <c r="AW2559" s="11">
        <v>1</v>
      </c>
      <c r="AX2559" s="12">
        <v>0</v>
      </c>
      <c r="AY2559" s="13">
        <v>0</v>
      </c>
      <c r="AZ2559" s="40">
        <f t="shared" ref="AZ2559" si="27234">$B2559*$AX$4</f>
        <v>16.611152999999984</v>
      </c>
      <c r="BA2559" s="20"/>
      <c r="BB2559" s="1">
        <f t="shared" ref="BB2559" si="27235">AR2559*AW2559+AT2559*AW2562-AS2559*AX2559-AU2559*AX2562</f>
        <v>73595.492019145546</v>
      </c>
      <c r="BC2559" s="4">
        <f t="shared" ref="BC2559" si="27236">(AR2559*AX2559+AS2559*AW2559+AT2559*AX2562+AU2559*AW2562)</f>
        <v>0</v>
      </c>
      <c r="BD2559" s="2">
        <f t="shared" ref="BD2559" si="27237">AR2559*AY2559+AT2559*AY2562-AS2559*AZ2559-AU2559*AZ2562</f>
        <v>0</v>
      </c>
      <c r="BE2559" s="3">
        <f t="shared" ref="BE2559" si="27238">(AR2559*AZ2559+AS2559*AY2559+AT2559*AZ2562+AU2559*AY2562)</f>
        <v>1218511.7504540649</v>
      </c>
      <c r="BF2559" s="20"/>
      <c r="BG2559" s="11">
        <v>1</v>
      </c>
      <c r="BH2559" s="12">
        <v>0</v>
      </c>
      <c r="BI2559" s="13">
        <v>0</v>
      </c>
      <c r="BJ2559" s="14">
        <v>0</v>
      </c>
      <c r="BK2559" s="20"/>
      <c r="BL2559" s="1">
        <f t="shared" ref="BL2559" si="27239">BB2559*BG2559+BD2559*BG2562-BC2559*BH2559-BE2559*BH2562</f>
        <v>-21254571.317536537</v>
      </c>
      <c r="BM2559" s="4">
        <f t="shared" ref="BM2559" si="27240">(BB2559*BH2559+BC2559*BG2559+BD2559*BH2562+BE2559*BG2562)</f>
        <v>0</v>
      </c>
      <c r="BN2559" s="2">
        <f t="shared" ref="BN2559" si="27241">BB2559*BI2559+BD2559*BI2562-BC2559*BJ2559-BE2559*BJ2562</f>
        <v>0</v>
      </c>
      <c r="BO2559" s="3">
        <f t="shared" ref="BO2559" si="27242">(BB2559*BJ2559+BC2559*BI2559+BD2559*BJ2562+BE2559*BI2562)</f>
        <v>1218511.7504540649</v>
      </c>
      <c r="BP2559" s="20"/>
      <c r="BQ2559" s="11">
        <v>1</v>
      </c>
      <c r="BR2559" s="12">
        <v>0</v>
      </c>
      <c r="BS2559" s="13">
        <v>0</v>
      </c>
      <c r="BT2559" s="40">
        <f t="shared" ref="BT2559" si="27243">$B2559*BR$4</f>
        <v>13.842287999999987</v>
      </c>
      <c r="BU2559" s="20"/>
      <c r="BV2559" s="1">
        <f t="shared" ref="BV2559" si="27244">BL2559*BQ2559+BN2559*BQ2562-BM2559*BR2559-BO2559*BR2562</f>
        <v>-21254571.317536537</v>
      </c>
      <c r="BW2559" s="4">
        <f t="shared" ref="BW2559" si="27245">(BL2559*BR2559+BM2559*BQ2559+BN2559*BR2562+BO2559*BQ2562)</f>
        <v>0</v>
      </c>
      <c r="BX2559" s="2">
        <f t="shared" ref="BX2559" si="27246">BL2559*BS2559+BN2559*BS2562-BM2559*BT2559-BO2559*BT2562</f>
        <v>0</v>
      </c>
      <c r="BY2559" s="3">
        <f t="shared" ref="BY2559" si="27247">(BL2559*BT2559+BM2559*BS2559+BN2559*BT2562+BO2559*BS2562)</f>
        <v>-292993385.74342585</v>
      </c>
      <c r="BZ2559" s="20"/>
      <c r="CA2559" s="11">
        <v>1</v>
      </c>
      <c r="CB2559" s="12">
        <v>0</v>
      </c>
      <c r="CC2559" s="13">
        <v>0</v>
      </c>
      <c r="CD2559" s="14">
        <v>0</v>
      </c>
      <c r="CE2559" s="20"/>
      <c r="CF2559" s="1">
        <f t="shared" ref="CF2559" si="27248">BV2559*CA2559+BX2559*CA2562-BW2559*CB2559-BY2559*CB2562</f>
        <v>2293526781.0394244</v>
      </c>
      <c r="CG2559" s="4">
        <f t="shared" ref="CG2559" si="27249">(BV2559*CB2559+BW2559*CA2559+BX2559*CB2562+BY2559*CA2562)</f>
        <v>0</v>
      </c>
      <c r="CH2559" s="2">
        <f t="shared" ref="CH2559" si="27250">BV2559*CC2559+BX2559*CC2562-BW2559*CD2559-BY2559*CD2562</f>
        <v>0</v>
      </c>
      <c r="CI2559" s="3">
        <f t="shared" ref="CI2559" si="27251">(BV2559*CD2559+BW2559*CC2559+BX2559*CD2562+BY2559*CC2562)</f>
        <v>-292993385.74342585</v>
      </c>
      <c r="CJ2559" s="28"/>
      <c r="CK2559" s="11">
        <v>1</v>
      </c>
      <c r="CL2559" s="12">
        <v>0</v>
      </c>
      <c r="CM2559" s="13">
        <v>0</v>
      </c>
      <c r="CN2559" s="14">
        <v>0</v>
      </c>
      <c r="CP2559" s="1">
        <f t="shared" ref="CP2559" si="27252">CF2559*CK2559+CH2559*CK2562-CG2559*CL2559-CI2559*CL2562</f>
        <v>2293526781.0394244</v>
      </c>
      <c r="CQ2559" s="4">
        <f t="shared" ref="CQ2559" si="27253">(CF2559*CL2559+CG2559*CK2559+CH2559*CL2562+CI2559*CK2562)</f>
        <v>-292993385.74342585</v>
      </c>
      <c r="CR2559" s="2">
        <f t="shared" ref="CR2559" si="27254">CF2559*CM2559+CH2559*CM2562-CG2559*CN2559-CI2559*CN2562</f>
        <v>0</v>
      </c>
      <c r="CS2559" s="3">
        <f t="shared" ref="CS2559" si="27255">(CF2559*CN2559+CG2559*CM2559+CH2559*CN2562+CI2559*CM2562)</f>
        <v>-292993385.74342585</v>
      </c>
      <c r="CU2559" s="29">
        <f t="shared" ref="CU2559" si="27256">20*LOG(((1+$CL$4)/$CL$4)/((CP2559+CP2562)^2+(CQ2559+CQ2562)^2)^0.5)</f>
        <v>-199.20300192443332</v>
      </c>
      <c r="CW2559" s="53">
        <f t="shared" ref="CW2559" si="27257">((CP2559^2+CQ2559^2)^0.5)/((CP2562^2+CQ2562^2)^0.5)</f>
        <v>0.12774796796165663</v>
      </c>
    </row>
    <row r="2560" spans="1:101" ht="18" customHeight="1" thickBot="1">
      <c r="D2560" s="11"/>
      <c r="E2560" s="13"/>
      <c r="F2560" s="13"/>
      <c r="G2560" s="15"/>
      <c r="H2560" s="10"/>
      <c r="I2560" s="11"/>
      <c r="J2560" s="13"/>
      <c r="K2560" s="13"/>
      <c r="L2560" s="15"/>
      <c r="N2560" s="5"/>
      <c r="Q2560" s="6"/>
      <c r="S2560" s="11"/>
      <c r="T2560" s="13"/>
      <c r="U2560" s="13"/>
      <c r="V2560" s="15"/>
      <c r="W2560" s="20"/>
      <c r="X2560" s="5"/>
      <c r="AA2560" s="6"/>
      <c r="AB2560" s="20"/>
      <c r="AC2560" s="11"/>
      <c r="AD2560" s="13"/>
      <c r="AE2560" s="13"/>
      <c r="AF2560" s="15"/>
      <c r="AG2560" s="20"/>
      <c r="AH2560" s="5"/>
      <c r="AK2560" s="6"/>
      <c r="AL2560" s="20"/>
      <c r="AM2560" s="11"/>
      <c r="AN2560" s="13"/>
      <c r="AO2560" s="13"/>
      <c r="AP2560" s="15"/>
      <c r="AR2560" s="5"/>
      <c r="AU2560" s="6"/>
      <c r="AW2560" s="11"/>
      <c r="AX2560" s="13"/>
      <c r="AY2560" s="13"/>
      <c r="AZ2560" s="15"/>
      <c r="BA2560" s="20"/>
      <c r="BB2560" s="5"/>
      <c r="BE2560" s="6"/>
      <c r="BG2560" s="11"/>
      <c r="BH2560" s="13"/>
      <c r="BI2560" s="13"/>
      <c r="BJ2560" s="15"/>
      <c r="BL2560" s="5"/>
      <c r="BO2560" s="6"/>
      <c r="BQ2560" s="11"/>
      <c r="BR2560" s="13"/>
      <c r="BS2560" s="13"/>
      <c r="BT2560" s="15"/>
      <c r="BU2560" s="20"/>
      <c r="BV2560" s="5"/>
      <c r="BY2560" s="6"/>
      <c r="CA2560" s="11"/>
      <c r="CB2560" s="13"/>
      <c r="CC2560" s="13"/>
      <c r="CD2560" s="15"/>
      <c r="CF2560" s="5"/>
      <c r="CI2560" s="6"/>
      <c r="CK2560" s="11"/>
      <c r="CL2560" s="13"/>
      <c r="CM2560" s="13"/>
      <c r="CN2560" s="15"/>
      <c r="CP2560" s="5"/>
      <c r="CS2560" s="6"/>
      <c r="CW2560" s="54"/>
    </row>
    <row r="2561" spans="1:101" ht="18" customHeight="1" thickBot="1">
      <c r="D2561" s="11" t="s">
        <v>101</v>
      </c>
      <c r="E2561" s="13"/>
      <c r="F2561" s="13" t="s">
        <v>102</v>
      </c>
      <c r="G2561" s="15"/>
      <c r="H2561" s="10"/>
      <c r="I2561" s="11" t="s">
        <v>106</v>
      </c>
      <c r="J2561" s="13"/>
      <c r="K2561" s="13" t="s">
        <v>105</v>
      </c>
      <c r="L2561" s="15"/>
      <c r="N2561" s="194" t="s">
        <v>16</v>
      </c>
      <c r="O2561" s="195"/>
      <c r="P2561" s="196" t="s">
        <v>17</v>
      </c>
      <c r="Q2561" s="197"/>
      <c r="S2561" s="11" t="s">
        <v>4</v>
      </c>
      <c r="T2561" s="13"/>
      <c r="U2561" s="13" t="s">
        <v>5</v>
      </c>
      <c r="V2561" s="15"/>
      <c r="W2561" s="20"/>
      <c r="X2561" s="194" t="s">
        <v>111</v>
      </c>
      <c r="Y2561" s="195"/>
      <c r="Z2561" s="196" t="s">
        <v>110</v>
      </c>
      <c r="AA2561" s="197"/>
      <c r="AB2561" s="20"/>
      <c r="AC2561" s="11" t="s">
        <v>18</v>
      </c>
      <c r="AD2561" s="13"/>
      <c r="AE2561" s="13" t="s">
        <v>19</v>
      </c>
      <c r="AF2561" s="15"/>
      <c r="AG2561" s="20"/>
      <c r="AH2561" s="194" t="s">
        <v>114</v>
      </c>
      <c r="AI2561" s="195"/>
      <c r="AJ2561" s="196" t="s">
        <v>115</v>
      </c>
      <c r="AK2561" s="197"/>
      <c r="AL2561" s="20"/>
      <c r="AM2561" s="11" t="s">
        <v>138</v>
      </c>
      <c r="AN2561" s="13"/>
      <c r="AO2561" s="13" t="s">
        <v>137</v>
      </c>
      <c r="AP2561" s="15"/>
      <c r="AR2561" s="194" t="s">
        <v>117</v>
      </c>
      <c r="AS2561" s="195"/>
      <c r="AT2561" s="196" t="s">
        <v>118</v>
      </c>
      <c r="AU2561" s="197"/>
      <c r="AV2561" s="36"/>
      <c r="AW2561" s="11" t="s">
        <v>142</v>
      </c>
      <c r="AX2561" s="13"/>
      <c r="AY2561" s="13" t="s">
        <v>141</v>
      </c>
      <c r="AZ2561" s="15"/>
      <c r="BA2561" s="20"/>
      <c r="BB2561" s="194" t="s">
        <v>122</v>
      </c>
      <c r="BC2561" s="195"/>
      <c r="BD2561" s="196" t="s">
        <v>121</v>
      </c>
      <c r="BE2561" s="197"/>
      <c r="BF2561" s="36"/>
      <c r="BG2561" s="11" t="s">
        <v>145</v>
      </c>
      <c r="BH2561" s="13"/>
      <c r="BI2561" s="13" t="s">
        <v>146</v>
      </c>
      <c r="BJ2561" s="15"/>
      <c r="BK2561" s="36"/>
      <c r="BL2561" s="194" t="s">
        <v>125</v>
      </c>
      <c r="BM2561" s="195"/>
      <c r="BN2561" s="196" t="s">
        <v>126</v>
      </c>
      <c r="BO2561" s="197"/>
      <c r="BP2561" s="36"/>
      <c r="BQ2561" s="11" t="s">
        <v>150</v>
      </c>
      <c r="BR2561" s="13"/>
      <c r="BS2561" s="13" t="s">
        <v>149</v>
      </c>
      <c r="BT2561" s="15"/>
      <c r="BU2561" s="20"/>
      <c r="BV2561" s="194" t="s">
        <v>129</v>
      </c>
      <c r="BW2561" s="195"/>
      <c r="BX2561" s="196" t="s">
        <v>130</v>
      </c>
      <c r="BY2561" s="197"/>
      <c r="BZ2561" s="36"/>
      <c r="CA2561" s="11" t="s">
        <v>154</v>
      </c>
      <c r="CB2561" s="13"/>
      <c r="CC2561" s="13" t="s">
        <v>153</v>
      </c>
      <c r="CD2561" s="15"/>
      <c r="CE2561" s="36"/>
      <c r="CF2561" s="194" t="s">
        <v>134</v>
      </c>
      <c r="CG2561" s="195"/>
      <c r="CH2561" s="196" t="s">
        <v>133</v>
      </c>
      <c r="CI2561" s="197"/>
      <c r="CK2561" s="11" t="s">
        <v>159</v>
      </c>
      <c r="CL2561" s="13"/>
      <c r="CM2561" s="13" t="s">
        <v>158</v>
      </c>
      <c r="CN2561" s="15"/>
      <c r="CP2561" s="109" t="s">
        <v>161</v>
      </c>
      <c r="CQ2561" s="110"/>
      <c r="CR2561" s="111" t="s">
        <v>162</v>
      </c>
      <c r="CS2561" s="112"/>
      <c r="CU2561" s="38" t="s">
        <v>29</v>
      </c>
      <c r="CW2561" s="55" t="s">
        <v>47</v>
      </c>
    </row>
    <row r="2562" spans="1:101" ht="18" customHeight="1" thickTop="1" thickBot="1">
      <c r="D2562" s="16">
        <v>0</v>
      </c>
      <c r="E2562" s="17">
        <f t="shared" ref="E2562" si="27258">$B2559*$E$4</f>
        <v>7.9004559999999922</v>
      </c>
      <c r="F2562" s="18">
        <v>1</v>
      </c>
      <c r="G2562" s="19">
        <v>0</v>
      </c>
      <c r="H2562" s="10"/>
      <c r="I2562" s="16">
        <v>0</v>
      </c>
      <c r="J2562" s="17">
        <v>0</v>
      </c>
      <c r="K2562" s="18">
        <v>1</v>
      </c>
      <c r="L2562" s="19">
        <v>0</v>
      </c>
      <c r="N2562" s="1">
        <f t="shared" ref="N2562" si="27259">D2562*I2559+F2562*I2562-E2562*J2559-G2562*J2562</f>
        <v>0</v>
      </c>
      <c r="O2562" s="4">
        <f t="shared" ref="O2562" si="27260">(D2562*J2559+E2562*I2559+F2562*J2562+G2562*I2562)</f>
        <v>7.9004559999999922</v>
      </c>
      <c r="P2562" s="2">
        <f t="shared" ref="P2562" si="27261">D2562*K2559+F2562*K2562-E2562*L2559-G2562*L2562</f>
        <v>-108.3603872833278</v>
      </c>
      <c r="Q2562" s="3">
        <f t="shared" ref="Q2562" si="27262">(D2562*L2559+E2562*K2559+F2562*L2562+G2562*K2562)</f>
        <v>0</v>
      </c>
      <c r="S2562" s="16">
        <v>0</v>
      </c>
      <c r="T2562" s="17">
        <f t="shared" ref="T2562" si="27263">$B2559*$T$4</f>
        <v>17.503455999999982</v>
      </c>
      <c r="U2562" s="18">
        <v>1</v>
      </c>
      <c r="V2562" s="19">
        <v>0</v>
      </c>
      <c r="W2562" s="20"/>
      <c r="X2562" s="1">
        <f t="shared" ref="X2562" si="27264">N2562*S2559+P2562*S2562-O2562*T2559-Q2562*T2562</f>
        <v>0</v>
      </c>
      <c r="Y2562" s="4">
        <f t="shared" ref="Y2562" si="27265">(N2562*T2559+O2562*S2559+P2562*T2562+Q2562*S2562)</f>
        <v>-1888.7808149566856</v>
      </c>
      <c r="Z2562" s="2">
        <f t="shared" ref="Z2562" si="27266">N2562*U2559+P2562*U2562-O2562*V2559-Q2562*V2562</f>
        <v>-108.3603872833278</v>
      </c>
      <c r="AA2562" s="3">
        <f t="shared" ref="AA2562" si="27267">(N2562*V2559+O2562*U2559+P2562*V2562+Q2562*U2562)</f>
        <v>0</v>
      </c>
      <c r="AB2562" s="20"/>
      <c r="AC2562" s="16">
        <v>0</v>
      </c>
      <c r="AD2562" s="17">
        <v>0</v>
      </c>
      <c r="AE2562" s="18">
        <v>1</v>
      </c>
      <c r="AF2562" s="19">
        <v>0</v>
      </c>
      <c r="AG2562" s="20"/>
      <c r="AH2562" s="1">
        <f t="shared" ref="AH2562" si="27268">X2562*AC2559+Z2562*AC2562-Y2562*AD2559-AA2562*AD2562</f>
        <v>0</v>
      </c>
      <c r="AI2562" s="4">
        <f t="shared" ref="AI2562" si="27269">(X2562*AD2559+Y2562*AC2559+Z2562*AD2562+AA2562*AC2562)</f>
        <v>-1888.7808149566856</v>
      </c>
      <c r="AJ2562" s="2">
        <f t="shared" ref="AJ2562" si="27270">X2562*AE2559+Z2562*AE2562-Y2562*AF2559-AA2562*AF2562</f>
        <v>31266.466713426835</v>
      </c>
      <c r="AK2562" s="3">
        <f t="shared" ref="AK2562" si="27271">(X2562*AF2559+Y2562*AE2559+Z2562*AF2562+AA2562*AE2562)</f>
        <v>0</v>
      </c>
      <c r="AL2562" s="20"/>
      <c r="AM2562" s="16">
        <v>0</v>
      </c>
      <c r="AN2562" s="17">
        <f t="shared" ref="AN2562" si="27272">$B2559*$AN$4</f>
        <v>18.485871999999979</v>
      </c>
      <c r="AO2562" s="18">
        <v>1</v>
      </c>
      <c r="AP2562" s="19">
        <v>0</v>
      </c>
      <c r="AR2562" s="1">
        <f t="shared" ref="AR2562" si="27273">AH2562*AM2559+AJ2562*AM2562-AI2562*AN2559-AK2562*AN2562</f>
        <v>0</v>
      </c>
      <c r="AS2562" s="4">
        <f t="shared" ref="AS2562" si="27274">(AH2562*AN2559+AI2562*AM2559+AJ2562*AN2562+AK2562*AM2562)</f>
        <v>576099.12074171181</v>
      </c>
      <c r="AT2562" s="2">
        <f t="shared" ref="AT2562" si="27275">AH2562*AO2559+AJ2562*AO2562-AI2562*AP2559-AK2562*AP2562</f>
        <v>31266.466713426835</v>
      </c>
      <c r="AU2562" s="3">
        <f t="shared" ref="AU2562" si="27276">(AH2562*AP2559+AI2562*AO2559+AJ2562*AP2562+AK2562*AO2562)</f>
        <v>0</v>
      </c>
      <c r="AV2562" s="20"/>
      <c r="AW2562" s="16">
        <v>0</v>
      </c>
      <c r="AX2562" s="17">
        <v>0</v>
      </c>
      <c r="AY2562" s="18">
        <v>1</v>
      </c>
      <c r="AZ2562" s="19">
        <v>0</v>
      </c>
      <c r="BA2562" s="20"/>
      <c r="BB2562" s="1">
        <f t="shared" ref="BB2562" si="27277">AR2562*AW2559+AT2562*AW2562-AS2562*AX2559-AU2562*AX2562</f>
        <v>0</v>
      </c>
      <c r="BC2562" s="4">
        <f t="shared" ref="BC2562" si="27278">(AR2562*AX2559+AS2562*AW2559+AT2562*AX2562+AU2562*AW2562)</f>
        <v>576099.12074171181</v>
      </c>
      <c r="BD2562" s="2">
        <f t="shared" ref="BD2562" si="27279">AR2562*AY2559+AT2562*AY2562-AS2562*AZ2559-AU2562*AZ2562</f>
        <v>-9538404.1710926127</v>
      </c>
      <c r="BE2562" s="3">
        <f t="shared" ref="BE2562" si="27280">(AR2562*AZ2559+AS2562*AY2559+AT2562*AZ2562+AU2562*AY2562)</f>
        <v>0</v>
      </c>
      <c r="BF2562" s="20"/>
      <c r="BG2562" s="16">
        <v>0</v>
      </c>
      <c r="BH2562" s="17">
        <f t="shared" ref="BH2562" si="27281">$B2559*$BH$4</f>
        <v>17.503455999999982</v>
      </c>
      <c r="BI2562" s="18">
        <v>1</v>
      </c>
      <c r="BJ2562" s="19">
        <v>0</v>
      </c>
      <c r="BK2562" s="20"/>
      <c r="BL2562" s="1">
        <f t="shared" ref="BL2562" si="27282">BB2562*BG2559+BD2562*BG2562-BC2562*BH2559-BE2562*BH2562</f>
        <v>0</v>
      </c>
      <c r="BM2562" s="4">
        <f t="shared" ref="BM2562" si="27283">(BB2562*BH2559+BC2562*BG2559+BD2562*BH2562+BE2562*BG2562)</f>
        <v>-166378938.59819412</v>
      </c>
      <c r="BN2562" s="2">
        <f t="shared" ref="BN2562" si="27284">BB2562*BI2559+BD2562*BI2562-BC2562*BJ2559-BE2562*BJ2562</f>
        <v>-9538404.1710926127</v>
      </c>
      <c r="BO2562" s="3">
        <f t="shared" ref="BO2562" si="27285">(BB2562*BJ2559+BC2562*BI2559+BD2562*BJ2562+BE2562*BI2562)</f>
        <v>0</v>
      </c>
      <c r="BP2562" s="20"/>
      <c r="BQ2562" s="16">
        <v>0</v>
      </c>
      <c r="BR2562" s="17">
        <v>0</v>
      </c>
      <c r="BS2562" s="18">
        <v>1</v>
      </c>
      <c r="BT2562" s="19">
        <v>0</v>
      </c>
      <c r="BU2562" s="20"/>
      <c r="BV2562" s="1">
        <f t="shared" ref="BV2562" si="27286">BL2562*BQ2559+BN2562*BQ2562-BM2562*BR2559-BO2562*BR2562</f>
        <v>0</v>
      </c>
      <c r="BW2562" s="4">
        <f t="shared" ref="BW2562" si="27287">(BL2562*BR2559+BM2562*BQ2559+BN2562*BR2562+BO2562*BQ2562)</f>
        <v>-166378938.59819412</v>
      </c>
      <c r="BX2562" s="2">
        <f t="shared" ref="BX2562" si="27288">BL2562*BS2559+BN2562*BS2562-BM2562*BT2559-BO2562*BT2562</f>
        <v>2293526781.0394249</v>
      </c>
      <c r="BY2562" s="3">
        <f t="shared" ref="BY2562" si="27289">(BL2562*BT2559+BM2562*BS2559+BN2562*BT2562+BO2562*BS2562)</f>
        <v>0</v>
      </c>
      <c r="BZ2562" s="20"/>
      <c r="CA2562" s="16">
        <v>0</v>
      </c>
      <c r="CB2562" s="17">
        <f t="shared" ref="CB2562" si="27290">$B2559*$CB$4</f>
        <v>7.9004559999999922</v>
      </c>
      <c r="CC2562" s="18">
        <v>1</v>
      </c>
      <c r="CD2562" s="19">
        <v>0</v>
      </c>
      <c r="CE2562" s="20"/>
      <c r="CF2562" s="1">
        <f t="shared" ref="CF2562" si="27291">BV2562*CA2559+BX2562*CA2562-BW2562*CB2559-BY2562*CB2562</f>
        <v>0</v>
      </c>
      <c r="CG2562" s="4">
        <f t="shared" ref="CG2562" si="27292">(BV2562*CB2559+BW2562*CA2559+BX2562*CB2562+BY2562*CA2562)</f>
        <v>17953528479.825397</v>
      </c>
      <c r="CH2562" s="2">
        <f t="shared" ref="CH2562" si="27293">BV2562*CC2559+BX2562*CC2562-BW2562*CD2559-BY2562*CD2562</f>
        <v>2293526781.0394249</v>
      </c>
      <c r="CI2562" s="3">
        <f t="shared" ref="CI2562" si="27294">(BV2562*CD2559+BW2562*CC2559+BX2562*CD2562+BY2562*CC2562)</f>
        <v>0</v>
      </c>
      <c r="CK2562" s="16">
        <f t="shared" ref="CK2562" si="27295">1/$CL$4</f>
        <v>1</v>
      </c>
      <c r="CL2562" s="17">
        <v>0</v>
      </c>
      <c r="CM2562" s="18">
        <v>1</v>
      </c>
      <c r="CN2562" s="19">
        <v>0</v>
      </c>
      <c r="CP2562" s="1">
        <f t="shared" ref="CP2562" si="27296">CF2562*CK2559+CH2562*CK2562-CG2562*CL2559-CI2562*CL2562</f>
        <v>2293526781.0394249</v>
      </c>
      <c r="CQ2562" s="4">
        <f t="shared" ref="CQ2562" si="27297">(CF2562*CL2559+CG2562*CK2559+CH2562*CL2562+CI2562*CK2562)</f>
        <v>17953528479.825397</v>
      </c>
      <c r="CR2562" s="2">
        <f t="shared" ref="CR2562" si="27298">CF2562*CM2559+CH2562*CM2562-CG2562*CN2559-CI2562*CN2562</f>
        <v>2293526781.0394249</v>
      </c>
      <c r="CS2562" s="3">
        <f t="shared" ref="CS2562" si="27299">(CF2562*CN2559+CG2562*CM2559+CH2562*CN2562+CI2562*CM2562)</f>
        <v>0</v>
      </c>
      <c r="CU2562" s="39">
        <f t="shared" ref="CU2562" si="27300">(180/PI())*ATAN(-1*(CQ2559/CP2559))</f>
        <v>7.2799882630028074</v>
      </c>
      <c r="CW2562" s="56">
        <f t="shared" ref="CW2562" si="27301">20*LOG(((1-(10^(CU2559/20)^2)*(1-((1-CW2559)/(1+CW2559))^2))^0.5))</f>
        <v>0</v>
      </c>
    </row>
    <row r="2563" spans="1:101" ht="18" customHeight="1">
      <c r="E2563" s="20"/>
      <c r="F2563" s="20"/>
      <c r="G2563" s="20"/>
      <c r="H2563" s="20"/>
      <c r="I2563" s="20"/>
      <c r="J2563" s="20"/>
      <c r="K2563" s="20"/>
      <c r="L2563" s="20"/>
      <c r="M2563" s="20"/>
      <c r="N2563" s="20"/>
      <c r="O2563" s="20"/>
      <c r="P2563" s="20"/>
      <c r="Q2563" s="20"/>
      <c r="R2563" s="20"/>
      <c r="S2563" s="20"/>
      <c r="T2563" s="20"/>
      <c r="U2563" s="20"/>
      <c r="V2563" s="20"/>
      <c r="W2563" s="20"/>
      <c r="X2563" s="20"/>
      <c r="Y2563" s="20"/>
      <c r="Z2563" s="20"/>
      <c r="AA2563" s="20"/>
      <c r="AB2563" s="30"/>
      <c r="AC2563" s="20"/>
      <c r="AD2563" s="20"/>
      <c r="AE2563" s="20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</row>
    <row r="2564" spans="1:101" ht="18" customHeight="1"/>
    <row r="2565" spans="1:101" ht="18" customHeight="1" thickBot="1">
      <c r="A2565" s="23"/>
      <c r="B2565" s="23"/>
      <c r="C2565" s="23"/>
      <c r="D2565" s="20" t="s">
        <v>6</v>
      </c>
      <c r="E2565" s="20"/>
      <c r="F2565" s="20"/>
      <c r="G2565" s="20"/>
      <c r="H2565" s="20"/>
      <c r="I2565" s="20" t="s">
        <v>7</v>
      </c>
      <c r="J2565" s="20"/>
      <c r="K2565" s="20"/>
      <c r="L2565" s="20"/>
      <c r="M2565" s="23"/>
      <c r="N2565" s="23"/>
      <c r="O2565" s="24" t="s">
        <v>8</v>
      </c>
      <c r="P2565" s="23"/>
      <c r="Q2565" s="23"/>
      <c r="R2565" s="23"/>
      <c r="S2565" s="20"/>
      <c r="T2565" s="20" t="s">
        <v>9</v>
      </c>
      <c r="U2565" s="23"/>
      <c r="V2565" s="23"/>
      <c r="W2565" s="23"/>
      <c r="X2565" s="23"/>
      <c r="Y2565" s="24" t="s">
        <v>10</v>
      </c>
      <c r="Z2565" s="23"/>
      <c r="AA2565" s="23"/>
      <c r="AB2565" s="23"/>
      <c r="AC2565" s="24" t="s">
        <v>11</v>
      </c>
      <c r="AD2565" s="20"/>
      <c r="AE2565" s="20"/>
      <c r="AF2565" s="20"/>
      <c r="AG2565" s="20"/>
      <c r="AH2565" s="23"/>
      <c r="AI2565" s="24" t="s">
        <v>12</v>
      </c>
      <c r="AJ2565" s="23"/>
      <c r="AK2565" s="23"/>
      <c r="AL2565" s="20"/>
      <c r="AM2565" s="24" t="s">
        <v>21</v>
      </c>
      <c r="AN2565" s="20"/>
      <c r="AO2565" s="23"/>
      <c r="AP2565" s="23"/>
      <c r="AQ2565" s="23"/>
      <c r="AR2565" s="23"/>
      <c r="AS2565" s="24" t="s">
        <v>87</v>
      </c>
      <c r="AT2565" s="23"/>
      <c r="AU2565" s="23"/>
      <c r="AV2565" s="23"/>
      <c r="AW2565" s="24" t="s">
        <v>22</v>
      </c>
      <c r="AX2565" s="20"/>
      <c r="AY2565" s="20"/>
      <c r="AZ2565" s="20"/>
      <c r="BA2565" s="20"/>
      <c r="BB2565" s="23"/>
      <c r="BC2565" s="24" t="s">
        <v>13</v>
      </c>
      <c r="BD2565" s="23"/>
      <c r="BE2565" s="23"/>
      <c r="BF2565" s="23"/>
      <c r="BG2565" s="24" t="s">
        <v>23</v>
      </c>
      <c r="BH2565" s="20"/>
      <c r="BI2565" s="23"/>
      <c r="BJ2565" s="23"/>
      <c r="BK2565" s="23"/>
      <c r="BL2565" s="23"/>
      <c r="BM2565" s="24" t="s">
        <v>24</v>
      </c>
      <c r="BN2565" s="23"/>
      <c r="BO2565" s="23"/>
      <c r="BP2565" s="23"/>
      <c r="BQ2565" s="24" t="s">
        <v>22</v>
      </c>
      <c r="BR2565" s="20"/>
      <c r="BS2565" s="20"/>
      <c r="BT2565" s="20"/>
      <c r="BU2565" s="20"/>
      <c r="BV2565" s="23"/>
      <c r="BW2565" s="24" t="s">
        <v>25</v>
      </c>
      <c r="BX2565" s="23"/>
      <c r="BY2565" s="23"/>
      <c r="BZ2565" s="23"/>
      <c r="CA2565" s="24" t="s">
        <v>23</v>
      </c>
      <c r="CB2565" s="20"/>
      <c r="CC2565" s="23"/>
      <c r="CD2565" s="23"/>
      <c r="CE2565" s="23"/>
      <c r="CF2565" s="23"/>
      <c r="CG2565" s="24" t="s">
        <v>88</v>
      </c>
      <c r="CH2565" s="23"/>
      <c r="CI2565" s="23"/>
      <c r="CJ2565" s="23"/>
      <c r="CK2565" s="24" t="s">
        <v>155</v>
      </c>
      <c r="CL2565" s="24"/>
      <c r="CM2565" s="23"/>
      <c r="CN2565" s="23"/>
      <c r="CO2565" s="23"/>
      <c r="CP2565" s="23"/>
      <c r="CQ2565" s="24" t="s">
        <v>89</v>
      </c>
      <c r="CR2565" s="23"/>
      <c r="CS2565" s="23"/>
    </row>
    <row r="2566" spans="1:101" ht="18" customHeight="1" thickBot="1">
      <c r="A2566" s="23"/>
      <c r="B2566" s="33"/>
      <c r="C2566" s="23"/>
      <c r="D2566" s="7" t="s">
        <v>99</v>
      </c>
      <c r="E2566" s="8"/>
      <c r="F2566" s="8" t="s">
        <v>100</v>
      </c>
      <c r="G2566" s="9"/>
      <c r="H2566" s="10"/>
      <c r="I2566" s="7" t="s">
        <v>103</v>
      </c>
      <c r="J2566" s="8"/>
      <c r="K2566" s="8" t="s">
        <v>104</v>
      </c>
      <c r="L2566" s="9"/>
      <c r="M2566" s="23"/>
      <c r="N2566" s="194" t="s">
        <v>74</v>
      </c>
      <c r="O2566" s="195"/>
      <c r="P2566" s="196" t="s">
        <v>75</v>
      </c>
      <c r="Q2566" s="197"/>
      <c r="R2566" s="23"/>
      <c r="S2566" s="7" t="s">
        <v>2</v>
      </c>
      <c r="T2566" s="8"/>
      <c r="U2566" s="8" t="s">
        <v>3</v>
      </c>
      <c r="V2566" s="9"/>
      <c r="W2566" s="20"/>
      <c r="X2566" s="194" t="s">
        <v>108</v>
      </c>
      <c r="Y2566" s="195"/>
      <c r="Z2566" s="196" t="s">
        <v>109</v>
      </c>
      <c r="AA2566" s="197"/>
      <c r="AB2566" s="20"/>
      <c r="AC2566" s="7" t="s">
        <v>107</v>
      </c>
      <c r="AD2566" s="8"/>
      <c r="AE2566" s="8" t="s">
        <v>14</v>
      </c>
      <c r="AF2566" s="9"/>
      <c r="AG2566" s="20"/>
      <c r="AH2566" s="194" t="s">
        <v>112</v>
      </c>
      <c r="AI2566" s="195"/>
      <c r="AJ2566" s="196" t="s">
        <v>113</v>
      </c>
      <c r="AK2566" s="197"/>
      <c r="AL2566" s="20"/>
      <c r="AM2566" s="106" t="s">
        <v>135</v>
      </c>
      <c r="AN2566" s="107"/>
      <c r="AO2566" s="107" t="s">
        <v>136</v>
      </c>
      <c r="AP2566" s="108"/>
      <c r="AQ2566" s="23"/>
      <c r="AR2566" s="194" t="s">
        <v>116</v>
      </c>
      <c r="AS2566" s="195"/>
      <c r="AT2566" s="196" t="s">
        <v>0</v>
      </c>
      <c r="AU2566" s="197"/>
      <c r="AV2566" s="36"/>
      <c r="AW2566" s="7" t="s">
        <v>139</v>
      </c>
      <c r="AX2566" s="8"/>
      <c r="AY2566" s="8" t="s">
        <v>140</v>
      </c>
      <c r="AZ2566" s="9"/>
      <c r="BA2566" s="20"/>
      <c r="BB2566" s="194" t="s">
        <v>119</v>
      </c>
      <c r="BC2566" s="195"/>
      <c r="BD2566" s="196" t="s">
        <v>120</v>
      </c>
      <c r="BE2566" s="197"/>
      <c r="BF2566" s="36"/>
      <c r="BG2566" s="190" t="s">
        <v>143</v>
      </c>
      <c r="BH2566" s="191"/>
      <c r="BI2566" s="192" t="s">
        <v>144</v>
      </c>
      <c r="BJ2566" s="193"/>
      <c r="BK2566" s="36"/>
      <c r="BL2566" s="194" t="s">
        <v>123</v>
      </c>
      <c r="BM2566" s="195"/>
      <c r="BN2566" s="196" t="s">
        <v>124</v>
      </c>
      <c r="BO2566" s="197"/>
      <c r="BP2566" s="36"/>
      <c r="BQ2566" s="7" t="s">
        <v>147</v>
      </c>
      <c r="BR2566" s="8"/>
      <c r="BS2566" s="8" t="s">
        <v>148</v>
      </c>
      <c r="BT2566" s="9"/>
      <c r="BU2566" s="20"/>
      <c r="BV2566" s="194" t="s">
        <v>127</v>
      </c>
      <c r="BW2566" s="195"/>
      <c r="BX2566" s="196" t="s">
        <v>128</v>
      </c>
      <c r="BY2566" s="197"/>
      <c r="BZ2566" s="36"/>
      <c r="CA2566" s="7" t="s">
        <v>151</v>
      </c>
      <c r="CB2566" s="8"/>
      <c r="CC2566" s="8" t="s">
        <v>152</v>
      </c>
      <c r="CD2566" s="9"/>
      <c r="CE2566" s="36"/>
      <c r="CF2566" s="194" t="s">
        <v>131</v>
      </c>
      <c r="CG2566" s="195"/>
      <c r="CH2566" s="196" t="s">
        <v>132</v>
      </c>
      <c r="CI2566" s="197"/>
      <c r="CJ2566" s="23"/>
      <c r="CK2566" s="7" t="s">
        <v>156</v>
      </c>
      <c r="CL2566" s="8"/>
      <c r="CM2566" s="8" t="s">
        <v>157</v>
      </c>
      <c r="CN2566" s="9"/>
      <c r="CO2566" s="23"/>
      <c r="CP2566" s="194" t="s">
        <v>160</v>
      </c>
      <c r="CQ2566" s="195"/>
      <c r="CR2566" s="196" t="s">
        <v>132</v>
      </c>
      <c r="CS2566" s="197"/>
      <c r="CU2566" s="26" t="s">
        <v>15</v>
      </c>
      <c r="CW2566" s="52" t="s">
        <v>46</v>
      </c>
    </row>
    <row r="2567" spans="1:101" ht="18" customHeight="1" thickTop="1" thickBot="1">
      <c r="B2567" s="34">
        <v>9.7999999999999901</v>
      </c>
      <c r="D2567" s="11">
        <v>1</v>
      </c>
      <c r="E2567" s="12">
        <v>0</v>
      </c>
      <c r="F2567" s="13">
        <v>0</v>
      </c>
      <c r="G2567" s="14">
        <v>0</v>
      </c>
      <c r="H2567" s="10"/>
      <c r="I2567" s="11">
        <v>1</v>
      </c>
      <c r="J2567" s="12">
        <v>0</v>
      </c>
      <c r="K2567" s="13">
        <v>0</v>
      </c>
      <c r="L2567" s="40">
        <f t="shared" ref="L2567" si="27302">$B2567*$J$4</f>
        <v>13.984991999999986</v>
      </c>
      <c r="N2567" s="1">
        <f t="shared" ref="N2567" si="27303">D2567*I2567+F2567*I2570-E2567*J2567-G2567*J2570</f>
        <v>1</v>
      </c>
      <c r="O2567" s="4">
        <f t="shared" ref="O2567" si="27304">(D2567*J2567+E2567*I2567+F2567*J2570+G2567*I2570)</f>
        <v>0</v>
      </c>
      <c r="P2567" s="2">
        <f t="shared" ref="P2567" si="27305">D2567*K2567+F2567*K2570-E2567*L2567-G2567*L2570</f>
        <v>0</v>
      </c>
      <c r="Q2567" s="3">
        <f t="shared" ref="Q2567" si="27306">(D2567*L2567+E2567*K2567+F2567*L2570+G2567*K2570)</f>
        <v>13.984991999999986</v>
      </c>
      <c r="S2567" s="11">
        <v>1</v>
      </c>
      <c r="T2567" s="12">
        <v>0</v>
      </c>
      <c r="U2567" s="13">
        <v>0</v>
      </c>
      <c r="V2567" s="13">
        <v>0</v>
      </c>
      <c r="W2567" s="20"/>
      <c r="X2567" s="1">
        <f t="shared" ref="X2567" si="27307">N2567*S2567+P2567*S2570-O2567*T2567-Q2567*T2570</f>
        <v>-246.30925596876753</v>
      </c>
      <c r="Y2567" s="4">
        <f t="shared" ref="Y2567" si="27308">(N2567*T2567+O2567*S2567+P2567*T2570+Q2567*S2570)</f>
        <v>0</v>
      </c>
      <c r="Z2567" s="2">
        <f t="shared" ref="Z2567" si="27309">N2567*U2567+P2567*U2570-O2567*V2567-Q2567*V2570</f>
        <v>0</v>
      </c>
      <c r="AA2567" s="3">
        <f t="shared" ref="AA2567" si="27310">(N2567*V2567+O2567*U2567+P2567*V2570+Q2567*U2570)</f>
        <v>13.984991999999986</v>
      </c>
      <c r="AB2567" s="20"/>
      <c r="AC2567" s="11">
        <v>1</v>
      </c>
      <c r="AD2567" s="12">
        <v>0</v>
      </c>
      <c r="AE2567" s="13">
        <v>0</v>
      </c>
      <c r="AF2567" s="40">
        <f t="shared" ref="AF2567" si="27311">$B2567*$AD$4</f>
        <v>16.782401999999983</v>
      </c>
      <c r="AG2567" s="20"/>
      <c r="AH2567" s="1">
        <f t="shared" ref="AH2567" si="27312">X2567*AC2567+Z2567*AC2570-Y2567*AD2567-AA2567*AD2570</f>
        <v>-246.30925596876753</v>
      </c>
      <c r="AI2567" s="4">
        <f t="shared" ref="AI2567" si="27313">(X2567*AD2567+Y2567*AC2567+Z2567*AD2570+AA2567*AC2570)</f>
        <v>0</v>
      </c>
      <c r="AJ2567" s="2">
        <f t="shared" ref="AJ2567" si="27314">X2567*AE2567+Z2567*AE2570-Y2567*AF2567-AA2567*AF2570</f>
        <v>0</v>
      </c>
      <c r="AK2567" s="3">
        <f t="shared" ref="AK2567" si="27315">(X2567*AF2567+Y2567*AE2567+Z2567*AF2570+AA2567*AE2570)</f>
        <v>-4119.6759579887521</v>
      </c>
      <c r="AL2567" s="20"/>
      <c r="AM2567" s="11">
        <v>1</v>
      </c>
      <c r="AN2567" s="12">
        <v>0</v>
      </c>
      <c r="AO2567" s="13">
        <v>0</v>
      </c>
      <c r="AP2567" s="14">
        <v>0</v>
      </c>
      <c r="AR2567" s="1">
        <f t="shared" ref="AR2567" si="27316">AH2567*AM2567+AJ2567*AM2570-AI2567*AN2567-AK2567*AN2570</f>
        <v>76694.604550258256</v>
      </c>
      <c r="AS2567" s="4">
        <f t="shared" ref="AS2567" si="27317">(AH2567*AN2567+AI2567*AM2567+AJ2567*AN2570+AK2567*AM2570)</f>
        <v>0</v>
      </c>
      <c r="AT2567" s="2">
        <f t="shared" ref="AT2567" si="27318">AH2567*AO2567+AJ2567*AO2570-AI2567*AP2567-AK2567*AP2570</f>
        <v>0</v>
      </c>
      <c r="AU2567" s="3">
        <f t="shared" ref="AU2567" si="27319">(AH2567*AP2567+AI2567*AO2567+AJ2567*AP2570+AK2567*AO2570)</f>
        <v>-4119.6759579887521</v>
      </c>
      <c r="AV2567" s="20"/>
      <c r="AW2567" s="11">
        <v>1</v>
      </c>
      <c r="AX2567" s="12">
        <v>0</v>
      </c>
      <c r="AY2567" s="13">
        <v>0</v>
      </c>
      <c r="AZ2567" s="40">
        <f t="shared" ref="AZ2567" si="27320">$B2567*$AX$4</f>
        <v>16.782401999999983</v>
      </c>
      <c r="BA2567" s="20"/>
      <c r="BB2567" s="1">
        <f t="shared" ref="BB2567" si="27321">AR2567*AW2567+AT2567*AW2570-AS2567*AX2567-AU2567*AX2570</f>
        <v>76694.604550258256</v>
      </c>
      <c r="BC2567" s="4">
        <f t="shared" ref="BC2567" si="27322">(AR2567*AX2567+AS2567*AW2567+AT2567*AX2570+AU2567*AW2570)</f>
        <v>0</v>
      </c>
      <c r="BD2567" s="2">
        <f t="shared" ref="BD2567" si="27323">AR2567*AY2567+AT2567*AY2570-AS2567*AZ2567-AU2567*AZ2570</f>
        <v>0</v>
      </c>
      <c r="BE2567" s="3">
        <f t="shared" ref="BE2567" si="27324">(AR2567*AZ2567+AS2567*AY2567+AT2567*AZ2570+AU2567*AY2570)</f>
        <v>1283000.0088354733</v>
      </c>
      <c r="BF2567" s="20"/>
      <c r="BG2567" s="11">
        <v>1</v>
      </c>
      <c r="BH2567" s="12">
        <v>0</v>
      </c>
      <c r="BI2567" s="13">
        <v>0</v>
      </c>
      <c r="BJ2567" s="14">
        <v>0</v>
      </c>
      <c r="BK2567" s="20"/>
      <c r="BL2567" s="1">
        <f t="shared" ref="BL2567" si="27325">BB2567*BG2567+BD2567*BG2570-BC2567*BH2567-BE2567*BH2570</f>
        <v>-22611754.383695383</v>
      </c>
      <c r="BM2567" s="4">
        <f t="shared" ref="BM2567" si="27326">(BB2567*BH2567+BC2567*BG2567+BD2567*BH2570+BE2567*BG2570)</f>
        <v>0</v>
      </c>
      <c r="BN2567" s="2">
        <f t="shared" ref="BN2567" si="27327">BB2567*BI2567+BD2567*BI2570-BC2567*BJ2567-BE2567*BJ2570</f>
        <v>0</v>
      </c>
      <c r="BO2567" s="3">
        <f t="shared" ref="BO2567" si="27328">(BB2567*BJ2567+BC2567*BI2567+BD2567*BJ2570+BE2567*BI2570)</f>
        <v>1283000.0088354733</v>
      </c>
      <c r="BP2567" s="20"/>
      <c r="BQ2567" s="11">
        <v>1</v>
      </c>
      <c r="BR2567" s="12">
        <v>0</v>
      </c>
      <c r="BS2567" s="13">
        <v>0</v>
      </c>
      <c r="BT2567" s="40">
        <f t="shared" ref="BT2567" si="27329">$B2567*BR$4</f>
        <v>13.984991999999986</v>
      </c>
      <c r="BU2567" s="20"/>
      <c r="BV2567" s="1">
        <f t="shared" ref="BV2567" si="27330">BL2567*BQ2567+BN2567*BQ2570-BM2567*BR2567-BO2567*BR2570</f>
        <v>-22611754.383695383</v>
      </c>
      <c r="BW2567" s="4">
        <f t="shared" ref="BW2567" si="27331">(BL2567*BR2567+BM2567*BQ2567+BN2567*BR2570+BO2567*BQ2570)</f>
        <v>0</v>
      </c>
      <c r="BX2567" s="2">
        <f t="shared" ref="BX2567" si="27332">BL2567*BS2567+BN2567*BS2570-BM2567*BT2567-BO2567*BT2570</f>
        <v>0</v>
      </c>
      <c r="BY2567" s="3">
        <f t="shared" ref="BY2567" si="27333">(BL2567*BT2567+BM2567*BS2567+BN2567*BT2570+BO2567*BS2570)</f>
        <v>-314942204.15310901</v>
      </c>
      <c r="BZ2567" s="20"/>
      <c r="CA2567" s="11">
        <v>1</v>
      </c>
      <c r="CB2567" s="12">
        <v>0</v>
      </c>
      <c r="CC2567" s="13">
        <v>0</v>
      </c>
      <c r="CD2567" s="14">
        <v>0</v>
      </c>
      <c r="CE2567" s="20"/>
      <c r="CF2567" s="1">
        <f t="shared" ref="CF2567" si="27334">BV2567*CA2567+BX2567*CA2570-BW2567*CB2567-BY2567*CB2570</f>
        <v>2491226684.7148194</v>
      </c>
      <c r="CG2567" s="4">
        <f t="shared" ref="CG2567" si="27335">(BV2567*CB2567+BW2567*CA2567+BX2567*CB2570+BY2567*CA2570)</f>
        <v>0</v>
      </c>
      <c r="CH2567" s="2">
        <f t="shared" ref="CH2567" si="27336">BV2567*CC2567+BX2567*CC2570-BW2567*CD2567-BY2567*CD2570</f>
        <v>0</v>
      </c>
      <c r="CI2567" s="3">
        <f t="shared" ref="CI2567" si="27337">(BV2567*CD2567+BW2567*CC2567+BX2567*CD2570+BY2567*CC2570)</f>
        <v>-314942204.15310901</v>
      </c>
      <c r="CJ2567" s="28"/>
      <c r="CK2567" s="11">
        <v>1</v>
      </c>
      <c r="CL2567" s="12">
        <v>0</v>
      </c>
      <c r="CM2567" s="13">
        <v>0</v>
      </c>
      <c r="CN2567" s="14">
        <v>0</v>
      </c>
      <c r="CP2567" s="1">
        <f t="shared" ref="CP2567" si="27338">CF2567*CK2567+CH2567*CK2570-CG2567*CL2567-CI2567*CL2570</f>
        <v>2491226684.7148194</v>
      </c>
      <c r="CQ2567" s="4">
        <f t="shared" ref="CQ2567" si="27339">(CF2567*CL2567+CG2567*CK2567+CH2567*CL2570+CI2567*CK2570)</f>
        <v>-314942204.15310901</v>
      </c>
      <c r="CR2567" s="2">
        <f t="shared" ref="CR2567" si="27340">CF2567*CM2567+CH2567*CM2570-CG2567*CN2567-CI2567*CN2570</f>
        <v>0</v>
      </c>
      <c r="CS2567" s="3">
        <f t="shared" ref="CS2567" si="27341">(CF2567*CN2567+CG2567*CM2567+CH2567*CN2570+CI2567*CM2570)</f>
        <v>-314942204.15310901</v>
      </c>
      <c r="CU2567" s="29">
        <f t="shared" ref="CU2567" si="27342">20*LOG(((1+$CL$4)/$CL$4)/((CP2567+CP2570)^2+(CQ2567+CQ2570)^2)^0.5)</f>
        <v>-200.00903428686141</v>
      </c>
      <c r="CW2567" s="53">
        <f t="shared" ref="CW2567" si="27343">((CP2567^2+CQ2567^2)^0.5)/((CP2570^2+CQ2570^2)^0.5)</f>
        <v>0.12642053253743213</v>
      </c>
    </row>
    <row r="2568" spans="1:101" ht="18" customHeight="1" thickBot="1">
      <c r="D2568" s="11"/>
      <c r="E2568" s="13"/>
      <c r="F2568" s="13"/>
      <c r="G2568" s="15"/>
      <c r="H2568" s="10"/>
      <c r="I2568" s="11"/>
      <c r="J2568" s="13"/>
      <c r="K2568" s="13"/>
      <c r="L2568" s="15"/>
      <c r="N2568" s="5"/>
      <c r="Q2568" s="6"/>
      <c r="S2568" s="11"/>
      <c r="T2568" s="13"/>
      <c r="U2568" s="13"/>
      <c r="V2568" s="15"/>
      <c r="W2568" s="20"/>
      <c r="X2568" s="5"/>
      <c r="AA2568" s="6"/>
      <c r="AB2568" s="20"/>
      <c r="AC2568" s="11"/>
      <c r="AD2568" s="13"/>
      <c r="AE2568" s="13"/>
      <c r="AF2568" s="15"/>
      <c r="AG2568" s="20"/>
      <c r="AH2568" s="5"/>
      <c r="AK2568" s="6"/>
      <c r="AL2568" s="20"/>
      <c r="AM2568" s="11"/>
      <c r="AN2568" s="13"/>
      <c r="AO2568" s="13"/>
      <c r="AP2568" s="15"/>
      <c r="AR2568" s="5"/>
      <c r="AU2568" s="6"/>
      <c r="AW2568" s="11"/>
      <c r="AX2568" s="13"/>
      <c r="AY2568" s="13"/>
      <c r="AZ2568" s="15"/>
      <c r="BA2568" s="20"/>
      <c r="BB2568" s="5"/>
      <c r="BE2568" s="6"/>
      <c r="BG2568" s="11"/>
      <c r="BH2568" s="13"/>
      <c r="BI2568" s="13"/>
      <c r="BJ2568" s="15"/>
      <c r="BL2568" s="5"/>
      <c r="BO2568" s="6"/>
      <c r="BQ2568" s="11"/>
      <c r="BR2568" s="13"/>
      <c r="BS2568" s="13"/>
      <c r="BT2568" s="15"/>
      <c r="BU2568" s="20"/>
      <c r="BV2568" s="5"/>
      <c r="BY2568" s="6"/>
      <c r="CA2568" s="11"/>
      <c r="CB2568" s="13"/>
      <c r="CC2568" s="13"/>
      <c r="CD2568" s="15"/>
      <c r="CF2568" s="5"/>
      <c r="CI2568" s="6"/>
      <c r="CK2568" s="11"/>
      <c r="CL2568" s="13"/>
      <c r="CM2568" s="13"/>
      <c r="CN2568" s="15"/>
      <c r="CP2568" s="5"/>
      <c r="CS2568" s="6"/>
      <c r="CW2568" s="54"/>
    </row>
    <row r="2569" spans="1:101" ht="18" customHeight="1" thickBot="1">
      <c r="D2569" s="11" t="s">
        <v>101</v>
      </c>
      <c r="E2569" s="13"/>
      <c r="F2569" s="13" t="s">
        <v>102</v>
      </c>
      <c r="G2569" s="15"/>
      <c r="H2569" s="10"/>
      <c r="I2569" s="11" t="s">
        <v>106</v>
      </c>
      <c r="J2569" s="13"/>
      <c r="K2569" s="13" t="s">
        <v>105</v>
      </c>
      <c r="L2569" s="15"/>
      <c r="N2569" s="194" t="s">
        <v>16</v>
      </c>
      <c r="O2569" s="195"/>
      <c r="P2569" s="196" t="s">
        <v>17</v>
      </c>
      <c r="Q2569" s="197"/>
      <c r="S2569" s="11" t="s">
        <v>4</v>
      </c>
      <c r="T2569" s="13"/>
      <c r="U2569" s="13" t="s">
        <v>5</v>
      </c>
      <c r="V2569" s="15"/>
      <c r="W2569" s="20"/>
      <c r="X2569" s="194" t="s">
        <v>111</v>
      </c>
      <c r="Y2569" s="195"/>
      <c r="Z2569" s="196" t="s">
        <v>110</v>
      </c>
      <c r="AA2569" s="197"/>
      <c r="AB2569" s="20"/>
      <c r="AC2569" s="11" t="s">
        <v>18</v>
      </c>
      <c r="AD2569" s="13"/>
      <c r="AE2569" s="13" t="s">
        <v>19</v>
      </c>
      <c r="AF2569" s="15"/>
      <c r="AG2569" s="20"/>
      <c r="AH2569" s="194" t="s">
        <v>114</v>
      </c>
      <c r="AI2569" s="195"/>
      <c r="AJ2569" s="196" t="s">
        <v>115</v>
      </c>
      <c r="AK2569" s="197"/>
      <c r="AL2569" s="20"/>
      <c r="AM2569" s="11" t="s">
        <v>138</v>
      </c>
      <c r="AN2569" s="13"/>
      <c r="AO2569" s="13" t="s">
        <v>137</v>
      </c>
      <c r="AP2569" s="15"/>
      <c r="AR2569" s="194" t="s">
        <v>117</v>
      </c>
      <c r="AS2569" s="195"/>
      <c r="AT2569" s="196" t="s">
        <v>118</v>
      </c>
      <c r="AU2569" s="197"/>
      <c r="AV2569" s="36"/>
      <c r="AW2569" s="11" t="s">
        <v>142</v>
      </c>
      <c r="AX2569" s="13"/>
      <c r="AY2569" s="13" t="s">
        <v>141</v>
      </c>
      <c r="AZ2569" s="15"/>
      <c r="BA2569" s="20"/>
      <c r="BB2569" s="194" t="s">
        <v>122</v>
      </c>
      <c r="BC2569" s="195"/>
      <c r="BD2569" s="196" t="s">
        <v>121</v>
      </c>
      <c r="BE2569" s="197"/>
      <c r="BF2569" s="36"/>
      <c r="BG2569" s="11" t="s">
        <v>145</v>
      </c>
      <c r="BH2569" s="13"/>
      <c r="BI2569" s="13" t="s">
        <v>146</v>
      </c>
      <c r="BJ2569" s="15"/>
      <c r="BK2569" s="36"/>
      <c r="BL2569" s="194" t="s">
        <v>125</v>
      </c>
      <c r="BM2569" s="195"/>
      <c r="BN2569" s="196" t="s">
        <v>126</v>
      </c>
      <c r="BO2569" s="197"/>
      <c r="BP2569" s="36"/>
      <c r="BQ2569" s="11" t="s">
        <v>150</v>
      </c>
      <c r="BR2569" s="13"/>
      <c r="BS2569" s="13" t="s">
        <v>149</v>
      </c>
      <c r="BT2569" s="15"/>
      <c r="BU2569" s="20"/>
      <c r="BV2569" s="194" t="s">
        <v>129</v>
      </c>
      <c r="BW2569" s="195"/>
      <c r="BX2569" s="196" t="s">
        <v>130</v>
      </c>
      <c r="BY2569" s="197"/>
      <c r="BZ2569" s="36"/>
      <c r="CA2569" s="11" t="s">
        <v>154</v>
      </c>
      <c r="CB2569" s="13"/>
      <c r="CC2569" s="13" t="s">
        <v>153</v>
      </c>
      <c r="CD2569" s="15"/>
      <c r="CE2569" s="36"/>
      <c r="CF2569" s="194" t="s">
        <v>134</v>
      </c>
      <c r="CG2569" s="195"/>
      <c r="CH2569" s="196" t="s">
        <v>133</v>
      </c>
      <c r="CI2569" s="197"/>
      <c r="CK2569" s="11" t="s">
        <v>159</v>
      </c>
      <c r="CL2569" s="13"/>
      <c r="CM2569" s="13" t="s">
        <v>158</v>
      </c>
      <c r="CN2569" s="15"/>
      <c r="CP2569" s="109" t="s">
        <v>161</v>
      </c>
      <c r="CQ2569" s="110"/>
      <c r="CR2569" s="111" t="s">
        <v>162</v>
      </c>
      <c r="CS2569" s="112"/>
      <c r="CU2569" s="38" t="s">
        <v>29</v>
      </c>
      <c r="CW2569" s="55" t="s">
        <v>47</v>
      </c>
    </row>
    <row r="2570" spans="1:101" ht="18" customHeight="1" thickTop="1" thickBot="1">
      <c r="D2570" s="16">
        <v>0</v>
      </c>
      <c r="E2570" s="17">
        <f t="shared" ref="E2570" si="27344">$B2567*$E$4</f>
        <v>7.9819039999999921</v>
      </c>
      <c r="F2570" s="18">
        <v>1</v>
      </c>
      <c r="G2570" s="19">
        <v>0</v>
      </c>
      <c r="H2570" s="10"/>
      <c r="I2570" s="16">
        <v>0</v>
      </c>
      <c r="J2570" s="17">
        <v>0</v>
      </c>
      <c r="K2570" s="18">
        <v>1</v>
      </c>
      <c r="L2570" s="19">
        <v>0</v>
      </c>
      <c r="N2570" s="1">
        <f t="shared" ref="N2570" si="27345">D2570*I2567+F2570*I2570-E2570*J2567-G2570*J2570</f>
        <v>0</v>
      </c>
      <c r="O2570" s="4">
        <f t="shared" ref="O2570" si="27346">(D2570*J2567+E2570*I2567+F2570*J2570+G2570*I2570)</f>
        <v>7.9819039999999921</v>
      </c>
      <c r="P2570" s="2">
        <f t="shared" ref="P2570" si="27347">D2570*K2567+F2570*K2570-E2570*L2567-G2570*L2570</f>
        <v>-110.62686358476778</v>
      </c>
      <c r="Q2570" s="3">
        <f t="shared" ref="Q2570" si="27348">(D2570*L2567+E2570*K2567+F2570*L2570+G2570*K2570)</f>
        <v>0</v>
      </c>
      <c r="S2570" s="16">
        <v>0</v>
      </c>
      <c r="T2570" s="17">
        <f t="shared" ref="T2570" si="27349">$B2567*$T$4</f>
        <v>17.683903999999984</v>
      </c>
      <c r="U2570" s="18">
        <v>1</v>
      </c>
      <c r="V2570" s="19">
        <v>0</v>
      </c>
      <c r="W2570" s="20"/>
      <c r="X2570" s="1">
        <f t="shared" ref="X2570" si="27350">N2570*S2567+P2570*S2570-O2570*T2567-Q2570*T2570</f>
        <v>0</v>
      </c>
      <c r="Y2570" s="4">
        <f t="shared" ref="Y2570" si="27351">(N2570*T2567+O2570*S2567+P2570*T2570+Q2570*S2570)</f>
        <v>-1948.3329314541274</v>
      </c>
      <c r="Z2570" s="2">
        <f t="shared" ref="Z2570" si="27352">N2570*U2567+P2570*U2570-O2570*V2567-Q2570*V2570</f>
        <v>-110.62686358476778</v>
      </c>
      <c r="AA2570" s="3">
        <f t="shared" ref="AA2570" si="27353">(N2570*V2567+O2570*U2567+P2570*V2570+Q2570*U2570)</f>
        <v>0</v>
      </c>
      <c r="AB2570" s="20"/>
      <c r="AC2570" s="16">
        <v>0</v>
      </c>
      <c r="AD2570" s="17">
        <v>0</v>
      </c>
      <c r="AE2570" s="18">
        <v>1</v>
      </c>
      <c r="AF2570" s="19">
        <v>0</v>
      </c>
      <c r="AG2570" s="20"/>
      <c r="AH2570" s="1">
        <f t="shared" ref="AH2570" si="27354">X2570*AC2567+Z2570*AC2570-Y2570*AD2567-AA2570*AD2570</f>
        <v>0</v>
      </c>
      <c r="AI2570" s="4">
        <f t="shared" ref="AI2570" si="27355">(X2570*AD2567+Y2570*AC2567+Z2570*AD2570+AA2570*AC2570)</f>
        <v>-1948.3329314541274</v>
      </c>
      <c r="AJ2570" s="2">
        <f t="shared" ref="AJ2570" si="27356">X2570*AE2567+Z2570*AE2570-Y2570*AF2567-AA2570*AF2570</f>
        <v>32587.079621916811</v>
      </c>
      <c r="AK2570" s="3">
        <f t="shared" ref="AK2570" si="27357">(X2570*AF2567+Y2570*AE2567+Z2570*AF2570+AA2570*AE2570)</f>
        <v>0</v>
      </c>
      <c r="AL2570" s="20"/>
      <c r="AM2570" s="16">
        <v>0</v>
      </c>
      <c r="AN2570" s="17">
        <f t="shared" ref="AN2570" si="27358">$B2567*$AN$4</f>
        <v>18.676447999999979</v>
      </c>
      <c r="AO2570" s="18">
        <v>1</v>
      </c>
      <c r="AP2570" s="19">
        <v>0</v>
      </c>
      <c r="AR2570" s="1">
        <f t="shared" ref="AR2570" si="27359">AH2570*AM2567+AJ2570*AM2570-AI2570*AN2567-AK2570*AN2570</f>
        <v>0</v>
      </c>
      <c r="AS2570" s="4">
        <f t="shared" ref="AS2570" si="27360">(AH2570*AN2567+AI2570*AM2567+AJ2570*AN2570+AK2570*AM2570)</f>
        <v>606662.56509913411</v>
      </c>
      <c r="AT2570" s="2">
        <f t="shared" ref="AT2570" si="27361">AH2570*AO2567+AJ2570*AO2570-AI2570*AP2567-AK2570*AP2570</f>
        <v>32587.079621916811</v>
      </c>
      <c r="AU2570" s="3">
        <f t="shared" ref="AU2570" si="27362">(AH2570*AP2567+AI2570*AO2567+AJ2570*AP2570+AK2570*AO2570)</f>
        <v>0</v>
      </c>
      <c r="AV2570" s="20"/>
      <c r="AW2570" s="16">
        <v>0</v>
      </c>
      <c r="AX2570" s="17">
        <v>0</v>
      </c>
      <c r="AY2570" s="18">
        <v>1</v>
      </c>
      <c r="AZ2570" s="19">
        <v>0</v>
      </c>
      <c r="BA2570" s="20"/>
      <c r="BB2570" s="1">
        <f t="shared" ref="BB2570" si="27363">AR2570*AW2567+AT2570*AW2570-AS2570*AX2567-AU2570*AX2570</f>
        <v>0</v>
      </c>
      <c r="BC2570" s="4">
        <f t="shared" ref="BC2570" si="27364">(AR2570*AX2567+AS2570*AW2567+AT2570*AX2570+AU2570*AW2570)</f>
        <v>606662.56509913411</v>
      </c>
      <c r="BD2570" s="2">
        <f t="shared" ref="BD2570" si="27365">AR2570*AY2567+AT2570*AY2570-AS2570*AZ2567-AU2570*AZ2570</f>
        <v>-10148667.966222912</v>
      </c>
      <c r="BE2570" s="3">
        <f t="shared" ref="BE2570" si="27366">(AR2570*AZ2567+AS2570*AY2567+AT2570*AZ2570+AU2570*AY2570)</f>
        <v>0</v>
      </c>
      <c r="BF2570" s="20"/>
      <c r="BG2570" s="16">
        <v>0</v>
      </c>
      <c r="BH2570" s="17">
        <f t="shared" ref="BH2570" si="27367">$B2567*$BH$4</f>
        <v>17.683903999999984</v>
      </c>
      <c r="BI2570" s="18">
        <v>1</v>
      </c>
      <c r="BJ2570" s="19">
        <v>0</v>
      </c>
      <c r="BK2570" s="20"/>
      <c r="BL2570" s="1">
        <f t="shared" ref="BL2570" si="27368">BB2570*BG2567+BD2570*BG2570-BC2570*BH2567-BE2570*BH2570</f>
        <v>0</v>
      </c>
      <c r="BM2570" s="4">
        <f t="shared" ref="BM2570" si="27369">(BB2570*BH2567+BC2570*BG2567+BD2570*BH2570+BE2570*BG2570)</f>
        <v>-178861407.47746193</v>
      </c>
      <c r="BN2570" s="2">
        <f t="shared" ref="BN2570" si="27370">BB2570*BI2567+BD2570*BI2570-BC2570*BJ2567-BE2570*BJ2570</f>
        <v>-10148667.966222912</v>
      </c>
      <c r="BO2570" s="3">
        <f t="shared" ref="BO2570" si="27371">(BB2570*BJ2567+BC2570*BI2567+BD2570*BJ2570+BE2570*BI2570)</f>
        <v>0</v>
      </c>
      <c r="BP2570" s="20"/>
      <c r="BQ2570" s="16">
        <v>0</v>
      </c>
      <c r="BR2570" s="17">
        <v>0</v>
      </c>
      <c r="BS2570" s="18">
        <v>1</v>
      </c>
      <c r="BT2570" s="19">
        <v>0</v>
      </c>
      <c r="BU2570" s="20"/>
      <c r="BV2570" s="1">
        <f t="shared" ref="BV2570" si="27372">BL2570*BQ2567+BN2570*BQ2570-BM2570*BR2567-BO2570*BR2570</f>
        <v>0</v>
      </c>
      <c r="BW2570" s="4">
        <f t="shared" ref="BW2570" si="27373">(BL2570*BR2567+BM2570*BQ2567+BN2570*BR2570+BO2570*BQ2570)</f>
        <v>-178861407.47746193</v>
      </c>
      <c r="BX2570" s="2">
        <f t="shared" ref="BX2570" si="27374">BL2570*BS2567+BN2570*BS2570-BM2570*BT2567-BO2570*BT2570</f>
        <v>2491226684.7148199</v>
      </c>
      <c r="BY2570" s="3">
        <f t="shared" ref="BY2570" si="27375">(BL2570*BT2567+BM2570*BS2567+BN2570*BT2570+BO2570*BS2570)</f>
        <v>0</v>
      </c>
      <c r="BZ2570" s="20"/>
      <c r="CA2570" s="16">
        <v>0</v>
      </c>
      <c r="CB2570" s="17">
        <f t="shared" ref="CB2570" si="27376">$B2567*$CB$4</f>
        <v>7.9819039999999921</v>
      </c>
      <c r="CC2570" s="18">
        <v>1</v>
      </c>
      <c r="CD2570" s="19">
        <v>0</v>
      </c>
      <c r="CE2570" s="20"/>
      <c r="CF2570" s="1">
        <f t="shared" ref="CF2570" si="27377">BV2570*CA2567+BX2570*CA2570-BW2570*CB2567-BY2570*CB2570</f>
        <v>0</v>
      </c>
      <c r="CG2570" s="4">
        <f t="shared" ref="CG2570" si="27378">(BV2570*CB2567+BW2570*CA2567+BX2570*CB2570+BY2570*CA2570)</f>
        <v>19705870832.154476</v>
      </c>
      <c r="CH2570" s="2">
        <f t="shared" ref="CH2570" si="27379">BV2570*CC2567+BX2570*CC2570-BW2570*CD2567-BY2570*CD2570</f>
        <v>2491226684.7148199</v>
      </c>
      <c r="CI2570" s="3">
        <f t="shared" ref="CI2570" si="27380">(BV2570*CD2567+BW2570*CC2567+BX2570*CD2570+BY2570*CC2570)</f>
        <v>0</v>
      </c>
      <c r="CK2570" s="16">
        <f t="shared" ref="CK2570" si="27381">1/$CL$4</f>
        <v>1</v>
      </c>
      <c r="CL2570" s="17">
        <v>0</v>
      </c>
      <c r="CM2570" s="18">
        <v>1</v>
      </c>
      <c r="CN2570" s="19">
        <v>0</v>
      </c>
      <c r="CP2570" s="1">
        <f t="shared" ref="CP2570" si="27382">CF2570*CK2567+CH2570*CK2570-CG2570*CL2567-CI2570*CL2570</f>
        <v>2491226684.7148199</v>
      </c>
      <c r="CQ2570" s="4">
        <f t="shared" ref="CQ2570" si="27383">(CF2570*CL2567+CG2570*CK2567+CH2570*CL2570+CI2570*CK2570)</f>
        <v>19705870832.154476</v>
      </c>
      <c r="CR2570" s="2">
        <f t="shared" ref="CR2570" si="27384">CF2570*CM2567+CH2570*CM2570-CG2570*CN2567-CI2570*CN2570</f>
        <v>2491226684.7148199</v>
      </c>
      <c r="CS2570" s="3">
        <f t="shared" ref="CS2570" si="27385">(CF2570*CN2567+CG2570*CM2567+CH2570*CN2570+CI2570*CM2570)</f>
        <v>0</v>
      </c>
      <c r="CU2570" s="39">
        <f t="shared" ref="CU2570" si="27386">(180/PI())*ATAN(-1*(CQ2567/CP2567))</f>
        <v>7.2051406453728761</v>
      </c>
      <c r="CW2570" s="56">
        <f t="shared" ref="CW2570" si="27387">20*LOG(((1-(10^(CU2567/20)^2)*(1-((1-CW2567)/(1+CW2567))^2))^0.5))</f>
        <v>0</v>
      </c>
    </row>
    <row r="2571" spans="1:101" ht="18" customHeight="1">
      <c r="E2571" s="20"/>
      <c r="F2571" s="20"/>
      <c r="G2571" s="20"/>
      <c r="H2571" s="20"/>
      <c r="I2571" s="20"/>
      <c r="J2571" s="20"/>
      <c r="K2571" s="20"/>
      <c r="L2571" s="20"/>
      <c r="M2571" s="20"/>
      <c r="N2571" s="20"/>
      <c r="O2571" s="20"/>
      <c r="P2571" s="20"/>
      <c r="Q2571" s="20"/>
      <c r="R2571" s="20"/>
      <c r="S2571" s="20"/>
      <c r="T2571" s="20"/>
      <c r="U2571" s="20"/>
      <c r="V2571" s="20"/>
      <c r="W2571" s="20"/>
      <c r="X2571" s="20"/>
      <c r="Y2571" s="20"/>
      <c r="Z2571" s="20"/>
      <c r="AA2571" s="20"/>
      <c r="AB2571" s="30"/>
      <c r="AC2571" s="20"/>
      <c r="AD2571" s="20"/>
      <c r="AE2571" s="20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</row>
    <row r="2572" spans="1:101" ht="18" customHeight="1"/>
    <row r="2573" spans="1:101" ht="18" customHeight="1" thickBot="1">
      <c r="A2573" s="23"/>
      <c r="B2573" s="23"/>
      <c r="C2573" s="23"/>
      <c r="D2573" s="20" t="s">
        <v>6</v>
      </c>
      <c r="E2573" s="20"/>
      <c r="F2573" s="20"/>
      <c r="G2573" s="20"/>
      <c r="H2573" s="20"/>
      <c r="I2573" s="20" t="s">
        <v>7</v>
      </c>
      <c r="J2573" s="20"/>
      <c r="K2573" s="20"/>
      <c r="L2573" s="20"/>
      <c r="M2573" s="23"/>
      <c r="N2573" s="23"/>
      <c r="O2573" s="24" t="s">
        <v>8</v>
      </c>
      <c r="P2573" s="23"/>
      <c r="Q2573" s="23"/>
      <c r="R2573" s="23"/>
      <c r="S2573" s="20"/>
      <c r="T2573" s="20" t="s">
        <v>9</v>
      </c>
      <c r="U2573" s="23"/>
      <c r="V2573" s="23"/>
      <c r="W2573" s="23"/>
      <c r="X2573" s="23"/>
      <c r="Y2573" s="24" t="s">
        <v>10</v>
      </c>
      <c r="Z2573" s="23"/>
      <c r="AA2573" s="23"/>
      <c r="AB2573" s="23"/>
      <c r="AC2573" s="24" t="s">
        <v>11</v>
      </c>
      <c r="AD2573" s="20"/>
      <c r="AE2573" s="20"/>
      <c r="AF2573" s="20"/>
      <c r="AG2573" s="20"/>
      <c r="AH2573" s="23"/>
      <c r="AI2573" s="24" t="s">
        <v>12</v>
      </c>
      <c r="AJ2573" s="23"/>
      <c r="AK2573" s="23"/>
      <c r="AL2573" s="20"/>
      <c r="AM2573" s="24" t="s">
        <v>21</v>
      </c>
      <c r="AN2573" s="20"/>
      <c r="AO2573" s="23"/>
      <c r="AP2573" s="23"/>
      <c r="AQ2573" s="23"/>
      <c r="AR2573" s="23"/>
      <c r="AS2573" s="24" t="s">
        <v>87</v>
      </c>
      <c r="AT2573" s="23"/>
      <c r="AU2573" s="23"/>
      <c r="AV2573" s="23"/>
      <c r="AW2573" s="24" t="s">
        <v>22</v>
      </c>
      <c r="AX2573" s="20"/>
      <c r="AY2573" s="20"/>
      <c r="AZ2573" s="20"/>
      <c r="BA2573" s="20"/>
      <c r="BB2573" s="23"/>
      <c r="BC2573" s="24" t="s">
        <v>13</v>
      </c>
      <c r="BD2573" s="23"/>
      <c r="BE2573" s="23"/>
      <c r="BF2573" s="23"/>
      <c r="BG2573" s="24" t="s">
        <v>23</v>
      </c>
      <c r="BH2573" s="20"/>
      <c r="BI2573" s="23"/>
      <c r="BJ2573" s="23"/>
      <c r="BK2573" s="23"/>
      <c r="BL2573" s="23"/>
      <c r="BM2573" s="24" t="s">
        <v>24</v>
      </c>
      <c r="BN2573" s="23"/>
      <c r="BO2573" s="23"/>
      <c r="BP2573" s="23"/>
      <c r="BQ2573" s="24" t="s">
        <v>22</v>
      </c>
      <c r="BR2573" s="20"/>
      <c r="BS2573" s="20"/>
      <c r="BT2573" s="20"/>
      <c r="BU2573" s="20"/>
      <c r="BV2573" s="23"/>
      <c r="BW2573" s="24" t="s">
        <v>25</v>
      </c>
      <c r="BX2573" s="23"/>
      <c r="BY2573" s="23"/>
      <c r="BZ2573" s="23"/>
      <c r="CA2573" s="24" t="s">
        <v>23</v>
      </c>
      <c r="CB2573" s="20"/>
      <c r="CC2573" s="23"/>
      <c r="CD2573" s="23"/>
      <c r="CE2573" s="23"/>
      <c r="CF2573" s="23"/>
      <c r="CG2573" s="24" t="s">
        <v>88</v>
      </c>
      <c r="CH2573" s="23"/>
      <c r="CI2573" s="23"/>
      <c r="CJ2573" s="23"/>
      <c r="CK2573" s="24" t="s">
        <v>155</v>
      </c>
      <c r="CL2573" s="24"/>
      <c r="CM2573" s="23"/>
      <c r="CN2573" s="23"/>
      <c r="CO2573" s="23"/>
      <c r="CP2573" s="23"/>
      <c r="CQ2573" s="24" t="s">
        <v>89</v>
      </c>
      <c r="CR2573" s="23"/>
      <c r="CS2573" s="23"/>
    </row>
    <row r="2574" spans="1:101" ht="18" customHeight="1" thickBot="1">
      <c r="A2574" s="23"/>
      <c r="B2574" s="33"/>
      <c r="C2574" s="23"/>
      <c r="D2574" s="7" t="s">
        <v>99</v>
      </c>
      <c r="E2574" s="8"/>
      <c r="F2574" s="8" t="s">
        <v>100</v>
      </c>
      <c r="G2574" s="9"/>
      <c r="H2574" s="10"/>
      <c r="I2574" s="7" t="s">
        <v>103</v>
      </c>
      <c r="J2574" s="8"/>
      <c r="K2574" s="8" t="s">
        <v>104</v>
      </c>
      <c r="L2574" s="9"/>
      <c r="M2574" s="23"/>
      <c r="N2574" s="194" t="s">
        <v>74</v>
      </c>
      <c r="O2574" s="195"/>
      <c r="P2574" s="196" t="s">
        <v>75</v>
      </c>
      <c r="Q2574" s="197"/>
      <c r="R2574" s="23"/>
      <c r="S2574" s="7" t="s">
        <v>2</v>
      </c>
      <c r="T2574" s="8"/>
      <c r="U2574" s="8" t="s">
        <v>3</v>
      </c>
      <c r="V2574" s="9"/>
      <c r="W2574" s="20"/>
      <c r="X2574" s="194" t="s">
        <v>108</v>
      </c>
      <c r="Y2574" s="195"/>
      <c r="Z2574" s="196" t="s">
        <v>109</v>
      </c>
      <c r="AA2574" s="197"/>
      <c r="AB2574" s="20"/>
      <c r="AC2574" s="7" t="s">
        <v>107</v>
      </c>
      <c r="AD2574" s="8"/>
      <c r="AE2574" s="8" t="s">
        <v>14</v>
      </c>
      <c r="AF2574" s="9"/>
      <c r="AG2574" s="20"/>
      <c r="AH2574" s="194" t="s">
        <v>112</v>
      </c>
      <c r="AI2574" s="195"/>
      <c r="AJ2574" s="196" t="s">
        <v>113</v>
      </c>
      <c r="AK2574" s="197"/>
      <c r="AL2574" s="20"/>
      <c r="AM2574" s="106" t="s">
        <v>135</v>
      </c>
      <c r="AN2574" s="107"/>
      <c r="AO2574" s="107" t="s">
        <v>136</v>
      </c>
      <c r="AP2574" s="108"/>
      <c r="AQ2574" s="23"/>
      <c r="AR2574" s="194" t="s">
        <v>116</v>
      </c>
      <c r="AS2574" s="195"/>
      <c r="AT2574" s="196" t="s">
        <v>0</v>
      </c>
      <c r="AU2574" s="197"/>
      <c r="AV2574" s="36"/>
      <c r="AW2574" s="7" t="s">
        <v>139</v>
      </c>
      <c r="AX2574" s="8"/>
      <c r="AY2574" s="8" t="s">
        <v>140</v>
      </c>
      <c r="AZ2574" s="9"/>
      <c r="BA2574" s="20"/>
      <c r="BB2574" s="194" t="s">
        <v>119</v>
      </c>
      <c r="BC2574" s="195"/>
      <c r="BD2574" s="196" t="s">
        <v>120</v>
      </c>
      <c r="BE2574" s="197"/>
      <c r="BF2574" s="36"/>
      <c r="BG2574" s="190" t="s">
        <v>143</v>
      </c>
      <c r="BH2574" s="191"/>
      <c r="BI2574" s="192" t="s">
        <v>144</v>
      </c>
      <c r="BJ2574" s="193"/>
      <c r="BK2574" s="36"/>
      <c r="BL2574" s="194" t="s">
        <v>123</v>
      </c>
      <c r="BM2574" s="195"/>
      <c r="BN2574" s="196" t="s">
        <v>124</v>
      </c>
      <c r="BO2574" s="197"/>
      <c r="BP2574" s="36"/>
      <c r="BQ2574" s="7" t="s">
        <v>147</v>
      </c>
      <c r="BR2574" s="8"/>
      <c r="BS2574" s="8" t="s">
        <v>148</v>
      </c>
      <c r="BT2574" s="9"/>
      <c r="BU2574" s="20"/>
      <c r="BV2574" s="194" t="s">
        <v>127</v>
      </c>
      <c r="BW2574" s="195"/>
      <c r="BX2574" s="196" t="s">
        <v>128</v>
      </c>
      <c r="BY2574" s="197"/>
      <c r="BZ2574" s="36"/>
      <c r="CA2574" s="7" t="s">
        <v>151</v>
      </c>
      <c r="CB2574" s="8"/>
      <c r="CC2574" s="8" t="s">
        <v>152</v>
      </c>
      <c r="CD2574" s="9"/>
      <c r="CE2574" s="36"/>
      <c r="CF2574" s="194" t="s">
        <v>131</v>
      </c>
      <c r="CG2574" s="195"/>
      <c r="CH2574" s="196" t="s">
        <v>132</v>
      </c>
      <c r="CI2574" s="197"/>
      <c r="CJ2574" s="23"/>
      <c r="CK2574" s="7" t="s">
        <v>156</v>
      </c>
      <c r="CL2574" s="8"/>
      <c r="CM2574" s="8" t="s">
        <v>157</v>
      </c>
      <c r="CN2574" s="9"/>
      <c r="CO2574" s="23"/>
      <c r="CP2574" s="194" t="s">
        <v>160</v>
      </c>
      <c r="CQ2574" s="195"/>
      <c r="CR2574" s="196" t="s">
        <v>132</v>
      </c>
      <c r="CS2574" s="197"/>
      <c r="CU2574" s="26" t="s">
        <v>15</v>
      </c>
      <c r="CW2574" s="52" t="s">
        <v>46</v>
      </c>
    </row>
    <row r="2575" spans="1:101" ht="18" customHeight="1" thickTop="1" thickBot="1">
      <c r="B2575" s="34">
        <v>9.8999999999999897</v>
      </c>
      <c r="D2575" s="11">
        <v>1</v>
      </c>
      <c r="E2575" s="12">
        <v>0</v>
      </c>
      <c r="F2575" s="13">
        <v>0</v>
      </c>
      <c r="G2575" s="14">
        <v>0</v>
      </c>
      <c r="H2575" s="10"/>
      <c r="I2575" s="11">
        <v>1</v>
      </c>
      <c r="J2575" s="12">
        <v>0</v>
      </c>
      <c r="K2575" s="13">
        <v>0</v>
      </c>
      <c r="L2575" s="40">
        <f t="shared" ref="L2575" si="27388">$B2575*$J$4</f>
        <v>14.127695999999986</v>
      </c>
      <c r="N2575" s="1">
        <f t="shared" ref="N2575" si="27389">D2575*I2575+F2575*I2578-E2575*J2575-G2575*J2578</f>
        <v>1</v>
      </c>
      <c r="O2575" s="4">
        <f t="shared" ref="O2575" si="27390">(D2575*J2575+E2575*I2575+F2575*J2578+G2575*I2578)</f>
        <v>0</v>
      </c>
      <c r="P2575" s="2">
        <f t="shared" ref="P2575" si="27391">D2575*K2575+F2575*K2578-E2575*L2575-G2575*L2578</f>
        <v>0</v>
      </c>
      <c r="Q2575" s="3">
        <f t="shared" ref="Q2575" si="27392">(D2575*L2575+E2575*K2575+F2575*L2578+G2575*K2578)</f>
        <v>14.127695999999986</v>
      </c>
      <c r="S2575" s="11">
        <v>1</v>
      </c>
      <c r="T2575" s="12">
        <v>0</v>
      </c>
      <c r="U2575" s="13">
        <v>0</v>
      </c>
      <c r="V2575" s="13">
        <v>0</v>
      </c>
      <c r="W2575" s="20"/>
      <c r="X2575" s="1">
        <f t="shared" ref="X2575" si="27393">N2575*S2575+P2575*S2578-O2575*T2575-Q2575*T2578</f>
        <v>-251.38213429299151</v>
      </c>
      <c r="Y2575" s="4">
        <f t="shared" ref="Y2575" si="27394">(N2575*T2575+O2575*S2575+P2575*T2578+Q2575*S2578)</f>
        <v>0</v>
      </c>
      <c r="Z2575" s="2">
        <f t="shared" ref="Z2575" si="27395">N2575*U2575+P2575*U2578-O2575*V2575-Q2575*V2578</f>
        <v>0</v>
      </c>
      <c r="AA2575" s="3">
        <f t="shared" ref="AA2575" si="27396">(N2575*V2575+O2575*U2575+P2575*V2578+Q2575*U2578)</f>
        <v>14.127695999999986</v>
      </c>
      <c r="AB2575" s="20"/>
      <c r="AC2575" s="11">
        <v>1</v>
      </c>
      <c r="AD2575" s="12">
        <v>0</v>
      </c>
      <c r="AE2575" s="13">
        <v>0</v>
      </c>
      <c r="AF2575" s="40">
        <f t="shared" ref="AF2575" si="27397">$B2575*$AD$4</f>
        <v>16.953650999999983</v>
      </c>
      <c r="AG2575" s="20"/>
      <c r="AH2575" s="1">
        <f t="shared" ref="AH2575" si="27398">X2575*AC2575+Z2575*AC2578-Y2575*AD2575-AA2575*AD2578</f>
        <v>-251.38213429299151</v>
      </c>
      <c r="AI2575" s="4">
        <f t="shared" ref="AI2575" si="27399">(X2575*AD2575+Y2575*AC2575+Z2575*AD2578+AA2575*AC2578)</f>
        <v>0</v>
      </c>
      <c r="AJ2575" s="2">
        <f t="shared" ref="AJ2575" si="27400">X2575*AE2575+Z2575*AE2578-Y2575*AF2575-AA2575*AF2578</f>
        <v>0</v>
      </c>
      <c r="AK2575" s="3">
        <f t="shared" ref="AK2575" si="27401">(X2575*AF2575+Y2575*AE2575+Z2575*AF2578+AA2575*AE2578)</f>
        <v>-4247.7172764385059</v>
      </c>
      <c r="AL2575" s="20"/>
      <c r="AM2575" s="11">
        <v>1</v>
      </c>
      <c r="AN2575" s="12">
        <v>0</v>
      </c>
      <c r="AO2575" s="13">
        <v>0</v>
      </c>
      <c r="AP2575" s="14">
        <v>0</v>
      </c>
      <c r="AR2575" s="1">
        <f t="shared" ref="AR2575" si="27402">AH2575*AM2575+AJ2575*AM2578-AI2575*AN2575-AK2575*AN2578</f>
        <v>79890.401665486846</v>
      </c>
      <c r="AS2575" s="4">
        <f t="shared" ref="AS2575" si="27403">(AH2575*AN2575+AI2575*AM2575+AJ2575*AN2578+AK2575*AM2578)</f>
        <v>0</v>
      </c>
      <c r="AT2575" s="2">
        <f t="shared" ref="AT2575" si="27404">AH2575*AO2575+AJ2575*AO2578-AI2575*AP2575-AK2575*AP2578</f>
        <v>0</v>
      </c>
      <c r="AU2575" s="3">
        <f t="shared" ref="AU2575" si="27405">(AH2575*AP2575+AI2575*AO2575+AJ2575*AP2578+AK2575*AO2578)</f>
        <v>-4247.7172764385059</v>
      </c>
      <c r="AV2575" s="20"/>
      <c r="AW2575" s="11">
        <v>1</v>
      </c>
      <c r="AX2575" s="12">
        <v>0</v>
      </c>
      <c r="AY2575" s="13">
        <v>0</v>
      </c>
      <c r="AZ2575" s="40">
        <f t="shared" ref="AZ2575" si="27406">$B2575*$AX$4</f>
        <v>16.953650999999983</v>
      </c>
      <c r="BA2575" s="20"/>
      <c r="BB2575" s="1">
        <f t="shared" ref="BB2575" si="27407">AR2575*AW2575+AT2575*AW2578-AS2575*AX2575-AU2575*AX2578</f>
        <v>79890.401665486846</v>
      </c>
      <c r="BC2575" s="4">
        <f t="shared" ref="BC2575" si="27408">(AR2575*AX2575+AS2575*AW2575+AT2575*AX2578+AU2575*AW2578)</f>
        <v>0</v>
      </c>
      <c r="BD2575" s="2">
        <f t="shared" ref="BD2575" si="27409">AR2575*AY2575+AT2575*AY2578-AS2575*AZ2575-AU2575*AZ2578</f>
        <v>0</v>
      </c>
      <c r="BE2575" s="3">
        <f t="shared" ref="BE2575" si="27410">(AR2575*AZ2575+AS2575*AY2575+AT2575*AZ2578+AU2575*AY2578)</f>
        <v>1350186.2708100427</v>
      </c>
      <c r="BF2575" s="20"/>
      <c r="BG2575" s="11">
        <v>1</v>
      </c>
      <c r="BH2575" s="12">
        <v>0</v>
      </c>
      <c r="BI2575" s="13">
        <v>0</v>
      </c>
      <c r="BJ2575" s="14">
        <v>0</v>
      </c>
      <c r="BK2575" s="20"/>
      <c r="BL2575" s="1">
        <f t="shared" ref="BL2575" si="27411">BB2575*BG2575+BD2575*BG2578-BC2575*BH2575-BE2575*BH2578</f>
        <v>-24040312.405652419</v>
      </c>
      <c r="BM2575" s="4">
        <f t="shared" ref="BM2575" si="27412">(BB2575*BH2575+BC2575*BG2575+BD2575*BH2578+BE2575*BG2578)</f>
        <v>0</v>
      </c>
      <c r="BN2575" s="2">
        <f t="shared" ref="BN2575" si="27413">BB2575*BI2575+BD2575*BI2578-BC2575*BJ2575-BE2575*BJ2578</f>
        <v>0</v>
      </c>
      <c r="BO2575" s="3">
        <f t="shared" ref="BO2575" si="27414">(BB2575*BJ2575+BC2575*BI2575+BD2575*BJ2578+BE2575*BI2578)</f>
        <v>1350186.2708100427</v>
      </c>
      <c r="BP2575" s="20"/>
      <c r="BQ2575" s="11">
        <v>1</v>
      </c>
      <c r="BR2575" s="12">
        <v>0</v>
      </c>
      <c r="BS2575" s="13">
        <v>0</v>
      </c>
      <c r="BT2575" s="40">
        <f t="shared" ref="BT2575" si="27415">$B2575*BR$4</f>
        <v>14.127695999999986</v>
      </c>
      <c r="BU2575" s="20"/>
      <c r="BV2575" s="1">
        <f t="shared" ref="BV2575" si="27416">BL2575*BQ2575+BN2575*BQ2578-BM2575*BR2575-BO2575*BR2578</f>
        <v>-24040312.405652419</v>
      </c>
      <c r="BW2575" s="4">
        <f t="shared" ref="BW2575" si="27417">(BL2575*BR2575+BM2575*BQ2575+BN2575*BR2578+BO2575*BQ2578)</f>
        <v>0</v>
      </c>
      <c r="BX2575" s="2">
        <f t="shared" ref="BX2575" si="27418">BL2575*BS2575+BN2575*BS2578-BM2575*BT2575-BO2575*BT2578</f>
        <v>0</v>
      </c>
      <c r="BY2575" s="3">
        <f t="shared" ref="BY2575" si="27419">(BL2575*BT2575+BM2575*BS2575+BN2575*BT2578+BO2575*BS2578)</f>
        <v>-338284039.14127564</v>
      </c>
      <c r="BZ2575" s="20"/>
      <c r="CA2575" s="11">
        <v>1</v>
      </c>
      <c r="CB2575" s="12">
        <v>0</v>
      </c>
      <c r="CC2575" s="13">
        <v>0</v>
      </c>
      <c r="CD2575" s="14">
        <v>0</v>
      </c>
      <c r="CE2575" s="20"/>
      <c r="CF2575" s="1">
        <f t="shared" ref="CF2575" si="27420">BV2575*CA2575+BX2575*CA2578-BW2575*CB2575-BY2575*CB2578</f>
        <v>2703662971.1722279</v>
      </c>
      <c r="CG2575" s="4">
        <f t="shared" ref="CG2575" si="27421">(BV2575*CB2575+BW2575*CA2575+BX2575*CB2578+BY2575*CA2578)</f>
        <v>0</v>
      </c>
      <c r="CH2575" s="2">
        <f t="shared" ref="CH2575" si="27422">BV2575*CC2575+BX2575*CC2578-BW2575*CD2575-BY2575*CD2578</f>
        <v>0</v>
      </c>
      <c r="CI2575" s="3">
        <f t="shared" ref="CI2575" si="27423">(BV2575*CD2575+BW2575*CC2575+BX2575*CD2578+BY2575*CC2578)</f>
        <v>-338284039.14127564</v>
      </c>
      <c r="CJ2575" s="28"/>
      <c r="CK2575" s="11">
        <v>1</v>
      </c>
      <c r="CL2575" s="12">
        <v>0</v>
      </c>
      <c r="CM2575" s="13">
        <v>0</v>
      </c>
      <c r="CN2575" s="14">
        <v>0</v>
      </c>
      <c r="CP2575" s="1">
        <f t="shared" ref="CP2575" si="27424">CF2575*CK2575+CH2575*CK2578-CG2575*CL2575-CI2575*CL2578</f>
        <v>2703662971.1722279</v>
      </c>
      <c r="CQ2575" s="4">
        <f t="shared" ref="CQ2575" si="27425">(CF2575*CL2575+CG2575*CK2575+CH2575*CL2578+CI2575*CK2578)</f>
        <v>-338284039.14127564</v>
      </c>
      <c r="CR2575" s="2">
        <f t="shared" ref="CR2575" si="27426">CF2575*CM2575+CH2575*CM2578-CG2575*CN2575-CI2575*CN2578</f>
        <v>0</v>
      </c>
      <c r="CS2575" s="3">
        <f t="shared" ref="CS2575" si="27427">(CF2575*CN2575+CG2575*CM2575+CH2575*CN2578+CI2575*CM2578)</f>
        <v>-338284039.14127564</v>
      </c>
      <c r="CU2575" s="29">
        <f t="shared" ref="CU2575" si="27428">20*LOG(((1+$CL$4)/$CL$4)/((CP2575+CP2578)^2+(CQ2575+CQ2578)^2)^0.5)</f>
        <v>-200.80679776841191</v>
      </c>
      <c r="CW2575" s="53">
        <f t="shared" ref="CW2575" si="27429">((CP2575^2+CQ2575^2)^0.5)/((CP2578^2+CQ2578^2)^0.5)</f>
        <v>0.12512063920252817</v>
      </c>
    </row>
    <row r="2576" spans="1:101" ht="18" customHeight="1" thickBot="1">
      <c r="D2576" s="11"/>
      <c r="E2576" s="13"/>
      <c r="F2576" s="13"/>
      <c r="G2576" s="15"/>
      <c r="H2576" s="10"/>
      <c r="I2576" s="11"/>
      <c r="J2576" s="13"/>
      <c r="K2576" s="13"/>
      <c r="L2576" s="15"/>
      <c r="N2576" s="5"/>
      <c r="Q2576" s="6"/>
      <c r="S2576" s="11"/>
      <c r="T2576" s="13"/>
      <c r="U2576" s="13"/>
      <c r="V2576" s="15"/>
      <c r="W2576" s="20"/>
      <c r="X2576" s="5"/>
      <c r="AA2576" s="6"/>
      <c r="AB2576" s="20"/>
      <c r="AC2576" s="11"/>
      <c r="AD2576" s="13"/>
      <c r="AE2576" s="13"/>
      <c r="AF2576" s="15"/>
      <c r="AG2576" s="20"/>
      <c r="AH2576" s="5"/>
      <c r="AK2576" s="6"/>
      <c r="AL2576" s="20"/>
      <c r="AM2576" s="11"/>
      <c r="AN2576" s="13"/>
      <c r="AO2576" s="13"/>
      <c r="AP2576" s="15"/>
      <c r="AR2576" s="5"/>
      <c r="AU2576" s="6"/>
      <c r="AW2576" s="11"/>
      <c r="AX2576" s="13"/>
      <c r="AY2576" s="13"/>
      <c r="AZ2576" s="15"/>
      <c r="BA2576" s="20"/>
      <c r="BB2576" s="5"/>
      <c r="BE2576" s="6"/>
      <c r="BG2576" s="11"/>
      <c r="BH2576" s="13"/>
      <c r="BI2576" s="13"/>
      <c r="BJ2576" s="15"/>
      <c r="BL2576" s="5"/>
      <c r="BO2576" s="6"/>
      <c r="BQ2576" s="11"/>
      <c r="BR2576" s="13"/>
      <c r="BS2576" s="13"/>
      <c r="BT2576" s="15"/>
      <c r="BU2576" s="20"/>
      <c r="BV2576" s="5"/>
      <c r="BY2576" s="6"/>
      <c r="CA2576" s="11"/>
      <c r="CB2576" s="13"/>
      <c r="CC2576" s="13"/>
      <c r="CD2576" s="15"/>
      <c r="CF2576" s="5"/>
      <c r="CI2576" s="6"/>
      <c r="CK2576" s="11"/>
      <c r="CL2576" s="13"/>
      <c r="CM2576" s="13"/>
      <c r="CN2576" s="15"/>
      <c r="CP2576" s="5"/>
      <c r="CS2576" s="6"/>
      <c r="CW2576" s="54"/>
    </row>
    <row r="2577" spans="1:101" ht="18" customHeight="1" thickBot="1">
      <c r="D2577" s="11" t="s">
        <v>101</v>
      </c>
      <c r="E2577" s="13"/>
      <c r="F2577" s="13" t="s">
        <v>102</v>
      </c>
      <c r="G2577" s="15"/>
      <c r="H2577" s="10"/>
      <c r="I2577" s="11" t="s">
        <v>106</v>
      </c>
      <c r="J2577" s="13"/>
      <c r="K2577" s="13" t="s">
        <v>105</v>
      </c>
      <c r="L2577" s="15"/>
      <c r="N2577" s="194" t="s">
        <v>16</v>
      </c>
      <c r="O2577" s="195"/>
      <c r="P2577" s="196" t="s">
        <v>17</v>
      </c>
      <c r="Q2577" s="197"/>
      <c r="S2577" s="11" t="s">
        <v>4</v>
      </c>
      <c r="T2577" s="13"/>
      <c r="U2577" s="13" t="s">
        <v>5</v>
      </c>
      <c r="V2577" s="15"/>
      <c r="W2577" s="20"/>
      <c r="X2577" s="194" t="s">
        <v>111</v>
      </c>
      <c r="Y2577" s="195"/>
      <c r="Z2577" s="196" t="s">
        <v>110</v>
      </c>
      <c r="AA2577" s="197"/>
      <c r="AB2577" s="20"/>
      <c r="AC2577" s="11" t="s">
        <v>18</v>
      </c>
      <c r="AD2577" s="13"/>
      <c r="AE2577" s="13" t="s">
        <v>19</v>
      </c>
      <c r="AF2577" s="15"/>
      <c r="AG2577" s="20"/>
      <c r="AH2577" s="194" t="s">
        <v>114</v>
      </c>
      <c r="AI2577" s="195"/>
      <c r="AJ2577" s="196" t="s">
        <v>115</v>
      </c>
      <c r="AK2577" s="197"/>
      <c r="AL2577" s="20"/>
      <c r="AM2577" s="11" t="s">
        <v>138</v>
      </c>
      <c r="AN2577" s="13"/>
      <c r="AO2577" s="13" t="s">
        <v>137</v>
      </c>
      <c r="AP2577" s="15"/>
      <c r="AR2577" s="194" t="s">
        <v>117</v>
      </c>
      <c r="AS2577" s="195"/>
      <c r="AT2577" s="196" t="s">
        <v>118</v>
      </c>
      <c r="AU2577" s="197"/>
      <c r="AV2577" s="36"/>
      <c r="AW2577" s="11" t="s">
        <v>142</v>
      </c>
      <c r="AX2577" s="13"/>
      <c r="AY2577" s="13" t="s">
        <v>141</v>
      </c>
      <c r="AZ2577" s="15"/>
      <c r="BA2577" s="20"/>
      <c r="BB2577" s="194" t="s">
        <v>122</v>
      </c>
      <c r="BC2577" s="195"/>
      <c r="BD2577" s="196" t="s">
        <v>121</v>
      </c>
      <c r="BE2577" s="197"/>
      <c r="BF2577" s="36"/>
      <c r="BG2577" s="11" t="s">
        <v>145</v>
      </c>
      <c r="BH2577" s="13"/>
      <c r="BI2577" s="13" t="s">
        <v>146</v>
      </c>
      <c r="BJ2577" s="15"/>
      <c r="BK2577" s="36"/>
      <c r="BL2577" s="194" t="s">
        <v>125</v>
      </c>
      <c r="BM2577" s="195"/>
      <c r="BN2577" s="196" t="s">
        <v>126</v>
      </c>
      <c r="BO2577" s="197"/>
      <c r="BP2577" s="36"/>
      <c r="BQ2577" s="11" t="s">
        <v>150</v>
      </c>
      <c r="BR2577" s="13"/>
      <c r="BS2577" s="13" t="s">
        <v>149</v>
      </c>
      <c r="BT2577" s="15"/>
      <c r="BU2577" s="20"/>
      <c r="BV2577" s="194" t="s">
        <v>129</v>
      </c>
      <c r="BW2577" s="195"/>
      <c r="BX2577" s="196" t="s">
        <v>130</v>
      </c>
      <c r="BY2577" s="197"/>
      <c r="BZ2577" s="36"/>
      <c r="CA2577" s="11" t="s">
        <v>154</v>
      </c>
      <c r="CB2577" s="13"/>
      <c r="CC2577" s="13" t="s">
        <v>153</v>
      </c>
      <c r="CD2577" s="15"/>
      <c r="CE2577" s="36"/>
      <c r="CF2577" s="194" t="s">
        <v>134</v>
      </c>
      <c r="CG2577" s="195"/>
      <c r="CH2577" s="196" t="s">
        <v>133</v>
      </c>
      <c r="CI2577" s="197"/>
      <c r="CK2577" s="11" t="s">
        <v>159</v>
      </c>
      <c r="CL2577" s="13"/>
      <c r="CM2577" s="13" t="s">
        <v>158</v>
      </c>
      <c r="CN2577" s="15"/>
      <c r="CP2577" s="109" t="s">
        <v>161</v>
      </c>
      <c r="CQ2577" s="110"/>
      <c r="CR2577" s="111" t="s">
        <v>162</v>
      </c>
      <c r="CS2577" s="112"/>
      <c r="CU2577" s="38" t="s">
        <v>29</v>
      </c>
      <c r="CW2577" s="55" t="s">
        <v>47</v>
      </c>
    </row>
    <row r="2578" spans="1:101" ht="18" customHeight="1" thickTop="1" thickBot="1">
      <c r="D2578" s="16">
        <v>0</v>
      </c>
      <c r="E2578" s="17">
        <f t="shared" ref="E2578" si="27430">$B2575*$E$4</f>
        <v>8.0633519999999912</v>
      </c>
      <c r="F2578" s="18">
        <v>1</v>
      </c>
      <c r="G2578" s="19">
        <v>0</v>
      </c>
      <c r="H2578" s="10"/>
      <c r="I2578" s="16">
        <v>0</v>
      </c>
      <c r="J2578" s="17">
        <v>0</v>
      </c>
      <c r="K2578" s="18">
        <v>1</v>
      </c>
      <c r="L2578" s="19">
        <v>0</v>
      </c>
      <c r="N2578" s="1">
        <f t="shared" ref="N2578" si="27431">D2578*I2575+F2578*I2578-E2578*J2575-G2578*J2578</f>
        <v>0</v>
      </c>
      <c r="O2578" s="4">
        <f t="shared" ref="O2578" si="27432">(D2578*J2575+E2578*I2575+F2578*J2578+G2578*I2578)</f>
        <v>8.0633519999999912</v>
      </c>
      <c r="P2578" s="2">
        <f t="shared" ref="P2578" si="27433">D2578*K2575+F2578*K2578-E2578*L2575-G2578*L2578</f>
        <v>-112.91658579699177</v>
      </c>
      <c r="Q2578" s="3">
        <f t="shared" ref="Q2578" si="27434">(D2578*L2575+E2578*K2575+F2578*L2578+G2578*K2578)</f>
        <v>0</v>
      </c>
      <c r="S2578" s="16">
        <v>0</v>
      </c>
      <c r="T2578" s="17">
        <f t="shared" ref="T2578" si="27435">$B2575*$T$4</f>
        <v>17.864351999999982</v>
      </c>
      <c r="U2578" s="18">
        <v>1</v>
      </c>
      <c r="V2578" s="19">
        <v>0</v>
      </c>
      <c r="W2578" s="20"/>
      <c r="X2578" s="1">
        <f t="shared" ref="X2578" si="27436">N2578*S2575+P2578*S2578-O2578*T2575-Q2578*T2578</f>
        <v>0</v>
      </c>
      <c r="Y2578" s="4">
        <f t="shared" ref="Y2578" si="27437">(N2578*T2575+O2578*S2575+P2578*T2578+Q2578*S2578)</f>
        <v>-2009.1182833156597</v>
      </c>
      <c r="Z2578" s="2">
        <f t="shared" ref="Z2578" si="27438">N2578*U2575+P2578*U2578-O2578*V2575-Q2578*V2578</f>
        <v>-112.91658579699177</v>
      </c>
      <c r="AA2578" s="3">
        <f t="shared" ref="AA2578" si="27439">(N2578*V2575+O2578*U2575+P2578*V2578+Q2578*U2578)</f>
        <v>0</v>
      </c>
      <c r="AB2578" s="20"/>
      <c r="AC2578" s="16">
        <v>0</v>
      </c>
      <c r="AD2578" s="17">
        <v>0</v>
      </c>
      <c r="AE2578" s="18">
        <v>1</v>
      </c>
      <c r="AF2578" s="19">
        <v>0</v>
      </c>
      <c r="AG2578" s="20"/>
      <c r="AH2578" s="1">
        <f t="shared" ref="AH2578" si="27440">X2578*AC2575+Z2578*AC2578-Y2578*AD2575-AA2578*AD2578</f>
        <v>0</v>
      </c>
      <c r="AI2578" s="4">
        <f t="shared" ref="AI2578" si="27441">(X2578*AD2575+Y2578*AC2575+Z2578*AD2578+AA2578*AC2578)</f>
        <v>-2009.1182833156597</v>
      </c>
      <c r="AJ2578" s="2">
        <f t="shared" ref="AJ2578" si="27442">X2578*AE2575+Z2578*AE2578-Y2578*AF2575-AA2578*AF2578</f>
        <v>33948.973607255793</v>
      </c>
      <c r="AK2578" s="3">
        <f t="shared" ref="AK2578" si="27443">(X2578*AF2575+Y2578*AE2575+Z2578*AF2578+AA2578*AE2578)</f>
        <v>0</v>
      </c>
      <c r="AL2578" s="20"/>
      <c r="AM2578" s="16">
        <v>0</v>
      </c>
      <c r="AN2578" s="17">
        <f t="shared" ref="AN2578" si="27444">$B2575*$AN$4</f>
        <v>18.867023999999979</v>
      </c>
      <c r="AO2578" s="18">
        <v>1</v>
      </c>
      <c r="AP2578" s="19">
        <v>0</v>
      </c>
      <c r="AR2578" s="1">
        <f t="shared" ref="AR2578" si="27445">AH2578*AM2575+AJ2578*AM2578-AI2578*AN2575-AK2578*AN2578</f>
        <v>0</v>
      </c>
      <c r="AS2578" s="4">
        <f t="shared" ref="AS2578" si="27446">(AH2578*AN2575+AI2578*AM2575+AJ2578*AN2578+AK2578*AM2578)</f>
        <v>638506.98154014524</v>
      </c>
      <c r="AT2578" s="2">
        <f t="shared" ref="AT2578" si="27447">AH2578*AO2575+AJ2578*AO2578-AI2578*AP2575-AK2578*AP2578</f>
        <v>33948.973607255793</v>
      </c>
      <c r="AU2578" s="3">
        <f t="shared" ref="AU2578" si="27448">(AH2578*AP2575+AI2578*AO2575+AJ2578*AP2578+AK2578*AO2578)</f>
        <v>0</v>
      </c>
      <c r="AV2578" s="20"/>
      <c r="AW2578" s="16">
        <v>0</v>
      </c>
      <c r="AX2578" s="17">
        <v>0</v>
      </c>
      <c r="AY2578" s="18">
        <v>1</v>
      </c>
      <c r="AZ2578" s="19">
        <v>0</v>
      </c>
      <c r="BA2578" s="20"/>
      <c r="BB2578" s="1">
        <f t="shared" ref="BB2578" si="27449">AR2578*AW2575+AT2578*AW2578-AS2578*AX2575-AU2578*AX2578</f>
        <v>0</v>
      </c>
      <c r="BC2578" s="4">
        <f t="shared" ref="BC2578" si="27450">(AR2578*AX2575+AS2578*AW2575+AT2578*AX2578+AU2578*AW2578)</f>
        <v>638506.98154014524</v>
      </c>
      <c r="BD2578" s="2">
        <f t="shared" ref="BD2578" si="27451">AR2578*AY2575+AT2578*AY2578-AS2578*AZ2575-AU2578*AZ2578</f>
        <v>-10791075.552487798</v>
      </c>
      <c r="BE2578" s="3">
        <f t="shared" ref="BE2578" si="27452">(AR2578*AZ2575+AS2578*AY2575+AT2578*AZ2578+AU2578*AY2578)</f>
        <v>0</v>
      </c>
      <c r="BF2578" s="20"/>
      <c r="BG2578" s="16">
        <v>0</v>
      </c>
      <c r="BH2578" s="17">
        <f t="shared" ref="BH2578" si="27453">$B2575*$BH$4</f>
        <v>17.864351999999982</v>
      </c>
      <c r="BI2578" s="18">
        <v>1</v>
      </c>
      <c r="BJ2578" s="19">
        <v>0</v>
      </c>
      <c r="BK2578" s="20"/>
      <c r="BL2578" s="1">
        <f t="shared" ref="BL2578" si="27454">BB2578*BG2575+BD2578*BG2578-BC2578*BH2575-BE2578*BH2578</f>
        <v>0</v>
      </c>
      <c r="BM2578" s="4">
        <f t="shared" ref="BM2578" si="27455">(BB2578*BH2575+BC2578*BG2575+BD2578*BH2578+BE2578*BG2578)</f>
        <v>-192137065.14669618</v>
      </c>
      <c r="BN2578" s="2">
        <f t="shared" ref="BN2578" si="27456">BB2578*BI2575+BD2578*BI2578-BC2578*BJ2575-BE2578*BJ2578</f>
        <v>-10791075.552487798</v>
      </c>
      <c r="BO2578" s="3">
        <f t="shared" ref="BO2578" si="27457">(BB2578*BJ2575+BC2578*BI2575+BD2578*BJ2578+BE2578*BI2578)</f>
        <v>0</v>
      </c>
      <c r="BP2578" s="20"/>
      <c r="BQ2578" s="16">
        <v>0</v>
      </c>
      <c r="BR2578" s="17">
        <v>0</v>
      </c>
      <c r="BS2578" s="18">
        <v>1</v>
      </c>
      <c r="BT2578" s="19">
        <v>0</v>
      </c>
      <c r="BU2578" s="20"/>
      <c r="BV2578" s="1">
        <f t="shared" ref="BV2578" si="27458">BL2578*BQ2575+BN2578*BQ2578-BM2578*BR2575-BO2578*BR2578</f>
        <v>0</v>
      </c>
      <c r="BW2578" s="4">
        <f t="shared" ref="BW2578" si="27459">(BL2578*BR2575+BM2578*BQ2575+BN2578*BR2578+BO2578*BQ2578)</f>
        <v>-192137065.14669618</v>
      </c>
      <c r="BX2578" s="2">
        <f t="shared" ref="BX2578" si="27460">BL2578*BS2575+BN2578*BS2578-BM2578*BT2575-BO2578*BT2578</f>
        <v>2703662971.1722283</v>
      </c>
      <c r="BY2578" s="3">
        <f t="shared" ref="BY2578" si="27461">(BL2578*BT2575+BM2578*BS2575+BN2578*BT2578+BO2578*BS2578)</f>
        <v>0</v>
      </c>
      <c r="BZ2578" s="20"/>
      <c r="CA2578" s="16">
        <v>0</v>
      </c>
      <c r="CB2578" s="17">
        <f t="shared" ref="CB2578" si="27462">$B2575*$CB$4</f>
        <v>8.0633519999999912</v>
      </c>
      <c r="CC2578" s="18">
        <v>1</v>
      </c>
      <c r="CD2578" s="19">
        <v>0</v>
      </c>
      <c r="CE2578" s="20"/>
      <c r="CF2578" s="1">
        <f t="shared" ref="CF2578" si="27463">BV2578*CA2575+BX2578*CA2578-BW2578*CB2575-BY2578*CB2578</f>
        <v>0</v>
      </c>
      <c r="CG2578" s="4">
        <f t="shared" ref="CG2578" si="27464">(BV2578*CB2575+BW2578*CA2575+BX2578*CB2578+BY2578*CA2578)</f>
        <v>21608449160.780807</v>
      </c>
      <c r="CH2578" s="2">
        <f t="shared" ref="CH2578" si="27465">BV2578*CC2575+BX2578*CC2578-BW2578*CD2575-BY2578*CD2578</f>
        <v>2703662971.1722283</v>
      </c>
      <c r="CI2578" s="3">
        <f t="shared" ref="CI2578" si="27466">(BV2578*CD2575+BW2578*CC2575+BX2578*CD2578+BY2578*CC2578)</f>
        <v>0</v>
      </c>
      <c r="CK2578" s="16">
        <f t="shared" ref="CK2578" si="27467">1/$CL$4</f>
        <v>1</v>
      </c>
      <c r="CL2578" s="17">
        <v>0</v>
      </c>
      <c r="CM2578" s="18">
        <v>1</v>
      </c>
      <c r="CN2578" s="19">
        <v>0</v>
      </c>
      <c r="CP2578" s="1">
        <f t="shared" ref="CP2578" si="27468">CF2578*CK2575+CH2578*CK2578-CG2578*CL2575-CI2578*CL2578</f>
        <v>2703662971.1722283</v>
      </c>
      <c r="CQ2578" s="4">
        <f t="shared" ref="CQ2578" si="27469">(CF2578*CL2575+CG2578*CK2575+CH2578*CL2578+CI2578*CK2578)</f>
        <v>21608449160.780807</v>
      </c>
      <c r="CR2578" s="2">
        <f t="shared" ref="CR2578" si="27470">CF2578*CM2575+CH2578*CM2578-CG2578*CN2575-CI2578*CN2578</f>
        <v>2703662971.1722283</v>
      </c>
      <c r="CS2578" s="3">
        <f t="shared" ref="CS2578" si="27471">(CF2578*CN2575+CG2578*CM2575+CH2578*CN2578+CI2578*CM2578)</f>
        <v>0</v>
      </c>
      <c r="CU2578" s="39">
        <f t="shared" ref="CU2578" si="27472">(180/PI())*ATAN(-1*(CQ2575/CP2575))</f>
        <v>7.131822024704646</v>
      </c>
      <c r="CW2578" s="56">
        <f t="shared" ref="CW2578" si="27473">20*LOG(((1-(10^(CU2575/20)^2)*(1-((1-CW2575)/(1+CW2575))^2))^0.5))</f>
        <v>0</v>
      </c>
    </row>
    <row r="2579" spans="1:101" ht="18" customHeight="1"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/>
      <c r="S2579" s="20"/>
      <c r="T2579" s="20"/>
      <c r="U2579" s="20"/>
      <c r="V2579" s="20"/>
      <c r="W2579" s="20"/>
      <c r="X2579" s="20"/>
      <c r="Y2579" s="20"/>
      <c r="Z2579" s="20"/>
      <c r="AA2579" s="20"/>
      <c r="AB2579" s="30"/>
      <c r="AC2579" s="20"/>
      <c r="AD2579" s="20"/>
      <c r="AE2579" s="20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</row>
    <row r="2580" spans="1:101" ht="18" customHeight="1"/>
    <row r="2581" spans="1:101" ht="18" customHeight="1" thickBot="1">
      <c r="A2581" s="23"/>
      <c r="B2581" s="23"/>
      <c r="C2581" s="23"/>
      <c r="D2581" s="20" t="s">
        <v>6</v>
      </c>
      <c r="E2581" s="20"/>
      <c r="F2581" s="20"/>
      <c r="G2581" s="20"/>
      <c r="H2581" s="20"/>
      <c r="I2581" s="20" t="s">
        <v>7</v>
      </c>
      <c r="J2581" s="20"/>
      <c r="K2581" s="20"/>
      <c r="L2581" s="20"/>
      <c r="M2581" s="23"/>
      <c r="N2581" s="23"/>
      <c r="O2581" s="24" t="s">
        <v>8</v>
      </c>
      <c r="P2581" s="23"/>
      <c r="Q2581" s="23"/>
      <c r="R2581" s="23"/>
      <c r="S2581" s="20"/>
      <c r="T2581" s="20" t="s">
        <v>9</v>
      </c>
      <c r="U2581" s="23"/>
      <c r="V2581" s="23"/>
      <c r="W2581" s="23"/>
      <c r="X2581" s="23"/>
      <c r="Y2581" s="24" t="s">
        <v>10</v>
      </c>
      <c r="Z2581" s="23"/>
      <c r="AA2581" s="23"/>
      <c r="AB2581" s="23"/>
      <c r="AC2581" s="24" t="s">
        <v>11</v>
      </c>
      <c r="AD2581" s="20"/>
      <c r="AE2581" s="20"/>
      <c r="AF2581" s="20"/>
      <c r="AG2581" s="20"/>
      <c r="AH2581" s="23"/>
      <c r="AI2581" s="24" t="s">
        <v>12</v>
      </c>
      <c r="AJ2581" s="23"/>
      <c r="AK2581" s="23"/>
      <c r="AL2581" s="20"/>
      <c r="AM2581" s="24" t="s">
        <v>21</v>
      </c>
      <c r="AN2581" s="20"/>
      <c r="AO2581" s="23"/>
      <c r="AP2581" s="23"/>
      <c r="AQ2581" s="23"/>
      <c r="AR2581" s="23"/>
      <c r="AS2581" s="24" t="s">
        <v>87</v>
      </c>
      <c r="AT2581" s="23"/>
      <c r="AU2581" s="23"/>
      <c r="AV2581" s="23"/>
      <c r="AW2581" s="24" t="s">
        <v>22</v>
      </c>
      <c r="AX2581" s="20"/>
      <c r="AY2581" s="20"/>
      <c r="AZ2581" s="20"/>
      <c r="BA2581" s="20"/>
      <c r="BB2581" s="23"/>
      <c r="BC2581" s="24" t="s">
        <v>13</v>
      </c>
      <c r="BD2581" s="23"/>
      <c r="BE2581" s="23"/>
      <c r="BF2581" s="23"/>
      <c r="BG2581" s="24" t="s">
        <v>23</v>
      </c>
      <c r="BH2581" s="20"/>
      <c r="BI2581" s="23"/>
      <c r="BJ2581" s="23"/>
      <c r="BK2581" s="23"/>
      <c r="BL2581" s="23"/>
      <c r="BM2581" s="24" t="s">
        <v>24</v>
      </c>
      <c r="BN2581" s="23"/>
      <c r="BO2581" s="23"/>
      <c r="BP2581" s="23"/>
      <c r="BQ2581" s="24" t="s">
        <v>22</v>
      </c>
      <c r="BR2581" s="20"/>
      <c r="BS2581" s="20"/>
      <c r="BT2581" s="20"/>
      <c r="BU2581" s="20"/>
      <c r="BV2581" s="23"/>
      <c r="BW2581" s="24" t="s">
        <v>25</v>
      </c>
      <c r="BX2581" s="23"/>
      <c r="BY2581" s="23"/>
      <c r="BZ2581" s="23"/>
      <c r="CA2581" s="24" t="s">
        <v>23</v>
      </c>
      <c r="CB2581" s="20"/>
      <c r="CC2581" s="23"/>
      <c r="CD2581" s="23"/>
      <c r="CE2581" s="23"/>
      <c r="CF2581" s="23"/>
      <c r="CG2581" s="24" t="s">
        <v>88</v>
      </c>
      <c r="CH2581" s="23"/>
      <c r="CI2581" s="23"/>
      <c r="CJ2581" s="23"/>
      <c r="CK2581" s="24" t="s">
        <v>155</v>
      </c>
      <c r="CL2581" s="24"/>
      <c r="CM2581" s="23"/>
      <c r="CN2581" s="23"/>
      <c r="CO2581" s="23"/>
      <c r="CP2581" s="23"/>
      <c r="CQ2581" s="24" t="s">
        <v>89</v>
      </c>
      <c r="CR2581" s="23"/>
      <c r="CS2581" s="23"/>
    </row>
    <row r="2582" spans="1:101" ht="18" customHeight="1" thickBot="1">
      <c r="A2582" s="23"/>
      <c r="B2582" s="33"/>
      <c r="C2582" s="23"/>
      <c r="D2582" s="7" t="s">
        <v>99</v>
      </c>
      <c r="E2582" s="8"/>
      <c r="F2582" s="8" t="s">
        <v>100</v>
      </c>
      <c r="G2582" s="9"/>
      <c r="H2582" s="10"/>
      <c r="I2582" s="7" t="s">
        <v>103</v>
      </c>
      <c r="J2582" s="8"/>
      <c r="K2582" s="8" t="s">
        <v>104</v>
      </c>
      <c r="L2582" s="9"/>
      <c r="M2582" s="23"/>
      <c r="N2582" s="194" t="s">
        <v>74</v>
      </c>
      <c r="O2582" s="195"/>
      <c r="P2582" s="196" t="s">
        <v>75</v>
      </c>
      <c r="Q2582" s="197"/>
      <c r="R2582" s="23"/>
      <c r="S2582" s="7" t="s">
        <v>2</v>
      </c>
      <c r="T2582" s="8"/>
      <c r="U2582" s="8" t="s">
        <v>3</v>
      </c>
      <c r="V2582" s="9"/>
      <c r="W2582" s="20"/>
      <c r="X2582" s="194" t="s">
        <v>108</v>
      </c>
      <c r="Y2582" s="195"/>
      <c r="Z2582" s="196" t="s">
        <v>109</v>
      </c>
      <c r="AA2582" s="197"/>
      <c r="AB2582" s="20"/>
      <c r="AC2582" s="7" t="s">
        <v>107</v>
      </c>
      <c r="AD2582" s="8"/>
      <c r="AE2582" s="8" t="s">
        <v>14</v>
      </c>
      <c r="AF2582" s="9"/>
      <c r="AG2582" s="20"/>
      <c r="AH2582" s="194" t="s">
        <v>112</v>
      </c>
      <c r="AI2582" s="195"/>
      <c r="AJ2582" s="196" t="s">
        <v>113</v>
      </c>
      <c r="AK2582" s="197"/>
      <c r="AL2582" s="20"/>
      <c r="AM2582" s="106" t="s">
        <v>135</v>
      </c>
      <c r="AN2582" s="107"/>
      <c r="AO2582" s="107" t="s">
        <v>136</v>
      </c>
      <c r="AP2582" s="108"/>
      <c r="AQ2582" s="23"/>
      <c r="AR2582" s="194" t="s">
        <v>116</v>
      </c>
      <c r="AS2582" s="195"/>
      <c r="AT2582" s="196" t="s">
        <v>0</v>
      </c>
      <c r="AU2582" s="197"/>
      <c r="AV2582" s="36"/>
      <c r="AW2582" s="7" t="s">
        <v>139</v>
      </c>
      <c r="AX2582" s="8"/>
      <c r="AY2582" s="8" t="s">
        <v>140</v>
      </c>
      <c r="AZ2582" s="9"/>
      <c r="BA2582" s="20"/>
      <c r="BB2582" s="194" t="s">
        <v>119</v>
      </c>
      <c r="BC2582" s="195"/>
      <c r="BD2582" s="196" t="s">
        <v>120</v>
      </c>
      <c r="BE2582" s="197"/>
      <c r="BF2582" s="36"/>
      <c r="BG2582" s="190" t="s">
        <v>143</v>
      </c>
      <c r="BH2582" s="191"/>
      <c r="BI2582" s="192" t="s">
        <v>144</v>
      </c>
      <c r="BJ2582" s="193"/>
      <c r="BK2582" s="36"/>
      <c r="BL2582" s="194" t="s">
        <v>123</v>
      </c>
      <c r="BM2582" s="195"/>
      <c r="BN2582" s="196" t="s">
        <v>124</v>
      </c>
      <c r="BO2582" s="197"/>
      <c r="BP2582" s="36"/>
      <c r="BQ2582" s="7" t="s">
        <v>147</v>
      </c>
      <c r="BR2582" s="8"/>
      <c r="BS2582" s="8" t="s">
        <v>148</v>
      </c>
      <c r="BT2582" s="9"/>
      <c r="BU2582" s="20"/>
      <c r="BV2582" s="194" t="s">
        <v>127</v>
      </c>
      <c r="BW2582" s="195"/>
      <c r="BX2582" s="196" t="s">
        <v>128</v>
      </c>
      <c r="BY2582" s="197"/>
      <c r="BZ2582" s="36"/>
      <c r="CA2582" s="7" t="s">
        <v>151</v>
      </c>
      <c r="CB2582" s="8"/>
      <c r="CC2582" s="8" t="s">
        <v>152</v>
      </c>
      <c r="CD2582" s="9"/>
      <c r="CE2582" s="36"/>
      <c r="CF2582" s="194" t="s">
        <v>131</v>
      </c>
      <c r="CG2582" s="195"/>
      <c r="CH2582" s="196" t="s">
        <v>132</v>
      </c>
      <c r="CI2582" s="197"/>
      <c r="CJ2582" s="23"/>
      <c r="CK2582" s="7" t="s">
        <v>156</v>
      </c>
      <c r="CL2582" s="8"/>
      <c r="CM2582" s="8" t="s">
        <v>157</v>
      </c>
      <c r="CN2582" s="9"/>
      <c r="CO2582" s="23"/>
      <c r="CP2582" s="194" t="s">
        <v>160</v>
      </c>
      <c r="CQ2582" s="195"/>
      <c r="CR2582" s="196" t="s">
        <v>132</v>
      </c>
      <c r="CS2582" s="197"/>
      <c r="CU2582" s="26" t="s">
        <v>15</v>
      </c>
      <c r="CW2582" s="52" t="s">
        <v>46</v>
      </c>
    </row>
    <row r="2583" spans="1:101" ht="18" customHeight="1" thickTop="1" thickBot="1">
      <c r="B2583" s="34">
        <v>9.9999999999999893</v>
      </c>
      <c r="D2583" s="11">
        <v>1</v>
      </c>
      <c r="E2583" s="12">
        <v>0</v>
      </c>
      <c r="F2583" s="13">
        <v>0</v>
      </c>
      <c r="G2583" s="14">
        <v>0</v>
      </c>
      <c r="H2583" s="10"/>
      <c r="I2583" s="11">
        <v>1</v>
      </c>
      <c r="J2583" s="12">
        <v>0</v>
      </c>
      <c r="K2583" s="13">
        <v>0</v>
      </c>
      <c r="L2583" s="40">
        <f t="shared" ref="L2583" si="27474">$B2583*$J$4</f>
        <v>14.270399999999986</v>
      </c>
      <c r="N2583" s="1">
        <f t="shared" ref="N2583" si="27475">D2583*I2583+F2583*I2586-E2583*J2583-G2583*J2586</f>
        <v>1</v>
      </c>
      <c r="O2583" s="4">
        <f t="shared" ref="O2583" si="27476">(D2583*J2583+E2583*I2583+F2583*J2586+G2583*I2586)</f>
        <v>0</v>
      </c>
      <c r="P2583" s="2">
        <f t="shared" ref="P2583" si="27477">D2583*K2583+F2583*K2586-E2583*L2583-G2583*L2586</f>
        <v>0</v>
      </c>
      <c r="Q2583" s="3">
        <f t="shared" ref="Q2583" si="27478">(D2583*L2583+E2583*K2583+F2583*L2586+G2583*K2586)</f>
        <v>14.270399999999986</v>
      </c>
      <c r="S2583" s="11">
        <v>1</v>
      </c>
      <c r="T2583" s="12">
        <v>0</v>
      </c>
      <c r="U2583" s="13">
        <v>0</v>
      </c>
      <c r="V2583" s="13">
        <v>0</v>
      </c>
      <c r="W2583" s="20"/>
      <c r="X2583" s="1">
        <f t="shared" ref="X2583" si="27479">N2583*S2583+P2583*S2586-O2583*T2583-Q2583*T2586</f>
        <v>-256.50651391999946</v>
      </c>
      <c r="Y2583" s="4">
        <f t="shared" ref="Y2583" si="27480">(N2583*T2583+O2583*S2583+P2583*T2586+Q2583*S2586)</f>
        <v>0</v>
      </c>
      <c r="Z2583" s="2">
        <f t="shared" ref="Z2583" si="27481">N2583*U2583+P2583*U2586-O2583*V2583-Q2583*V2586</f>
        <v>0</v>
      </c>
      <c r="AA2583" s="3">
        <f t="shared" ref="AA2583" si="27482">(N2583*V2583+O2583*U2583+P2583*V2586+Q2583*U2586)</f>
        <v>14.270399999999986</v>
      </c>
      <c r="AB2583" s="20"/>
      <c r="AC2583" s="11">
        <v>1</v>
      </c>
      <c r="AD2583" s="12">
        <v>0</v>
      </c>
      <c r="AE2583" s="13">
        <v>0</v>
      </c>
      <c r="AF2583" s="40">
        <f t="shared" ref="AF2583" si="27483">$B2583*$AD$4</f>
        <v>17.124899999999982</v>
      </c>
      <c r="AG2583" s="20"/>
      <c r="AH2583" s="1">
        <f t="shared" ref="AH2583" si="27484">X2583*AC2583+Z2583*AC2586-Y2583*AD2583-AA2583*AD2586</f>
        <v>-256.50651391999946</v>
      </c>
      <c r="AI2583" s="4">
        <f t="shared" ref="AI2583" si="27485">(X2583*AD2583+Y2583*AC2583+Z2583*AD2586+AA2583*AC2586)</f>
        <v>0</v>
      </c>
      <c r="AJ2583" s="2">
        <f t="shared" ref="AJ2583" si="27486">X2583*AE2583+Z2583*AE2586-Y2583*AF2583-AA2583*AF2586</f>
        <v>0</v>
      </c>
      <c r="AK2583" s="3">
        <f t="shared" ref="AK2583" si="27487">(X2583*AF2583+Y2583*AE2583+Z2583*AF2586+AA2583*AE2586)</f>
        <v>-4378.3780002285939</v>
      </c>
      <c r="AL2583" s="20"/>
      <c r="AM2583" s="11">
        <v>1</v>
      </c>
      <c r="AN2583" s="12">
        <v>0</v>
      </c>
      <c r="AO2583" s="13">
        <v>0</v>
      </c>
      <c r="AP2583" s="14">
        <v>0</v>
      </c>
      <c r="AR2583" s="1">
        <f t="shared" ref="AR2583" si="27488">AH2583*AM2583+AJ2583*AM2586-AI2583*AN2583-AK2583*AN2586</f>
        <v>83184.870063236362</v>
      </c>
      <c r="AS2583" s="4">
        <f t="shared" ref="AS2583" si="27489">(AH2583*AN2583+AI2583*AM2583+AJ2583*AN2586+AK2583*AM2586)</f>
        <v>0</v>
      </c>
      <c r="AT2583" s="2">
        <f t="shared" ref="AT2583" si="27490">AH2583*AO2583+AJ2583*AO2586-AI2583*AP2583-AK2583*AP2586</f>
        <v>0</v>
      </c>
      <c r="AU2583" s="3">
        <f t="shared" ref="AU2583" si="27491">(AH2583*AP2583+AI2583*AO2583+AJ2583*AP2586+AK2583*AO2586)</f>
        <v>-4378.3780002285939</v>
      </c>
      <c r="AV2583" s="20"/>
      <c r="AW2583" s="11">
        <v>1</v>
      </c>
      <c r="AX2583" s="12">
        <v>0</v>
      </c>
      <c r="AY2583" s="13">
        <v>0</v>
      </c>
      <c r="AZ2583" s="40">
        <f t="shared" ref="AZ2583" si="27492">$B2583*$AX$4</f>
        <v>17.124899999999982</v>
      </c>
      <c r="BA2583" s="20"/>
      <c r="BB2583" s="1">
        <f t="shared" ref="BB2583" si="27493">AR2583*AW2583+AT2583*AW2586-AS2583*AX2583-AU2583*AX2586</f>
        <v>83184.870063236362</v>
      </c>
      <c r="BC2583" s="4">
        <f t="shared" ref="BC2583" si="27494">(AR2583*AX2583+AS2583*AW2583+AT2583*AX2586+AU2583*AW2586)</f>
        <v>0</v>
      </c>
      <c r="BD2583" s="2">
        <f t="shared" ref="BD2583" si="27495">AR2583*AY2583+AT2583*AY2586-AS2583*AZ2583-AU2583*AZ2586</f>
        <v>0</v>
      </c>
      <c r="BE2583" s="3">
        <f t="shared" ref="BE2583" si="27496">(AR2583*AZ2583+AS2583*AY2583+AT2583*AZ2586+AU2583*AY2586)</f>
        <v>1420154.2033456862</v>
      </c>
      <c r="BF2583" s="20"/>
      <c r="BG2583" s="11">
        <v>1</v>
      </c>
      <c r="BH2583" s="12">
        <v>0</v>
      </c>
      <c r="BI2583" s="13">
        <v>0</v>
      </c>
      <c r="BJ2583" s="14">
        <v>0</v>
      </c>
      <c r="BK2583" s="20"/>
      <c r="BL2583" s="1">
        <f t="shared" ref="BL2583" si="27497">BB2583*BG2583+BD2583*BG2586-BC2583*BH2583-BE2583*BH2586</f>
        <v>-25543213.698468972</v>
      </c>
      <c r="BM2583" s="4">
        <f t="shared" ref="BM2583" si="27498">(BB2583*BH2583+BC2583*BG2583+BD2583*BH2586+BE2583*BG2586)</f>
        <v>0</v>
      </c>
      <c r="BN2583" s="2">
        <f t="shared" ref="BN2583" si="27499">BB2583*BI2583+BD2583*BI2586-BC2583*BJ2583-BE2583*BJ2586</f>
        <v>0</v>
      </c>
      <c r="BO2583" s="3">
        <f t="shared" ref="BO2583" si="27500">(BB2583*BJ2583+BC2583*BI2583+BD2583*BJ2586+BE2583*BI2586)</f>
        <v>1420154.2033456862</v>
      </c>
      <c r="BP2583" s="20"/>
      <c r="BQ2583" s="11">
        <v>1</v>
      </c>
      <c r="BR2583" s="12">
        <v>0</v>
      </c>
      <c r="BS2583" s="13">
        <v>0</v>
      </c>
      <c r="BT2583" s="40">
        <f t="shared" ref="BT2583" si="27501">$B2583*BR$4</f>
        <v>14.270399999999986</v>
      </c>
      <c r="BU2583" s="20"/>
      <c r="BV2583" s="1">
        <f t="shared" ref="BV2583" si="27502">BL2583*BQ2583+BN2583*BQ2586-BM2583*BR2583-BO2583*BR2586</f>
        <v>-25543213.698468972</v>
      </c>
      <c r="BW2583" s="4">
        <f t="shared" ref="BW2583" si="27503">(BL2583*BR2583+BM2583*BQ2583+BN2583*BR2586+BO2583*BQ2586)</f>
        <v>0</v>
      </c>
      <c r="BX2583" s="2">
        <f t="shared" ref="BX2583" si="27504">BL2583*BS2583+BN2583*BS2586-BM2583*BT2583-BO2583*BT2586</f>
        <v>0</v>
      </c>
      <c r="BY2583" s="3">
        <f t="shared" ref="BY2583" si="27505">(BL2583*BT2583+BM2583*BS2583+BN2583*BT2586+BO2583*BS2586)</f>
        <v>-363091722.55928552</v>
      </c>
      <c r="BZ2583" s="20"/>
      <c r="CA2583" s="11">
        <v>1</v>
      </c>
      <c r="CB2583" s="12">
        <v>0</v>
      </c>
      <c r="CC2583" s="13">
        <v>0</v>
      </c>
      <c r="CD2583" s="14">
        <v>0</v>
      </c>
      <c r="CE2583" s="20"/>
      <c r="CF2583" s="1">
        <f t="shared" ref="CF2583" si="27506">BV2583*CA2583+BX2583*CA2586-BW2583*CB2583-BY2583*CB2586</f>
        <v>2931766248.2023964</v>
      </c>
      <c r="CG2583" s="4">
        <f t="shared" ref="CG2583" si="27507">(BV2583*CB2583+BW2583*CA2583+BX2583*CB2586+BY2583*CA2586)</f>
        <v>0</v>
      </c>
      <c r="CH2583" s="2">
        <f t="shared" ref="CH2583" si="27508">BV2583*CC2583+BX2583*CC2586-BW2583*CD2583-BY2583*CD2586</f>
        <v>0</v>
      </c>
      <c r="CI2583" s="3">
        <f t="shared" ref="CI2583" si="27509">(BV2583*CD2583+BW2583*CC2583+BX2583*CD2586+BY2583*CC2586)</f>
        <v>-363091722.55928552</v>
      </c>
      <c r="CJ2583" s="28"/>
      <c r="CK2583" s="11">
        <v>1</v>
      </c>
      <c r="CL2583" s="12">
        <v>0</v>
      </c>
      <c r="CM2583" s="13">
        <v>0</v>
      </c>
      <c r="CN2583" s="14">
        <v>0</v>
      </c>
      <c r="CP2583" s="1">
        <f t="shared" ref="CP2583" si="27510">CF2583*CK2583+CH2583*CK2586-CG2583*CL2583-CI2583*CL2586</f>
        <v>2931766248.2023964</v>
      </c>
      <c r="CQ2583" s="4">
        <f t="shared" ref="CQ2583" si="27511">(CF2583*CL2583+CG2583*CK2583+CH2583*CL2586+CI2583*CK2586)</f>
        <v>-363091722.55928552</v>
      </c>
      <c r="CR2583" s="2">
        <f t="shared" ref="CR2583" si="27512">CF2583*CM2583+CH2583*CM2586-CG2583*CN2583-CI2583*CN2586</f>
        <v>0</v>
      </c>
      <c r="CS2583" s="3">
        <f t="shared" ref="CS2583" si="27513">(CF2583*CN2583+CG2583*CM2583+CH2583*CN2586+CI2583*CM2586)</f>
        <v>-363091722.55928552</v>
      </c>
      <c r="CU2583" s="29">
        <f t="shared" ref="CU2583" si="27514">20*LOG(((1+$CL$4)/$CL$4)/((CP2583+CP2586)^2+(CQ2583+CQ2586)^2)^0.5)</f>
        <v>-201.59646115239303</v>
      </c>
      <c r="CW2583" s="53">
        <f t="shared" ref="CW2583" si="27515">((CP2583^2+CQ2583^2)^0.5)/((CP2586^2+CQ2586^2)^0.5)</f>
        <v>0.12384743250998062</v>
      </c>
    </row>
    <row r="2584" spans="1:101" ht="18" customHeight="1" thickBot="1">
      <c r="D2584" s="11"/>
      <c r="E2584" s="13"/>
      <c r="F2584" s="13"/>
      <c r="G2584" s="15"/>
      <c r="H2584" s="10"/>
      <c r="I2584" s="11"/>
      <c r="J2584" s="13"/>
      <c r="K2584" s="13"/>
      <c r="L2584" s="15"/>
      <c r="N2584" s="5"/>
      <c r="Q2584" s="6"/>
      <c r="S2584" s="11"/>
      <c r="T2584" s="13"/>
      <c r="U2584" s="13"/>
      <c r="V2584" s="15"/>
      <c r="W2584" s="20"/>
      <c r="X2584" s="5"/>
      <c r="AA2584" s="6"/>
      <c r="AB2584" s="20"/>
      <c r="AC2584" s="11"/>
      <c r="AD2584" s="13"/>
      <c r="AE2584" s="13"/>
      <c r="AF2584" s="15"/>
      <c r="AG2584" s="20"/>
      <c r="AH2584" s="5"/>
      <c r="AK2584" s="6"/>
      <c r="AL2584" s="20"/>
      <c r="AM2584" s="11"/>
      <c r="AN2584" s="13"/>
      <c r="AO2584" s="13"/>
      <c r="AP2584" s="15"/>
      <c r="AR2584" s="5"/>
      <c r="AU2584" s="6"/>
      <c r="AW2584" s="11"/>
      <c r="AX2584" s="13"/>
      <c r="AY2584" s="13"/>
      <c r="AZ2584" s="15"/>
      <c r="BA2584" s="20"/>
      <c r="BB2584" s="5"/>
      <c r="BE2584" s="6"/>
      <c r="BG2584" s="11"/>
      <c r="BH2584" s="13"/>
      <c r="BI2584" s="13"/>
      <c r="BJ2584" s="15"/>
      <c r="BL2584" s="5"/>
      <c r="BO2584" s="6"/>
      <c r="BQ2584" s="11"/>
      <c r="BR2584" s="13"/>
      <c r="BS2584" s="13"/>
      <c r="BT2584" s="15"/>
      <c r="BU2584" s="20"/>
      <c r="BV2584" s="5"/>
      <c r="BY2584" s="6"/>
      <c r="CA2584" s="11"/>
      <c r="CB2584" s="13"/>
      <c r="CC2584" s="13"/>
      <c r="CD2584" s="15"/>
      <c r="CF2584" s="5"/>
      <c r="CI2584" s="6"/>
      <c r="CK2584" s="11"/>
      <c r="CL2584" s="13"/>
      <c r="CM2584" s="13"/>
      <c r="CN2584" s="15"/>
      <c r="CP2584" s="5"/>
      <c r="CS2584" s="6"/>
      <c r="CW2584" s="54"/>
    </row>
    <row r="2585" spans="1:101" ht="18" customHeight="1" thickBot="1">
      <c r="D2585" s="11" t="s">
        <v>101</v>
      </c>
      <c r="E2585" s="13"/>
      <c r="F2585" s="13" t="s">
        <v>102</v>
      </c>
      <c r="G2585" s="15"/>
      <c r="H2585" s="10"/>
      <c r="I2585" s="11" t="s">
        <v>106</v>
      </c>
      <c r="J2585" s="13"/>
      <c r="K2585" s="13" t="s">
        <v>105</v>
      </c>
      <c r="L2585" s="15"/>
      <c r="N2585" s="194" t="s">
        <v>16</v>
      </c>
      <c r="O2585" s="195"/>
      <c r="P2585" s="196" t="s">
        <v>17</v>
      </c>
      <c r="Q2585" s="197"/>
      <c r="S2585" s="11" t="s">
        <v>4</v>
      </c>
      <c r="T2585" s="13"/>
      <c r="U2585" s="13" t="s">
        <v>5</v>
      </c>
      <c r="V2585" s="15"/>
      <c r="W2585" s="20"/>
      <c r="X2585" s="194" t="s">
        <v>111</v>
      </c>
      <c r="Y2585" s="195"/>
      <c r="Z2585" s="196" t="s">
        <v>110</v>
      </c>
      <c r="AA2585" s="197"/>
      <c r="AB2585" s="20"/>
      <c r="AC2585" s="11" t="s">
        <v>18</v>
      </c>
      <c r="AD2585" s="13"/>
      <c r="AE2585" s="13" t="s">
        <v>19</v>
      </c>
      <c r="AF2585" s="15"/>
      <c r="AG2585" s="20"/>
      <c r="AH2585" s="194" t="s">
        <v>114</v>
      </c>
      <c r="AI2585" s="195"/>
      <c r="AJ2585" s="196" t="s">
        <v>115</v>
      </c>
      <c r="AK2585" s="197"/>
      <c r="AL2585" s="20"/>
      <c r="AM2585" s="11" t="s">
        <v>138</v>
      </c>
      <c r="AN2585" s="13"/>
      <c r="AO2585" s="13" t="s">
        <v>137</v>
      </c>
      <c r="AP2585" s="15"/>
      <c r="AR2585" s="194" t="s">
        <v>117</v>
      </c>
      <c r="AS2585" s="195"/>
      <c r="AT2585" s="196" t="s">
        <v>118</v>
      </c>
      <c r="AU2585" s="197"/>
      <c r="AV2585" s="36"/>
      <c r="AW2585" s="11" t="s">
        <v>142</v>
      </c>
      <c r="AX2585" s="13"/>
      <c r="AY2585" s="13" t="s">
        <v>141</v>
      </c>
      <c r="AZ2585" s="15"/>
      <c r="BA2585" s="20"/>
      <c r="BB2585" s="194" t="s">
        <v>122</v>
      </c>
      <c r="BC2585" s="195"/>
      <c r="BD2585" s="196" t="s">
        <v>121</v>
      </c>
      <c r="BE2585" s="197"/>
      <c r="BF2585" s="36"/>
      <c r="BG2585" s="11" t="s">
        <v>145</v>
      </c>
      <c r="BH2585" s="13"/>
      <c r="BI2585" s="13" t="s">
        <v>146</v>
      </c>
      <c r="BJ2585" s="15"/>
      <c r="BK2585" s="36"/>
      <c r="BL2585" s="194" t="s">
        <v>125</v>
      </c>
      <c r="BM2585" s="195"/>
      <c r="BN2585" s="196" t="s">
        <v>126</v>
      </c>
      <c r="BO2585" s="197"/>
      <c r="BP2585" s="36"/>
      <c r="BQ2585" s="11" t="s">
        <v>150</v>
      </c>
      <c r="BR2585" s="13"/>
      <c r="BS2585" s="13" t="s">
        <v>149</v>
      </c>
      <c r="BT2585" s="15"/>
      <c r="BU2585" s="20"/>
      <c r="BV2585" s="194" t="s">
        <v>129</v>
      </c>
      <c r="BW2585" s="195"/>
      <c r="BX2585" s="196" t="s">
        <v>130</v>
      </c>
      <c r="BY2585" s="197"/>
      <c r="BZ2585" s="36"/>
      <c r="CA2585" s="11" t="s">
        <v>154</v>
      </c>
      <c r="CB2585" s="13"/>
      <c r="CC2585" s="13" t="s">
        <v>153</v>
      </c>
      <c r="CD2585" s="15"/>
      <c r="CE2585" s="36"/>
      <c r="CF2585" s="194" t="s">
        <v>134</v>
      </c>
      <c r="CG2585" s="195"/>
      <c r="CH2585" s="196" t="s">
        <v>133</v>
      </c>
      <c r="CI2585" s="197"/>
      <c r="CK2585" s="11" t="s">
        <v>159</v>
      </c>
      <c r="CL2585" s="13"/>
      <c r="CM2585" s="13" t="s">
        <v>158</v>
      </c>
      <c r="CN2585" s="15"/>
      <c r="CP2585" s="109" t="s">
        <v>161</v>
      </c>
      <c r="CQ2585" s="110"/>
      <c r="CR2585" s="111" t="s">
        <v>162</v>
      </c>
      <c r="CS2585" s="112"/>
      <c r="CU2585" s="38" t="s">
        <v>29</v>
      </c>
      <c r="CW2585" s="55" t="s">
        <v>47</v>
      </c>
    </row>
    <row r="2586" spans="1:101" ht="18" customHeight="1" thickTop="1" thickBot="1">
      <c r="D2586" s="16">
        <v>0</v>
      </c>
      <c r="E2586" s="17">
        <f t="shared" ref="E2586" si="27516">$B2583*$E$4</f>
        <v>8.1447999999999912</v>
      </c>
      <c r="F2586" s="18">
        <v>1</v>
      </c>
      <c r="G2586" s="19">
        <v>0</v>
      </c>
      <c r="H2586" s="10"/>
      <c r="I2586" s="16">
        <v>0</v>
      </c>
      <c r="J2586" s="17">
        <v>0</v>
      </c>
      <c r="K2586" s="18">
        <v>1</v>
      </c>
      <c r="L2586" s="19">
        <v>0</v>
      </c>
      <c r="N2586" s="1">
        <f t="shared" ref="N2586" si="27517">D2586*I2583+F2586*I2586-E2586*J2583-G2586*J2586</f>
        <v>0</v>
      </c>
      <c r="O2586" s="4">
        <f t="shared" ref="O2586" si="27518">(D2586*J2583+E2586*I2583+F2586*J2586+G2586*I2586)</f>
        <v>8.1447999999999912</v>
      </c>
      <c r="P2586" s="2">
        <f t="shared" ref="P2586" si="27519">D2586*K2583+F2586*K2586-E2586*L2583-G2586*L2586</f>
        <v>-115.22955391999976</v>
      </c>
      <c r="Q2586" s="3">
        <f t="shared" ref="Q2586" si="27520">(D2586*L2583+E2586*K2583+F2586*L2586+G2586*K2586)</f>
        <v>0</v>
      </c>
      <c r="S2586" s="16">
        <v>0</v>
      </c>
      <c r="T2586" s="17">
        <f t="shared" ref="T2586" si="27521">$B2583*$T$4</f>
        <v>18.044799999999981</v>
      </c>
      <c r="U2586" s="18">
        <v>1</v>
      </c>
      <c r="V2586" s="19">
        <v>0</v>
      </c>
      <c r="W2586" s="20"/>
      <c r="X2586" s="1">
        <f t="shared" ref="X2586" si="27522">N2586*S2583+P2586*S2586-O2586*T2583-Q2586*T2586</f>
        <v>0</v>
      </c>
      <c r="Y2586" s="4">
        <f t="shared" ref="Y2586" si="27523">(N2586*T2583+O2586*S2583+P2586*T2586+Q2586*S2586)</f>
        <v>-2071.1494545756095</v>
      </c>
      <c r="Z2586" s="2">
        <f t="shared" ref="Z2586" si="27524">N2586*U2583+P2586*U2586-O2586*V2583-Q2586*V2586</f>
        <v>-115.22955391999976</v>
      </c>
      <c r="AA2586" s="3">
        <f t="shared" ref="AA2586" si="27525">(N2586*V2583+O2586*U2583+P2586*V2586+Q2586*U2586)</f>
        <v>0</v>
      </c>
      <c r="AB2586" s="20"/>
      <c r="AC2586" s="16">
        <v>0</v>
      </c>
      <c r="AD2586" s="17">
        <v>0</v>
      </c>
      <c r="AE2586" s="18">
        <v>1</v>
      </c>
      <c r="AF2586" s="19">
        <v>0</v>
      </c>
      <c r="AG2586" s="20"/>
      <c r="AH2586" s="1">
        <f t="shared" ref="AH2586" si="27526">X2586*AC2583+Z2586*AC2586-Y2586*AD2583-AA2586*AD2586</f>
        <v>0</v>
      </c>
      <c r="AI2586" s="4">
        <f t="shared" ref="AI2586" si="27527">(X2586*AD2583+Y2586*AC2583+Z2586*AD2586+AA2586*AC2586)</f>
        <v>-2071.1494545756095</v>
      </c>
      <c r="AJ2586" s="2">
        <f t="shared" ref="AJ2586" si="27528">X2586*AE2583+Z2586*AE2586-Y2586*AF2583-AA2586*AF2586</f>
        <v>35352.997740741819</v>
      </c>
      <c r="AK2586" s="3">
        <f t="shared" ref="AK2586" si="27529">(X2586*AF2583+Y2586*AE2583+Z2586*AF2586+AA2586*AE2586)</f>
        <v>0</v>
      </c>
      <c r="AL2586" s="20"/>
      <c r="AM2586" s="16">
        <v>0</v>
      </c>
      <c r="AN2586" s="17">
        <f t="shared" ref="AN2586" si="27530">$B2583*$AN$4</f>
        <v>19.057599999999979</v>
      </c>
      <c r="AO2586" s="18">
        <v>1</v>
      </c>
      <c r="AP2586" s="19">
        <v>0</v>
      </c>
      <c r="AR2586" s="1">
        <f t="shared" ref="AR2586" si="27531">AH2586*AM2583+AJ2586*AM2586-AI2586*AN2583-AK2586*AN2586</f>
        <v>0</v>
      </c>
      <c r="AS2586" s="4">
        <f t="shared" ref="AS2586" si="27532">(AH2586*AN2583+AI2586*AM2583+AJ2586*AN2586+AK2586*AM2586)</f>
        <v>671672.14028938499</v>
      </c>
      <c r="AT2586" s="2">
        <f t="shared" ref="AT2586" si="27533">AH2586*AO2583+AJ2586*AO2586-AI2586*AP2583-AK2586*AP2586</f>
        <v>35352.997740741819</v>
      </c>
      <c r="AU2586" s="3">
        <f t="shared" ref="AU2586" si="27534">(AH2586*AP2583+AI2586*AO2583+AJ2586*AP2586+AK2586*AO2586)</f>
        <v>0</v>
      </c>
      <c r="AV2586" s="20"/>
      <c r="AW2586" s="16">
        <v>0</v>
      </c>
      <c r="AX2586" s="17">
        <v>0</v>
      </c>
      <c r="AY2586" s="18">
        <v>1</v>
      </c>
      <c r="AZ2586" s="19">
        <v>0</v>
      </c>
      <c r="BA2586" s="20"/>
      <c r="BB2586" s="1">
        <f t="shared" ref="BB2586" si="27535">AR2586*AW2583+AT2586*AW2586-AS2586*AX2583-AU2586*AX2586</f>
        <v>0</v>
      </c>
      <c r="BC2586" s="4">
        <f t="shared" ref="BC2586" si="27536">(AR2586*AX2583+AS2586*AW2583+AT2586*AX2586+AU2586*AW2586)</f>
        <v>671672.14028938499</v>
      </c>
      <c r="BD2586" s="2">
        <f t="shared" ref="BD2586" si="27537">AR2586*AY2583+AT2586*AY2586-AS2586*AZ2583-AU2586*AZ2586</f>
        <v>-11466965.237500936</v>
      </c>
      <c r="BE2586" s="3">
        <f t="shared" ref="BE2586" si="27538">(AR2586*AZ2583+AS2586*AY2583+AT2586*AZ2586+AU2586*AY2586)</f>
        <v>0</v>
      </c>
      <c r="BF2586" s="20"/>
      <c r="BG2586" s="16">
        <v>0</v>
      </c>
      <c r="BH2586" s="17">
        <f t="shared" ref="BH2586" si="27539">$B2583*$BH$4</f>
        <v>18.044799999999981</v>
      </c>
      <c r="BI2586" s="18">
        <v>1</v>
      </c>
      <c r="BJ2586" s="19">
        <v>0</v>
      </c>
      <c r="BK2586" s="20"/>
      <c r="BL2586" s="1">
        <f t="shared" ref="BL2586" si="27540">BB2586*BG2583+BD2586*BG2586-BC2586*BH2583-BE2586*BH2586</f>
        <v>0</v>
      </c>
      <c r="BM2586" s="4">
        <f t="shared" ref="BM2586" si="27541">(BB2586*BH2583+BC2586*BG2583+BD2586*BH2586+BE2586*BG2586)</f>
        <v>-206247422.17736727</v>
      </c>
      <c r="BN2586" s="2">
        <f t="shared" ref="BN2586" si="27542">BB2586*BI2583+BD2586*BI2586-BC2586*BJ2583-BE2586*BJ2586</f>
        <v>-11466965.237500936</v>
      </c>
      <c r="BO2586" s="3">
        <f t="shared" ref="BO2586" si="27543">(BB2586*BJ2583+BC2586*BI2583+BD2586*BJ2586+BE2586*BI2586)</f>
        <v>0</v>
      </c>
      <c r="BP2586" s="20"/>
      <c r="BQ2586" s="16">
        <v>0</v>
      </c>
      <c r="BR2586" s="17">
        <v>0</v>
      </c>
      <c r="BS2586" s="18">
        <v>1</v>
      </c>
      <c r="BT2586" s="19">
        <v>0</v>
      </c>
      <c r="BU2586" s="20"/>
      <c r="BV2586" s="1">
        <f t="shared" ref="BV2586" si="27544">BL2586*BQ2583+BN2586*BQ2586-BM2586*BR2583-BO2586*BR2586</f>
        <v>0</v>
      </c>
      <c r="BW2586" s="4">
        <f t="shared" ref="BW2586" si="27545">(BL2586*BR2583+BM2586*BQ2583+BN2586*BR2586+BO2586*BQ2586)</f>
        <v>-206247422.17736727</v>
      </c>
      <c r="BX2586" s="2">
        <f t="shared" ref="BX2586" si="27546">BL2586*BS2583+BN2586*BS2586-BM2586*BT2583-BO2586*BT2586</f>
        <v>2931766248.2023978</v>
      </c>
      <c r="BY2586" s="3">
        <f t="shared" ref="BY2586" si="27547">(BL2586*BT2583+BM2586*BS2583+BN2586*BT2586+BO2586*BS2586)</f>
        <v>0</v>
      </c>
      <c r="BZ2586" s="20"/>
      <c r="CA2586" s="16">
        <v>0</v>
      </c>
      <c r="CB2586" s="17">
        <f t="shared" ref="CB2586" si="27548">$B2583*$CB$4</f>
        <v>8.1447999999999912</v>
      </c>
      <c r="CC2586" s="18">
        <v>1</v>
      </c>
      <c r="CD2586" s="19">
        <v>0</v>
      </c>
      <c r="CE2586" s="20"/>
      <c r="CF2586" s="1">
        <f t="shared" ref="CF2586" si="27549">BV2586*CA2583+BX2586*CA2586-BW2586*CB2583-BY2586*CB2586</f>
        <v>0</v>
      </c>
      <c r="CG2586" s="4">
        <f t="shared" ref="CG2586" si="27550">(BV2586*CB2583+BW2586*CA2583+BX2586*CB2586+BY2586*CA2586)</f>
        <v>23672402316.181496</v>
      </c>
      <c r="CH2586" s="2">
        <f t="shared" ref="CH2586" si="27551">BV2586*CC2583+BX2586*CC2586-BW2586*CD2583-BY2586*CD2586</f>
        <v>2931766248.2023978</v>
      </c>
      <c r="CI2586" s="3">
        <f t="shared" ref="CI2586" si="27552">(BV2586*CD2583+BW2586*CC2583+BX2586*CD2586+BY2586*CC2586)</f>
        <v>0</v>
      </c>
      <c r="CK2586" s="16">
        <f t="shared" ref="CK2586" si="27553">1/$CL$4</f>
        <v>1</v>
      </c>
      <c r="CL2586" s="17">
        <v>0</v>
      </c>
      <c r="CM2586" s="18">
        <v>1</v>
      </c>
      <c r="CN2586" s="19">
        <v>0</v>
      </c>
      <c r="CP2586" s="1">
        <f t="shared" ref="CP2586" si="27554">CF2586*CK2583+CH2586*CK2586-CG2586*CL2583-CI2586*CL2586</f>
        <v>2931766248.2023978</v>
      </c>
      <c r="CQ2586" s="4">
        <f t="shared" ref="CQ2586" si="27555">(CF2586*CL2583+CG2586*CK2583+CH2586*CL2586+CI2586*CK2586)</f>
        <v>23672402316.181496</v>
      </c>
      <c r="CR2586" s="2">
        <f t="shared" ref="CR2586" si="27556">CF2586*CM2583+CH2586*CM2586-CG2586*CN2583-CI2586*CN2586</f>
        <v>2931766248.2023978</v>
      </c>
      <c r="CS2586" s="3">
        <f t="shared" ref="CS2586" si="27557">(CF2586*CN2583+CG2586*CM2583+CH2586*CN2586+CI2586*CM2586)</f>
        <v>0</v>
      </c>
      <c r="CU2586" s="39">
        <f t="shared" ref="CU2586" si="27558">(180/PI())*ATAN(-1*(CQ2583/CP2583))</f>
        <v>7.059985856909968</v>
      </c>
      <c r="CW2586" s="56">
        <f t="shared" ref="CW2586" si="27559">20*LOG(((1-(10^(CU2583/20)^2)*(1-((1-CW2583)/(1+CW2583))^2))^0.5))</f>
        <v>0</v>
      </c>
    </row>
    <row r="2587" spans="1:101" ht="18" customHeight="1"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  <c r="T2587" s="20"/>
      <c r="U2587" s="20"/>
      <c r="V2587" s="20"/>
      <c r="W2587" s="20"/>
      <c r="X2587" s="20"/>
      <c r="Y2587" s="20"/>
      <c r="Z2587" s="20"/>
      <c r="AA2587" s="20"/>
      <c r="AB2587" s="30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</row>
    <row r="2588" spans="1:101" ht="18" customHeight="1"/>
    <row r="2589" spans="1:101" ht="18" customHeight="1" thickBot="1">
      <c r="A2589" s="23"/>
      <c r="B2589" s="23"/>
      <c r="C2589" s="23"/>
      <c r="D2589" s="20" t="s">
        <v>6</v>
      </c>
      <c r="E2589" s="20"/>
      <c r="F2589" s="20"/>
      <c r="G2589" s="20"/>
      <c r="H2589" s="20"/>
      <c r="I2589" s="20" t="s">
        <v>7</v>
      </c>
      <c r="J2589" s="20"/>
      <c r="K2589" s="20"/>
      <c r="L2589" s="20"/>
      <c r="M2589" s="23"/>
      <c r="N2589" s="23"/>
      <c r="O2589" s="24" t="s">
        <v>8</v>
      </c>
      <c r="P2589" s="23"/>
      <c r="Q2589" s="23"/>
      <c r="R2589" s="23"/>
      <c r="S2589" s="20"/>
      <c r="T2589" s="20" t="s">
        <v>9</v>
      </c>
      <c r="U2589" s="23"/>
      <c r="V2589" s="23"/>
      <c r="W2589" s="23"/>
      <c r="X2589" s="23"/>
      <c r="Y2589" s="24" t="s">
        <v>10</v>
      </c>
      <c r="Z2589" s="23"/>
      <c r="AA2589" s="23"/>
      <c r="AB2589" s="23"/>
      <c r="AC2589" s="24" t="s">
        <v>11</v>
      </c>
      <c r="AD2589" s="20"/>
      <c r="AE2589" s="20"/>
      <c r="AF2589" s="20"/>
      <c r="AG2589" s="20"/>
      <c r="AH2589" s="23"/>
      <c r="AI2589" s="24" t="s">
        <v>12</v>
      </c>
      <c r="AJ2589" s="23"/>
      <c r="AK2589" s="23"/>
      <c r="AL2589" s="20"/>
      <c r="AM2589" s="24" t="s">
        <v>21</v>
      </c>
      <c r="AN2589" s="20"/>
      <c r="AO2589" s="23"/>
      <c r="AP2589" s="23"/>
      <c r="AQ2589" s="23"/>
      <c r="AR2589" s="23"/>
      <c r="AS2589" s="24" t="s">
        <v>87</v>
      </c>
      <c r="AT2589" s="23"/>
      <c r="AU2589" s="23"/>
      <c r="AV2589" s="23"/>
      <c r="AW2589" s="24" t="s">
        <v>22</v>
      </c>
      <c r="AX2589" s="20"/>
      <c r="AY2589" s="20"/>
      <c r="AZ2589" s="20"/>
      <c r="BA2589" s="20"/>
      <c r="BB2589" s="23"/>
      <c r="BC2589" s="24" t="s">
        <v>13</v>
      </c>
      <c r="BD2589" s="23"/>
      <c r="BE2589" s="23"/>
      <c r="BF2589" s="23"/>
      <c r="BG2589" s="24" t="s">
        <v>23</v>
      </c>
      <c r="BH2589" s="20"/>
      <c r="BI2589" s="23"/>
      <c r="BJ2589" s="23"/>
      <c r="BK2589" s="23"/>
      <c r="BL2589" s="23"/>
      <c r="BM2589" s="24" t="s">
        <v>24</v>
      </c>
      <c r="BN2589" s="23"/>
      <c r="BO2589" s="23"/>
      <c r="BP2589" s="23"/>
      <c r="BQ2589" s="24" t="s">
        <v>22</v>
      </c>
      <c r="BR2589" s="20"/>
      <c r="BS2589" s="20"/>
      <c r="BT2589" s="20"/>
      <c r="BU2589" s="20"/>
      <c r="BV2589" s="23"/>
      <c r="BW2589" s="24" t="s">
        <v>25</v>
      </c>
      <c r="BX2589" s="23"/>
      <c r="BY2589" s="23"/>
      <c r="BZ2589" s="23"/>
      <c r="CA2589" s="24" t="s">
        <v>23</v>
      </c>
      <c r="CB2589" s="20"/>
      <c r="CC2589" s="23"/>
      <c r="CD2589" s="23"/>
      <c r="CE2589" s="23"/>
      <c r="CF2589" s="23"/>
      <c r="CG2589" s="24" t="s">
        <v>88</v>
      </c>
      <c r="CH2589" s="23"/>
      <c r="CI2589" s="23"/>
      <c r="CJ2589" s="23"/>
      <c r="CK2589" s="24" t="s">
        <v>155</v>
      </c>
      <c r="CL2589" s="24"/>
      <c r="CM2589" s="23"/>
      <c r="CN2589" s="23"/>
      <c r="CO2589" s="23"/>
      <c r="CP2589" s="23"/>
      <c r="CQ2589" s="24" t="s">
        <v>89</v>
      </c>
      <c r="CR2589" s="23"/>
      <c r="CS2589" s="23"/>
    </row>
    <row r="2590" spans="1:101" ht="18" customHeight="1" thickBot="1">
      <c r="A2590" s="23"/>
      <c r="B2590" s="33"/>
      <c r="C2590" s="23"/>
      <c r="D2590" s="7" t="s">
        <v>99</v>
      </c>
      <c r="E2590" s="8"/>
      <c r="F2590" s="8" t="s">
        <v>100</v>
      </c>
      <c r="G2590" s="9"/>
      <c r="H2590" s="10"/>
      <c r="I2590" s="7" t="s">
        <v>103</v>
      </c>
      <c r="J2590" s="8"/>
      <c r="K2590" s="8" t="s">
        <v>104</v>
      </c>
      <c r="L2590" s="9"/>
      <c r="M2590" s="23"/>
      <c r="N2590" s="194" t="s">
        <v>74</v>
      </c>
      <c r="O2590" s="195"/>
      <c r="P2590" s="196" t="s">
        <v>75</v>
      </c>
      <c r="Q2590" s="197"/>
      <c r="R2590" s="23"/>
      <c r="S2590" s="7" t="s">
        <v>2</v>
      </c>
      <c r="T2590" s="8"/>
      <c r="U2590" s="8" t="s">
        <v>3</v>
      </c>
      <c r="V2590" s="9"/>
      <c r="W2590" s="20"/>
      <c r="X2590" s="194" t="s">
        <v>108</v>
      </c>
      <c r="Y2590" s="195"/>
      <c r="Z2590" s="196" t="s">
        <v>109</v>
      </c>
      <c r="AA2590" s="197"/>
      <c r="AB2590" s="20"/>
      <c r="AC2590" s="7" t="s">
        <v>107</v>
      </c>
      <c r="AD2590" s="8"/>
      <c r="AE2590" s="8" t="s">
        <v>14</v>
      </c>
      <c r="AF2590" s="9"/>
      <c r="AG2590" s="20"/>
      <c r="AH2590" s="194" t="s">
        <v>112</v>
      </c>
      <c r="AI2590" s="195"/>
      <c r="AJ2590" s="196" t="s">
        <v>113</v>
      </c>
      <c r="AK2590" s="197"/>
      <c r="AL2590" s="20"/>
      <c r="AM2590" s="106" t="s">
        <v>135</v>
      </c>
      <c r="AN2590" s="107"/>
      <c r="AO2590" s="107" t="s">
        <v>136</v>
      </c>
      <c r="AP2590" s="108"/>
      <c r="AQ2590" s="23"/>
      <c r="AR2590" s="194" t="s">
        <v>116</v>
      </c>
      <c r="AS2590" s="195"/>
      <c r="AT2590" s="196" t="s">
        <v>0</v>
      </c>
      <c r="AU2590" s="197"/>
      <c r="AV2590" s="36"/>
      <c r="AW2590" s="7" t="s">
        <v>139</v>
      </c>
      <c r="AX2590" s="8"/>
      <c r="AY2590" s="8" t="s">
        <v>140</v>
      </c>
      <c r="AZ2590" s="9"/>
      <c r="BA2590" s="20"/>
      <c r="BB2590" s="194" t="s">
        <v>119</v>
      </c>
      <c r="BC2590" s="195"/>
      <c r="BD2590" s="196" t="s">
        <v>120</v>
      </c>
      <c r="BE2590" s="197"/>
      <c r="BF2590" s="36"/>
      <c r="BG2590" s="190" t="s">
        <v>143</v>
      </c>
      <c r="BH2590" s="191"/>
      <c r="BI2590" s="192" t="s">
        <v>144</v>
      </c>
      <c r="BJ2590" s="193"/>
      <c r="BK2590" s="36"/>
      <c r="BL2590" s="194" t="s">
        <v>123</v>
      </c>
      <c r="BM2590" s="195"/>
      <c r="BN2590" s="196" t="s">
        <v>124</v>
      </c>
      <c r="BO2590" s="197"/>
      <c r="BP2590" s="36"/>
      <c r="BQ2590" s="7" t="s">
        <v>147</v>
      </c>
      <c r="BR2590" s="8"/>
      <c r="BS2590" s="8" t="s">
        <v>148</v>
      </c>
      <c r="BT2590" s="9"/>
      <c r="BU2590" s="20"/>
      <c r="BV2590" s="194" t="s">
        <v>127</v>
      </c>
      <c r="BW2590" s="195"/>
      <c r="BX2590" s="196" t="s">
        <v>128</v>
      </c>
      <c r="BY2590" s="197"/>
      <c r="BZ2590" s="36"/>
      <c r="CA2590" s="7" t="s">
        <v>151</v>
      </c>
      <c r="CB2590" s="8"/>
      <c r="CC2590" s="8" t="s">
        <v>152</v>
      </c>
      <c r="CD2590" s="9"/>
      <c r="CE2590" s="36"/>
      <c r="CF2590" s="194" t="s">
        <v>131</v>
      </c>
      <c r="CG2590" s="195"/>
      <c r="CH2590" s="196" t="s">
        <v>132</v>
      </c>
      <c r="CI2590" s="197"/>
      <c r="CJ2590" s="23"/>
      <c r="CK2590" s="7" t="s">
        <v>156</v>
      </c>
      <c r="CL2590" s="8"/>
      <c r="CM2590" s="8" t="s">
        <v>157</v>
      </c>
      <c r="CN2590" s="9"/>
      <c r="CO2590" s="23"/>
      <c r="CP2590" s="194" t="s">
        <v>160</v>
      </c>
      <c r="CQ2590" s="195"/>
      <c r="CR2590" s="196" t="s">
        <v>132</v>
      </c>
      <c r="CS2590" s="197"/>
      <c r="CU2590" s="26" t="s">
        <v>15</v>
      </c>
      <c r="CW2590" s="52" t="s">
        <v>46</v>
      </c>
    </row>
    <row r="2591" spans="1:101" ht="18" customHeight="1" thickTop="1" thickBot="1">
      <c r="B2591" s="34">
        <v>10.1</v>
      </c>
      <c r="D2591" s="11">
        <v>1</v>
      </c>
      <c r="E2591" s="12">
        <v>0</v>
      </c>
      <c r="F2591" s="13">
        <v>0</v>
      </c>
      <c r="G2591" s="14">
        <v>0</v>
      </c>
      <c r="H2591" s="10"/>
      <c r="I2591" s="11">
        <v>1</v>
      </c>
      <c r="J2591" s="12">
        <v>0</v>
      </c>
      <c r="K2591" s="13">
        <v>0</v>
      </c>
      <c r="L2591" s="40">
        <f t="shared" ref="L2591" si="27560">$B2591*$J$4</f>
        <v>14.413104000000001</v>
      </c>
      <c r="N2591" s="1">
        <f t="shared" ref="N2591" si="27561">D2591*I2591+F2591*I2594-E2591*J2591-G2591*J2594</f>
        <v>1</v>
      </c>
      <c r="O2591" s="4">
        <f t="shared" ref="O2591" si="27562">(D2591*J2591+E2591*I2591+F2591*J2594+G2591*I2594)</f>
        <v>0</v>
      </c>
      <c r="P2591" s="2">
        <f t="shared" ref="P2591" si="27563">D2591*K2591+F2591*K2594-E2591*L2591-G2591*L2594</f>
        <v>0</v>
      </c>
      <c r="Q2591" s="3">
        <f t="shared" ref="Q2591" si="27564">(D2591*L2591+E2591*K2591+F2591*L2594+G2591*K2594)</f>
        <v>14.413104000000001</v>
      </c>
      <c r="S2591" s="11">
        <v>1</v>
      </c>
      <c r="T2591" s="12">
        <v>0</v>
      </c>
      <c r="U2591" s="13">
        <v>0</v>
      </c>
      <c r="V2591" s="13">
        <v>0</v>
      </c>
      <c r="W2591" s="20"/>
      <c r="X2591" s="1">
        <f t="shared" ref="X2591" si="27565">N2591*S2591+P2591*S2594-O2591*T2591-Q2591*T2594</f>
        <v>-261.68239484979205</v>
      </c>
      <c r="Y2591" s="4">
        <f t="shared" ref="Y2591" si="27566">(N2591*T2591+O2591*S2591+P2591*T2594+Q2591*S2594)</f>
        <v>0</v>
      </c>
      <c r="Z2591" s="2">
        <f t="shared" ref="Z2591" si="27567">N2591*U2591+P2591*U2594-O2591*V2591-Q2591*V2594</f>
        <v>0</v>
      </c>
      <c r="AA2591" s="3">
        <f t="shared" ref="AA2591" si="27568">(N2591*V2591+O2591*U2591+P2591*V2594+Q2591*U2594)</f>
        <v>14.413104000000001</v>
      </c>
      <c r="AB2591" s="20"/>
      <c r="AC2591" s="11">
        <v>1</v>
      </c>
      <c r="AD2591" s="12">
        <v>0</v>
      </c>
      <c r="AE2591" s="13">
        <v>0</v>
      </c>
      <c r="AF2591" s="40">
        <f t="shared" ref="AF2591" si="27569">$B2591*$AD$4</f>
        <v>17.296149</v>
      </c>
      <c r="AG2591" s="20"/>
      <c r="AH2591" s="1">
        <f t="shared" ref="AH2591" si="27570">X2591*AC2591+Z2591*AC2594-Y2591*AD2591-AA2591*AD2594</f>
        <v>-261.68239484979205</v>
      </c>
      <c r="AI2591" s="4">
        <f t="shared" ref="AI2591" si="27571">(X2591*AD2591+Y2591*AC2591+Z2591*AD2594+AA2591*AC2594)</f>
        <v>0</v>
      </c>
      <c r="AJ2591" s="2">
        <f t="shared" ref="AJ2591" si="27572">X2591*AE2591+Z2591*AE2594-Y2591*AF2591-AA2591*AF2594</f>
        <v>0</v>
      </c>
      <c r="AK2591" s="3">
        <f t="shared" ref="AK2591" si="27573">(X2591*AF2591+Y2591*AE2591+Z2591*AF2594+AA2591*AE2594)</f>
        <v>-4511.6845879988359</v>
      </c>
      <c r="AL2591" s="20"/>
      <c r="AM2591" s="11">
        <v>1</v>
      </c>
      <c r="AN2591" s="12">
        <v>0</v>
      </c>
      <c r="AO2591" s="13">
        <v>0</v>
      </c>
      <c r="AP2591" s="14">
        <v>0</v>
      </c>
      <c r="AR2591" s="1">
        <f t="shared" ref="AR2591" si="27574">AH2591*AM2591+AJ2591*AM2594-AI2591*AN2591-AK2591*AN2594</f>
        <v>86580.016611439278</v>
      </c>
      <c r="AS2591" s="4">
        <f t="shared" ref="AS2591" si="27575">(AH2591*AN2591+AI2591*AM2591+AJ2591*AN2594+AK2591*AM2594)</f>
        <v>0</v>
      </c>
      <c r="AT2591" s="2">
        <f t="shared" ref="AT2591" si="27576">AH2591*AO2591+AJ2591*AO2594-AI2591*AP2591-AK2591*AP2594</f>
        <v>0</v>
      </c>
      <c r="AU2591" s="3">
        <f t="shared" ref="AU2591" si="27577">(AH2591*AP2591+AI2591*AO2591+AJ2591*AP2594+AK2591*AO2594)</f>
        <v>-4511.6845879988359</v>
      </c>
      <c r="AV2591" s="20"/>
      <c r="AW2591" s="11">
        <v>1</v>
      </c>
      <c r="AX2591" s="12">
        <v>0</v>
      </c>
      <c r="AY2591" s="13">
        <v>0</v>
      </c>
      <c r="AZ2591" s="40">
        <f t="shared" ref="AZ2591" si="27578">$B2591*$AX$4</f>
        <v>17.296149</v>
      </c>
      <c r="BA2591" s="20"/>
      <c r="BB2591" s="1">
        <f t="shared" ref="BB2591" si="27579">AR2591*AW2591+AT2591*AW2594-AS2591*AX2591-AU2591*AX2594</f>
        <v>86580.016611439278</v>
      </c>
      <c r="BC2591" s="4">
        <f t="shared" ref="BC2591" si="27580">(AR2591*AX2591+AS2591*AW2591+AT2591*AX2594+AU2591*AW2594)</f>
        <v>0</v>
      </c>
      <c r="BD2591" s="2">
        <f t="shared" ref="BD2591" si="27581">AR2591*AY2591+AT2591*AY2594-AS2591*AZ2591-AU2591*AZ2594</f>
        <v>0</v>
      </c>
      <c r="BE2591" s="3">
        <f t="shared" ref="BE2591" si="27582">(AR2591*AZ2591+AS2591*AY2591+AT2591*AZ2594+AU2591*AY2594)</f>
        <v>1492989.1831459301</v>
      </c>
      <c r="BF2591" s="20"/>
      <c r="BG2591" s="11">
        <v>1</v>
      </c>
      <c r="BH2591" s="12">
        <v>0</v>
      </c>
      <c r="BI2591" s="13">
        <v>0</v>
      </c>
      <c r="BJ2591" s="14">
        <v>0</v>
      </c>
      <c r="BK2591" s="20"/>
      <c r="BL2591" s="1">
        <f t="shared" ref="BL2591" si="27583">BB2591*BG2591+BD2591*BG2594-BC2591*BH2591-BE2591*BH2594</f>
        <v>-27123518.107540559</v>
      </c>
      <c r="BM2591" s="4">
        <f t="shared" ref="BM2591" si="27584">(BB2591*BH2591+BC2591*BG2591+BD2591*BH2594+BE2591*BG2594)</f>
        <v>0</v>
      </c>
      <c r="BN2591" s="2">
        <f t="shared" ref="BN2591" si="27585">BB2591*BI2591+BD2591*BI2594-BC2591*BJ2591-BE2591*BJ2594</f>
        <v>0</v>
      </c>
      <c r="BO2591" s="3">
        <f t="shared" ref="BO2591" si="27586">(BB2591*BJ2591+BC2591*BI2591+BD2591*BJ2594+BE2591*BI2594)</f>
        <v>1492989.1831459301</v>
      </c>
      <c r="BP2591" s="20"/>
      <c r="BQ2591" s="11">
        <v>1</v>
      </c>
      <c r="BR2591" s="12">
        <v>0</v>
      </c>
      <c r="BS2591" s="13">
        <v>0</v>
      </c>
      <c r="BT2591" s="40">
        <f t="shared" ref="BT2591" si="27587">$B2591*BR$4</f>
        <v>14.413104000000001</v>
      </c>
      <c r="BU2591" s="20"/>
      <c r="BV2591" s="1">
        <f t="shared" ref="BV2591" si="27588">BL2591*BQ2591+BN2591*BQ2594-BM2591*BR2591-BO2591*BR2594</f>
        <v>-27123518.107540559</v>
      </c>
      <c r="BW2591" s="4">
        <f t="shared" ref="BW2591" si="27589">(BL2591*BR2591+BM2591*BQ2591+BN2591*BR2594+BO2591*BQ2594)</f>
        <v>0</v>
      </c>
      <c r="BX2591" s="2">
        <f t="shared" ref="BX2591" si="27590">BL2591*BS2591+BN2591*BS2594-BM2591*BT2591-BO2591*BT2594</f>
        <v>0</v>
      </c>
      <c r="BY2591" s="3">
        <f t="shared" ref="BY2591" si="27591">(BL2591*BT2591+BM2591*BS2591+BN2591*BT2594+BO2591*BS2594)</f>
        <v>-389441098.14671934</v>
      </c>
      <c r="BZ2591" s="20"/>
      <c r="CA2591" s="11">
        <v>1</v>
      </c>
      <c r="CB2591" s="12">
        <v>0</v>
      </c>
      <c r="CC2591" s="13">
        <v>0</v>
      </c>
      <c r="CD2591" s="14">
        <v>0</v>
      </c>
      <c r="CE2591" s="20"/>
      <c r="CF2591" s="1">
        <f t="shared" ref="CF2591" si="27592">BV2591*CA2591+BX2591*CA2594-BW2591*CB2591-BY2591*CB2594</f>
        <v>3176515536.6397128</v>
      </c>
      <c r="CG2591" s="4">
        <f t="shared" ref="CG2591" si="27593">(BV2591*CB2591+BW2591*CA2591+BX2591*CB2594+BY2591*CA2594)</f>
        <v>0</v>
      </c>
      <c r="CH2591" s="2">
        <f t="shared" ref="CH2591" si="27594">BV2591*CC2591+BX2591*CC2594-BW2591*CD2591-BY2591*CD2594</f>
        <v>0</v>
      </c>
      <c r="CI2591" s="3">
        <f t="shared" ref="CI2591" si="27595">(BV2591*CD2591+BW2591*CC2591+BX2591*CD2594+BY2591*CC2594)</f>
        <v>-389441098.14671934</v>
      </c>
      <c r="CJ2591" s="28"/>
      <c r="CK2591" s="11">
        <v>1</v>
      </c>
      <c r="CL2591" s="12">
        <v>0</v>
      </c>
      <c r="CM2591" s="13">
        <v>0</v>
      </c>
      <c r="CN2591" s="14">
        <v>0</v>
      </c>
      <c r="CP2591" s="1">
        <f t="shared" ref="CP2591" si="27596">CF2591*CK2591+CH2591*CK2594-CG2591*CL2591-CI2591*CL2594</f>
        <v>3176515536.6397128</v>
      </c>
      <c r="CQ2591" s="4">
        <f t="shared" ref="CQ2591" si="27597">(CF2591*CL2591+CG2591*CK2591+CH2591*CL2594+CI2591*CK2594)</f>
        <v>-389441098.14671934</v>
      </c>
      <c r="CR2591" s="2">
        <f t="shared" ref="CR2591" si="27598">CF2591*CM2591+CH2591*CM2594-CG2591*CN2591-CI2591*CN2594</f>
        <v>0</v>
      </c>
      <c r="CS2591" s="3">
        <f t="shared" ref="CS2591" si="27599">(CF2591*CN2591+CG2591*CM2591+CH2591*CN2594+CI2591*CM2594)</f>
        <v>-389441098.14671934</v>
      </c>
      <c r="CU2591" s="29">
        <f t="shared" ref="CU2591" si="27600">20*LOG(((1+$CL$4)/$CL$4)/((CP2591+CP2594)^2+(CQ2591+CQ2594)^2)^0.5)</f>
        <v>-202.37818808157675</v>
      </c>
      <c r="CW2591" s="53">
        <f t="shared" ref="CW2591" si="27601">((CP2591^2+CQ2591^2)^0.5)/((CP2594^2+CQ2594^2)^0.5)</f>
        <v>0.12260009235109577</v>
      </c>
    </row>
    <row r="2592" spans="1:101" ht="18" customHeight="1" thickBot="1">
      <c r="D2592" s="11"/>
      <c r="E2592" s="13"/>
      <c r="F2592" s="13"/>
      <c r="G2592" s="15"/>
      <c r="H2592" s="10"/>
      <c r="I2592" s="11"/>
      <c r="J2592" s="13"/>
      <c r="K2592" s="13"/>
      <c r="L2592" s="15"/>
      <c r="N2592" s="5"/>
      <c r="Q2592" s="6"/>
      <c r="S2592" s="11"/>
      <c r="T2592" s="13"/>
      <c r="U2592" s="13"/>
      <c r="V2592" s="15"/>
      <c r="W2592" s="20"/>
      <c r="X2592" s="5"/>
      <c r="AA2592" s="6"/>
      <c r="AB2592" s="20"/>
      <c r="AC2592" s="11"/>
      <c r="AD2592" s="13"/>
      <c r="AE2592" s="13"/>
      <c r="AF2592" s="15"/>
      <c r="AG2592" s="20"/>
      <c r="AH2592" s="5"/>
      <c r="AK2592" s="6"/>
      <c r="AL2592" s="20"/>
      <c r="AM2592" s="11"/>
      <c r="AN2592" s="13"/>
      <c r="AO2592" s="13"/>
      <c r="AP2592" s="15"/>
      <c r="AR2592" s="5"/>
      <c r="AU2592" s="6"/>
      <c r="AW2592" s="11"/>
      <c r="AX2592" s="13"/>
      <c r="AY2592" s="13"/>
      <c r="AZ2592" s="15"/>
      <c r="BA2592" s="20"/>
      <c r="BB2592" s="5"/>
      <c r="BE2592" s="6"/>
      <c r="BG2592" s="11"/>
      <c r="BH2592" s="13"/>
      <c r="BI2592" s="13"/>
      <c r="BJ2592" s="15"/>
      <c r="BL2592" s="5"/>
      <c r="BO2592" s="6"/>
      <c r="BQ2592" s="11"/>
      <c r="BR2592" s="13"/>
      <c r="BS2592" s="13"/>
      <c r="BT2592" s="15"/>
      <c r="BU2592" s="20"/>
      <c r="BV2592" s="5"/>
      <c r="BY2592" s="6"/>
      <c r="CA2592" s="11"/>
      <c r="CB2592" s="13"/>
      <c r="CC2592" s="13"/>
      <c r="CD2592" s="15"/>
      <c r="CF2592" s="5"/>
      <c r="CI2592" s="6"/>
      <c r="CK2592" s="11"/>
      <c r="CL2592" s="13"/>
      <c r="CM2592" s="13"/>
      <c r="CN2592" s="15"/>
      <c r="CP2592" s="5"/>
      <c r="CS2592" s="6"/>
      <c r="CW2592" s="54"/>
    </row>
    <row r="2593" spans="1:101" ht="18" customHeight="1" thickBot="1">
      <c r="D2593" s="11" t="s">
        <v>101</v>
      </c>
      <c r="E2593" s="13"/>
      <c r="F2593" s="13" t="s">
        <v>102</v>
      </c>
      <c r="G2593" s="15"/>
      <c r="H2593" s="10"/>
      <c r="I2593" s="11" t="s">
        <v>106</v>
      </c>
      <c r="J2593" s="13"/>
      <c r="K2593" s="13" t="s">
        <v>105</v>
      </c>
      <c r="L2593" s="15"/>
      <c r="N2593" s="194" t="s">
        <v>16</v>
      </c>
      <c r="O2593" s="195"/>
      <c r="P2593" s="196" t="s">
        <v>17</v>
      </c>
      <c r="Q2593" s="197"/>
      <c r="S2593" s="11" t="s">
        <v>4</v>
      </c>
      <c r="T2593" s="13"/>
      <c r="U2593" s="13" t="s">
        <v>5</v>
      </c>
      <c r="V2593" s="15"/>
      <c r="W2593" s="20"/>
      <c r="X2593" s="194" t="s">
        <v>111</v>
      </c>
      <c r="Y2593" s="195"/>
      <c r="Z2593" s="196" t="s">
        <v>110</v>
      </c>
      <c r="AA2593" s="197"/>
      <c r="AB2593" s="20"/>
      <c r="AC2593" s="11" t="s">
        <v>18</v>
      </c>
      <c r="AD2593" s="13"/>
      <c r="AE2593" s="13" t="s">
        <v>19</v>
      </c>
      <c r="AF2593" s="15"/>
      <c r="AG2593" s="20"/>
      <c r="AH2593" s="194" t="s">
        <v>114</v>
      </c>
      <c r="AI2593" s="195"/>
      <c r="AJ2593" s="196" t="s">
        <v>115</v>
      </c>
      <c r="AK2593" s="197"/>
      <c r="AL2593" s="20"/>
      <c r="AM2593" s="11" t="s">
        <v>138</v>
      </c>
      <c r="AN2593" s="13"/>
      <c r="AO2593" s="13" t="s">
        <v>137</v>
      </c>
      <c r="AP2593" s="15"/>
      <c r="AR2593" s="194" t="s">
        <v>117</v>
      </c>
      <c r="AS2593" s="195"/>
      <c r="AT2593" s="196" t="s">
        <v>118</v>
      </c>
      <c r="AU2593" s="197"/>
      <c r="AV2593" s="36"/>
      <c r="AW2593" s="11" t="s">
        <v>142</v>
      </c>
      <c r="AX2593" s="13"/>
      <c r="AY2593" s="13" t="s">
        <v>141</v>
      </c>
      <c r="AZ2593" s="15"/>
      <c r="BA2593" s="20"/>
      <c r="BB2593" s="194" t="s">
        <v>122</v>
      </c>
      <c r="BC2593" s="195"/>
      <c r="BD2593" s="196" t="s">
        <v>121</v>
      </c>
      <c r="BE2593" s="197"/>
      <c r="BF2593" s="36"/>
      <c r="BG2593" s="11" t="s">
        <v>145</v>
      </c>
      <c r="BH2593" s="13"/>
      <c r="BI2593" s="13" t="s">
        <v>146</v>
      </c>
      <c r="BJ2593" s="15"/>
      <c r="BK2593" s="36"/>
      <c r="BL2593" s="194" t="s">
        <v>125</v>
      </c>
      <c r="BM2593" s="195"/>
      <c r="BN2593" s="196" t="s">
        <v>126</v>
      </c>
      <c r="BO2593" s="197"/>
      <c r="BP2593" s="36"/>
      <c r="BQ2593" s="11" t="s">
        <v>150</v>
      </c>
      <c r="BR2593" s="13"/>
      <c r="BS2593" s="13" t="s">
        <v>149</v>
      </c>
      <c r="BT2593" s="15"/>
      <c r="BU2593" s="20"/>
      <c r="BV2593" s="194" t="s">
        <v>129</v>
      </c>
      <c r="BW2593" s="195"/>
      <c r="BX2593" s="196" t="s">
        <v>130</v>
      </c>
      <c r="BY2593" s="197"/>
      <c r="BZ2593" s="36"/>
      <c r="CA2593" s="11" t="s">
        <v>154</v>
      </c>
      <c r="CB2593" s="13"/>
      <c r="CC2593" s="13" t="s">
        <v>153</v>
      </c>
      <c r="CD2593" s="15"/>
      <c r="CE2593" s="36"/>
      <c r="CF2593" s="194" t="s">
        <v>134</v>
      </c>
      <c r="CG2593" s="195"/>
      <c r="CH2593" s="196" t="s">
        <v>133</v>
      </c>
      <c r="CI2593" s="197"/>
      <c r="CK2593" s="11" t="s">
        <v>159</v>
      </c>
      <c r="CL2593" s="13"/>
      <c r="CM2593" s="13" t="s">
        <v>158</v>
      </c>
      <c r="CN2593" s="15"/>
      <c r="CP2593" s="109" t="s">
        <v>161</v>
      </c>
      <c r="CQ2593" s="110"/>
      <c r="CR2593" s="111" t="s">
        <v>162</v>
      </c>
      <c r="CS2593" s="112"/>
      <c r="CU2593" s="38" t="s">
        <v>29</v>
      </c>
      <c r="CW2593" s="55" t="s">
        <v>47</v>
      </c>
    </row>
    <row r="2594" spans="1:101" ht="18" customHeight="1" thickTop="1" thickBot="1">
      <c r="D2594" s="16">
        <v>0</v>
      </c>
      <c r="E2594" s="17">
        <f t="shared" ref="E2594" si="27602">$B2591*$E$4</f>
        <v>8.226248</v>
      </c>
      <c r="F2594" s="18">
        <v>1</v>
      </c>
      <c r="G2594" s="19">
        <v>0</v>
      </c>
      <c r="H2594" s="10"/>
      <c r="I2594" s="16">
        <v>0</v>
      </c>
      <c r="J2594" s="17">
        <v>0</v>
      </c>
      <c r="K2594" s="18">
        <v>1</v>
      </c>
      <c r="L2594" s="19">
        <v>0</v>
      </c>
      <c r="N2594" s="1">
        <f t="shared" ref="N2594" si="27603">D2594*I2591+F2594*I2594-E2594*J2591-G2594*J2594</f>
        <v>0</v>
      </c>
      <c r="O2594" s="4">
        <f t="shared" ref="O2594" si="27604">(D2594*J2591+E2594*I2591+F2594*J2594+G2594*I2594)</f>
        <v>8.226248</v>
      </c>
      <c r="P2594" s="2">
        <f t="shared" ref="P2594" si="27605">D2594*K2591+F2594*K2594-E2594*L2591-G2594*L2594</f>
        <v>-117.565767953792</v>
      </c>
      <c r="Q2594" s="3">
        <f t="shared" ref="Q2594" si="27606">(D2594*L2591+E2594*K2591+F2594*L2594+G2594*K2594)</f>
        <v>0</v>
      </c>
      <c r="S2594" s="16">
        <v>0</v>
      </c>
      <c r="T2594" s="17">
        <f t="shared" ref="T2594" si="27607">$B2591*$T$4</f>
        <v>18.225248000000001</v>
      </c>
      <c r="U2594" s="18">
        <v>1</v>
      </c>
      <c r="V2594" s="19">
        <v>0</v>
      </c>
      <c r="W2594" s="20"/>
      <c r="X2594" s="1">
        <f t="shared" ref="X2594" si="27608">N2594*S2591+P2594*S2594-O2594*T2591-Q2594*T2594</f>
        <v>0</v>
      </c>
      <c r="Y2594" s="4">
        <f t="shared" ref="Y2594" si="27609">(N2594*T2591+O2594*S2591+P2594*T2594+Q2594*S2594)</f>
        <v>-2134.439029268312</v>
      </c>
      <c r="Z2594" s="2">
        <f t="shared" ref="Z2594" si="27610">N2594*U2591+P2594*U2594-O2594*V2591-Q2594*V2594</f>
        <v>-117.565767953792</v>
      </c>
      <c r="AA2594" s="3">
        <f t="shared" ref="AA2594" si="27611">(N2594*V2591+O2594*U2591+P2594*V2594+Q2594*U2594)</f>
        <v>0</v>
      </c>
      <c r="AB2594" s="20"/>
      <c r="AC2594" s="16">
        <v>0</v>
      </c>
      <c r="AD2594" s="17">
        <v>0</v>
      </c>
      <c r="AE2594" s="18">
        <v>1</v>
      </c>
      <c r="AF2594" s="19">
        <v>0</v>
      </c>
      <c r="AG2594" s="20"/>
      <c r="AH2594" s="1">
        <f t="shared" ref="AH2594" si="27612">X2594*AC2591+Z2594*AC2594-Y2594*AD2591-AA2594*AD2594</f>
        <v>0</v>
      </c>
      <c r="AI2594" s="4">
        <f t="shared" ref="AI2594" si="27613">(X2594*AD2591+Y2594*AC2591+Z2594*AD2594+AA2594*AC2594)</f>
        <v>-2134.439029268312</v>
      </c>
      <c r="AJ2594" s="2">
        <f t="shared" ref="AJ2594" si="27614">X2594*AE2591+Z2594*AE2594-Y2594*AF2591-AA2594*AF2594</f>
        <v>36800.009713686297</v>
      </c>
      <c r="AK2594" s="3">
        <f t="shared" ref="AK2594" si="27615">(X2594*AF2591+Y2594*AE2591+Z2594*AF2594+AA2594*AE2594)</f>
        <v>0</v>
      </c>
      <c r="AL2594" s="20"/>
      <c r="AM2594" s="16">
        <v>0</v>
      </c>
      <c r="AN2594" s="17">
        <f t="shared" ref="AN2594" si="27616">$B2591*$AN$4</f>
        <v>19.248175999999997</v>
      </c>
      <c r="AO2594" s="18">
        <v>1</v>
      </c>
      <c r="AP2594" s="19">
        <v>0</v>
      </c>
      <c r="AR2594" s="1">
        <f t="shared" ref="AR2594" si="27617">AH2594*AM2591+AJ2594*AM2594-AI2594*AN2591-AK2594*AN2594</f>
        <v>0</v>
      </c>
      <c r="AS2594" s="4">
        <f t="shared" ref="AS2594" si="27618">(AH2594*AN2591+AI2594*AM2591+AJ2594*AN2594+AK2594*AM2594)</f>
        <v>706198.62474147498</v>
      </c>
      <c r="AT2594" s="2">
        <f t="shared" ref="AT2594" si="27619">AH2594*AO2591+AJ2594*AO2594-AI2594*AP2591-AK2594*AP2594</f>
        <v>36800.009713686297</v>
      </c>
      <c r="AU2594" s="3">
        <f t="shared" ref="AU2594" si="27620">(AH2594*AP2591+AI2594*AO2591+AJ2594*AP2594+AK2594*AO2594)</f>
        <v>0</v>
      </c>
      <c r="AV2594" s="20"/>
      <c r="AW2594" s="16">
        <v>0</v>
      </c>
      <c r="AX2594" s="17">
        <v>0</v>
      </c>
      <c r="AY2594" s="18">
        <v>1</v>
      </c>
      <c r="AZ2594" s="19">
        <v>0</v>
      </c>
      <c r="BA2594" s="20"/>
      <c r="BB2594" s="1">
        <f t="shared" ref="BB2594" si="27621">AR2594*AW2591+AT2594*AW2594-AS2594*AX2591-AU2594*AX2594</f>
        <v>0</v>
      </c>
      <c r="BC2594" s="4">
        <f t="shared" ref="BC2594" si="27622">(AR2594*AX2591+AS2594*AW2591+AT2594*AX2594+AU2594*AW2594)</f>
        <v>706198.62474147498</v>
      </c>
      <c r="BD2594" s="2">
        <f t="shared" ref="BD2594" si="27623">AR2594*AY2591+AT2594*AY2594-AS2594*AZ2591-AU2594*AZ2594</f>
        <v>-12177716.62740995</v>
      </c>
      <c r="BE2594" s="3">
        <f t="shared" ref="BE2594" si="27624">(AR2594*AZ2591+AS2594*AY2591+AT2594*AZ2594+AU2594*AY2594)</f>
        <v>0</v>
      </c>
      <c r="BF2594" s="20"/>
      <c r="BG2594" s="16">
        <v>0</v>
      </c>
      <c r="BH2594" s="17">
        <f t="shared" ref="BH2594" si="27625">$B2591*$BH$4</f>
        <v>18.225248000000001</v>
      </c>
      <c r="BI2594" s="18">
        <v>1</v>
      </c>
      <c r="BJ2594" s="19">
        <v>0</v>
      </c>
      <c r="BK2594" s="20"/>
      <c r="BL2594" s="1">
        <f t="shared" ref="BL2594" si="27626">BB2594*BG2591+BD2594*BG2594-BC2594*BH2591-BE2594*BH2594</f>
        <v>0</v>
      </c>
      <c r="BM2594" s="4">
        <f t="shared" ref="BM2594" si="27627">(BB2594*BH2591+BC2594*BG2591+BD2594*BH2594+BE2594*BG2594)</f>
        <v>-221235706.98352847</v>
      </c>
      <c r="BN2594" s="2">
        <f t="shared" ref="BN2594" si="27628">BB2594*BI2591+BD2594*BI2594-BC2594*BJ2591-BE2594*BJ2594</f>
        <v>-12177716.62740995</v>
      </c>
      <c r="BO2594" s="3">
        <f t="shared" ref="BO2594" si="27629">(BB2594*BJ2591+BC2594*BI2591+BD2594*BJ2594+BE2594*BI2594)</f>
        <v>0</v>
      </c>
      <c r="BP2594" s="20"/>
      <c r="BQ2594" s="16">
        <v>0</v>
      </c>
      <c r="BR2594" s="17">
        <v>0</v>
      </c>
      <c r="BS2594" s="18">
        <v>1</v>
      </c>
      <c r="BT2594" s="19">
        <v>0</v>
      </c>
      <c r="BU2594" s="20"/>
      <c r="BV2594" s="1">
        <f t="shared" ref="BV2594" si="27630">BL2594*BQ2591+BN2594*BQ2594-BM2594*BR2591-BO2594*BR2594</f>
        <v>0</v>
      </c>
      <c r="BW2594" s="4">
        <f t="shared" ref="BW2594" si="27631">(BL2594*BR2591+BM2594*BQ2591+BN2594*BR2594+BO2594*BQ2594)</f>
        <v>-221235706.98352847</v>
      </c>
      <c r="BX2594" s="2">
        <f t="shared" ref="BX2594" si="27632">BL2594*BS2591+BN2594*BS2594-BM2594*BT2591-BO2594*BT2594</f>
        <v>3176515536.6397123</v>
      </c>
      <c r="BY2594" s="3">
        <f t="shared" ref="BY2594" si="27633">(BL2594*BT2591+BM2594*BS2591+BN2594*BT2594+BO2594*BS2594)</f>
        <v>0</v>
      </c>
      <c r="BZ2594" s="20"/>
      <c r="CA2594" s="16">
        <v>0</v>
      </c>
      <c r="CB2594" s="17">
        <f t="shared" ref="CB2594" si="27634">$B2591*$CB$4</f>
        <v>8.226248</v>
      </c>
      <c r="CC2594" s="18">
        <v>1</v>
      </c>
      <c r="CD2594" s="19">
        <v>0</v>
      </c>
      <c r="CE2594" s="20"/>
      <c r="CF2594" s="1">
        <f t="shared" ref="CF2594" si="27635">BV2594*CA2591+BX2594*CA2594-BW2594*CB2591-BY2594*CB2594</f>
        <v>0</v>
      </c>
      <c r="CG2594" s="4">
        <f t="shared" ref="CG2594" si="27636">(BV2594*CB2591+BW2594*CA2591+BX2594*CB2594+BY2594*CA2594)</f>
        <v>25909568873.267834</v>
      </c>
      <c r="CH2594" s="2">
        <f t="shared" ref="CH2594" si="27637">BV2594*CC2591+BX2594*CC2594-BW2594*CD2591-BY2594*CD2594</f>
        <v>3176515536.6397123</v>
      </c>
      <c r="CI2594" s="3">
        <f t="shared" ref="CI2594" si="27638">(BV2594*CD2591+BW2594*CC2591+BX2594*CD2594+BY2594*CC2594)</f>
        <v>0</v>
      </c>
      <c r="CK2594" s="16">
        <f t="shared" ref="CK2594" si="27639">1/$CL$4</f>
        <v>1</v>
      </c>
      <c r="CL2594" s="17">
        <v>0</v>
      </c>
      <c r="CM2594" s="18">
        <v>1</v>
      </c>
      <c r="CN2594" s="19">
        <v>0</v>
      </c>
      <c r="CP2594" s="1">
        <f t="shared" ref="CP2594" si="27640">CF2594*CK2591+CH2594*CK2594-CG2594*CL2591-CI2594*CL2594</f>
        <v>3176515536.6397123</v>
      </c>
      <c r="CQ2594" s="4">
        <f t="shared" ref="CQ2594" si="27641">(CF2594*CL2591+CG2594*CK2591+CH2594*CL2594+CI2594*CK2594)</f>
        <v>25909568873.267834</v>
      </c>
      <c r="CR2594" s="2">
        <f t="shared" ref="CR2594" si="27642">CF2594*CM2591+CH2594*CM2594-CG2594*CN2591-CI2594*CN2594</f>
        <v>3176515536.6397123</v>
      </c>
      <c r="CS2594" s="3">
        <f t="shared" ref="CS2594" si="27643">(CF2594*CN2591+CG2594*CM2591+CH2594*CN2594+CI2594*CM2594)</f>
        <v>0</v>
      </c>
      <c r="CU2594" s="39">
        <f t="shared" ref="CU2594" si="27644">(180/PI())*ATAN(-1*(CQ2591/CP2591))</f>
        <v>6.9895874745400235</v>
      </c>
      <c r="CW2594" s="56">
        <f t="shared" ref="CW2594" si="27645">20*LOG(((1-(10^(CU2591/20)^2)*(1-((1-CW2591)/(1+CW2591))^2))^0.5))</f>
        <v>0</v>
      </c>
    </row>
    <row r="2595" spans="1:101" ht="18" customHeight="1"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/>
      <c r="R2595" s="20"/>
      <c r="S2595" s="20"/>
      <c r="T2595" s="20"/>
      <c r="U2595" s="20"/>
      <c r="V2595" s="20"/>
      <c r="W2595" s="20"/>
      <c r="X2595" s="20"/>
      <c r="Y2595" s="20"/>
      <c r="Z2595" s="20"/>
      <c r="AA2595" s="20"/>
      <c r="AB2595" s="30"/>
      <c r="AC2595" s="20"/>
      <c r="AD2595" s="20"/>
      <c r="AE2595" s="20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</row>
    <row r="2596" spans="1:101" ht="18" customHeight="1"/>
    <row r="2597" spans="1:101" ht="18" customHeight="1" thickBot="1">
      <c r="A2597" s="23"/>
      <c r="B2597" s="23"/>
      <c r="C2597" s="23"/>
      <c r="D2597" s="20" t="s">
        <v>6</v>
      </c>
      <c r="E2597" s="20"/>
      <c r="F2597" s="20"/>
      <c r="G2597" s="20"/>
      <c r="H2597" s="20"/>
      <c r="I2597" s="20" t="s">
        <v>7</v>
      </c>
      <c r="J2597" s="20"/>
      <c r="K2597" s="20"/>
      <c r="L2597" s="20"/>
      <c r="M2597" s="23"/>
      <c r="N2597" s="23"/>
      <c r="O2597" s="24" t="s">
        <v>8</v>
      </c>
      <c r="P2597" s="23"/>
      <c r="Q2597" s="23"/>
      <c r="R2597" s="23"/>
      <c r="S2597" s="20"/>
      <c r="T2597" s="20" t="s">
        <v>9</v>
      </c>
      <c r="U2597" s="23"/>
      <c r="V2597" s="23"/>
      <c r="W2597" s="23"/>
      <c r="X2597" s="23"/>
      <c r="Y2597" s="24" t="s">
        <v>10</v>
      </c>
      <c r="Z2597" s="23"/>
      <c r="AA2597" s="23"/>
      <c r="AB2597" s="23"/>
      <c r="AC2597" s="24" t="s">
        <v>11</v>
      </c>
      <c r="AD2597" s="20"/>
      <c r="AE2597" s="20"/>
      <c r="AF2597" s="20"/>
      <c r="AG2597" s="20"/>
      <c r="AH2597" s="23"/>
      <c r="AI2597" s="24" t="s">
        <v>12</v>
      </c>
      <c r="AJ2597" s="23"/>
      <c r="AK2597" s="23"/>
      <c r="AL2597" s="20"/>
      <c r="AM2597" s="24" t="s">
        <v>21</v>
      </c>
      <c r="AN2597" s="20"/>
      <c r="AO2597" s="23"/>
      <c r="AP2597" s="23"/>
      <c r="AQ2597" s="23"/>
      <c r="AR2597" s="23"/>
      <c r="AS2597" s="24" t="s">
        <v>87</v>
      </c>
      <c r="AT2597" s="23"/>
      <c r="AU2597" s="23"/>
      <c r="AV2597" s="23"/>
      <c r="AW2597" s="24" t="s">
        <v>22</v>
      </c>
      <c r="AX2597" s="20"/>
      <c r="AY2597" s="20"/>
      <c r="AZ2597" s="20"/>
      <c r="BA2597" s="20"/>
      <c r="BB2597" s="23"/>
      <c r="BC2597" s="24" t="s">
        <v>13</v>
      </c>
      <c r="BD2597" s="23"/>
      <c r="BE2597" s="23"/>
      <c r="BF2597" s="23"/>
      <c r="BG2597" s="24" t="s">
        <v>23</v>
      </c>
      <c r="BH2597" s="20"/>
      <c r="BI2597" s="23"/>
      <c r="BJ2597" s="23"/>
      <c r="BK2597" s="23"/>
      <c r="BL2597" s="23"/>
      <c r="BM2597" s="24" t="s">
        <v>24</v>
      </c>
      <c r="BN2597" s="23"/>
      <c r="BO2597" s="23"/>
      <c r="BP2597" s="23"/>
      <c r="BQ2597" s="24" t="s">
        <v>22</v>
      </c>
      <c r="BR2597" s="20"/>
      <c r="BS2597" s="20"/>
      <c r="BT2597" s="20"/>
      <c r="BU2597" s="20"/>
      <c r="BV2597" s="23"/>
      <c r="BW2597" s="24" t="s">
        <v>25</v>
      </c>
      <c r="BX2597" s="23"/>
      <c r="BY2597" s="23"/>
      <c r="BZ2597" s="23"/>
      <c r="CA2597" s="24" t="s">
        <v>23</v>
      </c>
      <c r="CB2597" s="20"/>
      <c r="CC2597" s="23"/>
      <c r="CD2597" s="23"/>
      <c r="CE2597" s="23"/>
      <c r="CF2597" s="23"/>
      <c r="CG2597" s="24" t="s">
        <v>88</v>
      </c>
      <c r="CH2597" s="23"/>
      <c r="CI2597" s="23"/>
      <c r="CJ2597" s="23"/>
      <c r="CK2597" s="24" t="s">
        <v>155</v>
      </c>
      <c r="CL2597" s="24"/>
      <c r="CM2597" s="23"/>
      <c r="CN2597" s="23"/>
      <c r="CO2597" s="23"/>
      <c r="CP2597" s="23"/>
      <c r="CQ2597" s="24" t="s">
        <v>89</v>
      </c>
      <c r="CR2597" s="23"/>
      <c r="CS2597" s="23"/>
    </row>
    <row r="2598" spans="1:101" ht="18" customHeight="1" thickBot="1">
      <c r="A2598" s="23"/>
      <c r="B2598" s="33"/>
      <c r="C2598" s="23"/>
      <c r="D2598" s="7" t="s">
        <v>99</v>
      </c>
      <c r="E2598" s="8"/>
      <c r="F2598" s="8" t="s">
        <v>100</v>
      </c>
      <c r="G2598" s="9"/>
      <c r="H2598" s="10"/>
      <c r="I2598" s="7" t="s">
        <v>103</v>
      </c>
      <c r="J2598" s="8"/>
      <c r="K2598" s="8" t="s">
        <v>104</v>
      </c>
      <c r="L2598" s="9"/>
      <c r="M2598" s="23"/>
      <c r="N2598" s="194" t="s">
        <v>74</v>
      </c>
      <c r="O2598" s="195"/>
      <c r="P2598" s="196" t="s">
        <v>75</v>
      </c>
      <c r="Q2598" s="197"/>
      <c r="R2598" s="23"/>
      <c r="S2598" s="7" t="s">
        <v>2</v>
      </c>
      <c r="T2598" s="8"/>
      <c r="U2598" s="8" t="s">
        <v>3</v>
      </c>
      <c r="V2598" s="9"/>
      <c r="W2598" s="20"/>
      <c r="X2598" s="194" t="s">
        <v>108</v>
      </c>
      <c r="Y2598" s="195"/>
      <c r="Z2598" s="196" t="s">
        <v>109</v>
      </c>
      <c r="AA2598" s="197"/>
      <c r="AB2598" s="20"/>
      <c r="AC2598" s="7" t="s">
        <v>107</v>
      </c>
      <c r="AD2598" s="8"/>
      <c r="AE2598" s="8" t="s">
        <v>14</v>
      </c>
      <c r="AF2598" s="9"/>
      <c r="AG2598" s="20"/>
      <c r="AH2598" s="194" t="s">
        <v>112</v>
      </c>
      <c r="AI2598" s="195"/>
      <c r="AJ2598" s="196" t="s">
        <v>113</v>
      </c>
      <c r="AK2598" s="197"/>
      <c r="AL2598" s="20"/>
      <c r="AM2598" s="106" t="s">
        <v>135</v>
      </c>
      <c r="AN2598" s="107"/>
      <c r="AO2598" s="107" t="s">
        <v>136</v>
      </c>
      <c r="AP2598" s="108"/>
      <c r="AQ2598" s="23"/>
      <c r="AR2598" s="194" t="s">
        <v>116</v>
      </c>
      <c r="AS2598" s="195"/>
      <c r="AT2598" s="196" t="s">
        <v>0</v>
      </c>
      <c r="AU2598" s="197"/>
      <c r="AV2598" s="36"/>
      <c r="AW2598" s="7" t="s">
        <v>139</v>
      </c>
      <c r="AX2598" s="8"/>
      <c r="AY2598" s="8" t="s">
        <v>140</v>
      </c>
      <c r="AZ2598" s="9"/>
      <c r="BA2598" s="20"/>
      <c r="BB2598" s="194" t="s">
        <v>119</v>
      </c>
      <c r="BC2598" s="195"/>
      <c r="BD2598" s="196" t="s">
        <v>120</v>
      </c>
      <c r="BE2598" s="197"/>
      <c r="BF2598" s="36"/>
      <c r="BG2598" s="190" t="s">
        <v>143</v>
      </c>
      <c r="BH2598" s="191"/>
      <c r="BI2598" s="192" t="s">
        <v>144</v>
      </c>
      <c r="BJ2598" s="193"/>
      <c r="BK2598" s="36"/>
      <c r="BL2598" s="194" t="s">
        <v>123</v>
      </c>
      <c r="BM2598" s="195"/>
      <c r="BN2598" s="196" t="s">
        <v>124</v>
      </c>
      <c r="BO2598" s="197"/>
      <c r="BP2598" s="36"/>
      <c r="BQ2598" s="7" t="s">
        <v>147</v>
      </c>
      <c r="BR2598" s="8"/>
      <c r="BS2598" s="8" t="s">
        <v>148</v>
      </c>
      <c r="BT2598" s="9"/>
      <c r="BU2598" s="20"/>
      <c r="BV2598" s="194" t="s">
        <v>127</v>
      </c>
      <c r="BW2598" s="195"/>
      <c r="BX2598" s="196" t="s">
        <v>128</v>
      </c>
      <c r="BY2598" s="197"/>
      <c r="BZ2598" s="36"/>
      <c r="CA2598" s="7" t="s">
        <v>151</v>
      </c>
      <c r="CB2598" s="8"/>
      <c r="CC2598" s="8" t="s">
        <v>152</v>
      </c>
      <c r="CD2598" s="9"/>
      <c r="CE2598" s="36"/>
      <c r="CF2598" s="194" t="s">
        <v>131</v>
      </c>
      <c r="CG2598" s="195"/>
      <c r="CH2598" s="196" t="s">
        <v>132</v>
      </c>
      <c r="CI2598" s="197"/>
      <c r="CJ2598" s="23"/>
      <c r="CK2598" s="7" t="s">
        <v>156</v>
      </c>
      <c r="CL2598" s="8"/>
      <c r="CM2598" s="8" t="s">
        <v>157</v>
      </c>
      <c r="CN2598" s="9"/>
      <c r="CO2598" s="23"/>
      <c r="CP2598" s="194" t="s">
        <v>160</v>
      </c>
      <c r="CQ2598" s="195"/>
      <c r="CR2598" s="196" t="s">
        <v>132</v>
      </c>
      <c r="CS2598" s="197"/>
      <c r="CU2598" s="26" t="s">
        <v>15</v>
      </c>
      <c r="CW2598" s="52" t="s">
        <v>46</v>
      </c>
    </row>
    <row r="2599" spans="1:101" ht="18" customHeight="1" thickTop="1" thickBot="1">
      <c r="B2599" s="34">
        <v>10.199999999999999</v>
      </c>
      <c r="D2599" s="11">
        <v>1</v>
      </c>
      <c r="E2599" s="12">
        <v>0</v>
      </c>
      <c r="F2599" s="13">
        <v>0</v>
      </c>
      <c r="G2599" s="14">
        <v>0</v>
      </c>
      <c r="H2599" s="10"/>
      <c r="I2599" s="11">
        <v>1</v>
      </c>
      <c r="J2599" s="12">
        <v>0</v>
      </c>
      <c r="K2599" s="13">
        <v>0</v>
      </c>
      <c r="L2599" s="40">
        <f t="shared" ref="L2599" si="27646">$B2599*$J$4</f>
        <v>14.555808000000001</v>
      </c>
      <c r="N2599" s="1">
        <f t="shared" ref="N2599" si="27647">D2599*I2599+F2599*I2602-E2599*J2599-G2599*J2602</f>
        <v>1</v>
      </c>
      <c r="O2599" s="4">
        <f t="shared" ref="O2599" si="27648">(D2599*J2599+E2599*I2599+F2599*J2602+G2599*I2602)</f>
        <v>0</v>
      </c>
      <c r="P2599" s="2">
        <f t="shared" ref="P2599" si="27649">D2599*K2599+F2599*K2602-E2599*L2599-G2599*L2602</f>
        <v>0</v>
      </c>
      <c r="Q2599" s="3">
        <f t="shared" ref="Q2599" si="27650">(D2599*L2599+E2599*K2599+F2599*L2602+G2599*K2602)</f>
        <v>14.555808000000001</v>
      </c>
      <c r="S2599" s="11">
        <v>1</v>
      </c>
      <c r="T2599" s="12">
        <v>0</v>
      </c>
      <c r="U2599" s="13">
        <v>0</v>
      </c>
      <c r="V2599" s="13">
        <v>0</v>
      </c>
      <c r="W2599" s="20"/>
      <c r="X2599" s="1">
        <f t="shared" ref="X2599" si="27651">N2599*S2599+P2599*S2602-O2599*T2599-Q2599*T2602</f>
        <v>-266.90977708236801</v>
      </c>
      <c r="Y2599" s="4">
        <f t="shared" ref="Y2599" si="27652">(N2599*T2599+O2599*S2599+P2599*T2602+Q2599*S2602)</f>
        <v>0</v>
      </c>
      <c r="Z2599" s="2">
        <f t="shared" ref="Z2599" si="27653">N2599*U2599+P2599*U2602-O2599*V2599-Q2599*V2602</f>
        <v>0</v>
      </c>
      <c r="AA2599" s="3">
        <f t="shared" ref="AA2599" si="27654">(N2599*V2599+O2599*U2599+P2599*V2602+Q2599*U2602)</f>
        <v>14.555808000000001</v>
      </c>
      <c r="AB2599" s="20"/>
      <c r="AC2599" s="11">
        <v>1</v>
      </c>
      <c r="AD2599" s="12">
        <v>0</v>
      </c>
      <c r="AE2599" s="13">
        <v>0</v>
      </c>
      <c r="AF2599" s="40">
        <f t="shared" ref="AF2599" si="27655">$B2599*$AD$4</f>
        <v>17.467397999999999</v>
      </c>
      <c r="AG2599" s="20"/>
      <c r="AH2599" s="1">
        <f t="shared" ref="AH2599" si="27656">X2599*AC2599+Z2599*AC2602-Y2599*AD2599-AA2599*AD2602</f>
        <v>-266.90977708236801</v>
      </c>
      <c r="AI2599" s="4">
        <f t="shared" ref="AI2599" si="27657">(X2599*AD2599+Y2599*AC2599+Z2599*AD2602+AA2599*AC2602)</f>
        <v>0</v>
      </c>
      <c r="AJ2599" s="2">
        <f t="shared" ref="AJ2599" si="27658">X2599*AE2599+Z2599*AE2602-Y2599*AF2599-AA2599*AF2602</f>
        <v>0</v>
      </c>
      <c r="AK2599" s="3">
        <f t="shared" ref="AK2599" si="27659">(X2599*AF2599+Y2599*AE2599+Z2599*AF2602+AA2599*AE2602)</f>
        <v>-4647.6634983890008</v>
      </c>
      <c r="AL2599" s="20"/>
      <c r="AM2599" s="11">
        <v>1</v>
      </c>
      <c r="AN2599" s="12">
        <v>0</v>
      </c>
      <c r="AO2599" s="13">
        <v>0</v>
      </c>
      <c r="AP2599" s="14">
        <v>0</v>
      </c>
      <c r="AR2599" s="1">
        <f t="shared" ref="AR2599" si="27660">AH2599*AM2599+AJ2599*AM2602-AI2599*AN2599-AK2599*AN2602</f>
        <v>90077.868347553798</v>
      </c>
      <c r="AS2599" s="4">
        <f t="shared" ref="AS2599" si="27661">(AH2599*AN2599+AI2599*AM2599+AJ2599*AN2602+AK2599*AM2602)</f>
        <v>0</v>
      </c>
      <c r="AT2599" s="2">
        <f t="shared" ref="AT2599" si="27662">AH2599*AO2599+AJ2599*AO2602-AI2599*AP2599-AK2599*AP2602</f>
        <v>0</v>
      </c>
      <c r="AU2599" s="3">
        <f t="shared" ref="AU2599" si="27663">(AH2599*AP2599+AI2599*AO2599+AJ2599*AP2602+AK2599*AO2602)</f>
        <v>-4647.6634983890008</v>
      </c>
      <c r="AV2599" s="20"/>
      <c r="AW2599" s="11">
        <v>1</v>
      </c>
      <c r="AX2599" s="12">
        <v>0</v>
      </c>
      <c r="AY2599" s="13">
        <v>0</v>
      </c>
      <c r="AZ2599" s="40">
        <f t="shared" ref="AZ2599" si="27664">$B2599*$AX$4</f>
        <v>17.467397999999999</v>
      </c>
      <c r="BA2599" s="20"/>
      <c r="BB2599" s="1">
        <f t="shared" ref="BB2599" si="27665">AR2599*AW2599+AT2599*AW2602-AS2599*AX2599-AU2599*AX2602</f>
        <v>90077.868347553798</v>
      </c>
      <c r="BC2599" s="4">
        <f t="shared" ref="BC2599" si="27666">(AR2599*AX2599+AS2599*AW2599+AT2599*AX2602+AU2599*AW2602)</f>
        <v>0</v>
      </c>
      <c r="BD2599" s="2">
        <f t="shared" ref="BD2599" si="27667">AR2599*AY2599+AT2599*AY2602-AS2599*AZ2599-AU2599*AZ2602</f>
        <v>0</v>
      </c>
      <c r="BE2599" s="3">
        <f t="shared" ref="BE2599" si="27668">(AR2599*AZ2599+AS2599*AY2599+AT2599*AZ2602+AU2599*AY2602)</f>
        <v>1568778.3139199354</v>
      </c>
      <c r="BF2599" s="20"/>
      <c r="BG2599" s="11">
        <v>1</v>
      </c>
      <c r="BH2599" s="12">
        <v>0</v>
      </c>
      <c r="BI2599" s="13">
        <v>0</v>
      </c>
      <c r="BJ2599" s="14">
        <v>0</v>
      </c>
      <c r="BK2599" s="20"/>
      <c r="BL2599" s="1">
        <f t="shared" ref="BL2599" si="27669">BB2599*BG2599+BD2599*BG2602-BC2599*BH2599-BE2599*BH2602</f>
        <v>-28784378.869055342</v>
      </c>
      <c r="BM2599" s="4">
        <f t="shared" ref="BM2599" si="27670">(BB2599*BH2599+BC2599*BG2599+BD2599*BH2602+BE2599*BG2602)</f>
        <v>0</v>
      </c>
      <c r="BN2599" s="2">
        <f t="shared" ref="BN2599" si="27671">BB2599*BI2599+BD2599*BI2602-BC2599*BJ2599-BE2599*BJ2602</f>
        <v>0</v>
      </c>
      <c r="BO2599" s="3">
        <f t="shared" ref="BO2599" si="27672">(BB2599*BJ2599+BC2599*BI2599+BD2599*BJ2602+BE2599*BI2602)</f>
        <v>1568778.3139199354</v>
      </c>
      <c r="BP2599" s="20"/>
      <c r="BQ2599" s="11">
        <v>1</v>
      </c>
      <c r="BR2599" s="12">
        <v>0</v>
      </c>
      <c r="BS2599" s="13">
        <v>0</v>
      </c>
      <c r="BT2599" s="40">
        <f t="shared" ref="BT2599" si="27673">$B2599*BR$4</f>
        <v>14.555808000000001</v>
      </c>
      <c r="BU2599" s="20"/>
      <c r="BV2599" s="1">
        <f t="shared" ref="BV2599" si="27674">BL2599*BQ2599+BN2599*BQ2602-BM2599*BR2599-BO2599*BR2602</f>
        <v>-28784378.869055342</v>
      </c>
      <c r="BW2599" s="4">
        <f t="shared" ref="BW2599" si="27675">(BL2599*BR2599+BM2599*BQ2599+BN2599*BR2602+BO2599*BQ2602)</f>
        <v>0</v>
      </c>
      <c r="BX2599" s="2">
        <f t="shared" ref="BX2599" si="27676">BL2599*BS2599+BN2599*BS2602-BM2599*BT2599-BO2599*BT2602</f>
        <v>0</v>
      </c>
      <c r="BY2599" s="3">
        <f t="shared" ref="BY2599" si="27677">(BL2599*BT2599+BM2599*BS2599+BN2599*BT2602+BO2599*BS2602)</f>
        <v>-417411113.90330678</v>
      </c>
      <c r="BZ2599" s="20"/>
      <c r="CA2599" s="11">
        <v>1</v>
      </c>
      <c r="CB2599" s="12">
        <v>0</v>
      </c>
      <c r="CC2599" s="13">
        <v>0</v>
      </c>
      <c r="CD2599" s="14">
        <v>0</v>
      </c>
      <c r="CE2599" s="20"/>
      <c r="CF2599" s="1">
        <f t="shared" ref="CF2599" si="27678">BV2599*CA2599+BX2599*CA2602-BW2599*CB2599-BY2599*CB2602</f>
        <v>3438940262.4609909</v>
      </c>
      <c r="CG2599" s="4">
        <f t="shared" ref="CG2599" si="27679">(BV2599*CB2599+BW2599*CA2599+BX2599*CB2602+BY2599*CA2602)</f>
        <v>0</v>
      </c>
      <c r="CH2599" s="2">
        <f t="shared" ref="CH2599" si="27680">BV2599*CC2599+BX2599*CC2602-BW2599*CD2599-BY2599*CD2602</f>
        <v>0</v>
      </c>
      <c r="CI2599" s="3">
        <f t="shared" ref="CI2599" si="27681">(BV2599*CD2599+BW2599*CC2599+BX2599*CD2602+BY2599*CC2602)</f>
        <v>-417411113.90330678</v>
      </c>
      <c r="CJ2599" s="28"/>
      <c r="CK2599" s="11">
        <v>1</v>
      </c>
      <c r="CL2599" s="12">
        <v>0</v>
      </c>
      <c r="CM2599" s="13">
        <v>0</v>
      </c>
      <c r="CN2599" s="14">
        <v>0</v>
      </c>
      <c r="CP2599" s="1">
        <f t="shared" ref="CP2599" si="27682">CF2599*CK2599+CH2599*CK2602-CG2599*CL2599-CI2599*CL2602</f>
        <v>3438940262.4609909</v>
      </c>
      <c r="CQ2599" s="4">
        <f t="shared" ref="CQ2599" si="27683">(CF2599*CL2599+CG2599*CK2599+CH2599*CL2602+CI2599*CK2602)</f>
        <v>-417411113.90330678</v>
      </c>
      <c r="CR2599" s="2">
        <f t="shared" ref="CR2599" si="27684">CF2599*CM2599+CH2599*CM2602-CG2599*CN2599-CI2599*CN2602</f>
        <v>0</v>
      </c>
      <c r="CS2599" s="3">
        <f t="shared" ref="CS2599" si="27685">(CF2599*CN2599+CG2599*CM2599+CH2599*CN2602+CI2599*CM2602)</f>
        <v>-417411113.90330678</v>
      </c>
      <c r="CU2599" s="29">
        <f t="shared" ref="CU2599" si="27686">20*LOG(((1+$CL$4)/$CL$4)/((CP2599+CP2602)^2+(CQ2599+CQ2602)^2)^0.5)</f>
        <v>-203.15213726581703</v>
      </c>
      <c r="CW2599" s="53">
        <f t="shared" ref="CW2599" si="27687">((CP2599^2+CQ2599^2)^0.5)/((CP2602^2+CQ2602^2)^0.5)</f>
        <v>0.12137783213617007</v>
      </c>
    </row>
    <row r="2600" spans="1:101" ht="18" customHeight="1" thickBot="1">
      <c r="D2600" s="11"/>
      <c r="E2600" s="13"/>
      <c r="F2600" s="13"/>
      <c r="G2600" s="15"/>
      <c r="H2600" s="10"/>
      <c r="I2600" s="11"/>
      <c r="J2600" s="13"/>
      <c r="K2600" s="13"/>
      <c r="L2600" s="15"/>
      <c r="N2600" s="5"/>
      <c r="Q2600" s="6"/>
      <c r="S2600" s="11"/>
      <c r="T2600" s="13"/>
      <c r="U2600" s="13"/>
      <c r="V2600" s="15"/>
      <c r="W2600" s="20"/>
      <c r="X2600" s="5"/>
      <c r="AA2600" s="6"/>
      <c r="AB2600" s="20"/>
      <c r="AC2600" s="11"/>
      <c r="AD2600" s="13"/>
      <c r="AE2600" s="13"/>
      <c r="AF2600" s="15"/>
      <c r="AG2600" s="20"/>
      <c r="AH2600" s="5"/>
      <c r="AK2600" s="6"/>
      <c r="AL2600" s="20"/>
      <c r="AM2600" s="11"/>
      <c r="AN2600" s="13"/>
      <c r="AO2600" s="13"/>
      <c r="AP2600" s="15"/>
      <c r="AR2600" s="5"/>
      <c r="AU2600" s="6"/>
      <c r="AW2600" s="11"/>
      <c r="AX2600" s="13"/>
      <c r="AY2600" s="13"/>
      <c r="AZ2600" s="15"/>
      <c r="BA2600" s="20"/>
      <c r="BB2600" s="5"/>
      <c r="BE2600" s="6"/>
      <c r="BG2600" s="11"/>
      <c r="BH2600" s="13"/>
      <c r="BI2600" s="13"/>
      <c r="BJ2600" s="15"/>
      <c r="BL2600" s="5"/>
      <c r="BO2600" s="6"/>
      <c r="BQ2600" s="11"/>
      <c r="BR2600" s="13"/>
      <c r="BS2600" s="13"/>
      <c r="BT2600" s="15"/>
      <c r="BU2600" s="20"/>
      <c r="BV2600" s="5"/>
      <c r="BY2600" s="6"/>
      <c r="CA2600" s="11"/>
      <c r="CB2600" s="13"/>
      <c r="CC2600" s="13"/>
      <c r="CD2600" s="15"/>
      <c r="CF2600" s="5"/>
      <c r="CI2600" s="6"/>
      <c r="CK2600" s="11"/>
      <c r="CL2600" s="13"/>
      <c r="CM2600" s="13"/>
      <c r="CN2600" s="15"/>
      <c r="CP2600" s="5"/>
      <c r="CS2600" s="6"/>
      <c r="CW2600" s="54"/>
    </row>
    <row r="2601" spans="1:101" ht="18" customHeight="1" thickBot="1">
      <c r="D2601" s="11" t="s">
        <v>101</v>
      </c>
      <c r="E2601" s="13"/>
      <c r="F2601" s="13" t="s">
        <v>102</v>
      </c>
      <c r="G2601" s="15"/>
      <c r="H2601" s="10"/>
      <c r="I2601" s="11" t="s">
        <v>106</v>
      </c>
      <c r="J2601" s="13"/>
      <c r="K2601" s="13" t="s">
        <v>105</v>
      </c>
      <c r="L2601" s="15"/>
      <c r="N2601" s="194" t="s">
        <v>16</v>
      </c>
      <c r="O2601" s="195"/>
      <c r="P2601" s="196" t="s">
        <v>17</v>
      </c>
      <c r="Q2601" s="197"/>
      <c r="S2601" s="11" t="s">
        <v>4</v>
      </c>
      <c r="T2601" s="13"/>
      <c r="U2601" s="13" t="s">
        <v>5</v>
      </c>
      <c r="V2601" s="15"/>
      <c r="W2601" s="20"/>
      <c r="X2601" s="194" t="s">
        <v>111</v>
      </c>
      <c r="Y2601" s="195"/>
      <c r="Z2601" s="196" t="s">
        <v>110</v>
      </c>
      <c r="AA2601" s="197"/>
      <c r="AB2601" s="20"/>
      <c r="AC2601" s="11" t="s">
        <v>18</v>
      </c>
      <c r="AD2601" s="13"/>
      <c r="AE2601" s="13" t="s">
        <v>19</v>
      </c>
      <c r="AF2601" s="15"/>
      <c r="AG2601" s="20"/>
      <c r="AH2601" s="194" t="s">
        <v>114</v>
      </c>
      <c r="AI2601" s="195"/>
      <c r="AJ2601" s="196" t="s">
        <v>115</v>
      </c>
      <c r="AK2601" s="197"/>
      <c r="AL2601" s="20"/>
      <c r="AM2601" s="11" t="s">
        <v>138</v>
      </c>
      <c r="AN2601" s="13"/>
      <c r="AO2601" s="13" t="s">
        <v>137</v>
      </c>
      <c r="AP2601" s="15"/>
      <c r="AR2601" s="194" t="s">
        <v>117</v>
      </c>
      <c r="AS2601" s="195"/>
      <c r="AT2601" s="196" t="s">
        <v>118</v>
      </c>
      <c r="AU2601" s="197"/>
      <c r="AV2601" s="36"/>
      <c r="AW2601" s="11" t="s">
        <v>142</v>
      </c>
      <c r="AX2601" s="13"/>
      <c r="AY2601" s="13" t="s">
        <v>141</v>
      </c>
      <c r="AZ2601" s="15"/>
      <c r="BA2601" s="20"/>
      <c r="BB2601" s="194" t="s">
        <v>122</v>
      </c>
      <c r="BC2601" s="195"/>
      <c r="BD2601" s="196" t="s">
        <v>121</v>
      </c>
      <c r="BE2601" s="197"/>
      <c r="BF2601" s="36"/>
      <c r="BG2601" s="11" t="s">
        <v>145</v>
      </c>
      <c r="BH2601" s="13"/>
      <c r="BI2601" s="13" t="s">
        <v>146</v>
      </c>
      <c r="BJ2601" s="15"/>
      <c r="BK2601" s="36"/>
      <c r="BL2601" s="194" t="s">
        <v>125</v>
      </c>
      <c r="BM2601" s="195"/>
      <c r="BN2601" s="196" t="s">
        <v>126</v>
      </c>
      <c r="BO2601" s="197"/>
      <c r="BP2601" s="36"/>
      <c r="BQ2601" s="11" t="s">
        <v>150</v>
      </c>
      <c r="BR2601" s="13"/>
      <c r="BS2601" s="13" t="s">
        <v>149</v>
      </c>
      <c r="BT2601" s="15"/>
      <c r="BU2601" s="20"/>
      <c r="BV2601" s="194" t="s">
        <v>129</v>
      </c>
      <c r="BW2601" s="195"/>
      <c r="BX2601" s="196" t="s">
        <v>130</v>
      </c>
      <c r="BY2601" s="197"/>
      <c r="BZ2601" s="36"/>
      <c r="CA2601" s="11" t="s">
        <v>154</v>
      </c>
      <c r="CB2601" s="13"/>
      <c r="CC2601" s="13" t="s">
        <v>153</v>
      </c>
      <c r="CD2601" s="15"/>
      <c r="CE2601" s="36"/>
      <c r="CF2601" s="194" t="s">
        <v>134</v>
      </c>
      <c r="CG2601" s="195"/>
      <c r="CH2601" s="196" t="s">
        <v>133</v>
      </c>
      <c r="CI2601" s="197"/>
      <c r="CK2601" s="11" t="s">
        <v>159</v>
      </c>
      <c r="CL2601" s="13"/>
      <c r="CM2601" s="13" t="s">
        <v>158</v>
      </c>
      <c r="CN2601" s="15"/>
      <c r="CP2601" s="109" t="s">
        <v>161</v>
      </c>
      <c r="CQ2601" s="110"/>
      <c r="CR2601" s="111" t="s">
        <v>162</v>
      </c>
      <c r="CS2601" s="112"/>
      <c r="CU2601" s="38" t="s">
        <v>29</v>
      </c>
      <c r="CW2601" s="55" t="s">
        <v>47</v>
      </c>
    </row>
    <row r="2602" spans="1:101" ht="18" customHeight="1" thickTop="1" thickBot="1">
      <c r="D2602" s="16">
        <v>0</v>
      </c>
      <c r="E2602" s="17">
        <f t="shared" ref="E2602" si="27688">$B2599*$E$4</f>
        <v>8.307696</v>
      </c>
      <c r="F2602" s="18">
        <v>1</v>
      </c>
      <c r="G2602" s="19">
        <v>0</v>
      </c>
      <c r="H2602" s="10"/>
      <c r="I2602" s="16">
        <v>0</v>
      </c>
      <c r="J2602" s="17">
        <v>0</v>
      </c>
      <c r="K2602" s="18">
        <v>1</v>
      </c>
      <c r="L2602" s="19">
        <v>0</v>
      </c>
      <c r="N2602" s="1">
        <f t="shared" ref="N2602" si="27689">D2602*I2599+F2602*I2602-E2602*J2599-G2602*J2602</f>
        <v>0</v>
      </c>
      <c r="O2602" s="4">
        <f t="shared" ref="O2602" si="27690">(D2602*J2599+E2602*I2599+F2602*J2602+G2602*I2602)</f>
        <v>8.307696</v>
      </c>
      <c r="P2602" s="2">
        <f t="shared" ref="P2602" si="27691">D2602*K2599+F2602*K2602-E2602*L2599-G2602*L2602</f>
        <v>-119.92522789836801</v>
      </c>
      <c r="Q2602" s="3">
        <f t="shared" ref="Q2602" si="27692">(D2602*L2599+E2602*K2599+F2602*L2602+G2602*K2602)</f>
        <v>0</v>
      </c>
      <c r="S2602" s="16">
        <v>0</v>
      </c>
      <c r="T2602" s="17">
        <f t="shared" ref="T2602" si="27693">$B2599*$T$4</f>
        <v>18.405695999999999</v>
      </c>
      <c r="U2602" s="18">
        <v>1</v>
      </c>
      <c r="V2602" s="19">
        <v>0</v>
      </c>
      <c r="W2602" s="20"/>
      <c r="X2602" s="1">
        <f t="shared" ref="X2602" si="27694">N2602*S2599+P2602*S2602-O2602*T2599-Q2602*T2602</f>
        <v>0</v>
      </c>
      <c r="Y2602" s="4">
        <f t="shared" ref="Y2602" si="27695">(N2602*T2599+O2602*S2599+P2602*T2602+Q2602*S2602)</f>
        <v>-2198.9995914280803</v>
      </c>
      <c r="Z2602" s="2">
        <f t="shared" ref="Z2602" si="27696">N2602*U2599+P2602*U2602-O2602*V2599-Q2602*V2602</f>
        <v>-119.92522789836801</v>
      </c>
      <c r="AA2602" s="3">
        <f t="shared" ref="AA2602" si="27697">(N2602*V2599+O2602*U2599+P2602*V2602+Q2602*U2602)</f>
        <v>0</v>
      </c>
      <c r="AB2602" s="20"/>
      <c r="AC2602" s="16">
        <v>0</v>
      </c>
      <c r="AD2602" s="17">
        <v>0</v>
      </c>
      <c r="AE2602" s="18">
        <v>1</v>
      </c>
      <c r="AF2602" s="19">
        <v>0</v>
      </c>
      <c r="AG2602" s="20"/>
      <c r="AH2602" s="1">
        <f t="shared" ref="AH2602" si="27698">X2602*AC2599+Z2602*AC2602-Y2602*AD2599-AA2602*AD2602</f>
        <v>0</v>
      </c>
      <c r="AI2602" s="4">
        <f t="shared" ref="AI2602" si="27699">(X2602*AD2599+Y2602*AC2599+Z2602*AD2602+AA2602*AC2602)</f>
        <v>-2198.9995914280803</v>
      </c>
      <c r="AJ2602" s="2">
        <f t="shared" ref="AJ2602" si="27700">X2602*AE2599+Z2602*AE2602-Y2602*AF2599-AA2602*AF2602</f>
        <v>38290.875837413296</v>
      </c>
      <c r="AK2602" s="3">
        <f t="shared" ref="AK2602" si="27701">(X2602*AF2599+Y2602*AE2599+Z2602*AF2602+AA2602*AE2602)</f>
        <v>0</v>
      </c>
      <c r="AL2602" s="20"/>
      <c r="AM2602" s="16">
        <v>0</v>
      </c>
      <c r="AN2602" s="17">
        <f t="shared" ref="AN2602" si="27702">$B2599*$AN$4</f>
        <v>19.438751999999997</v>
      </c>
      <c r="AO2602" s="18">
        <v>1</v>
      </c>
      <c r="AP2602" s="19">
        <v>0</v>
      </c>
      <c r="AR2602" s="1">
        <f t="shared" ref="AR2602" si="27703">AH2602*AM2599+AJ2602*AM2602-AI2602*AN2599-AK2602*AN2602</f>
        <v>0</v>
      </c>
      <c r="AS2602" s="4">
        <f t="shared" ref="AS2602" si="27704">(AH2602*AN2599+AI2602*AM2599+AJ2602*AN2602+AK2602*AM2602)</f>
        <v>742127.83967484115</v>
      </c>
      <c r="AT2602" s="2">
        <f t="shared" ref="AT2602" si="27705">AH2602*AO2599+AJ2602*AO2602-AI2602*AP2599-AK2602*AP2602</f>
        <v>38290.875837413296</v>
      </c>
      <c r="AU2602" s="3">
        <f t="shared" ref="AU2602" si="27706">(AH2602*AP2599+AI2602*AO2599+AJ2602*AP2602+AK2602*AO2602)</f>
        <v>0</v>
      </c>
      <c r="AV2602" s="20"/>
      <c r="AW2602" s="16">
        <v>0</v>
      </c>
      <c r="AX2602" s="17">
        <v>0</v>
      </c>
      <c r="AY2602" s="18">
        <v>1</v>
      </c>
      <c r="AZ2602" s="19">
        <v>0</v>
      </c>
      <c r="BA2602" s="20"/>
      <c r="BB2602" s="1">
        <f t="shared" ref="BB2602" si="27707">AR2602*AW2599+AT2602*AW2602-AS2602*AX2599-AU2602*AX2602</f>
        <v>0</v>
      </c>
      <c r="BC2602" s="4">
        <f t="shared" ref="BC2602" si="27708">(AR2602*AX2599+AS2602*AW2599+AT2602*AX2602+AU2602*AW2602)</f>
        <v>742127.83967484115</v>
      </c>
      <c r="BD2602" s="2">
        <f t="shared" ref="BD2602" si="27709">AR2602*AY2599+AT2602*AY2602-AS2602*AZ2599-AU2602*AZ2602</f>
        <v>-12924751.466643227</v>
      </c>
      <c r="BE2602" s="3">
        <f t="shared" ref="BE2602" si="27710">(AR2602*AZ2599+AS2602*AY2599+AT2602*AZ2602+AU2602*AY2602)</f>
        <v>0</v>
      </c>
      <c r="BF2602" s="20"/>
      <c r="BG2602" s="16">
        <v>0</v>
      </c>
      <c r="BH2602" s="17">
        <f t="shared" ref="BH2602" si="27711">$B2599*$BH$4</f>
        <v>18.405695999999999</v>
      </c>
      <c r="BI2602" s="18">
        <v>1</v>
      </c>
      <c r="BJ2602" s="19">
        <v>0</v>
      </c>
      <c r="BK2602" s="20"/>
      <c r="BL2602" s="1">
        <f t="shared" ref="BL2602" si="27712">BB2602*BG2599+BD2602*BG2602-BC2602*BH2599-BE2602*BH2602</f>
        <v>0</v>
      </c>
      <c r="BM2602" s="4">
        <f t="shared" ref="BM2602" si="27713">(BB2602*BH2599+BC2602*BG2599+BD2602*BH2602+BE2602*BG2602)</f>
        <v>-237146918.53091455</v>
      </c>
      <c r="BN2602" s="2">
        <f t="shared" ref="BN2602" si="27714">BB2602*BI2599+BD2602*BI2602-BC2602*BJ2599-BE2602*BJ2602</f>
        <v>-12924751.466643227</v>
      </c>
      <c r="BO2602" s="3">
        <f t="shared" ref="BO2602" si="27715">(BB2602*BJ2599+BC2602*BI2599+BD2602*BJ2602+BE2602*BI2602)</f>
        <v>0</v>
      </c>
      <c r="BP2602" s="20"/>
      <c r="BQ2602" s="16">
        <v>0</v>
      </c>
      <c r="BR2602" s="17">
        <v>0</v>
      </c>
      <c r="BS2602" s="18">
        <v>1</v>
      </c>
      <c r="BT2602" s="19">
        <v>0</v>
      </c>
      <c r="BU2602" s="20"/>
      <c r="BV2602" s="1">
        <f t="shared" ref="BV2602" si="27716">BL2602*BQ2599+BN2602*BQ2602-BM2602*BR2599-BO2602*BR2602</f>
        <v>0</v>
      </c>
      <c r="BW2602" s="4">
        <f t="shared" ref="BW2602" si="27717">(BL2602*BR2599+BM2602*BQ2599+BN2602*BR2602+BO2602*BQ2602)</f>
        <v>-237146918.53091455</v>
      </c>
      <c r="BX2602" s="2">
        <f t="shared" ref="BX2602" si="27718">BL2602*BS2599+BN2602*BS2602-BM2602*BT2599-BO2602*BT2602</f>
        <v>3438940262.4609909</v>
      </c>
      <c r="BY2602" s="3">
        <f t="shared" ref="BY2602" si="27719">(BL2602*BT2599+BM2602*BS2599+BN2602*BT2602+BO2602*BS2602)</f>
        <v>0</v>
      </c>
      <c r="BZ2602" s="20"/>
      <c r="CA2602" s="16">
        <v>0</v>
      </c>
      <c r="CB2602" s="17">
        <f t="shared" ref="CB2602" si="27720">$B2599*$CB$4</f>
        <v>8.307696</v>
      </c>
      <c r="CC2602" s="18">
        <v>1</v>
      </c>
      <c r="CD2602" s="19">
        <v>0</v>
      </c>
      <c r="CE2602" s="20"/>
      <c r="CF2602" s="1">
        <f t="shared" ref="CF2602" si="27721">BV2602*CA2599+BX2602*CA2602-BW2602*CB2599-BY2602*CB2602</f>
        <v>0</v>
      </c>
      <c r="CG2602" s="4">
        <f t="shared" ref="CG2602" si="27722">(BV2602*CB2599+BW2602*CA2599+BX2602*CB2602+BY2602*CA2602)</f>
        <v>28332523344.155209</v>
      </c>
      <c r="CH2602" s="2">
        <f t="shared" ref="CH2602" si="27723">BV2602*CC2599+BX2602*CC2602-BW2602*CD2599-BY2602*CD2602</f>
        <v>3438940262.4609909</v>
      </c>
      <c r="CI2602" s="3">
        <f t="shared" ref="CI2602" si="27724">(BV2602*CD2599+BW2602*CC2599+BX2602*CD2602+BY2602*CC2602)</f>
        <v>0</v>
      </c>
      <c r="CK2602" s="16">
        <f t="shared" ref="CK2602" si="27725">1/$CL$4</f>
        <v>1</v>
      </c>
      <c r="CL2602" s="17">
        <v>0</v>
      </c>
      <c r="CM2602" s="18">
        <v>1</v>
      </c>
      <c r="CN2602" s="19">
        <v>0</v>
      </c>
      <c r="CP2602" s="1">
        <f t="shared" ref="CP2602" si="27726">CF2602*CK2599+CH2602*CK2602-CG2602*CL2599-CI2602*CL2602</f>
        <v>3438940262.4609909</v>
      </c>
      <c r="CQ2602" s="4">
        <f t="shared" ref="CQ2602" si="27727">(CF2602*CL2599+CG2602*CK2599+CH2602*CL2602+CI2602*CK2602)</f>
        <v>28332523344.155209</v>
      </c>
      <c r="CR2602" s="2">
        <f t="shared" ref="CR2602" si="27728">CF2602*CM2599+CH2602*CM2602-CG2602*CN2599-CI2602*CN2602</f>
        <v>3438940262.4609909</v>
      </c>
      <c r="CS2602" s="3">
        <f t="shared" ref="CS2602" si="27729">(CF2602*CN2599+CG2602*CM2599+CH2602*CN2602+CI2602*CM2602)</f>
        <v>0</v>
      </c>
      <c r="CU2602" s="39">
        <f t="shared" ref="CU2602" si="27730">(180/PI())*ATAN(-1*(CQ2599/CP2599))</f>
        <v>6.9205839928337287</v>
      </c>
      <c r="CW2602" s="56">
        <f t="shared" ref="CW2602" si="27731">20*LOG(((1-(10^(CU2599/20)^2)*(1-((1-CW2599)/(1+CW2599))^2))^0.5))</f>
        <v>0</v>
      </c>
    </row>
    <row r="2603" spans="1:101" ht="18" customHeight="1">
      <c r="E2603" s="20"/>
      <c r="F2603" s="20"/>
      <c r="G2603" s="20"/>
      <c r="H2603" s="20"/>
      <c r="I2603" s="20"/>
      <c r="J2603" s="20"/>
      <c r="K2603" s="20"/>
      <c r="L2603" s="20"/>
      <c r="M2603" s="20"/>
      <c r="N2603" s="20"/>
      <c r="O2603" s="20"/>
      <c r="P2603" s="20"/>
      <c r="Q2603" s="20"/>
      <c r="R2603" s="20"/>
      <c r="S2603" s="20"/>
      <c r="T2603" s="20"/>
      <c r="U2603" s="20"/>
      <c r="V2603" s="20"/>
      <c r="W2603" s="20"/>
      <c r="X2603" s="20"/>
      <c r="Y2603" s="20"/>
      <c r="Z2603" s="20"/>
      <c r="AA2603" s="20"/>
      <c r="AB2603" s="30"/>
      <c r="AC2603" s="20"/>
      <c r="AD2603" s="20"/>
      <c r="AE2603" s="20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</row>
    <row r="2604" spans="1:101" ht="18" customHeight="1"/>
    <row r="2605" spans="1:101" ht="18" customHeight="1">
      <c r="B2605" s="41"/>
    </row>
    <row r="2606" spans="1:101" ht="18" customHeight="1"/>
    <row r="2607" spans="1:101" ht="18" customHeight="1"/>
    <row r="2608" spans="1:101" ht="18" customHeight="1"/>
    <row r="2609" ht="18" customHeight="1"/>
    <row r="2610" ht="18" customHeight="1"/>
    <row r="2611" ht="18" customHeight="1"/>
    <row r="2612" ht="18" customHeight="1"/>
    <row r="2613" ht="18" customHeight="1"/>
    <row r="2614" ht="18" customHeight="1"/>
    <row r="2615" ht="18" customHeight="1"/>
    <row r="2616" ht="18" customHeight="1"/>
    <row r="2617" ht="18" customHeight="1"/>
    <row r="2618" ht="18" customHeight="1"/>
    <row r="2619" ht="18" customHeight="1"/>
    <row r="2620" ht="18" customHeight="1"/>
    <row r="2621" ht="18" customHeight="1"/>
    <row r="2622" ht="18" customHeight="1"/>
    <row r="2623" ht="18" customHeight="1"/>
    <row r="2624" ht="18" customHeight="1"/>
    <row r="2625" ht="18" customHeight="1"/>
    <row r="2626" ht="18" customHeight="1"/>
    <row r="2627" ht="18" customHeight="1"/>
    <row r="2628" ht="18" customHeight="1"/>
    <row r="2629" ht="18" customHeight="1"/>
    <row r="2630" ht="18" customHeight="1"/>
    <row r="2631" ht="18" customHeight="1"/>
    <row r="2632" ht="18" customHeight="1"/>
    <row r="2633" ht="18" customHeight="1"/>
    <row r="2634" ht="18" customHeight="1"/>
    <row r="2635" ht="18" customHeight="1"/>
    <row r="2636" ht="18" customHeight="1"/>
    <row r="2637" ht="18" customHeight="1"/>
    <row r="2638" ht="18" customHeight="1"/>
    <row r="2639" ht="18" customHeight="1"/>
    <row r="2640" ht="18" customHeight="1"/>
    <row r="2641" ht="18" customHeight="1"/>
    <row r="2642" ht="18" customHeight="1"/>
    <row r="2643" ht="18" customHeight="1"/>
    <row r="2644" ht="18" customHeight="1"/>
    <row r="2645" ht="18" customHeight="1"/>
    <row r="2646" ht="18" customHeight="1"/>
    <row r="2647" ht="18" customHeight="1"/>
    <row r="2648" ht="18" customHeight="1"/>
    <row r="2649" ht="18" customHeight="1"/>
    <row r="2650" ht="18" customHeight="1"/>
    <row r="2651" ht="18" customHeight="1"/>
    <row r="2652" ht="18" customHeight="1"/>
    <row r="2653" ht="18" customHeight="1"/>
    <row r="2654" ht="18" customHeight="1"/>
    <row r="2655" ht="18" customHeight="1"/>
    <row r="2656" ht="18" customHeight="1"/>
    <row r="2657" ht="18" customHeight="1"/>
    <row r="2658" ht="18" customHeight="1"/>
    <row r="2659" ht="18" customHeight="1"/>
    <row r="2660" ht="18" customHeight="1"/>
    <row r="2661" ht="18" customHeight="1"/>
    <row r="2662" ht="18" customHeight="1"/>
    <row r="2663" ht="18" customHeight="1"/>
    <row r="2664" ht="18" customHeight="1"/>
    <row r="2665" ht="18" customHeight="1"/>
    <row r="2666" ht="18" customHeight="1"/>
    <row r="2667" ht="18" customHeight="1"/>
    <row r="2668" ht="18" customHeight="1"/>
    <row r="2669" ht="18" customHeight="1"/>
    <row r="2670" ht="18" customHeight="1"/>
    <row r="2671" ht="18" customHeight="1"/>
    <row r="2672" ht="18" customHeight="1"/>
    <row r="2673" ht="18" customHeight="1"/>
    <row r="2674" ht="18" customHeight="1"/>
    <row r="2675" ht="18" customHeight="1"/>
    <row r="2676" ht="18" customHeight="1"/>
    <row r="2677" ht="18" customHeight="1"/>
    <row r="2678" ht="18" customHeight="1"/>
    <row r="2679" ht="18" customHeight="1"/>
    <row r="2680" ht="18" customHeight="1"/>
    <row r="2681" ht="18" customHeight="1"/>
  </sheetData>
  <sheetProtection algorithmName="SHA-512" hashValue="Vz2ZUNIVYYqfRbbKUBAV4nyZi6P3uoaFkrjkkAY1qqmcC69ZsBsYTPCULe9U4ALHz7v9CHQ4odktXCp2zR7JpA==" saltValue="x042sp2Y1WKtfGvUum4Ocw==" spinCount="100000" sheet="1" objects="1" scenarios="1"/>
  <mergeCells count="11665">
    <mergeCell ref="F1:G1"/>
    <mergeCell ref="BB2593:BC2593"/>
    <mergeCell ref="BD2593:BE2593"/>
    <mergeCell ref="BL2593:BM2593"/>
    <mergeCell ref="BN2593:BO2593"/>
    <mergeCell ref="CP2590:CQ2590"/>
    <mergeCell ref="CR2590:CS2590"/>
    <mergeCell ref="N2593:O2593"/>
    <mergeCell ref="P2593:Q2593"/>
    <mergeCell ref="X2593:Y2593"/>
    <mergeCell ref="Z2593:AA2593"/>
    <mergeCell ref="AH2593:AI2593"/>
    <mergeCell ref="AJ2593:AK2593"/>
    <mergeCell ref="AR2593:AS2593"/>
    <mergeCell ref="AT2593:AU2593"/>
    <mergeCell ref="AR2590:AS2590"/>
    <mergeCell ref="AT2590:AU2590"/>
    <mergeCell ref="BB2590:BC2590"/>
    <mergeCell ref="BD2590:BE2590"/>
    <mergeCell ref="BL2590:BM2590"/>
    <mergeCell ref="BN2590:BO2590"/>
    <mergeCell ref="N2590:O2590"/>
    <mergeCell ref="P2590:Q2590"/>
    <mergeCell ref="X2590:Y2590"/>
    <mergeCell ref="Z2590:AA2590"/>
    <mergeCell ref="AH2590:AI2590"/>
    <mergeCell ref="AJ2590:AK2590"/>
    <mergeCell ref="BV2590:BW2590"/>
    <mergeCell ref="BX2590:BY2590"/>
    <mergeCell ref="BV2593:BW2593"/>
    <mergeCell ref="BX2593:BY2593"/>
    <mergeCell ref="CP2574:CQ2574"/>
    <mergeCell ref="CR2574:CS2574"/>
    <mergeCell ref="AR2574:AS2574"/>
    <mergeCell ref="AT2574:AU2574"/>
    <mergeCell ref="BB2574:BC2574"/>
    <mergeCell ref="BD2574:BE2574"/>
    <mergeCell ref="BL2574:BM2574"/>
    <mergeCell ref="BN2574:BO2574"/>
    <mergeCell ref="N2574:O2574"/>
    <mergeCell ref="P2574:Q2574"/>
    <mergeCell ref="X2574:Y2574"/>
    <mergeCell ref="Z2574:AA2574"/>
    <mergeCell ref="AH2574:AI2574"/>
    <mergeCell ref="AJ2574:AK2574"/>
    <mergeCell ref="BV2574:BW2574"/>
    <mergeCell ref="BX2574:BY2574"/>
    <mergeCell ref="AR2582:AS2582"/>
    <mergeCell ref="AT2582:AU2582"/>
    <mergeCell ref="BB2582:BC2582"/>
    <mergeCell ref="BD2582:BE2582"/>
    <mergeCell ref="BL2582:BM2582"/>
    <mergeCell ref="BN2582:BO2582"/>
    <mergeCell ref="N2582:O2582"/>
    <mergeCell ref="P2582:Q2582"/>
    <mergeCell ref="X2582:Y2582"/>
    <mergeCell ref="Z2582:AA2582"/>
    <mergeCell ref="AH2582:AI2582"/>
    <mergeCell ref="AJ2582:AK2582"/>
    <mergeCell ref="BV2582:BW2582"/>
    <mergeCell ref="BX2582:BY2582"/>
    <mergeCell ref="BV2585:BW2585"/>
    <mergeCell ref="BB2561:BC2561"/>
    <mergeCell ref="BD2561:BE2561"/>
    <mergeCell ref="BB2601:BC2601"/>
    <mergeCell ref="BD2601:BE2601"/>
    <mergeCell ref="BL2601:BM2601"/>
    <mergeCell ref="BN2601:BO2601"/>
    <mergeCell ref="CP2598:CQ2598"/>
    <mergeCell ref="CR2598:CS2598"/>
    <mergeCell ref="N2601:O2601"/>
    <mergeCell ref="P2601:Q2601"/>
    <mergeCell ref="X2601:Y2601"/>
    <mergeCell ref="Z2601:AA2601"/>
    <mergeCell ref="AH2601:AI2601"/>
    <mergeCell ref="AJ2601:AK2601"/>
    <mergeCell ref="AR2601:AS2601"/>
    <mergeCell ref="AT2601:AU2601"/>
    <mergeCell ref="AR2598:AS2598"/>
    <mergeCell ref="AT2598:AU2598"/>
    <mergeCell ref="BB2598:BC2598"/>
    <mergeCell ref="BD2598:BE2598"/>
    <mergeCell ref="BL2598:BM2598"/>
    <mergeCell ref="BN2598:BO2598"/>
    <mergeCell ref="N2598:O2598"/>
    <mergeCell ref="P2598:Q2598"/>
    <mergeCell ref="X2598:Y2598"/>
    <mergeCell ref="Z2598:AA2598"/>
    <mergeCell ref="AH2598:AI2598"/>
    <mergeCell ref="AJ2598:AK2598"/>
    <mergeCell ref="BV2598:BW2598"/>
    <mergeCell ref="BX2598:BY2598"/>
    <mergeCell ref="BV2601:BW2601"/>
    <mergeCell ref="BX2601:BY2601"/>
    <mergeCell ref="BB2577:BC2577"/>
    <mergeCell ref="BD2577:BE2577"/>
    <mergeCell ref="BL2577:BM2577"/>
    <mergeCell ref="BN2577:BO2577"/>
    <mergeCell ref="N2577:O2577"/>
    <mergeCell ref="P2577:Q2577"/>
    <mergeCell ref="X2577:Y2577"/>
    <mergeCell ref="Z2577:AA2577"/>
    <mergeCell ref="AH2577:AI2577"/>
    <mergeCell ref="AJ2577:AK2577"/>
    <mergeCell ref="AR2577:AS2577"/>
    <mergeCell ref="AT2577:AU2577"/>
    <mergeCell ref="BV2577:BW2577"/>
    <mergeCell ref="BX2577:BY2577"/>
    <mergeCell ref="BB2585:BC2585"/>
    <mergeCell ref="BD2585:BE2585"/>
    <mergeCell ref="BL2585:BM2585"/>
    <mergeCell ref="BN2585:BO2585"/>
    <mergeCell ref="CP2582:CQ2582"/>
    <mergeCell ref="CR2582:CS2582"/>
    <mergeCell ref="N2585:O2585"/>
    <mergeCell ref="P2585:Q2585"/>
    <mergeCell ref="X2585:Y2585"/>
    <mergeCell ref="Z2585:AA2585"/>
    <mergeCell ref="AH2585:AI2585"/>
    <mergeCell ref="AJ2585:AK2585"/>
    <mergeCell ref="AR2585:AS2585"/>
    <mergeCell ref="AT2585:AU2585"/>
    <mergeCell ref="BX2585:BY2585"/>
    <mergeCell ref="BL2561:BM2561"/>
    <mergeCell ref="BN2561:BO2561"/>
    <mergeCell ref="CP2558:CQ2558"/>
    <mergeCell ref="CR2558:CS2558"/>
    <mergeCell ref="N2561:O2561"/>
    <mergeCell ref="P2561:Q2561"/>
    <mergeCell ref="X2561:Y2561"/>
    <mergeCell ref="Z2561:AA2561"/>
    <mergeCell ref="AH2561:AI2561"/>
    <mergeCell ref="AJ2561:AK2561"/>
    <mergeCell ref="AR2561:AS2561"/>
    <mergeCell ref="AT2561:AU2561"/>
    <mergeCell ref="AR2558:AS2558"/>
    <mergeCell ref="AT2558:AU2558"/>
    <mergeCell ref="BB2558:BC2558"/>
    <mergeCell ref="BD2558:BE2558"/>
    <mergeCell ref="BL2558:BM2558"/>
    <mergeCell ref="BN2558:BO2558"/>
    <mergeCell ref="N2558:O2558"/>
    <mergeCell ref="P2558:Q2558"/>
    <mergeCell ref="X2558:Y2558"/>
    <mergeCell ref="Z2558:AA2558"/>
    <mergeCell ref="AH2558:AI2558"/>
    <mergeCell ref="AJ2558:AK2558"/>
    <mergeCell ref="BV2558:BW2558"/>
    <mergeCell ref="BX2558:BY2558"/>
    <mergeCell ref="BV2561:BW2561"/>
    <mergeCell ref="BX2561:BY2561"/>
    <mergeCell ref="BB2569:BC2569"/>
    <mergeCell ref="BD2569:BE2569"/>
    <mergeCell ref="BL2569:BM2569"/>
    <mergeCell ref="BN2569:BO2569"/>
    <mergeCell ref="CP2566:CQ2566"/>
    <mergeCell ref="CR2566:CS2566"/>
    <mergeCell ref="N2569:O2569"/>
    <mergeCell ref="P2569:Q2569"/>
    <mergeCell ref="X2569:Y2569"/>
    <mergeCell ref="Z2569:AA2569"/>
    <mergeCell ref="AH2569:AI2569"/>
    <mergeCell ref="AJ2569:AK2569"/>
    <mergeCell ref="AR2569:AS2569"/>
    <mergeCell ref="AT2569:AU2569"/>
    <mergeCell ref="AR2566:AS2566"/>
    <mergeCell ref="AT2566:AU2566"/>
    <mergeCell ref="BB2566:BC2566"/>
    <mergeCell ref="BD2566:BE2566"/>
    <mergeCell ref="BL2566:BM2566"/>
    <mergeCell ref="BN2566:BO2566"/>
    <mergeCell ref="N2566:O2566"/>
    <mergeCell ref="P2566:Q2566"/>
    <mergeCell ref="X2566:Y2566"/>
    <mergeCell ref="Z2566:AA2566"/>
    <mergeCell ref="AH2566:AI2566"/>
    <mergeCell ref="AJ2566:AK2566"/>
    <mergeCell ref="BV2566:BW2566"/>
    <mergeCell ref="BX2566:BY2566"/>
    <mergeCell ref="BV2569:BW2569"/>
    <mergeCell ref="BX2569:BY2569"/>
    <mergeCell ref="BB2545:BC2545"/>
    <mergeCell ref="BD2545:BE2545"/>
    <mergeCell ref="BL2545:BM2545"/>
    <mergeCell ref="BN2545:BO2545"/>
    <mergeCell ref="CP2542:CQ2542"/>
    <mergeCell ref="CR2542:CS2542"/>
    <mergeCell ref="N2545:O2545"/>
    <mergeCell ref="P2545:Q2545"/>
    <mergeCell ref="X2545:Y2545"/>
    <mergeCell ref="Z2545:AA2545"/>
    <mergeCell ref="AH2545:AI2545"/>
    <mergeCell ref="AJ2545:AK2545"/>
    <mergeCell ref="AR2545:AS2545"/>
    <mergeCell ref="AT2545:AU2545"/>
    <mergeCell ref="AR2542:AS2542"/>
    <mergeCell ref="AT2542:AU2542"/>
    <mergeCell ref="BB2542:BC2542"/>
    <mergeCell ref="BD2542:BE2542"/>
    <mergeCell ref="BL2542:BM2542"/>
    <mergeCell ref="BN2542:BO2542"/>
    <mergeCell ref="N2542:O2542"/>
    <mergeCell ref="P2542:Q2542"/>
    <mergeCell ref="X2542:Y2542"/>
    <mergeCell ref="Z2542:AA2542"/>
    <mergeCell ref="AH2542:AI2542"/>
    <mergeCell ref="AJ2542:AK2542"/>
    <mergeCell ref="BV2542:BW2542"/>
    <mergeCell ref="BX2542:BY2542"/>
    <mergeCell ref="BV2545:BW2545"/>
    <mergeCell ref="BX2545:BY2545"/>
    <mergeCell ref="BB2553:BC2553"/>
    <mergeCell ref="BD2553:BE2553"/>
    <mergeCell ref="BL2553:BM2553"/>
    <mergeCell ref="BN2553:BO2553"/>
    <mergeCell ref="CP2550:CQ2550"/>
    <mergeCell ref="CR2550:CS2550"/>
    <mergeCell ref="N2553:O2553"/>
    <mergeCell ref="P2553:Q2553"/>
    <mergeCell ref="X2553:Y2553"/>
    <mergeCell ref="Z2553:AA2553"/>
    <mergeCell ref="AH2553:AI2553"/>
    <mergeCell ref="AJ2553:AK2553"/>
    <mergeCell ref="AR2553:AS2553"/>
    <mergeCell ref="AT2553:AU2553"/>
    <mergeCell ref="AR2550:AS2550"/>
    <mergeCell ref="AT2550:AU2550"/>
    <mergeCell ref="BB2550:BC2550"/>
    <mergeCell ref="BD2550:BE2550"/>
    <mergeCell ref="BL2550:BM2550"/>
    <mergeCell ref="BN2550:BO2550"/>
    <mergeCell ref="N2550:O2550"/>
    <mergeCell ref="P2550:Q2550"/>
    <mergeCell ref="X2550:Y2550"/>
    <mergeCell ref="Z2550:AA2550"/>
    <mergeCell ref="AH2550:AI2550"/>
    <mergeCell ref="AJ2550:AK2550"/>
    <mergeCell ref="BV2550:BW2550"/>
    <mergeCell ref="BX2550:BY2550"/>
    <mergeCell ref="BV2553:BW2553"/>
    <mergeCell ref="BX2553:BY2553"/>
    <mergeCell ref="CF2545:CG2545"/>
    <mergeCell ref="CH2545:CI2545"/>
    <mergeCell ref="CF2550:CG2550"/>
    <mergeCell ref="CH2550:CI2550"/>
    <mergeCell ref="BB2529:BC2529"/>
    <mergeCell ref="BD2529:BE2529"/>
    <mergeCell ref="BL2529:BM2529"/>
    <mergeCell ref="BN2529:BO2529"/>
    <mergeCell ref="CP2526:CQ2526"/>
    <mergeCell ref="CR2526:CS2526"/>
    <mergeCell ref="N2529:O2529"/>
    <mergeCell ref="P2529:Q2529"/>
    <mergeCell ref="X2529:Y2529"/>
    <mergeCell ref="Z2529:AA2529"/>
    <mergeCell ref="AH2529:AI2529"/>
    <mergeCell ref="AJ2529:AK2529"/>
    <mergeCell ref="AR2529:AS2529"/>
    <mergeCell ref="AT2529:AU2529"/>
    <mergeCell ref="AR2526:AS2526"/>
    <mergeCell ref="AT2526:AU2526"/>
    <mergeCell ref="BB2526:BC2526"/>
    <mergeCell ref="BD2526:BE2526"/>
    <mergeCell ref="BL2526:BM2526"/>
    <mergeCell ref="BN2526:BO2526"/>
    <mergeCell ref="N2526:O2526"/>
    <mergeCell ref="P2526:Q2526"/>
    <mergeCell ref="X2526:Y2526"/>
    <mergeCell ref="Z2526:AA2526"/>
    <mergeCell ref="AH2526:AI2526"/>
    <mergeCell ref="AJ2526:AK2526"/>
    <mergeCell ref="BV2526:BW2526"/>
    <mergeCell ref="BX2526:BY2526"/>
    <mergeCell ref="BV2529:BW2529"/>
    <mergeCell ref="BX2529:BY2529"/>
    <mergeCell ref="BB2537:BC2537"/>
    <mergeCell ref="BD2537:BE2537"/>
    <mergeCell ref="BL2537:BM2537"/>
    <mergeCell ref="BN2537:BO2537"/>
    <mergeCell ref="CP2534:CQ2534"/>
    <mergeCell ref="CR2534:CS2534"/>
    <mergeCell ref="N2537:O2537"/>
    <mergeCell ref="P2537:Q2537"/>
    <mergeCell ref="X2537:Y2537"/>
    <mergeCell ref="Z2537:AA2537"/>
    <mergeCell ref="AH2537:AI2537"/>
    <mergeCell ref="AJ2537:AK2537"/>
    <mergeCell ref="AR2537:AS2537"/>
    <mergeCell ref="AT2537:AU2537"/>
    <mergeCell ref="AR2534:AS2534"/>
    <mergeCell ref="AT2534:AU2534"/>
    <mergeCell ref="BB2534:BC2534"/>
    <mergeCell ref="BD2534:BE2534"/>
    <mergeCell ref="BL2534:BM2534"/>
    <mergeCell ref="BN2534:BO2534"/>
    <mergeCell ref="N2534:O2534"/>
    <mergeCell ref="P2534:Q2534"/>
    <mergeCell ref="X2534:Y2534"/>
    <mergeCell ref="Z2534:AA2534"/>
    <mergeCell ref="AH2534:AI2534"/>
    <mergeCell ref="AJ2534:AK2534"/>
    <mergeCell ref="BV2534:BW2534"/>
    <mergeCell ref="BX2534:BY2534"/>
    <mergeCell ref="BV2537:BW2537"/>
    <mergeCell ref="BX2537:BY2537"/>
    <mergeCell ref="BB2513:BC2513"/>
    <mergeCell ref="BD2513:BE2513"/>
    <mergeCell ref="BL2513:BM2513"/>
    <mergeCell ref="BN2513:BO2513"/>
    <mergeCell ref="CP2510:CQ2510"/>
    <mergeCell ref="CR2510:CS2510"/>
    <mergeCell ref="N2513:O2513"/>
    <mergeCell ref="P2513:Q2513"/>
    <mergeCell ref="X2513:Y2513"/>
    <mergeCell ref="Z2513:AA2513"/>
    <mergeCell ref="AH2513:AI2513"/>
    <mergeCell ref="AJ2513:AK2513"/>
    <mergeCell ref="AR2513:AS2513"/>
    <mergeCell ref="AT2513:AU2513"/>
    <mergeCell ref="AR2510:AS2510"/>
    <mergeCell ref="AT2510:AU2510"/>
    <mergeCell ref="BB2510:BC2510"/>
    <mergeCell ref="BD2510:BE2510"/>
    <mergeCell ref="BL2510:BM2510"/>
    <mergeCell ref="BN2510:BO2510"/>
    <mergeCell ref="N2510:O2510"/>
    <mergeCell ref="P2510:Q2510"/>
    <mergeCell ref="X2510:Y2510"/>
    <mergeCell ref="Z2510:AA2510"/>
    <mergeCell ref="AH2510:AI2510"/>
    <mergeCell ref="AJ2510:AK2510"/>
    <mergeCell ref="BV2510:BW2510"/>
    <mergeCell ref="BX2510:BY2510"/>
    <mergeCell ref="BV2513:BW2513"/>
    <mergeCell ref="BX2513:BY2513"/>
    <mergeCell ref="BB2521:BC2521"/>
    <mergeCell ref="BD2521:BE2521"/>
    <mergeCell ref="BL2521:BM2521"/>
    <mergeCell ref="BN2521:BO2521"/>
    <mergeCell ref="CP2518:CQ2518"/>
    <mergeCell ref="CR2518:CS2518"/>
    <mergeCell ref="N2521:O2521"/>
    <mergeCell ref="P2521:Q2521"/>
    <mergeCell ref="X2521:Y2521"/>
    <mergeCell ref="Z2521:AA2521"/>
    <mergeCell ref="AH2521:AI2521"/>
    <mergeCell ref="AJ2521:AK2521"/>
    <mergeCell ref="AR2521:AS2521"/>
    <mergeCell ref="AT2521:AU2521"/>
    <mergeCell ref="AR2518:AS2518"/>
    <mergeCell ref="AT2518:AU2518"/>
    <mergeCell ref="BB2518:BC2518"/>
    <mergeCell ref="BD2518:BE2518"/>
    <mergeCell ref="BL2518:BM2518"/>
    <mergeCell ref="BN2518:BO2518"/>
    <mergeCell ref="N2518:O2518"/>
    <mergeCell ref="P2518:Q2518"/>
    <mergeCell ref="X2518:Y2518"/>
    <mergeCell ref="Z2518:AA2518"/>
    <mergeCell ref="AH2518:AI2518"/>
    <mergeCell ref="AJ2518:AK2518"/>
    <mergeCell ref="BV2518:BW2518"/>
    <mergeCell ref="BX2518:BY2518"/>
    <mergeCell ref="BV2521:BW2521"/>
    <mergeCell ref="BX2521:BY2521"/>
    <mergeCell ref="BB2497:BC2497"/>
    <mergeCell ref="BD2497:BE2497"/>
    <mergeCell ref="BL2497:BM2497"/>
    <mergeCell ref="BN2497:BO2497"/>
    <mergeCell ref="CP2494:CQ2494"/>
    <mergeCell ref="CR2494:CS2494"/>
    <mergeCell ref="N2497:O2497"/>
    <mergeCell ref="P2497:Q2497"/>
    <mergeCell ref="X2497:Y2497"/>
    <mergeCell ref="Z2497:AA2497"/>
    <mergeCell ref="AH2497:AI2497"/>
    <mergeCell ref="AJ2497:AK2497"/>
    <mergeCell ref="AR2497:AS2497"/>
    <mergeCell ref="AT2497:AU2497"/>
    <mergeCell ref="AR2494:AS2494"/>
    <mergeCell ref="AT2494:AU2494"/>
    <mergeCell ref="BB2494:BC2494"/>
    <mergeCell ref="BD2494:BE2494"/>
    <mergeCell ref="BL2494:BM2494"/>
    <mergeCell ref="BN2494:BO2494"/>
    <mergeCell ref="N2494:O2494"/>
    <mergeCell ref="P2494:Q2494"/>
    <mergeCell ref="X2494:Y2494"/>
    <mergeCell ref="Z2494:AA2494"/>
    <mergeCell ref="AH2494:AI2494"/>
    <mergeCell ref="AJ2494:AK2494"/>
    <mergeCell ref="BV2494:BW2494"/>
    <mergeCell ref="BX2494:BY2494"/>
    <mergeCell ref="BV2497:BW2497"/>
    <mergeCell ref="BX2497:BY2497"/>
    <mergeCell ref="BB2505:BC2505"/>
    <mergeCell ref="BD2505:BE2505"/>
    <mergeCell ref="BL2505:BM2505"/>
    <mergeCell ref="BN2505:BO2505"/>
    <mergeCell ref="CP2502:CQ2502"/>
    <mergeCell ref="CR2502:CS2502"/>
    <mergeCell ref="N2505:O2505"/>
    <mergeCell ref="P2505:Q2505"/>
    <mergeCell ref="X2505:Y2505"/>
    <mergeCell ref="Z2505:AA2505"/>
    <mergeCell ref="AH2505:AI2505"/>
    <mergeCell ref="AJ2505:AK2505"/>
    <mergeCell ref="AR2505:AS2505"/>
    <mergeCell ref="AT2505:AU2505"/>
    <mergeCell ref="AR2502:AS2502"/>
    <mergeCell ref="AT2502:AU2502"/>
    <mergeCell ref="BB2502:BC2502"/>
    <mergeCell ref="BD2502:BE2502"/>
    <mergeCell ref="BL2502:BM2502"/>
    <mergeCell ref="BN2502:BO2502"/>
    <mergeCell ref="N2502:O2502"/>
    <mergeCell ref="P2502:Q2502"/>
    <mergeCell ref="X2502:Y2502"/>
    <mergeCell ref="Z2502:AA2502"/>
    <mergeCell ref="AH2502:AI2502"/>
    <mergeCell ref="AJ2502:AK2502"/>
    <mergeCell ref="BV2502:BW2502"/>
    <mergeCell ref="BX2502:BY2502"/>
    <mergeCell ref="BV2505:BW2505"/>
    <mergeCell ref="BX2505:BY2505"/>
    <mergeCell ref="CF2494:CG2494"/>
    <mergeCell ref="CH2494:CI2494"/>
    <mergeCell ref="CF2497:CG2497"/>
    <mergeCell ref="CH2497:CI2497"/>
    <mergeCell ref="BB2481:BC2481"/>
    <mergeCell ref="BD2481:BE2481"/>
    <mergeCell ref="BL2481:BM2481"/>
    <mergeCell ref="BN2481:BO2481"/>
    <mergeCell ref="CP2478:CQ2478"/>
    <mergeCell ref="CR2478:CS2478"/>
    <mergeCell ref="N2481:O2481"/>
    <mergeCell ref="P2481:Q2481"/>
    <mergeCell ref="X2481:Y2481"/>
    <mergeCell ref="Z2481:AA2481"/>
    <mergeCell ref="AH2481:AI2481"/>
    <mergeCell ref="AJ2481:AK2481"/>
    <mergeCell ref="AR2481:AS2481"/>
    <mergeCell ref="AT2481:AU2481"/>
    <mergeCell ref="AR2478:AS2478"/>
    <mergeCell ref="AT2478:AU2478"/>
    <mergeCell ref="BB2478:BC2478"/>
    <mergeCell ref="BD2478:BE2478"/>
    <mergeCell ref="BL2478:BM2478"/>
    <mergeCell ref="BN2478:BO2478"/>
    <mergeCell ref="N2478:O2478"/>
    <mergeCell ref="P2478:Q2478"/>
    <mergeCell ref="X2478:Y2478"/>
    <mergeCell ref="Z2478:AA2478"/>
    <mergeCell ref="AH2478:AI2478"/>
    <mergeCell ref="AJ2478:AK2478"/>
    <mergeCell ref="BV2478:BW2478"/>
    <mergeCell ref="BX2478:BY2478"/>
    <mergeCell ref="BV2481:BW2481"/>
    <mergeCell ref="BX2481:BY2481"/>
    <mergeCell ref="BB2489:BC2489"/>
    <mergeCell ref="BD2489:BE2489"/>
    <mergeCell ref="BL2489:BM2489"/>
    <mergeCell ref="BN2489:BO2489"/>
    <mergeCell ref="CP2486:CQ2486"/>
    <mergeCell ref="CR2486:CS2486"/>
    <mergeCell ref="N2489:O2489"/>
    <mergeCell ref="P2489:Q2489"/>
    <mergeCell ref="X2489:Y2489"/>
    <mergeCell ref="Z2489:AA2489"/>
    <mergeCell ref="AH2489:AI2489"/>
    <mergeCell ref="AJ2489:AK2489"/>
    <mergeCell ref="AR2489:AS2489"/>
    <mergeCell ref="AT2489:AU2489"/>
    <mergeCell ref="AR2486:AS2486"/>
    <mergeCell ref="AT2486:AU2486"/>
    <mergeCell ref="BB2486:BC2486"/>
    <mergeCell ref="BD2486:BE2486"/>
    <mergeCell ref="BL2486:BM2486"/>
    <mergeCell ref="BN2486:BO2486"/>
    <mergeCell ref="N2486:O2486"/>
    <mergeCell ref="P2486:Q2486"/>
    <mergeCell ref="X2486:Y2486"/>
    <mergeCell ref="Z2486:AA2486"/>
    <mergeCell ref="AH2486:AI2486"/>
    <mergeCell ref="AJ2486:AK2486"/>
    <mergeCell ref="BV2486:BW2486"/>
    <mergeCell ref="BX2486:BY2486"/>
    <mergeCell ref="BV2489:BW2489"/>
    <mergeCell ref="BX2489:BY2489"/>
    <mergeCell ref="CF2486:CG2486"/>
    <mergeCell ref="CH2486:CI2486"/>
    <mergeCell ref="CF2489:CG2489"/>
    <mergeCell ref="CH2489:CI2489"/>
    <mergeCell ref="BB2465:BC2465"/>
    <mergeCell ref="BD2465:BE2465"/>
    <mergeCell ref="BL2465:BM2465"/>
    <mergeCell ref="BN2465:BO2465"/>
    <mergeCell ref="CP2462:CQ2462"/>
    <mergeCell ref="CR2462:CS2462"/>
    <mergeCell ref="N2465:O2465"/>
    <mergeCell ref="P2465:Q2465"/>
    <mergeCell ref="X2465:Y2465"/>
    <mergeCell ref="Z2465:AA2465"/>
    <mergeCell ref="AH2465:AI2465"/>
    <mergeCell ref="AJ2465:AK2465"/>
    <mergeCell ref="AR2465:AS2465"/>
    <mergeCell ref="AT2465:AU2465"/>
    <mergeCell ref="AR2462:AS2462"/>
    <mergeCell ref="AT2462:AU2462"/>
    <mergeCell ref="BB2462:BC2462"/>
    <mergeCell ref="BD2462:BE2462"/>
    <mergeCell ref="BL2462:BM2462"/>
    <mergeCell ref="BN2462:BO2462"/>
    <mergeCell ref="N2462:O2462"/>
    <mergeCell ref="P2462:Q2462"/>
    <mergeCell ref="X2462:Y2462"/>
    <mergeCell ref="Z2462:AA2462"/>
    <mergeCell ref="AH2462:AI2462"/>
    <mergeCell ref="AJ2462:AK2462"/>
    <mergeCell ref="BV2462:BW2462"/>
    <mergeCell ref="BX2462:BY2462"/>
    <mergeCell ref="BV2465:BW2465"/>
    <mergeCell ref="BX2465:BY2465"/>
    <mergeCell ref="BB2473:BC2473"/>
    <mergeCell ref="BD2473:BE2473"/>
    <mergeCell ref="BL2473:BM2473"/>
    <mergeCell ref="BN2473:BO2473"/>
    <mergeCell ref="CP2470:CQ2470"/>
    <mergeCell ref="CR2470:CS2470"/>
    <mergeCell ref="N2473:O2473"/>
    <mergeCell ref="P2473:Q2473"/>
    <mergeCell ref="X2473:Y2473"/>
    <mergeCell ref="Z2473:AA2473"/>
    <mergeCell ref="AH2473:AI2473"/>
    <mergeCell ref="AJ2473:AK2473"/>
    <mergeCell ref="AR2473:AS2473"/>
    <mergeCell ref="AT2473:AU2473"/>
    <mergeCell ref="AR2470:AS2470"/>
    <mergeCell ref="AT2470:AU2470"/>
    <mergeCell ref="BB2470:BC2470"/>
    <mergeCell ref="BD2470:BE2470"/>
    <mergeCell ref="BL2470:BM2470"/>
    <mergeCell ref="BN2470:BO2470"/>
    <mergeCell ref="N2470:O2470"/>
    <mergeCell ref="P2470:Q2470"/>
    <mergeCell ref="X2470:Y2470"/>
    <mergeCell ref="Z2470:AA2470"/>
    <mergeCell ref="AH2470:AI2470"/>
    <mergeCell ref="AJ2470:AK2470"/>
    <mergeCell ref="BV2470:BW2470"/>
    <mergeCell ref="BX2470:BY2470"/>
    <mergeCell ref="BV2473:BW2473"/>
    <mergeCell ref="BX2473:BY2473"/>
    <mergeCell ref="BB2449:BC2449"/>
    <mergeCell ref="BD2449:BE2449"/>
    <mergeCell ref="BL2449:BM2449"/>
    <mergeCell ref="BN2449:BO2449"/>
    <mergeCell ref="CP2446:CQ2446"/>
    <mergeCell ref="CR2446:CS2446"/>
    <mergeCell ref="N2449:O2449"/>
    <mergeCell ref="P2449:Q2449"/>
    <mergeCell ref="X2449:Y2449"/>
    <mergeCell ref="Z2449:AA2449"/>
    <mergeCell ref="AH2449:AI2449"/>
    <mergeCell ref="AJ2449:AK2449"/>
    <mergeCell ref="AR2449:AS2449"/>
    <mergeCell ref="AT2449:AU2449"/>
    <mergeCell ref="AR2446:AS2446"/>
    <mergeCell ref="AT2446:AU2446"/>
    <mergeCell ref="BB2446:BC2446"/>
    <mergeCell ref="BD2446:BE2446"/>
    <mergeCell ref="BL2446:BM2446"/>
    <mergeCell ref="BN2446:BO2446"/>
    <mergeCell ref="N2446:O2446"/>
    <mergeCell ref="P2446:Q2446"/>
    <mergeCell ref="X2446:Y2446"/>
    <mergeCell ref="Z2446:AA2446"/>
    <mergeCell ref="AH2446:AI2446"/>
    <mergeCell ref="AJ2446:AK2446"/>
    <mergeCell ref="BV2446:BW2446"/>
    <mergeCell ref="BX2446:BY2446"/>
    <mergeCell ref="BV2449:BW2449"/>
    <mergeCell ref="BX2449:BY2449"/>
    <mergeCell ref="BB2457:BC2457"/>
    <mergeCell ref="BD2457:BE2457"/>
    <mergeCell ref="BL2457:BM2457"/>
    <mergeCell ref="BN2457:BO2457"/>
    <mergeCell ref="CP2454:CQ2454"/>
    <mergeCell ref="CR2454:CS2454"/>
    <mergeCell ref="N2457:O2457"/>
    <mergeCell ref="P2457:Q2457"/>
    <mergeCell ref="X2457:Y2457"/>
    <mergeCell ref="Z2457:AA2457"/>
    <mergeCell ref="AH2457:AI2457"/>
    <mergeCell ref="AJ2457:AK2457"/>
    <mergeCell ref="AR2457:AS2457"/>
    <mergeCell ref="AT2457:AU2457"/>
    <mergeCell ref="AR2454:AS2454"/>
    <mergeCell ref="AT2454:AU2454"/>
    <mergeCell ref="BB2454:BC2454"/>
    <mergeCell ref="BD2454:BE2454"/>
    <mergeCell ref="BL2454:BM2454"/>
    <mergeCell ref="BN2454:BO2454"/>
    <mergeCell ref="N2454:O2454"/>
    <mergeCell ref="P2454:Q2454"/>
    <mergeCell ref="X2454:Y2454"/>
    <mergeCell ref="Z2454:AA2454"/>
    <mergeCell ref="AH2454:AI2454"/>
    <mergeCell ref="AJ2454:AK2454"/>
    <mergeCell ref="BV2454:BW2454"/>
    <mergeCell ref="BX2454:BY2454"/>
    <mergeCell ref="BV2457:BW2457"/>
    <mergeCell ref="BX2457:BY2457"/>
    <mergeCell ref="CF2446:CG2446"/>
    <mergeCell ref="CH2446:CI2446"/>
    <mergeCell ref="BB2433:BC2433"/>
    <mergeCell ref="BD2433:BE2433"/>
    <mergeCell ref="BL2433:BM2433"/>
    <mergeCell ref="BN2433:BO2433"/>
    <mergeCell ref="CP2430:CQ2430"/>
    <mergeCell ref="CR2430:CS2430"/>
    <mergeCell ref="N2433:O2433"/>
    <mergeCell ref="P2433:Q2433"/>
    <mergeCell ref="X2433:Y2433"/>
    <mergeCell ref="Z2433:AA2433"/>
    <mergeCell ref="AH2433:AI2433"/>
    <mergeCell ref="AJ2433:AK2433"/>
    <mergeCell ref="AR2433:AS2433"/>
    <mergeCell ref="AT2433:AU2433"/>
    <mergeCell ref="AR2430:AS2430"/>
    <mergeCell ref="AT2430:AU2430"/>
    <mergeCell ref="BB2430:BC2430"/>
    <mergeCell ref="BD2430:BE2430"/>
    <mergeCell ref="BL2430:BM2430"/>
    <mergeCell ref="BN2430:BO2430"/>
    <mergeCell ref="N2430:O2430"/>
    <mergeCell ref="P2430:Q2430"/>
    <mergeCell ref="X2430:Y2430"/>
    <mergeCell ref="Z2430:AA2430"/>
    <mergeCell ref="AH2430:AI2430"/>
    <mergeCell ref="AJ2430:AK2430"/>
    <mergeCell ref="BV2430:BW2430"/>
    <mergeCell ref="BX2430:BY2430"/>
    <mergeCell ref="BV2433:BW2433"/>
    <mergeCell ref="BX2433:BY2433"/>
    <mergeCell ref="BB2441:BC2441"/>
    <mergeCell ref="BD2441:BE2441"/>
    <mergeCell ref="BL2441:BM2441"/>
    <mergeCell ref="BN2441:BO2441"/>
    <mergeCell ref="CP2438:CQ2438"/>
    <mergeCell ref="CR2438:CS2438"/>
    <mergeCell ref="N2441:O2441"/>
    <mergeCell ref="P2441:Q2441"/>
    <mergeCell ref="X2441:Y2441"/>
    <mergeCell ref="Z2441:AA2441"/>
    <mergeCell ref="AH2441:AI2441"/>
    <mergeCell ref="AJ2441:AK2441"/>
    <mergeCell ref="AR2441:AS2441"/>
    <mergeCell ref="AT2441:AU2441"/>
    <mergeCell ref="AR2438:AS2438"/>
    <mergeCell ref="AT2438:AU2438"/>
    <mergeCell ref="BB2438:BC2438"/>
    <mergeCell ref="BD2438:BE2438"/>
    <mergeCell ref="BL2438:BM2438"/>
    <mergeCell ref="BN2438:BO2438"/>
    <mergeCell ref="N2438:O2438"/>
    <mergeCell ref="P2438:Q2438"/>
    <mergeCell ref="X2438:Y2438"/>
    <mergeCell ref="Z2438:AA2438"/>
    <mergeCell ref="AH2438:AI2438"/>
    <mergeCell ref="AJ2438:AK2438"/>
    <mergeCell ref="BV2438:BW2438"/>
    <mergeCell ref="BX2438:BY2438"/>
    <mergeCell ref="BV2441:BW2441"/>
    <mergeCell ref="BX2441:BY2441"/>
    <mergeCell ref="CF2441:CG2441"/>
    <mergeCell ref="CH2441:CI2441"/>
    <mergeCell ref="BB2417:BC2417"/>
    <mergeCell ref="BD2417:BE2417"/>
    <mergeCell ref="BL2417:BM2417"/>
    <mergeCell ref="BN2417:BO2417"/>
    <mergeCell ref="CP2414:CQ2414"/>
    <mergeCell ref="CR2414:CS2414"/>
    <mergeCell ref="N2417:O2417"/>
    <mergeCell ref="P2417:Q2417"/>
    <mergeCell ref="X2417:Y2417"/>
    <mergeCell ref="Z2417:AA2417"/>
    <mergeCell ref="AH2417:AI2417"/>
    <mergeCell ref="AJ2417:AK2417"/>
    <mergeCell ref="AR2417:AS2417"/>
    <mergeCell ref="AT2417:AU2417"/>
    <mergeCell ref="AR2414:AS2414"/>
    <mergeCell ref="AT2414:AU2414"/>
    <mergeCell ref="BB2414:BC2414"/>
    <mergeCell ref="BD2414:BE2414"/>
    <mergeCell ref="BL2414:BM2414"/>
    <mergeCell ref="BN2414:BO2414"/>
    <mergeCell ref="N2414:O2414"/>
    <mergeCell ref="P2414:Q2414"/>
    <mergeCell ref="X2414:Y2414"/>
    <mergeCell ref="Z2414:AA2414"/>
    <mergeCell ref="AH2414:AI2414"/>
    <mergeCell ref="AJ2414:AK2414"/>
    <mergeCell ref="BV2414:BW2414"/>
    <mergeCell ref="BX2414:BY2414"/>
    <mergeCell ref="BV2417:BW2417"/>
    <mergeCell ref="BX2417:BY2417"/>
    <mergeCell ref="BB2425:BC2425"/>
    <mergeCell ref="BD2425:BE2425"/>
    <mergeCell ref="BL2425:BM2425"/>
    <mergeCell ref="BN2425:BO2425"/>
    <mergeCell ref="CP2422:CQ2422"/>
    <mergeCell ref="CR2422:CS2422"/>
    <mergeCell ref="N2425:O2425"/>
    <mergeCell ref="P2425:Q2425"/>
    <mergeCell ref="X2425:Y2425"/>
    <mergeCell ref="Z2425:AA2425"/>
    <mergeCell ref="AH2425:AI2425"/>
    <mergeCell ref="AJ2425:AK2425"/>
    <mergeCell ref="AR2425:AS2425"/>
    <mergeCell ref="AT2425:AU2425"/>
    <mergeCell ref="AR2422:AS2422"/>
    <mergeCell ref="AT2422:AU2422"/>
    <mergeCell ref="BB2422:BC2422"/>
    <mergeCell ref="BD2422:BE2422"/>
    <mergeCell ref="BL2422:BM2422"/>
    <mergeCell ref="BN2422:BO2422"/>
    <mergeCell ref="N2422:O2422"/>
    <mergeCell ref="P2422:Q2422"/>
    <mergeCell ref="X2422:Y2422"/>
    <mergeCell ref="Z2422:AA2422"/>
    <mergeCell ref="AH2422:AI2422"/>
    <mergeCell ref="AJ2422:AK2422"/>
    <mergeCell ref="BV2422:BW2422"/>
    <mergeCell ref="BX2422:BY2422"/>
    <mergeCell ref="BV2425:BW2425"/>
    <mergeCell ref="BX2425:BY2425"/>
    <mergeCell ref="BB2401:BC2401"/>
    <mergeCell ref="BD2401:BE2401"/>
    <mergeCell ref="BL2401:BM2401"/>
    <mergeCell ref="BN2401:BO2401"/>
    <mergeCell ref="CP2398:CQ2398"/>
    <mergeCell ref="CR2398:CS2398"/>
    <mergeCell ref="N2401:O2401"/>
    <mergeCell ref="P2401:Q2401"/>
    <mergeCell ref="X2401:Y2401"/>
    <mergeCell ref="Z2401:AA2401"/>
    <mergeCell ref="AH2401:AI2401"/>
    <mergeCell ref="AJ2401:AK2401"/>
    <mergeCell ref="AR2401:AS2401"/>
    <mergeCell ref="AT2401:AU2401"/>
    <mergeCell ref="AR2398:AS2398"/>
    <mergeCell ref="AT2398:AU2398"/>
    <mergeCell ref="BB2398:BC2398"/>
    <mergeCell ref="BD2398:BE2398"/>
    <mergeCell ref="BL2398:BM2398"/>
    <mergeCell ref="BN2398:BO2398"/>
    <mergeCell ref="N2398:O2398"/>
    <mergeCell ref="P2398:Q2398"/>
    <mergeCell ref="X2398:Y2398"/>
    <mergeCell ref="Z2398:AA2398"/>
    <mergeCell ref="AH2398:AI2398"/>
    <mergeCell ref="AJ2398:AK2398"/>
    <mergeCell ref="BV2398:BW2398"/>
    <mergeCell ref="BX2398:BY2398"/>
    <mergeCell ref="BV2401:BW2401"/>
    <mergeCell ref="BX2401:BY2401"/>
    <mergeCell ref="BB2409:BC2409"/>
    <mergeCell ref="BD2409:BE2409"/>
    <mergeCell ref="BL2409:BM2409"/>
    <mergeCell ref="BN2409:BO2409"/>
    <mergeCell ref="CP2406:CQ2406"/>
    <mergeCell ref="CR2406:CS2406"/>
    <mergeCell ref="N2409:O2409"/>
    <mergeCell ref="P2409:Q2409"/>
    <mergeCell ref="X2409:Y2409"/>
    <mergeCell ref="Z2409:AA2409"/>
    <mergeCell ref="AH2409:AI2409"/>
    <mergeCell ref="AJ2409:AK2409"/>
    <mergeCell ref="AR2409:AS2409"/>
    <mergeCell ref="AT2409:AU2409"/>
    <mergeCell ref="AR2406:AS2406"/>
    <mergeCell ref="AT2406:AU2406"/>
    <mergeCell ref="BB2406:BC2406"/>
    <mergeCell ref="BD2406:BE2406"/>
    <mergeCell ref="BL2406:BM2406"/>
    <mergeCell ref="BN2406:BO2406"/>
    <mergeCell ref="N2406:O2406"/>
    <mergeCell ref="P2406:Q2406"/>
    <mergeCell ref="X2406:Y2406"/>
    <mergeCell ref="Z2406:AA2406"/>
    <mergeCell ref="AH2406:AI2406"/>
    <mergeCell ref="AJ2406:AK2406"/>
    <mergeCell ref="BV2406:BW2406"/>
    <mergeCell ref="BX2406:BY2406"/>
    <mergeCell ref="BV2409:BW2409"/>
    <mergeCell ref="BX2409:BY2409"/>
    <mergeCell ref="BB2385:BC2385"/>
    <mergeCell ref="BD2385:BE2385"/>
    <mergeCell ref="BL2385:BM2385"/>
    <mergeCell ref="BN2385:BO2385"/>
    <mergeCell ref="CP2382:CQ2382"/>
    <mergeCell ref="CR2382:CS2382"/>
    <mergeCell ref="N2385:O2385"/>
    <mergeCell ref="P2385:Q2385"/>
    <mergeCell ref="X2385:Y2385"/>
    <mergeCell ref="Z2385:AA2385"/>
    <mergeCell ref="AH2385:AI2385"/>
    <mergeCell ref="AJ2385:AK2385"/>
    <mergeCell ref="AR2385:AS2385"/>
    <mergeCell ref="AT2385:AU2385"/>
    <mergeCell ref="AR2382:AS2382"/>
    <mergeCell ref="AT2382:AU2382"/>
    <mergeCell ref="BB2382:BC2382"/>
    <mergeCell ref="BD2382:BE2382"/>
    <mergeCell ref="BL2382:BM2382"/>
    <mergeCell ref="BN2382:BO2382"/>
    <mergeCell ref="N2382:O2382"/>
    <mergeCell ref="P2382:Q2382"/>
    <mergeCell ref="X2382:Y2382"/>
    <mergeCell ref="Z2382:AA2382"/>
    <mergeCell ref="AH2382:AI2382"/>
    <mergeCell ref="AJ2382:AK2382"/>
    <mergeCell ref="BV2382:BW2382"/>
    <mergeCell ref="BX2382:BY2382"/>
    <mergeCell ref="BV2385:BW2385"/>
    <mergeCell ref="BX2385:BY2385"/>
    <mergeCell ref="BB2393:BC2393"/>
    <mergeCell ref="BD2393:BE2393"/>
    <mergeCell ref="BL2393:BM2393"/>
    <mergeCell ref="BN2393:BO2393"/>
    <mergeCell ref="CP2390:CQ2390"/>
    <mergeCell ref="CR2390:CS2390"/>
    <mergeCell ref="N2393:O2393"/>
    <mergeCell ref="P2393:Q2393"/>
    <mergeCell ref="X2393:Y2393"/>
    <mergeCell ref="Z2393:AA2393"/>
    <mergeCell ref="AH2393:AI2393"/>
    <mergeCell ref="AJ2393:AK2393"/>
    <mergeCell ref="AR2393:AS2393"/>
    <mergeCell ref="AT2393:AU2393"/>
    <mergeCell ref="AR2390:AS2390"/>
    <mergeCell ref="AT2390:AU2390"/>
    <mergeCell ref="BB2390:BC2390"/>
    <mergeCell ref="BD2390:BE2390"/>
    <mergeCell ref="BL2390:BM2390"/>
    <mergeCell ref="BN2390:BO2390"/>
    <mergeCell ref="N2390:O2390"/>
    <mergeCell ref="P2390:Q2390"/>
    <mergeCell ref="X2390:Y2390"/>
    <mergeCell ref="Z2390:AA2390"/>
    <mergeCell ref="AH2390:AI2390"/>
    <mergeCell ref="AJ2390:AK2390"/>
    <mergeCell ref="BV2390:BW2390"/>
    <mergeCell ref="BX2390:BY2390"/>
    <mergeCell ref="BV2393:BW2393"/>
    <mergeCell ref="BX2393:BY2393"/>
    <mergeCell ref="BB2369:BC2369"/>
    <mergeCell ref="BD2369:BE2369"/>
    <mergeCell ref="BL2369:BM2369"/>
    <mergeCell ref="BN2369:BO2369"/>
    <mergeCell ref="CP2366:CQ2366"/>
    <mergeCell ref="CR2366:CS2366"/>
    <mergeCell ref="N2369:O2369"/>
    <mergeCell ref="P2369:Q2369"/>
    <mergeCell ref="X2369:Y2369"/>
    <mergeCell ref="Z2369:AA2369"/>
    <mergeCell ref="AH2369:AI2369"/>
    <mergeCell ref="AJ2369:AK2369"/>
    <mergeCell ref="AR2369:AS2369"/>
    <mergeCell ref="AT2369:AU2369"/>
    <mergeCell ref="AR2366:AS2366"/>
    <mergeCell ref="AT2366:AU2366"/>
    <mergeCell ref="BB2366:BC2366"/>
    <mergeCell ref="BD2366:BE2366"/>
    <mergeCell ref="BL2366:BM2366"/>
    <mergeCell ref="BN2366:BO2366"/>
    <mergeCell ref="N2366:O2366"/>
    <mergeCell ref="P2366:Q2366"/>
    <mergeCell ref="X2366:Y2366"/>
    <mergeCell ref="Z2366:AA2366"/>
    <mergeCell ref="AH2366:AI2366"/>
    <mergeCell ref="AJ2366:AK2366"/>
    <mergeCell ref="BV2366:BW2366"/>
    <mergeCell ref="BX2366:BY2366"/>
    <mergeCell ref="BV2369:BW2369"/>
    <mergeCell ref="BX2369:BY2369"/>
    <mergeCell ref="BB2377:BC2377"/>
    <mergeCell ref="BD2377:BE2377"/>
    <mergeCell ref="BL2377:BM2377"/>
    <mergeCell ref="BN2377:BO2377"/>
    <mergeCell ref="CP2374:CQ2374"/>
    <mergeCell ref="CR2374:CS2374"/>
    <mergeCell ref="N2377:O2377"/>
    <mergeCell ref="P2377:Q2377"/>
    <mergeCell ref="X2377:Y2377"/>
    <mergeCell ref="Z2377:AA2377"/>
    <mergeCell ref="AH2377:AI2377"/>
    <mergeCell ref="AJ2377:AK2377"/>
    <mergeCell ref="AR2377:AS2377"/>
    <mergeCell ref="AT2377:AU2377"/>
    <mergeCell ref="AR2374:AS2374"/>
    <mergeCell ref="AT2374:AU2374"/>
    <mergeCell ref="BB2374:BC2374"/>
    <mergeCell ref="BD2374:BE2374"/>
    <mergeCell ref="BL2374:BM2374"/>
    <mergeCell ref="BN2374:BO2374"/>
    <mergeCell ref="N2374:O2374"/>
    <mergeCell ref="P2374:Q2374"/>
    <mergeCell ref="X2374:Y2374"/>
    <mergeCell ref="Z2374:AA2374"/>
    <mergeCell ref="AH2374:AI2374"/>
    <mergeCell ref="AJ2374:AK2374"/>
    <mergeCell ref="BV2374:BW2374"/>
    <mergeCell ref="BX2374:BY2374"/>
    <mergeCell ref="BV2377:BW2377"/>
    <mergeCell ref="BX2377:BY2377"/>
    <mergeCell ref="CF2366:CG2366"/>
    <mergeCell ref="CH2366:CI2366"/>
    <mergeCell ref="CF2369:CG2369"/>
    <mergeCell ref="CH2369:CI2369"/>
    <mergeCell ref="BB2353:BC2353"/>
    <mergeCell ref="BD2353:BE2353"/>
    <mergeCell ref="BL2353:BM2353"/>
    <mergeCell ref="BN2353:BO2353"/>
    <mergeCell ref="CP2350:CQ2350"/>
    <mergeCell ref="CR2350:CS2350"/>
    <mergeCell ref="N2353:O2353"/>
    <mergeCell ref="P2353:Q2353"/>
    <mergeCell ref="X2353:Y2353"/>
    <mergeCell ref="Z2353:AA2353"/>
    <mergeCell ref="AH2353:AI2353"/>
    <mergeCell ref="AJ2353:AK2353"/>
    <mergeCell ref="AR2353:AS2353"/>
    <mergeCell ref="AT2353:AU2353"/>
    <mergeCell ref="AR2350:AS2350"/>
    <mergeCell ref="AT2350:AU2350"/>
    <mergeCell ref="BB2350:BC2350"/>
    <mergeCell ref="BD2350:BE2350"/>
    <mergeCell ref="BL2350:BM2350"/>
    <mergeCell ref="BN2350:BO2350"/>
    <mergeCell ref="N2350:O2350"/>
    <mergeCell ref="P2350:Q2350"/>
    <mergeCell ref="X2350:Y2350"/>
    <mergeCell ref="Z2350:AA2350"/>
    <mergeCell ref="AH2350:AI2350"/>
    <mergeCell ref="AJ2350:AK2350"/>
    <mergeCell ref="BV2350:BW2350"/>
    <mergeCell ref="BX2350:BY2350"/>
    <mergeCell ref="BV2353:BW2353"/>
    <mergeCell ref="BX2353:BY2353"/>
    <mergeCell ref="BB2361:BC2361"/>
    <mergeCell ref="BD2361:BE2361"/>
    <mergeCell ref="BL2361:BM2361"/>
    <mergeCell ref="BN2361:BO2361"/>
    <mergeCell ref="CP2358:CQ2358"/>
    <mergeCell ref="CR2358:CS2358"/>
    <mergeCell ref="N2361:O2361"/>
    <mergeCell ref="P2361:Q2361"/>
    <mergeCell ref="X2361:Y2361"/>
    <mergeCell ref="Z2361:AA2361"/>
    <mergeCell ref="AH2361:AI2361"/>
    <mergeCell ref="AJ2361:AK2361"/>
    <mergeCell ref="AR2361:AS2361"/>
    <mergeCell ref="AT2361:AU2361"/>
    <mergeCell ref="AR2358:AS2358"/>
    <mergeCell ref="AT2358:AU2358"/>
    <mergeCell ref="BB2358:BC2358"/>
    <mergeCell ref="BD2358:BE2358"/>
    <mergeCell ref="BL2358:BM2358"/>
    <mergeCell ref="BN2358:BO2358"/>
    <mergeCell ref="N2358:O2358"/>
    <mergeCell ref="P2358:Q2358"/>
    <mergeCell ref="X2358:Y2358"/>
    <mergeCell ref="Z2358:AA2358"/>
    <mergeCell ref="AH2358:AI2358"/>
    <mergeCell ref="AJ2358:AK2358"/>
    <mergeCell ref="BV2358:BW2358"/>
    <mergeCell ref="BX2358:BY2358"/>
    <mergeCell ref="BV2361:BW2361"/>
    <mergeCell ref="BX2361:BY2361"/>
    <mergeCell ref="CF2361:CG2361"/>
    <mergeCell ref="CH2361:CI2361"/>
    <mergeCell ref="BG2350:BH2350"/>
    <mergeCell ref="BI2350:BJ2350"/>
    <mergeCell ref="BB2337:BC2337"/>
    <mergeCell ref="BD2337:BE2337"/>
    <mergeCell ref="BL2337:BM2337"/>
    <mergeCell ref="BN2337:BO2337"/>
    <mergeCell ref="CP2334:CQ2334"/>
    <mergeCell ref="CR2334:CS2334"/>
    <mergeCell ref="N2337:O2337"/>
    <mergeCell ref="P2337:Q2337"/>
    <mergeCell ref="X2337:Y2337"/>
    <mergeCell ref="Z2337:AA2337"/>
    <mergeCell ref="AH2337:AI2337"/>
    <mergeCell ref="AJ2337:AK2337"/>
    <mergeCell ref="AR2337:AS2337"/>
    <mergeCell ref="AT2337:AU2337"/>
    <mergeCell ref="AR2334:AS2334"/>
    <mergeCell ref="AT2334:AU2334"/>
    <mergeCell ref="BB2334:BC2334"/>
    <mergeCell ref="BD2334:BE2334"/>
    <mergeCell ref="BL2334:BM2334"/>
    <mergeCell ref="BN2334:BO2334"/>
    <mergeCell ref="N2334:O2334"/>
    <mergeCell ref="P2334:Q2334"/>
    <mergeCell ref="X2334:Y2334"/>
    <mergeCell ref="Z2334:AA2334"/>
    <mergeCell ref="AH2334:AI2334"/>
    <mergeCell ref="AJ2334:AK2334"/>
    <mergeCell ref="BV2334:BW2334"/>
    <mergeCell ref="BX2334:BY2334"/>
    <mergeCell ref="BV2337:BW2337"/>
    <mergeCell ref="BX2337:BY2337"/>
    <mergeCell ref="BB2345:BC2345"/>
    <mergeCell ref="BD2345:BE2345"/>
    <mergeCell ref="BL2345:BM2345"/>
    <mergeCell ref="BN2345:BO2345"/>
    <mergeCell ref="CP2342:CQ2342"/>
    <mergeCell ref="CR2342:CS2342"/>
    <mergeCell ref="N2345:O2345"/>
    <mergeCell ref="P2345:Q2345"/>
    <mergeCell ref="X2345:Y2345"/>
    <mergeCell ref="Z2345:AA2345"/>
    <mergeCell ref="AH2345:AI2345"/>
    <mergeCell ref="AJ2345:AK2345"/>
    <mergeCell ref="AR2345:AS2345"/>
    <mergeCell ref="AT2345:AU2345"/>
    <mergeCell ref="AR2342:AS2342"/>
    <mergeCell ref="AT2342:AU2342"/>
    <mergeCell ref="BB2342:BC2342"/>
    <mergeCell ref="BD2342:BE2342"/>
    <mergeCell ref="BL2342:BM2342"/>
    <mergeCell ref="BN2342:BO2342"/>
    <mergeCell ref="N2342:O2342"/>
    <mergeCell ref="P2342:Q2342"/>
    <mergeCell ref="X2342:Y2342"/>
    <mergeCell ref="Z2342:AA2342"/>
    <mergeCell ref="AH2342:AI2342"/>
    <mergeCell ref="AJ2342:AK2342"/>
    <mergeCell ref="BV2342:BW2342"/>
    <mergeCell ref="BX2342:BY2342"/>
    <mergeCell ref="BV2345:BW2345"/>
    <mergeCell ref="BX2345:BY2345"/>
    <mergeCell ref="BG2342:BH2342"/>
    <mergeCell ref="BI2342:BJ2342"/>
    <mergeCell ref="BB2321:BC2321"/>
    <mergeCell ref="BD2321:BE2321"/>
    <mergeCell ref="BL2321:BM2321"/>
    <mergeCell ref="BN2321:BO2321"/>
    <mergeCell ref="CP2318:CQ2318"/>
    <mergeCell ref="CR2318:CS2318"/>
    <mergeCell ref="N2321:O2321"/>
    <mergeCell ref="P2321:Q2321"/>
    <mergeCell ref="X2321:Y2321"/>
    <mergeCell ref="Z2321:AA2321"/>
    <mergeCell ref="AH2321:AI2321"/>
    <mergeCell ref="AJ2321:AK2321"/>
    <mergeCell ref="AR2321:AS2321"/>
    <mergeCell ref="AT2321:AU2321"/>
    <mergeCell ref="AR2318:AS2318"/>
    <mergeCell ref="AT2318:AU2318"/>
    <mergeCell ref="BB2318:BC2318"/>
    <mergeCell ref="BD2318:BE2318"/>
    <mergeCell ref="BL2318:BM2318"/>
    <mergeCell ref="BN2318:BO2318"/>
    <mergeCell ref="N2318:O2318"/>
    <mergeCell ref="P2318:Q2318"/>
    <mergeCell ref="X2318:Y2318"/>
    <mergeCell ref="Z2318:AA2318"/>
    <mergeCell ref="AH2318:AI2318"/>
    <mergeCell ref="AJ2318:AK2318"/>
    <mergeCell ref="BV2318:BW2318"/>
    <mergeCell ref="BX2318:BY2318"/>
    <mergeCell ref="BV2321:BW2321"/>
    <mergeCell ref="BX2321:BY2321"/>
    <mergeCell ref="BB2329:BC2329"/>
    <mergeCell ref="BD2329:BE2329"/>
    <mergeCell ref="BL2329:BM2329"/>
    <mergeCell ref="BN2329:BO2329"/>
    <mergeCell ref="CP2326:CQ2326"/>
    <mergeCell ref="CR2326:CS2326"/>
    <mergeCell ref="N2329:O2329"/>
    <mergeCell ref="P2329:Q2329"/>
    <mergeCell ref="X2329:Y2329"/>
    <mergeCell ref="Z2329:AA2329"/>
    <mergeCell ref="AH2329:AI2329"/>
    <mergeCell ref="AJ2329:AK2329"/>
    <mergeCell ref="AR2329:AS2329"/>
    <mergeCell ref="AT2329:AU2329"/>
    <mergeCell ref="AR2326:AS2326"/>
    <mergeCell ref="AT2326:AU2326"/>
    <mergeCell ref="BB2326:BC2326"/>
    <mergeCell ref="BD2326:BE2326"/>
    <mergeCell ref="BL2326:BM2326"/>
    <mergeCell ref="BN2326:BO2326"/>
    <mergeCell ref="N2326:O2326"/>
    <mergeCell ref="P2326:Q2326"/>
    <mergeCell ref="X2326:Y2326"/>
    <mergeCell ref="Z2326:AA2326"/>
    <mergeCell ref="AH2326:AI2326"/>
    <mergeCell ref="AJ2326:AK2326"/>
    <mergeCell ref="BV2326:BW2326"/>
    <mergeCell ref="BX2326:BY2326"/>
    <mergeCell ref="BV2329:BW2329"/>
    <mergeCell ref="BX2329:BY2329"/>
    <mergeCell ref="BB2305:BC2305"/>
    <mergeCell ref="BD2305:BE2305"/>
    <mergeCell ref="BL2305:BM2305"/>
    <mergeCell ref="BN2305:BO2305"/>
    <mergeCell ref="CP2302:CQ2302"/>
    <mergeCell ref="CR2302:CS2302"/>
    <mergeCell ref="N2305:O2305"/>
    <mergeCell ref="P2305:Q2305"/>
    <mergeCell ref="X2305:Y2305"/>
    <mergeCell ref="Z2305:AA2305"/>
    <mergeCell ref="AH2305:AI2305"/>
    <mergeCell ref="AJ2305:AK2305"/>
    <mergeCell ref="AR2305:AS2305"/>
    <mergeCell ref="AT2305:AU2305"/>
    <mergeCell ref="AR2302:AS2302"/>
    <mergeCell ref="AT2302:AU2302"/>
    <mergeCell ref="BB2302:BC2302"/>
    <mergeCell ref="BD2302:BE2302"/>
    <mergeCell ref="BL2302:BM2302"/>
    <mergeCell ref="BN2302:BO2302"/>
    <mergeCell ref="N2302:O2302"/>
    <mergeCell ref="P2302:Q2302"/>
    <mergeCell ref="X2302:Y2302"/>
    <mergeCell ref="Z2302:AA2302"/>
    <mergeCell ref="AH2302:AI2302"/>
    <mergeCell ref="AJ2302:AK2302"/>
    <mergeCell ref="BV2302:BW2302"/>
    <mergeCell ref="BX2302:BY2302"/>
    <mergeCell ref="BV2305:BW2305"/>
    <mergeCell ref="BX2305:BY2305"/>
    <mergeCell ref="BB2313:BC2313"/>
    <mergeCell ref="BD2313:BE2313"/>
    <mergeCell ref="BL2313:BM2313"/>
    <mergeCell ref="BN2313:BO2313"/>
    <mergeCell ref="CP2310:CQ2310"/>
    <mergeCell ref="CR2310:CS2310"/>
    <mergeCell ref="N2313:O2313"/>
    <mergeCell ref="P2313:Q2313"/>
    <mergeCell ref="X2313:Y2313"/>
    <mergeCell ref="Z2313:AA2313"/>
    <mergeCell ref="AH2313:AI2313"/>
    <mergeCell ref="AJ2313:AK2313"/>
    <mergeCell ref="AR2313:AS2313"/>
    <mergeCell ref="AT2313:AU2313"/>
    <mergeCell ref="AR2310:AS2310"/>
    <mergeCell ref="AT2310:AU2310"/>
    <mergeCell ref="BB2310:BC2310"/>
    <mergeCell ref="BD2310:BE2310"/>
    <mergeCell ref="BL2310:BM2310"/>
    <mergeCell ref="BN2310:BO2310"/>
    <mergeCell ref="N2310:O2310"/>
    <mergeCell ref="P2310:Q2310"/>
    <mergeCell ref="X2310:Y2310"/>
    <mergeCell ref="Z2310:AA2310"/>
    <mergeCell ref="AH2310:AI2310"/>
    <mergeCell ref="AJ2310:AK2310"/>
    <mergeCell ref="BV2310:BW2310"/>
    <mergeCell ref="BX2310:BY2310"/>
    <mergeCell ref="BV2313:BW2313"/>
    <mergeCell ref="BX2313:BY2313"/>
    <mergeCell ref="BB2289:BC2289"/>
    <mergeCell ref="BD2289:BE2289"/>
    <mergeCell ref="BL2289:BM2289"/>
    <mergeCell ref="BN2289:BO2289"/>
    <mergeCell ref="CP2286:CQ2286"/>
    <mergeCell ref="CR2286:CS2286"/>
    <mergeCell ref="N2289:O2289"/>
    <mergeCell ref="P2289:Q2289"/>
    <mergeCell ref="X2289:Y2289"/>
    <mergeCell ref="Z2289:AA2289"/>
    <mergeCell ref="AH2289:AI2289"/>
    <mergeCell ref="AJ2289:AK2289"/>
    <mergeCell ref="AR2289:AS2289"/>
    <mergeCell ref="AT2289:AU2289"/>
    <mergeCell ref="AR2286:AS2286"/>
    <mergeCell ref="AT2286:AU2286"/>
    <mergeCell ref="BB2286:BC2286"/>
    <mergeCell ref="BD2286:BE2286"/>
    <mergeCell ref="BL2286:BM2286"/>
    <mergeCell ref="BN2286:BO2286"/>
    <mergeCell ref="N2286:O2286"/>
    <mergeCell ref="P2286:Q2286"/>
    <mergeCell ref="X2286:Y2286"/>
    <mergeCell ref="Z2286:AA2286"/>
    <mergeCell ref="AH2286:AI2286"/>
    <mergeCell ref="AJ2286:AK2286"/>
    <mergeCell ref="BV2286:BW2286"/>
    <mergeCell ref="BX2286:BY2286"/>
    <mergeCell ref="BV2289:BW2289"/>
    <mergeCell ref="BX2289:BY2289"/>
    <mergeCell ref="BB2297:BC2297"/>
    <mergeCell ref="BD2297:BE2297"/>
    <mergeCell ref="BL2297:BM2297"/>
    <mergeCell ref="BN2297:BO2297"/>
    <mergeCell ref="CP2294:CQ2294"/>
    <mergeCell ref="CR2294:CS2294"/>
    <mergeCell ref="N2297:O2297"/>
    <mergeCell ref="P2297:Q2297"/>
    <mergeCell ref="X2297:Y2297"/>
    <mergeCell ref="Z2297:AA2297"/>
    <mergeCell ref="AH2297:AI2297"/>
    <mergeCell ref="AJ2297:AK2297"/>
    <mergeCell ref="AR2297:AS2297"/>
    <mergeCell ref="AT2297:AU2297"/>
    <mergeCell ref="AR2294:AS2294"/>
    <mergeCell ref="AT2294:AU2294"/>
    <mergeCell ref="BB2294:BC2294"/>
    <mergeCell ref="BD2294:BE2294"/>
    <mergeCell ref="BL2294:BM2294"/>
    <mergeCell ref="BN2294:BO2294"/>
    <mergeCell ref="N2294:O2294"/>
    <mergeCell ref="P2294:Q2294"/>
    <mergeCell ref="X2294:Y2294"/>
    <mergeCell ref="Z2294:AA2294"/>
    <mergeCell ref="AH2294:AI2294"/>
    <mergeCell ref="AJ2294:AK2294"/>
    <mergeCell ref="BV2294:BW2294"/>
    <mergeCell ref="BX2294:BY2294"/>
    <mergeCell ref="BV2297:BW2297"/>
    <mergeCell ref="BX2297:BY2297"/>
    <mergeCell ref="CF2286:CG2286"/>
    <mergeCell ref="CH2286:CI2286"/>
    <mergeCell ref="CF2289:CG2289"/>
    <mergeCell ref="CH2289:CI2289"/>
    <mergeCell ref="BB2273:BC2273"/>
    <mergeCell ref="BD2273:BE2273"/>
    <mergeCell ref="BL2273:BM2273"/>
    <mergeCell ref="BN2273:BO2273"/>
    <mergeCell ref="CP2270:CQ2270"/>
    <mergeCell ref="CR2270:CS2270"/>
    <mergeCell ref="N2273:O2273"/>
    <mergeCell ref="P2273:Q2273"/>
    <mergeCell ref="X2273:Y2273"/>
    <mergeCell ref="Z2273:AA2273"/>
    <mergeCell ref="AH2273:AI2273"/>
    <mergeCell ref="AJ2273:AK2273"/>
    <mergeCell ref="AR2273:AS2273"/>
    <mergeCell ref="AT2273:AU2273"/>
    <mergeCell ref="AR2270:AS2270"/>
    <mergeCell ref="AT2270:AU2270"/>
    <mergeCell ref="BB2270:BC2270"/>
    <mergeCell ref="BD2270:BE2270"/>
    <mergeCell ref="BL2270:BM2270"/>
    <mergeCell ref="BN2270:BO2270"/>
    <mergeCell ref="N2270:O2270"/>
    <mergeCell ref="P2270:Q2270"/>
    <mergeCell ref="X2270:Y2270"/>
    <mergeCell ref="Z2270:AA2270"/>
    <mergeCell ref="AH2270:AI2270"/>
    <mergeCell ref="AJ2270:AK2270"/>
    <mergeCell ref="BV2270:BW2270"/>
    <mergeCell ref="BX2270:BY2270"/>
    <mergeCell ref="BV2273:BW2273"/>
    <mergeCell ref="BX2273:BY2273"/>
    <mergeCell ref="BB2281:BC2281"/>
    <mergeCell ref="BD2281:BE2281"/>
    <mergeCell ref="BL2281:BM2281"/>
    <mergeCell ref="BN2281:BO2281"/>
    <mergeCell ref="CP2278:CQ2278"/>
    <mergeCell ref="CR2278:CS2278"/>
    <mergeCell ref="N2281:O2281"/>
    <mergeCell ref="P2281:Q2281"/>
    <mergeCell ref="X2281:Y2281"/>
    <mergeCell ref="Z2281:AA2281"/>
    <mergeCell ref="AH2281:AI2281"/>
    <mergeCell ref="AJ2281:AK2281"/>
    <mergeCell ref="AR2281:AS2281"/>
    <mergeCell ref="AT2281:AU2281"/>
    <mergeCell ref="AR2278:AS2278"/>
    <mergeCell ref="AT2278:AU2278"/>
    <mergeCell ref="BB2278:BC2278"/>
    <mergeCell ref="BD2278:BE2278"/>
    <mergeCell ref="BL2278:BM2278"/>
    <mergeCell ref="BN2278:BO2278"/>
    <mergeCell ref="N2278:O2278"/>
    <mergeCell ref="P2278:Q2278"/>
    <mergeCell ref="X2278:Y2278"/>
    <mergeCell ref="Z2278:AA2278"/>
    <mergeCell ref="AH2278:AI2278"/>
    <mergeCell ref="AJ2278:AK2278"/>
    <mergeCell ref="BV2278:BW2278"/>
    <mergeCell ref="BX2278:BY2278"/>
    <mergeCell ref="BV2281:BW2281"/>
    <mergeCell ref="BX2281:BY2281"/>
    <mergeCell ref="CF2281:CG2281"/>
    <mergeCell ref="CH2281:CI2281"/>
    <mergeCell ref="BB2257:BC2257"/>
    <mergeCell ref="BD2257:BE2257"/>
    <mergeCell ref="BL2257:BM2257"/>
    <mergeCell ref="BN2257:BO2257"/>
    <mergeCell ref="CP2254:CQ2254"/>
    <mergeCell ref="CR2254:CS2254"/>
    <mergeCell ref="N2257:O2257"/>
    <mergeCell ref="P2257:Q2257"/>
    <mergeCell ref="X2257:Y2257"/>
    <mergeCell ref="Z2257:AA2257"/>
    <mergeCell ref="AH2257:AI2257"/>
    <mergeCell ref="AJ2257:AK2257"/>
    <mergeCell ref="AR2257:AS2257"/>
    <mergeCell ref="AT2257:AU2257"/>
    <mergeCell ref="AR2254:AS2254"/>
    <mergeCell ref="AT2254:AU2254"/>
    <mergeCell ref="BB2254:BC2254"/>
    <mergeCell ref="BD2254:BE2254"/>
    <mergeCell ref="BL2254:BM2254"/>
    <mergeCell ref="BN2254:BO2254"/>
    <mergeCell ref="N2254:O2254"/>
    <mergeCell ref="P2254:Q2254"/>
    <mergeCell ref="X2254:Y2254"/>
    <mergeCell ref="Z2254:AA2254"/>
    <mergeCell ref="AH2254:AI2254"/>
    <mergeCell ref="AJ2254:AK2254"/>
    <mergeCell ref="BV2254:BW2254"/>
    <mergeCell ref="BX2254:BY2254"/>
    <mergeCell ref="BV2257:BW2257"/>
    <mergeCell ref="BX2257:BY2257"/>
    <mergeCell ref="BB2265:BC2265"/>
    <mergeCell ref="BD2265:BE2265"/>
    <mergeCell ref="BL2265:BM2265"/>
    <mergeCell ref="BN2265:BO2265"/>
    <mergeCell ref="CP2262:CQ2262"/>
    <mergeCell ref="CR2262:CS2262"/>
    <mergeCell ref="N2265:O2265"/>
    <mergeCell ref="P2265:Q2265"/>
    <mergeCell ref="X2265:Y2265"/>
    <mergeCell ref="Z2265:AA2265"/>
    <mergeCell ref="AH2265:AI2265"/>
    <mergeCell ref="AJ2265:AK2265"/>
    <mergeCell ref="AR2265:AS2265"/>
    <mergeCell ref="AT2265:AU2265"/>
    <mergeCell ref="AR2262:AS2262"/>
    <mergeCell ref="AT2262:AU2262"/>
    <mergeCell ref="BB2262:BC2262"/>
    <mergeCell ref="BD2262:BE2262"/>
    <mergeCell ref="BL2262:BM2262"/>
    <mergeCell ref="BN2262:BO2262"/>
    <mergeCell ref="N2262:O2262"/>
    <mergeCell ref="P2262:Q2262"/>
    <mergeCell ref="X2262:Y2262"/>
    <mergeCell ref="Z2262:AA2262"/>
    <mergeCell ref="AH2262:AI2262"/>
    <mergeCell ref="AJ2262:AK2262"/>
    <mergeCell ref="BV2262:BW2262"/>
    <mergeCell ref="BX2262:BY2262"/>
    <mergeCell ref="BV2265:BW2265"/>
    <mergeCell ref="BX2265:BY2265"/>
    <mergeCell ref="BB2241:BC2241"/>
    <mergeCell ref="BD2241:BE2241"/>
    <mergeCell ref="BL2241:BM2241"/>
    <mergeCell ref="BN2241:BO2241"/>
    <mergeCell ref="CP2238:CQ2238"/>
    <mergeCell ref="CR2238:CS2238"/>
    <mergeCell ref="N2241:O2241"/>
    <mergeCell ref="P2241:Q2241"/>
    <mergeCell ref="X2241:Y2241"/>
    <mergeCell ref="Z2241:AA2241"/>
    <mergeCell ref="AH2241:AI2241"/>
    <mergeCell ref="AJ2241:AK2241"/>
    <mergeCell ref="AR2241:AS2241"/>
    <mergeCell ref="AT2241:AU2241"/>
    <mergeCell ref="AR2238:AS2238"/>
    <mergeCell ref="AT2238:AU2238"/>
    <mergeCell ref="BB2238:BC2238"/>
    <mergeCell ref="BD2238:BE2238"/>
    <mergeCell ref="BL2238:BM2238"/>
    <mergeCell ref="BN2238:BO2238"/>
    <mergeCell ref="N2238:O2238"/>
    <mergeCell ref="P2238:Q2238"/>
    <mergeCell ref="X2238:Y2238"/>
    <mergeCell ref="Z2238:AA2238"/>
    <mergeCell ref="AH2238:AI2238"/>
    <mergeCell ref="AJ2238:AK2238"/>
    <mergeCell ref="BV2238:BW2238"/>
    <mergeCell ref="BX2238:BY2238"/>
    <mergeCell ref="BV2241:BW2241"/>
    <mergeCell ref="BX2241:BY2241"/>
    <mergeCell ref="BB2249:BC2249"/>
    <mergeCell ref="BD2249:BE2249"/>
    <mergeCell ref="BL2249:BM2249"/>
    <mergeCell ref="BN2249:BO2249"/>
    <mergeCell ref="CP2246:CQ2246"/>
    <mergeCell ref="CR2246:CS2246"/>
    <mergeCell ref="N2249:O2249"/>
    <mergeCell ref="P2249:Q2249"/>
    <mergeCell ref="X2249:Y2249"/>
    <mergeCell ref="Z2249:AA2249"/>
    <mergeCell ref="AH2249:AI2249"/>
    <mergeCell ref="AJ2249:AK2249"/>
    <mergeCell ref="AR2249:AS2249"/>
    <mergeCell ref="AT2249:AU2249"/>
    <mergeCell ref="AR2246:AS2246"/>
    <mergeCell ref="AT2246:AU2246"/>
    <mergeCell ref="BB2246:BC2246"/>
    <mergeCell ref="BD2246:BE2246"/>
    <mergeCell ref="BL2246:BM2246"/>
    <mergeCell ref="BN2246:BO2246"/>
    <mergeCell ref="N2246:O2246"/>
    <mergeCell ref="P2246:Q2246"/>
    <mergeCell ref="X2246:Y2246"/>
    <mergeCell ref="Z2246:AA2246"/>
    <mergeCell ref="AH2246:AI2246"/>
    <mergeCell ref="AJ2246:AK2246"/>
    <mergeCell ref="BV2246:BW2246"/>
    <mergeCell ref="BX2246:BY2246"/>
    <mergeCell ref="BV2249:BW2249"/>
    <mergeCell ref="BX2249:BY2249"/>
    <mergeCell ref="BB2225:BC2225"/>
    <mergeCell ref="BD2225:BE2225"/>
    <mergeCell ref="BL2225:BM2225"/>
    <mergeCell ref="BN2225:BO2225"/>
    <mergeCell ref="CP2222:CQ2222"/>
    <mergeCell ref="CR2222:CS2222"/>
    <mergeCell ref="N2225:O2225"/>
    <mergeCell ref="P2225:Q2225"/>
    <mergeCell ref="X2225:Y2225"/>
    <mergeCell ref="Z2225:AA2225"/>
    <mergeCell ref="AH2225:AI2225"/>
    <mergeCell ref="AJ2225:AK2225"/>
    <mergeCell ref="AR2225:AS2225"/>
    <mergeCell ref="AT2225:AU2225"/>
    <mergeCell ref="AR2222:AS2222"/>
    <mergeCell ref="AT2222:AU2222"/>
    <mergeCell ref="BB2222:BC2222"/>
    <mergeCell ref="BD2222:BE2222"/>
    <mergeCell ref="BL2222:BM2222"/>
    <mergeCell ref="BN2222:BO2222"/>
    <mergeCell ref="N2222:O2222"/>
    <mergeCell ref="P2222:Q2222"/>
    <mergeCell ref="X2222:Y2222"/>
    <mergeCell ref="Z2222:AA2222"/>
    <mergeCell ref="AH2222:AI2222"/>
    <mergeCell ref="AJ2222:AK2222"/>
    <mergeCell ref="BV2222:BW2222"/>
    <mergeCell ref="BX2222:BY2222"/>
    <mergeCell ref="BV2225:BW2225"/>
    <mergeCell ref="BX2225:BY2225"/>
    <mergeCell ref="BB2233:BC2233"/>
    <mergeCell ref="BD2233:BE2233"/>
    <mergeCell ref="BL2233:BM2233"/>
    <mergeCell ref="BN2233:BO2233"/>
    <mergeCell ref="CP2230:CQ2230"/>
    <mergeCell ref="CR2230:CS2230"/>
    <mergeCell ref="N2233:O2233"/>
    <mergeCell ref="P2233:Q2233"/>
    <mergeCell ref="X2233:Y2233"/>
    <mergeCell ref="Z2233:AA2233"/>
    <mergeCell ref="AH2233:AI2233"/>
    <mergeCell ref="AJ2233:AK2233"/>
    <mergeCell ref="AR2233:AS2233"/>
    <mergeCell ref="AT2233:AU2233"/>
    <mergeCell ref="AR2230:AS2230"/>
    <mergeCell ref="AT2230:AU2230"/>
    <mergeCell ref="BB2230:BC2230"/>
    <mergeCell ref="BD2230:BE2230"/>
    <mergeCell ref="BL2230:BM2230"/>
    <mergeCell ref="BN2230:BO2230"/>
    <mergeCell ref="N2230:O2230"/>
    <mergeCell ref="P2230:Q2230"/>
    <mergeCell ref="X2230:Y2230"/>
    <mergeCell ref="Z2230:AA2230"/>
    <mergeCell ref="AH2230:AI2230"/>
    <mergeCell ref="AJ2230:AK2230"/>
    <mergeCell ref="BV2230:BW2230"/>
    <mergeCell ref="BX2230:BY2230"/>
    <mergeCell ref="BV2233:BW2233"/>
    <mergeCell ref="BX2233:BY2233"/>
    <mergeCell ref="BB2209:BC2209"/>
    <mergeCell ref="BD2209:BE2209"/>
    <mergeCell ref="BL2209:BM2209"/>
    <mergeCell ref="BN2209:BO2209"/>
    <mergeCell ref="CP2206:CQ2206"/>
    <mergeCell ref="CR2206:CS2206"/>
    <mergeCell ref="N2209:O2209"/>
    <mergeCell ref="P2209:Q2209"/>
    <mergeCell ref="X2209:Y2209"/>
    <mergeCell ref="Z2209:AA2209"/>
    <mergeCell ref="AH2209:AI2209"/>
    <mergeCell ref="AJ2209:AK2209"/>
    <mergeCell ref="AR2209:AS2209"/>
    <mergeCell ref="AT2209:AU2209"/>
    <mergeCell ref="AR2206:AS2206"/>
    <mergeCell ref="AT2206:AU2206"/>
    <mergeCell ref="BB2206:BC2206"/>
    <mergeCell ref="BD2206:BE2206"/>
    <mergeCell ref="BL2206:BM2206"/>
    <mergeCell ref="BN2206:BO2206"/>
    <mergeCell ref="N2206:O2206"/>
    <mergeCell ref="P2206:Q2206"/>
    <mergeCell ref="X2206:Y2206"/>
    <mergeCell ref="Z2206:AA2206"/>
    <mergeCell ref="AH2206:AI2206"/>
    <mergeCell ref="AJ2206:AK2206"/>
    <mergeCell ref="BV2206:BW2206"/>
    <mergeCell ref="BX2206:BY2206"/>
    <mergeCell ref="BV2209:BW2209"/>
    <mergeCell ref="BX2209:BY2209"/>
    <mergeCell ref="BB2217:BC2217"/>
    <mergeCell ref="BD2217:BE2217"/>
    <mergeCell ref="BL2217:BM2217"/>
    <mergeCell ref="BN2217:BO2217"/>
    <mergeCell ref="CP2214:CQ2214"/>
    <mergeCell ref="CR2214:CS2214"/>
    <mergeCell ref="N2217:O2217"/>
    <mergeCell ref="P2217:Q2217"/>
    <mergeCell ref="X2217:Y2217"/>
    <mergeCell ref="Z2217:AA2217"/>
    <mergeCell ref="AH2217:AI2217"/>
    <mergeCell ref="AJ2217:AK2217"/>
    <mergeCell ref="AR2217:AS2217"/>
    <mergeCell ref="AT2217:AU2217"/>
    <mergeCell ref="AR2214:AS2214"/>
    <mergeCell ref="AT2214:AU2214"/>
    <mergeCell ref="BB2214:BC2214"/>
    <mergeCell ref="BD2214:BE2214"/>
    <mergeCell ref="BL2214:BM2214"/>
    <mergeCell ref="BN2214:BO2214"/>
    <mergeCell ref="N2214:O2214"/>
    <mergeCell ref="P2214:Q2214"/>
    <mergeCell ref="X2214:Y2214"/>
    <mergeCell ref="Z2214:AA2214"/>
    <mergeCell ref="AH2214:AI2214"/>
    <mergeCell ref="AJ2214:AK2214"/>
    <mergeCell ref="BV2214:BW2214"/>
    <mergeCell ref="BX2214:BY2214"/>
    <mergeCell ref="BV2217:BW2217"/>
    <mergeCell ref="BX2217:BY2217"/>
    <mergeCell ref="CF2206:CG2206"/>
    <mergeCell ref="CH2206:CI2206"/>
    <mergeCell ref="CF2209:CG2209"/>
    <mergeCell ref="CH2209:CI2209"/>
    <mergeCell ref="BB2193:BC2193"/>
    <mergeCell ref="BD2193:BE2193"/>
    <mergeCell ref="BL2193:BM2193"/>
    <mergeCell ref="BN2193:BO2193"/>
    <mergeCell ref="CP2190:CQ2190"/>
    <mergeCell ref="CR2190:CS2190"/>
    <mergeCell ref="N2193:O2193"/>
    <mergeCell ref="P2193:Q2193"/>
    <mergeCell ref="X2193:Y2193"/>
    <mergeCell ref="Z2193:AA2193"/>
    <mergeCell ref="AH2193:AI2193"/>
    <mergeCell ref="AJ2193:AK2193"/>
    <mergeCell ref="AR2193:AS2193"/>
    <mergeCell ref="AT2193:AU2193"/>
    <mergeCell ref="AR2190:AS2190"/>
    <mergeCell ref="AT2190:AU2190"/>
    <mergeCell ref="BB2190:BC2190"/>
    <mergeCell ref="BD2190:BE2190"/>
    <mergeCell ref="BL2190:BM2190"/>
    <mergeCell ref="BN2190:BO2190"/>
    <mergeCell ref="N2190:O2190"/>
    <mergeCell ref="P2190:Q2190"/>
    <mergeCell ref="X2190:Y2190"/>
    <mergeCell ref="Z2190:AA2190"/>
    <mergeCell ref="AH2190:AI2190"/>
    <mergeCell ref="AJ2190:AK2190"/>
    <mergeCell ref="BV2190:BW2190"/>
    <mergeCell ref="BX2190:BY2190"/>
    <mergeCell ref="BV2193:BW2193"/>
    <mergeCell ref="BX2193:BY2193"/>
    <mergeCell ref="BB2201:BC2201"/>
    <mergeCell ref="BD2201:BE2201"/>
    <mergeCell ref="BL2201:BM2201"/>
    <mergeCell ref="BN2201:BO2201"/>
    <mergeCell ref="CP2198:CQ2198"/>
    <mergeCell ref="CR2198:CS2198"/>
    <mergeCell ref="N2201:O2201"/>
    <mergeCell ref="P2201:Q2201"/>
    <mergeCell ref="X2201:Y2201"/>
    <mergeCell ref="Z2201:AA2201"/>
    <mergeCell ref="AH2201:AI2201"/>
    <mergeCell ref="AJ2201:AK2201"/>
    <mergeCell ref="AR2201:AS2201"/>
    <mergeCell ref="AT2201:AU2201"/>
    <mergeCell ref="AR2198:AS2198"/>
    <mergeCell ref="AT2198:AU2198"/>
    <mergeCell ref="BB2198:BC2198"/>
    <mergeCell ref="BD2198:BE2198"/>
    <mergeCell ref="BL2198:BM2198"/>
    <mergeCell ref="BN2198:BO2198"/>
    <mergeCell ref="N2198:O2198"/>
    <mergeCell ref="P2198:Q2198"/>
    <mergeCell ref="X2198:Y2198"/>
    <mergeCell ref="Z2198:AA2198"/>
    <mergeCell ref="AH2198:AI2198"/>
    <mergeCell ref="AJ2198:AK2198"/>
    <mergeCell ref="BV2198:BW2198"/>
    <mergeCell ref="BX2198:BY2198"/>
    <mergeCell ref="BV2201:BW2201"/>
    <mergeCell ref="BX2201:BY2201"/>
    <mergeCell ref="CF2198:CG2198"/>
    <mergeCell ref="CH2198:CI2198"/>
    <mergeCell ref="CF2201:CG2201"/>
    <mergeCell ref="CH2201:CI2201"/>
    <mergeCell ref="BB2177:BC2177"/>
    <mergeCell ref="BD2177:BE2177"/>
    <mergeCell ref="BL2177:BM2177"/>
    <mergeCell ref="BN2177:BO2177"/>
    <mergeCell ref="CP2174:CQ2174"/>
    <mergeCell ref="CR2174:CS2174"/>
    <mergeCell ref="N2177:O2177"/>
    <mergeCell ref="P2177:Q2177"/>
    <mergeCell ref="X2177:Y2177"/>
    <mergeCell ref="Z2177:AA2177"/>
    <mergeCell ref="AH2177:AI2177"/>
    <mergeCell ref="AJ2177:AK2177"/>
    <mergeCell ref="AR2177:AS2177"/>
    <mergeCell ref="AT2177:AU2177"/>
    <mergeCell ref="AR2174:AS2174"/>
    <mergeCell ref="AT2174:AU2174"/>
    <mergeCell ref="BB2174:BC2174"/>
    <mergeCell ref="BD2174:BE2174"/>
    <mergeCell ref="BL2174:BM2174"/>
    <mergeCell ref="BN2174:BO2174"/>
    <mergeCell ref="N2174:O2174"/>
    <mergeCell ref="P2174:Q2174"/>
    <mergeCell ref="X2174:Y2174"/>
    <mergeCell ref="Z2174:AA2174"/>
    <mergeCell ref="AH2174:AI2174"/>
    <mergeCell ref="AJ2174:AK2174"/>
    <mergeCell ref="BV2174:BW2174"/>
    <mergeCell ref="BX2174:BY2174"/>
    <mergeCell ref="BV2177:BW2177"/>
    <mergeCell ref="BX2177:BY2177"/>
    <mergeCell ref="BB2185:BC2185"/>
    <mergeCell ref="BD2185:BE2185"/>
    <mergeCell ref="BL2185:BM2185"/>
    <mergeCell ref="BN2185:BO2185"/>
    <mergeCell ref="CP2182:CQ2182"/>
    <mergeCell ref="CR2182:CS2182"/>
    <mergeCell ref="N2185:O2185"/>
    <mergeCell ref="P2185:Q2185"/>
    <mergeCell ref="X2185:Y2185"/>
    <mergeCell ref="Z2185:AA2185"/>
    <mergeCell ref="AH2185:AI2185"/>
    <mergeCell ref="AJ2185:AK2185"/>
    <mergeCell ref="AR2185:AS2185"/>
    <mergeCell ref="AT2185:AU2185"/>
    <mergeCell ref="AR2182:AS2182"/>
    <mergeCell ref="AT2182:AU2182"/>
    <mergeCell ref="BB2182:BC2182"/>
    <mergeCell ref="BD2182:BE2182"/>
    <mergeCell ref="BL2182:BM2182"/>
    <mergeCell ref="BN2182:BO2182"/>
    <mergeCell ref="N2182:O2182"/>
    <mergeCell ref="P2182:Q2182"/>
    <mergeCell ref="X2182:Y2182"/>
    <mergeCell ref="Z2182:AA2182"/>
    <mergeCell ref="AH2182:AI2182"/>
    <mergeCell ref="AJ2182:AK2182"/>
    <mergeCell ref="BV2182:BW2182"/>
    <mergeCell ref="BX2182:BY2182"/>
    <mergeCell ref="BV2185:BW2185"/>
    <mergeCell ref="BX2185:BY2185"/>
    <mergeCell ref="BB2161:BC2161"/>
    <mergeCell ref="BD2161:BE2161"/>
    <mergeCell ref="BL2161:BM2161"/>
    <mergeCell ref="BN2161:BO2161"/>
    <mergeCell ref="CP2158:CQ2158"/>
    <mergeCell ref="CR2158:CS2158"/>
    <mergeCell ref="N2161:O2161"/>
    <mergeCell ref="P2161:Q2161"/>
    <mergeCell ref="X2161:Y2161"/>
    <mergeCell ref="Z2161:AA2161"/>
    <mergeCell ref="AH2161:AI2161"/>
    <mergeCell ref="AJ2161:AK2161"/>
    <mergeCell ref="AR2161:AS2161"/>
    <mergeCell ref="AT2161:AU2161"/>
    <mergeCell ref="AR2158:AS2158"/>
    <mergeCell ref="AT2158:AU2158"/>
    <mergeCell ref="BB2158:BC2158"/>
    <mergeCell ref="BD2158:BE2158"/>
    <mergeCell ref="BL2158:BM2158"/>
    <mergeCell ref="BN2158:BO2158"/>
    <mergeCell ref="N2158:O2158"/>
    <mergeCell ref="P2158:Q2158"/>
    <mergeCell ref="X2158:Y2158"/>
    <mergeCell ref="Z2158:AA2158"/>
    <mergeCell ref="AH2158:AI2158"/>
    <mergeCell ref="AJ2158:AK2158"/>
    <mergeCell ref="BV2158:BW2158"/>
    <mergeCell ref="BX2158:BY2158"/>
    <mergeCell ref="BV2161:BW2161"/>
    <mergeCell ref="BX2161:BY2161"/>
    <mergeCell ref="BB2169:BC2169"/>
    <mergeCell ref="BD2169:BE2169"/>
    <mergeCell ref="BL2169:BM2169"/>
    <mergeCell ref="BN2169:BO2169"/>
    <mergeCell ref="CP2166:CQ2166"/>
    <mergeCell ref="CR2166:CS2166"/>
    <mergeCell ref="N2169:O2169"/>
    <mergeCell ref="P2169:Q2169"/>
    <mergeCell ref="X2169:Y2169"/>
    <mergeCell ref="Z2169:AA2169"/>
    <mergeCell ref="AH2169:AI2169"/>
    <mergeCell ref="AJ2169:AK2169"/>
    <mergeCell ref="AR2169:AS2169"/>
    <mergeCell ref="AT2169:AU2169"/>
    <mergeCell ref="AR2166:AS2166"/>
    <mergeCell ref="AT2166:AU2166"/>
    <mergeCell ref="BB2166:BC2166"/>
    <mergeCell ref="BD2166:BE2166"/>
    <mergeCell ref="BL2166:BM2166"/>
    <mergeCell ref="BN2166:BO2166"/>
    <mergeCell ref="N2166:O2166"/>
    <mergeCell ref="P2166:Q2166"/>
    <mergeCell ref="X2166:Y2166"/>
    <mergeCell ref="Z2166:AA2166"/>
    <mergeCell ref="AH2166:AI2166"/>
    <mergeCell ref="AJ2166:AK2166"/>
    <mergeCell ref="BV2166:BW2166"/>
    <mergeCell ref="BX2166:BY2166"/>
    <mergeCell ref="BV2169:BW2169"/>
    <mergeCell ref="BX2169:BY2169"/>
    <mergeCell ref="CF2158:CG2158"/>
    <mergeCell ref="CH2158:CI2158"/>
    <mergeCell ref="BB2145:BC2145"/>
    <mergeCell ref="BD2145:BE2145"/>
    <mergeCell ref="BL2145:BM2145"/>
    <mergeCell ref="BN2145:BO2145"/>
    <mergeCell ref="CP2142:CQ2142"/>
    <mergeCell ref="CR2142:CS2142"/>
    <mergeCell ref="N2145:O2145"/>
    <mergeCell ref="P2145:Q2145"/>
    <mergeCell ref="X2145:Y2145"/>
    <mergeCell ref="Z2145:AA2145"/>
    <mergeCell ref="AH2145:AI2145"/>
    <mergeCell ref="AJ2145:AK2145"/>
    <mergeCell ref="AR2145:AS2145"/>
    <mergeCell ref="AT2145:AU2145"/>
    <mergeCell ref="AR2142:AS2142"/>
    <mergeCell ref="AT2142:AU2142"/>
    <mergeCell ref="BB2142:BC2142"/>
    <mergeCell ref="BD2142:BE2142"/>
    <mergeCell ref="BL2142:BM2142"/>
    <mergeCell ref="BN2142:BO2142"/>
    <mergeCell ref="N2142:O2142"/>
    <mergeCell ref="P2142:Q2142"/>
    <mergeCell ref="X2142:Y2142"/>
    <mergeCell ref="Z2142:AA2142"/>
    <mergeCell ref="AH2142:AI2142"/>
    <mergeCell ref="AJ2142:AK2142"/>
    <mergeCell ref="BV2142:BW2142"/>
    <mergeCell ref="BX2142:BY2142"/>
    <mergeCell ref="BV2145:BW2145"/>
    <mergeCell ref="BX2145:BY2145"/>
    <mergeCell ref="BB2153:BC2153"/>
    <mergeCell ref="BD2153:BE2153"/>
    <mergeCell ref="BL2153:BM2153"/>
    <mergeCell ref="BN2153:BO2153"/>
    <mergeCell ref="CP2150:CQ2150"/>
    <mergeCell ref="CR2150:CS2150"/>
    <mergeCell ref="N2153:O2153"/>
    <mergeCell ref="P2153:Q2153"/>
    <mergeCell ref="X2153:Y2153"/>
    <mergeCell ref="Z2153:AA2153"/>
    <mergeCell ref="AH2153:AI2153"/>
    <mergeCell ref="AJ2153:AK2153"/>
    <mergeCell ref="AR2153:AS2153"/>
    <mergeCell ref="AT2153:AU2153"/>
    <mergeCell ref="AR2150:AS2150"/>
    <mergeCell ref="AT2150:AU2150"/>
    <mergeCell ref="BB2150:BC2150"/>
    <mergeCell ref="BD2150:BE2150"/>
    <mergeCell ref="BL2150:BM2150"/>
    <mergeCell ref="BN2150:BO2150"/>
    <mergeCell ref="N2150:O2150"/>
    <mergeCell ref="P2150:Q2150"/>
    <mergeCell ref="X2150:Y2150"/>
    <mergeCell ref="Z2150:AA2150"/>
    <mergeCell ref="AH2150:AI2150"/>
    <mergeCell ref="AJ2150:AK2150"/>
    <mergeCell ref="BV2150:BW2150"/>
    <mergeCell ref="BX2150:BY2150"/>
    <mergeCell ref="BV2153:BW2153"/>
    <mergeCell ref="BX2153:BY2153"/>
    <mergeCell ref="CF2153:CG2153"/>
    <mergeCell ref="CH2153:CI2153"/>
    <mergeCell ref="BB2129:BC2129"/>
    <mergeCell ref="BD2129:BE2129"/>
    <mergeCell ref="BL2129:BM2129"/>
    <mergeCell ref="BN2129:BO2129"/>
    <mergeCell ref="CP2126:CQ2126"/>
    <mergeCell ref="CR2126:CS2126"/>
    <mergeCell ref="N2129:O2129"/>
    <mergeCell ref="P2129:Q2129"/>
    <mergeCell ref="X2129:Y2129"/>
    <mergeCell ref="Z2129:AA2129"/>
    <mergeCell ref="AH2129:AI2129"/>
    <mergeCell ref="AJ2129:AK2129"/>
    <mergeCell ref="AR2129:AS2129"/>
    <mergeCell ref="AT2129:AU2129"/>
    <mergeCell ref="AR2126:AS2126"/>
    <mergeCell ref="AT2126:AU2126"/>
    <mergeCell ref="BB2126:BC2126"/>
    <mergeCell ref="BD2126:BE2126"/>
    <mergeCell ref="BL2126:BM2126"/>
    <mergeCell ref="BN2126:BO2126"/>
    <mergeCell ref="N2126:O2126"/>
    <mergeCell ref="P2126:Q2126"/>
    <mergeCell ref="X2126:Y2126"/>
    <mergeCell ref="Z2126:AA2126"/>
    <mergeCell ref="AH2126:AI2126"/>
    <mergeCell ref="AJ2126:AK2126"/>
    <mergeCell ref="BV2126:BW2126"/>
    <mergeCell ref="BX2126:BY2126"/>
    <mergeCell ref="BV2129:BW2129"/>
    <mergeCell ref="BX2129:BY2129"/>
    <mergeCell ref="BB2137:BC2137"/>
    <mergeCell ref="BD2137:BE2137"/>
    <mergeCell ref="BL2137:BM2137"/>
    <mergeCell ref="BN2137:BO2137"/>
    <mergeCell ref="CP2134:CQ2134"/>
    <mergeCell ref="CR2134:CS2134"/>
    <mergeCell ref="N2137:O2137"/>
    <mergeCell ref="P2137:Q2137"/>
    <mergeCell ref="X2137:Y2137"/>
    <mergeCell ref="Z2137:AA2137"/>
    <mergeCell ref="AH2137:AI2137"/>
    <mergeCell ref="AJ2137:AK2137"/>
    <mergeCell ref="AR2137:AS2137"/>
    <mergeCell ref="AT2137:AU2137"/>
    <mergeCell ref="AR2134:AS2134"/>
    <mergeCell ref="AT2134:AU2134"/>
    <mergeCell ref="BB2134:BC2134"/>
    <mergeCell ref="BD2134:BE2134"/>
    <mergeCell ref="BL2134:BM2134"/>
    <mergeCell ref="BN2134:BO2134"/>
    <mergeCell ref="N2134:O2134"/>
    <mergeCell ref="P2134:Q2134"/>
    <mergeCell ref="X2134:Y2134"/>
    <mergeCell ref="Z2134:AA2134"/>
    <mergeCell ref="AH2134:AI2134"/>
    <mergeCell ref="AJ2134:AK2134"/>
    <mergeCell ref="BV2134:BW2134"/>
    <mergeCell ref="BX2134:BY2134"/>
    <mergeCell ref="BV2137:BW2137"/>
    <mergeCell ref="BX2137:BY2137"/>
    <mergeCell ref="BB2113:BC2113"/>
    <mergeCell ref="BD2113:BE2113"/>
    <mergeCell ref="BL2113:BM2113"/>
    <mergeCell ref="BN2113:BO2113"/>
    <mergeCell ref="CP2110:CQ2110"/>
    <mergeCell ref="CR2110:CS2110"/>
    <mergeCell ref="N2113:O2113"/>
    <mergeCell ref="P2113:Q2113"/>
    <mergeCell ref="X2113:Y2113"/>
    <mergeCell ref="Z2113:AA2113"/>
    <mergeCell ref="AH2113:AI2113"/>
    <mergeCell ref="AJ2113:AK2113"/>
    <mergeCell ref="AR2113:AS2113"/>
    <mergeCell ref="AT2113:AU2113"/>
    <mergeCell ref="AR2110:AS2110"/>
    <mergeCell ref="AT2110:AU2110"/>
    <mergeCell ref="BB2110:BC2110"/>
    <mergeCell ref="BD2110:BE2110"/>
    <mergeCell ref="BL2110:BM2110"/>
    <mergeCell ref="BN2110:BO2110"/>
    <mergeCell ref="N2110:O2110"/>
    <mergeCell ref="P2110:Q2110"/>
    <mergeCell ref="X2110:Y2110"/>
    <mergeCell ref="Z2110:AA2110"/>
    <mergeCell ref="AH2110:AI2110"/>
    <mergeCell ref="AJ2110:AK2110"/>
    <mergeCell ref="BV2110:BW2110"/>
    <mergeCell ref="BX2110:BY2110"/>
    <mergeCell ref="BV2113:BW2113"/>
    <mergeCell ref="BX2113:BY2113"/>
    <mergeCell ref="BB2121:BC2121"/>
    <mergeCell ref="BD2121:BE2121"/>
    <mergeCell ref="BL2121:BM2121"/>
    <mergeCell ref="BN2121:BO2121"/>
    <mergeCell ref="CP2118:CQ2118"/>
    <mergeCell ref="CR2118:CS2118"/>
    <mergeCell ref="N2121:O2121"/>
    <mergeCell ref="P2121:Q2121"/>
    <mergeCell ref="X2121:Y2121"/>
    <mergeCell ref="Z2121:AA2121"/>
    <mergeCell ref="AH2121:AI2121"/>
    <mergeCell ref="AJ2121:AK2121"/>
    <mergeCell ref="AR2121:AS2121"/>
    <mergeCell ref="AT2121:AU2121"/>
    <mergeCell ref="AR2118:AS2118"/>
    <mergeCell ref="AT2118:AU2118"/>
    <mergeCell ref="BB2118:BC2118"/>
    <mergeCell ref="BD2118:BE2118"/>
    <mergeCell ref="BL2118:BM2118"/>
    <mergeCell ref="BN2118:BO2118"/>
    <mergeCell ref="N2118:O2118"/>
    <mergeCell ref="P2118:Q2118"/>
    <mergeCell ref="X2118:Y2118"/>
    <mergeCell ref="Z2118:AA2118"/>
    <mergeCell ref="AH2118:AI2118"/>
    <mergeCell ref="AJ2118:AK2118"/>
    <mergeCell ref="BV2118:BW2118"/>
    <mergeCell ref="BX2118:BY2118"/>
    <mergeCell ref="BV2121:BW2121"/>
    <mergeCell ref="BX2121:BY2121"/>
    <mergeCell ref="BB2097:BC2097"/>
    <mergeCell ref="BD2097:BE2097"/>
    <mergeCell ref="BL2097:BM2097"/>
    <mergeCell ref="BN2097:BO2097"/>
    <mergeCell ref="CP2094:CQ2094"/>
    <mergeCell ref="CR2094:CS2094"/>
    <mergeCell ref="N2097:O2097"/>
    <mergeCell ref="P2097:Q2097"/>
    <mergeCell ref="X2097:Y2097"/>
    <mergeCell ref="Z2097:AA2097"/>
    <mergeCell ref="AH2097:AI2097"/>
    <mergeCell ref="AJ2097:AK2097"/>
    <mergeCell ref="AR2097:AS2097"/>
    <mergeCell ref="AT2097:AU2097"/>
    <mergeCell ref="AR2094:AS2094"/>
    <mergeCell ref="AT2094:AU2094"/>
    <mergeCell ref="BB2094:BC2094"/>
    <mergeCell ref="BD2094:BE2094"/>
    <mergeCell ref="BL2094:BM2094"/>
    <mergeCell ref="BN2094:BO2094"/>
    <mergeCell ref="N2094:O2094"/>
    <mergeCell ref="P2094:Q2094"/>
    <mergeCell ref="X2094:Y2094"/>
    <mergeCell ref="Z2094:AA2094"/>
    <mergeCell ref="AH2094:AI2094"/>
    <mergeCell ref="AJ2094:AK2094"/>
    <mergeCell ref="BV2094:BW2094"/>
    <mergeCell ref="BX2094:BY2094"/>
    <mergeCell ref="BV2097:BW2097"/>
    <mergeCell ref="BX2097:BY2097"/>
    <mergeCell ref="BB2105:BC2105"/>
    <mergeCell ref="BD2105:BE2105"/>
    <mergeCell ref="BL2105:BM2105"/>
    <mergeCell ref="BN2105:BO2105"/>
    <mergeCell ref="CP2102:CQ2102"/>
    <mergeCell ref="CR2102:CS2102"/>
    <mergeCell ref="N2105:O2105"/>
    <mergeCell ref="P2105:Q2105"/>
    <mergeCell ref="X2105:Y2105"/>
    <mergeCell ref="Z2105:AA2105"/>
    <mergeCell ref="AH2105:AI2105"/>
    <mergeCell ref="AJ2105:AK2105"/>
    <mergeCell ref="AR2105:AS2105"/>
    <mergeCell ref="AT2105:AU2105"/>
    <mergeCell ref="AR2102:AS2102"/>
    <mergeCell ref="AT2102:AU2102"/>
    <mergeCell ref="BB2102:BC2102"/>
    <mergeCell ref="BD2102:BE2102"/>
    <mergeCell ref="BL2102:BM2102"/>
    <mergeCell ref="BN2102:BO2102"/>
    <mergeCell ref="N2102:O2102"/>
    <mergeCell ref="P2102:Q2102"/>
    <mergeCell ref="X2102:Y2102"/>
    <mergeCell ref="Z2102:AA2102"/>
    <mergeCell ref="AH2102:AI2102"/>
    <mergeCell ref="AJ2102:AK2102"/>
    <mergeCell ref="BV2102:BW2102"/>
    <mergeCell ref="BX2102:BY2102"/>
    <mergeCell ref="BV2105:BW2105"/>
    <mergeCell ref="BX2105:BY2105"/>
    <mergeCell ref="BB2081:BC2081"/>
    <mergeCell ref="BD2081:BE2081"/>
    <mergeCell ref="BL2081:BM2081"/>
    <mergeCell ref="BN2081:BO2081"/>
    <mergeCell ref="CP2078:CQ2078"/>
    <mergeCell ref="CR2078:CS2078"/>
    <mergeCell ref="N2081:O2081"/>
    <mergeCell ref="P2081:Q2081"/>
    <mergeCell ref="X2081:Y2081"/>
    <mergeCell ref="Z2081:AA2081"/>
    <mergeCell ref="AH2081:AI2081"/>
    <mergeCell ref="AJ2081:AK2081"/>
    <mergeCell ref="AR2081:AS2081"/>
    <mergeCell ref="AT2081:AU2081"/>
    <mergeCell ref="AR2078:AS2078"/>
    <mergeCell ref="AT2078:AU2078"/>
    <mergeCell ref="BB2078:BC2078"/>
    <mergeCell ref="BD2078:BE2078"/>
    <mergeCell ref="BL2078:BM2078"/>
    <mergeCell ref="BN2078:BO2078"/>
    <mergeCell ref="N2078:O2078"/>
    <mergeCell ref="P2078:Q2078"/>
    <mergeCell ref="X2078:Y2078"/>
    <mergeCell ref="Z2078:AA2078"/>
    <mergeCell ref="AH2078:AI2078"/>
    <mergeCell ref="AJ2078:AK2078"/>
    <mergeCell ref="BV2078:BW2078"/>
    <mergeCell ref="BX2078:BY2078"/>
    <mergeCell ref="BV2081:BW2081"/>
    <mergeCell ref="BX2081:BY2081"/>
    <mergeCell ref="BB2089:BC2089"/>
    <mergeCell ref="BD2089:BE2089"/>
    <mergeCell ref="BL2089:BM2089"/>
    <mergeCell ref="BN2089:BO2089"/>
    <mergeCell ref="CP2086:CQ2086"/>
    <mergeCell ref="CR2086:CS2086"/>
    <mergeCell ref="N2089:O2089"/>
    <mergeCell ref="P2089:Q2089"/>
    <mergeCell ref="X2089:Y2089"/>
    <mergeCell ref="Z2089:AA2089"/>
    <mergeCell ref="AH2089:AI2089"/>
    <mergeCell ref="AJ2089:AK2089"/>
    <mergeCell ref="AR2089:AS2089"/>
    <mergeCell ref="AT2089:AU2089"/>
    <mergeCell ref="AR2086:AS2086"/>
    <mergeCell ref="AT2086:AU2086"/>
    <mergeCell ref="BB2086:BC2086"/>
    <mergeCell ref="BD2086:BE2086"/>
    <mergeCell ref="BL2086:BM2086"/>
    <mergeCell ref="BN2086:BO2086"/>
    <mergeCell ref="N2086:O2086"/>
    <mergeCell ref="P2086:Q2086"/>
    <mergeCell ref="X2086:Y2086"/>
    <mergeCell ref="Z2086:AA2086"/>
    <mergeCell ref="AH2086:AI2086"/>
    <mergeCell ref="AJ2086:AK2086"/>
    <mergeCell ref="BV2086:BW2086"/>
    <mergeCell ref="BX2086:BY2086"/>
    <mergeCell ref="BV2089:BW2089"/>
    <mergeCell ref="BX2089:BY2089"/>
    <mergeCell ref="CF2078:CG2078"/>
    <mergeCell ref="CH2078:CI2078"/>
    <mergeCell ref="CF2081:CG2081"/>
    <mergeCell ref="CH2081:CI2081"/>
    <mergeCell ref="BB2065:BC2065"/>
    <mergeCell ref="BD2065:BE2065"/>
    <mergeCell ref="BL2065:BM2065"/>
    <mergeCell ref="BN2065:BO2065"/>
    <mergeCell ref="CP2062:CQ2062"/>
    <mergeCell ref="CR2062:CS2062"/>
    <mergeCell ref="N2065:O2065"/>
    <mergeCell ref="P2065:Q2065"/>
    <mergeCell ref="X2065:Y2065"/>
    <mergeCell ref="Z2065:AA2065"/>
    <mergeCell ref="AH2065:AI2065"/>
    <mergeCell ref="AJ2065:AK2065"/>
    <mergeCell ref="AR2065:AS2065"/>
    <mergeCell ref="AT2065:AU2065"/>
    <mergeCell ref="AR2062:AS2062"/>
    <mergeCell ref="AT2062:AU2062"/>
    <mergeCell ref="BB2062:BC2062"/>
    <mergeCell ref="BD2062:BE2062"/>
    <mergeCell ref="BL2062:BM2062"/>
    <mergeCell ref="BN2062:BO2062"/>
    <mergeCell ref="N2062:O2062"/>
    <mergeCell ref="P2062:Q2062"/>
    <mergeCell ref="X2062:Y2062"/>
    <mergeCell ref="Z2062:AA2062"/>
    <mergeCell ref="AH2062:AI2062"/>
    <mergeCell ref="AJ2062:AK2062"/>
    <mergeCell ref="BV2062:BW2062"/>
    <mergeCell ref="BX2062:BY2062"/>
    <mergeCell ref="BV2065:BW2065"/>
    <mergeCell ref="BX2065:BY2065"/>
    <mergeCell ref="BB2073:BC2073"/>
    <mergeCell ref="BD2073:BE2073"/>
    <mergeCell ref="BL2073:BM2073"/>
    <mergeCell ref="BN2073:BO2073"/>
    <mergeCell ref="CP2070:CQ2070"/>
    <mergeCell ref="CR2070:CS2070"/>
    <mergeCell ref="N2073:O2073"/>
    <mergeCell ref="P2073:Q2073"/>
    <mergeCell ref="X2073:Y2073"/>
    <mergeCell ref="Z2073:AA2073"/>
    <mergeCell ref="AH2073:AI2073"/>
    <mergeCell ref="AJ2073:AK2073"/>
    <mergeCell ref="AR2073:AS2073"/>
    <mergeCell ref="AT2073:AU2073"/>
    <mergeCell ref="AR2070:AS2070"/>
    <mergeCell ref="AT2070:AU2070"/>
    <mergeCell ref="BB2070:BC2070"/>
    <mergeCell ref="BD2070:BE2070"/>
    <mergeCell ref="BL2070:BM2070"/>
    <mergeCell ref="BN2070:BO2070"/>
    <mergeCell ref="N2070:O2070"/>
    <mergeCell ref="P2070:Q2070"/>
    <mergeCell ref="X2070:Y2070"/>
    <mergeCell ref="Z2070:AA2070"/>
    <mergeCell ref="AH2070:AI2070"/>
    <mergeCell ref="AJ2070:AK2070"/>
    <mergeCell ref="BV2070:BW2070"/>
    <mergeCell ref="BX2070:BY2070"/>
    <mergeCell ref="BV2073:BW2073"/>
    <mergeCell ref="BX2073:BY2073"/>
    <mergeCell ref="CF2073:CG2073"/>
    <mergeCell ref="CH2073:CI2073"/>
    <mergeCell ref="BG2062:BH2062"/>
    <mergeCell ref="BI2062:BJ2062"/>
    <mergeCell ref="BB2049:BC2049"/>
    <mergeCell ref="BD2049:BE2049"/>
    <mergeCell ref="BL2049:BM2049"/>
    <mergeCell ref="BN2049:BO2049"/>
    <mergeCell ref="CP2046:CQ2046"/>
    <mergeCell ref="CR2046:CS2046"/>
    <mergeCell ref="N2049:O2049"/>
    <mergeCell ref="P2049:Q2049"/>
    <mergeCell ref="X2049:Y2049"/>
    <mergeCell ref="Z2049:AA2049"/>
    <mergeCell ref="AH2049:AI2049"/>
    <mergeCell ref="AJ2049:AK2049"/>
    <mergeCell ref="AR2049:AS2049"/>
    <mergeCell ref="AT2049:AU2049"/>
    <mergeCell ref="AR2046:AS2046"/>
    <mergeCell ref="AT2046:AU2046"/>
    <mergeCell ref="BB2046:BC2046"/>
    <mergeCell ref="BD2046:BE2046"/>
    <mergeCell ref="BL2046:BM2046"/>
    <mergeCell ref="BN2046:BO2046"/>
    <mergeCell ref="N2046:O2046"/>
    <mergeCell ref="P2046:Q2046"/>
    <mergeCell ref="X2046:Y2046"/>
    <mergeCell ref="Z2046:AA2046"/>
    <mergeCell ref="AH2046:AI2046"/>
    <mergeCell ref="AJ2046:AK2046"/>
    <mergeCell ref="BV2046:BW2046"/>
    <mergeCell ref="BX2046:BY2046"/>
    <mergeCell ref="BV2049:BW2049"/>
    <mergeCell ref="BX2049:BY2049"/>
    <mergeCell ref="BB2057:BC2057"/>
    <mergeCell ref="BD2057:BE2057"/>
    <mergeCell ref="BL2057:BM2057"/>
    <mergeCell ref="BN2057:BO2057"/>
    <mergeCell ref="CP2054:CQ2054"/>
    <mergeCell ref="CR2054:CS2054"/>
    <mergeCell ref="N2057:O2057"/>
    <mergeCell ref="P2057:Q2057"/>
    <mergeCell ref="X2057:Y2057"/>
    <mergeCell ref="Z2057:AA2057"/>
    <mergeCell ref="AH2057:AI2057"/>
    <mergeCell ref="AJ2057:AK2057"/>
    <mergeCell ref="AR2057:AS2057"/>
    <mergeCell ref="AT2057:AU2057"/>
    <mergeCell ref="AR2054:AS2054"/>
    <mergeCell ref="AT2054:AU2054"/>
    <mergeCell ref="BB2054:BC2054"/>
    <mergeCell ref="BD2054:BE2054"/>
    <mergeCell ref="BL2054:BM2054"/>
    <mergeCell ref="BN2054:BO2054"/>
    <mergeCell ref="N2054:O2054"/>
    <mergeCell ref="P2054:Q2054"/>
    <mergeCell ref="X2054:Y2054"/>
    <mergeCell ref="Z2054:AA2054"/>
    <mergeCell ref="AH2054:AI2054"/>
    <mergeCell ref="AJ2054:AK2054"/>
    <mergeCell ref="BV2054:BW2054"/>
    <mergeCell ref="BX2054:BY2054"/>
    <mergeCell ref="BV2057:BW2057"/>
    <mergeCell ref="BX2057:BY2057"/>
    <mergeCell ref="BG2054:BH2054"/>
    <mergeCell ref="BI2054:BJ2054"/>
    <mergeCell ref="BB2033:BC2033"/>
    <mergeCell ref="BD2033:BE2033"/>
    <mergeCell ref="BL2033:BM2033"/>
    <mergeCell ref="BN2033:BO2033"/>
    <mergeCell ref="CP2030:CQ2030"/>
    <mergeCell ref="CR2030:CS2030"/>
    <mergeCell ref="N2033:O2033"/>
    <mergeCell ref="P2033:Q2033"/>
    <mergeCell ref="X2033:Y2033"/>
    <mergeCell ref="Z2033:AA2033"/>
    <mergeCell ref="AH2033:AI2033"/>
    <mergeCell ref="AJ2033:AK2033"/>
    <mergeCell ref="AR2033:AS2033"/>
    <mergeCell ref="AT2033:AU2033"/>
    <mergeCell ref="AR2030:AS2030"/>
    <mergeCell ref="AT2030:AU2030"/>
    <mergeCell ref="BB2030:BC2030"/>
    <mergeCell ref="BD2030:BE2030"/>
    <mergeCell ref="BL2030:BM2030"/>
    <mergeCell ref="BN2030:BO2030"/>
    <mergeCell ref="N2030:O2030"/>
    <mergeCell ref="P2030:Q2030"/>
    <mergeCell ref="X2030:Y2030"/>
    <mergeCell ref="Z2030:AA2030"/>
    <mergeCell ref="AH2030:AI2030"/>
    <mergeCell ref="AJ2030:AK2030"/>
    <mergeCell ref="BV2030:BW2030"/>
    <mergeCell ref="BX2030:BY2030"/>
    <mergeCell ref="BV2033:BW2033"/>
    <mergeCell ref="BX2033:BY2033"/>
    <mergeCell ref="BB2041:BC2041"/>
    <mergeCell ref="BD2041:BE2041"/>
    <mergeCell ref="BL2041:BM2041"/>
    <mergeCell ref="BN2041:BO2041"/>
    <mergeCell ref="CP2038:CQ2038"/>
    <mergeCell ref="CR2038:CS2038"/>
    <mergeCell ref="N2041:O2041"/>
    <mergeCell ref="P2041:Q2041"/>
    <mergeCell ref="X2041:Y2041"/>
    <mergeCell ref="Z2041:AA2041"/>
    <mergeCell ref="AH2041:AI2041"/>
    <mergeCell ref="AJ2041:AK2041"/>
    <mergeCell ref="AR2041:AS2041"/>
    <mergeCell ref="AT2041:AU2041"/>
    <mergeCell ref="AR2038:AS2038"/>
    <mergeCell ref="AT2038:AU2038"/>
    <mergeCell ref="BB2038:BC2038"/>
    <mergeCell ref="BD2038:BE2038"/>
    <mergeCell ref="BL2038:BM2038"/>
    <mergeCell ref="BN2038:BO2038"/>
    <mergeCell ref="N2038:O2038"/>
    <mergeCell ref="P2038:Q2038"/>
    <mergeCell ref="X2038:Y2038"/>
    <mergeCell ref="Z2038:AA2038"/>
    <mergeCell ref="AH2038:AI2038"/>
    <mergeCell ref="AJ2038:AK2038"/>
    <mergeCell ref="BV2038:BW2038"/>
    <mergeCell ref="BX2038:BY2038"/>
    <mergeCell ref="BV2041:BW2041"/>
    <mergeCell ref="BX2041:BY2041"/>
    <mergeCell ref="BB2017:BC2017"/>
    <mergeCell ref="BD2017:BE2017"/>
    <mergeCell ref="BL2017:BM2017"/>
    <mergeCell ref="BN2017:BO2017"/>
    <mergeCell ref="CP2014:CQ2014"/>
    <mergeCell ref="CR2014:CS2014"/>
    <mergeCell ref="N2017:O2017"/>
    <mergeCell ref="P2017:Q2017"/>
    <mergeCell ref="X2017:Y2017"/>
    <mergeCell ref="Z2017:AA2017"/>
    <mergeCell ref="AH2017:AI2017"/>
    <mergeCell ref="AJ2017:AK2017"/>
    <mergeCell ref="AR2017:AS2017"/>
    <mergeCell ref="AT2017:AU2017"/>
    <mergeCell ref="AR2014:AS2014"/>
    <mergeCell ref="AT2014:AU2014"/>
    <mergeCell ref="BB2014:BC2014"/>
    <mergeCell ref="BD2014:BE2014"/>
    <mergeCell ref="BL2014:BM2014"/>
    <mergeCell ref="BN2014:BO2014"/>
    <mergeCell ref="N2014:O2014"/>
    <mergeCell ref="P2014:Q2014"/>
    <mergeCell ref="X2014:Y2014"/>
    <mergeCell ref="Z2014:AA2014"/>
    <mergeCell ref="AH2014:AI2014"/>
    <mergeCell ref="AJ2014:AK2014"/>
    <mergeCell ref="BV2014:BW2014"/>
    <mergeCell ref="BX2014:BY2014"/>
    <mergeCell ref="BV2017:BW2017"/>
    <mergeCell ref="BX2017:BY2017"/>
    <mergeCell ref="BB2025:BC2025"/>
    <mergeCell ref="BD2025:BE2025"/>
    <mergeCell ref="BL2025:BM2025"/>
    <mergeCell ref="BN2025:BO2025"/>
    <mergeCell ref="CP2022:CQ2022"/>
    <mergeCell ref="CR2022:CS2022"/>
    <mergeCell ref="N2025:O2025"/>
    <mergeCell ref="P2025:Q2025"/>
    <mergeCell ref="X2025:Y2025"/>
    <mergeCell ref="Z2025:AA2025"/>
    <mergeCell ref="AH2025:AI2025"/>
    <mergeCell ref="AJ2025:AK2025"/>
    <mergeCell ref="AR2025:AS2025"/>
    <mergeCell ref="AT2025:AU2025"/>
    <mergeCell ref="AR2022:AS2022"/>
    <mergeCell ref="AT2022:AU2022"/>
    <mergeCell ref="BB2022:BC2022"/>
    <mergeCell ref="BD2022:BE2022"/>
    <mergeCell ref="BL2022:BM2022"/>
    <mergeCell ref="BN2022:BO2022"/>
    <mergeCell ref="N2022:O2022"/>
    <mergeCell ref="P2022:Q2022"/>
    <mergeCell ref="X2022:Y2022"/>
    <mergeCell ref="Z2022:AA2022"/>
    <mergeCell ref="AH2022:AI2022"/>
    <mergeCell ref="AJ2022:AK2022"/>
    <mergeCell ref="BV2022:BW2022"/>
    <mergeCell ref="BX2022:BY2022"/>
    <mergeCell ref="BV2025:BW2025"/>
    <mergeCell ref="BX2025:BY2025"/>
    <mergeCell ref="BB2001:BC2001"/>
    <mergeCell ref="BD2001:BE2001"/>
    <mergeCell ref="BL2001:BM2001"/>
    <mergeCell ref="BN2001:BO2001"/>
    <mergeCell ref="CP1998:CQ1998"/>
    <mergeCell ref="CR1998:CS1998"/>
    <mergeCell ref="N2001:O2001"/>
    <mergeCell ref="P2001:Q2001"/>
    <mergeCell ref="X2001:Y2001"/>
    <mergeCell ref="Z2001:AA2001"/>
    <mergeCell ref="AH2001:AI2001"/>
    <mergeCell ref="AJ2001:AK2001"/>
    <mergeCell ref="AR2001:AS2001"/>
    <mergeCell ref="AT2001:AU2001"/>
    <mergeCell ref="AR1998:AS1998"/>
    <mergeCell ref="AT1998:AU1998"/>
    <mergeCell ref="BB1998:BC1998"/>
    <mergeCell ref="BD1998:BE1998"/>
    <mergeCell ref="BL1998:BM1998"/>
    <mergeCell ref="BN1998:BO1998"/>
    <mergeCell ref="N1998:O1998"/>
    <mergeCell ref="P1998:Q1998"/>
    <mergeCell ref="X1998:Y1998"/>
    <mergeCell ref="Z1998:AA1998"/>
    <mergeCell ref="AH1998:AI1998"/>
    <mergeCell ref="AJ1998:AK1998"/>
    <mergeCell ref="BV1998:BW1998"/>
    <mergeCell ref="BX1998:BY1998"/>
    <mergeCell ref="BV2001:BW2001"/>
    <mergeCell ref="BX2001:BY2001"/>
    <mergeCell ref="BB2009:BC2009"/>
    <mergeCell ref="BD2009:BE2009"/>
    <mergeCell ref="BL2009:BM2009"/>
    <mergeCell ref="BN2009:BO2009"/>
    <mergeCell ref="CP2006:CQ2006"/>
    <mergeCell ref="CR2006:CS2006"/>
    <mergeCell ref="N2009:O2009"/>
    <mergeCell ref="P2009:Q2009"/>
    <mergeCell ref="X2009:Y2009"/>
    <mergeCell ref="Z2009:AA2009"/>
    <mergeCell ref="AH2009:AI2009"/>
    <mergeCell ref="AJ2009:AK2009"/>
    <mergeCell ref="AR2009:AS2009"/>
    <mergeCell ref="AT2009:AU2009"/>
    <mergeCell ref="AR2006:AS2006"/>
    <mergeCell ref="AT2006:AU2006"/>
    <mergeCell ref="BB2006:BC2006"/>
    <mergeCell ref="BD2006:BE2006"/>
    <mergeCell ref="BL2006:BM2006"/>
    <mergeCell ref="BN2006:BO2006"/>
    <mergeCell ref="N2006:O2006"/>
    <mergeCell ref="P2006:Q2006"/>
    <mergeCell ref="X2006:Y2006"/>
    <mergeCell ref="Z2006:AA2006"/>
    <mergeCell ref="AH2006:AI2006"/>
    <mergeCell ref="AJ2006:AK2006"/>
    <mergeCell ref="BV2006:BW2006"/>
    <mergeCell ref="BX2006:BY2006"/>
    <mergeCell ref="BV2009:BW2009"/>
    <mergeCell ref="BX2009:BY2009"/>
    <mergeCell ref="CF1998:CG1998"/>
    <mergeCell ref="CH1998:CI1998"/>
    <mergeCell ref="CF2001:CG2001"/>
    <mergeCell ref="CH2001:CI2001"/>
    <mergeCell ref="BB1985:BC1985"/>
    <mergeCell ref="BD1985:BE1985"/>
    <mergeCell ref="BL1985:BM1985"/>
    <mergeCell ref="BN1985:BO1985"/>
    <mergeCell ref="CP1982:CQ1982"/>
    <mergeCell ref="CR1982:CS1982"/>
    <mergeCell ref="N1985:O1985"/>
    <mergeCell ref="P1985:Q1985"/>
    <mergeCell ref="X1985:Y1985"/>
    <mergeCell ref="Z1985:AA1985"/>
    <mergeCell ref="AH1985:AI1985"/>
    <mergeCell ref="AJ1985:AK1985"/>
    <mergeCell ref="AR1985:AS1985"/>
    <mergeCell ref="AT1985:AU1985"/>
    <mergeCell ref="AR1982:AS1982"/>
    <mergeCell ref="AT1982:AU1982"/>
    <mergeCell ref="BB1982:BC1982"/>
    <mergeCell ref="BD1982:BE1982"/>
    <mergeCell ref="BL1982:BM1982"/>
    <mergeCell ref="BN1982:BO1982"/>
    <mergeCell ref="N1982:O1982"/>
    <mergeCell ref="P1982:Q1982"/>
    <mergeCell ref="X1982:Y1982"/>
    <mergeCell ref="Z1982:AA1982"/>
    <mergeCell ref="AH1982:AI1982"/>
    <mergeCell ref="AJ1982:AK1982"/>
    <mergeCell ref="BV1982:BW1982"/>
    <mergeCell ref="BX1982:BY1982"/>
    <mergeCell ref="BV1985:BW1985"/>
    <mergeCell ref="BX1985:BY1985"/>
    <mergeCell ref="BB1993:BC1993"/>
    <mergeCell ref="BD1993:BE1993"/>
    <mergeCell ref="BL1993:BM1993"/>
    <mergeCell ref="BN1993:BO1993"/>
    <mergeCell ref="CP1990:CQ1990"/>
    <mergeCell ref="CR1990:CS1990"/>
    <mergeCell ref="N1993:O1993"/>
    <mergeCell ref="P1993:Q1993"/>
    <mergeCell ref="X1993:Y1993"/>
    <mergeCell ref="Z1993:AA1993"/>
    <mergeCell ref="AH1993:AI1993"/>
    <mergeCell ref="AJ1993:AK1993"/>
    <mergeCell ref="AR1993:AS1993"/>
    <mergeCell ref="AT1993:AU1993"/>
    <mergeCell ref="AR1990:AS1990"/>
    <mergeCell ref="AT1990:AU1990"/>
    <mergeCell ref="BB1990:BC1990"/>
    <mergeCell ref="BD1990:BE1990"/>
    <mergeCell ref="BL1990:BM1990"/>
    <mergeCell ref="BN1990:BO1990"/>
    <mergeCell ref="N1990:O1990"/>
    <mergeCell ref="P1990:Q1990"/>
    <mergeCell ref="X1990:Y1990"/>
    <mergeCell ref="Z1990:AA1990"/>
    <mergeCell ref="AH1990:AI1990"/>
    <mergeCell ref="AJ1990:AK1990"/>
    <mergeCell ref="BV1990:BW1990"/>
    <mergeCell ref="BX1990:BY1990"/>
    <mergeCell ref="BV1993:BW1993"/>
    <mergeCell ref="BX1993:BY1993"/>
    <mergeCell ref="CF1993:CG1993"/>
    <mergeCell ref="CH1993:CI1993"/>
    <mergeCell ref="BB1969:BC1969"/>
    <mergeCell ref="BD1969:BE1969"/>
    <mergeCell ref="BL1969:BM1969"/>
    <mergeCell ref="BN1969:BO1969"/>
    <mergeCell ref="CP1966:CQ1966"/>
    <mergeCell ref="CR1966:CS1966"/>
    <mergeCell ref="N1969:O1969"/>
    <mergeCell ref="P1969:Q1969"/>
    <mergeCell ref="X1969:Y1969"/>
    <mergeCell ref="Z1969:AA1969"/>
    <mergeCell ref="AH1969:AI1969"/>
    <mergeCell ref="AJ1969:AK1969"/>
    <mergeCell ref="AR1969:AS1969"/>
    <mergeCell ref="AT1969:AU1969"/>
    <mergeCell ref="AR1966:AS1966"/>
    <mergeCell ref="AT1966:AU1966"/>
    <mergeCell ref="BB1966:BC1966"/>
    <mergeCell ref="BD1966:BE1966"/>
    <mergeCell ref="BL1966:BM1966"/>
    <mergeCell ref="BN1966:BO1966"/>
    <mergeCell ref="N1966:O1966"/>
    <mergeCell ref="P1966:Q1966"/>
    <mergeCell ref="X1966:Y1966"/>
    <mergeCell ref="Z1966:AA1966"/>
    <mergeCell ref="AH1966:AI1966"/>
    <mergeCell ref="AJ1966:AK1966"/>
    <mergeCell ref="BV1966:BW1966"/>
    <mergeCell ref="BX1966:BY1966"/>
    <mergeCell ref="BV1969:BW1969"/>
    <mergeCell ref="BX1969:BY1969"/>
    <mergeCell ref="BB1977:BC1977"/>
    <mergeCell ref="BD1977:BE1977"/>
    <mergeCell ref="BL1977:BM1977"/>
    <mergeCell ref="BN1977:BO1977"/>
    <mergeCell ref="CP1974:CQ1974"/>
    <mergeCell ref="CR1974:CS1974"/>
    <mergeCell ref="N1977:O1977"/>
    <mergeCell ref="P1977:Q1977"/>
    <mergeCell ref="X1977:Y1977"/>
    <mergeCell ref="Z1977:AA1977"/>
    <mergeCell ref="AH1977:AI1977"/>
    <mergeCell ref="AJ1977:AK1977"/>
    <mergeCell ref="AR1977:AS1977"/>
    <mergeCell ref="AT1977:AU1977"/>
    <mergeCell ref="AR1974:AS1974"/>
    <mergeCell ref="AT1974:AU1974"/>
    <mergeCell ref="BB1974:BC1974"/>
    <mergeCell ref="BD1974:BE1974"/>
    <mergeCell ref="BL1974:BM1974"/>
    <mergeCell ref="BN1974:BO1974"/>
    <mergeCell ref="N1974:O1974"/>
    <mergeCell ref="P1974:Q1974"/>
    <mergeCell ref="X1974:Y1974"/>
    <mergeCell ref="Z1974:AA1974"/>
    <mergeCell ref="AH1974:AI1974"/>
    <mergeCell ref="AJ1974:AK1974"/>
    <mergeCell ref="BV1974:BW1974"/>
    <mergeCell ref="BX1974:BY1974"/>
    <mergeCell ref="BV1977:BW1977"/>
    <mergeCell ref="BX1977:BY1977"/>
    <mergeCell ref="BB1953:BC1953"/>
    <mergeCell ref="BD1953:BE1953"/>
    <mergeCell ref="BL1953:BM1953"/>
    <mergeCell ref="BN1953:BO1953"/>
    <mergeCell ref="CP1950:CQ1950"/>
    <mergeCell ref="CR1950:CS1950"/>
    <mergeCell ref="N1953:O1953"/>
    <mergeCell ref="P1953:Q1953"/>
    <mergeCell ref="X1953:Y1953"/>
    <mergeCell ref="Z1953:AA1953"/>
    <mergeCell ref="AH1953:AI1953"/>
    <mergeCell ref="AJ1953:AK1953"/>
    <mergeCell ref="AR1953:AS1953"/>
    <mergeCell ref="AT1953:AU1953"/>
    <mergeCell ref="AR1950:AS1950"/>
    <mergeCell ref="AT1950:AU1950"/>
    <mergeCell ref="BB1950:BC1950"/>
    <mergeCell ref="BD1950:BE1950"/>
    <mergeCell ref="BL1950:BM1950"/>
    <mergeCell ref="BN1950:BO1950"/>
    <mergeCell ref="N1950:O1950"/>
    <mergeCell ref="P1950:Q1950"/>
    <mergeCell ref="X1950:Y1950"/>
    <mergeCell ref="Z1950:AA1950"/>
    <mergeCell ref="AH1950:AI1950"/>
    <mergeCell ref="AJ1950:AK1950"/>
    <mergeCell ref="BV1950:BW1950"/>
    <mergeCell ref="BX1950:BY1950"/>
    <mergeCell ref="BV1953:BW1953"/>
    <mergeCell ref="BX1953:BY1953"/>
    <mergeCell ref="BB1961:BC1961"/>
    <mergeCell ref="BD1961:BE1961"/>
    <mergeCell ref="BL1961:BM1961"/>
    <mergeCell ref="BN1961:BO1961"/>
    <mergeCell ref="CP1958:CQ1958"/>
    <mergeCell ref="CR1958:CS1958"/>
    <mergeCell ref="N1961:O1961"/>
    <mergeCell ref="P1961:Q1961"/>
    <mergeCell ref="X1961:Y1961"/>
    <mergeCell ref="Z1961:AA1961"/>
    <mergeCell ref="AH1961:AI1961"/>
    <mergeCell ref="AJ1961:AK1961"/>
    <mergeCell ref="AR1961:AS1961"/>
    <mergeCell ref="AT1961:AU1961"/>
    <mergeCell ref="AR1958:AS1958"/>
    <mergeCell ref="AT1958:AU1958"/>
    <mergeCell ref="BB1958:BC1958"/>
    <mergeCell ref="BD1958:BE1958"/>
    <mergeCell ref="BL1958:BM1958"/>
    <mergeCell ref="BN1958:BO1958"/>
    <mergeCell ref="N1958:O1958"/>
    <mergeCell ref="P1958:Q1958"/>
    <mergeCell ref="X1958:Y1958"/>
    <mergeCell ref="Z1958:AA1958"/>
    <mergeCell ref="AH1958:AI1958"/>
    <mergeCell ref="AJ1958:AK1958"/>
    <mergeCell ref="BV1958:BW1958"/>
    <mergeCell ref="BX1958:BY1958"/>
    <mergeCell ref="BV1961:BW1961"/>
    <mergeCell ref="BX1961:BY1961"/>
    <mergeCell ref="BB1937:BC1937"/>
    <mergeCell ref="BD1937:BE1937"/>
    <mergeCell ref="BL1937:BM1937"/>
    <mergeCell ref="BN1937:BO1937"/>
    <mergeCell ref="CP1934:CQ1934"/>
    <mergeCell ref="CR1934:CS1934"/>
    <mergeCell ref="N1937:O1937"/>
    <mergeCell ref="P1937:Q1937"/>
    <mergeCell ref="X1937:Y1937"/>
    <mergeCell ref="Z1937:AA1937"/>
    <mergeCell ref="AH1937:AI1937"/>
    <mergeCell ref="AJ1937:AK1937"/>
    <mergeCell ref="AR1937:AS1937"/>
    <mergeCell ref="AT1937:AU1937"/>
    <mergeCell ref="AR1934:AS1934"/>
    <mergeCell ref="AT1934:AU1934"/>
    <mergeCell ref="BB1934:BC1934"/>
    <mergeCell ref="BD1934:BE1934"/>
    <mergeCell ref="BL1934:BM1934"/>
    <mergeCell ref="BN1934:BO1934"/>
    <mergeCell ref="N1934:O1934"/>
    <mergeCell ref="P1934:Q1934"/>
    <mergeCell ref="X1934:Y1934"/>
    <mergeCell ref="Z1934:AA1934"/>
    <mergeCell ref="AH1934:AI1934"/>
    <mergeCell ref="AJ1934:AK1934"/>
    <mergeCell ref="BV1934:BW1934"/>
    <mergeCell ref="BX1934:BY1934"/>
    <mergeCell ref="BV1937:BW1937"/>
    <mergeCell ref="BX1937:BY1937"/>
    <mergeCell ref="BB1945:BC1945"/>
    <mergeCell ref="BD1945:BE1945"/>
    <mergeCell ref="BL1945:BM1945"/>
    <mergeCell ref="BN1945:BO1945"/>
    <mergeCell ref="CP1942:CQ1942"/>
    <mergeCell ref="CR1942:CS1942"/>
    <mergeCell ref="N1945:O1945"/>
    <mergeCell ref="P1945:Q1945"/>
    <mergeCell ref="X1945:Y1945"/>
    <mergeCell ref="Z1945:AA1945"/>
    <mergeCell ref="AH1945:AI1945"/>
    <mergeCell ref="AJ1945:AK1945"/>
    <mergeCell ref="AR1945:AS1945"/>
    <mergeCell ref="AT1945:AU1945"/>
    <mergeCell ref="AR1942:AS1942"/>
    <mergeCell ref="AT1942:AU1942"/>
    <mergeCell ref="BB1942:BC1942"/>
    <mergeCell ref="BD1942:BE1942"/>
    <mergeCell ref="BL1942:BM1942"/>
    <mergeCell ref="BN1942:BO1942"/>
    <mergeCell ref="N1942:O1942"/>
    <mergeCell ref="P1942:Q1942"/>
    <mergeCell ref="X1942:Y1942"/>
    <mergeCell ref="Z1942:AA1942"/>
    <mergeCell ref="AH1942:AI1942"/>
    <mergeCell ref="AJ1942:AK1942"/>
    <mergeCell ref="BV1942:BW1942"/>
    <mergeCell ref="BX1942:BY1942"/>
    <mergeCell ref="BV1945:BW1945"/>
    <mergeCell ref="BX1945:BY1945"/>
    <mergeCell ref="BB1921:BC1921"/>
    <mergeCell ref="BD1921:BE1921"/>
    <mergeCell ref="BL1921:BM1921"/>
    <mergeCell ref="BN1921:BO1921"/>
    <mergeCell ref="CP1918:CQ1918"/>
    <mergeCell ref="CR1918:CS1918"/>
    <mergeCell ref="N1921:O1921"/>
    <mergeCell ref="P1921:Q1921"/>
    <mergeCell ref="X1921:Y1921"/>
    <mergeCell ref="Z1921:AA1921"/>
    <mergeCell ref="AH1921:AI1921"/>
    <mergeCell ref="AJ1921:AK1921"/>
    <mergeCell ref="AR1921:AS1921"/>
    <mergeCell ref="AT1921:AU1921"/>
    <mergeCell ref="AR1918:AS1918"/>
    <mergeCell ref="AT1918:AU1918"/>
    <mergeCell ref="BB1918:BC1918"/>
    <mergeCell ref="BD1918:BE1918"/>
    <mergeCell ref="BL1918:BM1918"/>
    <mergeCell ref="BN1918:BO1918"/>
    <mergeCell ref="N1918:O1918"/>
    <mergeCell ref="P1918:Q1918"/>
    <mergeCell ref="X1918:Y1918"/>
    <mergeCell ref="Z1918:AA1918"/>
    <mergeCell ref="AH1918:AI1918"/>
    <mergeCell ref="AJ1918:AK1918"/>
    <mergeCell ref="BV1918:BW1918"/>
    <mergeCell ref="BX1918:BY1918"/>
    <mergeCell ref="BV1921:BW1921"/>
    <mergeCell ref="BX1921:BY1921"/>
    <mergeCell ref="BB1929:BC1929"/>
    <mergeCell ref="BD1929:BE1929"/>
    <mergeCell ref="BL1929:BM1929"/>
    <mergeCell ref="BN1929:BO1929"/>
    <mergeCell ref="CP1926:CQ1926"/>
    <mergeCell ref="CR1926:CS1926"/>
    <mergeCell ref="N1929:O1929"/>
    <mergeCell ref="P1929:Q1929"/>
    <mergeCell ref="X1929:Y1929"/>
    <mergeCell ref="Z1929:AA1929"/>
    <mergeCell ref="AH1929:AI1929"/>
    <mergeCell ref="AJ1929:AK1929"/>
    <mergeCell ref="AR1929:AS1929"/>
    <mergeCell ref="AT1929:AU1929"/>
    <mergeCell ref="AR1926:AS1926"/>
    <mergeCell ref="AT1926:AU1926"/>
    <mergeCell ref="BB1926:BC1926"/>
    <mergeCell ref="BD1926:BE1926"/>
    <mergeCell ref="BL1926:BM1926"/>
    <mergeCell ref="BN1926:BO1926"/>
    <mergeCell ref="N1926:O1926"/>
    <mergeCell ref="P1926:Q1926"/>
    <mergeCell ref="X1926:Y1926"/>
    <mergeCell ref="Z1926:AA1926"/>
    <mergeCell ref="AH1926:AI1926"/>
    <mergeCell ref="AJ1926:AK1926"/>
    <mergeCell ref="BV1926:BW1926"/>
    <mergeCell ref="BX1926:BY1926"/>
    <mergeCell ref="BV1929:BW1929"/>
    <mergeCell ref="BX1929:BY1929"/>
    <mergeCell ref="CF1918:CG1918"/>
    <mergeCell ref="CH1918:CI1918"/>
    <mergeCell ref="CF1921:CG1921"/>
    <mergeCell ref="CH1921:CI1921"/>
    <mergeCell ref="BB1905:BC1905"/>
    <mergeCell ref="BD1905:BE1905"/>
    <mergeCell ref="BL1905:BM1905"/>
    <mergeCell ref="BN1905:BO1905"/>
    <mergeCell ref="CP1902:CQ1902"/>
    <mergeCell ref="CR1902:CS1902"/>
    <mergeCell ref="N1905:O1905"/>
    <mergeCell ref="P1905:Q1905"/>
    <mergeCell ref="X1905:Y1905"/>
    <mergeCell ref="Z1905:AA1905"/>
    <mergeCell ref="AH1905:AI1905"/>
    <mergeCell ref="AJ1905:AK1905"/>
    <mergeCell ref="AR1905:AS1905"/>
    <mergeCell ref="AT1905:AU1905"/>
    <mergeCell ref="AR1902:AS1902"/>
    <mergeCell ref="AT1902:AU1902"/>
    <mergeCell ref="BB1902:BC1902"/>
    <mergeCell ref="BD1902:BE1902"/>
    <mergeCell ref="BL1902:BM1902"/>
    <mergeCell ref="BN1902:BO1902"/>
    <mergeCell ref="N1902:O1902"/>
    <mergeCell ref="P1902:Q1902"/>
    <mergeCell ref="X1902:Y1902"/>
    <mergeCell ref="Z1902:AA1902"/>
    <mergeCell ref="AH1902:AI1902"/>
    <mergeCell ref="AJ1902:AK1902"/>
    <mergeCell ref="BV1902:BW1902"/>
    <mergeCell ref="BX1902:BY1902"/>
    <mergeCell ref="BV1905:BW1905"/>
    <mergeCell ref="BX1905:BY1905"/>
    <mergeCell ref="BB1913:BC1913"/>
    <mergeCell ref="BD1913:BE1913"/>
    <mergeCell ref="BL1913:BM1913"/>
    <mergeCell ref="BN1913:BO1913"/>
    <mergeCell ref="CP1910:CQ1910"/>
    <mergeCell ref="CR1910:CS1910"/>
    <mergeCell ref="N1913:O1913"/>
    <mergeCell ref="P1913:Q1913"/>
    <mergeCell ref="X1913:Y1913"/>
    <mergeCell ref="Z1913:AA1913"/>
    <mergeCell ref="AH1913:AI1913"/>
    <mergeCell ref="AJ1913:AK1913"/>
    <mergeCell ref="AR1913:AS1913"/>
    <mergeCell ref="AT1913:AU1913"/>
    <mergeCell ref="AR1910:AS1910"/>
    <mergeCell ref="AT1910:AU1910"/>
    <mergeCell ref="BB1910:BC1910"/>
    <mergeCell ref="BD1910:BE1910"/>
    <mergeCell ref="BL1910:BM1910"/>
    <mergeCell ref="BN1910:BO1910"/>
    <mergeCell ref="N1910:O1910"/>
    <mergeCell ref="P1910:Q1910"/>
    <mergeCell ref="X1910:Y1910"/>
    <mergeCell ref="Z1910:AA1910"/>
    <mergeCell ref="AH1910:AI1910"/>
    <mergeCell ref="AJ1910:AK1910"/>
    <mergeCell ref="BV1910:BW1910"/>
    <mergeCell ref="BX1910:BY1910"/>
    <mergeCell ref="BV1913:BW1913"/>
    <mergeCell ref="BX1913:BY1913"/>
    <mergeCell ref="CF1910:CG1910"/>
    <mergeCell ref="CH1910:CI1910"/>
    <mergeCell ref="CF1913:CG1913"/>
    <mergeCell ref="CH1913:CI1913"/>
    <mergeCell ref="BB1889:BC1889"/>
    <mergeCell ref="BD1889:BE1889"/>
    <mergeCell ref="BL1889:BM1889"/>
    <mergeCell ref="BN1889:BO1889"/>
    <mergeCell ref="CP1886:CQ1886"/>
    <mergeCell ref="CR1886:CS1886"/>
    <mergeCell ref="N1889:O1889"/>
    <mergeCell ref="P1889:Q1889"/>
    <mergeCell ref="X1889:Y1889"/>
    <mergeCell ref="Z1889:AA1889"/>
    <mergeCell ref="AH1889:AI1889"/>
    <mergeCell ref="AJ1889:AK1889"/>
    <mergeCell ref="AR1889:AS1889"/>
    <mergeCell ref="AT1889:AU1889"/>
    <mergeCell ref="AR1886:AS1886"/>
    <mergeCell ref="AT1886:AU1886"/>
    <mergeCell ref="BB1886:BC1886"/>
    <mergeCell ref="BD1886:BE1886"/>
    <mergeCell ref="BL1886:BM1886"/>
    <mergeCell ref="BN1886:BO1886"/>
    <mergeCell ref="N1886:O1886"/>
    <mergeCell ref="P1886:Q1886"/>
    <mergeCell ref="X1886:Y1886"/>
    <mergeCell ref="Z1886:AA1886"/>
    <mergeCell ref="AH1886:AI1886"/>
    <mergeCell ref="AJ1886:AK1886"/>
    <mergeCell ref="BV1886:BW1886"/>
    <mergeCell ref="BX1886:BY1886"/>
    <mergeCell ref="BV1889:BW1889"/>
    <mergeCell ref="BX1889:BY1889"/>
    <mergeCell ref="BB1897:BC1897"/>
    <mergeCell ref="BD1897:BE1897"/>
    <mergeCell ref="BL1897:BM1897"/>
    <mergeCell ref="BN1897:BO1897"/>
    <mergeCell ref="CP1894:CQ1894"/>
    <mergeCell ref="CR1894:CS1894"/>
    <mergeCell ref="N1897:O1897"/>
    <mergeCell ref="P1897:Q1897"/>
    <mergeCell ref="X1897:Y1897"/>
    <mergeCell ref="Z1897:AA1897"/>
    <mergeCell ref="AH1897:AI1897"/>
    <mergeCell ref="AJ1897:AK1897"/>
    <mergeCell ref="AR1897:AS1897"/>
    <mergeCell ref="AT1897:AU1897"/>
    <mergeCell ref="AR1894:AS1894"/>
    <mergeCell ref="AT1894:AU1894"/>
    <mergeCell ref="BB1894:BC1894"/>
    <mergeCell ref="BD1894:BE1894"/>
    <mergeCell ref="BL1894:BM1894"/>
    <mergeCell ref="BN1894:BO1894"/>
    <mergeCell ref="N1894:O1894"/>
    <mergeCell ref="P1894:Q1894"/>
    <mergeCell ref="X1894:Y1894"/>
    <mergeCell ref="Z1894:AA1894"/>
    <mergeCell ref="AH1894:AI1894"/>
    <mergeCell ref="AJ1894:AK1894"/>
    <mergeCell ref="BV1894:BW1894"/>
    <mergeCell ref="BX1894:BY1894"/>
    <mergeCell ref="BV1897:BW1897"/>
    <mergeCell ref="BX1897:BY1897"/>
    <mergeCell ref="BB1873:BC1873"/>
    <mergeCell ref="BD1873:BE1873"/>
    <mergeCell ref="BL1873:BM1873"/>
    <mergeCell ref="BN1873:BO1873"/>
    <mergeCell ref="CP1870:CQ1870"/>
    <mergeCell ref="CR1870:CS1870"/>
    <mergeCell ref="N1873:O1873"/>
    <mergeCell ref="P1873:Q1873"/>
    <mergeCell ref="X1873:Y1873"/>
    <mergeCell ref="Z1873:AA1873"/>
    <mergeCell ref="AH1873:AI1873"/>
    <mergeCell ref="AJ1873:AK1873"/>
    <mergeCell ref="AR1873:AS1873"/>
    <mergeCell ref="AT1873:AU1873"/>
    <mergeCell ref="AR1870:AS1870"/>
    <mergeCell ref="AT1870:AU1870"/>
    <mergeCell ref="BB1870:BC1870"/>
    <mergeCell ref="BD1870:BE1870"/>
    <mergeCell ref="BL1870:BM1870"/>
    <mergeCell ref="BN1870:BO1870"/>
    <mergeCell ref="N1870:O1870"/>
    <mergeCell ref="P1870:Q1870"/>
    <mergeCell ref="X1870:Y1870"/>
    <mergeCell ref="Z1870:AA1870"/>
    <mergeCell ref="AH1870:AI1870"/>
    <mergeCell ref="AJ1870:AK1870"/>
    <mergeCell ref="BV1870:BW1870"/>
    <mergeCell ref="BX1870:BY1870"/>
    <mergeCell ref="BV1873:BW1873"/>
    <mergeCell ref="BX1873:BY1873"/>
    <mergeCell ref="BB1881:BC1881"/>
    <mergeCell ref="BD1881:BE1881"/>
    <mergeCell ref="BL1881:BM1881"/>
    <mergeCell ref="BN1881:BO1881"/>
    <mergeCell ref="CP1878:CQ1878"/>
    <mergeCell ref="CR1878:CS1878"/>
    <mergeCell ref="N1881:O1881"/>
    <mergeCell ref="P1881:Q1881"/>
    <mergeCell ref="X1881:Y1881"/>
    <mergeCell ref="Z1881:AA1881"/>
    <mergeCell ref="AH1881:AI1881"/>
    <mergeCell ref="AJ1881:AK1881"/>
    <mergeCell ref="AR1881:AS1881"/>
    <mergeCell ref="AT1881:AU1881"/>
    <mergeCell ref="AR1878:AS1878"/>
    <mergeCell ref="AT1878:AU1878"/>
    <mergeCell ref="BB1878:BC1878"/>
    <mergeCell ref="BD1878:BE1878"/>
    <mergeCell ref="BL1878:BM1878"/>
    <mergeCell ref="BN1878:BO1878"/>
    <mergeCell ref="N1878:O1878"/>
    <mergeCell ref="P1878:Q1878"/>
    <mergeCell ref="X1878:Y1878"/>
    <mergeCell ref="Z1878:AA1878"/>
    <mergeCell ref="AH1878:AI1878"/>
    <mergeCell ref="AJ1878:AK1878"/>
    <mergeCell ref="BV1878:BW1878"/>
    <mergeCell ref="BX1878:BY1878"/>
    <mergeCell ref="BV1881:BW1881"/>
    <mergeCell ref="BX1881:BY1881"/>
    <mergeCell ref="CF1870:CG1870"/>
    <mergeCell ref="CH1870:CI1870"/>
    <mergeCell ref="BB1857:BC1857"/>
    <mergeCell ref="BD1857:BE1857"/>
    <mergeCell ref="BL1857:BM1857"/>
    <mergeCell ref="BN1857:BO1857"/>
    <mergeCell ref="CP1854:CQ1854"/>
    <mergeCell ref="CR1854:CS1854"/>
    <mergeCell ref="N1857:O1857"/>
    <mergeCell ref="P1857:Q1857"/>
    <mergeCell ref="X1857:Y1857"/>
    <mergeCell ref="Z1857:AA1857"/>
    <mergeCell ref="AH1857:AI1857"/>
    <mergeCell ref="AJ1857:AK1857"/>
    <mergeCell ref="AR1857:AS1857"/>
    <mergeCell ref="AT1857:AU1857"/>
    <mergeCell ref="AR1854:AS1854"/>
    <mergeCell ref="AT1854:AU1854"/>
    <mergeCell ref="BB1854:BC1854"/>
    <mergeCell ref="BD1854:BE1854"/>
    <mergeCell ref="BL1854:BM1854"/>
    <mergeCell ref="BN1854:BO1854"/>
    <mergeCell ref="N1854:O1854"/>
    <mergeCell ref="P1854:Q1854"/>
    <mergeCell ref="X1854:Y1854"/>
    <mergeCell ref="Z1854:AA1854"/>
    <mergeCell ref="AH1854:AI1854"/>
    <mergeCell ref="AJ1854:AK1854"/>
    <mergeCell ref="BV1854:BW1854"/>
    <mergeCell ref="BX1854:BY1854"/>
    <mergeCell ref="BV1857:BW1857"/>
    <mergeCell ref="BX1857:BY1857"/>
    <mergeCell ref="BB1865:BC1865"/>
    <mergeCell ref="BD1865:BE1865"/>
    <mergeCell ref="BL1865:BM1865"/>
    <mergeCell ref="BN1865:BO1865"/>
    <mergeCell ref="CP1862:CQ1862"/>
    <mergeCell ref="CR1862:CS1862"/>
    <mergeCell ref="N1865:O1865"/>
    <mergeCell ref="P1865:Q1865"/>
    <mergeCell ref="X1865:Y1865"/>
    <mergeCell ref="Z1865:AA1865"/>
    <mergeCell ref="AH1865:AI1865"/>
    <mergeCell ref="AJ1865:AK1865"/>
    <mergeCell ref="AR1865:AS1865"/>
    <mergeCell ref="AT1865:AU1865"/>
    <mergeCell ref="AR1862:AS1862"/>
    <mergeCell ref="AT1862:AU1862"/>
    <mergeCell ref="BB1862:BC1862"/>
    <mergeCell ref="BD1862:BE1862"/>
    <mergeCell ref="BL1862:BM1862"/>
    <mergeCell ref="BN1862:BO1862"/>
    <mergeCell ref="N1862:O1862"/>
    <mergeCell ref="P1862:Q1862"/>
    <mergeCell ref="X1862:Y1862"/>
    <mergeCell ref="Z1862:AA1862"/>
    <mergeCell ref="AH1862:AI1862"/>
    <mergeCell ref="AJ1862:AK1862"/>
    <mergeCell ref="BV1862:BW1862"/>
    <mergeCell ref="BX1862:BY1862"/>
    <mergeCell ref="BV1865:BW1865"/>
    <mergeCell ref="BX1865:BY1865"/>
    <mergeCell ref="CF1865:CG1865"/>
    <mergeCell ref="CH1865:CI1865"/>
    <mergeCell ref="BB1841:BC1841"/>
    <mergeCell ref="BD1841:BE1841"/>
    <mergeCell ref="BL1841:BM1841"/>
    <mergeCell ref="BN1841:BO1841"/>
    <mergeCell ref="CP1838:CQ1838"/>
    <mergeCell ref="CR1838:CS1838"/>
    <mergeCell ref="N1841:O1841"/>
    <mergeCell ref="P1841:Q1841"/>
    <mergeCell ref="X1841:Y1841"/>
    <mergeCell ref="Z1841:AA1841"/>
    <mergeCell ref="AH1841:AI1841"/>
    <mergeCell ref="AJ1841:AK1841"/>
    <mergeCell ref="AR1841:AS1841"/>
    <mergeCell ref="AT1841:AU1841"/>
    <mergeCell ref="AR1838:AS1838"/>
    <mergeCell ref="AT1838:AU1838"/>
    <mergeCell ref="BB1838:BC1838"/>
    <mergeCell ref="BD1838:BE1838"/>
    <mergeCell ref="BL1838:BM1838"/>
    <mergeCell ref="BN1838:BO1838"/>
    <mergeCell ref="N1838:O1838"/>
    <mergeCell ref="P1838:Q1838"/>
    <mergeCell ref="X1838:Y1838"/>
    <mergeCell ref="Z1838:AA1838"/>
    <mergeCell ref="AH1838:AI1838"/>
    <mergeCell ref="AJ1838:AK1838"/>
    <mergeCell ref="BV1838:BW1838"/>
    <mergeCell ref="BX1838:BY1838"/>
    <mergeCell ref="BV1841:BW1841"/>
    <mergeCell ref="BX1841:BY1841"/>
    <mergeCell ref="BB1849:BC1849"/>
    <mergeCell ref="BD1849:BE1849"/>
    <mergeCell ref="BL1849:BM1849"/>
    <mergeCell ref="BN1849:BO1849"/>
    <mergeCell ref="CP1846:CQ1846"/>
    <mergeCell ref="CR1846:CS1846"/>
    <mergeCell ref="N1849:O1849"/>
    <mergeCell ref="P1849:Q1849"/>
    <mergeCell ref="X1849:Y1849"/>
    <mergeCell ref="Z1849:AA1849"/>
    <mergeCell ref="AH1849:AI1849"/>
    <mergeCell ref="AJ1849:AK1849"/>
    <mergeCell ref="AR1849:AS1849"/>
    <mergeCell ref="AT1849:AU1849"/>
    <mergeCell ref="AR1846:AS1846"/>
    <mergeCell ref="AT1846:AU1846"/>
    <mergeCell ref="BB1846:BC1846"/>
    <mergeCell ref="BD1846:BE1846"/>
    <mergeCell ref="BL1846:BM1846"/>
    <mergeCell ref="BN1846:BO1846"/>
    <mergeCell ref="N1846:O1846"/>
    <mergeCell ref="P1846:Q1846"/>
    <mergeCell ref="X1846:Y1846"/>
    <mergeCell ref="Z1846:AA1846"/>
    <mergeCell ref="AH1846:AI1846"/>
    <mergeCell ref="AJ1846:AK1846"/>
    <mergeCell ref="BV1846:BW1846"/>
    <mergeCell ref="BX1846:BY1846"/>
    <mergeCell ref="BV1849:BW1849"/>
    <mergeCell ref="BX1849:BY1849"/>
    <mergeCell ref="BB1825:BC1825"/>
    <mergeCell ref="BD1825:BE1825"/>
    <mergeCell ref="BL1825:BM1825"/>
    <mergeCell ref="BN1825:BO1825"/>
    <mergeCell ref="CP1822:CQ1822"/>
    <mergeCell ref="CR1822:CS1822"/>
    <mergeCell ref="N1825:O1825"/>
    <mergeCell ref="P1825:Q1825"/>
    <mergeCell ref="X1825:Y1825"/>
    <mergeCell ref="Z1825:AA1825"/>
    <mergeCell ref="AH1825:AI1825"/>
    <mergeCell ref="AJ1825:AK1825"/>
    <mergeCell ref="AR1825:AS1825"/>
    <mergeCell ref="AT1825:AU1825"/>
    <mergeCell ref="AR1822:AS1822"/>
    <mergeCell ref="AT1822:AU1822"/>
    <mergeCell ref="BB1822:BC1822"/>
    <mergeCell ref="BD1822:BE1822"/>
    <mergeCell ref="BL1822:BM1822"/>
    <mergeCell ref="BN1822:BO1822"/>
    <mergeCell ref="N1822:O1822"/>
    <mergeCell ref="P1822:Q1822"/>
    <mergeCell ref="X1822:Y1822"/>
    <mergeCell ref="Z1822:AA1822"/>
    <mergeCell ref="AH1822:AI1822"/>
    <mergeCell ref="AJ1822:AK1822"/>
    <mergeCell ref="BV1822:BW1822"/>
    <mergeCell ref="BX1822:BY1822"/>
    <mergeCell ref="BV1825:BW1825"/>
    <mergeCell ref="BX1825:BY1825"/>
    <mergeCell ref="BB1833:BC1833"/>
    <mergeCell ref="BD1833:BE1833"/>
    <mergeCell ref="BL1833:BM1833"/>
    <mergeCell ref="BN1833:BO1833"/>
    <mergeCell ref="CP1830:CQ1830"/>
    <mergeCell ref="CR1830:CS1830"/>
    <mergeCell ref="N1833:O1833"/>
    <mergeCell ref="P1833:Q1833"/>
    <mergeCell ref="X1833:Y1833"/>
    <mergeCell ref="Z1833:AA1833"/>
    <mergeCell ref="AH1833:AI1833"/>
    <mergeCell ref="AJ1833:AK1833"/>
    <mergeCell ref="AR1833:AS1833"/>
    <mergeCell ref="AT1833:AU1833"/>
    <mergeCell ref="AR1830:AS1830"/>
    <mergeCell ref="AT1830:AU1830"/>
    <mergeCell ref="BB1830:BC1830"/>
    <mergeCell ref="BD1830:BE1830"/>
    <mergeCell ref="BL1830:BM1830"/>
    <mergeCell ref="BN1830:BO1830"/>
    <mergeCell ref="N1830:O1830"/>
    <mergeCell ref="P1830:Q1830"/>
    <mergeCell ref="X1830:Y1830"/>
    <mergeCell ref="Z1830:AA1830"/>
    <mergeCell ref="AH1830:AI1830"/>
    <mergeCell ref="AJ1830:AK1830"/>
    <mergeCell ref="BV1830:BW1830"/>
    <mergeCell ref="BX1830:BY1830"/>
    <mergeCell ref="BV1833:BW1833"/>
    <mergeCell ref="BX1833:BY1833"/>
    <mergeCell ref="BB1809:BC1809"/>
    <mergeCell ref="BD1809:BE1809"/>
    <mergeCell ref="BL1809:BM1809"/>
    <mergeCell ref="BN1809:BO1809"/>
    <mergeCell ref="CP1806:CQ1806"/>
    <mergeCell ref="CR1806:CS1806"/>
    <mergeCell ref="N1809:O1809"/>
    <mergeCell ref="P1809:Q1809"/>
    <mergeCell ref="X1809:Y1809"/>
    <mergeCell ref="Z1809:AA1809"/>
    <mergeCell ref="AH1809:AI1809"/>
    <mergeCell ref="AJ1809:AK1809"/>
    <mergeCell ref="AR1809:AS1809"/>
    <mergeCell ref="AT1809:AU1809"/>
    <mergeCell ref="AR1806:AS1806"/>
    <mergeCell ref="AT1806:AU1806"/>
    <mergeCell ref="BB1806:BC1806"/>
    <mergeCell ref="BD1806:BE1806"/>
    <mergeCell ref="BL1806:BM1806"/>
    <mergeCell ref="BN1806:BO1806"/>
    <mergeCell ref="N1806:O1806"/>
    <mergeCell ref="P1806:Q1806"/>
    <mergeCell ref="X1806:Y1806"/>
    <mergeCell ref="Z1806:AA1806"/>
    <mergeCell ref="AH1806:AI1806"/>
    <mergeCell ref="AJ1806:AK1806"/>
    <mergeCell ref="BV1806:BW1806"/>
    <mergeCell ref="BX1806:BY1806"/>
    <mergeCell ref="BV1809:BW1809"/>
    <mergeCell ref="BX1809:BY1809"/>
    <mergeCell ref="BB1817:BC1817"/>
    <mergeCell ref="BD1817:BE1817"/>
    <mergeCell ref="BL1817:BM1817"/>
    <mergeCell ref="BN1817:BO1817"/>
    <mergeCell ref="CP1814:CQ1814"/>
    <mergeCell ref="CR1814:CS1814"/>
    <mergeCell ref="N1817:O1817"/>
    <mergeCell ref="P1817:Q1817"/>
    <mergeCell ref="X1817:Y1817"/>
    <mergeCell ref="Z1817:AA1817"/>
    <mergeCell ref="AH1817:AI1817"/>
    <mergeCell ref="AJ1817:AK1817"/>
    <mergeCell ref="AR1817:AS1817"/>
    <mergeCell ref="AT1817:AU1817"/>
    <mergeCell ref="AR1814:AS1814"/>
    <mergeCell ref="AT1814:AU1814"/>
    <mergeCell ref="BB1814:BC1814"/>
    <mergeCell ref="BD1814:BE1814"/>
    <mergeCell ref="BL1814:BM1814"/>
    <mergeCell ref="BN1814:BO1814"/>
    <mergeCell ref="N1814:O1814"/>
    <mergeCell ref="P1814:Q1814"/>
    <mergeCell ref="X1814:Y1814"/>
    <mergeCell ref="Z1814:AA1814"/>
    <mergeCell ref="AH1814:AI1814"/>
    <mergeCell ref="AJ1814:AK1814"/>
    <mergeCell ref="BV1814:BW1814"/>
    <mergeCell ref="BX1814:BY1814"/>
    <mergeCell ref="BV1817:BW1817"/>
    <mergeCell ref="BX1817:BY1817"/>
    <mergeCell ref="BB1793:BC1793"/>
    <mergeCell ref="BD1793:BE1793"/>
    <mergeCell ref="BL1793:BM1793"/>
    <mergeCell ref="BN1793:BO1793"/>
    <mergeCell ref="CP1790:CQ1790"/>
    <mergeCell ref="CR1790:CS1790"/>
    <mergeCell ref="N1793:O1793"/>
    <mergeCell ref="P1793:Q1793"/>
    <mergeCell ref="X1793:Y1793"/>
    <mergeCell ref="Z1793:AA1793"/>
    <mergeCell ref="AH1793:AI1793"/>
    <mergeCell ref="AJ1793:AK1793"/>
    <mergeCell ref="AR1793:AS1793"/>
    <mergeCell ref="AT1793:AU1793"/>
    <mergeCell ref="AR1790:AS1790"/>
    <mergeCell ref="AT1790:AU1790"/>
    <mergeCell ref="BB1790:BC1790"/>
    <mergeCell ref="BD1790:BE1790"/>
    <mergeCell ref="BL1790:BM1790"/>
    <mergeCell ref="BN1790:BO1790"/>
    <mergeCell ref="N1790:O1790"/>
    <mergeCell ref="P1790:Q1790"/>
    <mergeCell ref="X1790:Y1790"/>
    <mergeCell ref="Z1790:AA1790"/>
    <mergeCell ref="AH1790:AI1790"/>
    <mergeCell ref="AJ1790:AK1790"/>
    <mergeCell ref="BV1790:BW1790"/>
    <mergeCell ref="BX1790:BY1790"/>
    <mergeCell ref="BV1793:BW1793"/>
    <mergeCell ref="BX1793:BY1793"/>
    <mergeCell ref="BB1801:BC1801"/>
    <mergeCell ref="BD1801:BE1801"/>
    <mergeCell ref="BL1801:BM1801"/>
    <mergeCell ref="BN1801:BO1801"/>
    <mergeCell ref="CP1798:CQ1798"/>
    <mergeCell ref="CR1798:CS1798"/>
    <mergeCell ref="N1801:O1801"/>
    <mergeCell ref="P1801:Q1801"/>
    <mergeCell ref="X1801:Y1801"/>
    <mergeCell ref="Z1801:AA1801"/>
    <mergeCell ref="AH1801:AI1801"/>
    <mergeCell ref="AJ1801:AK1801"/>
    <mergeCell ref="AR1801:AS1801"/>
    <mergeCell ref="AT1801:AU1801"/>
    <mergeCell ref="AR1798:AS1798"/>
    <mergeCell ref="AT1798:AU1798"/>
    <mergeCell ref="BB1798:BC1798"/>
    <mergeCell ref="BD1798:BE1798"/>
    <mergeCell ref="BL1798:BM1798"/>
    <mergeCell ref="BN1798:BO1798"/>
    <mergeCell ref="N1798:O1798"/>
    <mergeCell ref="P1798:Q1798"/>
    <mergeCell ref="X1798:Y1798"/>
    <mergeCell ref="Z1798:AA1798"/>
    <mergeCell ref="AH1798:AI1798"/>
    <mergeCell ref="AJ1798:AK1798"/>
    <mergeCell ref="BV1798:BW1798"/>
    <mergeCell ref="BX1798:BY1798"/>
    <mergeCell ref="BV1801:BW1801"/>
    <mergeCell ref="BX1801:BY1801"/>
    <mergeCell ref="CF1790:CG1790"/>
    <mergeCell ref="CH1790:CI1790"/>
    <mergeCell ref="CF1793:CG1793"/>
    <mergeCell ref="CH1793:CI1793"/>
    <mergeCell ref="BB1777:BC1777"/>
    <mergeCell ref="BD1777:BE1777"/>
    <mergeCell ref="BL1777:BM1777"/>
    <mergeCell ref="BN1777:BO1777"/>
    <mergeCell ref="CP1774:CQ1774"/>
    <mergeCell ref="CR1774:CS1774"/>
    <mergeCell ref="N1777:O1777"/>
    <mergeCell ref="P1777:Q1777"/>
    <mergeCell ref="X1777:Y1777"/>
    <mergeCell ref="Z1777:AA1777"/>
    <mergeCell ref="AH1777:AI1777"/>
    <mergeCell ref="AJ1777:AK1777"/>
    <mergeCell ref="AR1777:AS1777"/>
    <mergeCell ref="AT1777:AU1777"/>
    <mergeCell ref="AR1774:AS1774"/>
    <mergeCell ref="AT1774:AU1774"/>
    <mergeCell ref="BB1774:BC1774"/>
    <mergeCell ref="BD1774:BE1774"/>
    <mergeCell ref="BL1774:BM1774"/>
    <mergeCell ref="BN1774:BO1774"/>
    <mergeCell ref="N1774:O1774"/>
    <mergeCell ref="P1774:Q1774"/>
    <mergeCell ref="X1774:Y1774"/>
    <mergeCell ref="Z1774:AA1774"/>
    <mergeCell ref="AH1774:AI1774"/>
    <mergeCell ref="AJ1774:AK1774"/>
    <mergeCell ref="BV1774:BW1774"/>
    <mergeCell ref="BX1774:BY1774"/>
    <mergeCell ref="BV1777:BW1777"/>
    <mergeCell ref="BX1777:BY1777"/>
    <mergeCell ref="BB1785:BC1785"/>
    <mergeCell ref="BD1785:BE1785"/>
    <mergeCell ref="BL1785:BM1785"/>
    <mergeCell ref="BN1785:BO1785"/>
    <mergeCell ref="CP1782:CQ1782"/>
    <mergeCell ref="CR1782:CS1782"/>
    <mergeCell ref="N1785:O1785"/>
    <mergeCell ref="P1785:Q1785"/>
    <mergeCell ref="X1785:Y1785"/>
    <mergeCell ref="Z1785:AA1785"/>
    <mergeCell ref="AH1785:AI1785"/>
    <mergeCell ref="AJ1785:AK1785"/>
    <mergeCell ref="AR1785:AS1785"/>
    <mergeCell ref="AT1785:AU1785"/>
    <mergeCell ref="AR1782:AS1782"/>
    <mergeCell ref="AT1782:AU1782"/>
    <mergeCell ref="BB1782:BC1782"/>
    <mergeCell ref="BD1782:BE1782"/>
    <mergeCell ref="BL1782:BM1782"/>
    <mergeCell ref="BN1782:BO1782"/>
    <mergeCell ref="N1782:O1782"/>
    <mergeCell ref="P1782:Q1782"/>
    <mergeCell ref="X1782:Y1782"/>
    <mergeCell ref="Z1782:AA1782"/>
    <mergeCell ref="AH1782:AI1782"/>
    <mergeCell ref="AJ1782:AK1782"/>
    <mergeCell ref="BV1782:BW1782"/>
    <mergeCell ref="BX1782:BY1782"/>
    <mergeCell ref="BV1785:BW1785"/>
    <mergeCell ref="BX1785:BY1785"/>
    <mergeCell ref="CF1785:CG1785"/>
    <mergeCell ref="CH1785:CI1785"/>
    <mergeCell ref="BG1774:BH1774"/>
    <mergeCell ref="BI1774:BJ1774"/>
    <mergeCell ref="BB1761:BC1761"/>
    <mergeCell ref="BD1761:BE1761"/>
    <mergeCell ref="BL1761:BM1761"/>
    <mergeCell ref="BN1761:BO1761"/>
    <mergeCell ref="CP1758:CQ1758"/>
    <mergeCell ref="CR1758:CS1758"/>
    <mergeCell ref="N1761:O1761"/>
    <mergeCell ref="P1761:Q1761"/>
    <mergeCell ref="X1761:Y1761"/>
    <mergeCell ref="Z1761:AA1761"/>
    <mergeCell ref="AH1761:AI1761"/>
    <mergeCell ref="AJ1761:AK1761"/>
    <mergeCell ref="AR1761:AS1761"/>
    <mergeCell ref="AT1761:AU1761"/>
    <mergeCell ref="AR1758:AS1758"/>
    <mergeCell ref="AT1758:AU1758"/>
    <mergeCell ref="BB1758:BC1758"/>
    <mergeCell ref="BD1758:BE1758"/>
    <mergeCell ref="BL1758:BM1758"/>
    <mergeCell ref="BN1758:BO1758"/>
    <mergeCell ref="N1758:O1758"/>
    <mergeCell ref="P1758:Q1758"/>
    <mergeCell ref="X1758:Y1758"/>
    <mergeCell ref="Z1758:AA1758"/>
    <mergeCell ref="AH1758:AI1758"/>
    <mergeCell ref="AJ1758:AK1758"/>
    <mergeCell ref="BV1758:BW1758"/>
    <mergeCell ref="BX1758:BY1758"/>
    <mergeCell ref="BV1761:BW1761"/>
    <mergeCell ref="BX1761:BY1761"/>
    <mergeCell ref="BB1769:BC1769"/>
    <mergeCell ref="BD1769:BE1769"/>
    <mergeCell ref="BL1769:BM1769"/>
    <mergeCell ref="BN1769:BO1769"/>
    <mergeCell ref="CP1766:CQ1766"/>
    <mergeCell ref="CR1766:CS1766"/>
    <mergeCell ref="N1769:O1769"/>
    <mergeCell ref="P1769:Q1769"/>
    <mergeCell ref="X1769:Y1769"/>
    <mergeCell ref="Z1769:AA1769"/>
    <mergeCell ref="AH1769:AI1769"/>
    <mergeCell ref="AJ1769:AK1769"/>
    <mergeCell ref="AR1769:AS1769"/>
    <mergeCell ref="AT1769:AU1769"/>
    <mergeCell ref="AR1766:AS1766"/>
    <mergeCell ref="AT1766:AU1766"/>
    <mergeCell ref="BB1766:BC1766"/>
    <mergeCell ref="BD1766:BE1766"/>
    <mergeCell ref="BL1766:BM1766"/>
    <mergeCell ref="BN1766:BO1766"/>
    <mergeCell ref="N1766:O1766"/>
    <mergeCell ref="P1766:Q1766"/>
    <mergeCell ref="X1766:Y1766"/>
    <mergeCell ref="Z1766:AA1766"/>
    <mergeCell ref="AH1766:AI1766"/>
    <mergeCell ref="AJ1766:AK1766"/>
    <mergeCell ref="BV1766:BW1766"/>
    <mergeCell ref="BX1766:BY1766"/>
    <mergeCell ref="BV1769:BW1769"/>
    <mergeCell ref="BX1769:BY1769"/>
    <mergeCell ref="BG1766:BH1766"/>
    <mergeCell ref="BI1766:BJ1766"/>
    <mergeCell ref="BB1745:BC1745"/>
    <mergeCell ref="BD1745:BE1745"/>
    <mergeCell ref="BL1745:BM1745"/>
    <mergeCell ref="BN1745:BO1745"/>
    <mergeCell ref="CP1742:CQ1742"/>
    <mergeCell ref="CR1742:CS1742"/>
    <mergeCell ref="N1745:O1745"/>
    <mergeCell ref="P1745:Q1745"/>
    <mergeCell ref="X1745:Y1745"/>
    <mergeCell ref="Z1745:AA1745"/>
    <mergeCell ref="AH1745:AI1745"/>
    <mergeCell ref="AJ1745:AK1745"/>
    <mergeCell ref="AR1745:AS1745"/>
    <mergeCell ref="AT1745:AU1745"/>
    <mergeCell ref="AR1742:AS1742"/>
    <mergeCell ref="AT1742:AU1742"/>
    <mergeCell ref="BB1742:BC1742"/>
    <mergeCell ref="BD1742:BE1742"/>
    <mergeCell ref="BL1742:BM1742"/>
    <mergeCell ref="BN1742:BO1742"/>
    <mergeCell ref="N1742:O1742"/>
    <mergeCell ref="P1742:Q1742"/>
    <mergeCell ref="X1742:Y1742"/>
    <mergeCell ref="Z1742:AA1742"/>
    <mergeCell ref="AH1742:AI1742"/>
    <mergeCell ref="AJ1742:AK1742"/>
    <mergeCell ref="BV1742:BW1742"/>
    <mergeCell ref="BX1742:BY1742"/>
    <mergeCell ref="BV1745:BW1745"/>
    <mergeCell ref="BX1745:BY1745"/>
    <mergeCell ref="BB1753:BC1753"/>
    <mergeCell ref="BD1753:BE1753"/>
    <mergeCell ref="BL1753:BM1753"/>
    <mergeCell ref="BN1753:BO1753"/>
    <mergeCell ref="CP1750:CQ1750"/>
    <mergeCell ref="CR1750:CS1750"/>
    <mergeCell ref="N1753:O1753"/>
    <mergeCell ref="P1753:Q1753"/>
    <mergeCell ref="X1753:Y1753"/>
    <mergeCell ref="Z1753:AA1753"/>
    <mergeCell ref="AH1753:AI1753"/>
    <mergeCell ref="AJ1753:AK1753"/>
    <mergeCell ref="AR1753:AS1753"/>
    <mergeCell ref="AT1753:AU1753"/>
    <mergeCell ref="AR1750:AS1750"/>
    <mergeCell ref="AT1750:AU1750"/>
    <mergeCell ref="BB1750:BC1750"/>
    <mergeCell ref="BD1750:BE1750"/>
    <mergeCell ref="BL1750:BM1750"/>
    <mergeCell ref="BN1750:BO1750"/>
    <mergeCell ref="N1750:O1750"/>
    <mergeCell ref="P1750:Q1750"/>
    <mergeCell ref="X1750:Y1750"/>
    <mergeCell ref="Z1750:AA1750"/>
    <mergeCell ref="AH1750:AI1750"/>
    <mergeCell ref="AJ1750:AK1750"/>
    <mergeCell ref="BV1750:BW1750"/>
    <mergeCell ref="BX1750:BY1750"/>
    <mergeCell ref="BV1753:BW1753"/>
    <mergeCell ref="BX1753:BY1753"/>
    <mergeCell ref="BB1729:BC1729"/>
    <mergeCell ref="BD1729:BE1729"/>
    <mergeCell ref="BL1729:BM1729"/>
    <mergeCell ref="BN1729:BO1729"/>
    <mergeCell ref="CP1726:CQ1726"/>
    <mergeCell ref="CR1726:CS1726"/>
    <mergeCell ref="N1729:O1729"/>
    <mergeCell ref="P1729:Q1729"/>
    <mergeCell ref="X1729:Y1729"/>
    <mergeCell ref="Z1729:AA1729"/>
    <mergeCell ref="AH1729:AI1729"/>
    <mergeCell ref="AJ1729:AK1729"/>
    <mergeCell ref="AR1729:AS1729"/>
    <mergeCell ref="AT1729:AU1729"/>
    <mergeCell ref="AR1726:AS1726"/>
    <mergeCell ref="AT1726:AU1726"/>
    <mergeCell ref="BB1726:BC1726"/>
    <mergeCell ref="BD1726:BE1726"/>
    <mergeCell ref="BL1726:BM1726"/>
    <mergeCell ref="BN1726:BO1726"/>
    <mergeCell ref="N1726:O1726"/>
    <mergeCell ref="P1726:Q1726"/>
    <mergeCell ref="X1726:Y1726"/>
    <mergeCell ref="Z1726:AA1726"/>
    <mergeCell ref="AH1726:AI1726"/>
    <mergeCell ref="AJ1726:AK1726"/>
    <mergeCell ref="BV1726:BW1726"/>
    <mergeCell ref="BX1726:BY1726"/>
    <mergeCell ref="BV1729:BW1729"/>
    <mergeCell ref="BX1729:BY1729"/>
    <mergeCell ref="BB1737:BC1737"/>
    <mergeCell ref="BD1737:BE1737"/>
    <mergeCell ref="BL1737:BM1737"/>
    <mergeCell ref="BN1737:BO1737"/>
    <mergeCell ref="CP1734:CQ1734"/>
    <mergeCell ref="CR1734:CS1734"/>
    <mergeCell ref="N1737:O1737"/>
    <mergeCell ref="P1737:Q1737"/>
    <mergeCell ref="X1737:Y1737"/>
    <mergeCell ref="Z1737:AA1737"/>
    <mergeCell ref="AH1737:AI1737"/>
    <mergeCell ref="AJ1737:AK1737"/>
    <mergeCell ref="AR1737:AS1737"/>
    <mergeCell ref="AT1737:AU1737"/>
    <mergeCell ref="AR1734:AS1734"/>
    <mergeCell ref="AT1734:AU1734"/>
    <mergeCell ref="BB1734:BC1734"/>
    <mergeCell ref="BD1734:BE1734"/>
    <mergeCell ref="BL1734:BM1734"/>
    <mergeCell ref="BN1734:BO1734"/>
    <mergeCell ref="N1734:O1734"/>
    <mergeCell ref="P1734:Q1734"/>
    <mergeCell ref="X1734:Y1734"/>
    <mergeCell ref="Z1734:AA1734"/>
    <mergeCell ref="AH1734:AI1734"/>
    <mergeCell ref="AJ1734:AK1734"/>
    <mergeCell ref="BV1734:BW1734"/>
    <mergeCell ref="BX1734:BY1734"/>
    <mergeCell ref="BV1737:BW1737"/>
    <mergeCell ref="BX1737:BY1737"/>
    <mergeCell ref="BB1713:BC1713"/>
    <mergeCell ref="BD1713:BE1713"/>
    <mergeCell ref="BL1713:BM1713"/>
    <mergeCell ref="BN1713:BO1713"/>
    <mergeCell ref="CP1710:CQ1710"/>
    <mergeCell ref="CR1710:CS1710"/>
    <mergeCell ref="N1713:O1713"/>
    <mergeCell ref="P1713:Q1713"/>
    <mergeCell ref="X1713:Y1713"/>
    <mergeCell ref="Z1713:AA1713"/>
    <mergeCell ref="AH1713:AI1713"/>
    <mergeCell ref="AJ1713:AK1713"/>
    <mergeCell ref="AR1713:AS1713"/>
    <mergeCell ref="AT1713:AU1713"/>
    <mergeCell ref="AR1710:AS1710"/>
    <mergeCell ref="AT1710:AU1710"/>
    <mergeCell ref="BB1710:BC1710"/>
    <mergeCell ref="BD1710:BE1710"/>
    <mergeCell ref="BL1710:BM1710"/>
    <mergeCell ref="BN1710:BO1710"/>
    <mergeCell ref="N1710:O1710"/>
    <mergeCell ref="P1710:Q1710"/>
    <mergeCell ref="X1710:Y1710"/>
    <mergeCell ref="Z1710:AA1710"/>
    <mergeCell ref="AH1710:AI1710"/>
    <mergeCell ref="AJ1710:AK1710"/>
    <mergeCell ref="BV1710:BW1710"/>
    <mergeCell ref="BX1710:BY1710"/>
    <mergeCell ref="BV1713:BW1713"/>
    <mergeCell ref="BX1713:BY1713"/>
    <mergeCell ref="BB1721:BC1721"/>
    <mergeCell ref="BD1721:BE1721"/>
    <mergeCell ref="BL1721:BM1721"/>
    <mergeCell ref="BN1721:BO1721"/>
    <mergeCell ref="CP1718:CQ1718"/>
    <mergeCell ref="CR1718:CS1718"/>
    <mergeCell ref="N1721:O1721"/>
    <mergeCell ref="P1721:Q1721"/>
    <mergeCell ref="X1721:Y1721"/>
    <mergeCell ref="Z1721:AA1721"/>
    <mergeCell ref="AH1721:AI1721"/>
    <mergeCell ref="AJ1721:AK1721"/>
    <mergeCell ref="AR1721:AS1721"/>
    <mergeCell ref="AT1721:AU1721"/>
    <mergeCell ref="AR1718:AS1718"/>
    <mergeCell ref="AT1718:AU1718"/>
    <mergeCell ref="BB1718:BC1718"/>
    <mergeCell ref="BD1718:BE1718"/>
    <mergeCell ref="BL1718:BM1718"/>
    <mergeCell ref="BN1718:BO1718"/>
    <mergeCell ref="N1718:O1718"/>
    <mergeCell ref="P1718:Q1718"/>
    <mergeCell ref="X1718:Y1718"/>
    <mergeCell ref="Z1718:AA1718"/>
    <mergeCell ref="AH1718:AI1718"/>
    <mergeCell ref="AJ1718:AK1718"/>
    <mergeCell ref="BV1718:BW1718"/>
    <mergeCell ref="BX1718:BY1718"/>
    <mergeCell ref="BV1721:BW1721"/>
    <mergeCell ref="BX1721:BY1721"/>
    <mergeCell ref="CF1710:CG1710"/>
    <mergeCell ref="CH1710:CI1710"/>
    <mergeCell ref="CF1713:CG1713"/>
    <mergeCell ref="CH1713:CI1713"/>
    <mergeCell ref="BB1697:BC1697"/>
    <mergeCell ref="BD1697:BE1697"/>
    <mergeCell ref="BL1697:BM1697"/>
    <mergeCell ref="BN1697:BO1697"/>
    <mergeCell ref="CP1694:CQ1694"/>
    <mergeCell ref="CR1694:CS1694"/>
    <mergeCell ref="N1697:O1697"/>
    <mergeCell ref="P1697:Q1697"/>
    <mergeCell ref="X1697:Y1697"/>
    <mergeCell ref="Z1697:AA1697"/>
    <mergeCell ref="AH1697:AI1697"/>
    <mergeCell ref="AJ1697:AK1697"/>
    <mergeCell ref="AR1697:AS1697"/>
    <mergeCell ref="AT1697:AU1697"/>
    <mergeCell ref="AR1694:AS1694"/>
    <mergeCell ref="AT1694:AU1694"/>
    <mergeCell ref="BB1694:BC1694"/>
    <mergeCell ref="BD1694:BE1694"/>
    <mergeCell ref="BL1694:BM1694"/>
    <mergeCell ref="BN1694:BO1694"/>
    <mergeCell ref="N1694:O1694"/>
    <mergeCell ref="P1694:Q1694"/>
    <mergeCell ref="X1694:Y1694"/>
    <mergeCell ref="Z1694:AA1694"/>
    <mergeCell ref="AH1694:AI1694"/>
    <mergeCell ref="AJ1694:AK1694"/>
    <mergeCell ref="BV1694:BW1694"/>
    <mergeCell ref="BX1694:BY1694"/>
    <mergeCell ref="BV1697:BW1697"/>
    <mergeCell ref="BX1697:BY1697"/>
    <mergeCell ref="BB1705:BC1705"/>
    <mergeCell ref="BD1705:BE1705"/>
    <mergeCell ref="BL1705:BM1705"/>
    <mergeCell ref="BN1705:BO1705"/>
    <mergeCell ref="CP1702:CQ1702"/>
    <mergeCell ref="CR1702:CS1702"/>
    <mergeCell ref="N1705:O1705"/>
    <mergeCell ref="P1705:Q1705"/>
    <mergeCell ref="X1705:Y1705"/>
    <mergeCell ref="Z1705:AA1705"/>
    <mergeCell ref="AH1705:AI1705"/>
    <mergeCell ref="AJ1705:AK1705"/>
    <mergeCell ref="AR1705:AS1705"/>
    <mergeCell ref="AT1705:AU1705"/>
    <mergeCell ref="AR1702:AS1702"/>
    <mergeCell ref="AT1702:AU1702"/>
    <mergeCell ref="BB1702:BC1702"/>
    <mergeCell ref="BD1702:BE1702"/>
    <mergeCell ref="BL1702:BM1702"/>
    <mergeCell ref="BN1702:BO1702"/>
    <mergeCell ref="N1702:O1702"/>
    <mergeCell ref="P1702:Q1702"/>
    <mergeCell ref="X1702:Y1702"/>
    <mergeCell ref="Z1702:AA1702"/>
    <mergeCell ref="AH1702:AI1702"/>
    <mergeCell ref="AJ1702:AK1702"/>
    <mergeCell ref="BV1702:BW1702"/>
    <mergeCell ref="BX1702:BY1702"/>
    <mergeCell ref="BV1705:BW1705"/>
    <mergeCell ref="BX1705:BY1705"/>
    <mergeCell ref="CF1705:CG1705"/>
    <mergeCell ref="CH1705:CI1705"/>
    <mergeCell ref="BB1681:BC1681"/>
    <mergeCell ref="BD1681:BE1681"/>
    <mergeCell ref="BL1681:BM1681"/>
    <mergeCell ref="BN1681:BO1681"/>
    <mergeCell ref="CP1678:CQ1678"/>
    <mergeCell ref="CR1678:CS1678"/>
    <mergeCell ref="N1681:O1681"/>
    <mergeCell ref="P1681:Q1681"/>
    <mergeCell ref="X1681:Y1681"/>
    <mergeCell ref="Z1681:AA1681"/>
    <mergeCell ref="AH1681:AI1681"/>
    <mergeCell ref="AJ1681:AK1681"/>
    <mergeCell ref="AR1681:AS1681"/>
    <mergeCell ref="AT1681:AU1681"/>
    <mergeCell ref="AR1678:AS1678"/>
    <mergeCell ref="AT1678:AU1678"/>
    <mergeCell ref="BB1678:BC1678"/>
    <mergeCell ref="BD1678:BE1678"/>
    <mergeCell ref="BL1678:BM1678"/>
    <mergeCell ref="BN1678:BO1678"/>
    <mergeCell ref="N1678:O1678"/>
    <mergeCell ref="P1678:Q1678"/>
    <mergeCell ref="X1678:Y1678"/>
    <mergeCell ref="Z1678:AA1678"/>
    <mergeCell ref="AH1678:AI1678"/>
    <mergeCell ref="AJ1678:AK1678"/>
    <mergeCell ref="BV1678:BW1678"/>
    <mergeCell ref="BX1678:BY1678"/>
    <mergeCell ref="BV1681:BW1681"/>
    <mergeCell ref="BX1681:BY1681"/>
    <mergeCell ref="BB1689:BC1689"/>
    <mergeCell ref="BD1689:BE1689"/>
    <mergeCell ref="BL1689:BM1689"/>
    <mergeCell ref="BN1689:BO1689"/>
    <mergeCell ref="CP1686:CQ1686"/>
    <mergeCell ref="CR1686:CS1686"/>
    <mergeCell ref="N1689:O1689"/>
    <mergeCell ref="P1689:Q1689"/>
    <mergeCell ref="X1689:Y1689"/>
    <mergeCell ref="Z1689:AA1689"/>
    <mergeCell ref="AH1689:AI1689"/>
    <mergeCell ref="AJ1689:AK1689"/>
    <mergeCell ref="AR1689:AS1689"/>
    <mergeCell ref="AT1689:AU1689"/>
    <mergeCell ref="AR1686:AS1686"/>
    <mergeCell ref="AT1686:AU1686"/>
    <mergeCell ref="BB1686:BC1686"/>
    <mergeCell ref="BD1686:BE1686"/>
    <mergeCell ref="BL1686:BM1686"/>
    <mergeCell ref="BN1686:BO1686"/>
    <mergeCell ref="N1686:O1686"/>
    <mergeCell ref="P1686:Q1686"/>
    <mergeCell ref="X1686:Y1686"/>
    <mergeCell ref="Z1686:AA1686"/>
    <mergeCell ref="AH1686:AI1686"/>
    <mergeCell ref="AJ1686:AK1686"/>
    <mergeCell ref="BV1686:BW1686"/>
    <mergeCell ref="BX1686:BY1686"/>
    <mergeCell ref="BV1689:BW1689"/>
    <mergeCell ref="BX1689:BY1689"/>
    <mergeCell ref="BB1665:BC1665"/>
    <mergeCell ref="BD1665:BE1665"/>
    <mergeCell ref="BL1665:BM1665"/>
    <mergeCell ref="BN1665:BO1665"/>
    <mergeCell ref="CP1662:CQ1662"/>
    <mergeCell ref="CR1662:CS1662"/>
    <mergeCell ref="N1665:O1665"/>
    <mergeCell ref="P1665:Q1665"/>
    <mergeCell ref="X1665:Y1665"/>
    <mergeCell ref="Z1665:AA1665"/>
    <mergeCell ref="AH1665:AI1665"/>
    <mergeCell ref="AJ1665:AK1665"/>
    <mergeCell ref="AR1665:AS1665"/>
    <mergeCell ref="AT1665:AU1665"/>
    <mergeCell ref="AR1662:AS1662"/>
    <mergeCell ref="AT1662:AU1662"/>
    <mergeCell ref="BB1662:BC1662"/>
    <mergeCell ref="BD1662:BE1662"/>
    <mergeCell ref="BL1662:BM1662"/>
    <mergeCell ref="BN1662:BO1662"/>
    <mergeCell ref="N1662:O1662"/>
    <mergeCell ref="P1662:Q1662"/>
    <mergeCell ref="X1662:Y1662"/>
    <mergeCell ref="Z1662:AA1662"/>
    <mergeCell ref="AH1662:AI1662"/>
    <mergeCell ref="AJ1662:AK1662"/>
    <mergeCell ref="BV1662:BW1662"/>
    <mergeCell ref="BX1662:BY1662"/>
    <mergeCell ref="BV1665:BW1665"/>
    <mergeCell ref="BX1665:BY1665"/>
    <mergeCell ref="BB1673:BC1673"/>
    <mergeCell ref="BD1673:BE1673"/>
    <mergeCell ref="BL1673:BM1673"/>
    <mergeCell ref="BN1673:BO1673"/>
    <mergeCell ref="CP1670:CQ1670"/>
    <mergeCell ref="CR1670:CS1670"/>
    <mergeCell ref="N1673:O1673"/>
    <mergeCell ref="P1673:Q1673"/>
    <mergeCell ref="X1673:Y1673"/>
    <mergeCell ref="Z1673:AA1673"/>
    <mergeCell ref="AH1673:AI1673"/>
    <mergeCell ref="AJ1673:AK1673"/>
    <mergeCell ref="AR1673:AS1673"/>
    <mergeCell ref="AT1673:AU1673"/>
    <mergeCell ref="AR1670:AS1670"/>
    <mergeCell ref="AT1670:AU1670"/>
    <mergeCell ref="BB1670:BC1670"/>
    <mergeCell ref="BD1670:BE1670"/>
    <mergeCell ref="BL1670:BM1670"/>
    <mergeCell ref="BN1670:BO1670"/>
    <mergeCell ref="N1670:O1670"/>
    <mergeCell ref="P1670:Q1670"/>
    <mergeCell ref="X1670:Y1670"/>
    <mergeCell ref="Z1670:AA1670"/>
    <mergeCell ref="AH1670:AI1670"/>
    <mergeCell ref="AJ1670:AK1670"/>
    <mergeCell ref="BV1670:BW1670"/>
    <mergeCell ref="BX1670:BY1670"/>
    <mergeCell ref="BV1673:BW1673"/>
    <mergeCell ref="BX1673:BY1673"/>
    <mergeCell ref="BB1649:BC1649"/>
    <mergeCell ref="BD1649:BE1649"/>
    <mergeCell ref="BL1649:BM1649"/>
    <mergeCell ref="BN1649:BO1649"/>
    <mergeCell ref="CP1646:CQ1646"/>
    <mergeCell ref="CR1646:CS1646"/>
    <mergeCell ref="N1649:O1649"/>
    <mergeCell ref="P1649:Q1649"/>
    <mergeCell ref="X1649:Y1649"/>
    <mergeCell ref="Z1649:AA1649"/>
    <mergeCell ref="AH1649:AI1649"/>
    <mergeCell ref="AJ1649:AK1649"/>
    <mergeCell ref="AR1649:AS1649"/>
    <mergeCell ref="AT1649:AU1649"/>
    <mergeCell ref="AR1646:AS1646"/>
    <mergeCell ref="AT1646:AU1646"/>
    <mergeCell ref="BB1646:BC1646"/>
    <mergeCell ref="BD1646:BE1646"/>
    <mergeCell ref="BL1646:BM1646"/>
    <mergeCell ref="BN1646:BO1646"/>
    <mergeCell ref="N1646:O1646"/>
    <mergeCell ref="P1646:Q1646"/>
    <mergeCell ref="X1646:Y1646"/>
    <mergeCell ref="Z1646:AA1646"/>
    <mergeCell ref="AH1646:AI1646"/>
    <mergeCell ref="AJ1646:AK1646"/>
    <mergeCell ref="BV1646:BW1646"/>
    <mergeCell ref="BX1646:BY1646"/>
    <mergeCell ref="BV1649:BW1649"/>
    <mergeCell ref="BX1649:BY1649"/>
    <mergeCell ref="BB1657:BC1657"/>
    <mergeCell ref="BD1657:BE1657"/>
    <mergeCell ref="BL1657:BM1657"/>
    <mergeCell ref="BN1657:BO1657"/>
    <mergeCell ref="CP1654:CQ1654"/>
    <mergeCell ref="CR1654:CS1654"/>
    <mergeCell ref="N1657:O1657"/>
    <mergeCell ref="P1657:Q1657"/>
    <mergeCell ref="X1657:Y1657"/>
    <mergeCell ref="Z1657:AA1657"/>
    <mergeCell ref="AH1657:AI1657"/>
    <mergeCell ref="AJ1657:AK1657"/>
    <mergeCell ref="AR1657:AS1657"/>
    <mergeCell ref="AT1657:AU1657"/>
    <mergeCell ref="AR1654:AS1654"/>
    <mergeCell ref="AT1654:AU1654"/>
    <mergeCell ref="BB1654:BC1654"/>
    <mergeCell ref="BD1654:BE1654"/>
    <mergeCell ref="BL1654:BM1654"/>
    <mergeCell ref="BN1654:BO1654"/>
    <mergeCell ref="N1654:O1654"/>
    <mergeCell ref="P1654:Q1654"/>
    <mergeCell ref="X1654:Y1654"/>
    <mergeCell ref="Z1654:AA1654"/>
    <mergeCell ref="AH1654:AI1654"/>
    <mergeCell ref="AJ1654:AK1654"/>
    <mergeCell ref="BV1654:BW1654"/>
    <mergeCell ref="BX1654:BY1654"/>
    <mergeCell ref="BV1657:BW1657"/>
    <mergeCell ref="BX1657:BY1657"/>
    <mergeCell ref="BB1633:BC1633"/>
    <mergeCell ref="BD1633:BE1633"/>
    <mergeCell ref="BL1633:BM1633"/>
    <mergeCell ref="BN1633:BO1633"/>
    <mergeCell ref="CP1630:CQ1630"/>
    <mergeCell ref="CR1630:CS1630"/>
    <mergeCell ref="N1633:O1633"/>
    <mergeCell ref="P1633:Q1633"/>
    <mergeCell ref="X1633:Y1633"/>
    <mergeCell ref="Z1633:AA1633"/>
    <mergeCell ref="AH1633:AI1633"/>
    <mergeCell ref="AJ1633:AK1633"/>
    <mergeCell ref="AR1633:AS1633"/>
    <mergeCell ref="AT1633:AU1633"/>
    <mergeCell ref="AR1630:AS1630"/>
    <mergeCell ref="AT1630:AU1630"/>
    <mergeCell ref="BB1630:BC1630"/>
    <mergeCell ref="BD1630:BE1630"/>
    <mergeCell ref="BL1630:BM1630"/>
    <mergeCell ref="BN1630:BO1630"/>
    <mergeCell ref="N1630:O1630"/>
    <mergeCell ref="P1630:Q1630"/>
    <mergeCell ref="X1630:Y1630"/>
    <mergeCell ref="Z1630:AA1630"/>
    <mergeCell ref="AH1630:AI1630"/>
    <mergeCell ref="AJ1630:AK1630"/>
    <mergeCell ref="BV1630:BW1630"/>
    <mergeCell ref="BX1630:BY1630"/>
    <mergeCell ref="BV1633:BW1633"/>
    <mergeCell ref="BX1633:BY1633"/>
    <mergeCell ref="BB1641:BC1641"/>
    <mergeCell ref="BD1641:BE1641"/>
    <mergeCell ref="BL1641:BM1641"/>
    <mergeCell ref="BN1641:BO1641"/>
    <mergeCell ref="CP1638:CQ1638"/>
    <mergeCell ref="CR1638:CS1638"/>
    <mergeCell ref="N1641:O1641"/>
    <mergeCell ref="P1641:Q1641"/>
    <mergeCell ref="X1641:Y1641"/>
    <mergeCell ref="Z1641:AA1641"/>
    <mergeCell ref="AH1641:AI1641"/>
    <mergeCell ref="AJ1641:AK1641"/>
    <mergeCell ref="AR1641:AS1641"/>
    <mergeCell ref="AT1641:AU1641"/>
    <mergeCell ref="AR1638:AS1638"/>
    <mergeCell ref="AT1638:AU1638"/>
    <mergeCell ref="BB1638:BC1638"/>
    <mergeCell ref="BD1638:BE1638"/>
    <mergeCell ref="BL1638:BM1638"/>
    <mergeCell ref="BN1638:BO1638"/>
    <mergeCell ref="N1638:O1638"/>
    <mergeCell ref="P1638:Q1638"/>
    <mergeCell ref="X1638:Y1638"/>
    <mergeCell ref="Z1638:AA1638"/>
    <mergeCell ref="AH1638:AI1638"/>
    <mergeCell ref="AJ1638:AK1638"/>
    <mergeCell ref="BV1638:BW1638"/>
    <mergeCell ref="BX1638:BY1638"/>
    <mergeCell ref="BV1641:BW1641"/>
    <mergeCell ref="BX1641:BY1641"/>
    <mergeCell ref="CF1630:CG1630"/>
    <mergeCell ref="CH1630:CI1630"/>
    <mergeCell ref="CF1633:CG1633"/>
    <mergeCell ref="CH1633:CI1633"/>
    <mergeCell ref="BB1617:BC1617"/>
    <mergeCell ref="BD1617:BE1617"/>
    <mergeCell ref="BL1617:BM1617"/>
    <mergeCell ref="BN1617:BO1617"/>
    <mergeCell ref="CP1614:CQ1614"/>
    <mergeCell ref="CR1614:CS1614"/>
    <mergeCell ref="N1617:O1617"/>
    <mergeCell ref="P1617:Q1617"/>
    <mergeCell ref="X1617:Y1617"/>
    <mergeCell ref="Z1617:AA1617"/>
    <mergeCell ref="AH1617:AI1617"/>
    <mergeCell ref="AJ1617:AK1617"/>
    <mergeCell ref="AR1617:AS1617"/>
    <mergeCell ref="AT1617:AU1617"/>
    <mergeCell ref="AR1614:AS1614"/>
    <mergeCell ref="AT1614:AU1614"/>
    <mergeCell ref="BB1614:BC1614"/>
    <mergeCell ref="BD1614:BE1614"/>
    <mergeCell ref="BL1614:BM1614"/>
    <mergeCell ref="BN1614:BO1614"/>
    <mergeCell ref="N1614:O1614"/>
    <mergeCell ref="P1614:Q1614"/>
    <mergeCell ref="X1614:Y1614"/>
    <mergeCell ref="Z1614:AA1614"/>
    <mergeCell ref="AH1614:AI1614"/>
    <mergeCell ref="AJ1614:AK1614"/>
    <mergeCell ref="BV1614:BW1614"/>
    <mergeCell ref="BX1614:BY1614"/>
    <mergeCell ref="BV1617:BW1617"/>
    <mergeCell ref="BX1617:BY1617"/>
    <mergeCell ref="BB1625:BC1625"/>
    <mergeCell ref="BD1625:BE1625"/>
    <mergeCell ref="BL1625:BM1625"/>
    <mergeCell ref="BN1625:BO1625"/>
    <mergeCell ref="CP1622:CQ1622"/>
    <mergeCell ref="CR1622:CS1622"/>
    <mergeCell ref="N1625:O1625"/>
    <mergeCell ref="P1625:Q1625"/>
    <mergeCell ref="X1625:Y1625"/>
    <mergeCell ref="Z1625:AA1625"/>
    <mergeCell ref="AH1625:AI1625"/>
    <mergeCell ref="AJ1625:AK1625"/>
    <mergeCell ref="AR1625:AS1625"/>
    <mergeCell ref="AT1625:AU1625"/>
    <mergeCell ref="AR1622:AS1622"/>
    <mergeCell ref="AT1622:AU1622"/>
    <mergeCell ref="BB1622:BC1622"/>
    <mergeCell ref="BD1622:BE1622"/>
    <mergeCell ref="BL1622:BM1622"/>
    <mergeCell ref="BN1622:BO1622"/>
    <mergeCell ref="N1622:O1622"/>
    <mergeCell ref="P1622:Q1622"/>
    <mergeCell ref="X1622:Y1622"/>
    <mergeCell ref="Z1622:AA1622"/>
    <mergeCell ref="AH1622:AI1622"/>
    <mergeCell ref="AJ1622:AK1622"/>
    <mergeCell ref="BV1622:BW1622"/>
    <mergeCell ref="BX1622:BY1622"/>
    <mergeCell ref="BV1625:BW1625"/>
    <mergeCell ref="BX1625:BY1625"/>
    <mergeCell ref="CF1622:CG1622"/>
    <mergeCell ref="CH1622:CI1622"/>
    <mergeCell ref="CF1625:CG1625"/>
    <mergeCell ref="CH1625:CI1625"/>
    <mergeCell ref="BB1601:BC1601"/>
    <mergeCell ref="BD1601:BE1601"/>
    <mergeCell ref="BL1601:BM1601"/>
    <mergeCell ref="BN1601:BO1601"/>
    <mergeCell ref="CP1598:CQ1598"/>
    <mergeCell ref="CR1598:CS1598"/>
    <mergeCell ref="N1601:O1601"/>
    <mergeCell ref="P1601:Q1601"/>
    <mergeCell ref="X1601:Y1601"/>
    <mergeCell ref="Z1601:AA1601"/>
    <mergeCell ref="AH1601:AI1601"/>
    <mergeCell ref="AJ1601:AK1601"/>
    <mergeCell ref="AR1601:AS1601"/>
    <mergeCell ref="AT1601:AU1601"/>
    <mergeCell ref="AR1598:AS1598"/>
    <mergeCell ref="AT1598:AU1598"/>
    <mergeCell ref="BB1598:BC1598"/>
    <mergeCell ref="BD1598:BE1598"/>
    <mergeCell ref="BL1598:BM1598"/>
    <mergeCell ref="BN1598:BO1598"/>
    <mergeCell ref="N1598:O1598"/>
    <mergeCell ref="P1598:Q1598"/>
    <mergeCell ref="X1598:Y1598"/>
    <mergeCell ref="Z1598:AA1598"/>
    <mergeCell ref="AH1598:AI1598"/>
    <mergeCell ref="AJ1598:AK1598"/>
    <mergeCell ref="BV1598:BW1598"/>
    <mergeCell ref="BX1598:BY1598"/>
    <mergeCell ref="BV1601:BW1601"/>
    <mergeCell ref="BX1601:BY1601"/>
    <mergeCell ref="BB1609:BC1609"/>
    <mergeCell ref="BD1609:BE1609"/>
    <mergeCell ref="BL1609:BM1609"/>
    <mergeCell ref="BN1609:BO1609"/>
    <mergeCell ref="CP1606:CQ1606"/>
    <mergeCell ref="CR1606:CS1606"/>
    <mergeCell ref="N1609:O1609"/>
    <mergeCell ref="P1609:Q1609"/>
    <mergeCell ref="X1609:Y1609"/>
    <mergeCell ref="Z1609:AA1609"/>
    <mergeCell ref="AH1609:AI1609"/>
    <mergeCell ref="AJ1609:AK1609"/>
    <mergeCell ref="AR1609:AS1609"/>
    <mergeCell ref="AT1609:AU1609"/>
    <mergeCell ref="AR1606:AS1606"/>
    <mergeCell ref="AT1606:AU1606"/>
    <mergeCell ref="BB1606:BC1606"/>
    <mergeCell ref="BD1606:BE1606"/>
    <mergeCell ref="BL1606:BM1606"/>
    <mergeCell ref="BN1606:BO1606"/>
    <mergeCell ref="N1606:O1606"/>
    <mergeCell ref="P1606:Q1606"/>
    <mergeCell ref="X1606:Y1606"/>
    <mergeCell ref="Z1606:AA1606"/>
    <mergeCell ref="AH1606:AI1606"/>
    <mergeCell ref="AJ1606:AK1606"/>
    <mergeCell ref="BV1606:BW1606"/>
    <mergeCell ref="BX1606:BY1606"/>
    <mergeCell ref="BV1609:BW1609"/>
    <mergeCell ref="BX1609:BY1609"/>
    <mergeCell ref="BB1585:BC1585"/>
    <mergeCell ref="BD1585:BE1585"/>
    <mergeCell ref="BL1585:BM1585"/>
    <mergeCell ref="BN1585:BO1585"/>
    <mergeCell ref="CP1582:CQ1582"/>
    <mergeCell ref="CR1582:CS1582"/>
    <mergeCell ref="N1585:O1585"/>
    <mergeCell ref="P1585:Q1585"/>
    <mergeCell ref="X1585:Y1585"/>
    <mergeCell ref="Z1585:AA1585"/>
    <mergeCell ref="AH1585:AI1585"/>
    <mergeCell ref="AJ1585:AK1585"/>
    <mergeCell ref="AR1585:AS1585"/>
    <mergeCell ref="AT1585:AU1585"/>
    <mergeCell ref="AR1582:AS1582"/>
    <mergeCell ref="AT1582:AU1582"/>
    <mergeCell ref="BB1582:BC1582"/>
    <mergeCell ref="BD1582:BE1582"/>
    <mergeCell ref="BL1582:BM1582"/>
    <mergeCell ref="BN1582:BO1582"/>
    <mergeCell ref="N1582:O1582"/>
    <mergeCell ref="P1582:Q1582"/>
    <mergeCell ref="X1582:Y1582"/>
    <mergeCell ref="Z1582:AA1582"/>
    <mergeCell ref="AH1582:AI1582"/>
    <mergeCell ref="AJ1582:AK1582"/>
    <mergeCell ref="BV1582:BW1582"/>
    <mergeCell ref="BX1582:BY1582"/>
    <mergeCell ref="BV1585:BW1585"/>
    <mergeCell ref="BX1585:BY1585"/>
    <mergeCell ref="BB1593:BC1593"/>
    <mergeCell ref="BD1593:BE1593"/>
    <mergeCell ref="BL1593:BM1593"/>
    <mergeCell ref="BN1593:BO1593"/>
    <mergeCell ref="CP1590:CQ1590"/>
    <mergeCell ref="CR1590:CS1590"/>
    <mergeCell ref="N1593:O1593"/>
    <mergeCell ref="P1593:Q1593"/>
    <mergeCell ref="X1593:Y1593"/>
    <mergeCell ref="Z1593:AA1593"/>
    <mergeCell ref="AH1593:AI1593"/>
    <mergeCell ref="AJ1593:AK1593"/>
    <mergeCell ref="AR1593:AS1593"/>
    <mergeCell ref="AT1593:AU1593"/>
    <mergeCell ref="AR1590:AS1590"/>
    <mergeCell ref="AT1590:AU1590"/>
    <mergeCell ref="BB1590:BC1590"/>
    <mergeCell ref="BD1590:BE1590"/>
    <mergeCell ref="BL1590:BM1590"/>
    <mergeCell ref="BN1590:BO1590"/>
    <mergeCell ref="N1590:O1590"/>
    <mergeCell ref="P1590:Q1590"/>
    <mergeCell ref="X1590:Y1590"/>
    <mergeCell ref="Z1590:AA1590"/>
    <mergeCell ref="AH1590:AI1590"/>
    <mergeCell ref="AJ1590:AK1590"/>
    <mergeCell ref="BV1590:BW1590"/>
    <mergeCell ref="BX1590:BY1590"/>
    <mergeCell ref="BV1593:BW1593"/>
    <mergeCell ref="BX1593:BY1593"/>
    <mergeCell ref="CF1582:CG1582"/>
    <mergeCell ref="CH1582:CI1582"/>
    <mergeCell ref="BB1569:BC1569"/>
    <mergeCell ref="BD1569:BE1569"/>
    <mergeCell ref="BL1569:BM1569"/>
    <mergeCell ref="BN1569:BO1569"/>
    <mergeCell ref="CP1566:CQ1566"/>
    <mergeCell ref="CR1566:CS1566"/>
    <mergeCell ref="N1569:O1569"/>
    <mergeCell ref="P1569:Q1569"/>
    <mergeCell ref="X1569:Y1569"/>
    <mergeCell ref="Z1569:AA1569"/>
    <mergeCell ref="AH1569:AI1569"/>
    <mergeCell ref="AJ1569:AK1569"/>
    <mergeCell ref="AR1569:AS1569"/>
    <mergeCell ref="AT1569:AU1569"/>
    <mergeCell ref="AR1566:AS1566"/>
    <mergeCell ref="AT1566:AU1566"/>
    <mergeCell ref="BB1566:BC1566"/>
    <mergeCell ref="BD1566:BE1566"/>
    <mergeCell ref="BL1566:BM1566"/>
    <mergeCell ref="BN1566:BO1566"/>
    <mergeCell ref="N1566:O1566"/>
    <mergeCell ref="P1566:Q1566"/>
    <mergeCell ref="X1566:Y1566"/>
    <mergeCell ref="Z1566:AA1566"/>
    <mergeCell ref="AH1566:AI1566"/>
    <mergeCell ref="AJ1566:AK1566"/>
    <mergeCell ref="BV1566:BW1566"/>
    <mergeCell ref="BX1566:BY1566"/>
    <mergeCell ref="BV1569:BW1569"/>
    <mergeCell ref="BX1569:BY1569"/>
    <mergeCell ref="BB1577:BC1577"/>
    <mergeCell ref="BD1577:BE1577"/>
    <mergeCell ref="BL1577:BM1577"/>
    <mergeCell ref="BN1577:BO1577"/>
    <mergeCell ref="CP1574:CQ1574"/>
    <mergeCell ref="CR1574:CS1574"/>
    <mergeCell ref="N1577:O1577"/>
    <mergeCell ref="P1577:Q1577"/>
    <mergeCell ref="X1577:Y1577"/>
    <mergeCell ref="Z1577:AA1577"/>
    <mergeCell ref="AH1577:AI1577"/>
    <mergeCell ref="AJ1577:AK1577"/>
    <mergeCell ref="AR1577:AS1577"/>
    <mergeCell ref="AT1577:AU1577"/>
    <mergeCell ref="AR1574:AS1574"/>
    <mergeCell ref="AT1574:AU1574"/>
    <mergeCell ref="BB1574:BC1574"/>
    <mergeCell ref="BD1574:BE1574"/>
    <mergeCell ref="BL1574:BM1574"/>
    <mergeCell ref="BN1574:BO1574"/>
    <mergeCell ref="N1574:O1574"/>
    <mergeCell ref="P1574:Q1574"/>
    <mergeCell ref="X1574:Y1574"/>
    <mergeCell ref="Z1574:AA1574"/>
    <mergeCell ref="AH1574:AI1574"/>
    <mergeCell ref="AJ1574:AK1574"/>
    <mergeCell ref="BV1574:BW1574"/>
    <mergeCell ref="BX1574:BY1574"/>
    <mergeCell ref="BV1577:BW1577"/>
    <mergeCell ref="BX1577:BY1577"/>
    <mergeCell ref="CF1577:CG1577"/>
    <mergeCell ref="CH1577:CI1577"/>
    <mergeCell ref="BB1553:BC1553"/>
    <mergeCell ref="BD1553:BE1553"/>
    <mergeCell ref="BL1553:BM1553"/>
    <mergeCell ref="BN1553:BO1553"/>
    <mergeCell ref="CP1550:CQ1550"/>
    <mergeCell ref="CR1550:CS1550"/>
    <mergeCell ref="N1553:O1553"/>
    <mergeCell ref="P1553:Q1553"/>
    <mergeCell ref="X1553:Y1553"/>
    <mergeCell ref="Z1553:AA1553"/>
    <mergeCell ref="AH1553:AI1553"/>
    <mergeCell ref="AJ1553:AK1553"/>
    <mergeCell ref="AR1553:AS1553"/>
    <mergeCell ref="AT1553:AU1553"/>
    <mergeCell ref="AR1550:AS1550"/>
    <mergeCell ref="AT1550:AU1550"/>
    <mergeCell ref="BB1550:BC1550"/>
    <mergeCell ref="BD1550:BE1550"/>
    <mergeCell ref="BL1550:BM1550"/>
    <mergeCell ref="BN1550:BO1550"/>
    <mergeCell ref="N1550:O1550"/>
    <mergeCell ref="P1550:Q1550"/>
    <mergeCell ref="X1550:Y1550"/>
    <mergeCell ref="Z1550:AA1550"/>
    <mergeCell ref="AH1550:AI1550"/>
    <mergeCell ref="AJ1550:AK1550"/>
    <mergeCell ref="BV1550:BW1550"/>
    <mergeCell ref="BX1550:BY1550"/>
    <mergeCell ref="BV1553:BW1553"/>
    <mergeCell ref="BX1553:BY1553"/>
    <mergeCell ref="BB1561:BC1561"/>
    <mergeCell ref="BD1561:BE1561"/>
    <mergeCell ref="BL1561:BM1561"/>
    <mergeCell ref="BN1561:BO1561"/>
    <mergeCell ref="CP1558:CQ1558"/>
    <mergeCell ref="CR1558:CS1558"/>
    <mergeCell ref="N1561:O1561"/>
    <mergeCell ref="P1561:Q1561"/>
    <mergeCell ref="X1561:Y1561"/>
    <mergeCell ref="Z1561:AA1561"/>
    <mergeCell ref="AH1561:AI1561"/>
    <mergeCell ref="AJ1561:AK1561"/>
    <mergeCell ref="AR1561:AS1561"/>
    <mergeCell ref="AT1561:AU1561"/>
    <mergeCell ref="AR1558:AS1558"/>
    <mergeCell ref="AT1558:AU1558"/>
    <mergeCell ref="BB1558:BC1558"/>
    <mergeCell ref="BD1558:BE1558"/>
    <mergeCell ref="BL1558:BM1558"/>
    <mergeCell ref="BN1558:BO1558"/>
    <mergeCell ref="N1558:O1558"/>
    <mergeCell ref="P1558:Q1558"/>
    <mergeCell ref="X1558:Y1558"/>
    <mergeCell ref="Z1558:AA1558"/>
    <mergeCell ref="AH1558:AI1558"/>
    <mergeCell ref="AJ1558:AK1558"/>
    <mergeCell ref="BV1558:BW1558"/>
    <mergeCell ref="BX1558:BY1558"/>
    <mergeCell ref="BV1561:BW1561"/>
    <mergeCell ref="BX1561:BY1561"/>
    <mergeCell ref="BB1537:BC1537"/>
    <mergeCell ref="BD1537:BE1537"/>
    <mergeCell ref="BL1537:BM1537"/>
    <mergeCell ref="BN1537:BO1537"/>
    <mergeCell ref="CP1534:CQ1534"/>
    <mergeCell ref="CR1534:CS1534"/>
    <mergeCell ref="N1537:O1537"/>
    <mergeCell ref="P1537:Q1537"/>
    <mergeCell ref="X1537:Y1537"/>
    <mergeCell ref="Z1537:AA1537"/>
    <mergeCell ref="AH1537:AI1537"/>
    <mergeCell ref="AJ1537:AK1537"/>
    <mergeCell ref="AR1537:AS1537"/>
    <mergeCell ref="AT1537:AU1537"/>
    <mergeCell ref="AR1534:AS1534"/>
    <mergeCell ref="AT1534:AU1534"/>
    <mergeCell ref="BB1534:BC1534"/>
    <mergeCell ref="BD1534:BE1534"/>
    <mergeCell ref="BL1534:BM1534"/>
    <mergeCell ref="BN1534:BO1534"/>
    <mergeCell ref="N1534:O1534"/>
    <mergeCell ref="P1534:Q1534"/>
    <mergeCell ref="X1534:Y1534"/>
    <mergeCell ref="Z1534:AA1534"/>
    <mergeCell ref="AH1534:AI1534"/>
    <mergeCell ref="AJ1534:AK1534"/>
    <mergeCell ref="BV1534:BW1534"/>
    <mergeCell ref="BX1534:BY1534"/>
    <mergeCell ref="BV1537:BW1537"/>
    <mergeCell ref="BX1537:BY1537"/>
    <mergeCell ref="BB1545:BC1545"/>
    <mergeCell ref="BD1545:BE1545"/>
    <mergeCell ref="BL1545:BM1545"/>
    <mergeCell ref="BN1545:BO1545"/>
    <mergeCell ref="CP1542:CQ1542"/>
    <mergeCell ref="CR1542:CS1542"/>
    <mergeCell ref="N1545:O1545"/>
    <mergeCell ref="P1545:Q1545"/>
    <mergeCell ref="X1545:Y1545"/>
    <mergeCell ref="Z1545:AA1545"/>
    <mergeCell ref="AH1545:AI1545"/>
    <mergeCell ref="AJ1545:AK1545"/>
    <mergeCell ref="AR1545:AS1545"/>
    <mergeCell ref="AT1545:AU1545"/>
    <mergeCell ref="AR1542:AS1542"/>
    <mergeCell ref="AT1542:AU1542"/>
    <mergeCell ref="BB1542:BC1542"/>
    <mergeCell ref="BD1542:BE1542"/>
    <mergeCell ref="BL1542:BM1542"/>
    <mergeCell ref="BN1542:BO1542"/>
    <mergeCell ref="N1542:O1542"/>
    <mergeCell ref="P1542:Q1542"/>
    <mergeCell ref="X1542:Y1542"/>
    <mergeCell ref="Z1542:AA1542"/>
    <mergeCell ref="AH1542:AI1542"/>
    <mergeCell ref="AJ1542:AK1542"/>
    <mergeCell ref="BV1542:BW1542"/>
    <mergeCell ref="BX1542:BY1542"/>
    <mergeCell ref="BV1545:BW1545"/>
    <mergeCell ref="BX1545:BY1545"/>
    <mergeCell ref="BB1521:BC1521"/>
    <mergeCell ref="BD1521:BE1521"/>
    <mergeCell ref="BL1521:BM1521"/>
    <mergeCell ref="BN1521:BO1521"/>
    <mergeCell ref="CP1518:CQ1518"/>
    <mergeCell ref="CR1518:CS1518"/>
    <mergeCell ref="N1521:O1521"/>
    <mergeCell ref="P1521:Q1521"/>
    <mergeCell ref="X1521:Y1521"/>
    <mergeCell ref="Z1521:AA1521"/>
    <mergeCell ref="AH1521:AI1521"/>
    <mergeCell ref="AJ1521:AK1521"/>
    <mergeCell ref="AR1521:AS1521"/>
    <mergeCell ref="AT1521:AU1521"/>
    <mergeCell ref="AR1518:AS1518"/>
    <mergeCell ref="AT1518:AU1518"/>
    <mergeCell ref="BB1518:BC1518"/>
    <mergeCell ref="BD1518:BE1518"/>
    <mergeCell ref="BL1518:BM1518"/>
    <mergeCell ref="BN1518:BO1518"/>
    <mergeCell ref="N1518:O1518"/>
    <mergeCell ref="P1518:Q1518"/>
    <mergeCell ref="X1518:Y1518"/>
    <mergeCell ref="Z1518:AA1518"/>
    <mergeCell ref="AH1518:AI1518"/>
    <mergeCell ref="AJ1518:AK1518"/>
    <mergeCell ref="BV1518:BW1518"/>
    <mergeCell ref="BX1518:BY1518"/>
    <mergeCell ref="BV1521:BW1521"/>
    <mergeCell ref="BX1521:BY1521"/>
    <mergeCell ref="BB1529:BC1529"/>
    <mergeCell ref="BD1529:BE1529"/>
    <mergeCell ref="BL1529:BM1529"/>
    <mergeCell ref="BN1529:BO1529"/>
    <mergeCell ref="CP1526:CQ1526"/>
    <mergeCell ref="CR1526:CS1526"/>
    <mergeCell ref="N1529:O1529"/>
    <mergeCell ref="P1529:Q1529"/>
    <mergeCell ref="X1529:Y1529"/>
    <mergeCell ref="Z1529:AA1529"/>
    <mergeCell ref="AH1529:AI1529"/>
    <mergeCell ref="AJ1529:AK1529"/>
    <mergeCell ref="AR1529:AS1529"/>
    <mergeCell ref="AT1529:AU1529"/>
    <mergeCell ref="AR1526:AS1526"/>
    <mergeCell ref="AT1526:AU1526"/>
    <mergeCell ref="BB1526:BC1526"/>
    <mergeCell ref="BD1526:BE1526"/>
    <mergeCell ref="BL1526:BM1526"/>
    <mergeCell ref="BN1526:BO1526"/>
    <mergeCell ref="N1526:O1526"/>
    <mergeCell ref="P1526:Q1526"/>
    <mergeCell ref="X1526:Y1526"/>
    <mergeCell ref="Z1526:AA1526"/>
    <mergeCell ref="AH1526:AI1526"/>
    <mergeCell ref="AJ1526:AK1526"/>
    <mergeCell ref="BV1526:BW1526"/>
    <mergeCell ref="BX1526:BY1526"/>
    <mergeCell ref="BV1529:BW1529"/>
    <mergeCell ref="BX1529:BY1529"/>
    <mergeCell ref="BB1505:BC1505"/>
    <mergeCell ref="BD1505:BE1505"/>
    <mergeCell ref="BL1505:BM1505"/>
    <mergeCell ref="BN1505:BO1505"/>
    <mergeCell ref="CP1502:CQ1502"/>
    <mergeCell ref="CR1502:CS1502"/>
    <mergeCell ref="N1505:O1505"/>
    <mergeCell ref="P1505:Q1505"/>
    <mergeCell ref="X1505:Y1505"/>
    <mergeCell ref="Z1505:AA1505"/>
    <mergeCell ref="AH1505:AI1505"/>
    <mergeCell ref="AJ1505:AK1505"/>
    <mergeCell ref="AR1505:AS1505"/>
    <mergeCell ref="AT1505:AU1505"/>
    <mergeCell ref="AR1502:AS1502"/>
    <mergeCell ref="AT1502:AU1502"/>
    <mergeCell ref="BB1502:BC1502"/>
    <mergeCell ref="BD1502:BE1502"/>
    <mergeCell ref="BL1502:BM1502"/>
    <mergeCell ref="BN1502:BO1502"/>
    <mergeCell ref="N1502:O1502"/>
    <mergeCell ref="P1502:Q1502"/>
    <mergeCell ref="X1502:Y1502"/>
    <mergeCell ref="Z1502:AA1502"/>
    <mergeCell ref="AH1502:AI1502"/>
    <mergeCell ref="AJ1502:AK1502"/>
    <mergeCell ref="BV1502:BW1502"/>
    <mergeCell ref="BX1502:BY1502"/>
    <mergeCell ref="BV1505:BW1505"/>
    <mergeCell ref="BX1505:BY1505"/>
    <mergeCell ref="BB1513:BC1513"/>
    <mergeCell ref="BD1513:BE1513"/>
    <mergeCell ref="BL1513:BM1513"/>
    <mergeCell ref="BN1513:BO1513"/>
    <mergeCell ref="CP1510:CQ1510"/>
    <mergeCell ref="CR1510:CS1510"/>
    <mergeCell ref="N1513:O1513"/>
    <mergeCell ref="P1513:Q1513"/>
    <mergeCell ref="X1513:Y1513"/>
    <mergeCell ref="Z1513:AA1513"/>
    <mergeCell ref="AH1513:AI1513"/>
    <mergeCell ref="AJ1513:AK1513"/>
    <mergeCell ref="AR1513:AS1513"/>
    <mergeCell ref="AT1513:AU1513"/>
    <mergeCell ref="AR1510:AS1510"/>
    <mergeCell ref="AT1510:AU1510"/>
    <mergeCell ref="BB1510:BC1510"/>
    <mergeCell ref="BD1510:BE1510"/>
    <mergeCell ref="BL1510:BM1510"/>
    <mergeCell ref="BN1510:BO1510"/>
    <mergeCell ref="N1510:O1510"/>
    <mergeCell ref="P1510:Q1510"/>
    <mergeCell ref="X1510:Y1510"/>
    <mergeCell ref="Z1510:AA1510"/>
    <mergeCell ref="AH1510:AI1510"/>
    <mergeCell ref="AJ1510:AK1510"/>
    <mergeCell ref="BV1510:BW1510"/>
    <mergeCell ref="BX1510:BY1510"/>
    <mergeCell ref="BV1513:BW1513"/>
    <mergeCell ref="BX1513:BY1513"/>
    <mergeCell ref="CF1502:CG1502"/>
    <mergeCell ref="CH1502:CI1502"/>
    <mergeCell ref="CF1505:CG1505"/>
    <mergeCell ref="CH1505:CI1505"/>
    <mergeCell ref="BB1489:BC1489"/>
    <mergeCell ref="BD1489:BE1489"/>
    <mergeCell ref="BL1489:BM1489"/>
    <mergeCell ref="BN1489:BO1489"/>
    <mergeCell ref="CP1486:CQ1486"/>
    <mergeCell ref="CR1486:CS1486"/>
    <mergeCell ref="N1489:O1489"/>
    <mergeCell ref="P1489:Q1489"/>
    <mergeCell ref="X1489:Y1489"/>
    <mergeCell ref="Z1489:AA1489"/>
    <mergeCell ref="AH1489:AI1489"/>
    <mergeCell ref="AJ1489:AK1489"/>
    <mergeCell ref="AR1489:AS1489"/>
    <mergeCell ref="AT1489:AU1489"/>
    <mergeCell ref="AR1486:AS1486"/>
    <mergeCell ref="AT1486:AU1486"/>
    <mergeCell ref="BB1486:BC1486"/>
    <mergeCell ref="BD1486:BE1486"/>
    <mergeCell ref="BL1486:BM1486"/>
    <mergeCell ref="BN1486:BO1486"/>
    <mergeCell ref="N1486:O1486"/>
    <mergeCell ref="P1486:Q1486"/>
    <mergeCell ref="X1486:Y1486"/>
    <mergeCell ref="Z1486:AA1486"/>
    <mergeCell ref="AH1486:AI1486"/>
    <mergeCell ref="AJ1486:AK1486"/>
    <mergeCell ref="BV1486:BW1486"/>
    <mergeCell ref="BX1486:BY1486"/>
    <mergeCell ref="BV1489:BW1489"/>
    <mergeCell ref="BX1489:BY1489"/>
    <mergeCell ref="BB1497:BC1497"/>
    <mergeCell ref="BD1497:BE1497"/>
    <mergeCell ref="BL1497:BM1497"/>
    <mergeCell ref="BN1497:BO1497"/>
    <mergeCell ref="CP1494:CQ1494"/>
    <mergeCell ref="CR1494:CS1494"/>
    <mergeCell ref="N1497:O1497"/>
    <mergeCell ref="P1497:Q1497"/>
    <mergeCell ref="X1497:Y1497"/>
    <mergeCell ref="Z1497:AA1497"/>
    <mergeCell ref="AH1497:AI1497"/>
    <mergeCell ref="AJ1497:AK1497"/>
    <mergeCell ref="AR1497:AS1497"/>
    <mergeCell ref="AT1497:AU1497"/>
    <mergeCell ref="AR1494:AS1494"/>
    <mergeCell ref="AT1494:AU1494"/>
    <mergeCell ref="BB1494:BC1494"/>
    <mergeCell ref="BD1494:BE1494"/>
    <mergeCell ref="BL1494:BM1494"/>
    <mergeCell ref="BN1494:BO1494"/>
    <mergeCell ref="N1494:O1494"/>
    <mergeCell ref="P1494:Q1494"/>
    <mergeCell ref="X1494:Y1494"/>
    <mergeCell ref="Z1494:AA1494"/>
    <mergeCell ref="AH1494:AI1494"/>
    <mergeCell ref="AJ1494:AK1494"/>
    <mergeCell ref="BV1494:BW1494"/>
    <mergeCell ref="BX1494:BY1494"/>
    <mergeCell ref="BV1497:BW1497"/>
    <mergeCell ref="BX1497:BY1497"/>
    <mergeCell ref="CF1497:CG1497"/>
    <mergeCell ref="CH1497:CI1497"/>
    <mergeCell ref="BG1486:BH1486"/>
    <mergeCell ref="BI1486:BJ1486"/>
    <mergeCell ref="BB1473:BC1473"/>
    <mergeCell ref="BD1473:BE1473"/>
    <mergeCell ref="BL1473:BM1473"/>
    <mergeCell ref="BN1473:BO1473"/>
    <mergeCell ref="CP1470:CQ1470"/>
    <mergeCell ref="CR1470:CS1470"/>
    <mergeCell ref="N1473:O1473"/>
    <mergeCell ref="P1473:Q1473"/>
    <mergeCell ref="X1473:Y1473"/>
    <mergeCell ref="Z1473:AA1473"/>
    <mergeCell ref="AH1473:AI1473"/>
    <mergeCell ref="AJ1473:AK1473"/>
    <mergeCell ref="AR1473:AS1473"/>
    <mergeCell ref="AT1473:AU1473"/>
    <mergeCell ref="AR1470:AS1470"/>
    <mergeCell ref="AT1470:AU1470"/>
    <mergeCell ref="BB1470:BC1470"/>
    <mergeCell ref="BD1470:BE1470"/>
    <mergeCell ref="BL1470:BM1470"/>
    <mergeCell ref="BN1470:BO1470"/>
    <mergeCell ref="N1470:O1470"/>
    <mergeCell ref="P1470:Q1470"/>
    <mergeCell ref="X1470:Y1470"/>
    <mergeCell ref="Z1470:AA1470"/>
    <mergeCell ref="AH1470:AI1470"/>
    <mergeCell ref="AJ1470:AK1470"/>
    <mergeCell ref="BV1470:BW1470"/>
    <mergeCell ref="BX1470:BY1470"/>
    <mergeCell ref="BV1473:BW1473"/>
    <mergeCell ref="BX1473:BY1473"/>
    <mergeCell ref="BB1481:BC1481"/>
    <mergeCell ref="BD1481:BE1481"/>
    <mergeCell ref="BL1481:BM1481"/>
    <mergeCell ref="BN1481:BO1481"/>
    <mergeCell ref="CP1478:CQ1478"/>
    <mergeCell ref="CR1478:CS1478"/>
    <mergeCell ref="N1481:O1481"/>
    <mergeCell ref="P1481:Q1481"/>
    <mergeCell ref="X1481:Y1481"/>
    <mergeCell ref="Z1481:AA1481"/>
    <mergeCell ref="AH1481:AI1481"/>
    <mergeCell ref="AJ1481:AK1481"/>
    <mergeCell ref="AR1481:AS1481"/>
    <mergeCell ref="AT1481:AU1481"/>
    <mergeCell ref="AR1478:AS1478"/>
    <mergeCell ref="AT1478:AU1478"/>
    <mergeCell ref="BB1478:BC1478"/>
    <mergeCell ref="BD1478:BE1478"/>
    <mergeCell ref="BL1478:BM1478"/>
    <mergeCell ref="BN1478:BO1478"/>
    <mergeCell ref="N1478:O1478"/>
    <mergeCell ref="P1478:Q1478"/>
    <mergeCell ref="X1478:Y1478"/>
    <mergeCell ref="Z1478:AA1478"/>
    <mergeCell ref="AH1478:AI1478"/>
    <mergeCell ref="AJ1478:AK1478"/>
    <mergeCell ref="BV1478:BW1478"/>
    <mergeCell ref="BX1478:BY1478"/>
    <mergeCell ref="BV1481:BW1481"/>
    <mergeCell ref="BX1481:BY1481"/>
    <mergeCell ref="BG1478:BH1478"/>
    <mergeCell ref="BI1478:BJ1478"/>
    <mergeCell ref="BB1457:BC1457"/>
    <mergeCell ref="BD1457:BE1457"/>
    <mergeCell ref="BL1457:BM1457"/>
    <mergeCell ref="BN1457:BO1457"/>
    <mergeCell ref="CP1454:CQ1454"/>
    <mergeCell ref="CR1454:CS1454"/>
    <mergeCell ref="N1457:O1457"/>
    <mergeCell ref="P1457:Q1457"/>
    <mergeCell ref="X1457:Y1457"/>
    <mergeCell ref="Z1457:AA1457"/>
    <mergeCell ref="AH1457:AI1457"/>
    <mergeCell ref="AJ1457:AK1457"/>
    <mergeCell ref="AR1457:AS1457"/>
    <mergeCell ref="AT1457:AU1457"/>
    <mergeCell ref="AR1454:AS1454"/>
    <mergeCell ref="AT1454:AU1454"/>
    <mergeCell ref="BB1454:BC1454"/>
    <mergeCell ref="BD1454:BE1454"/>
    <mergeCell ref="BL1454:BM1454"/>
    <mergeCell ref="BN1454:BO1454"/>
    <mergeCell ref="N1454:O1454"/>
    <mergeCell ref="P1454:Q1454"/>
    <mergeCell ref="X1454:Y1454"/>
    <mergeCell ref="Z1454:AA1454"/>
    <mergeCell ref="AH1454:AI1454"/>
    <mergeCell ref="AJ1454:AK1454"/>
    <mergeCell ref="BV1454:BW1454"/>
    <mergeCell ref="BX1454:BY1454"/>
    <mergeCell ref="BV1457:BW1457"/>
    <mergeCell ref="BX1457:BY1457"/>
    <mergeCell ref="BB1465:BC1465"/>
    <mergeCell ref="BD1465:BE1465"/>
    <mergeCell ref="BL1465:BM1465"/>
    <mergeCell ref="BN1465:BO1465"/>
    <mergeCell ref="CP1462:CQ1462"/>
    <mergeCell ref="CR1462:CS1462"/>
    <mergeCell ref="N1465:O1465"/>
    <mergeCell ref="P1465:Q1465"/>
    <mergeCell ref="X1465:Y1465"/>
    <mergeCell ref="Z1465:AA1465"/>
    <mergeCell ref="AH1465:AI1465"/>
    <mergeCell ref="AJ1465:AK1465"/>
    <mergeCell ref="AR1465:AS1465"/>
    <mergeCell ref="AT1465:AU1465"/>
    <mergeCell ref="AR1462:AS1462"/>
    <mergeCell ref="AT1462:AU1462"/>
    <mergeCell ref="BB1462:BC1462"/>
    <mergeCell ref="BD1462:BE1462"/>
    <mergeCell ref="BL1462:BM1462"/>
    <mergeCell ref="BN1462:BO1462"/>
    <mergeCell ref="N1462:O1462"/>
    <mergeCell ref="P1462:Q1462"/>
    <mergeCell ref="X1462:Y1462"/>
    <mergeCell ref="Z1462:AA1462"/>
    <mergeCell ref="AH1462:AI1462"/>
    <mergeCell ref="AJ1462:AK1462"/>
    <mergeCell ref="BV1462:BW1462"/>
    <mergeCell ref="BX1462:BY1462"/>
    <mergeCell ref="BV1465:BW1465"/>
    <mergeCell ref="BX1465:BY1465"/>
    <mergeCell ref="BB1441:BC1441"/>
    <mergeCell ref="BD1441:BE1441"/>
    <mergeCell ref="BL1441:BM1441"/>
    <mergeCell ref="BN1441:BO1441"/>
    <mergeCell ref="CP1438:CQ1438"/>
    <mergeCell ref="CR1438:CS1438"/>
    <mergeCell ref="N1441:O1441"/>
    <mergeCell ref="P1441:Q1441"/>
    <mergeCell ref="X1441:Y1441"/>
    <mergeCell ref="Z1441:AA1441"/>
    <mergeCell ref="AH1441:AI1441"/>
    <mergeCell ref="AJ1441:AK1441"/>
    <mergeCell ref="AR1441:AS1441"/>
    <mergeCell ref="AT1441:AU1441"/>
    <mergeCell ref="AR1438:AS1438"/>
    <mergeCell ref="AT1438:AU1438"/>
    <mergeCell ref="BB1438:BC1438"/>
    <mergeCell ref="BD1438:BE1438"/>
    <mergeCell ref="BL1438:BM1438"/>
    <mergeCell ref="BN1438:BO1438"/>
    <mergeCell ref="N1438:O1438"/>
    <mergeCell ref="P1438:Q1438"/>
    <mergeCell ref="X1438:Y1438"/>
    <mergeCell ref="Z1438:AA1438"/>
    <mergeCell ref="AH1438:AI1438"/>
    <mergeCell ref="AJ1438:AK1438"/>
    <mergeCell ref="BV1438:BW1438"/>
    <mergeCell ref="BX1438:BY1438"/>
    <mergeCell ref="BV1441:BW1441"/>
    <mergeCell ref="BX1441:BY1441"/>
    <mergeCell ref="BB1449:BC1449"/>
    <mergeCell ref="BD1449:BE1449"/>
    <mergeCell ref="BL1449:BM1449"/>
    <mergeCell ref="BN1449:BO1449"/>
    <mergeCell ref="CP1446:CQ1446"/>
    <mergeCell ref="CR1446:CS1446"/>
    <mergeCell ref="N1449:O1449"/>
    <mergeCell ref="P1449:Q1449"/>
    <mergeCell ref="X1449:Y1449"/>
    <mergeCell ref="Z1449:AA1449"/>
    <mergeCell ref="AH1449:AI1449"/>
    <mergeCell ref="AJ1449:AK1449"/>
    <mergeCell ref="AR1449:AS1449"/>
    <mergeCell ref="AT1449:AU1449"/>
    <mergeCell ref="AR1446:AS1446"/>
    <mergeCell ref="AT1446:AU1446"/>
    <mergeCell ref="BB1446:BC1446"/>
    <mergeCell ref="BD1446:BE1446"/>
    <mergeCell ref="BL1446:BM1446"/>
    <mergeCell ref="BN1446:BO1446"/>
    <mergeCell ref="N1446:O1446"/>
    <mergeCell ref="P1446:Q1446"/>
    <mergeCell ref="X1446:Y1446"/>
    <mergeCell ref="Z1446:AA1446"/>
    <mergeCell ref="AH1446:AI1446"/>
    <mergeCell ref="AJ1446:AK1446"/>
    <mergeCell ref="BV1446:BW1446"/>
    <mergeCell ref="BX1446:BY1446"/>
    <mergeCell ref="BV1449:BW1449"/>
    <mergeCell ref="BX1449:BY1449"/>
    <mergeCell ref="BB1425:BC1425"/>
    <mergeCell ref="BD1425:BE1425"/>
    <mergeCell ref="BL1425:BM1425"/>
    <mergeCell ref="BN1425:BO1425"/>
    <mergeCell ref="CP1422:CQ1422"/>
    <mergeCell ref="CR1422:CS1422"/>
    <mergeCell ref="N1425:O1425"/>
    <mergeCell ref="P1425:Q1425"/>
    <mergeCell ref="X1425:Y1425"/>
    <mergeCell ref="Z1425:AA1425"/>
    <mergeCell ref="AH1425:AI1425"/>
    <mergeCell ref="AJ1425:AK1425"/>
    <mergeCell ref="AR1425:AS1425"/>
    <mergeCell ref="AT1425:AU1425"/>
    <mergeCell ref="AR1422:AS1422"/>
    <mergeCell ref="AT1422:AU1422"/>
    <mergeCell ref="BB1422:BC1422"/>
    <mergeCell ref="BD1422:BE1422"/>
    <mergeCell ref="BL1422:BM1422"/>
    <mergeCell ref="BN1422:BO1422"/>
    <mergeCell ref="N1422:O1422"/>
    <mergeCell ref="P1422:Q1422"/>
    <mergeCell ref="X1422:Y1422"/>
    <mergeCell ref="Z1422:AA1422"/>
    <mergeCell ref="AH1422:AI1422"/>
    <mergeCell ref="AJ1422:AK1422"/>
    <mergeCell ref="BV1422:BW1422"/>
    <mergeCell ref="BX1422:BY1422"/>
    <mergeCell ref="BV1425:BW1425"/>
    <mergeCell ref="BX1425:BY1425"/>
    <mergeCell ref="BB1433:BC1433"/>
    <mergeCell ref="BD1433:BE1433"/>
    <mergeCell ref="BL1433:BM1433"/>
    <mergeCell ref="BN1433:BO1433"/>
    <mergeCell ref="CP1430:CQ1430"/>
    <mergeCell ref="CR1430:CS1430"/>
    <mergeCell ref="N1433:O1433"/>
    <mergeCell ref="P1433:Q1433"/>
    <mergeCell ref="X1433:Y1433"/>
    <mergeCell ref="Z1433:AA1433"/>
    <mergeCell ref="AH1433:AI1433"/>
    <mergeCell ref="AJ1433:AK1433"/>
    <mergeCell ref="AR1433:AS1433"/>
    <mergeCell ref="AT1433:AU1433"/>
    <mergeCell ref="AR1430:AS1430"/>
    <mergeCell ref="AT1430:AU1430"/>
    <mergeCell ref="BB1430:BC1430"/>
    <mergeCell ref="BD1430:BE1430"/>
    <mergeCell ref="BL1430:BM1430"/>
    <mergeCell ref="BN1430:BO1430"/>
    <mergeCell ref="N1430:O1430"/>
    <mergeCell ref="P1430:Q1430"/>
    <mergeCell ref="X1430:Y1430"/>
    <mergeCell ref="Z1430:AA1430"/>
    <mergeCell ref="AH1430:AI1430"/>
    <mergeCell ref="AJ1430:AK1430"/>
    <mergeCell ref="BV1430:BW1430"/>
    <mergeCell ref="BX1430:BY1430"/>
    <mergeCell ref="BV1433:BW1433"/>
    <mergeCell ref="BX1433:BY1433"/>
    <mergeCell ref="CF1422:CG1422"/>
    <mergeCell ref="CH1422:CI1422"/>
    <mergeCell ref="CF1425:CG1425"/>
    <mergeCell ref="CH1425:CI1425"/>
    <mergeCell ref="BB1409:BC1409"/>
    <mergeCell ref="BD1409:BE1409"/>
    <mergeCell ref="BL1409:BM1409"/>
    <mergeCell ref="BN1409:BO1409"/>
    <mergeCell ref="CP1406:CQ1406"/>
    <mergeCell ref="CR1406:CS1406"/>
    <mergeCell ref="N1409:O1409"/>
    <mergeCell ref="P1409:Q1409"/>
    <mergeCell ref="X1409:Y1409"/>
    <mergeCell ref="Z1409:AA1409"/>
    <mergeCell ref="AH1409:AI1409"/>
    <mergeCell ref="AJ1409:AK1409"/>
    <mergeCell ref="AR1409:AS1409"/>
    <mergeCell ref="AT1409:AU1409"/>
    <mergeCell ref="AR1406:AS1406"/>
    <mergeCell ref="AT1406:AU1406"/>
    <mergeCell ref="BB1406:BC1406"/>
    <mergeCell ref="BD1406:BE1406"/>
    <mergeCell ref="BL1406:BM1406"/>
    <mergeCell ref="BN1406:BO1406"/>
    <mergeCell ref="N1406:O1406"/>
    <mergeCell ref="P1406:Q1406"/>
    <mergeCell ref="X1406:Y1406"/>
    <mergeCell ref="Z1406:AA1406"/>
    <mergeCell ref="AH1406:AI1406"/>
    <mergeCell ref="AJ1406:AK1406"/>
    <mergeCell ref="BV1406:BW1406"/>
    <mergeCell ref="BX1406:BY1406"/>
    <mergeCell ref="BV1409:BW1409"/>
    <mergeCell ref="BX1409:BY1409"/>
    <mergeCell ref="BB1417:BC1417"/>
    <mergeCell ref="BD1417:BE1417"/>
    <mergeCell ref="BL1417:BM1417"/>
    <mergeCell ref="BN1417:BO1417"/>
    <mergeCell ref="CP1414:CQ1414"/>
    <mergeCell ref="CR1414:CS1414"/>
    <mergeCell ref="N1417:O1417"/>
    <mergeCell ref="P1417:Q1417"/>
    <mergeCell ref="X1417:Y1417"/>
    <mergeCell ref="Z1417:AA1417"/>
    <mergeCell ref="AH1417:AI1417"/>
    <mergeCell ref="AJ1417:AK1417"/>
    <mergeCell ref="AR1417:AS1417"/>
    <mergeCell ref="AT1417:AU1417"/>
    <mergeCell ref="AR1414:AS1414"/>
    <mergeCell ref="AT1414:AU1414"/>
    <mergeCell ref="BB1414:BC1414"/>
    <mergeCell ref="BD1414:BE1414"/>
    <mergeCell ref="BL1414:BM1414"/>
    <mergeCell ref="BN1414:BO1414"/>
    <mergeCell ref="N1414:O1414"/>
    <mergeCell ref="P1414:Q1414"/>
    <mergeCell ref="X1414:Y1414"/>
    <mergeCell ref="Z1414:AA1414"/>
    <mergeCell ref="AH1414:AI1414"/>
    <mergeCell ref="AJ1414:AK1414"/>
    <mergeCell ref="BV1414:BW1414"/>
    <mergeCell ref="BX1414:BY1414"/>
    <mergeCell ref="BV1417:BW1417"/>
    <mergeCell ref="BX1417:BY1417"/>
    <mergeCell ref="CF1417:CG1417"/>
    <mergeCell ref="CH1417:CI1417"/>
    <mergeCell ref="BB1393:BC1393"/>
    <mergeCell ref="BD1393:BE1393"/>
    <mergeCell ref="BL1393:BM1393"/>
    <mergeCell ref="BN1393:BO1393"/>
    <mergeCell ref="CP1390:CQ1390"/>
    <mergeCell ref="CR1390:CS1390"/>
    <mergeCell ref="N1393:O1393"/>
    <mergeCell ref="P1393:Q1393"/>
    <mergeCell ref="X1393:Y1393"/>
    <mergeCell ref="Z1393:AA1393"/>
    <mergeCell ref="AH1393:AI1393"/>
    <mergeCell ref="AJ1393:AK1393"/>
    <mergeCell ref="AR1393:AS1393"/>
    <mergeCell ref="AT1393:AU1393"/>
    <mergeCell ref="AR1390:AS1390"/>
    <mergeCell ref="AT1390:AU1390"/>
    <mergeCell ref="BB1390:BC1390"/>
    <mergeCell ref="BD1390:BE1390"/>
    <mergeCell ref="BL1390:BM1390"/>
    <mergeCell ref="BN1390:BO1390"/>
    <mergeCell ref="N1390:O1390"/>
    <mergeCell ref="P1390:Q1390"/>
    <mergeCell ref="X1390:Y1390"/>
    <mergeCell ref="Z1390:AA1390"/>
    <mergeCell ref="AH1390:AI1390"/>
    <mergeCell ref="AJ1390:AK1390"/>
    <mergeCell ref="BV1390:BW1390"/>
    <mergeCell ref="BX1390:BY1390"/>
    <mergeCell ref="BV1393:BW1393"/>
    <mergeCell ref="BX1393:BY1393"/>
    <mergeCell ref="BB1401:BC1401"/>
    <mergeCell ref="BD1401:BE1401"/>
    <mergeCell ref="BL1401:BM1401"/>
    <mergeCell ref="BN1401:BO1401"/>
    <mergeCell ref="CP1398:CQ1398"/>
    <mergeCell ref="CR1398:CS1398"/>
    <mergeCell ref="N1401:O1401"/>
    <mergeCell ref="P1401:Q1401"/>
    <mergeCell ref="X1401:Y1401"/>
    <mergeCell ref="Z1401:AA1401"/>
    <mergeCell ref="AH1401:AI1401"/>
    <mergeCell ref="AJ1401:AK1401"/>
    <mergeCell ref="AR1401:AS1401"/>
    <mergeCell ref="AT1401:AU1401"/>
    <mergeCell ref="AR1398:AS1398"/>
    <mergeCell ref="AT1398:AU1398"/>
    <mergeCell ref="BB1398:BC1398"/>
    <mergeCell ref="BD1398:BE1398"/>
    <mergeCell ref="BL1398:BM1398"/>
    <mergeCell ref="BN1398:BO1398"/>
    <mergeCell ref="N1398:O1398"/>
    <mergeCell ref="P1398:Q1398"/>
    <mergeCell ref="X1398:Y1398"/>
    <mergeCell ref="Z1398:AA1398"/>
    <mergeCell ref="AH1398:AI1398"/>
    <mergeCell ref="AJ1398:AK1398"/>
    <mergeCell ref="BV1398:BW1398"/>
    <mergeCell ref="BX1398:BY1398"/>
    <mergeCell ref="BV1401:BW1401"/>
    <mergeCell ref="BX1401:BY1401"/>
    <mergeCell ref="BB1377:BC1377"/>
    <mergeCell ref="BD1377:BE1377"/>
    <mergeCell ref="BL1377:BM1377"/>
    <mergeCell ref="BN1377:BO1377"/>
    <mergeCell ref="CP1374:CQ1374"/>
    <mergeCell ref="CR1374:CS1374"/>
    <mergeCell ref="N1377:O1377"/>
    <mergeCell ref="P1377:Q1377"/>
    <mergeCell ref="X1377:Y1377"/>
    <mergeCell ref="Z1377:AA1377"/>
    <mergeCell ref="AH1377:AI1377"/>
    <mergeCell ref="AJ1377:AK1377"/>
    <mergeCell ref="AR1377:AS1377"/>
    <mergeCell ref="AT1377:AU1377"/>
    <mergeCell ref="AR1374:AS1374"/>
    <mergeCell ref="AT1374:AU1374"/>
    <mergeCell ref="BB1374:BC1374"/>
    <mergeCell ref="BD1374:BE1374"/>
    <mergeCell ref="BL1374:BM1374"/>
    <mergeCell ref="BN1374:BO1374"/>
    <mergeCell ref="N1374:O1374"/>
    <mergeCell ref="P1374:Q1374"/>
    <mergeCell ref="X1374:Y1374"/>
    <mergeCell ref="Z1374:AA1374"/>
    <mergeCell ref="AH1374:AI1374"/>
    <mergeCell ref="AJ1374:AK1374"/>
    <mergeCell ref="BV1374:BW1374"/>
    <mergeCell ref="BX1374:BY1374"/>
    <mergeCell ref="BV1377:BW1377"/>
    <mergeCell ref="BX1377:BY1377"/>
    <mergeCell ref="BB1385:BC1385"/>
    <mergeCell ref="BD1385:BE1385"/>
    <mergeCell ref="BL1385:BM1385"/>
    <mergeCell ref="BN1385:BO1385"/>
    <mergeCell ref="CP1382:CQ1382"/>
    <mergeCell ref="CR1382:CS1382"/>
    <mergeCell ref="N1385:O1385"/>
    <mergeCell ref="P1385:Q1385"/>
    <mergeCell ref="X1385:Y1385"/>
    <mergeCell ref="Z1385:AA1385"/>
    <mergeCell ref="AH1385:AI1385"/>
    <mergeCell ref="AJ1385:AK1385"/>
    <mergeCell ref="AR1385:AS1385"/>
    <mergeCell ref="AT1385:AU1385"/>
    <mergeCell ref="AR1382:AS1382"/>
    <mergeCell ref="AT1382:AU1382"/>
    <mergeCell ref="BB1382:BC1382"/>
    <mergeCell ref="BD1382:BE1382"/>
    <mergeCell ref="BL1382:BM1382"/>
    <mergeCell ref="BN1382:BO1382"/>
    <mergeCell ref="N1382:O1382"/>
    <mergeCell ref="P1382:Q1382"/>
    <mergeCell ref="X1382:Y1382"/>
    <mergeCell ref="Z1382:AA1382"/>
    <mergeCell ref="AH1382:AI1382"/>
    <mergeCell ref="AJ1382:AK1382"/>
    <mergeCell ref="BV1382:BW1382"/>
    <mergeCell ref="BX1382:BY1382"/>
    <mergeCell ref="BV1385:BW1385"/>
    <mergeCell ref="BX1385:BY1385"/>
    <mergeCell ref="BB1361:BC1361"/>
    <mergeCell ref="BD1361:BE1361"/>
    <mergeCell ref="BL1361:BM1361"/>
    <mergeCell ref="BN1361:BO1361"/>
    <mergeCell ref="CP1358:CQ1358"/>
    <mergeCell ref="CR1358:CS1358"/>
    <mergeCell ref="N1361:O1361"/>
    <mergeCell ref="P1361:Q1361"/>
    <mergeCell ref="X1361:Y1361"/>
    <mergeCell ref="Z1361:AA1361"/>
    <mergeCell ref="AH1361:AI1361"/>
    <mergeCell ref="AJ1361:AK1361"/>
    <mergeCell ref="AR1361:AS1361"/>
    <mergeCell ref="AT1361:AU1361"/>
    <mergeCell ref="AR1358:AS1358"/>
    <mergeCell ref="AT1358:AU1358"/>
    <mergeCell ref="BB1358:BC1358"/>
    <mergeCell ref="BD1358:BE1358"/>
    <mergeCell ref="BL1358:BM1358"/>
    <mergeCell ref="BN1358:BO1358"/>
    <mergeCell ref="N1358:O1358"/>
    <mergeCell ref="P1358:Q1358"/>
    <mergeCell ref="X1358:Y1358"/>
    <mergeCell ref="Z1358:AA1358"/>
    <mergeCell ref="AH1358:AI1358"/>
    <mergeCell ref="AJ1358:AK1358"/>
    <mergeCell ref="BV1358:BW1358"/>
    <mergeCell ref="BX1358:BY1358"/>
    <mergeCell ref="BV1361:BW1361"/>
    <mergeCell ref="BX1361:BY1361"/>
    <mergeCell ref="BB1369:BC1369"/>
    <mergeCell ref="BD1369:BE1369"/>
    <mergeCell ref="BL1369:BM1369"/>
    <mergeCell ref="BN1369:BO1369"/>
    <mergeCell ref="CP1366:CQ1366"/>
    <mergeCell ref="CR1366:CS1366"/>
    <mergeCell ref="N1369:O1369"/>
    <mergeCell ref="P1369:Q1369"/>
    <mergeCell ref="X1369:Y1369"/>
    <mergeCell ref="Z1369:AA1369"/>
    <mergeCell ref="AH1369:AI1369"/>
    <mergeCell ref="AJ1369:AK1369"/>
    <mergeCell ref="AR1369:AS1369"/>
    <mergeCell ref="AT1369:AU1369"/>
    <mergeCell ref="AR1366:AS1366"/>
    <mergeCell ref="AT1366:AU1366"/>
    <mergeCell ref="BB1366:BC1366"/>
    <mergeCell ref="BD1366:BE1366"/>
    <mergeCell ref="BL1366:BM1366"/>
    <mergeCell ref="BN1366:BO1366"/>
    <mergeCell ref="N1366:O1366"/>
    <mergeCell ref="P1366:Q1366"/>
    <mergeCell ref="X1366:Y1366"/>
    <mergeCell ref="Z1366:AA1366"/>
    <mergeCell ref="AH1366:AI1366"/>
    <mergeCell ref="AJ1366:AK1366"/>
    <mergeCell ref="BV1366:BW1366"/>
    <mergeCell ref="BX1366:BY1366"/>
    <mergeCell ref="BV1369:BW1369"/>
    <mergeCell ref="BX1369:BY1369"/>
    <mergeCell ref="BB1345:BC1345"/>
    <mergeCell ref="BD1345:BE1345"/>
    <mergeCell ref="BL1345:BM1345"/>
    <mergeCell ref="BN1345:BO1345"/>
    <mergeCell ref="CP1342:CQ1342"/>
    <mergeCell ref="CR1342:CS1342"/>
    <mergeCell ref="N1345:O1345"/>
    <mergeCell ref="P1345:Q1345"/>
    <mergeCell ref="X1345:Y1345"/>
    <mergeCell ref="Z1345:AA1345"/>
    <mergeCell ref="AH1345:AI1345"/>
    <mergeCell ref="AJ1345:AK1345"/>
    <mergeCell ref="AR1345:AS1345"/>
    <mergeCell ref="AT1345:AU1345"/>
    <mergeCell ref="AR1342:AS1342"/>
    <mergeCell ref="AT1342:AU1342"/>
    <mergeCell ref="BB1342:BC1342"/>
    <mergeCell ref="BD1342:BE1342"/>
    <mergeCell ref="BL1342:BM1342"/>
    <mergeCell ref="BN1342:BO1342"/>
    <mergeCell ref="N1342:O1342"/>
    <mergeCell ref="P1342:Q1342"/>
    <mergeCell ref="X1342:Y1342"/>
    <mergeCell ref="Z1342:AA1342"/>
    <mergeCell ref="AH1342:AI1342"/>
    <mergeCell ref="AJ1342:AK1342"/>
    <mergeCell ref="BV1342:BW1342"/>
    <mergeCell ref="BX1342:BY1342"/>
    <mergeCell ref="BV1345:BW1345"/>
    <mergeCell ref="BX1345:BY1345"/>
    <mergeCell ref="BB1353:BC1353"/>
    <mergeCell ref="BD1353:BE1353"/>
    <mergeCell ref="BL1353:BM1353"/>
    <mergeCell ref="BN1353:BO1353"/>
    <mergeCell ref="CP1350:CQ1350"/>
    <mergeCell ref="CR1350:CS1350"/>
    <mergeCell ref="N1353:O1353"/>
    <mergeCell ref="P1353:Q1353"/>
    <mergeCell ref="X1353:Y1353"/>
    <mergeCell ref="Z1353:AA1353"/>
    <mergeCell ref="AH1353:AI1353"/>
    <mergeCell ref="AJ1353:AK1353"/>
    <mergeCell ref="AR1353:AS1353"/>
    <mergeCell ref="AT1353:AU1353"/>
    <mergeCell ref="AR1350:AS1350"/>
    <mergeCell ref="AT1350:AU1350"/>
    <mergeCell ref="BB1350:BC1350"/>
    <mergeCell ref="BD1350:BE1350"/>
    <mergeCell ref="BL1350:BM1350"/>
    <mergeCell ref="BN1350:BO1350"/>
    <mergeCell ref="N1350:O1350"/>
    <mergeCell ref="P1350:Q1350"/>
    <mergeCell ref="X1350:Y1350"/>
    <mergeCell ref="Z1350:AA1350"/>
    <mergeCell ref="AH1350:AI1350"/>
    <mergeCell ref="AJ1350:AK1350"/>
    <mergeCell ref="BV1350:BW1350"/>
    <mergeCell ref="BX1350:BY1350"/>
    <mergeCell ref="BV1353:BW1353"/>
    <mergeCell ref="BX1353:BY1353"/>
    <mergeCell ref="CF1342:CG1342"/>
    <mergeCell ref="CH1342:CI1342"/>
    <mergeCell ref="CF1345:CG1345"/>
    <mergeCell ref="CH1345:CI1345"/>
    <mergeCell ref="BB1329:BC1329"/>
    <mergeCell ref="BD1329:BE1329"/>
    <mergeCell ref="BL1329:BM1329"/>
    <mergeCell ref="BN1329:BO1329"/>
    <mergeCell ref="CP1326:CQ1326"/>
    <mergeCell ref="CR1326:CS1326"/>
    <mergeCell ref="N1329:O1329"/>
    <mergeCell ref="P1329:Q1329"/>
    <mergeCell ref="X1329:Y1329"/>
    <mergeCell ref="Z1329:AA1329"/>
    <mergeCell ref="AH1329:AI1329"/>
    <mergeCell ref="AJ1329:AK1329"/>
    <mergeCell ref="AR1329:AS1329"/>
    <mergeCell ref="AT1329:AU1329"/>
    <mergeCell ref="AR1326:AS1326"/>
    <mergeCell ref="AT1326:AU1326"/>
    <mergeCell ref="BB1326:BC1326"/>
    <mergeCell ref="BD1326:BE1326"/>
    <mergeCell ref="BL1326:BM1326"/>
    <mergeCell ref="BN1326:BO1326"/>
    <mergeCell ref="N1326:O1326"/>
    <mergeCell ref="P1326:Q1326"/>
    <mergeCell ref="X1326:Y1326"/>
    <mergeCell ref="Z1326:AA1326"/>
    <mergeCell ref="AH1326:AI1326"/>
    <mergeCell ref="AJ1326:AK1326"/>
    <mergeCell ref="BV1326:BW1326"/>
    <mergeCell ref="BX1326:BY1326"/>
    <mergeCell ref="BV1329:BW1329"/>
    <mergeCell ref="BX1329:BY1329"/>
    <mergeCell ref="BB1337:BC1337"/>
    <mergeCell ref="BD1337:BE1337"/>
    <mergeCell ref="BL1337:BM1337"/>
    <mergeCell ref="BN1337:BO1337"/>
    <mergeCell ref="CP1334:CQ1334"/>
    <mergeCell ref="CR1334:CS1334"/>
    <mergeCell ref="N1337:O1337"/>
    <mergeCell ref="P1337:Q1337"/>
    <mergeCell ref="X1337:Y1337"/>
    <mergeCell ref="Z1337:AA1337"/>
    <mergeCell ref="AH1337:AI1337"/>
    <mergeCell ref="AJ1337:AK1337"/>
    <mergeCell ref="AR1337:AS1337"/>
    <mergeCell ref="AT1337:AU1337"/>
    <mergeCell ref="AR1334:AS1334"/>
    <mergeCell ref="AT1334:AU1334"/>
    <mergeCell ref="BB1334:BC1334"/>
    <mergeCell ref="BD1334:BE1334"/>
    <mergeCell ref="BL1334:BM1334"/>
    <mergeCell ref="BN1334:BO1334"/>
    <mergeCell ref="N1334:O1334"/>
    <mergeCell ref="P1334:Q1334"/>
    <mergeCell ref="X1334:Y1334"/>
    <mergeCell ref="Z1334:AA1334"/>
    <mergeCell ref="AH1334:AI1334"/>
    <mergeCell ref="AJ1334:AK1334"/>
    <mergeCell ref="BV1334:BW1334"/>
    <mergeCell ref="BX1334:BY1334"/>
    <mergeCell ref="BV1337:BW1337"/>
    <mergeCell ref="BX1337:BY1337"/>
    <mergeCell ref="CF1334:CG1334"/>
    <mergeCell ref="CH1334:CI1334"/>
    <mergeCell ref="CF1337:CG1337"/>
    <mergeCell ref="CH1337:CI1337"/>
    <mergeCell ref="BB1313:BC1313"/>
    <mergeCell ref="BD1313:BE1313"/>
    <mergeCell ref="BL1313:BM1313"/>
    <mergeCell ref="BN1313:BO1313"/>
    <mergeCell ref="CP1310:CQ1310"/>
    <mergeCell ref="CR1310:CS1310"/>
    <mergeCell ref="N1313:O1313"/>
    <mergeCell ref="P1313:Q1313"/>
    <mergeCell ref="X1313:Y1313"/>
    <mergeCell ref="Z1313:AA1313"/>
    <mergeCell ref="AH1313:AI1313"/>
    <mergeCell ref="AJ1313:AK1313"/>
    <mergeCell ref="AR1313:AS1313"/>
    <mergeCell ref="AT1313:AU1313"/>
    <mergeCell ref="AR1310:AS1310"/>
    <mergeCell ref="AT1310:AU1310"/>
    <mergeCell ref="BB1310:BC1310"/>
    <mergeCell ref="BD1310:BE1310"/>
    <mergeCell ref="BL1310:BM1310"/>
    <mergeCell ref="BN1310:BO1310"/>
    <mergeCell ref="N1310:O1310"/>
    <mergeCell ref="P1310:Q1310"/>
    <mergeCell ref="X1310:Y1310"/>
    <mergeCell ref="Z1310:AA1310"/>
    <mergeCell ref="AH1310:AI1310"/>
    <mergeCell ref="AJ1310:AK1310"/>
    <mergeCell ref="BV1310:BW1310"/>
    <mergeCell ref="BX1310:BY1310"/>
    <mergeCell ref="BV1313:BW1313"/>
    <mergeCell ref="BX1313:BY1313"/>
    <mergeCell ref="BB1321:BC1321"/>
    <mergeCell ref="BD1321:BE1321"/>
    <mergeCell ref="BL1321:BM1321"/>
    <mergeCell ref="BN1321:BO1321"/>
    <mergeCell ref="CP1318:CQ1318"/>
    <mergeCell ref="CR1318:CS1318"/>
    <mergeCell ref="N1321:O1321"/>
    <mergeCell ref="P1321:Q1321"/>
    <mergeCell ref="X1321:Y1321"/>
    <mergeCell ref="Z1321:AA1321"/>
    <mergeCell ref="AH1321:AI1321"/>
    <mergeCell ref="AJ1321:AK1321"/>
    <mergeCell ref="AR1321:AS1321"/>
    <mergeCell ref="AT1321:AU1321"/>
    <mergeCell ref="AR1318:AS1318"/>
    <mergeCell ref="AT1318:AU1318"/>
    <mergeCell ref="BB1318:BC1318"/>
    <mergeCell ref="BD1318:BE1318"/>
    <mergeCell ref="BL1318:BM1318"/>
    <mergeCell ref="BN1318:BO1318"/>
    <mergeCell ref="N1318:O1318"/>
    <mergeCell ref="P1318:Q1318"/>
    <mergeCell ref="X1318:Y1318"/>
    <mergeCell ref="Z1318:AA1318"/>
    <mergeCell ref="AH1318:AI1318"/>
    <mergeCell ref="AJ1318:AK1318"/>
    <mergeCell ref="BV1318:BW1318"/>
    <mergeCell ref="BX1318:BY1318"/>
    <mergeCell ref="BV1321:BW1321"/>
    <mergeCell ref="BX1321:BY1321"/>
    <mergeCell ref="BB1297:BC1297"/>
    <mergeCell ref="BD1297:BE1297"/>
    <mergeCell ref="BL1297:BM1297"/>
    <mergeCell ref="BN1297:BO1297"/>
    <mergeCell ref="CP1294:CQ1294"/>
    <mergeCell ref="CR1294:CS1294"/>
    <mergeCell ref="N1297:O1297"/>
    <mergeCell ref="P1297:Q1297"/>
    <mergeCell ref="X1297:Y1297"/>
    <mergeCell ref="Z1297:AA1297"/>
    <mergeCell ref="AH1297:AI1297"/>
    <mergeCell ref="AJ1297:AK1297"/>
    <mergeCell ref="AR1297:AS1297"/>
    <mergeCell ref="AT1297:AU1297"/>
    <mergeCell ref="AR1294:AS1294"/>
    <mergeCell ref="AT1294:AU1294"/>
    <mergeCell ref="BB1294:BC1294"/>
    <mergeCell ref="BD1294:BE1294"/>
    <mergeCell ref="BL1294:BM1294"/>
    <mergeCell ref="BN1294:BO1294"/>
    <mergeCell ref="N1294:O1294"/>
    <mergeCell ref="P1294:Q1294"/>
    <mergeCell ref="X1294:Y1294"/>
    <mergeCell ref="Z1294:AA1294"/>
    <mergeCell ref="AH1294:AI1294"/>
    <mergeCell ref="AJ1294:AK1294"/>
    <mergeCell ref="BV1294:BW1294"/>
    <mergeCell ref="BX1294:BY1294"/>
    <mergeCell ref="BV1297:BW1297"/>
    <mergeCell ref="BX1297:BY1297"/>
    <mergeCell ref="BB1305:BC1305"/>
    <mergeCell ref="BD1305:BE1305"/>
    <mergeCell ref="BL1305:BM1305"/>
    <mergeCell ref="BN1305:BO1305"/>
    <mergeCell ref="CP1302:CQ1302"/>
    <mergeCell ref="CR1302:CS1302"/>
    <mergeCell ref="N1305:O1305"/>
    <mergeCell ref="P1305:Q1305"/>
    <mergeCell ref="X1305:Y1305"/>
    <mergeCell ref="Z1305:AA1305"/>
    <mergeCell ref="AH1305:AI1305"/>
    <mergeCell ref="AJ1305:AK1305"/>
    <mergeCell ref="AR1305:AS1305"/>
    <mergeCell ref="AT1305:AU1305"/>
    <mergeCell ref="AR1302:AS1302"/>
    <mergeCell ref="AT1302:AU1302"/>
    <mergeCell ref="BB1302:BC1302"/>
    <mergeCell ref="BD1302:BE1302"/>
    <mergeCell ref="BL1302:BM1302"/>
    <mergeCell ref="BN1302:BO1302"/>
    <mergeCell ref="N1302:O1302"/>
    <mergeCell ref="P1302:Q1302"/>
    <mergeCell ref="X1302:Y1302"/>
    <mergeCell ref="Z1302:AA1302"/>
    <mergeCell ref="AH1302:AI1302"/>
    <mergeCell ref="AJ1302:AK1302"/>
    <mergeCell ref="BV1302:BW1302"/>
    <mergeCell ref="BX1302:BY1302"/>
    <mergeCell ref="BV1305:BW1305"/>
    <mergeCell ref="BX1305:BY1305"/>
    <mergeCell ref="CF1294:CG1294"/>
    <mergeCell ref="CH1294:CI1294"/>
    <mergeCell ref="BB1281:BC1281"/>
    <mergeCell ref="BD1281:BE1281"/>
    <mergeCell ref="BL1281:BM1281"/>
    <mergeCell ref="BN1281:BO1281"/>
    <mergeCell ref="CP1278:CQ1278"/>
    <mergeCell ref="CR1278:CS1278"/>
    <mergeCell ref="N1281:O1281"/>
    <mergeCell ref="P1281:Q1281"/>
    <mergeCell ref="X1281:Y1281"/>
    <mergeCell ref="Z1281:AA1281"/>
    <mergeCell ref="AH1281:AI1281"/>
    <mergeCell ref="AJ1281:AK1281"/>
    <mergeCell ref="AR1281:AS1281"/>
    <mergeCell ref="AT1281:AU1281"/>
    <mergeCell ref="AR1278:AS1278"/>
    <mergeCell ref="AT1278:AU1278"/>
    <mergeCell ref="BB1278:BC1278"/>
    <mergeCell ref="BD1278:BE1278"/>
    <mergeCell ref="BL1278:BM1278"/>
    <mergeCell ref="BN1278:BO1278"/>
    <mergeCell ref="N1278:O1278"/>
    <mergeCell ref="P1278:Q1278"/>
    <mergeCell ref="X1278:Y1278"/>
    <mergeCell ref="Z1278:AA1278"/>
    <mergeCell ref="AH1278:AI1278"/>
    <mergeCell ref="AJ1278:AK1278"/>
    <mergeCell ref="BV1278:BW1278"/>
    <mergeCell ref="BX1278:BY1278"/>
    <mergeCell ref="BV1281:BW1281"/>
    <mergeCell ref="BX1281:BY1281"/>
    <mergeCell ref="BB1289:BC1289"/>
    <mergeCell ref="BD1289:BE1289"/>
    <mergeCell ref="BL1289:BM1289"/>
    <mergeCell ref="BN1289:BO1289"/>
    <mergeCell ref="CP1286:CQ1286"/>
    <mergeCell ref="CR1286:CS1286"/>
    <mergeCell ref="N1289:O1289"/>
    <mergeCell ref="P1289:Q1289"/>
    <mergeCell ref="X1289:Y1289"/>
    <mergeCell ref="Z1289:AA1289"/>
    <mergeCell ref="AH1289:AI1289"/>
    <mergeCell ref="AJ1289:AK1289"/>
    <mergeCell ref="AR1289:AS1289"/>
    <mergeCell ref="AT1289:AU1289"/>
    <mergeCell ref="AR1286:AS1286"/>
    <mergeCell ref="AT1286:AU1286"/>
    <mergeCell ref="BB1286:BC1286"/>
    <mergeCell ref="BD1286:BE1286"/>
    <mergeCell ref="BL1286:BM1286"/>
    <mergeCell ref="BN1286:BO1286"/>
    <mergeCell ref="N1286:O1286"/>
    <mergeCell ref="P1286:Q1286"/>
    <mergeCell ref="X1286:Y1286"/>
    <mergeCell ref="Z1286:AA1286"/>
    <mergeCell ref="AH1286:AI1286"/>
    <mergeCell ref="AJ1286:AK1286"/>
    <mergeCell ref="BV1286:BW1286"/>
    <mergeCell ref="BX1286:BY1286"/>
    <mergeCell ref="BV1289:BW1289"/>
    <mergeCell ref="BX1289:BY1289"/>
    <mergeCell ref="CF1289:CG1289"/>
    <mergeCell ref="CH1289:CI1289"/>
    <mergeCell ref="BB1265:BC1265"/>
    <mergeCell ref="BD1265:BE1265"/>
    <mergeCell ref="BL1265:BM1265"/>
    <mergeCell ref="BN1265:BO1265"/>
    <mergeCell ref="CP1262:CQ1262"/>
    <mergeCell ref="CR1262:CS1262"/>
    <mergeCell ref="N1265:O1265"/>
    <mergeCell ref="P1265:Q1265"/>
    <mergeCell ref="X1265:Y1265"/>
    <mergeCell ref="Z1265:AA1265"/>
    <mergeCell ref="AH1265:AI1265"/>
    <mergeCell ref="AJ1265:AK1265"/>
    <mergeCell ref="AR1265:AS1265"/>
    <mergeCell ref="AT1265:AU1265"/>
    <mergeCell ref="AR1262:AS1262"/>
    <mergeCell ref="AT1262:AU1262"/>
    <mergeCell ref="BB1262:BC1262"/>
    <mergeCell ref="BD1262:BE1262"/>
    <mergeCell ref="BL1262:BM1262"/>
    <mergeCell ref="BN1262:BO1262"/>
    <mergeCell ref="N1262:O1262"/>
    <mergeCell ref="P1262:Q1262"/>
    <mergeCell ref="X1262:Y1262"/>
    <mergeCell ref="Z1262:AA1262"/>
    <mergeCell ref="AH1262:AI1262"/>
    <mergeCell ref="AJ1262:AK1262"/>
    <mergeCell ref="BV1262:BW1262"/>
    <mergeCell ref="BX1262:BY1262"/>
    <mergeCell ref="BV1265:BW1265"/>
    <mergeCell ref="BX1265:BY1265"/>
    <mergeCell ref="BB1273:BC1273"/>
    <mergeCell ref="BD1273:BE1273"/>
    <mergeCell ref="BL1273:BM1273"/>
    <mergeCell ref="BN1273:BO1273"/>
    <mergeCell ref="CP1270:CQ1270"/>
    <mergeCell ref="CR1270:CS1270"/>
    <mergeCell ref="N1273:O1273"/>
    <mergeCell ref="P1273:Q1273"/>
    <mergeCell ref="X1273:Y1273"/>
    <mergeCell ref="Z1273:AA1273"/>
    <mergeCell ref="AH1273:AI1273"/>
    <mergeCell ref="AJ1273:AK1273"/>
    <mergeCell ref="AR1273:AS1273"/>
    <mergeCell ref="AT1273:AU1273"/>
    <mergeCell ref="AR1270:AS1270"/>
    <mergeCell ref="AT1270:AU1270"/>
    <mergeCell ref="BB1270:BC1270"/>
    <mergeCell ref="BD1270:BE1270"/>
    <mergeCell ref="BL1270:BM1270"/>
    <mergeCell ref="BN1270:BO1270"/>
    <mergeCell ref="N1270:O1270"/>
    <mergeCell ref="P1270:Q1270"/>
    <mergeCell ref="X1270:Y1270"/>
    <mergeCell ref="Z1270:AA1270"/>
    <mergeCell ref="AH1270:AI1270"/>
    <mergeCell ref="AJ1270:AK1270"/>
    <mergeCell ref="BV1270:BW1270"/>
    <mergeCell ref="BX1270:BY1270"/>
    <mergeCell ref="BV1273:BW1273"/>
    <mergeCell ref="BX1273:BY1273"/>
    <mergeCell ref="BB1249:BC1249"/>
    <mergeCell ref="BD1249:BE1249"/>
    <mergeCell ref="BL1249:BM1249"/>
    <mergeCell ref="BN1249:BO1249"/>
    <mergeCell ref="CP1246:CQ1246"/>
    <mergeCell ref="CR1246:CS1246"/>
    <mergeCell ref="N1249:O1249"/>
    <mergeCell ref="P1249:Q1249"/>
    <mergeCell ref="X1249:Y1249"/>
    <mergeCell ref="Z1249:AA1249"/>
    <mergeCell ref="AH1249:AI1249"/>
    <mergeCell ref="AJ1249:AK1249"/>
    <mergeCell ref="AR1249:AS1249"/>
    <mergeCell ref="AT1249:AU1249"/>
    <mergeCell ref="AR1246:AS1246"/>
    <mergeCell ref="AT1246:AU1246"/>
    <mergeCell ref="BB1246:BC1246"/>
    <mergeCell ref="BD1246:BE1246"/>
    <mergeCell ref="BL1246:BM1246"/>
    <mergeCell ref="BN1246:BO1246"/>
    <mergeCell ref="N1246:O1246"/>
    <mergeCell ref="P1246:Q1246"/>
    <mergeCell ref="X1246:Y1246"/>
    <mergeCell ref="Z1246:AA1246"/>
    <mergeCell ref="AH1246:AI1246"/>
    <mergeCell ref="AJ1246:AK1246"/>
    <mergeCell ref="BV1246:BW1246"/>
    <mergeCell ref="BX1246:BY1246"/>
    <mergeCell ref="BV1249:BW1249"/>
    <mergeCell ref="BX1249:BY1249"/>
    <mergeCell ref="BB1257:BC1257"/>
    <mergeCell ref="BD1257:BE1257"/>
    <mergeCell ref="BL1257:BM1257"/>
    <mergeCell ref="BN1257:BO1257"/>
    <mergeCell ref="CP1254:CQ1254"/>
    <mergeCell ref="CR1254:CS1254"/>
    <mergeCell ref="N1257:O1257"/>
    <mergeCell ref="P1257:Q1257"/>
    <mergeCell ref="X1257:Y1257"/>
    <mergeCell ref="Z1257:AA1257"/>
    <mergeCell ref="AH1257:AI1257"/>
    <mergeCell ref="AJ1257:AK1257"/>
    <mergeCell ref="AR1257:AS1257"/>
    <mergeCell ref="AT1257:AU1257"/>
    <mergeCell ref="AR1254:AS1254"/>
    <mergeCell ref="AT1254:AU1254"/>
    <mergeCell ref="BB1254:BC1254"/>
    <mergeCell ref="BD1254:BE1254"/>
    <mergeCell ref="BL1254:BM1254"/>
    <mergeCell ref="BN1254:BO1254"/>
    <mergeCell ref="N1254:O1254"/>
    <mergeCell ref="P1254:Q1254"/>
    <mergeCell ref="X1254:Y1254"/>
    <mergeCell ref="Z1254:AA1254"/>
    <mergeCell ref="AH1254:AI1254"/>
    <mergeCell ref="AJ1254:AK1254"/>
    <mergeCell ref="BV1254:BW1254"/>
    <mergeCell ref="BX1254:BY1254"/>
    <mergeCell ref="BV1257:BW1257"/>
    <mergeCell ref="BX1257:BY1257"/>
    <mergeCell ref="BB1233:BC1233"/>
    <mergeCell ref="BD1233:BE1233"/>
    <mergeCell ref="BL1233:BM1233"/>
    <mergeCell ref="BN1233:BO1233"/>
    <mergeCell ref="CP1230:CQ1230"/>
    <mergeCell ref="CR1230:CS1230"/>
    <mergeCell ref="N1233:O1233"/>
    <mergeCell ref="P1233:Q1233"/>
    <mergeCell ref="X1233:Y1233"/>
    <mergeCell ref="Z1233:AA1233"/>
    <mergeCell ref="AH1233:AI1233"/>
    <mergeCell ref="AJ1233:AK1233"/>
    <mergeCell ref="AR1233:AS1233"/>
    <mergeCell ref="AT1233:AU1233"/>
    <mergeCell ref="AR1230:AS1230"/>
    <mergeCell ref="AT1230:AU1230"/>
    <mergeCell ref="BB1230:BC1230"/>
    <mergeCell ref="BD1230:BE1230"/>
    <mergeCell ref="BL1230:BM1230"/>
    <mergeCell ref="BN1230:BO1230"/>
    <mergeCell ref="N1230:O1230"/>
    <mergeCell ref="P1230:Q1230"/>
    <mergeCell ref="X1230:Y1230"/>
    <mergeCell ref="Z1230:AA1230"/>
    <mergeCell ref="AH1230:AI1230"/>
    <mergeCell ref="AJ1230:AK1230"/>
    <mergeCell ref="BV1230:BW1230"/>
    <mergeCell ref="BX1230:BY1230"/>
    <mergeCell ref="BV1233:BW1233"/>
    <mergeCell ref="BX1233:BY1233"/>
    <mergeCell ref="BB1241:BC1241"/>
    <mergeCell ref="BD1241:BE1241"/>
    <mergeCell ref="BL1241:BM1241"/>
    <mergeCell ref="BN1241:BO1241"/>
    <mergeCell ref="CP1238:CQ1238"/>
    <mergeCell ref="CR1238:CS1238"/>
    <mergeCell ref="N1241:O1241"/>
    <mergeCell ref="P1241:Q1241"/>
    <mergeCell ref="X1241:Y1241"/>
    <mergeCell ref="Z1241:AA1241"/>
    <mergeCell ref="AH1241:AI1241"/>
    <mergeCell ref="AJ1241:AK1241"/>
    <mergeCell ref="AR1241:AS1241"/>
    <mergeCell ref="AT1241:AU1241"/>
    <mergeCell ref="AR1238:AS1238"/>
    <mergeCell ref="AT1238:AU1238"/>
    <mergeCell ref="BB1238:BC1238"/>
    <mergeCell ref="BD1238:BE1238"/>
    <mergeCell ref="BL1238:BM1238"/>
    <mergeCell ref="BN1238:BO1238"/>
    <mergeCell ref="N1238:O1238"/>
    <mergeCell ref="P1238:Q1238"/>
    <mergeCell ref="X1238:Y1238"/>
    <mergeCell ref="Z1238:AA1238"/>
    <mergeCell ref="AH1238:AI1238"/>
    <mergeCell ref="AJ1238:AK1238"/>
    <mergeCell ref="BV1238:BW1238"/>
    <mergeCell ref="BX1238:BY1238"/>
    <mergeCell ref="BV1241:BW1241"/>
    <mergeCell ref="BX1241:BY1241"/>
    <mergeCell ref="BB1217:BC1217"/>
    <mergeCell ref="BD1217:BE1217"/>
    <mergeCell ref="BL1217:BM1217"/>
    <mergeCell ref="BN1217:BO1217"/>
    <mergeCell ref="CP1214:CQ1214"/>
    <mergeCell ref="CR1214:CS1214"/>
    <mergeCell ref="N1217:O1217"/>
    <mergeCell ref="P1217:Q1217"/>
    <mergeCell ref="X1217:Y1217"/>
    <mergeCell ref="Z1217:AA1217"/>
    <mergeCell ref="AH1217:AI1217"/>
    <mergeCell ref="AJ1217:AK1217"/>
    <mergeCell ref="AR1217:AS1217"/>
    <mergeCell ref="AT1217:AU1217"/>
    <mergeCell ref="AR1214:AS1214"/>
    <mergeCell ref="AT1214:AU1214"/>
    <mergeCell ref="BB1214:BC1214"/>
    <mergeCell ref="BD1214:BE1214"/>
    <mergeCell ref="BL1214:BM1214"/>
    <mergeCell ref="BN1214:BO1214"/>
    <mergeCell ref="N1214:O1214"/>
    <mergeCell ref="P1214:Q1214"/>
    <mergeCell ref="X1214:Y1214"/>
    <mergeCell ref="Z1214:AA1214"/>
    <mergeCell ref="AH1214:AI1214"/>
    <mergeCell ref="AJ1214:AK1214"/>
    <mergeCell ref="BV1214:BW1214"/>
    <mergeCell ref="BX1214:BY1214"/>
    <mergeCell ref="BV1217:BW1217"/>
    <mergeCell ref="BX1217:BY1217"/>
    <mergeCell ref="BB1225:BC1225"/>
    <mergeCell ref="BD1225:BE1225"/>
    <mergeCell ref="BL1225:BM1225"/>
    <mergeCell ref="BN1225:BO1225"/>
    <mergeCell ref="CP1222:CQ1222"/>
    <mergeCell ref="CR1222:CS1222"/>
    <mergeCell ref="N1225:O1225"/>
    <mergeCell ref="P1225:Q1225"/>
    <mergeCell ref="X1225:Y1225"/>
    <mergeCell ref="Z1225:AA1225"/>
    <mergeCell ref="AH1225:AI1225"/>
    <mergeCell ref="AJ1225:AK1225"/>
    <mergeCell ref="AR1225:AS1225"/>
    <mergeCell ref="AT1225:AU1225"/>
    <mergeCell ref="AR1222:AS1222"/>
    <mergeCell ref="AT1222:AU1222"/>
    <mergeCell ref="BB1222:BC1222"/>
    <mergeCell ref="BD1222:BE1222"/>
    <mergeCell ref="BL1222:BM1222"/>
    <mergeCell ref="BN1222:BO1222"/>
    <mergeCell ref="N1222:O1222"/>
    <mergeCell ref="P1222:Q1222"/>
    <mergeCell ref="X1222:Y1222"/>
    <mergeCell ref="Z1222:AA1222"/>
    <mergeCell ref="AH1222:AI1222"/>
    <mergeCell ref="AJ1222:AK1222"/>
    <mergeCell ref="BV1222:BW1222"/>
    <mergeCell ref="BX1222:BY1222"/>
    <mergeCell ref="BV1225:BW1225"/>
    <mergeCell ref="BX1225:BY1225"/>
    <mergeCell ref="CF1214:CG1214"/>
    <mergeCell ref="CH1214:CI1214"/>
    <mergeCell ref="CF1217:CG1217"/>
    <mergeCell ref="CH1217:CI1217"/>
    <mergeCell ref="BB1201:BC1201"/>
    <mergeCell ref="BD1201:BE1201"/>
    <mergeCell ref="BL1201:BM1201"/>
    <mergeCell ref="BN1201:BO1201"/>
    <mergeCell ref="CP1198:CQ1198"/>
    <mergeCell ref="CR1198:CS1198"/>
    <mergeCell ref="N1201:O1201"/>
    <mergeCell ref="P1201:Q1201"/>
    <mergeCell ref="X1201:Y1201"/>
    <mergeCell ref="Z1201:AA1201"/>
    <mergeCell ref="AH1201:AI1201"/>
    <mergeCell ref="AJ1201:AK1201"/>
    <mergeCell ref="AR1201:AS1201"/>
    <mergeCell ref="AT1201:AU1201"/>
    <mergeCell ref="AR1198:AS1198"/>
    <mergeCell ref="AT1198:AU1198"/>
    <mergeCell ref="BB1198:BC1198"/>
    <mergeCell ref="BD1198:BE1198"/>
    <mergeCell ref="BL1198:BM1198"/>
    <mergeCell ref="BN1198:BO1198"/>
    <mergeCell ref="N1198:O1198"/>
    <mergeCell ref="P1198:Q1198"/>
    <mergeCell ref="X1198:Y1198"/>
    <mergeCell ref="Z1198:AA1198"/>
    <mergeCell ref="AH1198:AI1198"/>
    <mergeCell ref="AJ1198:AK1198"/>
    <mergeCell ref="BV1198:BW1198"/>
    <mergeCell ref="BX1198:BY1198"/>
    <mergeCell ref="BV1201:BW1201"/>
    <mergeCell ref="BX1201:BY1201"/>
    <mergeCell ref="BB1209:BC1209"/>
    <mergeCell ref="BD1209:BE1209"/>
    <mergeCell ref="BL1209:BM1209"/>
    <mergeCell ref="BN1209:BO1209"/>
    <mergeCell ref="CP1206:CQ1206"/>
    <mergeCell ref="CR1206:CS1206"/>
    <mergeCell ref="N1209:O1209"/>
    <mergeCell ref="P1209:Q1209"/>
    <mergeCell ref="X1209:Y1209"/>
    <mergeCell ref="Z1209:AA1209"/>
    <mergeCell ref="AH1209:AI1209"/>
    <mergeCell ref="AJ1209:AK1209"/>
    <mergeCell ref="AR1209:AS1209"/>
    <mergeCell ref="AT1209:AU1209"/>
    <mergeCell ref="AR1206:AS1206"/>
    <mergeCell ref="AT1206:AU1206"/>
    <mergeCell ref="BB1206:BC1206"/>
    <mergeCell ref="BD1206:BE1206"/>
    <mergeCell ref="BL1206:BM1206"/>
    <mergeCell ref="BN1206:BO1206"/>
    <mergeCell ref="N1206:O1206"/>
    <mergeCell ref="P1206:Q1206"/>
    <mergeCell ref="X1206:Y1206"/>
    <mergeCell ref="Z1206:AA1206"/>
    <mergeCell ref="AH1206:AI1206"/>
    <mergeCell ref="AJ1206:AK1206"/>
    <mergeCell ref="BV1206:BW1206"/>
    <mergeCell ref="BX1206:BY1206"/>
    <mergeCell ref="BV1209:BW1209"/>
    <mergeCell ref="BX1209:BY1209"/>
    <mergeCell ref="CF1209:CG1209"/>
    <mergeCell ref="CH1209:CI1209"/>
    <mergeCell ref="BG1198:BH1198"/>
    <mergeCell ref="BI1198:BJ1198"/>
    <mergeCell ref="BB1185:BC1185"/>
    <mergeCell ref="BD1185:BE1185"/>
    <mergeCell ref="BL1185:BM1185"/>
    <mergeCell ref="BN1185:BO1185"/>
    <mergeCell ref="CP1182:CQ1182"/>
    <mergeCell ref="CR1182:CS1182"/>
    <mergeCell ref="N1185:O1185"/>
    <mergeCell ref="P1185:Q1185"/>
    <mergeCell ref="X1185:Y1185"/>
    <mergeCell ref="Z1185:AA1185"/>
    <mergeCell ref="AH1185:AI1185"/>
    <mergeCell ref="AJ1185:AK1185"/>
    <mergeCell ref="AR1185:AS1185"/>
    <mergeCell ref="AT1185:AU1185"/>
    <mergeCell ref="AR1182:AS1182"/>
    <mergeCell ref="AT1182:AU1182"/>
    <mergeCell ref="BB1182:BC1182"/>
    <mergeCell ref="BD1182:BE1182"/>
    <mergeCell ref="BL1182:BM1182"/>
    <mergeCell ref="BN1182:BO1182"/>
    <mergeCell ref="N1182:O1182"/>
    <mergeCell ref="P1182:Q1182"/>
    <mergeCell ref="X1182:Y1182"/>
    <mergeCell ref="Z1182:AA1182"/>
    <mergeCell ref="AH1182:AI1182"/>
    <mergeCell ref="AJ1182:AK1182"/>
    <mergeCell ref="BV1182:BW1182"/>
    <mergeCell ref="BX1182:BY1182"/>
    <mergeCell ref="BV1185:BW1185"/>
    <mergeCell ref="BX1185:BY1185"/>
    <mergeCell ref="BB1193:BC1193"/>
    <mergeCell ref="BD1193:BE1193"/>
    <mergeCell ref="BL1193:BM1193"/>
    <mergeCell ref="BN1193:BO1193"/>
    <mergeCell ref="CP1190:CQ1190"/>
    <mergeCell ref="CR1190:CS1190"/>
    <mergeCell ref="N1193:O1193"/>
    <mergeCell ref="P1193:Q1193"/>
    <mergeCell ref="X1193:Y1193"/>
    <mergeCell ref="Z1193:AA1193"/>
    <mergeCell ref="AH1193:AI1193"/>
    <mergeCell ref="AJ1193:AK1193"/>
    <mergeCell ref="AR1193:AS1193"/>
    <mergeCell ref="AT1193:AU1193"/>
    <mergeCell ref="AR1190:AS1190"/>
    <mergeCell ref="AT1190:AU1190"/>
    <mergeCell ref="BB1190:BC1190"/>
    <mergeCell ref="BD1190:BE1190"/>
    <mergeCell ref="BL1190:BM1190"/>
    <mergeCell ref="BN1190:BO1190"/>
    <mergeCell ref="N1190:O1190"/>
    <mergeCell ref="P1190:Q1190"/>
    <mergeCell ref="X1190:Y1190"/>
    <mergeCell ref="Z1190:AA1190"/>
    <mergeCell ref="AH1190:AI1190"/>
    <mergeCell ref="AJ1190:AK1190"/>
    <mergeCell ref="BV1190:BW1190"/>
    <mergeCell ref="BX1190:BY1190"/>
    <mergeCell ref="BV1193:BW1193"/>
    <mergeCell ref="BX1193:BY1193"/>
    <mergeCell ref="BG1190:BH1190"/>
    <mergeCell ref="BI1190:BJ1190"/>
    <mergeCell ref="BB1169:BC1169"/>
    <mergeCell ref="BD1169:BE1169"/>
    <mergeCell ref="BL1169:BM1169"/>
    <mergeCell ref="BN1169:BO1169"/>
    <mergeCell ref="CP1166:CQ1166"/>
    <mergeCell ref="CR1166:CS1166"/>
    <mergeCell ref="N1169:O1169"/>
    <mergeCell ref="P1169:Q1169"/>
    <mergeCell ref="X1169:Y1169"/>
    <mergeCell ref="Z1169:AA1169"/>
    <mergeCell ref="AH1169:AI1169"/>
    <mergeCell ref="AJ1169:AK1169"/>
    <mergeCell ref="AR1169:AS1169"/>
    <mergeCell ref="AT1169:AU1169"/>
    <mergeCell ref="AR1166:AS1166"/>
    <mergeCell ref="AT1166:AU1166"/>
    <mergeCell ref="BB1166:BC1166"/>
    <mergeCell ref="BD1166:BE1166"/>
    <mergeCell ref="BL1166:BM1166"/>
    <mergeCell ref="BN1166:BO1166"/>
    <mergeCell ref="N1166:O1166"/>
    <mergeCell ref="P1166:Q1166"/>
    <mergeCell ref="X1166:Y1166"/>
    <mergeCell ref="Z1166:AA1166"/>
    <mergeCell ref="AH1166:AI1166"/>
    <mergeCell ref="AJ1166:AK1166"/>
    <mergeCell ref="BV1166:BW1166"/>
    <mergeCell ref="BX1166:BY1166"/>
    <mergeCell ref="BV1169:BW1169"/>
    <mergeCell ref="BX1169:BY1169"/>
    <mergeCell ref="BB1177:BC1177"/>
    <mergeCell ref="BD1177:BE1177"/>
    <mergeCell ref="BL1177:BM1177"/>
    <mergeCell ref="BN1177:BO1177"/>
    <mergeCell ref="CP1174:CQ1174"/>
    <mergeCell ref="CR1174:CS1174"/>
    <mergeCell ref="N1177:O1177"/>
    <mergeCell ref="P1177:Q1177"/>
    <mergeCell ref="X1177:Y1177"/>
    <mergeCell ref="Z1177:AA1177"/>
    <mergeCell ref="AH1177:AI1177"/>
    <mergeCell ref="AJ1177:AK1177"/>
    <mergeCell ref="AR1177:AS1177"/>
    <mergeCell ref="AT1177:AU1177"/>
    <mergeCell ref="AR1174:AS1174"/>
    <mergeCell ref="AT1174:AU1174"/>
    <mergeCell ref="BB1174:BC1174"/>
    <mergeCell ref="BD1174:BE1174"/>
    <mergeCell ref="BL1174:BM1174"/>
    <mergeCell ref="BN1174:BO1174"/>
    <mergeCell ref="N1174:O1174"/>
    <mergeCell ref="P1174:Q1174"/>
    <mergeCell ref="X1174:Y1174"/>
    <mergeCell ref="Z1174:AA1174"/>
    <mergeCell ref="AH1174:AI1174"/>
    <mergeCell ref="AJ1174:AK1174"/>
    <mergeCell ref="BV1174:BW1174"/>
    <mergeCell ref="BX1174:BY1174"/>
    <mergeCell ref="BV1177:BW1177"/>
    <mergeCell ref="BX1177:BY1177"/>
    <mergeCell ref="BB1153:BC1153"/>
    <mergeCell ref="BD1153:BE1153"/>
    <mergeCell ref="BL1153:BM1153"/>
    <mergeCell ref="BN1153:BO1153"/>
    <mergeCell ref="CP1150:CQ1150"/>
    <mergeCell ref="CR1150:CS1150"/>
    <mergeCell ref="N1153:O1153"/>
    <mergeCell ref="P1153:Q1153"/>
    <mergeCell ref="X1153:Y1153"/>
    <mergeCell ref="Z1153:AA1153"/>
    <mergeCell ref="AH1153:AI1153"/>
    <mergeCell ref="AJ1153:AK1153"/>
    <mergeCell ref="AR1153:AS1153"/>
    <mergeCell ref="AT1153:AU1153"/>
    <mergeCell ref="AR1150:AS1150"/>
    <mergeCell ref="AT1150:AU1150"/>
    <mergeCell ref="BB1150:BC1150"/>
    <mergeCell ref="BD1150:BE1150"/>
    <mergeCell ref="BL1150:BM1150"/>
    <mergeCell ref="BN1150:BO1150"/>
    <mergeCell ref="N1150:O1150"/>
    <mergeCell ref="P1150:Q1150"/>
    <mergeCell ref="X1150:Y1150"/>
    <mergeCell ref="Z1150:AA1150"/>
    <mergeCell ref="AH1150:AI1150"/>
    <mergeCell ref="AJ1150:AK1150"/>
    <mergeCell ref="BV1150:BW1150"/>
    <mergeCell ref="BX1150:BY1150"/>
    <mergeCell ref="BV1153:BW1153"/>
    <mergeCell ref="BX1153:BY1153"/>
    <mergeCell ref="BB1161:BC1161"/>
    <mergeCell ref="BD1161:BE1161"/>
    <mergeCell ref="BL1161:BM1161"/>
    <mergeCell ref="BN1161:BO1161"/>
    <mergeCell ref="CP1158:CQ1158"/>
    <mergeCell ref="CR1158:CS1158"/>
    <mergeCell ref="N1161:O1161"/>
    <mergeCell ref="P1161:Q1161"/>
    <mergeCell ref="X1161:Y1161"/>
    <mergeCell ref="Z1161:AA1161"/>
    <mergeCell ref="AH1161:AI1161"/>
    <mergeCell ref="AJ1161:AK1161"/>
    <mergeCell ref="AR1161:AS1161"/>
    <mergeCell ref="AT1161:AU1161"/>
    <mergeCell ref="AR1158:AS1158"/>
    <mergeCell ref="AT1158:AU1158"/>
    <mergeCell ref="BB1158:BC1158"/>
    <mergeCell ref="BD1158:BE1158"/>
    <mergeCell ref="BL1158:BM1158"/>
    <mergeCell ref="BN1158:BO1158"/>
    <mergeCell ref="N1158:O1158"/>
    <mergeCell ref="P1158:Q1158"/>
    <mergeCell ref="X1158:Y1158"/>
    <mergeCell ref="Z1158:AA1158"/>
    <mergeCell ref="AH1158:AI1158"/>
    <mergeCell ref="AJ1158:AK1158"/>
    <mergeCell ref="BV1158:BW1158"/>
    <mergeCell ref="BX1158:BY1158"/>
    <mergeCell ref="BV1161:BW1161"/>
    <mergeCell ref="BX1161:BY1161"/>
    <mergeCell ref="BB1137:BC1137"/>
    <mergeCell ref="BD1137:BE1137"/>
    <mergeCell ref="BL1137:BM1137"/>
    <mergeCell ref="BN1137:BO1137"/>
    <mergeCell ref="CP1134:CQ1134"/>
    <mergeCell ref="CR1134:CS1134"/>
    <mergeCell ref="N1137:O1137"/>
    <mergeCell ref="P1137:Q1137"/>
    <mergeCell ref="X1137:Y1137"/>
    <mergeCell ref="Z1137:AA1137"/>
    <mergeCell ref="AH1137:AI1137"/>
    <mergeCell ref="AJ1137:AK1137"/>
    <mergeCell ref="AR1137:AS1137"/>
    <mergeCell ref="AT1137:AU1137"/>
    <mergeCell ref="AR1134:AS1134"/>
    <mergeCell ref="AT1134:AU1134"/>
    <mergeCell ref="BB1134:BC1134"/>
    <mergeCell ref="BD1134:BE1134"/>
    <mergeCell ref="BL1134:BM1134"/>
    <mergeCell ref="BN1134:BO1134"/>
    <mergeCell ref="N1134:O1134"/>
    <mergeCell ref="P1134:Q1134"/>
    <mergeCell ref="X1134:Y1134"/>
    <mergeCell ref="Z1134:AA1134"/>
    <mergeCell ref="AH1134:AI1134"/>
    <mergeCell ref="AJ1134:AK1134"/>
    <mergeCell ref="BV1134:BW1134"/>
    <mergeCell ref="BX1134:BY1134"/>
    <mergeCell ref="BV1137:BW1137"/>
    <mergeCell ref="BX1137:BY1137"/>
    <mergeCell ref="BB1145:BC1145"/>
    <mergeCell ref="BD1145:BE1145"/>
    <mergeCell ref="BL1145:BM1145"/>
    <mergeCell ref="BN1145:BO1145"/>
    <mergeCell ref="CP1142:CQ1142"/>
    <mergeCell ref="CR1142:CS1142"/>
    <mergeCell ref="N1145:O1145"/>
    <mergeCell ref="P1145:Q1145"/>
    <mergeCell ref="X1145:Y1145"/>
    <mergeCell ref="Z1145:AA1145"/>
    <mergeCell ref="AH1145:AI1145"/>
    <mergeCell ref="AJ1145:AK1145"/>
    <mergeCell ref="AR1145:AS1145"/>
    <mergeCell ref="AT1145:AU1145"/>
    <mergeCell ref="AR1142:AS1142"/>
    <mergeCell ref="AT1142:AU1142"/>
    <mergeCell ref="BB1142:BC1142"/>
    <mergeCell ref="BD1142:BE1142"/>
    <mergeCell ref="BL1142:BM1142"/>
    <mergeCell ref="BN1142:BO1142"/>
    <mergeCell ref="N1142:O1142"/>
    <mergeCell ref="P1142:Q1142"/>
    <mergeCell ref="X1142:Y1142"/>
    <mergeCell ref="Z1142:AA1142"/>
    <mergeCell ref="AH1142:AI1142"/>
    <mergeCell ref="AJ1142:AK1142"/>
    <mergeCell ref="BV1142:BW1142"/>
    <mergeCell ref="BX1142:BY1142"/>
    <mergeCell ref="BV1145:BW1145"/>
    <mergeCell ref="BX1145:BY1145"/>
    <mergeCell ref="CF1134:CG1134"/>
    <mergeCell ref="CH1134:CI1134"/>
    <mergeCell ref="CF1137:CG1137"/>
    <mergeCell ref="CH1137:CI1137"/>
    <mergeCell ref="BB1121:BC1121"/>
    <mergeCell ref="BD1121:BE1121"/>
    <mergeCell ref="BL1121:BM1121"/>
    <mergeCell ref="BN1121:BO1121"/>
    <mergeCell ref="CP1118:CQ1118"/>
    <mergeCell ref="CR1118:CS1118"/>
    <mergeCell ref="N1121:O1121"/>
    <mergeCell ref="P1121:Q1121"/>
    <mergeCell ref="X1121:Y1121"/>
    <mergeCell ref="Z1121:AA1121"/>
    <mergeCell ref="AH1121:AI1121"/>
    <mergeCell ref="AJ1121:AK1121"/>
    <mergeCell ref="AR1121:AS1121"/>
    <mergeCell ref="AT1121:AU1121"/>
    <mergeCell ref="AR1118:AS1118"/>
    <mergeCell ref="AT1118:AU1118"/>
    <mergeCell ref="BB1118:BC1118"/>
    <mergeCell ref="BD1118:BE1118"/>
    <mergeCell ref="BL1118:BM1118"/>
    <mergeCell ref="BN1118:BO1118"/>
    <mergeCell ref="N1118:O1118"/>
    <mergeCell ref="P1118:Q1118"/>
    <mergeCell ref="X1118:Y1118"/>
    <mergeCell ref="Z1118:AA1118"/>
    <mergeCell ref="AH1118:AI1118"/>
    <mergeCell ref="AJ1118:AK1118"/>
    <mergeCell ref="BV1118:BW1118"/>
    <mergeCell ref="BX1118:BY1118"/>
    <mergeCell ref="BV1121:BW1121"/>
    <mergeCell ref="BX1121:BY1121"/>
    <mergeCell ref="BB1129:BC1129"/>
    <mergeCell ref="BD1129:BE1129"/>
    <mergeCell ref="BL1129:BM1129"/>
    <mergeCell ref="BN1129:BO1129"/>
    <mergeCell ref="CP1126:CQ1126"/>
    <mergeCell ref="CR1126:CS1126"/>
    <mergeCell ref="N1129:O1129"/>
    <mergeCell ref="P1129:Q1129"/>
    <mergeCell ref="X1129:Y1129"/>
    <mergeCell ref="Z1129:AA1129"/>
    <mergeCell ref="AH1129:AI1129"/>
    <mergeCell ref="AJ1129:AK1129"/>
    <mergeCell ref="AR1129:AS1129"/>
    <mergeCell ref="AT1129:AU1129"/>
    <mergeCell ref="AR1126:AS1126"/>
    <mergeCell ref="AT1126:AU1126"/>
    <mergeCell ref="BB1126:BC1126"/>
    <mergeCell ref="BD1126:BE1126"/>
    <mergeCell ref="BL1126:BM1126"/>
    <mergeCell ref="BN1126:BO1126"/>
    <mergeCell ref="N1126:O1126"/>
    <mergeCell ref="P1126:Q1126"/>
    <mergeCell ref="X1126:Y1126"/>
    <mergeCell ref="Z1126:AA1126"/>
    <mergeCell ref="AH1126:AI1126"/>
    <mergeCell ref="AJ1126:AK1126"/>
    <mergeCell ref="BV1126:BW1126"/>
    <mergeCell ref="BX1126:BY1126"/>
    <mergeCell ref="BV1129:BW1129"/>
    <mergeCell ref="BX1129:BY1129"/>
    <mergeCell ref="CF1129:CG1129"/>
    <mergeCell ref="CH1129:CI1129"/>
    <mergeCell ref="BB1105:BC1105"/>
    <mergeCell ref="BD1105:BE1105"/>
    <mergeCell ref="BL1105:BM1105"/>
    <mergeCell ref="BN1105:BO1105"/>
    <mergeCell ref="CP1102:CQ1102"/>
    <mergeCell ref="CR1102:CS1102"/>
    <mergeCell ref="N1105:O1105"/>
    <mergeCell ref="P1105:Q1105"/>
    <mergeCell ref="X1105:Y1105"/>
    <mergeCell ref="Z1105:AA1105"/>
    <mergeCell ref="AH1105:AI1105"/>
    <mergeCell ref="AJ1105:AK1105"/>
    <mergeCell ref="AR1105:AS1105"/>
    <mergeCell ref="AT1105:AU1105"/>
    <mergeCell ref="AR1102:AS1102"/>
    <mergeCell ref="AT1102:AU1102"/>
    <mergeCell ref="BB1102:BC1102"/>
    <mergeCell ref="BD1102:BE1102"/>
    <mergeCell ref="BL1102:BM1102"/>
    <mergeCell ref="BN1102:BO1102"/>
    <mergeCell ref="N1102:O1102"/>
    <mergeCell ref="P1102:Q1102"/>
    <mergeCell ref="X1102:Y1102"/>
    <mergeCell ref="Z1102:AA1102"/>
    <mergeCell ref="AH1102:AI1102"/>
    <mergeCell ref="AJ1102:AK1102"/>
    <mergeCell ref="BV1102:BW1102"/>
    <mergeCell ref="BX1102:BY1102"/>
    <mergeCell ref="BV1105:BW1105"/>
    <mergeCell ref="BX1105:BY1105"/>
    <mergeCell ref="BB1113:BC1113"/>
    <mergeCell ref="BD1113:BE1113"/>
    <mergeCell ref="BL1113:BM1113"/>
    <mergeCell ref="BN1113:BO1113"/>
    <mergeCell ref="CP1110:CQ1110"/>
    <mergeCell ref="CR1110:CS1110"/>
    <mergeCell ref="N1113:O1113"/>
    <mergeCell ref="P1113:Q1113"/>
    <mergeCell ref="X1113:Y1113"/>
    <mergeCell ref="Z1113:AA1113"/>
    <mergeCell ref="AH1113:AI1113"/>
    <mergeCell ref="AJ1113:AK1113"/>
    <mergeCell ref="AR1113:AS1113"/>
    <mergeCell ref="AT1113:AU1113"/>
    <mergeCell ref="AR1110:AS1110"/>
    <mergeCell ref="AT1110:AU1110"/>
    <mergeCell ref="BB1110:BC1110"/>
    <mergeCell ref="BD1110:BE1110"/>
    <mergeCell ref="BL1110:BM1110"/>
    <mergeCell ref="BN1110:BO1110"/>
    <mergeCell ref="N1110:O1110"/>
    <mergeCell ref="P1110:Q1110"/>
    <mergeCell ref="X1110:Y1110"/>
    <mergeCell ref="Z1110:AA1110"/>
    <mergeCell ref="AH1110:AI1110"/>
    <mergeCell ref="AJ1110:AK1110"/>
    <mergeCell ref="BV1110:BW1110"/>
    <mergeCell ref="BX1110:BY1110"/>
    <mergeCell ref="BV1113:BW1113"/>
    <mergeCell ref="BX1113:BY1113"/>
    <mergeCell ref="BB1089:BC1089"/>
    <mergeCell ref="BD1089:BE1089"/>
    <mergeCell ref="BL1089:BM1089"/>
    <mergeCell ref="BN1089:BO1089"/>
    <mergeCell ref="CP1086:CQ1086"/>
    <mergeCell ref="CR1086:CS1086"/>
    <mergeCell ref="N1089:O1089"/>
    <mergeCell ref="P1089:Q1089"/>
    <mergeCell ref="X1089:Y1089"/>
    <mergeCell ref="Z1089:AA1089"/>
    <mergeCell ref="AH1089:AI1089"/>
    <mergeCell ref="AJ1089:AK1089"/>
    <mergeCell ref="AR1089:AS1089"/>
    <mergeCell ref="AT1089:AU1089"/>
    <mergeCell ref="AR1086:AS1086"/>
    <mergeCell ref="AT1086:AU1086"/>
    <mergeCell ref="BB1086:BC1086"/>
    <mergeCell ref="BD1086:BE1086"/>
    <mergeCell ref="BL1086:BM1086"/>
    <mergeCell ref="BN1086:BO1086"/>
    <mergeCell ref="N1086:O1086"/>
    <mergeCell ref="P1086:Q1086"/>
    <mergeCell ref="X1086:Y1086"/>
    <mergeCell ref="Z1086:AA1086"/>
    <mergeCell ref="AH1086:AI1086"/>
    <mergeCell ref="AJ1086:AK1086"/>
    <mergeCell ref="BV1086:BW1086"/>
    <mergeCell ref="BX1086:BY1086"/>
    <mergeCell ref="BV1089:BW1089"/>
    <mergeCell ref="BX1089:BY1089"/>
    <mergeCell ref="BB1097:BC1097"/>
    <mergeCell ref="BD1097:BE1097"/>
    <mergeCell ref="BL1097:BM1097"/>
    <mergeCell ref="BN1097:BO1097"/>
    <mergeCell ref="CP1094:CQ1094"/>
    <mergeCell ref="CR1094:CS1094"/>
    <mergeCell ref="N1097:O1097"/>
    <mergeCell ref="P1097:Q1097"/>
    <mergeCell ref="X1097:Y1097"/>
    <mergeCell ref="Z1097:AA1097"/>
    <mergeCell ref="AH1097:AI1097"/>
    <mergeCell ref="AJ1097:AK1097"/>
    <mergeCell ref="AR1097:AS1097"/>
    <mergeCell ref="AT1097:AU1097"/>
    <mergeCell ref="AR1094:AS1094"/>
    <mergeCell ref="AT1094:AU1094"/>
    <mergeCell ref="BB1094:BC1094"/>
    <mergeCell ref="BD1094:BE1094"/>
    <mergeCell ref="BL1094:BM1094"/>
    <mergeCell ref="BN1094:BO1094"/>
    <mergeCell ref="N1094:O1094"/>
    <mergeCell ref="P1094:Q1094"/>
    <mergeCell ref="X1094:Y1094"/>
    <mergeCell ref="Z1094:AA1094"/>
    <mergeCell ref="AH1094:AI1094"/>
    <mergeCell ref="AJ1094:AK1094"/>
    <mergeCell ref="BV1094:BW1094"/>
    <mergeCell ref="BX1094:BY1094"/>
    <mergeCell ref="BV1097:BW1097"/>
    <mergeCell ref="BX1097:BY1097"/>
    <mergeCell ref="BB1073:BC1073"/>
    <mergeCell ref="BD1073:BE1073"/>
    <mergeCell ref="BL1073:BM1073"/>
    <mergeCell ref="BN1073:BO1073"/>
    <mergeCell ref="CP1070:CQ1070"/>
    <mergeCell ref="CR1070:CS1070"/>
    <mergeCell ref="N1073:O1073"/>
    <mergeCell ref="P1073:Q1073"/>
    <mergeCell ref="X1073:Y1073"/>
    <mergeCell ref="Z1073:AA1073"/>
    <mergeCell ref="AH1073:AI1073"/>
    <mergeCell ref="AJ1073:AK1073"/>
    <mergeCell ref="AR1073:AS1073"/>
    <mergeCell ref="AT1073:AU1073"/>
    <mergeCell ref="AR1070:AS1070"/>
    <mergeCell ref="AT1070:AU1070"/>
    <mergeCell ref="BB1070:BC1070"/>
    <mergeCell ref="BD1070:BE1070"/>
    <mergeCell ref="BL1070:BM1070"/>
    <mergeCell ref="BN1070:BO1070"/>
    <mergeCell ref="N1070:O1070"/>
    <mergeCell ref="P1070:Q1070"/>
    <mergeCell ref="X1070:Y1070"/>
    <mergeCell ref="Z1070:AA1070"/>
    <mergeCell ref="AH1070:AI1070"/>
    <mergeCell ref="AJ1070:AK1070"/>
    <mergeCell ref="BV1070:BW1070"/>
    <mergeCell ref="BX1070:BY1070"/>
    <mergeCell ref="BV1073:BW1073"/>
    <mergeCell ref="BX1073:BY1073"/>
    <mergeCell ref="BB1081:BC1081"/>
    <mergeCell ref="BD1081:BE1081"/>
    <mergeCell ref="BL1081:BM1081"/>
    <mergeCell ref="BN1081:BO1081"/>
    <mergeCell ref="CP1078:CQ1078"/>
    <mergeCell ref="CR1078:CS1078"/>
    <mergeCell ref="N1081:O1081"/>
    <mergeCell ref="P1081:Q1081"/>
    <mergeCell ref="X1081:Y1081"/>
    <mergeCell ref="Z1081:AA1081"/>
    <mergeCell ref="AH1081:AI1081"/>
    <mergeCell ref="AJ1081:AK1081"/>
    <mergeCell ref="AR1081:AS1081"/>
    <mergeCell ref="AT1081:AU1081"/>
    <mergeCell ref="AR1078:AS1078"/>
    <mergeCell ref="AT1078:AU1078"/>
    <mergeCell ref="BB1078:BC1078"/>
    <mergeCell ref="BD1078:BE1078"/>
    <mergeCell ref="BL1078:BM1078"/>
    <mergeCell ref="BN1078:BO1078"/>
    <mergeCell ref="N1078:O1078"/>
    <mergeCell ref="P1078:Q1078"/>
    <mergeCell ref="X1078:Y1078"/>
    <mergeCell ref="Z1078:AA1078"/>
    <mergeCell ref="AH1078:AI1078"/>
    <mergeCell ref="AJ1078:AK1078"/>
    <mergeCell ref="BV1078:BW1078"/>
    <mergeCell ref="BX1078:BY1078"/>
    <mergeCell ref="BV1081:BW1081"/>
    <mergeCell ref="BX1081:BY1081"/>
    <mergeCell ref="BB1057:BC1057"/>
    <mergeCell ref="BD1057:BE1057"/>
    <mergeCell ref="BL1057:BM1057"/>
    <mergeCell ref="BN1057:BO1057"/>
    <mergeCell ref="CP1054:CQ1054"/>
    <mergeCell ref="CR1054:CS1054"/>
    <mergeCell ref="N1057:O1057"/>
    <mergeCell ref="P1057:Q1057"/>
    <mergeCell ref="X1057:Y1057"/>
    <mergeCell ref="Z1057:AA1057"/>
    <mergeCell ref="AH1057:AI1057"/>
    <mergeCell ref="AJ1057:AK1057"/>
    <mergeCell ref="AR1057:AS1057"/>
    <mergeCell ref="AT1057:AU1057"/>
    <mergeCell ref="AR1054:AS1054"/>
    <mergeCell ref="AT1054:AU1054"/>
    <mergeCell ref="BB1054:BC1054"/>
    <mergeCell ref="BD1054:BE1054"/>
    <mergeCell ref="BL1054:BM1054"/>
    <mergeCell ref="BN1054:BO1054"/>
    <mergeCell ref="N1054:O1054"/>
    <mergeCell ref="P1054:Q1054"/>
    <mergeCell ref="X1054:Y1054"/>
    <mergeCell ref="Z1054:AA1054"/>
    <mergeCell ref="AH1054:AI1054"/>
    <mergeCell ref="AJ1054:AK1054"/>
    <mergeCell ref="BV1054:BW1054"/>
    <mergeCell ref="BX1054:BY1054"/>
    <mergeCell ref="BV1057:BW1057"/>
    <mergeCell ref="BX1057:BY1057"/>
    <mergeCell ref="BB1065:BC1065"/>
    <mergeCell ref="BD1065:BE1065"/>
    <mergeCell ref="BL1065:BM1065"/>
    <mergeCell ref="BN1065:BO1065"/>
    <mergeCell ref="CP1062:CQ1062"/>
    <mergeCell ref="CR1062:CS1062"/>
    <mergeCell ref="N1065:O1065"/>
    <mergeCell ref="P1065:Q1065"/>
    <mergeCell ref="X1065:Y1065"/>
    <mergeCell ref="Z1065:AA1065"/>
    <mergeCell ref="AH1065:AI1065"/>
    <mergeCell ref="AJ1065:AK1065"/>
    <mergeCell ref="AR1065:AS1065"/>
    <mergeCell ref="AT1065:AU1065"/>
    <mergeCell ref="AR1062:AS1062"/>
    <mergeCell ref="AT1062:AU1062"/>
    <mergeCell ref="BB1062:BC1062"/>
    <mergeCell ref="BD1062:BE1062"/>
    <mergeCell ref="BL1062:BM1062"/>
    <mergeCell ref="BN1062:BO1062"/>
    <mergeCell ref="N1062:O1062"/>
    <mergeCell ref="P1062:Q1062"/>
    <mergeCell ref="X1062:Y1062"/>
    <mergeCell ref="Z1062:AA1062"/>
    <mergeCell ref="AH1062:AI1062"/>
    <mergeCell ref="AJ1062:AK1062"/>
    <mergeCell ref="BV1062:BW1062"/>
    <mergeCell ref="BX1062:BY1062"/>
    <mergeCell ref="BV1065:BW1065"/>
    <mergeCell ref="BX1065:BY1065"/>
    <mergeCell ref="CF1054:CG1054"/>
    <mergeCell ref="CH1054:CI1054"/>
    <mergeCell ref="CF1057:CG1057"/>
    <mergeCell ref="CH1057:CI1057"/>
    <mergeCell ref="BB1041:BC1041"/>
    <mergeCell ref="BD1041:BE1041"/>
    <mergeCell ref="BL1041:BM1041"/>
    <mergeCell ref="BN1041:BO1041"/>
    <mergeCell ref="CP1038:CQ1038"/>
    <mergeCell ref="CR1038:CS1038"/>
    <mergeCell ref="N1041:O1041"/>
    <mergeCell ref="P1041:Q1041"/>
    <mergeCell ref="X1041:Y1041"/>
    <mergeCell ref="Z1041:AA1041"/>
    <mergeCell ref="AH1041:AI1041"/>
    <mergeCell ref="AJ1041:AK1041"/>
    <mergeCell ref="AR1041:AS1041"/>
    <mergeCell ref="AT1041:AU1041"/>
    <mergeCell ref="AR1038:AS1038"/>
    <mergeCell ref="AT1038:AU1038"/>
    <mergeCell ref="BB1038:BC1038"/>
    <mergeCell ref="BD1038:BE1038"/>
    <mergeCell ref="BL1038:BM1038"/>
    <mergeCell ref="BN1038:BO1038"/>
    <mergeCell ref="N1038:O1038"/>
    <mergeCell ref="P1038:Q1038"/>
    <mergeCell ref="X1038:Y1038"/>
    <mergeCell ref="Z1038:AA1038"/>
    <mergeCell ref="AH1038:AI1038"/>
    <mergeCell ref="AJ1038:AK1038"/>
    <mergeCell ref="BV1038:BW1038"/>
    <mergeCell ref="BX1038:BY1038"/>
    <mergeCell ref="BV1041:BW1041"/>
    <mergeCell ref="BX1041:BY1041"/>
    <mergeCell ref="BB1049:BC1049"/>
    <mergeCell ref="BD1049:BE1049"/>
    <mergeCell ref="BL1049:BM1049"/>
    <mergeCell ref="BN1049:BO1049"/>
    <mergeCell ref="CP1046:CQ1046"/>
    <mergeCell ref="CR1046:CS1046"/>
    <mergeCell ref="N1049:O1049"/>
    <mergeCell ref="P1049:Q1049"/>
    <mergeCell ref="X1049:Y1049"/>
    <mergeCell ref="Z1049:AA1049"/>
    <mergeCell ref="AH1049:AI1049"/>
    <mergeCell ref="AJ1049:AK1049"/>
    <mergeCell ref="AR1049:AS1049"/>
    <mergeCell ref="AT1049:AU1049"/>
    <mergeCell ref="AR1046:AS1046"/>
    <mergeCell ref="AT1046:AU1046"/>
    <mergeCell ref="BB1046:BC1046"/>
    <mergeCell ref="BD1046:BE1046"/>
    <mergeCell ref="BL1046:BM1046"/>
    <mergeCell ref="BN1046:BO1046"/>
    <mergeCell ref="N1046:O1046"/>
    <mergeCell ref="P1046:Q1046"/>
    <mergeCell ref="X1046:Y1046"/>
    <mergeCell ref="Z1046:AA1046"/>
    <mergeCell ref="AH1046:AI1046"/>
    <mergeCell ref="AJ1046:AK1046"/>
    <mergeCell ref="BV1046:BW1046"/>
    <mergeCell ref="BX1046:BY1046"/>
    <mergeCell ref="BV1049:BW1049"/>
    <mergeCell ref="BX1049:BY1049"/>
    <mergeCell ref="CF1046:CG1046"/>
    <mergeCell ref="CH1046:CI1046"/>
    <mergeCell ref="CF1049:CG1049"/>
    <mergeCell ref="CH1049:CI1049"/>
    <mergeCell ref="BB1025:BC1025"/>
    <mergeCell ref="BD1025:BE1025"/>
    <mergeCell ref="BL1025:BM1025"/>
    <mergeCell ref="BN1025:BO1025"/>
    <mergeCell ref="CP1022:CQ1022"/>
    <mergeCell ref="CR1022:CS1022"/>
    <mergeCell ref="N1025:O1025"/>
    <mergeCell ref="P1025:Q1025"/>
    <mergeCell ref="X1025:Y1025"/>
    <mergeCell ref="Z1025:AA1025"/>
    <mergeCell ref="AH1025:AI1025"/>
    <mergeCell ref="AJ1025:AK1025"/>
    <mergeCell ref="AR1025:AS1025"/>
    <mergeCell ref="AT1025:AU1025"/>
    <mergeCell ref="AR1022:AS1022"/>
    <mergeCell ref="AT1022:AU1022"/>
    <mergeCell ref="BB1022:BC1022"/>
    <mergeCell ref="BD1022:BE1022"/>
    <mergeCell ref="BL1022:BM1022"/>
    <mergeCell ref="BN1022:BO1022"/>
    <mergeCell ref="N1022:O1022"/>
    <mergeCell ref="P1022:Q1022"/>
    <mergeCell ref="X1022:Y1022"/>
    <mergeCell ref="Z1022:AA1022"/>
    <mergeCell ref="AH1022:AI1022"/>
    <mergeCell ref="AJ1022:AK1022"/>
    <mergeCell ref="BV1022:BW1022"/>
    <mergeCell ref="BX1022:BY1022"/>
    <mergeCell ref="BV1025:BW1025"/>
    <mergeCell ref="BX1025:BY1025"/>
    <mergeCell ref="BB1033:BC1033"/>
    <mergeCell ref="BD1033:BE1033"/>
    <mergeCell ref="BL1033:BM1033"/>
    <mergeCell ref="BN1033:BO1033"/>
    <mergeCell ref="CP1030:CQ1030"/>
    <mergeCell ref="CR1030:CS1030"/>
    <mergeCell ref="N1033:O1033"/>
    <mergeCell ref="P1033:Q1033"/>
    <mergeCell ref="X1033:Y1033"/>
    <mergeCell ref="Z1033:AA1033"/>
    <mergeCell ref="AH1033:AI1033"/>
    <mergeCell ref="AJ1033:AK1033"/>
    <mergeCell ref="AR1033:AS1033"/>
    <mergeCell ref="AT1033:AU1033"/>
    <mergeCell ref="AR1030:AS1030"/>
    <mergeCell ref="AT1030:AU1030"/>
    <mergeCell ref="BB1030:BC1030"/>
    <mergeCell ref="BD1030:BE1030"/>
    <mergeCell ref="BL1030:BM1030"/>
    <mergeCell ref="BN1030:BO1030"/>
    <mergeCell ref="N1030:O1030"/>
    <mergeCell ref="P1030:Q1030"/>
    <mergeCell ref="X1030:Y1030"/>
    <mergeCell ref="Z1030:AA1030"/>
    <mergeCell ref="AH1030:AI1030"/>
    <mergeCell ref="AJ1030:AK1030"/>
    <mergeCell ref="BV1030:BW1030"/>
    <mergeCell ref="BX1030:BY1030"/>
    <mergeCell ref="BV1033:BW1033"/>
    <mergeCell ref="BX1033:BY1033"/>
    <mergeCell ref="BB1009:BC1009"/>
    <mergeCell ref="BD1009:BE1009"/>
    <mergeCell ref="BL1009:BM1009"/>
    <mergeCell ref="BN1009:BO1009"/>
    <mergeCell ref="CP1006:CQ1006"/>
    <mergeCell ref="CR1006:CS1006"/>
    <mergeCell ref="N1009:O1009"/>
    <mergeCell ref="P1009:Q1009"/>
    <mergeCell ref="X1009:Y1009"/>
    <mergeCell ref="Z1009:AA1009"/>
    <mergeCell ref="AH1009:AI1009"/>
    <mergeCell ref="AJ1009:AK1009"/>
    <mergeCell ref="AR1009:AS1009"/>
    <mergeCell ref="AT1009:AU1009"/>
    <mergeCell ref="AR1006:AS1006"/>
    <mergeCell ref="AT1006:AU1006"/>
    <mergeCell ref="BB1006:BC1006"/>
    <mergeCell ref="BD1006:BE1006"/>
    <mergeCell ref="BL1006:BM1006"/>
    <mergeCell ref="BN1006:BO1006"/>
    <mergeCell ref="N1006:O1006"/>
    <mergeCell ref="P1006:Q1006"/>
    <mergeCell ref="X1006:Y1006"/>
    <mergeCell ref="Z1006:AA1006"/>
    <mergeCell ref="AH1006:AI1006"/>
    <mergeCell ref="AJ1006:AK1006"/>
    <mergeCell ref="BV1006:BW1006"/>
    <mergeCell ref="BX1006:BY1006"/>
    <mergeCell ref="BV1009:BW1009"/>
    <mergeCell ref="BX1009:BY1009"/>
    <mergeCell ref="BB1017:BC1017"/>
    <mergeCell ref="BD1017:BE1017"/>
    <mergeCell ref="BL1017:BM1017"/>
    <mergeCell ref="BN1017:BO1017"/>
    <mergeCell ref="CP1014:CQ1014"/>
    <mergeCell ref="CR1014:CS1014"/>
    <mergeCell ref="N1017:O1017"/>
    <mergeCell ref="P1017:Q1017"/>
    <mergeCell ref="X1017:Y1017"/>
    <mergeCell ref="Z1017:AA1017"/>
    <mergeCell ref="AH1017:AI1017"/>
    <mergeCell ref="AJ1017:AK1017"/>
    <mergeCell ref="AR1017:AS1017"/>
    <mergeCell ref="AT1017:AU1017"/>
    <mergeCell ref="AR1014:AS1014"/>
    <mergeCell ref="AT1014:AU1014"/>
    <mergeCell ref="BB1014:BC1014"/>
    <mergeCell ref="BD1014:BE1014"/>
    <mergeCell ref="BL1014:BM1014"/>
    <mergeCell ref="BN1014:BO1014"/>
    <mergeCell ref="N1014:O1014"/>
    <mergeCell ref="P1014:Q1014"/>
    <mergeCell ref="X1014:Y1014"/>
    <mergeCell ref="Z1014:AA1014"/>
    <mergeCell ref="AH1014:AI1014"/>
    <mergeCell ref="AJ1014:AK1014"/>
    <mergeCell ref="BV1014:BW1014"/>
    <mergeCell ref="BX1014:BY1014"/>
    <mergeCell ref="BV1017:BW1017"/>
    <mergeCell ref="BX1017:BY1017"/>
    <mergeCell ref="CF1006:CG1006"/>
    <mergeCell ref="CH1006:CI1006"/>
    <mergeCell ref="BB993:BC993"/>
    <mergeCell ref="BD993:BE993"/>
    <mergeCell ref="BL993:BM993"/>
    <mergeCell ref="BN993:BO993"/>
    <mergeCell ref="CP990:CQ990"/>
    <mergeCell ref="CR990:CS990"/>
    <mergeCell ref="N993:O993"/>
    <mergeCell ref="P993:Q993"/>
    <mergeCell ref="X993:Y993"/>
    <mergeCell ref="Z993:AA993"/>
    <mergeCell ref="AH993:AI993"/>
    <mergeCell ref="AJ993:AK993"/>
    <mergeCell ref="AR993:AS993"/>
    <mergeCell ref="AT993:AU993"/>
    <mergeCell ref="AR990:AS990"/>
    <mergeCell ref="AT990:AU990"/>
    <mergeCell ref="BB990:BC990"/>
    <mergeCell ref="BD990:BE990"/>
    <mergeCell ref="BL990:BM990"/>
    <mergeCell ref="BN990:BO990"/>
    <mergeCell ref="N990:O990"/>
    <mergeCell ref="P990:Q990"/>
    <mergeCell ref="X990:Y990"/>
    <mergeCell ref="Z990:AA990"/>
    <mergeCell ref="AH990:AI990"/>
    <mergeCell ref="AJ990:AK990"/>
    <mergeCell ref="BV990:BW990"/>
    <mergeCell ref="BX990:BY990"/>
    <mergeCell ref="BV993:BW993"/>
    <mergeCell ref="BX993:BY993"/>
    <mergeCell ref="BB1001:BC1001"/>
    <mergeCell ref="BD1001:BE1001"/>
    <mergeCell ref="BL1001:BM1001"/>
    <mergeCell ref="BN1001:BO1001"/>
    <mergeCell ref="CP998:CQ998"/>
    <mergeCell ref="CR998:CS998"/>
    <mergeCell ref="N1001:O1001"/>
    <mergeCell ref="P1001:Q1001"/>
    <mergeCell ref="X1001:Y1001"/>
    <mergeCell ref="Z1001:AA1001"/>
    <mergeCell ref="AH1001:AI1001"/>
    <mergeCell ref="AJ1001:AK1001"/>
    <mergeCell ref="AR1001:AS1001"/>
    <mergeCell ref="AT1001:AU1001"/>
    <mergeCell ref="AR998:AS998"/>
    <mergeCell ref="AT998:AU998"/>
    <mergeCell ref="BB998:BC998"/>
    <mergeCell ref="BD998:BE998"/>
    <mergeCell ref="BL998:BM998"/>
    <mergeCell ref="BN998:BO998"/>
    <mergeCell ref="N998:O998"/>
    <mergeCell ref="P998:Q998"/>
    <mergeCell ref="X998:Y998"/>
    <mergeCell ref="Z998:AA998"/>
    <mergeCell ref="AH998:AI998"/>
    <mergeCell ref="AJ998:AK998"/>
    <mergeCell ref="BV998:BW998"/>
    <mergeCell ref="BX998:BY998"/>
    <mergeCell ref="BV1001:BW1001"/>
    <mergeCell ref="BX1001:BY1001"/>
    <mergeCell ref="CF1001:CG1001"/>
    <mergeCell ref="CH1001:CI1001"/>
    <mergeCell ref="BB977:BC977"/>
    <mergeCell ref="BD977:BE977"/>
    <mergeCell ref="BL977:BM977"/>
    <mergeCell ref="BN977:BO977"/>
    <mergeCell ref="CP974:CQ974"/>
    <mergeCell ref="CR974:CS974"/>
    <mergeCell ref="N977:O977"/>
    <mergeCell ref="P977:Q977"/>
    <mergeCell ref="X977:Y977"/>
    <mergeCell ref="Z977:AA977"/>
    <mergeCell ref="AH977:AI977"/>
    <mergeCell ref="AJ977:AK977"/>
    <mergeCell ref="AR977:AS977"/>
    <mergeCell ref="AT977:AU977"/>
    <mergeCell ref="AR974:AS974"/>
    <mergeCell ref="AT974:AU974"/>
    <mergeCell ref="BB974:BC974"/>
    <mergeCell ref="BD974:BE974"/>
    <mergeCell ref="BL974:BM974"/>
    <mergeCell ref="BN974:BO974"/>
    <mergeCell ref="N974:O974"/>
    <mergeCell ref="P974:Q974"/>
    <mergeCell ref="X974:Y974"/>
    <mergeCell ref="Z974:AA974"/>
    <mergeCell ref="AH974:AI974"/>
    <mergeCell ref="AJ974:AK974"/>
    <mergeCell ref="BV974:BW974"/>
    <mergeCell ref="BX974:BY974"/>
    <mergeCell ref="BV977:BW977"/>
    <mergeCell ref="BX977:BY977"/>
    <mergeCell ref="BB985:BC985"/>
    <mergeCell ref="BD985:BE985"/>
    <mergeCell ref="BL985:BM985"/>
    <mergeCell ref="BN985:BO985"/>
    <mergeCell ref="CP982:CQ982"/>
    <mergeCell ref="CR982:CS982"/>
    <mergeCell ref="N985:O985"/>
    <mergeCell ref="P985:Q985"/>
    <mergeCell ref="X985:Y985"/>
    <mergeCell ref="Z985:AA985"/>
    <mergeCell ref="AH985:AI985"/>
    <mergeCell ref="AJ985:AK985"/>
    <mergeCell ref="AR985:AS985"/>
    <mergeCell ref="AT985:AU985"/>
    <mergeCell ref="AR982:AS982"/>
    <mergeCell ref="AT982:AU982"/>
    <mergeCell ref="BB982:BC982"/>
    <mergeCell ref="BD982:BE982"/>
    <mergeCell ref="BL982:BM982"/>
    <mergeCell ref="BN982:BO982"/>
    <mergeCell ref="N982:O982"/>
    <mergeCell ref="P982:Q982"/>
    <mergeCell ref="X982:Y982"/>
    <mergeCell ref="Z982:AA982"/>
    <mergeCell ref="AH982:AI982"/>
    <mergeCell ref="AJ982:AK982"/>
    <mergeCell ref="BV982:BW982"/>
    <mergeCell ref="BX982:BY982"/>
    <mergeCell ref="BV985:BW985"/>
    <mergeCell ref="BX985:BY985"/>
    <mergeCell ref="BB961:BC961"/>
    <mergeCell ref="BD961:BE961"/>
    <mergeCell ref="BL961:BM961"/>
    <mergeCell ref="BN961:BO961"/>
    <mergeCell ref="CP958:CQ958"/>
    <mergeCell ref="CR958:CS958"/>
    <mergeCell ref="N961:O961"/>
    <mergeCell ref="P961:Q961"/>
    <mergeCell ref="X961:Y961"/>
    <mergeCell ref="Z961:AA961"/>
    <mergeCell ref="AH961:AI961"/>
    <mergeCell ref="AJ961:AK961"/>
    <mergeCell ref="AR961:AS961"/>
    <mergeCell ref="AT961:AU961"/>
    <mergeCell ref="AR958:AS958"/>
    <mergeCell ref="AT958:AU958"/>
    <mergeCell ref="BB958:BC958"/>
    <mergeCell ref="BD958:BE958"/>
    <mergeCell ref="BL958:BM958"/>
    <mergeCell ref="BN958:BO958"/>
    <mergeCell ref="N958:O958"/>
    <mergeCell ref="P958:Q958"/>
    <mergeCell ref="X958:Y958"/>
    <mergeCell ref="Z958:AA958"/>
    <mergeCell ref="AH958:AI958"/>
    <mergeCell ref="AJ958:AK958"/>
    <mergeCell ref="BV958:BW958"/>
    <mergeCell ref="BX958:BY958"/>
    <mergeCell ref="BV961:BW961"/>
    <mergeCell ref="BX961:BY961"/>
    <mergeCell ref="BB969:BC969"/>
    <mergeCell ref="BD969:BE969"/>
    <mergeCell ref="BL969:BM969"/>
    <mergeCell ref="BN969:BO969"/>
    <mergeCell ref="CP966:CQ966"/>
    <mergeCell ref="CR966:CS966"/>
    <mergeCell ref="N969:O969"/>
    <mergeCell ref="P969:Q969"/>
    <mergeCell ref="X969:Y969"/>
    <mergeCell ref="Z969:AA969"/>
    <mergeCell ref="AH969:AI969"/>
    <mergeCell ref="AJ969:AK969"/>
    <mergeCell ref="AR969:AS969"/>
    <mergeCell ref="AT969:AU969"/>
    <mergeCell ref="AR966:AS966"/>
    <mergeCell ref="AT966:AU966"/>
    <mergeCell ref="BB966:BC966"/>
    <mergeCell ref="BD966:BE966"/>
    <mergeCell ref="BL966:BM966"/>
    <mergeCell ref="BN966:BO966"/>
    <mergeCell ref="N966:O966"/>
    <mergeCell ref="P966:Q966"/>
    <mergeCell ref="X966:Y966"/>
    <mergeCell ref="Z966:AA966"/>
    <mergeCell ref="AH966:AI966"/>
    <mergeCell ref="AJ966:AK966"/>
    <mergeCell ref="BV966:BW966"/>
    <mergeCell ref="BX966:BY966"/>
    <mergeCell ref="BV969:BW969"/>
    <mergeCell ref="BX969:BY969"/>
    <mergeCell ref="BB945:BC945"/>
    <mergeCell ref="BD945:BE945"/>
    <mergeCell ref="BL945:BM945"/>
    <mergeCell ref="BN945:BO945"/>
    <mergeCell ref="CP942:CQ942"/>
    <mergeCell ref="CR942:CS942"/>
    <mergeCell ref="N945:O945"/>
    <mergeCell ref="P945:Q945"/>
    <mergeCell ref="X945:Y945"/>
    <mergeCell ref="Z945:AA945"/>
    <mergeCell ref="AH945:AI945"/>
    <mergeCell ref="AJ945:AK945"/>
    <mergeCell ref="AR945:AS945"/>
    <mergeCell ref="AT945:AU945"/>
    <mergeCell ref="AR942:AS942"/>
    <mergeCell ref="AT942:AU942"/>
    <mergeCell ref="BB942:BC942"/>
    <mergeCell ref="BD942:BE942"/>
    <mergeCell ref="BL942:BM942"/>
    <mergeCell ref="BN942:BO942"/>
    <mergeCell ref="N942:O942"/>
    <mergeCell ref="P942:Q942"/>
    <mergeCell ref="X942:Y942"/>
    <mergeCell ref="Z942:AA942"/>
    <mergeCell ref="AH942:AI942"/>
    <mergeCell ref="AJ942:AK942"/>
    <mergeCell ref="BV942:BW942"/>
    <mergeCell ref="BX942:BY942"/>
    <mergeCell ref="BV945:BW945"/>
    <mergeCell ref="BX945:BY945"/>
    <mergeCell ref="BB953:BC953"/>
    <mergeCell ref="BD953:BE953"/>
    <mergeCell ref="BL953:BM953"/>
    <mergeCell ref="BN953:BO953"/>
    <mergeCell ref="CP950:CQ950"/>
    <mergeCell ref="CR950:CS950"/>
    <mergeCell ref="N953:O953"/>
    <mergeCell ref="P953:Q953"/>
    <mergeCell ref="X953:Y953"/>
    <mergeCell ref="Z953:AA953"/>
    <mergeCell ref="AH953:AI953"/>
    <mergeCell ref="AJ953:AK953"/>
    <mergeCell ref="AR953:AS953"/>
    <mergeCell ref="AT953:AU953"/>
    <mergeCell ref="AR950:AS950"/>
    <mergeCell ref="AT950:AU950"/>
    <mergeCell ref="BB950:BC950"/>
    <mergeCell ref="BD950:BE950"/>
    <mergeCell ref="BL950:BM950"/>
    <mergeCell ref="BN950:BO950"/>
    <mergeCell ref="N950:O950"/>
    <mergeCell ref="P950:Q950"/>
    <mergeCell ref="X950:Y950"/>
    <mergeCell ref="Z950:AA950"/>
    <mergeCell ref="AH950:AI950"/>
    <mergeCell ref="AJ950:AK950"/>
    <mergeCell ref="BV950:BW950"/>
    <mergeCell ref="BX950:BY950"/>
    <mergeCell ref="BV953:BW953"/>
    <mergeCell ref="BX953:BY953"/>
    <mergeCell ref="BB929:BC929"/>
    <mergeCell ref="BD929:BE929"/>
    <mergeCell ref="BL929:BM929"/>
    <mergeCell ref="BN929:BO929"/>
    <mergeCell ref="CP926:CQ926"/>
    <mergeCell ref="CR926:CS926"/>
    <mergeCell ref="N929:O929"/>
    <mergeCell ref="P929:Q929"/>
    <mergeCell ref="X929:Y929"/>
    <mergeCell ref="Z929:AA929"/>
    <mergeCell ref="AH929:AI929"/>
    <mergeCell ref="AJ929:AK929"/>
    <mergeCell ref="AR929:AS929"/>
    <mergeCell ref="AT929:AU929"/>
    <mergeCell ref="AR926:AS926"/>
    <mergeCell ref="AT926:AU926"/>
    <mergeCell ref="BB926:BC926"/>
    <mergeCell ref="BD926:BE926"/>
    <mergeCell ref="BL926:BM926"/>
    <mergeCell ref="BN926:BO926"/>
    <mergeCell ref="N926:O926"/>
    <mergeCell ref="P926:Q926"/>
    <mergeCell ref="X926:Y926"/>
    <mergeCell ref="Z926:AA926"/>
    <mergeCell ref="AH926:AI926"/>
    <mergeCell ref="AJ926:AK926"/>
    <mergeCell ref="BV926:BW926"/>
    <mergeCell ref="BX926:BY926"/>
    <mergeCell ref="BV929:BW929"/>
    <mergeCell ref="BX929:BY929"/>
    <mergeCell ref="BB937:BC937"/>
    <mergeCell ref="BD937:BE937"/>
    <mergeCell ref="BL937:BM937"/>
    <mergeCell ref="BN937:BO937"/>
    <mergeCell ref="CP934:CQ934"/>
    <mergeCell ref="CR934:CS934"/>
    <mergeCell ref="N937:O937"/>
    <mergeCell ref="P937:Q937"/>
    <mergeCell ref="X937:Y937"/>
    <mergeCell ref="Z937:AA937"/>
    <mergeCell ref="AH937:AI937"/>
    <mergeCell ref="AJ937:AK937"/>
    <mergeCell ref="AR937:AS937"/>
    <mergeCell ref="AT937:AU937"/>
    <mergeCell ref="AR934:AS934"/>
    <mergeCell ref="AT934:AU934"/>
    <mergeCell ref="BB934:BC934"/>
    <mergeCell ref="BD934:BE934"/>
    <mergeCell ref="BL934:BM934"/>
    <mergeCell ref="BN934:BO934"/>
    <mergeCell ref="N934:O934"/>
    <mergeCell ref="P934:Q934"/>
    <mergeCell ref="X934:Y934"/>
    <mergeCell ref="Z934:AA934"/>
    <mergeCell ref="AH934:AI934"/>
    <mergeCell ref="AJ934:AK934"/>
    <mergeCell ref="BV934:BW934"/>
    <mergeCell ref="BX934:BY934"/>
    <mergeCell ref="BV937:BW937"/>
    <mergeCell ref="BX937:BY937"/>
    <mergeCell ref="CF926:CG926"/>
    <mergeCell ref="CH926:CI926"/>
    <mergeCell ref="CF929:CG929"/>
    <mergeCell ref="CH929:CI929"/>
    <mergeCell ref="BB913:BC913"/>
    <mergeCell ref="BD913:BE913"/>
    <mergeCell ref="BL913:BM913"/>
    <mergeCell ref="BN913:BO913"/>
    <mergeCell ref="CP910:CQ910"/>
    <mergeCell ref="CR910:CS910"/>
    <mergeCell ref="N913:O913"/>
    <mergeCell ref="P913:Q913"/>
    <mergeCell ref="X913:Y913"/>
    <mergeCell ref="Z913:AA913"/>
    <mergeCell ref="AH913:AI913"/>
    <mergeCell ref="AJ913:AK913"/>
    <mergeCell ref="AR913:AS913"/>
    <mergeCell ref="AT913:AU913"/>
    <mergeCell ref="AR910:AS910"/>
    <mergeCell ref="AT910:AU910"/>
    <mergeCell ref="BB910:BC910"/>
    <mergeCell ref="BD910:BE910"/>
    <mergeCell ref="BL910:BM910"/>
    <mergeCell ref="BN910:BO910"/>
    <mergeCell ref="N910:O910"/>
    <mergeCell ref="P910:Q910"/>
    <mergeCell ref="X910:Y910"/>
    <mergeCell ref="Z910:AA910"/>
    <mergeCell ref="AH910:AI910"/>
    <mergeCell ref="AJ910:AK910"/>
    <mergeCell ref="BV910:BW910"/>
    <mergeCell ref="BX910:BY910"/>
    <mergeCell ref="BV913:BW913"/>
    <mergeCell ref="BX913:BY913"/>
    <mergeCell ref="BB921:BC921"/>
    <mergeCell ref="BD921:BE921"/>
    <mergeCell ref="BL921:BM921"/>
    <mergeCell ref="BN921:BO921"/>
    <mergeCell ref="CP918:CQ918"/>
    <mergeCell ref="CR918:CS918"/>
    <mergeCell ref="N921:O921"/>
    <mergeCell ref="P921:Q921"/>
    <mergeCell ref="X921:Y921"/>
    <mergeCell ref="Z921:AA921"/>
    <mergeCell ref="AH921:AI921"/>
    <mergeCell ref="AJ921:AK921"/>
    <mergeCell ref="AR921:AS921"/>
    <mergeCell ref="AT921:AU921"/>
    <mergeCell ref="AR918:AS918"/>
    <mergeCell ref="AT918:AU918"/>
    <mergeCell ref="BB918:BC918"/>
    <mergeCell ref="BD918:BE918"/>
    <mergeCell ref="BL918:BM918"/>
    <mergeCell ref="BN918:BO918"/>
    <mergeCell ref="N918:O918"/>
    <mergeCell ref="P918:Q918"/>
    <mergeCell ref="X918:Y918"/>
    <mergeCell ref="Z918:AA918"/>
    <mergeCell ref="AH918:AI918"/>
    <mergeCell ref="AJ918:AK918"/>
    <mergeCell ref="BV918:BW918"/>
    <mergeCell ref="BX918:BY918"/>
    <mergeCell ref="BV921:BW921"/>
    <mergeCell ref="BX921:BY921"/>
    <mergeCell ref="CF921:CG921"/>
    <mergeCell ref="CH921:CI921"/>
    <mergeCell ref="BG910:BH910"/>
    <mergeCell ref="BI910:BJ910"/>
    <mergeCell ref="BB897:BC897"/>
    <mergeCell ref="BD897:BE897"/>
    <mergeCell ref="BL897:BM897"/>
    <mergeCell ref="BN897:BO897"/>
    <mergeCell ref="CP894:CQ894"/>
    <mergeCell ref="CR894:CS894"/>
    <mergeCell ref="N897:O897"/>
    <mergeCell ref="P897:Q897"/>
    <mergeCell ref="X897:Y897"/>
    <mergeCell ref="Z897:AA897"/>
    <mergeCell ref="AH897:AI897"/>
    <mergeCell ref="AJ897:AK897"/>
    <mergeCell ref="AR897:AS897"/>
    <mergeCell ref="AT897:AU897"/>
    <mergeCell ref="AR894:AS894"/>
    <mergeCell ref="AT894:AU894"/>
    <mergeCell ref="BB894:BC894"/>
    <mergeCell ref="BD894:BE894"/>
    <mergeCell ref="BL894:BM894"/>
    <mergeCell ref="BN894:BO894"/>
    <mergeCell ref="N894:O894"/>
    <mergeCell ref="P894:Q894"/>
    <mergeCell ref="X894:Y894"/>
    <mergeCell ref="Z894:AA894"/>
    <mergeCell ref="AH894:AI894"/>
    <mergeCell ref="AJ894:AK894"/>
    <mergeCell ref="BV894:BW894"/>
    <mergeCell ref="BX894:BY894"/>
    <mergeCell ref="BV897:BW897"/>
    <mergeCell ref="BX897:BY897"/>
    <mergeCell ref="BB905:BC905"/>
    <mergeCell ref="BD905:BE905"/>
    <mergeCell ref="BL905:BM905"/>
    <mergeCell ref="BN905:BO905"/>
    <mergeCell ref="CP902:CQ902"/>
    <mergeCell ref="CR902:CS902"/>
    <mergeCell ref="N905:O905"/>
    <mergeCell ref="P905:Q905"/>
    <mergeCell ref="X905:Y905"/>
    <mergeCell ref="Z905:AA905"/>
    <mergeCell ref="AH905:AI905"/>
    <mergeCell ref="AJ905:AK905"/>
    <mergeCell ref="AR905:AS905"/>
    <mergeCell ref="AT905:AU905"/>
    <mergeCell ref="AR902:AS902"/>
    <mergeCell ref="AT902:AU902"/>
    <mergeCell ref="BB902:BC902"/>
    <mergeCell ref="BD902:BE902"/>
    <mergeCell ref="BL902:BM902"/>
    <mergeCell ref="BN902:BO902"/>
    <mergeCell ref="N902:O902"/>
    <mergeCell ref="P902:Q902"/>
    <mergeCell ref="X902:Y902"/>
    <mergeCell ref="Z902:AA902"/>
    <mergeCell ref="AH902:AI902"/>
    <mergeCell ref="AJ902:AK902"/>
    <mergeCell ref="BV902:BW902"/>
    <mergeCell ref="BX902:BY902"/>
    <mergeCell ref="BV905:BW905"/>
    <mergeCell ref="BX905:BY905"/>
    <mergeCell ref="BG902:BH902"/>
    <mergeCell ref="BI902:BJ902"/>
    <mergeCell ref="BB881:BC881"/>
    <mergeCell ref="BD881:BE881"/>
    <mergeCell ref="BL881:BM881"/>
    <mergeCell ref="BN881:BO881"/>
    <mergeCell ref="CP878:CQ878"/>
    <mergeCell ref="CR878:CS878"/>
    <mergeCell ref="N881:O881"/>
    <mergeCell ref="P881:Q881"/>
    <mergeCell ref="X881:Y881"/>
    <mergeCell ref="Z881:AA881"/>
    <mergeCell ref="AH881:AI881"/>
    <mergeCell ref="AJ881:AK881"/>
    <mergeCell ref="AR881:AS881"/>
    <mergeCell ref="AT881:AU881"/>
    <mergeCell ref="AR878:AS878"/>
    <mergeCell ref="AT878:AU878"/>
    <mergeCell ref="BB878:BC878"/>
    <mergeCell ref="BD878:BE878"/>
    <mergeCell ref="BL878:BM878"/>
    <mergeCell ref="BN878:BO878"/>
    <mergeCell ref="N878:O878"/>
    <mergeCell ref="P878:Q878"/>
    <mergeCell ref="X878:Y878"/>
    <mergeCell ref="Z878:AA878"/>
    <mergeCell ref="AH878:AI878"/>
    <mergeCell ref="AJ878:AK878"/>
    <mergeCell ref="BV878:BW878"/>
    <mergeCell ref="BX878:BY878"/>
    <mergeCell ref="BV881:BW881"/>
    <mergeCell ref="BX881:BY881"/>
    <mergeCell ref="BB889:BC889"/>
    <mergeCell ref="BD889:BE889"/>
    <mergeCell ref="BL889:BM889"/>
    <mergeCell ref="BN889:BO889"/>
    <mergeCell ref="CP886:CQ886"/>
    <mergeCell ref="CR886:CS886"/>
    <mergeCell ref="N889:O889"/>
    <mergeCell ref="P889:Q889"/>
    <mergeCell ref="X889:Y889"/>
    <mergeCell ref="Z889:AA889"/>
    <mergeCell ref="AH889:AI889"/>
    <mergeCell ref="AJ889:AK889"/>
    <mergeCell ref="AR889:AS889"/>
    <mergeCell ref="AT889:AU889"/>
    <mergeCell ref="AR886:AS886"/>
    <mergeCell ref="AT886:AU886"/>
    <mergeCell ref="BB886:BC886"/>
    <mergeCell ref="BD886:BE886"/>
    <mergeCell ref="BL886:BM886"/>
    <mergeCell ref="BN886:BO886"/>
    <mergeCell ref="N886:O886"/>
    <mergeCell ref="P886:Q886"/>
    <mergeCell ref="X886:Y886"/>
    <mergeCell ref="Z886:AA886"/>
    <mergeCell ref="AH886:AI886"/>
    <mergeCell ref="AJ886:AK886"/>
    <mergeCell ref="BV886:BW886"/>
    <mergeCell ref="BX886:BY886"/>
    <mergeCell ref="BV889:BW889"/>
    <mergeCell ref="BX889:BY889"/>
    <mergeCell ref="BB865:BC865"/>
    <mergeCell ref="BD865:BE865"/>
    <mergeCell ref="BL865:BM865"/>
    <mergeCell ref="BN865:BO865"/>
    <mergeCell ref="CP862:CQ862"/>
    <mergeCell ref="CR862:CS862"/>
    <mergeCell ref="N865:O865"/>
    <mergeCell ref="P865:Q865"/>
    <mergeCell ref="X865:Y865"/>
    <mergeCell ref="Z865:AA865"/>
    <mergeCell ref="AH865:AI865"/>
    <mergeCell ref="AJ865:AK865"/>
    <mergeCell ref="AR865:AS865"/>
    <mergeCell ref="AT865:AU865"/>
    <mergeCell ref="AR862:AS862"/>
    <mergeCell ref="AT862:AU862"/>
    <mergeCell ref="BB862:BC862"/>
    <mergeCell ref="BD862:BE862"/>
    <mergeCell ref="BL862:BM862"/>
    <mergeCell ref="BN862:BO862"/>
    <mergeCell ref="N862:O862"/>
    <mergeCell ref="P862:Q862"/>
    <mergeCell ref="X862:Y862"/>
    <mergeCell ref="Z862:AA862"/>
    <mergeCell ref="AH862:AI862"/>
    <mergeCell ref="AJ862:AK862"/>
    <mergeCell ref="BV862:BW862"/>
    <mergeCell ref="BX862:BY862"/>
    <mergeCell ref="BV865:BW865"/>
    <mergeCell ref="BX865:BY865"/>
    <mergeCell ref="BB873:BC873"/>
    <mergeCell ref="BD873:BE873"/>
    <mergeCell ref="BL873:BM873"/>
    <mergeCell ref="BN873:BO873"/>
    <mergeCell ref="CP870:CQ870"/>
    <mergeCell ref="CR870:CS870"/>
    <mergeCell ref="N873:O873"/>
    <mergeCell ref="P873:Q873"/>
    <mergeCell ref="X873:Y873"/>
    <mergeCell ref="Z873:AA873"/>
    <mergeCell ref="AH873:AI873"/>
    <mergeCell ref="AJ873:AK873"/>
    <mergeCell ref="AR873:AS873"/>
    <mergeCell ref="AT873:AU873"/>
    <mergeCell ref="AR870:AS870"/>
    <mergeCell ref="AT870:AU870"/>
    <mergeCell ref="BB870:BC870"/>
    <mergeCell ref="BD870:BE870"/>
    <mergeCell ref="BL870:BM870"/>
    <mergeCell ref="BN870:BO870"/>
    <mergeCell ref="N870:O870"/>
    <mergeCell ref="P870:Q870"/>
    <mergeCell ref="X870:Y870"/>
    <mergeCell ref="Z870:AA870"/>
    <mergeCell ref="AH870:AI870"/>
    <mergeCell ref="AJ870:AK870"/>
    <mergeCell ref="BV870:BW870"/>
    <mergeCell ref="BX870:BY870"/>
    <mergeCell ref="BV873:BW873"/>
    <mergeCell ref="BX873:BY873"/>
    <mergeCell ref="BB849:BC849"/>
    <mergeCell ref="BD849:BE849"/>
    <mergeCell ref="BL849:BM849"/>
    <mergeCell ref="BN849:BO849"/>
    <mergeCell ref="CP846:CQ846"/>
    <mergeCell ref="CR846:CS846"/>
    <mergeCell ref="N849:O849"/>
    <mergeCell ref="P849:Q849"/>
    <mergeCell ref="X849:Y849"/>
    <mergeCell ref="Z849:AA849"/>
    <mergeCell ref="AH849:AI849"/>
    <mergeCell ref="AJ849:AK849"/>
    <mergeCell ref="AR849:AS849"/>
    <mergeCell ref="AT849:AU849"/>
    <mergeCell ref="AR846:AS846"/>
    <mergeCell ref="AT846:AU846"/>
    <mergeCell ref="BB846:BC846"/>
    <mergeCell ref="BD846:BE846"/>
    <mergeCell ref="BL846:BM846"/>
    <mergeCell ref="BN846:BO846"/>
    <mergeCell ref="N846:O846"/>
    <mergeCell ref="P846:Q846"/>
    <mergeCell ref="X846:Y846"/>
    <mergeCell ref="Z846:AA846"/>
    <mergeCell ref="AH846:AI846"/>
    <mergeCell ref="AJ846:AK846"/>
    <mergeCell ref="BV846:BW846"/>
    <mergeCell ref="BX846:BY846"/>
    <mergeCell ref="BV849:BW849"/>
    <mergeCell ref="BX849:BY849"/>
    <mergeCell ref="BB857:BC857"/>
    <mergeCell ref="BD857:BE857"/>
    <mergeCell ref="BL857:BM857"/>
    <mergeCell ref="BN857:BO857"/>
    <mergeCell ref="CP854:CQ854"/>
    <mergeCell ref="CR854:CS854"/>
    <mergeCell ref="N857:O857"/>
    <mergeCell ref="P857:Q857"/>
    <mergeCell ref="X857:Y857"/>
    <mergeCell ref="Z857:AA857"/>
    <mergeCell ref="AH857:AI857"/>
    <mergeCell ref="AJ857:AK857"/>
    <mergeCell ref="AR857:AS857"/>
    <mergeCell ref="AT857:AU857"/>
    <mergeCell ref="AR854:AS854"/>
    <mergeCell ref="AT854:AU854"/>
    <mergeCell ref="BB854:BC854"/>
    <mergeCell ref="BD854:BE854"/>
    <mergeCell ref="BL854:BM854"/>
    <mergeCell ref="BN854:BO854"/>
    <mergeCell ref="N854:O854"/>
    <mergeCell ref="P854:Q854"/>
    <mergeCell ref="X854:Y854"/>
    <mergeCell ref="Z854:AA854"/>
    <mergeCell ref="AH854:AI854"/>
    <mergeCell ref="AJ854:AK854"/>
    <mergeCell ref="BV854:BW854"/>
    <mergeCell ref="BX854:BY854"/>
    <mergeCell ref="BV857:BW857"/>
    <mergeCell ref="BX857:BY857"/>
    <mergeCell ref="CF846:CG846"/>
    <mergeCell ref="CH846:CI846"/>
    <mergeCell ref="CF849:CG849"/>
    <mergeCell ref="CH849:CI849"/>
    <mergeCell ref="BB833:BC833"/>
    <mergeCell ref="BD833:BE833"/>
    <mergeCell ref="BL833:BM833"/>
    <mergeCell ref="BN833:BO833"/>
    <mergeCell ref="CP830:CQ830"/>
    <mergeCell ref="CR830:CS830"/>
    <mergeCell ref="N833:O833"/>
    <mergeCell ref="P833:Q833"/>
    <mergeCell ref="X833:Y833"/>
    <mergeCell ref="Z833:AA833"/>
    <mergeCell ref="AH833:AI833"/>
    <mergeCell ref="AJ833:AK833"/>
    <mergeCell ref="AR833:AS833"/>
    <mergeCell ref="AT833:AU833"/>
    <mergeCell ref="AR830:AS830"/>
    <mergeCell ref="AT830:AU830"/>
    <mergeCell ref="BB830:BC830"/>
    <mergeCell ref="BD830:BE830"/>
    <mergeCell ref="BL830:BM830"/>
    <mergeCell ref="BN830:BO830"/>
    <mergeCell ref="N830:O830"/>
    <mergeCell ref="P830:Q830"/>
    <mergeCell ref="X830:Y830"/>
    <mergeCell ref="Z830:AA830"/>
    <mergeCell ref="AH830:AI830"/>
    <mergeCell ref="AJ830:AK830"/>
    <mergeCell ref="BV830:BW830"/>
    <mergeCell ref="BX830:BY830"/>
    <mergeCell ref="BV833:BW833"/>
    <mergeCell ref="BX833:BY833"/>
    <mergeCell ref="BB841:BC841"/>
    <mergeCell ref="BD841:BE841"/>
    <mergeCell ref="BL841:BM841"/>
    <mergeCell ref="BN841:BO841"/>
    <mergeCell ref="CP838:CQ838"/>
    <mergeCell ref="CR838:CS838"/>
    <mergeCell ref="N841:O841"/>
    <mergeCell ref="P841:Q841"/>
    <mergeCell ref="X841:Y841"/>
    <mergeCell ref="Z841:AA841"/>
    <mergeCell ref="AH841:AI841"/>
    <mergeCell ref="AJ841:AK841"/>
    <mergeCell ref="AR841:AS841"/>
    <mergeCell ref="AT841:AU841"/>
    <mergeCell ref="AR838:AS838"/>
    <mergeCell ref="AT838:AU838"/>
    <mergeCell ref="BB838:BC838"/>
    <mergeCell ref="BD838:BE838"/>
    <mergeCell ref="BL838:BM838"/>
    <mergeCell ref="BN838:BO838"/>
    <mergeCell ref="N838:O838"/>
    <mergeCell ref="P838:Q838"/>
    <mergeCell ref="X838:Y838"/>
    <mergeCell ref="Z838:AA838"/>
    <mergeCell ref="AH838:AI838"/>
    <mergeCell ref="AJ838:AK838"/>
    <mergeCell ref="BV838:BW838"/>
    <mergeCell ref="BX838:BY838"/>
    <mergeCell ref="BV841:BW841"/>
    <mergeCell ref="BX841:BY841"/>
    <mergeCell ref="CF841:CG841"/>
    <mergeCell ref="CH841:CI841"/>
    <mergeCell ref="BB817:BC817"/>
    <mergeCell ref="BD817:BE817"/>
    <mergeCell ref="BL817:BM817"/>
    <mergeCell ref="BN817:BO817"/>
    <mergeCell ref="CP814:CQ814"/>
    <mergeCell ref="CR814:CS814"/>
    <mergeCell ref="N817:O817"/>
    <mergeCell ref="P817:Q817"/>
    <mergeCell ref="X817:Y817"/>
    <mergeCell ref="Z817:AA817"/>
    <mergeCell ref="AH817:AI817"/>
    <mergeCell ref="AJ817:AK817"/>
    <mergeCell ref="AR817:AS817"/>
    <mergeCell ref="AT817:AU817"/>
    <mergeCell ref="AR814:AS814"/>
    <mergeCell ref="AT814:AU814"/>
    <mergeCell ref="BB814:BC814"/>
    <mergeCell ref="BD814:BE814"/>
    <mergeCell ref="BL814:BM814"/>
    <mergeCell ref="BN814:BO814"/>
    <mergeCell ref="N814:O814"/>
    <mergeCell ref="P814:Q814"/>
    <mergeCell ref="X814:Y814"/>
    <mergeCell ref="Z814:AA814"/>
    <mergeCell ref="AH814:AI814"/>
    <mergeCell ref="AJ814:AK814"/>
    <mergeCell ref="BV814:BW814"/>
    <mergeCell ref="BX814:BY814"/>
    <mergeCell ref="BV817:BW817"/>
    <mergeCell ref="BX817:BY817"/>
    <mergeCell ref="BB825:BC825"/>
    <mergeCell ref="BD825:BE825"/>
    <mergeCell ref="BL825:BM825"/>
    <mergeCell ref="BN825:BO825"/>
    <mergeCell ref="CP822:CQ822"/>
    <mergeCell ref="CR822:CS822"/>
    <mergeCell ref="N825:O825"/>
    <mergeCell ref="P825:Q825"/>
    <mergeCell ref="X825:Y825"/>
    <mergeCell ref="Z825:AA825"/>
    <mergeCell ref="AH825:AI825"/>
    <mergeCell ref="AJ825:AK825"/>
    <mergeCell ref="AR825:AS825"/>
    <mergeCell ref="AT825:AU825"/>
    <mergeCell ref="AR822:AS822"/>
    <mergeCell ref="AT822:AU822"/>
    <mergeCell ref="BB822:BC822"/>
    <mergeCell ref="BD822:BE822"/>
    <mergeCell ref="BL822:BM822"/>
    <mergeCell ref="BN822:BO822"/>
    <mergeCell ref="N822:O822"/>
    <mergeCell ref="P822:Q822"/>
    <mergeCell ref="X822:Y822"/>
    <mergeCell ref="Z822:AA822"/>
    <mergeCell ref="AH822:AI822"/>
    <mergeCell ref="AJ822:AK822"/>
    <mergeCell ref="BV822:BW822"/>
    <mergeCell ref="BX822:BY822"/>
    <mergeCell ref="BV825:BW825"/>
    <mergeCell ref="BX825:BY825"/>
    <mergeCell ref="BB801:BC801"/>
    <mergeCell ref="BD801:BE801"/>
    <mergeCell ref="BL801:BM801"/>
    <mergeCell ref="BN801:BO801"/>
    <mergeCell ref="CP798:CQ798"/>
    <mergeCell ref="CR798:CS798"/>
    <mergeCell ref="N801:O801"/>
    <mergeCell ref="P801:Q801"/>
    <mergeCell ref="X801:Y801"/>
    <mergeCell ref="Z801:AA801"/>
    <mergeCell ref="AH801:AI801"/>
    <mergeCell ref="AJ801:AK801"/>
    <mergeCell ref="AR801:AS801"/>
    <mergeCell ref="AT801:AU801"/>
    <mergeCell ref="AR798:AS798"/>
    <mergeCell ref="AT798:AU798"/>
    <mergeCell ref="BB798:BC798"/>
    <mergeCell ref="BD798:BE798"/>
    <mergeCell ref="BL798:BM798"/>
    <mergeCell ref="BN798:BO798"/>
    <mergeCell ref="N798:O798"/>
    <mergeCell ref="P798:Q798"/>
    <mergeCell ref="X798:Y798"/>
    <mergeCell ref="Z798:AA798"/>
    <mergeCell ref="AH798:AI798"/>
    <mergeCell ref="AJ798:AK798"/>
    <mergeCell ref="BV798:BW798"/>
    <mergeCell ref="BX798:BY798"/>
    <mergeCell ref="BV801:BW801"/>
    <mergeCell ref="BX801:BY801"/>
    <mergeCell ref="BB809:BC809"/>
    <mergeCell ref="BD809:BE809"/>
    <mergeCell ref="BL809:BM809"/>
    <mergeCell ref="BN809:BO809"/>
    <mergeCell ref="CP806:CQ806"/>
    <mergeCell ref="CR806:CS806"/>
    <mergeCell ref="N809:O809"/>
    <mergeCell ref="P809:Q809"/>
    <mergeCell ref="X809:Y809"/>
    <mergeCell ref="Z809:AA809"/>
    <mergeCell ref="AH809:AI809"/>
    <mergeCell ref="AJ809:AK809"/>
    <mergeCell ref="AR809:AS809"/>
    <mergeCell ref="AT809:AU809"/>
    <mergeCell ref="AR806:AS806"/>
    <mergeCell ref="AT806:AU806"/>
    <mergeCell ref="BB806:BC806"/>
    <mergeCell ref="BD806:BE806"/>
    <mergeCell ref="BL806:BM806"/>
    <mergeCell ref="BN806:BO806"/>
    <mergeCell ref="N806:O806"/>
    <mergeCell ref="P806:Q806"/>
    <mergeCell ref="X806:Y806"/>
    <mergeCell ref="Z806:AA806"/>
    <mergeCell ref="AH806:AI806"/>
    <mergeCell ref="AJ806:AK806"/>
    <mergeCell ref="BV806:BW806"/>
    <mergeCell ref="BX806:BY806"/>
    <mergeCell ref="BV809:BW809"/>
    <mergeCell ref="BX809:BY809"/>
    <mergeCell ref="BB785:BC785"/>
    <mergeCell ref="BD785:BE785"/>
    <mergeCell ref="BL785:BM785"/>
    <mergeCell ref="BN785:BO785"/>
    <mergeCell ref="CP782:CQ782"/>
    <mergeCell ref="CR782:CS782"/>
    <mergeCell ref="N785:O785"/>
    <mergeCell ref="P785:Q785"/>
    <mergeCell ref="X785:Y785"/>
    <mergeCell ref="Z785:AA785"/>
    <mergeCell ref="AH785:AI785"/>
    <mergeCell ref="AJ785:AK785"/>
    <mergeCell ref="AR785:AS785"/>
    <mergeCell ref="AT785:AU785"/>
    <mergeCell ref="AR782:AS782"/>
    <mergeCell ref="AT782:AU782"/>
    <mergeCell ref="BB782:BC782"/>
    <mergeCell ref="BD782:BE782"/>
    <mergeCell ref="BL782:BM782"/>
    <mergeCell ref="BN782:BO782"/>
    <mergeCell ref="N782:O782"/>
    <mergeCell ref="P782:Q782"/>
    <mergeCell ref="X782:Y782"/>
    <mergeCell ref="Z782:AA782"/>
    <mergeCell ref="AH782:AI782"/>
    <mergeCell ref="AJ782:AK782"/>
    <mergeCell ref="BV782:BW782"/>
    <mergeCell ref="BX782:BY782"/>
    <mergeCell ref="BV785:BW785"/>
    <mergeCell ref="BX785:BY785"/>
    <mergeCell ref="BB793:BC793"/>
    <mergeCell ref="BD793:BE793"/>
    <mergeCell ref="BL793:BM793"/>
    <mergeCell ref="BN793:BO793"/>
    <mergeCell ref="CP790:CQ790"/>
    <mergeCell ref="CR790:CS790"/>
    <mergeCell ref="N793:O793"/>
    <mergeCell ref="P793:Q793"/>
    <mergeCell ref="X793:Y793"/>
    <mergeCell ref="Z793:AA793"/>
    <mergeCell ref="AH793:AI793"/>
    <mergeCell ref="AJ793:AK793"/>
    <mergeCell ref="AR793:AS793"/>
    <mergeCell ref="AT793:AU793"/>
    <mergeCell ref="AR790:AS790"/>
    <mergeCell ref="AT790:AU790"/>
    <mergeCell ref="BB790:BC790"/>
    <mergeCell ref="BD790:BE790"/>
    <mergeCell ref="BL790:BM790"/>
    <mergeCell ref="BN790:BO790"/>
    <mergeCell ref="N790:O790"/>
    <mergeCell ref="P790:Q790"/>
    <mergeCell ref="X790:Y790"/>
    <mergeCell ref="Z790:AA790"/>
    <mergeCell ref="AH790:AI790"/>
    <mergeCell ref="AJ790:AK790"/>
    <mergeCell ref="BV790:BW790"/>
    <mergeCell ref="BX790:BY790"/>
    <mergeCell ref="BV793:BW793"/>
    <mergeCell ref="BX793:BY793"/>
    <mergeCell ref="BB769:BC769"/>
    <mergeCell ref="BD769:BE769"/>
    <mergeCell ref="BL769:BM769"/>
    <mergeCell ref="BN769:BO769"/>
    <mergeCell ref="CP766:CQ766"/>
    <mergeCell ref="CR766:CS766"/>
    <mergeCell ref="N769:O769"/>
    <mergeCell ref="P769:Q769"/>
    <mergeCell ref="X769:Y769"/>
    <mergeCell ref="Z769:AA769"/>
    <mergeCell ref="AH769:AI769"/>
    <mergeCell ref="AJ769:AK769"/>
    <mergeCell ref="AR769:AS769"/>
    <mergeCell ref="AT769:AU769"/>
    <mergeCell ref="AR766:AS766"/>
    <mergeCell ref="AT766:AU766"/>
    <mergeCell ref="BB766:BC766"/>
    <mergeCell ref="BD766:BE766"/>
    <mergeCell ref="BL766:BM766"/>
    <mergeCell ref="BN766:BO766"/>
    <mergeCell ref="N766:O766"/>
    <mergeCell ref="P766:Q766"/>
    <mergeCell ref="X766:Y766"/>
    <mergeCell ref="Z766:AA766"/>
    <mergeCell ref="AH766:AI766"/>
    <mergeCell ref="AJ766:AK766"/>
    <mergeCell ref="BV766:BW766"/>
    <mergeCell ref="BX766:BY766"/>
    <mergeCell ref="BV769:BW769"/>
    <mergeCell ref="BX769:BY769"/>
    <mergeCell ref="BB777:BC777"/>
    <mergeCell ref="BD777:BE777"/>
    <mergeCell ref="BL777:BM777"/>
    <mergeCell ref="BN777:BO777"/>
    <mergeCell ref="CP774:CQ774"/>
    <mergeCell ref="CR774:CS774"/>
    <mergeCell ref="N777:O777"/>
    <mergeCell ref="P777:Q777"/>
    <mergeCell ref="X777:Y777"/>
    <mergeCell ref="Z777:AA777"/>
    <mergeCell ref="AH777:AI777"/>
    <mergeCell ref="AJ777:AK777"/>
    <mergeCell ref="AR777:AS777"/>
    <mergeCell ref="AT777:AU777"/>
    <mergeCell ref="AR774:AS774"/>
    <mergeCell ref="AT774:AU774"/>
    <mergeCell ref="BB774:BC774"/>
    <mergeCell ref="BD774:BE774"/>
    <mergeCell ref="BL774:BM774"/>
    <mergeCell ref="BN774:BO774"/>
    <mergeCell ref="N774:O774"/>
    <mergeCell ref="P774:Q774"/>
    <mergeCell ref="X774:Y774"/>
    <mergeCell ref="Z774:AA774"/>
    <mergeCell ref="AH774:AI774"/>
    <mergeCell ref="AJ774:AK774"/>
    <mergeCell ref="BV774:BW774"/>
    <mergeCell ref="BX774:BY774"/>
    <mergeCell ref="BV777:BW777"/>
    <mergeCell ref="BX777:BY777"/>
    <mergeCell ref="CF766:CG766"/>
    <mergeCell ref="CH766:CI766"/>
    <mergeCell ref="CF769:CG769"/>
    <mergeCell ref="CH769:CI769"/>
    <mergeCell ref="BB753:BC753"/>
    <mergeCell ref="BD753:BE753"/>
    <mergeCell ref="BL753:BM753"/>
    <mergeCell ref="BN753:BO753"/>
    <mergeCell ref="CP750:CQ750"/>
    <mergeCell ref="CR750:CS750"/>
    <mergeCell ref="N753:O753"/>
    <mergeCell ref="P753:Q753"/>
    <mergeCell ref="X753:Y753"/>
    <mergeCell ref="Z753:AA753"/>
    <mergeCell ref="AH753:AI753"/>
    <mergeCell ref="AJ753:AK753"/>
    <mergeCell ref="AR753:AS753"/>
    <mergeCell ref="AT753:AU753"/>
    <mergeCell ref="AR750:AS750"/>
    <mergeCell ref="AT750:AU750"/>
    <mergeCell ref="BB750:BC750"/>
    <mergeCell ref="BD750:BE750"/>
    <mergeCell ref="BL750:BM750"/>
    <mergeCell ref="BN750:BO750"/>
    <mergeCell ref="N750:O750"/>
    <mergeCell ref="P750:Q750"/>
    <mergeCell ref="X750:Y750"/>
    <mergeCell ref="Z750:AA750"/>
    <mergeCell ref="AH750:AI750"/>
    <mergeCell ref="AJ750:AK750"/>
    <mergeCell ref="BV750:BW750"/>
    <mergeCell ref="BX750:BY750"/>
    <mergeCell ref="BV753:BW753"/>
    <mergeCell ref="BX753:BY753"/>
    <mergeCell ref="BB761:BC761"/>
    <mergeCell ref="BD761:BE761"/>
    <mergeCell ref="BL761:BM761"/>
    <mergeCell ref="BN761:BO761"/>
    <mergeCell ref="CP758:CQ758"/>
    <mergeCell ref="CR758:CS758"/>
    <mergeCell ref="N761:O761"/>
    <mergeCell ref="P761:Q761"/>
    <mergeCell ref="X761:Y761"/>
    <mergeCell ref="Z761:AA761"/>
    <mergeCell ref="AH761:AI761"/>
    <mergeCell ref="AJ761:AK761"/>
    <mergeCell ref="AR761:AS761"/>
    <mergeCell ref="AT761:AU761"/>
    <mergeCell ref="AR758:AS758"/>
    <mergeCell ref="AT758:AU758"/>
    <mergeCell ref="BB758:BC758"/>
    <mergeCell ref="BD758:BE758"/>
    <mergeCell ref="BL758:BM758"/>
    <mergeCell ref="BN758:BO758"/>
    <mergeCell ref="N758:O758"/>
    <mergeCell ref="P758:Q758"/>
    <mergeCell ref="X758:Y758"/>
    <mergeCell ref="Z758:AA758"/>
    <mergeCell ref="AH758:AI758"/>
    <mergeCell ref="AJ758:AK758"/>
    <mergeCell ref="BV758:BW758"/>
    <mergeCell ref="BX758:BY758"/>
    <mergeCell ref="BV761:BW761"/>
    <mergeCell ref="BX761:BY761"/>
    <mergeCell ref="CF758:CG758"/>
    <mergeCell ref="CH758:CI758"/>
    <mergeCell ref="CF761:CG761"/>
    <mergeCell ref="CH761:CI761"/>
    <mergeCell ref="BB737:BC737"/>
    <mergeCell ref="BD737:BE737"/>
    <mergeCell ref="BL737:BM737"/>
    <mergeCell ref="BN737:BO737"/>
    <mergeCell ref="CP734:CQ734"/>
    <mergeCell ref="CR734:CS734"/>
    <mergeCell ref="N737:O737"/>
    <mergeCell ref="P737:Q737"/>
    <mergeCell ref="X737:Y737"/>
    <mergeCell ref="Z737:AA737"/>
    <mergeCell ref="AH737:AI737"/>
    <mergeCell ref="AJ737:AK737"/>
    <mergeCell ref="AR737:AS737"/>
    <mergeCell ref="AT737:AU737"/>
    <mergeCell ref="AR734:AS734"/>
    <mergeCell ref="AT734:AU734"/>
    <mergeCell ref="BB734:BC734"/>
    <mergeCell ref="BD734:BE734"/>
    <mergeCell ref="BL734:BM734"/>
    <mergeCell ref="BN734:BO734"/>
    <mergeCell ref="N734:O734"/>
    <mergeCell ref="P734:Q734"/>
    <mergeCell ref="X734:Y734"/>
    <mergeCell ref="Z734:AA734"/>
    <mergeCell ref="AH734:AI734"/>
    <mergeCell ref="AJ734:AK734"/>
    <mergeCell ref="BV734:BW734"/>
    <mergeCell ref="BX734:BY734"/>
    <mergeCell ref="BV737:BW737"/>
    <mergeCell ref="BX737:BY737"/>
    <mergeCell ref="BB745:BC745"/>
    <mergeCell ref="BD745:BE745"/>
    <mergeCell ref="BL745:BM745"/>
    <mergeCell ref="BN745:BO745"/>
    <mergeCell ref="CP742:CQ742"/>
    <mergeCell ref="CR742:CS742"/>
    <mergeCell ref="N745:O745"/>
    <mergeCell ref="P745:Q745"/>
    <mergeCell ref="X745:Y745"/>
    <mergeCell ref="Z745:AA745"/>
    <mergeCell ref="AH745:AI745"/>
    <mergeCell ref="AJ745:AK745"/>
    <mergeCell ref="AR745:AS745"/>
    <mergeCell ref="AT745:AU745"/>
    <mergeCell ref="AR742:AS742"/>
    <mergeCell ref="AT742:AU742"/>
    <mergeCell ref="BB742:BC742"/>
    <mergeCell ref="BD742:BE742"/>
    <mergeCell ref="BL742:BM742"/>
    <mergeCell ref="BN742:BO742"/>
    <mergeCell ref="N742:O742"/>
    <mergeCell ref="P742:Q742"/>
    <mergeCell ref="X742:Y742"/>
    <mergeCell ref="Z742:AA742"/>
    <mergeCell ref="AH742:AI742"/>
    <mergeCell ref="AJ742:AK742"/>
    <mergeCell ref="BV742:BW742"/>
    <mergeCell ref="BX742:BY742"/>
    <mergeCell ref="BV745:BW745"/>
    <mergeCell ref="BX745:BY745"/>
    <mergeCell ref="BB721:BC721"/>
    <mergeCell ref="BD721:BE721"/>
    <mergeCell ref="BL721:BM721"/>
    <mergeCell ref="BN721:BO721"/>
    <mergeCell ref="CP718:CQ718"/>
    <mergeCell ref="CR718:CS718"/>
    <mergeCell ref="N721:O721"/>
    <mergeCell ref="P721:Q721"/>
    <mergeCell ref="X721:Y721"/>
    <mergeCell ref="Z721:AA721"/>
    <mergeCell ref="AH721:AI721"/>
    <mergeCell ref="AJ721:AK721"/>
    <mergeCell ref="AR721:AS721"/>
    <mergeCell ref="AT721:AU721"/>
    <mergeCell ref="AR718:AS718"/>
    <mergeCell ref="AT718:AU718"/>
    <mergeCell ref="BB718:BC718"/>
    <mergeCell ref="BD718:BE718"/>
    <mergeCell ref="BL718:BM718"/>
    <mergeCell ref="BN718:BO718"/>
    <mergeCell ref="N718:O718"/>
    <mergeCell ref="P718:Q718"/>
    <mergeCell ref="X718:Y718"/>
    <mergeCell ref="Z718:AA718"/>
    <mergeCell ref="AH718:AI718"/>
    <mergeCell ref="AJ718:AK718"/>
    <mergeCell ref="BV718:BW718"/>
    <mergeCell ref="BX718:BY718"/>
    <mergeCell ref="BV721:BW721"/>
    <mergeCell ref="BX721:BY721"/>
    <mergeCell ref="BB729:BC729"/>
    <mergeCell ref="BD729:BE729"/>
    <mergeCell ref="BL729:BM729"/>
    <mergeCell ref="BN729:BO729"/>
    <mergeCell ref="CP726:CQ726"/>
    <mergeCell ref="CR726:CS726"/>
    <mergeCell ref="N729:O729"/>
    <mergeCell ref="P729:Q729"/>
    <mergeCell ref="X729:Y729"/>
    <mergeCell ref="Z729:AA729"/>
    <mergeCell ref="AH729:AI729"/>
    <mergeCell ref="AJ729:AK729"/>
    <mergeCell ref="AR729:AS729"/>
    <mergeCell ref="AT729:AU729"/>
    <mergeCell ref="AR726:AS726"/>
    <mergeCell ref="AT726:AU726"/>
    <mergeCell ref="BB726:BC726"/>
    <mergeCell ref="BD726:BE726"/>
    <mergeCell ref="BL726:BM726"/>
    <mergeCell ref="BN726:BO726"/>
    <mergeCell ref="N726:O726"/>
    <mergeCell ref="P726:Q726"/>
    <mergeCell ref="X726:Y726"/>
    <mergeCell ref="Z726:AA726"/>
    <mergeCell ref="AH726:AI726"/>
    <mergeCell ref="AJ726:AK726"/>
    <mergeCell ref="BV726:BW726"/>
    <mergeCell ref="BX726:BY726"/>
    <mergeCell ref="BV729:BW729"/>
    <mergeCell ref="BX729:BY729"/>
    <mergeCell ref="CF718:CG718"/>
    <mergeCell ref="CH718:CI718"/>
    <mergeCell ref="BB705:BC705"/>
    <mergeCell ref="BD705:BE705"/>
    <mergeCell ref="BL705:BM705"/>
    <mergeCell ref="BN705:BO705"/>
    <mergeCell ref="CP702:CQ702"/>
    <mergeCell ref="CR702:CS702"/>
    <mergeCell ref="N705:O705"/>
    <mergeCell ref="P705:Q705"/>
    <mergeCell ref="X705:Y705"/>
    <mergeCell ref="Z705:AA705"/>
    <mergeCell ref="AH705:AI705"/>
    <mergeCell ref="AJ705:AK705"/>
    <mergeCell ref="AR705:AS705"/>
    <mergeCell ref="AT705:AU705"/>
    <mergeCell ref="AR702:AS702"/>
    <mergeCell ref="AT702:AU702"/>
    <mergeCell ref="BB702:BC702"/>
    <mergeCell ref="BD702:BE702"/>
    <mergeCell ref="BL702:BM702"/>
    <mergeCell ref="BN702:BO702"/>
    <mergeCell ref="N702:O702"/>
    <mergeCell ref="P702:Q702"/>
    <mergeCell ref="X702:Y702"/>
    <mergeCell ref="Z702:AA702"/>
    <mergeCell ref="AH702:AI702"/>
    <mergeCell ref="AJ702:AK702"/>
    <mergeCell ref="BV702:BW702"/>
    <mergeCell ref="BX702:BY702"/>
    <mergeCell ref="BV705:BW705"/>
    <mergeCell ref="BX705:BY705"/>
    <mergeCell ref="BB713:BC713"/>
    <mergeCell ref="BD713:BE713"/>
    <mergeCell ref="BL713:BM713"/>
    <mergeCell ref="BN713:BO713"/>
    <mergeCell ref="CP710:CQ710"/>
    <mergeCell ref="CR710:CS710"/>
    <mergeCell ref="N713:O713"/>
    <mergeCell ref="P713:Q713"/>
    <mergeCell ref="X713:Y713"/>
    <mergeCell ref="Z713:AA713"/>
    <mergeCell ref="AH713:AI713"/>
    <mergeCell ref="AJ713:AK713"/>
    <mergeCell ref="AR713:AS713"/>
    <mergeCell ref="AT713:AU713"/>
    <mergeCell ref="AR710:AS710"/>
    <mergeCell ref="AT710:AU710"/>
    <mergeCell ref="BB710:BC710"/>
    <mergeCell ref="BD710:BE710"/>
    <mergeCell ref="BL710:BM710"/>
    <mergeCell ref="BN710:BO710"/>
    <mergeCell ref="N710:O710"/>
    <mergeCell ref="P710:Q710"/>
    <mergeCell ref="X710:Y710"/>
    <mergeCell ref="Z710:AA710"/>
    <mergeCell ref="AH710:AI710"/>
    <mergeCell ref="AJ710:AK710"/>
    <mergeCell ref="BV710:BW710"/>
    <mergeCell ref="BX710:BY710"/>
    <mergeCell ref="BV713:BW713"/>
    <mergeCell ref="BX713:BY713"/>
    <mergeCell ref="CF713:CG713"/>
    <mergeCell ref="CH713:CI713"/>
    <mergeCell ref="BB689:BC689"/>
    <mergeCell ref="BD689:BE689"/>
    <mergeCell ref="BL689:BM689"/>
    <mergeCell ref="BN689:BO689"/>
    <mergeCell ref="CP686:CQ686"/>
    <mergeCell ref="CR686:CS686"/>
    <mergeCell ref="N689:O689"/>
    <mergeCell ref="P689:Q689"/>
    <mergeCell ref="X689:Y689"/>
    <mergeCell ref="Z689:AA689"/>
    <mergeCell ref="AH689:AI689"/>
    <mergeCell ref="AJ689:AK689"/>
    <mergeCell ref="AR689:AS689"/>
    <mergeCell ref="AT689:AU689"/>
    <mergeCell ref="AR686:AS686"/>
    <mergeCell ref="AT686:AU686"/>
    <mergeCell ref="BB686:BC686"/>
    <mergeCell ref="BD686:BE686"/>
    <mergeCell ref="BL686:BM686"/>
    <mergeCell ref="BN686:BO686"/>
    <mergeCell ref="N686:O686"/>
    <mergeCell ref="P686:Q686"/>
    <mergeCell ref="X686:Y686"/>
    <mergeCell ref="Z686:AA686"/>
    <mergeCell ref="AH686:AI686"/>
    <mergeCell ref="AJ686:AK686"/>
    <mergeCell ref="BV686:BW686"/>
    <mergeCell ref="BX686:BY686"/>
    <mergeCell ref="BV689:BW689"/>
    <mergeCell ref="BX689:BY689"/>
    <mergeCell ref="BB697:BC697"/>
    <mergeCell ref="BD697:BE697"/>
    <mergeCell ref="BL697:BM697"/>
    <mergeCell ref="BN697:BO697"/>
    <mergeCell ref="CP694:CQ694"/>
    <mergeCell ref="CR694:CS694"/>
    <mergeCell ref="N697:O697"/>
    <mergeCell ref="P697:Q697"/>
    <mergeCell ref="X697:Y697"/>
    <mergeCell ref="Z697:AA697"/>
    <mergeCell ref="AH697:AI697"/>
    <mergeCell ref="AJ697:AK697"/>
    <mergeCell ref="AR697:AS697"/>
    <mergeCell ref="AT697:AU697"/>
    <mergeCell ref="AR694:AS694"/>
    <mergeCell ref="AT694:AU694"/>
    <mergeCell ref="BB694:BC694"/>
    <mergeCell ref="BD694:BE694"/>
    <mergeCell ref="BL694:BM694"/>
    <mergeCell ref="BN694:BO694"/>
    <mergeCell ref="N694:O694"/>
    <mergeCell ref="P694:Q694"/>
    <mergeCell ref="X694:Y694"/>
    <mergeCell ref="Z694:AA694"/>
    <mergeCell ref="AH694:AI694"/>
    <mergeCell ref="AJ694:AK694"/>
    <mergeCell ref="BV694:BW694"/>
    <mergeCell ref="BX694:BY694"/>
    <mergeCell ref="BV697:BW697"/>
    <mergeCell ref="BX697:BY697"/>
    <mergeCell ref="BB673:BC673"/>
    <mergeCell ref="BD673:BE673"/>
    <mergeCell ref="BL673:BM673"/>
    <mergeCell ref="BN673:BO673"/>
    <mergeCell ref="CP670:CQ670"/>
    <mergeCell ref="CR670:CS670"/>
    <mergeCell ref="N673:O673"/>
    <mergeCell ref="P673:Q673"/>
    <mergeCell ref="X673:Y673"/>
    <mergeCell ref="Z673:AA673"/>
    <mergeCell ref="AH673:AI673"/>
    <mergeCell ref="AJ673:AK673"/>
    <mergeCell ref="AR673:AS673"/>
    <mergeCell ref="AT673:AU673"/>
    <mergeCell ref="AR670:AS670"/>
    <mergeCell ref="AT670:AU670"/>
    <mergeCell ref="BB670:BC670"/>
    <mergeCell ref="BD670:BE670"/>
    <mergeCell ref="BL670:BM670"/>
    <mergeCell ref="BN670:BO670"/>
    <mergeCell ref="N670:O670"/>
    <mergeCell ref="P670:Q670"/>
    <mergeCell ref="X670:Y670"/>
    <mergeCell ref="Z670:AA670"/>
    <mergeCell ref="AH670:AI670"/>
    <mergeCell ref="AJ670:AK670"/>
    <mergeCell ref="BV670:BW670"/>
    <mergeCell ref="BX670:BY670"/>
    <mergeCell ref="BV673:BW673"/>
    <mergeCell ref="BX673:BY673"/>
    <mergeCell ref="BB681:BC681"/>
    <mergeCell ref="BD681:BE681"/>
    <mergeCell ref="BL681:BM681"/>
    <mergeCell ref="BN681:BO681"/>
    <mergeCell ref="CP678:CQ678"/>
    <mergeCell ref="CR678:CS678"/>
    <mergeCell ref="N681:O681"/>
    <mergeCell ref="P681:Q681"/>
    <mergeCell ref="X681:Y681"/>
    <mergeCell ref="Z681:AA681"/>
    <mergeCell ref="AH681:AI681"/>
    <mergeCell ref="AJ681:AK681"/>
    <mergeCell ref="AR681:AS681"/>
    <mergeCell ref="AT681:AU681"/>
    <mergeCell ref="AR678:AS678"/>
    <mergeCell ref="AT678:AU678"/>
    <mergeCell ref="BB678:BC678"/>
    <mergeCell ref="BD678:BE678"/>
    <mergeCell ref="BL678:BM678"/>
    <mergeCell ref="BN678:BO678"/>
    <mergeCell ref="N678:O678"/>
    <mergeCell ref="P678:Q678"/>
    <mergeCell ref="X678:Y678"/>
    <mergeCell ref="Z678:AA678"/>
    <mergeCell ref="AH678:AI678"/>
    <mergeCell ref="AJ678:AK678"/>
    <mergeCell ref="BV678:BW678"/>
    <mergeCell ref="BX678:BY678"/>
    <mergeCell ref="BV681:BW681"/>
    <mergeCell ref="BX681:BY681"/>
    <mergeCell ref="BB657:BC657"/>
    <mergeCell ref="BD657:BE657"/>
    <mergeCell ref="BL657:BM657"/>
    <mergeCell ref="BN657:BO657"/>
    <mergeCell ref="CP654:CQ654"/>
    <mergeCell ref="CR654:CS654"/>
    <mergeCell ref="N657:O657"/>
    <mergeCell ref="P657:Q657"/>
    <mergeCell ref="X657:Y657"/>
    <mergeCell ref="Z657:AA657"/>
    <mergeCell ref="AH657:AI657"/>
    <mergeCell ref="AJ657:AK657"/>
    <mergeCell ref="AR657:AS657"/>
    <mergeCell ref="AT657:AU657"/>
    <mergeCell ref="AR654:AS654"/>
    <mergeCell ref="AT654:AU654"/>
    <mergeCell ref="BB654:BC654"/>
    <mergeCell ref="BD654:BE654"/>
    <mergeCell ref="BL654:BM654"/>
    <mergeCell ref="BN654:BO654"/>
    <mergeCell ref="N654:O654"/>
    <mergeCell ref="P654:Q654"/>
    <mergeCell ref="X654:Y654"/>
    <mergeCell ref="Z654:AA654"/>
    <mergeCell ref="AH654:AI654"/>
    <mergeCell ref="AJ654:AK654"/>
    <mergeCell ref="BV654:BW654"/>
    <mergeCell ref="BX654:BY654"/>
    <mergeCell ref="BV657:BW657"/>
    <mergeCell ref="BX657:BY657"/>
    <mergeCell ref="BB665:BC665"/>
    <mergeCell ref="BD665:BE665"/>
    <mergeCell ref="BL665:BM665"/>
    <mergeCell ref="BN665:BO665"/>
    <mergeCell ref="CP662:CQ662"/>
    <mergeCell ref="CR662:CS662"/>
    <mergeCell ref="N665:O665"/>
    <mergeCell ref="P665:Q665"/>
    <mergeCell ref="X665:Y665"/>
    <mergeCell ref="Z665:AA665"/>
    <mergeCell ref="AH665:AI665"/>
    <mergeCell ref="AJ665:AK665"/>
    <mergeCell ref="AR665:AS665"/>
    <mergeCell ref="AT665:AU665"/>
    <mergeCell ref="AR662:AS662"/>
    <mergeCell ref="AT662:AU662"/>
    <mergeCell ref="BB662:BC662"/>
    <mergeCell ref="BD662:BE662"/>
    <mergeCell ref="BL662:BM662"/>
    <mergeCell ref="BN662:BO662"/>
    <mergeCell ref="N662:O662"/>
    <mergeCell ref="P662:Q662"/>
    <mergeCell ref="X662:Y662"/>
    <mergeCell ref="Z662:AA662"/>
    <mergeCell ref="AH662:AI662"/>
    <mergeCell ref="AJ662:AK662"/>
    <mergeCell ref="BV662:BW662"/>
    <mergeCell ref="BX662:BY662"/>
    <mergeCell ref="BV665:BW665"/>
    <mergeCell ref="BX665:BY665"/>
    <mergeCell ref="BB641:BC641"/>
    <mergeCell ref="BD641:BE641"/>
    <mergeCell ref="BL641:BM641"/>
    <mergeCell ref="BN641:BO641"/>
    <mergeCell ref="CP638:CQ638"/>
    <mergeCell ref="CR638:CS638"/>
    <mergeCell ref="N641:O641"/>
    <mergeCell ref="P641:Q641"/>
    <mergeCell ref="X641:Y641"/>
    <mergeCell ref="Z641:AA641"/>
    <mergeCell ref="AH641:AI641"/>
    <mergeCell ref="AJ641:AK641"/>
    <mergeCell ref="AR641:AS641"/>
    <mergeCell ref="AT641:AU641"/>
    <mergeCell ref="AR638:AS638"/>
    <mergeCell ref="AT638:AU638"/>
    <mergeCell ref="BB638:BC638"/>
    <mergeCell ref="BD638:BE638"/>
    <mergeCell ref="BL638:BM638"/>
    <mergeCell ref="BN638:BO638"/>
    <mergeCell ref="N638:O638"/>
    <mergeCell ref="P638:Q638"/>
    <mergeCell ref="X638:Y638"/>
    <mergeCell ref="Z638:AA638"/>
    <mergeCell ref="AH638:AI638"/>
    <mergeCell ref="AJ638:AK638"/>
    <mergeCell ref="BV638:BW638"/>
    <mergeCell ref="BX638:BY638"/>
    <mergeCell ref="BV641:BW641"/>
    <mergeCell ref="BX641:BY641"/>
    <mergeCell ref="BB649:BC649"/>
    <mergeCell ref="BD649:BE649"/>
    <mergeCell ref="BL649:BM649"/>
    <mergeCell ref="BN649:BO649"/>
    <mergeCell ref="CP646:CQ646"/>
    <mergeCell ref="CR646:CS646"/>
    <mergeCell ref="N649:O649"/>
    <mergeCell ref="P649:Q649"/>
    <mergeCell ref="X649:Y649"/>
    <mergeCell ref="Z649:AA649"/>
    <mergeCell ref="AH649:AI649"/>
    <mergeCell ref="AJ649:AK649"/>
    <mergeCell ref="AR649:AS649"/>
    <mergeCell ref="AT649:AU649"/>
    <mergeCell ref="AR646:AS646"/>
    <mergeCell ref="AT646:AU646"/>
    <mergeCell ref="BB646:BC646"/>
    <mergeCell ref="BD646:BE646"/>
    <mergeCell ref="BL646:BM646"/>
    <mergeCell ref="BN646:BO646"/>
    <mergeCell ref="N646:O646"/>
    <mergeCell ref="P646:Q646"/>
    <mergeCell ref="X646:Y646"/>
    <mergeCell ref="Z646:AA646"/>
    <mergeCell ref="AH646:AI646"/>
    <mergeCell ref="AJ646:AK646"/>
    <mergeCell ref="BV646:BW646"/>
    <mergeCell ref="BX646:BY646"/>
    <mergeCell ref="BV649:BW649"/>
    <mergeCell ref="BX649:BY649"/>
    <mergeCell ref="CF638:CG638"/>
    <mergeCell ref="CH638:CI638"/>
    <mergeCell ref="CF641:CG641"/>
    <mergeCell ref="CH641:CI641"/>
    <mergeCell ref="BB625:BC625"/>
    <mergeCell ref="BD625:BE625"/>
    <mergeCell ref="BL625:BM625"/>
    <mergeCell ref="BN625:BO625"/>
    <mergeCell ref="CP622:CQ622"/>
    <mergeCell ref="CR622:CS622"/>
    <mergeCell ref="N625:O625"/>
    <mergeCell ref="P625:Q625"/>
    <mergeCell ref="X625:Y625"/>
    <mergeCell ref="Z625:AA625"/>
    <mergeCell ref="AH625:AI625"/>
    <mergeCell ref="AJ625:AK625"/>
    <mergeCell ref="AR625:AS625"/>
    <mergeCell ref="AT625:AU625"/>
    <mergeCell ref="AR622:AS622"/>
    <mergeCell ref="AT622:AU622"/>
    <mergeCell ref="BB622:BC622"/>
    <mergeCell ref="BD622:BE622"/>
    <mergeCell ref="BL622:BM622"/>
    <mergeCell ref="BN622:BO622"/>
    <mergeCell ref="N622:O622"/>
    <mergeCell ref="P622:Q622"/>
    <mergeCell ref="X622:Y622"/>
    <mergeCell ref="Z622:AA622"/>
    <mergeCell ref="AH622:AI622"/>
    <mergeCell ref="AJ622:AK622"/>
    <mergeCell ref="BV622:BW622"/>
    <mergeCell ref="BX622:BY622"/>
    <mergeCell ref="BV625:BW625"/>
    <mergeCell ref="BX625:BY625"/>
    <mergeCell ref="BB633:BC633"/>
    <mergeCell ref="BD633:BE633"/>
    <mergeCell ref="BL633:BM633"/>
    <mergeCell ref="BN633:BO633"/>
    <mergeCell ref="CP630:CQ630"/>
    <mergeCell ref="CR630:CS630"/>
    <mergeCell ref="N633:O633"/>
    <mergeCell ref="P633:Q633"/>
    <mergeCell ref="X633:Y633"/>
    <mergeCell ref="Z633:AA633"/>
    <mergeCell ref="AH633:AI633"/>
    <mergeCell ref="AJ633:AK633"/>
    <mergeCell ref="AR633:AS633"/>
    <mergeCell ref="AT633:AU633"/>
    <mergeCell ref="AR630:AS630"/>
    <mergeCell ref="AT630:AU630"/>
    <mergeCell ref="BB630:BC630"/>
    <mergeCell ref="BD630:BE630"/>
    <mergeCell ref="BL630:BM630"/>
    <mergeCell ref="BN630:BO630"/>
    <mergeCell ref="N630:O630"/>
    <mergeCell ref="P630:Q630"/>
    <mergeCell ref="X630:Y630"/>
    <mergeCell ref="Z630:AA630"/>
    <mergeCell ref="AH630:AI630"/>
    <mergeCell ref="AJ630:AK630"/>
    <mergeCell ref="BV630:BW630"/>
    <mergeCell ref="BX630:BY630"/>
    <mergeCell ref="BV633:BW633"/>
    <mergeCell ref="BX633:BY633"/>
    <mergeCell ref="CF633:CG633"/>
    <mergeCell ref="CH633:CI633"/>
    <mergeCell ref="BG622:BH622"/>
    <mergeCell ref="BI622:BJ622"/>
    <mergeCell ref="BB609:BC609"/>
    <mergeCell ref="BD609:BE609"/>
    <mergeCell ref="BL609:BM609"/>
    <mergeCell ref="BN609:BO609"/>
    <mergeCell ref="CP606:CQ606"/>
    <mergeCell ref="CR606:CS606"/>
    <mergeCell ref="N609:O609"/>
    <mergeCell ref="P609:Q609"/>
    <mergeCell ref="X609:Y609"/>
    <mergeCell ref="Z609:AA609"/>
    <mergeCell ref="AH609:AI609"/>
    <mergeCell ref="AJ609:AK609"/>
    <mergeCell ref="AR609:AS609"/>
    <mergeCell ref="AT609:AU609"/>
    <mergeCell ref="AR606:AS606"/>
    <mergeCell ref="AT606:AU606"/>
    <mergeCell ref="BB606:BC606"/>
    <mergeCell ref="BD606:BE606"/>
    <mergeCell ref="BL606:BM606"/>
    <mergeCell ref="BN606:BO606"/>
    <mergeCell ref="N606:O606"/>
    <mergeCell ref="P606:Q606"/>
    <mergeCell ref="X606:Y606"/>
    <mergeCell ref="Z606:AA606"/>
    <mergeCell ref="AH606:AI606"/>
    <mergeCell ref="AJ606:AK606"/>
    <mergeCell ref="BV606:BW606"/>
    <mergeCell ref="BX606:BY606"/>
    <mergeCell ref="BV609:BW609"/>
    <mergeCell ref="BX609:BY609"/>
    <mergeCell ref="BB617:BC617"/>
    <mergeCell ref="BD617:BE617"/>
    <mergeCell ref="BL617:BM617"/>
    <mergeCell ref="BN617:BO617"/>
    <mergeCell ref="CP614:CQ614"/>
    <mergeCell ref="CR614:CS614"/>
    <mergeCell ref="N617:O617"/>
    <mergeCell ref="P617:Q617"/>
    <mergeCell ref="X617:Y617"/>
    <mergeCell ref="Z617:AA617"/>
    <mergeCell ref="AH617:AI617"/>
    <mergeCell ref="AJ617:AK617"/>
    <mergeCell ref="AR617:AS617"/>
    <mergeCell ref="AT617:AU617"/>
    <mergeCell ref="AR614:AS614"/>
    <mergeCell ref="AT614:AU614"/>
    <mergeCell ref="BB614:BC614"/>
    <mergeCell ref="BD614:BE614"/>
    <mergeCell ref="BL614:BM614"/>
    <mergeCell ref="BN614:BO614"/>
    <mergeCell ref="N614:O614"/>
    <mergeCell ref="P614:Q614"/>
    <mergeCell ref="X614:Y614"/>
    <mergeCell ref="Z614:AA614"/>
    <mergeCell ref="AH614:AI614"/>
    <mergeCell ref="AJ614:AK614"/>
    <mergeCell ref="BV614:BW614"/>
    <mergeCell ref="BX614:BY614"/>
    <mergeCell ref="BV617:BW617"/>
    <mergeCell ref="BX617:BY617"/>
    <mergeCell ref="BG614:BH614"/>
    <mergeCell ref="BI614:BJ614"/>
    <mergeCell ref="BB593:BC593"/>
    <mergeCell ref="BD593:BE593"/>
    <mergeCell ref="BL593:BM593"/>
    <mergeCell ref="BN593:BO593"/>
    <mergeCell ref="CP590:CQ590"/>
    <mergeCell ref="CR590:CS590"/>
    <mergeCell ref="N593:O593"/>
    <mergeCell ref="P593:Q593"/>
    <mergeCell ref="X593:Y593"/>
    <mergeCell ref="Z593:AA593"/>
    <mergeCell ref="AH593:AI593"/>
    <mergeCell ref="AJ593:AK593"/>
    <mergeCell ref="AR593:AS593"/>
    <mergeCell ref="AT593:AU593"/>
    <mergeCell ref="AR590:AS590"/>
    <mergeCell ref="AT590:AU590"/>
    <mergeCell ref="BB590:BC590"/>
    <mergeCell ref="BD590:BE590"/>
    <mergeCell ref="BL590:BM590"/>
    <mergeCell ref="BN590:BO590"/>
    <mergeCell ref="N590:O590"/>
    <mergeCell ref="P590:Q590"/>
    <mergeCell ref="X590:Y590"/>
    <mergeCell ref="Z590:AA590"/>
    <mergeCell ref="AH590:AI590"/>
    <mergeCell ref="AJ590:AK590"/>
    <mergeCell ref="BV590:BW590"/>
    <mergeCell ref="BX590:BY590"/>
    <mergeCell ref="BV593:BW593"/>
    <mergeCell ref="BX593:BY593"/>
    <mergeCell ref="BB601:BC601"/>
    <mergeCell ref="BD601:BE601"/>
    <mergeCell ref="BL601:BM601"/>
    <mergeCell ref="BN601:BO601"/>
    <mergeCell ref="CP598:CQ598"/>
    <mergeCell ref="CR598:CS598"/>
    <mergeCell ref="N601:O601"/>
    <mergeCell ref="P601:Q601"/>
    <mergeCell ref="X601:Y601"/>
    <mergeCell ref="Z601:AA601"/>
    <mergeCell ref="AH601:AI601"/>
    <mergeCell ref="AJ601:AK601"/>
    <mergeCell ref="AR601:AS601"/>
    <mergeCell ref="AT601:AU601"/>
    <mergeCell ref="AR598:AS598"/>
    <mergeCell ref="AT598:AU598"/>
    <mergeCell ref="BB598:BC598"/>
    <mergeCell ref="BD598:BE598"/>
    <mergeCell ref="BL598:BM598"/>
    <mergeCell ref="BN598:BO598"/>
    <mergeCell ref="N598:O598"/>
    <mergeCell ref="P598:Q598"/>
    <mergeCell ref="X598:Y598"/>
    <mergeCell ref="Z598:AA598"/>
    <mergeCell ref="AH598:AI598"/>
    <mergeCell ref="AJ598:AK598"/>
    <mergeCell ref="BV598:BW598"/>
    <mergeCell ref="BX598:BY598"/>
    <mergeCell ref="BV601:BW601"/>
    <mergeCell ref="BX601:BY601"/>
    <mergeCell ref="BB577:BC577"/>
    <mergeCell ref="BD577:BE577"/>
    <mergeCell ref="BL577:BM577"/>
    <mergeCell ref="BN577:BO577"/>
    <mergeCell ref="CP574:CQ574"/>
    <mergeCell ref="CR574:CS574"/>
    <mergeCell ref="N577:O577"/>
    <mergeCell ref="P577:Q577"/>
    <mergeCell ref="X577:Y577"/>
    <mergeCell ref="Z577:AA577"/>
    <mergeCell ref="AH577:AI577"/>
    <mergeCell ref="AJ577:AK577"/>
    <mergeCell ref="AR577:AS577"/>
    <mergeCell ref="AT577:AU577"/>
    <mergeCell ref="AR574:AS574"/>
    <mergeCell ref="AT574:AU574"/>
    <mergeCell ref="BB574:BC574"/>
    <mergeCell ref="BD574:BE574"/>
    <mergeCell ref="BL574:BM574"/>
    <mergeCell ref="BN574:BO574"/>
    <mergeCell ref="N574:O574"/>
    <mergeCell ref="P574:Q574"/>
    <mergeCell ref="X574:Y574"/>
    <mergeCell ref="Z574:AA574"/>
    <mergeCell ref="AH574:AI574"/>
    <mergeCell ref="AJ574:AK574"/>
    <mergeCell ref="BV574:BW574"/>
    <mergeCell ref="BX574:BY574"/>
    <mergeCell ref="BV577:BW577"/>
    <mergeCell ref="BX577:BY577"/>
    <mergeCell ref="BB585:BC585"/>
    <mergeCell ref="BD585:BE585"/>
    <mergeCell ref="BL585:BM585"/>
    <mergeCell ref="BN585:BO585"/>
    <mergeCell ref="CP582:CQ582"/>
    <mergeCell ref="CR582:CS582"/>
    <mergeCell ref="N585:O585"/>
    <mergeCell ref="P585:Q585"/>
    <mergeCell ref="X585:Y585"/>
    <mergeCell ref="Z585:AA585"/>
    <mergeCell ref="AH585:AI585"/>
    <mergeCell ref="AJ585:AK585"/>
    <mergeCell ref="AR585:AS585"/>
    <mergeCell ref="AT585:AU585"/>
    <mergeCell ref="AR582:AS582"/>
    <mergeCell ref="AT582:AU582"/>
    <mergeCell ref="BB582:BC582"/>
    <mergeCell ref="BD582:BE582"/>
    <mergeCell ref="BL582:BM582"/>
    <mergeCell ref="BN582:BO582"/>
    <mergeCell ref="N582:O582"/>
    <mergeCell ref="P582:Q582"/>
    <mergeCell ref="X582:Y582"/>
    <mergeCell ref="Z582:AA582"/>
    <mergeCell ref="AH582:AI582"/>
    <mergeCell ref="AJ582:AK582"/>
    <mergeCell ref="BV582:BW582"/>
    <mergeCell ref="BX582:BY582"/>
    <mergeCell ref="BV585:BW585"/>
    <mergeCell ref="BX585:BY585"/>
    <mergeCell ref="BB561:BC561"/>
    <mergeCell ref="BD561:BE561"/>
    <mergeCell ref="BL561:BM561"/>
    <mergeCell ref="BN561:BO561"/>
    <mergeCell ref="CP558:CQ558"/>
    <mergeCell ref="CR558:CS558"/>
    <mergeCell ref="N561:O561"/>
    <mergeCell ref="P561:Q561"/>
    <mergeCell ref="X561:Y561"/>
    <mergeCell ref="Z561:AA561"/>
    <mergeCell ref="AH561:AI561"/>
    <mergeCell ref="AJ561:AK561"/>
    <mergeCell ref="AR561:AS561"/>
    <mergeCell ref="AT561:AU561"/>
    <mergeCell ref="AR558:AS558"/>
    <mergeCell ref="AT558:AU558"/>
    <mergeCell ref="BB558:BC558"/>
    <mergeCell ref="BD558:BE558"/>
    <mergeCell ref="BL558:BM558"/>
    <mergeCell ref="BN558:BO558"/>
    <mergeCell ref="N558:O558"/>
    <mergeCell ref="P558:Q558"/>
    <mergeCell ref="X558:Y558"/>
    <mergeCell ref="Z558:AA558"/>
    <mergeCell ref="AH558:AI558"/>
    <mergeCell ref="AJ558:AK558"/>
    <mergeCell ref="BV558:BW558"/>
    <mergeCell ref="BX558:BY558"/>
    <mergeCell ref="BV561:BW561"/>
    <mergeCell ref="BX561:BY561"/>
    <mergeCell ref="BB569:BC569"/>
    <mergeCell ref="BD569:BE569"/>
    <mergeCell ref="BL569:BM569"/>
    <mergeCell ref="BN569:BO569"/>
    <mergeCell ref="CP566:CQ566"/>
    <mergeCell ref="CR566:CS566"/>
    <mergeCell ref="N569:O569"/>
    <mergeCell ref="P569:Q569"/>
    <mergeCell ref="X569:Y569"/>
    <mergeCell ref="Z569:AA569"/>
    <mergeCell ref="AH569:AI569"/>
    <mergeCell ref="AJ569:AK569"/>
    <mergeCell ref="AR569:AS569"/>
    <mergeCell ref="AT569:AU569"/>
    <mergeCell ref="AR566:AS566"/>
    <mergeCell ref="AT566:AU566"/>
    <mergeCell ref="BB566:BC566"/>
    <mergeCell ref="BD566:BE566"/>
    <mergeCell ref="BL566:BM566"/>
    <mergeCell ref="BN566:BO566"/>
    <mergeCell ref="N566:O566"/>
    <mergeCell ref="P566:Q566"/>
    <mergeCell ref="X566:Y566"/>
    <mergeCell ref="Z566:AA566"/>
    <mergeCell ref="AH566:AI566"/>
    <mergeCell ref="AJ566:AK566"/>
    <mergeCell ref="BV566:BW566"/>
    <mergeCell ref="BX566:BY566"/>
    <mergeCell ref="BV569:BW569"/>
    <mergeCell ref="BX569:BY569"/>
    <mergeCell ref="CF558:CG558"/>
    <mergeCell ref="CH558:CI558"/>
    <mergeCell ref="CF561:CG561"/>
    <mergeCell ref="CH561:CI561"/>
    <mergeCell ref="BB545:BC545"/>
    <mergeCell ref="BD545:BE545"/>
    <mergeCell ref="BL545:BM545"/>
    <mergeCell ref="BN545:BO545"/>
    <mergeCell ref="CP542:CQ542"/>
    <mergeCell ref="CR542:CS542"/>
    <mergeCell ref="N545:O545"/>
    <mergeCell ref="P545:Q545"/>
    <mergeCell ref="X545:Y545"/>
    <mergeCell ref="Z545:AA545"/>
    <mergeCell ref="AH545:AI545"/>
    <mergeCell ref="AJ545:AK545"/>
    <mergeCell ref="AR545:AS545"/>
    <mergeCell ref="AT545:AU545"/>
    <mergeCell ref="AR542:AS542"/>
    <mergeCell ref="AT542:AU542"/>
    <mergeCell ref="BB542:BC542"/>
    <mergeCell ref="BD542:BE542"/>
    <mergeCell ref="BL542:BM542"/>
    <mergeCell ref="BN542:BO542"/>
    <mergeCell ref="N542:O542"/>
    <mergeCell ref="P542:Q542"/>
    <mergeCell ref="X542:Y542"/>
    <mergeCell ref="Z542:AA542"/>
    <mergeCell ref="AH542:AI542"/>
    <mergeCell ref="AJ542:AK542"/>
    <mergeCell ref="BV542:BW542"/>
    <mergeCell ref="BX542:BY542"/>
    <mergeCell ref="BV545:BW545"/>
    <mergeCell ref="BX545:BY545"/>
    <mergeCell ref="BB553:BC553"/>
    <mergeCell ref="BD553:BE553"/>
    <mergeCell ref="BL553:BM553"/>
    <mergeCell ref="BN553:BO553"/>
    <mergeCell ref="CP550:CQ550"/>
    <mergeCell ref="CR550:CS550"/>
    <mergeCell ref="N553:O553"/>
    <mergeCell ref="P553:Q553"/>
    <mergeCell ref="X553:Y553"/>
    <mergeCell ref="Z553:AA553"/>
    <mergeCell ref="AH553:AI553"/>
    <mergeCell ref="AJ553:AK553"/>
    <mergeCell ref="AR553:AS553"/>
    <mergeCell ref="AT553:AU553"/>
    <mergeCell ref="AR550:AS550"/>
    <mergeCell ref="AT550:AU550"/>
    <mergeCell ref="BB550:BC550"/>
    <mergeCell ref="BD550:BE550"/>
    <mergeCell ref="BL550:BM550"/>
    <mergeCell ref="BN550:BO550"/>
    <mergeCell ref="N550:O550"/>
    <mergeCell ref="P550:Q550"/>
    <mergeCell ref="X550:Y550"/>
    <mergeCell ref="Z550:AA550"/>
    <mergeCell ref="AH550:AI550"/>
    <mergeCell ref="AJ550:AK550"/>
    <mergeCell ref="BV550:BW550"/>
    <mergeCell ref="BX550:BY550"/>
    <mergeCell ref="BV553:BW553"/>
    <mergeCell ref="BX553:BY553"/>
    <mergeCell ref="CF553:CG553"/>
    <mergeCell ref="CH553:CI553"/>
    <mergeCell ref="BB529:BC529"/>
    <mergeCell ref="BD529:BE529"/>
    <mergeCell ref="BL529:BM529"/>
    <mergeCell ref="BN529:BO529"/>
    <mergeCell ref="CP526:CQ526"/>
    <mergeCell ref="CR526:CS526"/>
    <mergeCell ref="N529:O529"/>
    <mergeCell ref="P529:Q529"/>
    <mergeCell ref="X529:Y529"/>
    <mergeCell ref="Z529:AA529"/>
    <mergeCell ref="AH529:AI529"/>
    <mergeCell ref="AJ529:AK529"/>
    <mergeCell ref="AR529:AS529"/>
    <mergeCell ref="AT529:AU529"/>
    <mergeCell ref="AR526:AS526"/>
    <mergeCell ref="AT526:AU526"/>
    <mergeCell ref="BB526:BC526"/>
    <mergeCell ref="BD526:BE526"/>
    <mergeCell ref="BL526:BM526"/>
    <mergeCell ref="BN526:BO526"/>
    <mergeCell ref="N526:O526"/>
    <mergeCell ref="P526:Q526"/>
    <mergeCell ref="X526:Y526"/>
    <mergeCell ref="Z526:AA526"/>
    <mergeCell ref="AH526:AI526"/>
    <mergeCell ref="AJ526:AK526"/>
    <mergeCell ref="BV526:BW526"/>
    <mergeCell ref="BX526:BY526"/>
    <mergeCell ref="BV529:BW529"/>
    <mergeCell ref="BX529:BY529"/>
    <mergeCell ref="BB537:BC537"/>
    <mergeCell ref="BD537:BE537"/>
    <mergeCell ref="BL537:BM537"/>
    <mergeCell ref="BN537:BO537"/>
    <mergeCell ref="CP534:CQ534"/>
    <mergeCell ref="CR534:CS534"/>
    <mergeCell ref="N537:O537"/>
    <mergeCell ref="P537:Q537"/>
    <mergeCell ref="X537:Y537"/>
    <mergeCell ref="Z537:AA537"/>
    <mergeCell ref="AH537:AI537"/>
    <mergeCell ref="AJ537:AK537"/>
    <mergeCell ref="AR537:AS537"/>
    <mergeCell ref="AT537:AU537"/>
    <mergeCell ref="AR534:AS534"/>
    <mergeCell ref="AT534:AU534"/>
    <mergeCell ref="BB534:BC534"/>
    <mergeCell ref="BD534:BE534"/>
    <mergeCell ref="BL534:BM534"/>
    <mergeCell ref="BN534:BO534"/>
    <mergeCell ref="N534:O534"/>
    <mergeCell ref="P534:Q534"/>
    <mergeCell ref="X534:Y534"/>
    <mergeCell ref="Z534:AA534"/>
    <mergeCell ref="AH534:AI534"/>
    <mergeCell ref="AJ534:AK534"/>
    <mergeCell ref="BV534:BW534"/>
    <mergeCell ref="BX534:BY534"/>
    <mergeCell ref="BV537:BW537"/>
    <mergeCell ref="BX537:BY537"/>
    <mergeCell ref="BB513:BC513"/>
    <mergeCell ref="BD513:BE513"/>
    <mergeCell ref="BL513:BM513"/>
    <mergeCell ref="BN513:BO513"/>
    <mergeCell ref="CP510:CQ510"/>
    <mergeCell ref="CR510:CS510"/>
    <mergeCell ref="N513:O513"/>
    <mergeCell ref="P513:Q513"/>
    <mergeCell ref="X513:Y513"/>
    <mergeCell ref="Z513:AA513"/>
    <mergeCell ref="AH513:AI513"/>
    <mergeCell ref="AJ513:AK513"/>
    <mergeCell ref="AR513:AS513"/>
    <mergeCell ref="AT513:AU513"/>
    <mergeCell ref="AR510:AS510"/>
    <mergeCell ref="AT510:AU510"/>
    <mergeCell ref="BB510:BC510"/>
    <mergeCell ref="BD510:BE510"/>
    <mergeCell ref="BL510:BM510"/>
    <mergeCell ref="BN510:BO510"/>
    <mergeCell ref="N510:O510"/>
    <mergeCell ref="P510:Q510"/>
    <mergeCell ref="X510:Y510"/>
    <mergeCell ref="Z510:AA510"/>
    <mergeCell ref="AH510:AI510"/>
    <mergeCell ref="AJ510:AK510"/>
    <mergeCell ref="BV510:BW510"/>
    <mergeCell ref="BX510:BY510"/>
    <mergeCell ref="BV513:BW513"/>
    <mergeCell ref="BX513:BY513"/>
    <mergeCell ref="BB521:BC521"/>
    <mergeCell ref="BD521:BE521"/>
    <mergeCell ref="BL521:BM521"/>
    <mergeCell ref="BN521:BO521"/>
    <mergeCell ref="CP518:CQ518"/>
    <mergeCell ref="CR518:CS518"/>
    <mergeCell ref="N521:O521"/>
    <mergeCell ref="P521:Q521"/>
    <mergeCell ref="X521:Y521"/>
    <mergeCell ref="Z521:AA521"/>
    <mergeCell ref="AH521:AI521"/>
    <mergeCell ref="AJ521:AK521"/>
    <mergeCell ref="AR521:AS521"/>
    <mergeCell ref="AT521:AU521"/>
    <mergeCell ref="AR518:AS518"/>
    <mergeCell ref="AT518:AU518"/>
    <mergeCell ref="BB518:BC518"/>
    <mergeCell ref="BD518:BE518"/>
    <mergeCell ref="BL518:BM518"/>
    <mergeCell ref="BN518:BO518"/>
    <mergeCell ref="N518:O518"/>
    <mergeCell ref="P518:Q518"/>
    <mergeCell ref="X518:Y518"/>
    <mergeCell ref="Z518:AA518"/>
    <mergeCell ref="AH518:AI518"/>
    <mergeCell ref="AJ518:AK518"/>
    <mergeCell ref="BV518:BW518"/>
    <mergeCell ref="BX518:BY518"/>
    <mergeCell ref="BV521:BW521"/>
    <mergeCell ref="BX521:BY521"/>
    <mergeCell ref="BB497:BC497"/>
    <mergeCell ref="BD497:BE497"/>
    <mergeCell ref="BL497:BM497"/>
    <mergeCell ref="BN497:BO497"/>
    <mergeCell ref="CP494:CQ494"/>
    <mergeCell ref="CR494:CS494"/>
    <mergeCell ref="N497:O497"/>
    <mergeCell ref="P497:Q497"/>
    <mergeCell ref="X497:Y497"/>
    <mergeCell ref="Z497:AA497"/>
    <mergeCell ref="AH497:AI497"/>
    <mergeCell ref="AJ497:AK497"/>
    <mergeCell ref="AR497:AS497"/>
    <mergeCell ref="AT497:AU497"/>
    <mergeCell ref="AR494:AS494"/>
    <mergeCell ref="AT494:AU494"/>
    <mergeCell ref="BB494:BC494"/>
    <mergeCell ref="BD494:BE494"/>
    <mergeCell ref="BL494:BM494"/>
    <mergeCell ref="BN494:BO494"/>
    <mergeCell ref="N494:O494"/>
    <mergeCell ref="P494:Q494"/>
    <mergeCell ref="X494:Y494"/>
    <mergeCell ref="Z494:AA494"/>
    <mergeCell ref="AH494:AI494"/>
    <mergeCell ref="AJ494:AK494"/>
    <mergeCell ref="BV494:BW494"/>
    <mergeCell ref="BX494:BY494"/>
    <mergeCell ref="BV497:BW497"/>
    <mergeCell ref="BX497:BY497"/>
    <mergeCell ref="BB505:BC505"/>
    <mergeCell ref="BD505:BE505"/>
    <mergeCell ref="BL505:BM505"/>
    <mergeCell ref="BN505:BO505"/>
    <mergeCell ref="CP502:CQ502"/>
    <mergeCell ref="CR502:CS502"/>
    <mergeCell ref="N505:O505"/>
    <mergeCell ref="P505:Q505"/>
    <mergeCell ref="X505:Y505"/>
    <mergeCell ref="Z505:AA505"/>
    <mergeCell ref="AH505:AI505"/>
    <mergeCell ref="AJ505:AK505"/>
    <mergeCell ref="AR505:AS505"/>
    <mergeCell ref="AT505:AU505"/>
    <mergeCell ref="AR502:AS502"/>
    <mergeCell ref="AT502:AU502"/>
    <mergeCell ref="BB502:BC502"/>
    <mergeCell ref="BD502:BE502"/>
    <mergeCell ref="BL502:BM502"/>
    <mergeCell ref="BN502:BO502"/>
    <mergeCell ref="N502:O502"/>
    <mergeCell ref="P502:Q502"/>
    <mergeCell ref="X502:Y502"/>
    <mergeCell ref="Z502:AA502"/>
    <mergeCell ref="AH502:AI502"/>
    <mergeCell ref="AJ502:AK502"/>
    <mergeCell ref="BV502:BW502"/>
    <mergeCell ref="BX502:BY502"/>
    <mergeCell ref="BV505:BW505"/>
    <mergeCell ref="BX505:BY505"/>
    <mergeCell ref="BB481:BC481"/>
    <mergeCell ref="BD481:BE481"/>
    <mergeCell ref="BL481:BM481"/>
    <mergeCell ref="BN481:BO481"/>
    <mergeCell ref="CP478:CQ478"/>
    <mergeCell ref="CR478:CS478"/>
    <mergeCell ref="N481:O481"/>
    <mergeCell ref="P481:Q481"/>
    <mergeCell ref="X481:Y481"/>
    <mergeCell ref="Z481:AA481"/>
    <mergeCell ref="AH481:AI481"/>
    <mergeCell ref="AJ481:AK481"/>
    <mergeCell ref="AR481:AS481"/>
    <mergeCell ref="AT481:AU481"/>
    <mergeCell ref="AR478:AS478"/>
    <mergeCell ref="AT478:AU478"/>
    <mergeCell ref="BB478:BC478"/>
    <mergeCell ref="BD478:BE478"/>
    <mergeCell ref="BL478:BM478"/>
    <mergeCell ref="BN478:BO478"/>
    <mergeCell ref="N478:O478"/>
    <mergeCell ref="P478:Q478"/>
    <mergeCell ref="X478:Y478"/>
    <mergeCell ref="Z478:AA478"/>
    <mergeCell ref="AH478:AI478"/>
    <mergeCell ref="AJ478:AK478"/>
    <mergeCell ref="BV478:BW478"/>
    <mergeCell ref="BX478:BY478"/>
    <mergeCell ref="BV481:BW481"/>
    <mergeCell ref="BX481:BY481"/>
    <mergeCell ref="BB489:BC489"/>
    <mergeCell ref="BD489:BE489"/>
    <mergeCell ref="BL489:BM489"/>
    <mergeCell ref="BN489:BO489"/>
    <mergeCell ref="CP486:CQ486"/>
    <mergeCell ref="CR486:CS486"/>
    <mergeCell ref="N489:O489"/>
    <mergeCell ref="P489:Q489"/>
    <mergeCell ref="X489:Y489"/>
    <mergeCell ref="Z489:AA489"/>
    <mergeCell ref="AH489:AI489"/>
    <mergeCell ref="AJ489:AK489"/>
    <mergeCell ref="AR489:AS489"/>
    <mergeCell ref="AT489:AU489"/>
    <mergeCell ref="AR486:AS486"/>
    <mergeCell ref="AT486:AU486"/>
    <mergeCell ref="BB486:BC486"/>
    <mergeCell ref="BD486:BE486"/>
    <mergeCell ref="BL486:BM486"/>
    <mergeCell ref="BN486:BO486"/>
    <mergeCell ref="N486:O486"/>
    <mergeCell ref="P486:Q486"/>
    <mergeCell ref="X486:Y486"/>
    <mergeCell ref="Z486:AA486"/>
    <mergeCell ref="AH486:AI486"/>
    <mergeCell ref="AJ486:AK486"/>
    <mergeCell ref="BV486:BW486"/>
    <mergeCell ref="BX486:BY486"/>
    <mergeCell ref="BV489:BW489"/>
    <mergeCell ref="BX489:BY489"/>
    <mergeCell ref="CF478:CG478"/>
    <mergeCell ref="CH478:CI478"/>
    <mergeCell ref="CF481:CG481"/>
    <mergeCell ref="CH481:CI481"/>
    <mergeCell ref="BB465:BC465"/>
    <mergeCell ref="BD465:BE465"/>
    <mergeCell ref="BL465:BM465"/>
    <mergeCell ref="BN465:BO465"/>
    <mergeCell ref="CP462:CQ462"/>
    <mergeCell ref="CR462:CS462"/>
    <mergeCell ref="N465:O465"/>
    <mergeCell ref="P465:Q465"/>
    <mergeCell ref="X465:Y465"/>
    <mergeCell ref="Z465:AA465"/>
    <mergeCell ref="AH465:AI465"/>
    <mergeCell ref="AJ465:AK465"/>
    <mergeCell ref="AR465:AS465"/>
    <mergeCell ref="AT465:AU465"/>
    <mergeCell ref="AR462:AS462"/>
    <mergeCell ref="AT462:AU462"/>
    <mergeCell ref="BB462:BC462"/>
    <mergeCell ref="BD462:BE462"/>
    <mergeCell ref="BL462:BM462"/>
    <mergeCell ref="BN462:BO462"/>
    <mergeCell ref="N462:O462"/>
    <mergeCell ref="P462:Q462"/>
    <mergeCell ref="X462:Y462"/>
    <mergeCell ref="Z462:AA462"/>
    <mergeCell ref="AH462:AI462"/>
    <mergeCell ref="AJ462:AK462"/>
    <mergeCell ref="BV462:BW462"/>
    <mergeCell ref="BX462:BY462"/>
    <mergeCell ref="BV465:BW465"/>
    <mergeCell ref="BX465:BY465"/>
    <mergeCell ref="BB473:BC473"/>
    <mergeCell ref="BD473:BE473"/>
    <mergeCell ref="BL473:BM473"/>
    <mergeCell ref="BN473:BO473"/>
    <mergeCell ref="CP470:CQ470"/>
    <mergeCell ref="CR470:CS470"/>
    <mergeCell ref="N473:O473"/>
    <mergeCell ref="P473:Q473"/>
    <mergeCell ref="X473:Y473"/>
    <mergeCell ref="Z473:AA473"/>
    <mergeCell ref="AH473:AI473"/>
    <mergeCell ref="AJ473:AK473"/>
    <mergeCell ref="AR473:AS473"/>
    <mergeCell ref="AT473:AU473"/>
    <mergeCell ref="AR470:AS470"/>
    <mergeCell ref="AT470:AU470"/>
    <mergeCell ref="BB470:BC470"/>
    <mergeCell ref="BD470:BE470"/>
    <mergeCell ref="BL470:BM470"/>
    <mergeCell ref="BN470:BO470"/>
    <mergeCell ref="N470:O470"/>
    <mergeCell ref="P470:Q470"/>
    <mergeCell ref="X470:Y470"/>
    <mergeCell ref="Z470:AA470"/>
    <mergeCell ref="AH470:AI470"/>
    <mergeCell ref="AJ470:AK470"/>
    <mergeCell ref="BV470:BW470"/>
    <mergeCell ref="BX470:BY470"/>
    <mergeCell ref="BV473:BW473"/>
    <mergeCell ref="BX473:BY473"/>
    <mergeCell ref="CF470:CG470"/>
    <mergeCell ref="CH470:CI470"/>
    <mergeCell ref="CF473:CG473"/>
    <mergeCell ref="CH473:CI473"/>
    <mergeCell ref="BB449:BC449"/>
    <mergeCell ref="BD449:BE449"/>
    <mergeCell ref="BL449:BM449"/>
    <mergeCell ref="BN449:BO449"/>
    <mergeCell ref="CP446:CQ446"/>
    <mergeCell ref="CR446:CS446"/>
    <mergeCell ref="N449:O449"/>
    <mergeCell ref="P449:Q449"/>
    <mergeCell ref="X449:Y449"/>
    <mergeCell ref="Z449:AA449"/>
    <mergeCell ref="AH449:AI449"/>
    <mergeCell ref="AJ449:AK449"/>
    <mergeCell ref="AR449:AS449"/>
    <mergeCell ref="AT449:AU449"/>
    <mergeCell ref="AR446:AS446"/>
    <mergeCell ref="AT446:AU446"/>
    <mergeCell ref="BB446:BC446"/>
    <mergeCell ref="BD446:BE446"/>
    <mergeCell ref="BL446:BM446"/>
    <mergeCell ref="BN446:BO446"/>
    <mergeCell ref="N446:O446"/>
    <mergeCell ref="P446:Q446"/>
    <mergeCell ref="X446:Y446"/>
    <mergeCell ref="Z446:AA446"/>
    <mergeCell ref="AH446:AI446"/>
    <mergeCell ref="AJ446:AK446"/>
    <mergeCell ref="BV446:BW446"/>
    <mergeCell ref="BX446:BY446"/>
    <mergeCell ref="BV449:BW449"/>
    <mergeCell ref="BX449:BY449"/>
    <mergeCell ref="BB457:BC457"/>
    <mergeCell ref="BD457:BE457"/>
    <mergeCell ref="BL457:BM457"/>
    <mergeCell ref="BN457:BO457"/>
    <mergeCell ref="CP454:CQ454"/>
    <mergeCell ref="CR454:CS454"/>
    <mergeCell ref="N457:O457"/>
    <mergeCell ref="P457:Q457"/>
    <mergeCell ref="X457:Y457"/>
    <mergeCell ref="Z457:AA457"/>
    <mergeCell ref="AH457:AI457"/>
    <mergeCell ref="AJ457:AK457"/>
    <mergeCell ref="AR457:AS457"/>
    <mergeCell ref="AT457:AU457"/>
    <mergeCell ref="AR454:AS454"/>
    <mergeCell ref="AT454:AU454"/>
    <mergeCell ref="BB454:BC454"/>
    <mergeCell ref="BD454:BE454"/>
    <mergeCell ref="BL454:BM454"/>
    <mergeCell ref="BN454:BO454"/>
    <mergeCell ref="N454:O454"/>
    <mergeCell ref="P454:Q454"/>
    <mergeCell ref="X454:Y454"/>
    <mergeCell ref="Z454:AA454"/>
    <mergeCell ref="AH454:AI454"/>
    <mergeCell ref="AJ454:AK454"/>
    <mergeCell ref="BV454:BW454"/>
    <mergeCell ref="BX454:BY454"/>
    <mergeCell ref="BV457:BW457"/>
    <mergeCell ref="BX457:BY457"/>
    <mergeCell ref="BB433:BC433"/>
    <mergeCell ref="BD433:BE433"/>
    <mergeCell ref="BL433:BM433"/>
    <mergeCell ref="BN433:BO433"/>
    <mergeCell ref="CP430:CQ430"/>
    <mergeCell ref="CR430:CS430"/>
    <mergeCell ref="N433:O433"/>
    <mergeCell ref="P433:Q433"/>
    <mergeCell ref="X433:Y433"/>
    <mergeCell ref="Z433:AA433"/>
    <mergeCell ref="AH433:AI433"/>
    <mergeCell ref="AJ433:AK433"/>
    <mergeCell ref="AR433:AS433"/>
    <mergeCell ref="AT433:AU433"/>
    <mergeCell ref="AR430:AS430"/>
    <mergeCell ref="AT430:AU430"/>
    <mergeCell ref="BB430:BC430"/>
    <mergeCell ref="BD430:BE430"/>
    <mergeCell ref="BL430:BM430"/>
    <mergeCell ref="BN430:BO430"/>
    <mergeCell ref="N430:O430"/>
    <mergeCell ref="P430:Q430"/>
    <mergeCell ref="X430:Y430"/>
    <mergeCell ref="Z430:AA430"/>
    <mergeCell ref="AH430:AI430"/>
    <mergeCell ref="AJ430:AK430"/>
    <mergeCell ref="BV430:BW430"/>
    <mergeCell ref="BX430:BY430"/>
    <mergeCell ref="BV433:BW433"/>
    <mergeCell ref="BX433:BY433"/>
    <mergeCell ref="BB441:BC441"/>
    <mergeCell ref="BD441:BE441"/>
    <mergeCell ref="BL441:BM441"/>
    <mergeCell ref="BN441:BO441"/>
    <mergeCell ref="CP438:CQ438"/>
    <mergeCell ref="CR438:CS438"/>
    <mergeCell ref="N441:O441"/>
    <mergeCell ref="P441:Q441"/>
    <mergeCell ref="X441:Y441"/>
    <mergeCell ref="Z441:AA441"/>
    <mergeCell ref="AH441:AI441"/>
    <mergeCell ref="AJ441:AK441"/>
    <mergeCell ref="AR441:AS441"/>
    <mergeCell ref="AT441:AU441"/>
    <mergeCell ref="AR438:AS438"/>
    <mergeCell ref="AT438:AU438"/>
    <mergeCell ref="BB438:BC438"/>
    <mergeCell ref="BD438:BE438"/>
    <mergeCell ref="BL438:BM438"/>
    <mergeCell ref="BN438:BO438"/>
    <mergeCell ref="N438:O438"/>
    <mergeCell ref="P438:Q438"/>
    <mergeCell ref="X438:Y438"/>
    <mergeCell ref="Z438:AA438"/>
    <mergeCell ref="AH438:AI438"/>
    <mergeCell ref="AJ438:AK438"/>
    <mergeCell ref="BV438:BW438"/>
    <mergeCell ref="BX438:BY438"/>
    <mergeCell ref="BV441:BW441"/>
    <mergeCell ref="BX441:BY441"/>
    <mergeCell ref="CF430:CG430"/>
    <mergeCell ref="CH430:CI430"/>
    <mergeCell ref="BB417:BC417"/>
    <mergeCell ref="BD417:BE417"/>
    <mergeCell ref="BL417:BM417"/>
    <mergeCell ref="BN417:BO417"/>
    <mergeCell ref="CP414:CQ414"/>
    <mergeCell ref="CR414:CS414"/>
    <mergeCell ref="N417:O417"/>
    <mergeCell ref="P417:Q417"/>
    <mergeCell ref="X417:Y417"/>
    <mergeCell ref="Z417:AA417"/>
    <mergeCell ref="AH417:AI417"/>
    <mergeCell ref="AJ417:AK417"/>
    <mergeCell ref="AR417:AS417"/>
    <mergeCell ref="AT417:AU417"/>
    <mergeCell ref="AR414:AS414"/>
    <mergeCell ref="AT414:AU414"/>
    <mergeCell ref="BB414:BC414"/>
    <mergeCell ref="BD414:BE414"/>
    <mergeCell ref="BL414:BM414"/>
    <mergeCell ref="BN414:BO414"/>
    <mergeCell ref="N414:O414"/>
    <mergeCell ref="P414:Q414"/>
    <mergeCell ref="X414:Y414"/>
    <mergeCell ref="Z414:AA414"/>
    <mergeCell ref="AH414:AI414"/>
    <mergeCell ref="AJ414:AK414"/>
    <mergeCell ref="BV414:BW414"/>
    <mergeCell ref="BX414:BY414"/>
    <mergeCell ref="BV417:BW417"/>
    <mergeCell ref="BX417:BY417"/>
    <mergeCell ref="BB425:BC425"/>
    <mergeCell ref="BD425:BE425"/>
    <mergeCell ref="BL425:BM425"/>
    <mergeCell ref="BN425:BO425"/>
    <mergeCell ref="CP422:CQ422"/>
    <mergeCell ref="CR422:CS422"/>
    <mergeCell ref="N425:O425"/>
    <mergeCell ref="P425:Q425"/>
    <mergeCell ref="X425:Y425"/>
    <mergeCell ref="Z425:AA425"/>
    <mergeCell ref="AH425:AI425"/>
    <mergeCell ref="AJ425:AK425"/>
    <mergeCell ref="AR425:AS425"/>
    <mergeCell ref="AT425:AU425"/>
    <mergeCell ref="AR422:AS422"/>
    <mergeCell ref="AT422:AU422"/>
    <mergeCell ref="BB422:BC422"/>
    <mergeCell ref="BD422:BE422"/>
    <mergeCell ref="BL422:BM422"/>
    <mergeCell ref="BN422:BO422"/>
    <mergeCell ref="N422:O422"/>
    <mergeCell ref="P422:Q422"/>
    <mergeCell ref="X422:Y422"/>
    <mergeCell ref="Z422:AA422"/>
    <mergeCell ref="AH422:AI422"/>
    <mergeCell ref="AJ422:AK422"/>
    <mergeCell ref="BV422:BW422"/>
    <mergeCell ref="BX422:BY422"/>
    <mergeCell ref="BV425:BW425"/>
    <mergeCell ref="BX425:BY425"/>
    <mergeCell ref="CF425:CG425"/>
    <mergeCell ref="CH425:CI425"/>
    <mergeCell ref="BB401:BC401"/>
    <mergeCell ref="BD401:BE401"/>
    <mergeCell ref="BL401:BM401"/>
    <mergeCell ref="BN401:BO401"/>
    <mergeCell ref="CP398:CQ398"/>
    <mergeCell ref="CR398:CS398"/>
    <mergeCell ref="N401:O401"/>
    <mergeCell ref="P401:Q401"/>
    <mergeCell ref="X401:Y401"/>
    <mergeCell ref="Z401:AA401"/>
    <mergeCell ref="AH401:AI401"/>
    <mergeCell ref="AJ401:AK401"/>
    <mergeCell ref="AR401:AS401"/>
    <mergeCell ref="AT401:AU401"/>
    <mergeCell ref="AR398:AS398"/>
    <mergeCell ref="AT398:AU398"/>
    <mergeCell ref="BB398:BC398"/>
    <mergeCell ref="BD398:BE398"/>
    <mergeCell ref="BL398:BM398"/>
    <mergeCell ref="BN398:BO398"/>
    <mergeCell ref="N398:O398"/>
    <mergeCell ref="P398:Q398"/>
    <mergeCell ref="X398:Y398"/>
    <mergeCell ref="Z398:AA398"/>
    <mergeCell ref="AH398:AI398"/>
    <mergeCell ref="AJ398:AK398"/>
    <mergeCell ref="BV398:BW398"/>
    <mergeCell ref="BX398:BY398"/>
    <mergeCell ref="BV401:BW401"/>
    <mergeCell ref="BX401:BY401"/>
    <mergeCell ref="BB409:BC409"/>
    <mergeCell ref="BD409:BE409"/>
    <mergeCell ref="BL409:BM409"/>
    <mergeCell ref="BN409:BO409"/>
    <mergeCell ref="CP406:CQ406"/>
    <mergeCell ref="CR406:CS406"/>
    <mergeCell ref="N409:O409"/>
    <mergeCell ref="P409:Q409"/>
    <mergeCell ref="X409:Y409"/>
    <mergeCell ref="Z409:AA409"/>
    <mergeCell ref="AH409:AI409"/>
    <mergeCell ref="AJ409:AK409"/>
    <mergeCell ref="AR409:AS409"/>
    <mergeCell ref="AT409:AU409"/>
    <mergeCell ref="AR406:AS406"/>
    <mergeCell ref="AT406:AU406"/>
    <mergeCell ref="BB406:BC406"/>
    <mergeCell ref="BD406:BE406"/>
    <mergeCell ref="BL406:BM406"/>
    <mergeCell ref="BN406:BO406"/>
    <mergeCell ref="N406:O406"/>
    <mergeCell ref="P406:Q406"/>
    <mergeCell ref="X406:Y406"/>
    <mergeCell ref="Z406:AA406"/>
    <mergeCell ref="AH406:AI406"/>
    <mergeCell ref="AJ406:AK406"/>
    <mergeCell ref="BV406:BW406"/>
    <mergeCell ref="BX406:BY406"/>
    <mergeCell ref="BV409:BW409"/>
    <mergeCell ref="BX409:BY409"/>
    <mergeCell ref="BB385:BC385"/>
    <mergeCell ref="BD385:BE385"/>
    <mergeCell ref="BL385:BM385"/>
    <mergeCell ref="BN385:BO385"/>
    <mergeCell ref="CP382:CQ382"/>
    <mergeCell ref="CR382:CS382"/>
    <mergeCell ref="N385:O385"/>
    <mergeCell ref="P385:Q385"/>
    <mergeCell ref="X385:Y385"/>
    <mergeCell ref="Z385:AA385"/>
    <mergeCell ref="AH385:AI385"/>
    <mergeCell ref="AJ385:AK385"/>
    <mergeCell ref="AR385:AS385"/>
    <mergeCell ref="AT385:AU385"/>
    <mergeCell ref="AR382:AS382"/>
    <mergeCell ref="AT382:AU382"/>
    <mergeCell ref="BB382:BC382"/>
    <mergeCell ref="BD382:BE382"/>
    <mergeCell ref="BL382:BM382"/>
    <mergeCell ref="BN382:BO382"/>
    <mergeCell ref="N382:O382"/>
    <mergeCell ref="P382:Q382"/>
    <mergeCell ref="X382:Y382"/>
    <mergeCell ref="Z382:AA382"/>
    <mergeCell ref="AH382:AI382"/>
    <mergeCell ref="AJ382:AK382"/>
    <mergeCell ref="BV382:BW382"/>
    <mergeCell ref="BX382:BY382"/>
    <mergeCell ref="BV385:BW385"/>
    <mergeCell ref="BX385:BY385"/>
    <mergeCell ref="BB393:BC393"/>
    <mergeCell ref="BD393:BE393"/>
    <mergeCell ref="BL393:BM393"/>
    <mergeCell ref="BN393:BO393"/>
    <mergeCell ref="CP390:CQ390"/>
    <mergeCell ref="CR390:CS390"/>
    <mergeCell ref="N393:O393"/>
    <mergeCell ref="P393:Q393"/>
    <mergeCell ref="X393:Y393"/>
    <mergeCell ref="Z393:AA393"/>
    <mergeCell ref="AH393:AI393"/>
    <mergeCell ref="AJ393:AK393"/>
    <mergeCell ref="AR393:AS393"/>
    <mergeCell ref="AT393:AU393"/>
    <mergeCell ref="AR390:AS390"/>
    <mergeCell ref="AT390:AU390"/>
    <mergeCell ref="BB390:BC390"/>
    <mergeCell ref="BD390:BE390"/>
    <mergeCell ref="BL390:BM390"/>
    <mergeCell ref="BN390:BO390"/>
    <mergeCell ref="N390:O390"/>
    <mergeCell ref="P390:Q390"/>
    <mergeCell ref="X390:Y390"/>
    <mergeCell ref="Z390:AA390"/>
    <mergeCell ref="AH390:AI390"/>
    <mergeCell ref="AJ390:AK390"/>
    <mergeCell ref="BV390:BW390"/>
    <mergeCell ref="BX390:BY390"/>
    <mergeCell ref="BV393:BW393"/>
    <mergeCell ref="BX393:BY393"/>
    <mergeCell ref="BB369:BC369"/>
    <mergeCell ref="BD369:BE369"/>
    <mergeCell ref="BL369:BM369"/>
    <mergeCell ref="BN369:BO369"/>
    <mergeCell ref="CP366:CQ366"/>
    <mergeCell ref="CR366:CS366"/>
    <mergeCell ref="N369:O369"/>
    <mergeCell ref="P369:Q369"/>
    <mergeCell ref="X369:Y369"/>
    <mergeCell ref="Z369:AA369"/>
    <mergeCell ref="AH369:AI369"/>
    <mergeCell ref="AJ369:AK369"/>
    <mergeCell ref="AR369:AS369"/>
    <mergeCell ref="AT369:AU369"/>
    <mergeCell ref="AR366:AS366"/>
    <mergeCell ref="AT366:AU366"/>
    <mergeCell ref="BB366:BC366"/>
    <mergeCell ref="BD366:BE366"/>
    <mergeCell ref="BL366:BM366"/>
    <mergeCell ref="BN366:BO366"/>
    <mergeCell ref="N366:O366"/>
    <mergeCell ref="P366:Q366"/>
    <mergeCell ref="X366:Y366"/>
    <mergeCell ref="Z366:AA366"/>
    <mergeCell ref="AH366:AI366"/>
    <mergeCell ref="AJ366:AK366"/>
    <mergeCell ref="BV366:BW366"/>
    <mergeCell ref="BX366:BY366"/>
    <mergeCell ref="BV369:BW369"/>
    <mergeCell ref="BX369:BY369"/>
    <mergeCell ref="BB377:BC377"/>
    <mergeCell ref="BD377:BE377"/>
    <mergeCell ref="BL377:BM377"/>
    <mergeCell ref="BN377:BO377"/>
    <mergeCell ref="CP374:CQ374"/>
    <mergeCell ref="CR374:CS374"/>
    <mergeCell ref="N377:O377"/>
    <mergeCell ref="P377:Q377"/>
    <mergeCell ref="X377:Y377"/>
    <mergeCell ref="Z377:AA377"/>
    <mergeCell ref="AH377:AI377"/>
    <mergeCell ref="AJ377:AK377"/>
    <mergeCell ref="AR377:AS377"/>
    <mergeCell ref="AT377:AU377"/>
    <mergeCell ref="AR374:AS374"/>
    <mergeCell ref="AT374:AU374"/>
    <mergeCell ref="BB374:BC374"/>
    <mergeCell ref="BD374:BE374"/>
    <mergeCell ref="BL374:BM374"/>
    <mergeCell ref="BN374:BO374"/>
    <mergeCell ref="N374:O374"/>
    <mergeCell ref="P374:Q374"/>
    <mergeCell ref="X374:Y374"/>
    <mergeCell ref="Z374:AA374"/>
    <mergeCell ref="AH374:AI374"/>
    <mergeCell ref="AJ374:AK374"/>
    <mergeCell ref="BV374:BW374"/>
    <mergeCell ref="BX374:BY374"/>
    <mergeCell ref="BV377:BW377"/>
    <mergeCell ref="BX377:BY377"/>
    <mergeCell ref="BB353:BC353"/>
    <mergeCell ref="BD353:BE353"/>
    <mergeCell ref="BL353:BM353"/>
    <mergeCell ref="BN353:BO353"/>
    <mergeCell ref="CP350:CQ350"/>
    <mergeCell ref="CR350:CS350"/>
    <mergeCell ref="N353:O353"/>
    <mergeCell ref="P353:Q353"/>
    <mergeCell ref="X353:Y353"/>
    <mergeCell ref="Z353:AA353"/>
    <mergeCell ref="AH353:AI353"/>
    <mergeCell ref="AJ353:AK353"/>
    <mergeCell ref="AR353:AS353"/>
    <mergeCell ref="AT353:AU353"/>
    <mergeCell ref="AR350:AS350"/>
    <mergeCell ref="AT350:AU350"/>
    <mergeCell ref="BB350:BC350"/>
    <mergeCell ref="BD350:BE350"/>
    <mergeCell ref="BL350:BM350"/>
    <mergeCell ref="BN350:BO350"/>
    <mergeCell ref="N350:O350"/>
    <mergeCell ref="P350:Q350"/>
    <mergeCell ref="X350:Y350"/>
    <mergeCell ref="Z350:AA350"/>
    <mergeCell ref="AH350:AI350"/>
    <mergeCell ref="AJ350:AK350"/>
    <mergeCell ref="BV350:BW350"/>
    <mergeCell ref="BX350:BY350"/>
    <mergeCell ref="BV353:BW353"/>
    <mergeCell ref="BX353:BY353"/>
    <mergeCell ref="BB361:BC361"/>
    <mergeCell ref="BD361:BE361"/>
    <mergeCell ref="BL361:BM361"/>
    <mergeCell ref="BN361:BO361"/>
    <mergeCell ref="CP358:CQ358"/>
    <mergeCell ref="CR358:CS358"/>
    <mergeCell ref="N361:O361"/>
    <mergeCell ref="P361:Q361"/>
    <mergeCell ref="X361:Y361"/>
    <mergeCell ref="Z361:AA361"/>
    <mergeCell ref="AH361:AI361"/>
    <mergeCell ref="AJ361:AK361"/>
    <mergeCell ref="AR361:AS361"/>
    <mergeCell ref="AT361:AU361"/>
    <mergeCell ref="AR358:AS358"/>
    <mergeCell ref="AT358:AU358"/>
    <mergeCell ref="BB358:BC358"/>
    <mergeCell ref="BD358:BE358"/>
    <mergeCell ref="BL358:BM358"/>
    <mergeCell ref="BN358:BO358"/>
    <mergeCell ref="N358:O358"/>
    <mergeCell ref="P358:Q358"/>
    <mergeCell ref="X358:Y358"/>
    <mergeCell ref="Z358:AA358"/>
    <mergeCell ref="AH358:AI358"/>
    <mergeCell ref="AJ358:AK358"/>
    <mergeCell ref="BV358:BW358"/>
    <mergeCell ref="BX358:BY358"/>
    <mergeCell ref="BV361:BW361"/>
    <mergeCell ref="BX361:BY361"/>
    <mergeCell ref="CF350:CG350"/>
    <mergeCell ref="CH350:CI350"/>
    <mergeCell ref="CF353:CG353"/>
    <mergeCell ref="CH353:CI353"/>
    <mergeCell ref="BB337:BC337"/>
    <mergeCell ref="BD337:BE337"/>
    <mergeCell ref="BL337:BM337"/>
    <mergeCell ref="BN337:BO337"/>
    <mergeCell ref="CP334:CQ334"/>
    <mergeCell ref="CR334:CS334"/>
    <mergeCell ref="N337:O337"/>
    <mergeCell ref="P337:Q337"/>
    <mergeCell ref="X337:Y337"/>
    <mergeCell ref="Z337:AA337"/>
    <mergeCell ref="AH337:AI337"/>
    <mergeCell ref="AJ337:AK337"/>
    <mergeCell ref="AR337:AS337"/>
    <mergeCell ref="AT337:AU337"/>
    <mergeCell ref="AR334:AS334"/>
    <mergeCell ref="AT334:AU334"/>
    <mergeCell ref="BB334:BC334"/>
    <mergeCell ref="BD334:BE334"/>
    <mergeCell ref="BL334:BM334"/>
    <mergeCell ref="BN334:BO334"/>
    <mergeCell ref="N334:O334"/>
    <mergeCell ref="P334:Q334"/>
    <mergeCell ref="X334:Y334"/>
    <mergeCell ref="Z334:AA334"/>
    <mergeCell ref="AH334:AI334"/>
    <mergeCell ref="AJ334:AK334"/>
    <mergeCell ref="BV334:BW334"/>
    <mergeCell ref="BX334:BY334"/>
    <mergeCell ref="BV337:BW337"/>
    <mergeCell ref="BX337:BY337"/>
    <mergeCell ref="BB345:BC345"/>
    <mergeCell ref="BD345:BE345"/>
    <mergeCell ref="BL345:BM345"/>
    <mergeCell ref="BN345:BO345"/>
    <mergeCell ref="CP342:CQ342"/>
    <mergeCell ref="CR342:CS342"/>
    <mergeCell ref="N345:O345"/>
    <mergeCell ref="P345:Q345"/>
    <mergeCell ref="X345:Y345"/>
    <mergeCell ref="Z345:AA345"/>
    <mergeCell ref="AH345:AI345"/>
    <mergeCell ref="AJ345:AK345"/>
    <mergeCell ref="AR345:AS345"/>
    <mergeCell ref="AT345:AU345"/>
    <mergeCell ref="AR342:AS342"/>
    <mergeCell ref="AT342:AU342"/>
    <mergeCell ref="BB342:BC342"/>
    <mergeCell ref="BD342:BE342"/>
    <mergeCell ref="BL342:BM342"/>
    <mergeCell ref="BN342:BO342"/>
    <mergeCell ref="N342:O342"/>
    <mergeCell ref="P342:Q342"/>
    <mergeCell ref="X342:Y342"/>
    <mergeCell ref="Z342:AA342"/>
    <mergeCell ref="AH342:AI342"/>
    <mergeCell ref="AJ342:AK342"/>
    <mergeCell ref="BV342:BW342"/>
    <mergeCell ref="BX342:BY342"/>
    <mergeCell ref="BV345:BW345"/>
    <mergeCell ref="BX345:BY345"/>
    <mergeCell ref="CF345:CG345"/>
    <mergeCell ref="CH345:CI345"/>
    <mergeCell ref="BI334:BJ334"/>
    <mergeCell ref="BG342:BH342"/>
    <mergeCell ref="BB321:BC321"/>
    <mergeCell ref="BD321:BE321"/>
    <mergeCell ref="BL321:BM321"/>
    <mergeCell ref="BN321:BO321"/>
    <mergeCell ref="CP318:CQ318"/>
    <mergeCell ref="CR318:CS318"/>
    <mergeCell ref="N321:O321"/>
    <mergeCell ref="P321:Q321"/>
    <mergeCell ref="X321:Y321"/>
    <mergeCell ref="Z321:AA321"/>
    <mergeCell ref="AH321:AI321"/>
    <mergeCell ref="AJ321:AK321"/>
    <mergeCell ref="AR321:AS321"/>
    <mergeCell ref="AT321:AU321"/>
    <mergeCell ref="AR318:AS318"/>
    <mergeCell ref="AT318:AU318"/>
    <mergeCell ref="BB318:BC318"/>
    <mergeCell ref="BD318:BE318"/>
    <mergeCell ref="BL318:BM318"/>
    <mergeCell ref="BN318:BO318"/>
    <mergeCell ref="N318:O318"/>
    <mergeCell ref="P318:Q318"/>
    <mergeCell ref="X318:Y318"/>
    <mergeCell ref="Z318:AA318"/>
    <mergeCell ref="AH318:AI318"/>
    <mergeCell ref="AJ318:AK318"/>
    <mergeCell ref="BV318:BW318"/>
    <mergeCell ref="BX318:BY318"/>
    <mergeCell ref="BV321:BW321"/>
    <mergeCell ref="BX321:BY321"/>
    <mergeCell ref="BB329:BC329"/>
    <mergeCell ref="BD329:BE329"/>
    <mergeCell ref="BL329:BM329"/>
    <mergeCell ref="BN329:BO329"/>
    <mergeCell ref="CP326:CQ326"/>
    <mergeCell ref="CR326:CS326"/>
    <mergeCell ref="N329:O329"/>
    <mergeCell ref="P329:Q329"/>
    <mergeCell ref="X329:Y329"/>
    <mergeCell ref="Z329:AA329"/>
    <mergeCell ref="AH329:AI329"/>
    <mergeCell ref="AJ329:AK329"/>
    <mergeCell ref="AR329:AS329"/>
    <mergeCell ref="AT329:AU329"/>
    <mergeCell ref="AR326:AS326"/>
    <mergeCell ref="AT326:AU326"/>
    <mergeCell ref="BB326:BC326"/>
    <mergeCell ref="BD326:BE326"/>
    <mergeCell ref="BL326:BM326"/>
    <mergeCell ref="BN326:BO326"/>
    <mergeCell ref="N326:O326"/>
    <mergeCell ref="P326:Q326"/>
    <mergeCell ref="X326:Y326"/>
    <mergeCell ref="Z326:AA326"/>
    <mergeCell ref="AH326:AI326"/>
    <mergeCell ref="AJ326:AK326"/>
    <mergeCell ref="BV326:BW326"/>
    <mergeCell ref="BX326:BY326"/>
    <mergeCell ref="BV329:BW329"/>
    <mergeCell ref="BX329:BY329"/>
    <mergeCell ref="BB305:BC305"/>
    <mergeCell ref="BD305:BE305"/>
    <mergeCell ref="BL305:BM305"/>
    <mergeCell ref="BN305:BO305"/>
    <mergeCell ref="CP302:CQ302"/>
    <mergeCell ref="CR302:CS302"/>
    <mergeCell ref="N305:O305"/>
    <mergeCell ref="P305:Q305"/>
    <mergeCell ref="X305:Y305"/>
    <mergeCell ref="Z305:AA305"/>
    <mergeCell ref="AH305:AI305"/>
    <mergeCell ref="AJ305:AK305"/>
    <mergeCell ref="AR305:AS305"/>
    <mergeCell ref="AT305:AU305"/>
    <mergeCell ref="AR302:AS302"/>
    <mergeCell ref="AT302:AU302"/>
    <mergeCell ref="BB302:BC302"/>
    <mergeCell ref="BD302:BE302"/>
    <mergeCell ref="BL302:BM302"/>
    <mergeCell ref="BN302:BO302"/>
    <mergeCell ref="N302:O302"/>
    <mergeCell ref="P302:Q302"/>
    <mergeCell ref="X302:Y302"/>
    <mergeCell ref="Z302:AA302"/>
    <mergeCell ref="AH302:AI302"/>
    <mergeCell ref="AJ302:AK302"/>
    <mergeCell ref="BV302:BW302"/>
    <mergeCell ref="BX302:BY302"/>
    <mergeCell ref="BV305:BW305"/>
    <mergeCell ref="BX305:BY305"/>
    <mergeCell ref="BB313:BC313"/>
    <mergeCell ref="BD313:BE313"/>
    <mergeCell ref="BL313:BM313"/>
    <mergeCell ref="BN313:BO313"/>
    <mergeCell ref="CP310:CQ310"/>
    <mergeCell ref="CR310:CS310"/>
    <mergeCell ref="N313:O313"/>
    <mergeCell ref="P313:Q313"/>
    <mergeCell ref="X313:Y313"/>
    <mergeCell ref="Z313:AA313"/>
    <mergeCell ref="AH313:AI313"/>
    <mergeCell ref="AJ313:AK313"/>
    <mergeCell ref="AR313:AS313"/>
    <mergeCell ref="AT313:AU313"/>
    <mergeCell ref="AR310:AS310"/>
    <mergeCell ref="AT310:AU310"/>
    <mergeCell ref="BB310:BC310"/>
    <mergeCell ref="BD310:BE310"/>
    <mergeCell ref="BL310:BM310"/>
    <mergeCell ref="BN310:BO310"/>
    <mergeCell ref="N310:O310"/>
    <mergeCell ref="P310:Q310"/>
    <mergeCell ref="X310:Y310"/>
    <mergeCell ref="Z310:AA310"/>
    <mergeCell ref="AH310:AI310"/>
    <mergeCell ref="AJ310:AK310"/>
    <mergeCell ref="BV310:BW310"/>
    <mergeCell ref="BX310:BY310"/>
    <mergeCell ref="BV313:BW313"/>
    <mergeCell ref="BX313:BY313"/>
    <mergeCell ref="BB289:BC289"/>
    <mergeCell ref="BD289:BE289"/>
    <mergeCell ref="BL289:BM289"/>
    <mergeCell ref="BN289:BO289"/>
    <mergeCell ref="CP286:CQ286"/>
    <mergeCell ref="CR286:CS286"/>
    <mergeCell ref="N289:O289"/>
    <mergeCell ref="P289:Q289"/>
    <mergeCell ref="X289:Y289"/>
    <mergeCell ref="Z289:AA289"/>
    <mergeCell ref="AH289:AI289"/>
    <mergeCell ref="AJ289:AK289"/>
    <mergeCell ref="AR289:AS289"/>
    <mergeCell ref="AT289:AU289"/>
    <mergeCell ref="AR286:AS286"/>
    <mergeCell ref="AT286:AU286"/>
    <mergeCell ref="BB286:BC286"/>
    <mergeCell ref="BD286:BE286"/>
    <mergeCell ref="BL286:BM286"/>
    <mergeCell ref="BN286:BO286"/>
    <mergeCell ref="N286:O286"/>
    <mergeCell ref="P286:Q286"/>
    <mergeCell ref="X286:Y286"/>
    <mergeCell ref="Z286:AA286"/>
    <mergeCell ref="AH286:AI286"/>
    <mergeCell ref="AJ286:AK286"/>
    <mergeCell ref="BV286:BW286"/>
    <mergeCell ref="BX286:BY286"/>
    <mergeCell ref="BV289:BW289"/>
    <mergeCell ref="BX289:BY289"/>
    <mergeCell ref="BB297:BC297"/>
    <mergeCell ref="BD297:BE297"/>
    <mergeCell ref="BL297:BM297"/>
    <mergeCell ref="BN297:BO297"/>
    <mergeCell ref="CP294:CQ294"/>
    <mergeCell ref="CR294:CS294"/>
    <mergeCell ref="N297:O297"/>
    <mergeCell ref="P297:Q297"/>
    <mergeCell ref="X297:Y297"/>
    <mergeCell ref="Z297:AA297"/>
    <mergeCell ref="AH297:AI297"/>
    <mergeCell ref="AJ297:AK297"/>
    <mergeCell ref="AR297:AS297"/>
    <mergeCell ref="AT297:AU297"/>
    <mergeCell ref="AR294:AS294"/>
    <mergeCell ref="AT294:AU294"/>
    <mergeCell ref="BB294:BC294"/>
    <mergeCell ref="BD294:BE294"/>
    <mergeCell ref="BL294:BM294"/>
    <mergeCell ref="BN294:BO294"/>
    <mergeCell ref="N294:O294"/>
    <mergeCell ref="P294:Q294"/>
    <mergeCell ref="X294:Y294"/>
    <mergeCell ref="Z294:AA294"/>
    <mergeCell ref="AH294:AI294"/>
    <mergeCell ref="AJ294:AK294"/>
    <mergeCell ref="BV294:BW294"/>
    <mergeCell ref="BX294:BY294"/>
    <mergeCell ref="BV297:BW297"/>
    <mergeCell ref="BX297:BY297"/>
    <mergeCell ref="BB273:BC273"/>
    <mergeCell ref="BD273:BE273"/>
    <mergeCell ref="BL273:BM273"/>
    <mergeCell ref="BN273:BO273"/>
    <mergeCell ref="CP270:CQ270"/>
    <mergeCell ref="CR270:CS270"/>
    <mergeCell ref="N273:O273"/>
    <mergeCell ref="P273:Q273"/>
    <mergeCell ref="X273:Y273"/>
    <mergeCell ref="Z273:AA273"/>
    <mergeCell ref="AH273:AI273"/>
    <mergeCell ref="AJ273:AK273"/>
    <mergeCell ref="AR273:AS273"/>
    <mergeCell ref="AT273:AU273"/>
    <mergeCell ref="AR270:AS270"/>
    <mergeCell ref="AT270:AU270"/>
    <mergeCell ref="BB270:BC270"/>
    <mergeCell ref="BD270:BE270"/>
    <mergeCell ref="BL270:BM270"/>
    <mergeCell ref="BN270:BO270"/>
    <mergeCell ref="N270:O270"/>
    <mergeCell ref="P270:Q270"/>
    <mergeCell ref="X270:Y270"/>
    <mergeCell ref="Z270:AA270"/>
    <mergeCell ref="AH270:AI270"/>
    <mergeCell ref="AJ270:AK270"/>
    <mergeCell ref="BV270:BW270"/>
    <mergeCell ref="BX270:BY270"/>
    <mergeCell ref="BV273:BW273"/>
    <mergeCell ref="BX273:BY273"/>
    <mergeCell ref="BB281:BC281"/>
    <mergeCell ref="BD281:BE281"/>
    <mergeCell ref="BL281:BM281"/>
    <mergeCell ref="BN281:BO281"/>
    <mergeCell ref="CP278:CQ278"/>
    <mergeCell ref="CR278:CS278"/>
    <mergeCell ref="N281:O281"/>
    <mergeCell ref="P281:Q281"/>
    <mergeCell ref="X281:Y281"/>
    <mergeCell ref="Z281:AA281"/>
    <mergeCell ref="AH281:AI281"/>
    <mergeCell ref="AJ281:AK281"/>
    <mergeCell ref="AR281:AS281"/>
    <mergeCell ref="AT281:AU281"/>
    <mergeCell ref="AR278:AS278"/>
    <mergeCell ref="AT278:AU278"/>
    <mergeCell ref="BB278:BC278"/>
    <mergeCell ref="BD278:BE278"/>
    <mergeCell ref="BL278:BM278"/>
    <mergeCell ref="BN278:BO278"/>
    <mergeCell ref="N278:O278"/>
    <mergeCell ref="P278:Q278"/>
    <mergeCell ref="X278:Y278"/>
    <mergeCell ref="Z278:AA278"/>
    <mergeCell ref="AH278:AI278"/>
    <mergeCell ref="AJ278:AK278"/>
    <mergeCell ref="BV278:BW278"/>
    <mergeCell ref="BX278:BY278"/>
    <mergeCell ref="BV281:BW281"/>
    <mergeCell ref="BX281:BY281"/>
    <mergeCell ref="CF270:CG270"/>
    <mergeCell ref="CH270:CI270"/>
    <mergeCell ref="CF273:CG273"/>
    <mergeCell ref="CH273:CI273"/>
    <mergeCell ref="BB257:BC257"/>
    <mergeCell ref="BD257:BE257"/>
    <mergeCell ref="BL257:BM257"/>
    <mergeCell ref="BN257:BO257"/>
    <mergeCell ref="CP254:CQ254"/>
    <mergeCell ref="CR254:CS254"/>
    <mergeCell ref="N257:O257"/>
    <mergeCell ref="P257:Q257"/>
    <mergeCell ref="X257:Y257"/>
    <mergeCell ref="Z257:AA257"/>
    <mergeCell ref="AH257:AI257"/>
    <mergeCell ref="AJ257:AK257"/>
    <mergeCell ref="AR257:AS257"/>
    <mergeCell ref="AT257:AU257"/>
    <mergeCell ref="AR254:AS254"/>
    <mergeCell ref="AT254:AU254"/>
    <mergeCell ref="BB254:BC254"/>
    <mergeCell ref="BD254:BE254"/>
    <mergeCell ref="BL254:BM254"/>
    <mergeCell ref="BN254:BO254"/>
    <mergeCell ref="N254:O254"/>
    <mergeCell ref="P254:Q254"/>
    <mergeCell ref="X254:Y254"/>
    <mergeCell ref="Z254:AA254"/>
    <mergeCell ref="AH254:AI254"/>
    <mergeCell ref="AJ254:AK254"/>
    <mergeCell ref="BV254:BW254"/>
    <mergeCell ref="BX254:BY254"/>
    <mergeCell ref="BV257:BW257"/>
    <mergeCell ref="BX257:BY257"/>
    <mergeCell ref="BB265:BC265"/>
    <mergeCell ref="BD265:BE265"/>
    <mergeCell ref="BL265:BM265"/>
    <mergeCell ref="BN265:BO265"/>
    <mergeCell ref="CP262:CQ262"/>
    <mergeCell ref="CR262:CS262"/>
    <mergeCell ref="N265:O265"/>
    <mergeCell ref="P265:Q265"/>
    <mergeCell ref="X265:Y265"/>
    <mergeCell ref="Z265:AA265"/>
    <mergeCell ref="AH265:AI265"/>
    <mergeCell ref="AJ265:AK265"/>
    <mergeCell ref="AR265:AS265"/>
    <mergeCell ref="AT265:AU265"/>
    <mergeCell ref="AR262:AS262"/>
    <mergeCell ref="AT262:AU262"/>
    <mergeCell ref="BB262:BC262"/>
    <mergeCell ref="BD262:BE262"/>
    <mergeCell ref="BL262:BM262"/>
    <mergeCell ref="BN262:BO262"/>
    <mergeCell ref="N262:O262"/>
    <mergeCell ref="P262:Q262"/>
    <mergeCell ref="X262:Y262"/>
    <mergeCell ref="Z262:AA262"/>
    <mergeCell ref="AH262:AI262"/>
    <mergeCell ref="AJ262:AK262"/>
    <mergeCell ref="BV262:BW262"/>
    <mergeCell ref="BX262:BY262"/>
    <mergeCell ref="BV265:BW265"/>
    <mergeCell ref="BX265:BY265"/>
    <mergeCell ref="CF265:CG265"/>
    <mergeCell ref="CH265:CI265"/>
    <mergeCell ref="BB241:BC241"/>
    <mergeCell ref="BD241:BE241"/>
    <mergeCell ref="BL241:BM241"/>
    <mergeCell ref="BN241:BO241"/>
    <mergeCell ref="CP238:CQ238"/>
    <mergeCell ref="CR238:CS238"/>
    <mergeCell ref="N241:O241"/>
    <mergeCell ref="P241:Q241"/>
    <mergeCell ref="X241:Y241"/>
    <mergeCell ref="Z241:AA241"/>
    <mergeCell ref="AH241:AI241"/>
    <mergeCell ref="AJ241:AK241"/>
    <mergeCell ref="AR241:AS241"/>
    <mergeCell ref="AT241:AU241"/>
    <mergeCell ref="AR238:AS238"/>
    <mergeCell ref="AT238:AU238"/>
    <mergeCell ref="BB238:BC238"/>
    <mergeCell ref="BD238:BE238"/>
    <mergeCell ref="BL238:BM238"/>
    <mergeCell ref="BN238:BO238"/>
    <mergeCell ref="N238:O238"/>
    <mergeCell ref="P238:Q238"/>
    <mergeCell ref="X238:Y238"/>
    <mergeCell ref="Z238:AA238"/>
    <mergeCell ref="AH238:AI238"/>
    <mergeCell ref="AJ238:AK238"/>
    <mergeCell ref="BV238:BW238"/>
    <mergeCell ref="BX238:BY238"/>
    <mergeCell ref="BV241:BW241"/>
    <mergeCell ref="BX241:BY241"/>
    <mergeCell ref="BB249:BC249"/>
    <mergeCell ref="BD249:BE249"/>
    <mergeCell ref="BL249:BM249"/>
    <mergeCell ref="BN249:BO249"/>
    <mergeCell ref="CP246:CQ246"/>
    <mergeCell ref="CR246:CS246"/>
    <mergeCell ref="N249:O249"/>
    <mergeCell ref="P249:Q249"/>
    <mergeCell ref="X249:Y249"/>
    <mergeCell ref="Z249:AA249"/>
    <mergeCell ref="AH249:AI249"/>
    <mergeCell ref="AJ249:AK249"/>
    <mergeCell ref="AR249:AS249"/>
    <mergeCell ref="AT249:AU249"/>
    <mergeCell ref="AR246:AS246"/>
    <mergeCell ref="AT246:AU246"/>
    <mergeCell ref="BB246:BC246"/>
    <mergeCell ref="BD246:BE246"/>
    <mergeCell ref="BL246:BM246"/>
    <mergeCell ref="BN246:BO246"/>
    <mergeCell ref="N246:O246"/>
    <mergeCell ref="P246:Q246"/>
    <mergeCell ref="X246:Y246"/>
    <mergeCell ref="Z246:AA246"/>
    <mergeCell ref="AH246:AI246"/>
    <mergeCell ref="AJ246:AK246"/>
    <mergeCell ref="BV246:BW246"/>
    <mergeCell ref="BX246:BY246"/>
    <mergeCell ref="BV249:BW249"/>
    <mergeCell ref="BX249:BY249"/>
    <mergeCell ref="BB225:BC225"/>
    <mergeCell ref="BD225:BE225"/>
    <mergeCell ref="BL225:BM225"/>
    <mergeCell ref="BN225:BO225"/>
    <mergeCell ref="CP222:CQ222"/>
    <mergeCell ref="CR222:CS222"/>
    <mergeCell ref="N225:O225"/>
    <mergeCell ref="P225:Q225"/>
    <mergeCell ref="X225:Y225"/>
    <mergeCell ref="Z225:AA225"/>
    <mergeCell ref="AH225:AI225"/>
    <mergeCell ref="AJ225:AK225"/>
    <mergeCell ref="AR225:AS225"/>
    <mergeCell ref="AT225:AU225"/>
    <mergeCell ref="AR222:AS222"/>
    <mergeCell ref="AT222:AU222"/>
    <mergeCell ref="BB222:BC222"/>
    <mergeCell ref="BD222:BE222"/>
    <mergeCell ref="BL222:BM222"/>
    <mergeCell ref="BN222:BO222"/>
    <mergeCell ref="N222:O222"/>
    <mergeCell ref="P222:Q222"/>
    <mergeCell ref="X222:Y222"/>
    <mergeCell ref="Z222:AA222"/>
    <mergeCell ref="AH222:AI222"/>
    <mergeCell ref="AJ222:AK222"/>
    <mergeCell ref="BV222:BW222"/>
    <mergeCell ref="BX222:BY222"/>
    <mergeCell ref="BV225:BW225"/>
    <mergeCell ref="BX225:BY225"/>
    <mergeCell ref="BB233:BC233"/>
    <mergeCell ref="BD233:BE233"/>
    <mergeCell ref="BL233:BM233"/>
    <mergeCell ref="BN233:BO233"/>
    <mergeCell ref="CP230:CQ230"/>
    <mergeCell ref="CR230:CS230"/>
    <mergeCell ref="N233:O233"/>
    <mergeCell ref="P233:Q233"/>
    <mergeCell ref="X233:Y233"/>
    <mergeCell ref="Z233:AA233"/>
    <mergeCell ref="AH233:AI233"/>
    <mergeCell ref="AJ233:AK233"/>
    <mergeCell ref="AR233:AS233"/>
    <mergeCell ref="AT233:AU233"/>
    <mergeCell ref="AR230:AS230"/>
    <mergeCell ref="AT230:AU230"/>
    <mergeCell ref="BB230:BC230"/>
    <mergeCell ref="BD230:BE230"/>
    <mergeCell ref="BL230:BM230"/>
    <mergeCell ref="BN230:BO230"/>
    <mergeCell ref="N230:O230"/>
    <mergeCell ref="P230:Q230"/>
    <mergeCell ref="X230:Y230"/>
    <mergeCell ref="Z230:AA230"/>
    <mergeCell ref="AH230:AI230"/>
    <mergeCell ref="AJ230:AK230"/>
    <mergeCell ref="BV230:BW230"/>
    <mergeCell ref="BX230:BY230"/>
    <mergeCell ref="BV233:BW233"/>
    <mergeCell ref="BX233:BY233"/>
    <mergeCell ref="BB209:BC209"/>
    <mergeCell ref="BD209:BE209"/>
    <mergeCell ref="BL209:BM209"/>
    <mergeCell ref="BN209:BO209"/>
    <mergeCell ref="CP206:CQ206"/>
    <mergeCell ref="CR206:CS206"/>
    <mergeCell ref="N209:O209"/>
    <mergeCell ref="P209:Q209"/>
    <mergeCell ref="X209:Y209"/>
    <mergeCell ref="Z209:AA209"/>
    <mergeCell ref="AH209:AI209"/>
    <mergeCell ref="AJ209:AK209"/>
    <mergeCell ref="AR209:AS209"/>
    <mergeCell ref="AT209:AU209"/>
    <mergeCell ref="AR206:AS206"/>
    <mergeCell ref="AT206:AU206"/>
    <mergeCell ref="BB206:BC206"/>
    <mergeCell ref="BD206:BE206"/>
    <mergeCell ref="BL206:BM206"/>
    <mergeCell ref="BN206:BO206"/>
    <mergeCell ref="N206:O206"/>
    <mergeCell ref="P206:Q206"/>
    <mergeCell ref="X206:Y206"/>
    <mergeCell ref="Z206:AA206"/>
    <mergeCell ref="AH206:AI206"/>
    <mergeCell ref="AJ206:AK206"/>
    <mergeCell ref="BV206:BW206"/>
    <mergeCell ref="BX206:BY206"/>
    <mergeCell ref="BV209:BW209"/>
    <mergeCell ref="BX209:BY209"/>
    <mergeCell ref="BB217:BC217"/>
    <mergeCell ref="BD217:BE217"/>
    <mergeCell ref="BL217:BM217"/>
    <mergeCell ref="BN217:BO217"/>
    <mergeCell ref="CP214:CQ214"/>
    <mergeCell ref="CR214:CS214"/>
    <mergeCell ref="N217:O217"/>
    <mergeCell ref="P217:Q217"/>
    <mergeCell ref="X217:Y217"/>
    <mergeCell ref="Z217:AA217"/>
    <mergeCell ref="AH217:AI217"/>
    <mergeCell ref="AJ217:AK217"/>
    <mergeCell ref="AR217:AS217"/>
    <mergeCell ref="AT217:AU217"/>
    <mergeCell ref="AR214:AS214"/>
    <mergeCell ref="AT214:AU214"/>
    <mergeCell ref="BB214:BC214"/>
    <mergeCell ref="BD214:BE214"/>
    <mergeCell ref="BL214:BM214"/>
    <mergeCell ref="BN214:BO214"/>
    <mergeCell ref="N214:O214"/>
    <mergeCell ref="P214:Q214"/>
    <mergeCell ref="X214:Y214"/>
    <mergeCell ref="Z214:AA214"/>
    <mergeCell ref="AH214:AI214"/>
    <mergeCell ref="AJ214:AK214"/>
    <mergeCell ref="BV214:BW214"/>
    <mergeCell ref="BX214:BY214"/>
    <mergeCell ref="BV217:BW217"/>
    <mergeCell ref="BX217:BY217"/>
    <mergeCell ref="BB193:BC193"/>
    <mergeCell ref="BD193:BE193"/>
    <mergeCell ref="BL193:BM193"/>
    <mergeCell ref="BN193:BO193"/>
    <mergeCell ref="CP190:CQ190"/>
    <mergeCell ref="CR190:CS190"/>
    <mergeCell ref="N193:O193"/>
    <mergeCell ref="P193:Q193"/>
    <mergeCell ref="X193:Y193"/>
    <mergeCell ref="Z193:AA193"/>
    <mergeCell ref="AH193:AI193"/>
    <mergeCell ref="AJ193:AK193"/>
    <mergeCell ref="AR193:AS193"/>
    <mergeCell ref="AT193:AU193"/>
    <mergeCell ref="AR190:AS190"/>
    <mergeCell ref="AT190:AU190"/>
    <mergeCell ref="BB190:BC190"/>
    <mergeCell ref="BD190:BE190"/>
    <mergeCell ref="BL190:BM190"/>
    <mergeCell ref="BN190:BO190"/>
    <mergeCell ref="N190:O190"/>
    <mergeCell ref="P190:Q190"/>
    <mergeCell ref="X190:Y190"/>
    <mergeCell ref="Z190:AA190"/>
    <mergeCell ref="AH190:AI190"/>
    <mergeCell ref="AJ190:AK190"/>
    <mergeCell ref="BV190:BW190"/>
    <mergeCell ref="BX190:BY190"/>
    <mergeCell ref="BV193:BW193"/>
    <mergeCell ref="BX193:BY193"/>
    <mergeCell ref="BB201:BC201"/>
    <mergeCell ref="BD201:BE201"/>
    <mergeCell ref="BL201:BM201"/>
    <mergeCell ref="BN201:BO201"/>
    <mergeCell ref="CP198:CQ198"/>
    <mergeCell ref="CR198:CS198"/>
    <mergeCell ref="N201:O201"/>
    <mergeCell ref="P201:Q201"/>
    <mergeCell ref="X201:Y201"/>
    <mergeCell ref="Z201:AA201"/>
    <mergeCell ref="AH201:AI201"/>
    <mergeCell ref="AJ201:AK201"/>
    <mergeCell ref="AR201:AS201"/>
    <mergeCell ref="AT201:AU201"/>
    <mergeCell ref="AR198:AS198"/>
    <mergeCell ref="AT198:AU198"/>
    <mergeCell ref="BB198:BC198"/>
    <mergeCell ref="BD198:BE198"/>
    <mergeCell ref="BL198:BM198"/>
    <mergeCell ref="BN198:BO198"/>
    <mergeCell ref="N198:O198"/>
    <mergeCell ref="P198:Q198"/>
    <mergeCell ref="X198:Y198"/>
    <mergeCell ref="Z198:AA198"/>
    <mergeCell ref="AH198:AI198"/>
    <mergeCell ref="AJ198:AK198"/>
    <mergeCell ref="BV198:BW198"/>
    <mergeCell ref="BX198:BY198"/>
    <mergeCell ref="BV201:BW201"/>
    <mergeCell ref="BX201:BY201"/>
    <mergeCell ref="CF190:CG190"/>
    <mergeCell ref="CH190:CI190"/>
    <mergeCell ref="CF193:CG193"/>
    <mergeCell ref="CH193:CI193"/>
    <mergeCell ref="BB177:BC177"/>
    <mergeCell ref="BD177:BE177"/>
    <mergeCell ref="BL177:BM177"/>
    <mergeCell ref="BN177:BO177"/>
    <mergeCell ref="CP174:CQ174"/>
    <mergeCell ref="CR174:CS174"/>
    <mergeCell ref="N177:O177"/>
    <mergeCell ref="P177:Q177"/>
    <mergeCell ref="X177:Y177"/>
    <mergeCell ref="Z177:AA177"/>
    <mergeCell ref="AH177:AI177"/>
    <mergeCell ref="AJ177:AK177"/>
    <mergeCell ref="AR177:AS177"/>
    <mergeCell ref="AT177:AU177"/>
    <mergeCell ref="AR174:AS174"/>
    <mergeCell ref="AT174:AU174"/>
    <mergeCell ref="BB174:BC174"/>
    <mergeCell ref="BD174:BE174"/>
    <mergeCell ref="BL174:BM174"/>
    <mergeCell ref="BN174:BO174"/>
    <mergeCell ref="N174:O174"/>
    <mergeCell ref="P174:Q174"/>
    <mergeCell ref="X174:Y174"/>
    <mergeCell ref="Z174:AA174"/>
    <mergeCell ref="AH174:AI174"/>
    <mergeCell ref="AJ174:AK174"/>
    <mergeCell ref="BV174:BW174"/>
    <mergeCell ref="BX174:BY174"/>
    <mergeCell ref="BV177:BW177"/>
    <mergeCell ref="BX177:BY177"/>
    <mergeCell ref="BB185:BC185"/>
    <mergeCell ref="BD185:BE185"/>
    <mergeCell ref="BL185:BM185"/>
    <mergeCell ref="BN185:BO185"/>
    <mergeCell ref="CP182:CQ182"/>
    <mergeCell ref="CR182:CS182"/>
    <mergeCell ref="N185:O185"/>
    <mergeCell ref="P185:Q185"/>
    <mergeCell ref="X185:Y185"/>
    <mergeCell ref="Z185:AA185"/>
    <mergeCell ref="AH185:AI185"/>
    <mergeCell ref="AJ185:AK185"/>
    <mergeCell ref="AR185:AS185"/>
    <mergeCell ref="AT185:AU185"/>
    <mergeCell ref="AR182:AS182"/>
    <mergeCell ref="AT182:AU182"/>
    <mergeCell ref="BB182:BC182"/>
    <mergeCell ref="BD182:BE182"/>
    <mergeCell ref="BL182:BM182"/>
    <mergeCell ref="BN182:BO182"/>
    <mergeCell ref="N182:O182"/>
    <mergeCell ref="P182:Q182"/>
    <mergeCell ref="X182:Y182"/>
    <mergeCell ref="Z182:AA182"/>
    <mergeCell ref="AH182:AI182"/>
    <mergeCell ref="AJ182:AK182"/>
    <mergeCell ref="BV182:BW182"/>
    <mergeCell ref="BX182:BY182"/>
    <mergeCell ref="BV185:BW185"/>
    <mergeCell ref="BX185:BY185"/>
    <mergeCell ref="CF185:CG185"/>
    <mergeCell ref="CH185:CI185"/>
    <mergeCell ref="BB161:BC161"/>
    <mergeCell ref="BD161:BE161"/>
    <mergeCell ref="BL161:BM161"/>
    <mergeCell ref="BN161:BO161"/>
    <mergeCell ref="CP158:CQ158"/>
    <mergeCell ref="CR158:CS158"/>
    <mergeCell ref="N161:O161"/>
    <mergeCell ref="P161:Q161"/>
    <mergeCell ref="X161:Y161"/>
    <mergeCell ref="Z161:AA161"/>
    <mergeCell ref="AH161:AI161"/>
    <mergeCell ref="AJ161:AK161"/>
    <mergeCell ref="AR161:AS161"/>
    <mergeCell ref="AT161:AU161"/>
    <mergeCell ref="AR158:AS158"/>
    <mergeCell ref="AT158:AU158"/>
    <mergeCell ref="BB158:BC158"/>
    <mergeCell ref="BD158:BE158"/>
    <mergeCell ref="BL158:BM158"/>
    <mergeCell ref="BN158:BO158"/>
    <mergeCell ref="N158:O158"/>
    <mergeCell ref="P158:Q158"/>
    <mergeCell ref="X158:Y158"/>
    <mergeCell ref="Z158:AA158"/>
    <mergeCell ref="AH158:AI158"/>
    <mergeCell ref="AJ158:AK158"/>
    <mergeCell ref="BV158:BW158"/>
    <mergeCell ref="BX158:BY158"/>
    <mergeCell ref="BV161:BW161"/>
    <mergeCell ref="BX161:BY161"/>
    <mergeCell ref="BB169:BC169"/>
    <mergeCell ref="BD169:BE169"/>
    <mergeCell ref="BL169:BM169"/>
    <mergeCell ref="BN169:BO169"/>
    <mergeCell ref="CP166:CQ166"/>
    <mergeCell ref="CR166:CS166"/>
    <mergeCell ref="N169:O169"/>
    <mergeCell ref="P169:Q169"/>
    <mergeCell ref="X169:Y169"/>
    <mergeCell ref="Z169:AA169"/>
    <mergeCell ref="AH169:AI169"/>
    <mergeCell ref="AJ169:AK169"/>
    <mergeCell ref="AR169:AS169"/>
    <mergeCell ref="AT169:AU169"/>
    <mergeCell ref="AR166:AS166"/>
    <mergeCell ref="AT166:AU166"/>
    <mergeCell ref="BB166:BC166"/>
    <mergeCell ref="BD166:BE166"/>
    <mergeCell ref="BL166:BM166"/>
    <mergeCell ref="BN166:BO166"/>
    <mergeCell ref="N166:O166"/>
    <mergeCell ref="P166:Q166"/>
    <mergeCell ref="X166:Y166"/>
    <mergeCell ref="Z166:AA166"/>
    <mergeCell ref="AH166:AI166"/>
    <mergeCell ref="AJ166:AK166"/>
    <mergeCell ref="BV166:BW166"/>
    <mergeCell ref="BX166:BY166"/>
    <mergeCell ref="BV169:BW169"/>
    <mergeCell ref="BX169:BY169"/>
    <mergeCell ref="BB145:BC145"/>
    <mergeCell ref="BD145:BE145"/>
    <mergeCell ref="BL145:BM145"/>
    <mergeCell ref="BN145:BO145"/>
    <mergeCell ref="CP142:CQ142"/>
    <mergeCell ref="CR142:CS142"/>
    <mergeCell ref="N145:O145"/>
    <mergeCell ref="P145:Q145"/>
    <mergeCell ref="X145:Y145"/>
    <mergeCell ref="Z145:AA145"/>
    <mergeCell ref="AH145:AI145"/>
    <mergeCell ref="AJ145:AK145"/>
    <mergeCell ref="AR145:AS145"/>
    <mergeCell ref="AT145:AU145"/>
    <mergeCell ref="AR142:AS142"/>
    <mergeCell ref="AT142:AU142"/>
    <mergeCell ref="BB142:BC142"/>
    <mergeCell ref="BD142:BE142"/>
    <mergeCell ref="BL142:BM142"/>
    <mergeCell ref="BN142:BO142"/>
    <mergeCell ref="N142:O142"/>
    <mergeCell ref="P142:Q142"/>
    <mergeCell ref="X142:Y142"/>
    <mergeCell ref="Z142:AA142"/>
    <mergeCell ref="AH142:AI142"/>
    <mergeCell ref="AJ142:AK142"/>
    <mergeCell ref="BV142:BW142"/>
    <mergeCell ref="BX142:BY142"/>
    <mergeCell ref="BV145:BW145"/>
    <mergeCell ref="BX145:BY145"/>
    <mergeCell ref="BB153:BC153"/>
    <mergeCell ref="BD153:BE153"/>
    <mergeCell ref="BL153:BM153"/>
    <mergeCell ref="BN153:BO153"/>
    <mergeCell ref="CP150:CQ150"/>
    <mergeCell ref="CR150:CS150"/>
    <mergeCell ref="N153:O153"/>
    <mergeCell ref="P153:Q153"/>
    <mergeCell ref="X153:Y153"/>
    <mergeCell ref="Z153:AA153"/>
    <mergeCell ref="AH153:AI153"/>
    <mergeCell ref="AJ153:AK153"/>
    <mergeCell ref="AR153:AS153"/>
    <mergeCell ref="AT153:AU153"/>
    <mergeCell ref="AR150:AS150"/>
    <mergeCell ref="AT150:AU150"/>
    <mergeCell ref="BB150:BC150"/>
    <mergeCell ref="BD150:BE150"/>
    <mergeCell ref="BL150:BM150"/>
    <mergeCell ref="BN150:BO150"/>
    <mergeCell ref="N150:O150"/>
    <mergeCell ref="P150:Q150"/>
    <mergeCell ref="X150:Y150"/>
    <mergeCell ref="Z150:AA150"/>
    <mergeCell ref="AH150:AI150"/>
    <mergeCell ref="AJ150:AK150"/>
    <mergeCell ref="BV150:BW150"/>
    <mergeCell ref="BX150:BY150"/>
    <mergeCell ref="BV153:BW153"/>
    <mergeCell ref="BX153:BY153"/>
    <mergeCell ref="BB129:BC129"/>
    <mergeCell ref="BD129:BE129"/>
    <mergeCell ref="BL129:BM129"/>
    <mergeCell ref="BN129:BO129"/>
    <mergeCell ref="CP126:CQ126"/>
    <mergeCell ref="CR126:CS126"/>
    <mergeCell ref="N129:O129"/>
    <mergeCell ref="P129:Q129"/>
    <mergeCell ref="X129:Y129"/>
    <mergeCell ref="Z129:AA129"/>
    <mergeCell ref="AH129:AI129"/>
    <mergeCell ref="AJ129:AK129"/>
    <mergeCell ref="AR129:AS129"/>
    <mergeCell ref="AT129:AU129"/>
    <mergeCell ref="AR126:AS126"/>
    <mergeCell ref="AT126:AU126"/>
    <mergeCell ref="BB126:BC126"/>
    <mergeCell ref="BD126:BE126"/>
    <mergeCell ref="BL126:BM126"/>
    <mergeCell ref="BN126:BO126"/>
    <mergeCell ref="N126:O126"/>
    <mergeCell ref="P126:Q126"/>
    <mergeCell ref="X126:Y126"/>
    <mergeCell ref="Z126:AA126"/>
    <mergeCell ref="AH126:AI126"/>
    <mergeCell ref="AJ126:AK126"/>
    <mergeCell ref="BV126:BW126"/>
    <mergeCell ref="BX126:BY126"/>
    <mergeCell ref="BV129:BW129"/>
    <mergeCell ref="BX129:BY129"/>
    <mergeCell ref="BB137:BC137"/>
    <mergeCell ref="BD137:BE137"/>
    <mergeCell ref="BL137:BM137"/>
    <mergeCell ref="BN137:BO137"/>
    <mergeCell ref="CP134:CQ134"/>
    <mergeCell ref="CR134:CS134"/>
    <mergeCell ref="N137:O137"/>
    <mergeCell ref="P137:Q137"/>
    <mergeCell ref="X137:Y137"/>
    <mergeCell ref="Z137:AA137"/>
    <mergeCell ref="AH137:AI137"/>
    <mergeCell ref="AJ137:AK137"/>
    <mergeCell ref="AR137:AS137"/>
    <mergeCell ref="AT137:AU137"/>
    <mergeCell ref="AR134:AS134"/>
    <mergeCell ref="AT134:AU134"/>
    <mergeCell ref="BB134:BC134"/>
    <mergeCell ref="BD134:BE134"/>
    <mergeCell ref="BL134:BM134"/>
    <mergeCell ref="BN134:BO134"/>
    <mergeCell ref="N134:O134"/>
    <mergeCell ref="P134:Q134"/>
    <mergeCell ref="X134:Y134"/>
    <mergeCell ref="Z134:AA134"/>
    <mergeCell ref="AH134:AI134"/>
    <mergeCell ref="AJ134:AK134"/>
    <mergeCell ref="BV134:BW134"/>
    <mergeCell ref="BX134:BY134"/>
    <mergeCell ref="BV137:BW137"/>
    <mergeCell ref="BX137:BY137"/>
    <mergeCell ref="BB113:BC113"/>
    <mergeCell ref="BD113:BE113"/>
    <mergeCell ref="BL113:BM113"/>
    <mergeCell ref="BN113:BO113"/>
    <mergeCell ref="CP110:CQ110"/>
    <mergeCell ref="CR110:CS110"/>
    <mergeCell ref="N113:O113"/>
    <mergeCell ref="P113:Q113"/>
    <mergeCell ref="X113:Y113"/>
    <mergeCell ref="Z113:AA113"/>
    <mergeCell ref="AH113:AI113"/>
    <mergeCell ref="AJ113:AK113"/>
    <mergeCell ref="AR113:AS113"/>
    <mergeCell ref="AT113:AU113"/>
    <mergeCell ref="AR110:AS110"/>
    <mergeCell ref="AT110:AU110"/>
    <mergeCell ref="BB110:BC110"/>
    <mergeCell ref="BD110:BE110"/>
    <mergeCell ref="BL110:BM110"/>
    <mergeCell ref="BN110:BO110"/>
    <mergeCell ref="N110:O110"/>
    <mergeCell ref="P110:Q110"/>
    <mergeCell ref="X110:Y110"/>
    <mergeCell ref="Z110:AA110"/>
    <mergeCell ref="AH110:AI110"/>
    <mergeCell ref="AJ110:AK110"/>
    <mergeCell ref="BV110:BW110"/>
    <mergeCell ref="BX110:BY110"/>
    <mergeCell ref="BV113:BW113"/>
    <mergeCell ref="BX113:BY113"/>
    <mergeCell ref="BB121:BC121"/>
    <mergeCell ref="BD121:BE121"/>
    <mergeCell ref="BL121:BM121"/>
    <mergeCell ref="BN121:BO121"/>
    <mergeCell ref="CP118:CQ118"/>
    <mergeCell ref="CR118:CS118"/>
    <mergeCell ref="N121:O121"/>
    <mergeCell ref="P121:Q121"/>
    <mergeCell ref="X121:Y121"/>
    <mergeCell ref="Z121:AA121"/>
    <mergeCell ref="AH121:AI121"/>
    <mergeCell ref="AJ121:AK121"/>
    <mergeCell ref="AR121:AS121"/>
    <mergeCell ref="AT121:AU121"/>
    <mergeCell ref="AR118:AS118"/>
    <mergeCell ref="AT118:AU118"/>
    <mergeCell ref="BB118:BC118"/>
    <mergeCell ref="BD118:BE118"/>
    <mergeCell ref="BL118:BM118"/>
    <mergeCell ref="BN118:BO118"/>
    <mergeCell ref="N118:O118"/>
    <mergeCell ref="P118:Q118"/>
    <mergeCell ref="X118:Y118"/>
    <mergeCell ref="Z118:AA118"/>
    <mergeCell ref="AH118:AI118"/>
    <mergeCell ref="AJ118:AK118"/>
    <mergeCell ref="BV118:BW118"/>
    <mergeCell ref="BX118:BY118"/>
    <mergeCell ref="BV121:BW121"/>
    <mergeCell ref="BX121:BY121"/>
    <mergeCell ref="CH110:CI110"/>
    <mergeCell ref="CF113:CG113"/>
    <mergeCell ref="CH113:CI113"/>
    <mergeCell ref="CF118:CG118"/>
    <mergeCell ref="CP94:CQ94"/>
    <mergeCell ref="CR94:CS94"/>
    <mergeCell ref="N97:O97"/>
    <mergeCell ref="P97:Q97"/>
    <mergeCell ref="X97:Y97"/>
    <mergeCell ref="Z97:AA97"/>
    <mergeCell ref="AH97:AI97"/>
    <mergeCell ref="AJ97:AK97"/>
    <mergeCell ref="AR97:AS97"/>
    <mergeCell ref="AT97:AU97"/>
    <mergeCell ref="AR94:AS94"/>
    <mergeCell ref="AT94:AU94"/>
    <mergeCell ref="BB94:BC94"/>
    <mergeCell ref="BD94:BE94"/>
    <mergeCell ref="BL94:BM94"/>
    <mergeCell ref="BN94:BO94"/>
    <mergeCell ref="N94:O94"/>
    <mergeCell ref="P94:Q94"/>
    <mergeCell ref="X94:Y94"/>
    <mergeCell ref="Z94:AA94"/>
    <mergeCell ref="AH94:AI94"/>
    <mergeCell ref="AJ94:AK94"/>
    <mergeCell ref="BV94:BW94"/>
    <mergeCell ref="BX94:BY94"/>
    <mergeCell ref="BV97:BW97"/>
    <mergeCell ref="BX97:BY97"/>
    <mergeCell ref="BB105:BC105"/>
    <mergeCell ref="BD105:BE105"/>
    <mergeCell ref="BL105:BM105"/>
    <mergeCell ref="BN105:BO105"/>
    <mergeCell ref="CP102:CQ102"/>
    <mergeCell ref="CR102:CS102"/>
    <mergeCell ref="N105:O105"/>
    <mergeCell ref="P105:Q105"/>
    <mergeCell ref="X105:Y105"/>
    <mergeCell ref="Z105:AA105"/>
    <mergeCell ref="AH105:AI105"/>
    <mergeCell ref="AJ105:AK105"/>
    <mergeCell ref="AR105:AS105"/>
    <mergeCell ref="AT105:AU105"/>
    <mergeCell ref="AR102:AS102"/>
    <mergeCell ref="AT102:AU102"/>
    <mergeCell ref="BB102:BC102"/>
    <mergeCell ref="BD102:BE102"/>
    <mergeCell ref="BL102:BM102"/>
    <mergeCell ref="BN102:BO102"/>
    <mergeCell ref="N102:O102"/>
    <mergeCell ref="P102:Q102"/>
    <mergeCell ref="X102:Y102"/>
    <mergeCell ref="Z102:AA102"/>
    <mergeCell ref="AH102:AI102"/>
    <mergeCell ref="AJ102:AK102"/>
    <mergeCell ref="BV102:BW102"/>
    <mergeCell ref="BX102:BY102"/>
    <mergeCell ref="BV105:BW105"/>
    <mergeCell ref="BX105:BY105"/>
    <mergeCell ref="CP78:CQ78"/>
    <mergeCell ref="CR78:CS78"/>
    <mergeCell ref="N81:O81"/>
    <mergeCell ref="P81:Q81"/>
    <mergeCell ref="X81:Y81"/>
    <mergeCell ref="Z81:AA81"/>
    <mergeCell ref="AH81:AI81"/>
    <mergeCell ref="AJ81:AK81"/>
    <mergeCell ref="AR81:AS81"/>
    <mergeCell ref="AT81:AU81"/>
    <mergeCell ref="AR78:AS78"/>
    <mergeCell ref="AT78:AU78"/>
    <mergeCell ref="BB78:BC78"/>
    <mergeCell ref="BD78:BE78"/>
    <mergeCell ref="BL78:BM78"/>
    <mergeCell ref="BN78:BO78"/>
    <mergeCell ref="N78:O78"/>
    <mergeCell ref="P78:Q78"/>
    <mergeCell ref="X78:Y78"/>
    <mergeCell ref="Z78:AA78"/>
    <mergeCell ref="AH78:AI78"/>
    <mergeCell ref="AJ78:AK78"/>
    <mergeCell ref="BV78:BW78"/>
    <mergeCell ref="BX78:BY78"/>
    <mergeCell ref="BV81:BW81"/>
    <mergeCell ref="BX81:BY81"/>
    <mergeCell ref="BB89:BC89"/>
    <mergeCell ref="BD89:BE89"/>
    <mergeCell ref="BL89:BM89"/>
    <mergeCell ref="BN89:BO89"/>
    <mergeCell ref="CP86:CQ86"/>
    <mergeCell ref="CR86:CS86"/>
    <mergeCell ref="N89:O89"/>
    <mergeCell ref="P89:Q89"/>
    <mergeCell ref="X89:Y89"/>
    <mergeCell ref="Z89:AA89"/>
    <mergeCell ref="AH89:AI89"/>
    <mergeCell ref="AJ89:AK89"/>
    <mergeCell ref="AR89:AS89"/>
    <mergeCell ref="AT89:AU89"/>
    <mergeCell ref="AR86:AS86"/>
    <mergeCell ref="AT86:AU86"/>
    <mergeCell ref="BB86:BC86"/>
    <mergeCell ref="BD86:BE86"/>
    <mergeCell ref="BL86:BM86"/>
    <mergeCell ref="BN86:BO86"/>
    <mergeCell ref="N86:O86"/>
    <mergeCell ref="P86:Q86"/>
    <mergeCell ref="X86:Y86"/>
    <mergeCell ref="Z86:AA86"/>
    <mergeCell ref="AH86:AI86"/>
    <mergeCell ref="AJ86:AK86"/>
    <mergeCell ref="BV86:BW86"/>
    <mergeCell ref="BX86:BY86"/>
    <mergeCell ref="BV89:BW89"/>
    <mergeCell ref="BX89:BY89"/>
    <mergeCell ref="BG78:BH78"/>
    <mergeCell ref="BI78:BJ78"/>
    <mergeCell ref="BG86:BH86"/>
    <mergeCell ref="CP62:CQ62"/>
    <mergeCell ref="CR62:CS62"/>
    <mergeCell ref="N65:O65"/>
    <mergeCell ref="P65:Q65"/>
    <mergeCell ref="X65:Y65"/>
    <mergeCell ref="Z65:AA65"/>
    <mergeCell ref="AH65:AI65"/>
    <mergeCell ref="AJ65:AK65"/>
    <mergeCell ref="AR65:AS65"/>
    <mergeCell ref="AT65:AU65"/>
    <mergeCell ref="AR62:AS62"/>
    <mergeCell ref="AT62:AU62"/>
    <mergeCell ref="BB62:BC62"/>
    <mergeCell ref="BD62:BE62"/>
    <mergeCell ref="BL62:BM62"/>
    <mergeCell ref="BN62:BO62"/>
    <mergeCell ref="N62:O62"/>
    <mergeCell ref="P62:Q62"/>
    <mergeCell ref="X62:Y62"/>
    <mergeCell ref="Z62:AA62"/>
    <mergeCell ref="AH62:AI62"/>
    <mergeCell ref="AJ62:AK62"/>
    <mergeCell ref="BV62:BW62"/>
    <mergeCell ref="BX62:BY62"/>
    <mergeCell ref="BV65:BW65"/>
    <mergeCell ref="BX65:BY65"/>
    <mergeCell ref="BB73:BC73"/>
    <mergeCell ref="BD73:BE73"/>
    <mergeCell ref="BL73:BM73"/>
    <mergeCell ref="BN73:BO73"/>
    <mergeCell ref="CP70:CQ70"/>
    <mergeCell ref="CR70:CS70"/>
    <mergeCell ref="N73:O73"/>
    <mergeCell ref="P73:Q73"/>
    <mergeCell ref="X73:Y73"/>
    <mergeCell ref="Z73:AA73"/>
    <mergeCell ref="AH73:AI73"/>
    <mergeCell ref="AJ73:AK73"/>
    <mergeCell ref="AR73:AS73"/>
    <mergeCell ref="AT73:AU73"/>
    <mergeCell ref="AR70:AS70"/>
    <mergeCell ref="AT70:AU70"/>
    <mergeCell ref="BB70:BC70"/>
    <mergeCell ref="BD70:BE70"/>
    <mergeCell ref="BL70:BM70"/>
    <mergeCell ref="BN70:BO70"/>
    <mergeCell ref="N70:O70"/>
    <mergeCell ref="P70:Q70"/>
    <mergeCell ref="X70:Y70"/>
    <mergeCell ref="Z70:AA70"/>
    <mergeCell ref="AH70:AI70"/>
    <mergeCell ref="AJ70:AK70"/>
    <mergeCell ref="BV70:BW70"/>
    <mergeCell ref="BX70:BY70"/>
    <mergeCell ref="BV73:BW73"/>
    <mergeCell ref="BX73:BY73"/>
    <mergeCell ref="CF62:CG62"/>
    <mergeCell ref="CH62:CI62"/>
    <mergeCell ref="CF65:CG65"/>
    <mergeCell ref="CH65:CI65"/>
    <mergeCell ref="CF70:CG70"/>
    <mergeCell ref="CH70:CI70"/>
    <mergeCell ref="CP46:CQ46"/>
    <mergeCell ref="CR46:CS46"/>
    <mergeCell ref="N49:O49"/>
    <mergeCell ref="P49:Q49"/>
    <mergeCell ref="X49:Y49"/>
    <mergeCell ref="Z49:AA49"/>
    <mergeCell ref="AH49:AI49"/>
    <mergeCell ref="AJ49:AK49"/>
    <mergeCell ref="AR49:AS49"/>
    <mergeCell ref="AT49:AU49"/>
    <mergeCell ref="AR46:AS46"/>
    <mergeCell ref="AT46:AU46"/>
    <mergeCell ref="BB46:BC46"/>
    <mergeCell ref="BD46:BE46"/>
    <mergeCell ref="BL46:BM46"/>
    <mergeCell ref="BN46:BO46"/>
    <mergeCell ref="N46:O46"/>
    <mergeCell ref="P46:Q46"/>
    <mergeCell ref="X46:Y46"/>
    <mergeCell ref="Z46:AA46"/>
    <mergeCell ref="AH46:AI46"/>
    <mergeCell ref="AJ46:AK46"/>
    <mergeCell ref="BV46:BW46"/>
    <mergeCell ref="BX46:BY46"/>
    <mergeCell ref="BV49:BW49"/>
    <mergeCell ref="BX49:BY49"/>
    <mergeCell ref="BB57:BC57"/>
    <mergeCell ref="BD57:BE57"/>
    <mergeCell ref="BL57:BM57"/>
    <mergeCell ref="BN57:BO57"/>
    <mergeCell ref="CP54:CQ54"/>
    <mergeCell ref="CR54:CS54"/>
    <mergeCell ref="N57:O57"/>
    <mergeCell ref="P57:Q57"/>
    <mergeCell ref="X57:Y57"/>
    <mergeCell ref="Z57:AA57"/>
    <mergeCell ref="AH57:AI57"/>
    <mergeCell ref="AJ57:AK57"/>
    <mergeCell ref="AR57:AS57"/>
    <mergeCell ref="AT57:AU57"/>
    <mergeCell ref="AR54:AS54"/>
    <mergeCell ref="AT54:AU54"/>
    <mergeCell ref="BB54:BC54"/>
    <mergeCell ref="BD54:BE54"/>
    <mergeCell ref="BL54:BM54"/>
    <mergeCell ref="BN54:BO54"/>
    <mergeCell ref="N54:O54"/>
    <mergeCell ref="P54:Q54"/>
    <mergeCell ref="X54:Y54"/>
    <mergeCell ref="Z54:AA54"/>
    <mergeCell ref="AH54:AI54"/>
    <mergeCell ref="AJ54:AK54"/>
    <mergeCell ref="BV54:BW54"/>
    <mergeCell ref="BX54:BY54"/>
    <mergeCell ref="BV57:BW57"/>
    <mergeCell ref="BX57:BY57"/>
    <mergeCell ref="CF46:CG46"/>
    <mergeCell ref="CH46:CI46"/>
    <mergeCell ref="CF49:CG49"/>
    <mergeCell ref="CH49:CI49"/>
    <mergeCell ref="CF54:CG54"/>
    <mergeCell ref="CH54:CI54"/>
    <mergeCell ref="CF57:CG57"/>
    <mergeCell ref="CH57:CI57"/>
    <mergeCell ref="CP30:CQ30"/>
    <mergeCell ref="CR30:CS30"/>
    <mergeCell ref="N33:O33"/>
    <mergeCell ref="P33:Q33"/>
    <mergeCell ref="X33:Y33"/>
    <mergeCell ref="Z33:AA33"/>
    <mergeCell ref="AH33:AI33"/>
    <mergeCell ref="AJ33:AK33"/>
    <mergeCell ref="AR33:AS33"/>
    <mergeCell ref="AT33:AU33"/>
    <mergeCell ref="AR30:AS30"/>
    <mergeCell ref="AT30:AU30"/>
    <mergeCell ref="BB30:BC30"/>
    <mergeCell ref="BD30:BE30"/>
    <mergeCell ref="BL30:BM30"/>
    <mergeCell ref="BN30:BO30"/>
    <mergeCell ref="N30:O30"/>
    <mergeCell ref="P30:Q30"/>
    <mergeCell ref="X30:Y30"/>
    <mergeCell ref="Z30:AA30"/>
    <mergeCell ref="AH30:AI30"/>
    <mergeCell ref="AJ30:AK30"/>
    <mergeCell ref="CF30:CG30"/>
    <mergeCell ref="CH30:CI30"/>
    <mergeCell ref="CF33:CG33"/>
    <mergeCell ref="CH33:CI33"/>
    <mergeCell ref="BB41:BC41"/>
    <mergeCell ref="BD41:BE41"/>
    <mergeCell ref="BL41:BM41"/>
    <mergeCell ref="BN41:BO41"/>
    <mergeCell ref="CP38:CQ38"/>
    <mergeCell ref="CR38:CS38"/>
    <mergeCell ref="N41:O41"/>
    <mergeCell ref="P41:Q41"/>
    <mergeCell ref="X41:Y41"/>
    <mergeCell ref="Z41:AA41"/>
    <mergeCell ref="AH41:AI41"/>
    <mergeCell ref="AJ41:AK41"/>
    <mergeCell ref="AR41:AS41"/>
    <mergeCell ref="AT41:AU41"/>
    <mergeCell ref="AR38:AS38"/>
    <mergeCell ref="AT38:AU38"/>
    <mergeCell ref="BB38:BC38"/>
    <mergeCell ref="BD38:BE38"/>
    <mergeCell ref="BL38:BM38"/>
    <mergeCell ref="BN38:BO38"/>
    <mergeCell ref="N38:O38"/>
    <mergeCell ref="P38:Q38"/>
    <mergeCell ref="X38:Y38"/>
    <mergeCell ref="Z38:AA38"/>
    <mergeCell ref="AH38:AI38"/>
    <mergeCell ref="AJ38:AK38"/>
    <mergeCell ref="BV38:BW38"/>
    <mergeCell ref="BX38:BY38"/>
    <mergeCell ref="BV41:BW41"/>
    <mergeCell ref="BX41:BY41"/>
    <mergeCell ref="CF38:CG38"/>
    <mergeCell ref="CH38:CI38"/>
    <mergeCell ref="CF41:CG41"/>
    <mergeCell ref="CH41:CI41"/>
    <mergeCell ref="BV30:BW30"/>
    <mergeCell ref="BX30:BY30"/>
    <mergeCell ref="BV33:BW33"/>
    <mergeCell ref="BX33:BY33"/>
    <mergeCell ref="CP14:CQ14"/>
    <mergeCell ref="CR14:CS14"/>
    <mergeCell ref="N17:O17"/>
    <mergeCell ref="P17:Q17"/>
    <mergeCell ref="X17:Y17"/>
    <mergeCell ref="Z17:AA17"/>
    <mergeCell ref="AH17:AI17"/>
    <mergeCell ref="AJ17:AK17"/>
    <mergeCell ref="AR17:AS17"/>
    <mergeCell ref="AT17:AU17"/>
    <mergeCell ref="AR14:AS14"/>
    <mergeCell ref="AT14:AU14"/>
    <mergeCell ref="BB14:BC14"/>
    <mergeCell ref="BD14:BE14"/>
    <mergeCell ref="BL14:BM14"/>
    <mergeCell ref="BN14:BO14"/>
    <mergeCell ref="N14:O14"/>
    <mergeCell ref="P14:Q14"/>
    <mergeCell ref="X14:Y14"/>
    <mergeCell ref="Z14:AA14"/>
    <mergeCell ref="AH14:AI14"/>
    <mergeCell ref="AJ14:AK14"/>
    <mergeCell ref="CF14:CG14"/>
    <mergeCell ref="CH14:CI14"/>
    <mergeCell ref="CF17:CG17"/>
    <mergeCell ref="CH17:CI17"/>
    <mergeCell ref="BB25:BC25"/>
    <mergeCell ref="BD25:BE25"/>
    <mergeCell ref="BL25:BM25"/>
    <mergeCell ref="BN25:BO25"/>
    <mergeCell ref="CP22:CQ22"/>
    <mergeCell ref="CR22:CS22"/>
    <mergeCell ref="N25:O25"/>
    <mergeCell ref="P25:Q25"/>
    <mergeCell ref="X25:Y25"/>
    <mergeCell ref="Z25:AA25"/>
    <mergeCell ref="AH25:AI25"/>
    <mergeCell ref="AJ25:AK25"/>
    <mergeCell ref="AR25:AS25"/>
    <mergeCell ref="AT25:AU25"/>
    <mergeCell ref="AR22:AS22"/>
    <mergeCell ref="AT22:AU22"/>
    <mergeCell ref="BB22:BC22"/>
    <mergeCell ref="BD22:BE22"/>
    <mergeCell ref="BL22:BM22"/>
    <mergeCell ref="BN22:BO22"/>
    <mergeCell ref="N22:O22"/>
    <mergeCell ref="P22:Q22"/>
    <mergeCell ref="X22:Y22"/>
    <mergeCell ref="Z22:AA22"/>
    <mergeCell ref="AH22:AI22"/>
    <mergeCell ref="AJ22:AK22"/>
    <mergeCell ref="CF22:CG22"/>
    <mergeCell ref="CH22:CI22"/>
    <mergeCell ref="CF25:CG25"/>
    <mergeCell ref="CH25:CI25"/>
    <mergeCell ref="BV14:BW14"/>
    <mergeCell ref="BX14:BY14"/>
    <mergeCell ref="BV17:BW17"/>
    <mergeCell ref="BX17:BY17"/>
    <mergeCell ref="BV22:BW22"/>
    <mergeCell ref="BX22:BY22"/>
    <mergeCell ref="BV25:BW25"/>
    <mergeCell ref="BX25:BY25"/>
    <mergeCell ref="BB17:BC17"/>
    <mergeCell ref="BD17:BE17"/>
    <mergeCell ref="BL17:BM17"/>
    <mergeCell ref="BN17:BO17"/>
    <mergeCell ref="BB33:BC33"/>
    <mergeCell ref="BD33:BE33"/>
    <mergeCell ref="BL33:BM33"/>
    <mergeCell ref="BN33:BO33"/>
    <mergeCell ref="BB49:BC49"/>
    <mergeCell ref="BD49:BE49"/>
    <mergeCell ref="BL49:BM49"/>
    <mergeCell ref="BN49:BO49"/>
    <mergeCell ref="BB65:BC65"/>
    <mergeCell ref="BD65:BE65"/>
    <mergeCell ref="BL65:BM65"/>
    <mergeCell ref="BN65:BO65"/>
    <mergeCell ref="BI14:BJ14"/>
    <mergeCell ref="BG14:BH14"/>
    <mergeCell ref="BG22:BH22"/>
    <mergeCell ref="BI22:BJ22"/>
    <mergeCell ref="BG30:BH30"/>
    <mergeCell ref="BI30:BJ30"/>
    <mergeCell ref="BG38:BH38"/>
    <mergeCell ref="BI38:BJ38"/>
    <mergeCell ref="BG46:BH46"/>
    <mergeCell ref="BI46:BJ46"/>
    <mergeCell ref="BG54:BH54"/>
    <mergeCell ref="BI54:BJ54"/>
    <mergeCell ref="BG62:BH62"/>
    <mergeCell ref="BI62:BJ62"/>
    <mergeCell ref="BG70:BH70"/>
    <mergeCell ref="BI70:BJ70"/>
    <mergeCell ref="CF110:CG110"/>
    <mergeCell ref="BB81:BC81"/>
    <mergeCell ref="BD81:BE81"/>
    <mergeCell ref="BL81:BM81"/>
    <mergeCell ref="BN81:BO81"/>
    <mergeCell ref="BB97:BC97"/>
    <mergeCell ref="BD97:BE97"/>
    <mergeCell ref="BL97:BM97"/>
    <mergeCell ref="BN97:BO97"/>
    <mergeCell ref="CH118:CI118"/>
    <mergeCell ref="CF121:CG121"/>
    <mergeCell ref="CH121:CI121"/>
    <mergeCell ref="CF126:CG126"/>
    <mergeCell ref="CH126:CI126"/>
    <mergeCell ref="CF129:CG129"/>
    <mergeCell ref="CH129:CI129"/>
    <mergeCell ref="CF134:CG134"/>
    <mergeCell ref="CH134:CI134"/>
    <mergeCell ref="CF137:CG137"/>
    <mergeCell ref="CH137:CI137"/>
    <mergeCell ref="CF142:CG142"/>
    <mergeCell ref="CH142:CI142"/>
    <mergeCell ref="CF73:CG73"/>
    <mergeCell ref="CH73:CI73"/>
    <mergeCell ref="CF78:CG78"/>
    <mergeCell ref="CH78:CI78"/>
    <mergeCell ref="CF81:CG81"/>
    <mergeCell ref="CH81:CI81"/>
    <mergeCell ref="CF86:CG86"/>
    <mergeCell ref="CH86:CI86"/>
    <mergeCell ref="CF89:CG89"/>
    <mergeCell ref="CH89:CI89"/>
    <mergeCell ref="CF94:CG94"/>
    <mergeCell ref="CH94:CI94"/>
    <mergeCell ref="CF97:CG97"/>
    <mergeCell ref="CH97:CI97"/>
    <mergeCell ref="CF102:CG102"/>
    <mergeCell ref="CH102:CI102"/>
    <mergeCell ref="CF105:CG105"/>
    <mergeCell ref="CH105:CI105"/>
    <mergeCell ref="CF182:CG182"/>
    <mergeCell ref="CH182:CI182"/>
    <mergeCell ref="CF198:CG198"/>
    <mergeCell ref="CH198:CI198"/>
    <mergeCell ref="CF201:CG201"/>
    <mergeCell ref="CH201:CI201"/>
    <mergeCell ref="CF206:CG206"/>
    <mergeCell ref="CH206:CI206"/>
    <mergeCell ref="CF209:CG209"/>
    <mergeCell ref="CH209:CI209"/>
    <mergeCell ref="CF214:CG214"/>
    <mergeCell ref="CH214:CI214"/>
    <mergeCell ref="CF145:CG145"/>
    <mergeCell ref="CH145:CI145"/>
    <mergeCell ref="CF150:CG150"/>
    <mergeCell ref="CH150:CI150"/>
    <mergeCell ref="CF153:CG153"/>
    <mergeCell ref="CH153:CI153"/>
    <mergeCell ref="CF158:CG158"/>
    <mergeCell ref="CH158:CI158"/>
    <mergeCell ref="CF161:CG161"/>
    <mergeCell ref="CH161:CI161"/>
    <mergeCell ref="CF166:CG166"/>
    <mergeCell ref="CH166:CI166"/>
    <mergeCell ref="CF169:CG169"/>
    <mergeCell ref="CH169:CI169"/>
    <mergeCell ref="CF174:CG174"/>
    <mergeCell ref="CH174:CI174"/>
    <mergeCell ref="CF177:CG177"/>
    <mergeCell ref="CH177:CI177"/>
    <mergeCell ref="CF254:CG254"/>
    <mergeCell ref="CH254:CI254"/>
    <mergeCell ref="CF257:CG257"/>
    <mergeCell ref="CH257:CI257"/>
    <mergeCell ref="CF262:CG262"/>
    <mergeCell ref="CH262:CI262"/>
    <mergeCell ref="CF278:CG278"/>
    <mergeCell ref="CH278:CI278"/>
    <mergeCell ref="CF281:CG281"/>
    <mergeCell ref="CH281:CI281"/>
    <mergeCell ref="CF286:CG286"/>
    <mergeCell ref="CH286:CI286"/>
    <mergeCell ref="CF217:CG217"/>
    <mergeCell ref="CH217:CI217"/>
    <mergeCell ref="CF222:CG222"/>
    <mergeCell ref="CH222:CI222"/>
    <mergeCell ref="CF225:CG225"/>
    <mergeCell ref="CH225:CI225"/>
    <mergeCell ref="CF230:CG230"/>
    <mergeCell ref="CH230:CI230"/>
    <mergeCell ref="CF233:CG233"/>
    <mergeCell ref="CH233:CI233"/>
    <mergeCell ref="CF238:CG238"/>
    <mergeCell ref="CH238:CI238"/>
    <mergeCell ref="CF241:CG241"/>
    <mergeCell ref="CH241:CI241"/>
    <mergeCell ref="CF246:CG246"/>
    <mergeCell ref="CH246:CI246"/>
    <mergeCell ref="CF249:CG249"/>
    <mergeCell ref="CH249:CI249"/>
    <mergeCell ref="CF326:CG326"/>
    <mergeCell ref="CH326:CI326"/>
    <mergeCell ref="CF329:CG329"/>
    <mergeCell ref="CH329:CI329"/>
    <mergeCell ref="CF334:CG334"/>
    <mergeCell ref="CH334:CI334"/>
    <mergeCell ref="CF337:CG337"/>
    <mergeCell ref="CH337:CI337"/>
    <mergeCell ref="CF342:CG342"/>
    <mergeCell ref="CH342:CI342"/>
    <mergeCell ref="CF358:CG358"/>
    <mergeCell ref="CH358:CI358"/>
    <mergeCell ref="CF289:CG289"/>
    <mergeCell ref="CH289:CI289"/>
    <mergeCell ref="CF294:CG294"/>
    <mergeCell ref="CH294:CI294"/>
    <mergeCell ref="CF297:CG297"/>
    <mergeCell ref="CH297:CI297"/>
    <mergeCell ref="CF302:CG302"/>
    <mergeCell ref="CH302:CI302"/>
    <mergeCell ref="CF305:CG305"/>
    <mergeCell ref="CH305:CI305"/>
    <mergeCell ref="CF310:CG310"/>
    <mergeCell ref="CH310:CI310"/>
    <mergeCell ref="CF313:CG313"/>
    <mergeCell ref="CH313:CI313"/>
    <mergeCell ref="CF318:CG318"/>
    <mergeCell ref="CH318:CI318"/>
    <mergeCell ref="CF321:CG321"/>
    <mergeCell ref="CH321:CI321"/>
    <mergeCell ref="CF398:CG398"/>
    <mergeCell ref="CH398:CI398"/>
    <mergeCell ref="CF401:CG401"/>
    <mergeCell ref="CH401:CI401"/>
    <mergeCell ref="CF406:CG406"/>
    <mergeCell ref="CH406:CI406"/>
    <mergeCell ref="CF409:CG409"/>
    <mergeCell ref="CH409:CI409"/>
    <mergeCell ref="CF414:CG414"/>
    <mergeCell ref="CH414:CI414"/>
    <mergeCell ref="CF417:CG417"/>
    <mergeCell ref="CH417:CI417"/>
    <mergeCell ref="CF422:CG422"/>
    <mergeCell ref="CH422:CI422"/>
    <mergeCell ref="CF361:CG361"/>
    <mergeCell ref="CH361:CI361"/>
    <mergeCell ref="CF366:CG366"/>
    <mergeCell ref="CH366:CI366"/>
    <mergeCell ref="CF369:CG369"/>
    <mergeCell ref="CH369:CI369"/>
    <mergeCell ref="CF374:CG374"/>
    <mergeCell ref="CH374:CI374"/>
    <mergeCell ref="CF377:CG377"/>
    <mergeCell ref="CH377:CI377"/>
    <mergeCell ref="CF382:CG382"/>
    <mergeCell ref="CH382:CI382"/>
    <mergeCell ref="CF385:CG385"/>
    <mergeCell ref="CH385:CI385"/>
    <mergeCell ref="CF390:CG390"/>
    <mergeCell ref="CH390:CI390"/>
    <mergeCell ref="CF393:CG393"/>
    <mergeCell ref="CH393:CI393"/>
    <mergeCell ref="CF486:CG486"/>
    <mergeCell ref="CH486:CI486"/>
    <mergeCell ref="CF489:CG489"/>
    <mergeCell ref="CH489:CI489"/>
    <mergeCell ref="CF494:CG494"/>
    <mergeCell ref="CH494:CI494"/>
    <mergeCell ref="CF497:CG497"/>
    <mergeCell ref="CH497:CI497"/>
    <mergeCell ref="CF502:CG502"/>
    <mergeCell ref="CH502:CI502"/>
    <mergeCell ref="CF433:CG433"/>
    <mergeCell ref="CH433:CI433"/>
    <mergeCell ref="CF438:CG438"/>
    <mergeCell ref="CH438:CI438"/>
    <mergeCell ref="CF441:CG441"/>
    <mergeCell ref="CH441:CI441"/>
    <mergeCell ref="CF446:CG446"/>
    <mergeCell ref="CH446:CI446"/>
    <mergeCell ref="CF449:CG449"/>
    <mergeCell ref="CH449:CI449"/>
    <mergeCell ref="CF454:CG454"/>
    <mergeCell ref="CH454:CI454"/>
    <mergeCell ref="CF457:CG457"/>
    <mergeCell ref="CH457:CI457"/>
    <mergeCell ref="CF462:CG462"/>
    <mergeCell ref="CH462:CI462"/>
    <mergeCell ref="CF465:CG465"/>
    <mergeCell ref="CH465:CI465"/>
    <mergeCell ref="CF542:CG542"/>
    <mergeCell ref="CH542:CI542"/>
    <mergeCell ref="CF545:CG545"/>
    <mergeCell ref="CH545:CI545"/>
    <mergeCell ref="CF550:CG550"/>
    <mergeCell ref="CH550:CI550"/>
    <mergeCell ref="CF566:CG566"/>
    <mergeCell ref="CH566:CI566"/>
    <mergeCell ref="CF569:CG569"/>
    <mergeCell ref="CH569:CI569"/>
    <mergeCell ref="CF574:CG574"/>
    <mergeCell ref="CH574:CI574"/>
    <mergeCell ref="CF505:CG505"/>
    <mergeCell ref="CH505:CI505"/>
    <mergeCell ref="CF510:CG510"/>
    <mergeCell ref="CH510:CI510"/>
    <mergeCell ref="CF513:CG513"/>
    <mergeCell ref="CH513:CI513"/>
    <mergeCell ref="CF518:CG518"/>
    <mergeCell ref="CH518:CI518"/>
    <mergeCell ref="CF521:CG521"/>
    <mergeCell ref="CH521:CI521"/>
    <mergeCell ref="CF526:CG526"/>
    <mergeCell ref="CH526:CI526"/>
    <mergeCell ref="CF529:CG529"/>
    <mergeCell ref="CH529:CI529"/>
    <mergeCell ref="CF534:CG534"/>
    <mergeCell ref="CH534:CI534"/>
    <mergeCell ref="CF537:CG537"/>
    <mergeCell ref="CH537:CI537"/>
    <mergeCell ref="CF614:CG614"/>
    <mergeCell ref="CH614:CI614"/>
    <mergeCell ref="CF617:CG617"/>
    <mergeCell ref="CH617:CI617"/>
    <mergeCell ref="CF622:CG622"/>
    <mergeCell ref="CH622:CI622"/>
    <mergeCell ref="CF625:CG625"/>
    <mergeCell ref="CH625:CI625"/>
    <mergeCell ref="CF630:CG630"/>
    <mergeCell ref="CH630:CI630"/>
    <mergeCell ref="CF646:CG646"/>
    <mergeCell ref="CH646:CI646"/>
    <mergeCell ref="CF577:CG577"/>
    <mergeCell ref="CH577:CI577"/>
    <mergeCell ref="CF582:CG582"/>
    <mergeCell ref="CH582:CI582"/>
    <mergeCell ref="CF585:CG585"/>
    <mergeCell ref="CH585:CI585"/>
    <mergeCell ref="CF590:CG590"/>
    <mergeCell ref="CH590:CI590"/>
    <mergeCell ref="CF593:CG593"/>
    <mergeCell ref="CH593:CI593"/>
    <mergeCell ref="CF598:CG598"/>
    <mergeCell ref="CH598:CI598"/>
    <mergeCell ref="CF601:CG601"/>
    <mergeCell ref="CH601:CI601"/>
    <mergeCell ref="CF606:CG606"/>
    <mergeCell ref="CH606:CI606"/>
    <mergeCell ref="CF609:CG609"/>
    <mergeCell ref="CH609:CI609"/>
    <mergeCell ref="CF686:CG686"/>
    <mergeCell ref="CH686:CI686"/>
    <mergeCell ref="CF689:CG689"/>
    <mergeCell ref="CH689:CI689"/>
    <mergeCell ref="CF694:CG694"/>
    <mergeCell ref="CH694:CI694"/>
    <mergeCell ref="CF697:CG697"/>
    <mergeCell ref="CH697:CI697"/>
    <mergeCell ref="CF702:CG702"/>
    <mergeCell ref="CH702:CI702"/>
    <mergeCell ref="CF705:CG705"/>
    <mergeCell ref="CH705:CI705"/>
    <mergeCell ref="CF710:CG710"/>
    <mergeCell ref="CH710:CI710"/>
    <mergeCell ref="CF649:CG649"/>
    <mergeCell ref="CH649:CI649"/>
    <mergeCell ref="CF654:CG654"/>
    <mergeCell ref="CH654:CI654"/>
    <mergeCell ref="CF657:CG657"/>
    <mergeCell ref="CH657:CI657"/>
    <mergeCell ref="CF662:CG662"/>
    <mergeCell ref="CH662:CI662"/>
    <mergeCell ref="CF665:CG665"/>
    <mergeCell ref="CH665:CI665"/>
    <mergeCell ref="CF670:CG670"/>
    <mergeCell ref="CH670:CI670"/>
    <mergeCell ref="CF673:CG673"/>
    <mergeCell ref="CH673:CI673"/>
    <mergeCell ref="CF678:CG678"/>
    <mergeCell ref="CH678:CI678"/>
    <mergeCell ref="CF681:CG681"/>
    <mergeCell ref="CH681:CI681"/>
    <mergeCell ref="CF774:CG774"/>
    <mergeCell ref="CH774:CI774"/>
    <mergeCell ref="CF777:CG777"/>
    <mergeCell ref="CH777:CI777"/>
    <mergeCell ref="CF782:CG782"/>
    <mergeCell ref="CH782:CI782"/>
    <mergeCell ref="CF785:CG785"/>
    <mergeCell ref="CH785:CI785"/>
    <mergeCell ref="CF790:CG790"/>
    <mergeCell ref="CH790:CI790"/>
    <mergeCell ref="CF721:CG721"/>
    <mergeCell ref="CH721:CI721"/>
    <mergeCell ref="CF726:CG726"/>
    <mergeCell ref="CH726:CI726"/>
    <mergeCell ref="CF729:CG729"/>
    <mergeCell ref="CH729:CI729"/>
    <mergeCell ref="CF734:CG734"/>
    <mergeCell ref="CH734:CI734"/>
    <mergeCell ref="CF737:CG737"/>
    <mergeCell ref="CH737:CI737"/>
    <mergeCell ref="CF742:CG742"/>
    <mergeCell ref="CH742:CI742"/>
    <mergeCell ref="CF745:CG745"/>
    <mergeCell ref="CH745:CI745"/>
    <mergeCell ref="CF750:CG750"/>
    <mergeCell ref="CH750:CI750"/>
    <mergeCell ref="CF753:CG753"/>
    <mergeCell ref="CH753:CI753"/>
    <mergeCell ref="CF830:CG830"/>
    <mergeCell ref="CH830:CI830"/>
    <mergeCell ref="CF833:CG833"/>
    <mergeCell ref="CH833:CI833"/>
    <mergeCell ref="CF838:CG838"/>
    <mergeCell ref="CH838:CI838"/>
    <mergeCell ref="CF854:CG854"/>
    <mergeCell ref="CH854:CI854"/>
    <mergeCell ref="CF857:CG857"/>
    <mergeCell ref="CH857:CI857"/>
    <mergeCell ref="CF862:CG862"/>
    <mergeCell ref="CH862:CI862"/>
    <mergeCell ref="CF793:CG793"/>
    <mergeCell ref="CH793:CI793"/>
    <mergeCell ref="CF798:CG798"/>
    <mergeCell ref="CH798:CI798"/>
    <mergeCell ref="CF801:CG801"/>
    <mergeCell ref="CH801:CI801"/>
    <mergeCell ref="CF806:CG806"/>
    <mergeCell ref="CH806:CI806"/>
    <mergeCell ref="CF809:CG809"/>
    <mergeCell ref="CH809:CI809"/>
    <mergeCell ref="CF814:CG814"/>
    <mergeCell ref="CH814:CI814"/>
    <mergeCell ref="CF817:CG817"/>
    <mergeCell ref="CH817:CI817"/>
    <mergeCell ref="CF822:CG822"/>
    <mergeCell ref="CH822:CI822"/>
    <mergeCell ref="CF825:CG825"/>
    <mergeCell ref="CH825:CI825"/>
    <mergeCell ref="CF902:CG902"/>
    <mergeCell ref="CH902:CI902"/>
    <mergeCell ref="CF905:CG905"/>
    <mergeCell ref="CH905:CI905"/>
    <mergeCell ref="CF910:CG910"/>
    <mergeCell ref="CH910:CI910"/>
    <mergeCell ref="CF913:CG913"/>
    <mergeCell ref="CH913:CI913"/>
    <mergeCell ref="CF918:CG918"/>
    <mergeCell ref="CH918:CI918"/>
    <mergeCell ref="CF934:CG934"/>
    <mergeCell ref="CH934:CI934"/>
    <mergeCell ref="CF865:CG865"/>
    <mergeCell ref="CH865:CI865"/>
    <mergeCell ref="CF870:CG870"/>
    <mergeCell ref="CH870:CI870"/>
    <mergeCell ref="CF873:CG873"/>
    <mergeCell ref="CH873:CI873"/>
    <mergeCell ref="CF878:CG878"/>
    <mergeCell ref="CH878:CI878"/>
    <mergeCell ref="CF881:CG881"/>
    <mergeCell ref="CH881:CI881"/>
    <mergeCell ref="CF886:CG886"/>
    <mergeCell ref="CH886:CI886"/>
    <mergeCell ref="CF889:CG889"/>
    <mergeCell ref="CH889:CI889"/>
    <mergeCell ref="CF894:CG894"/>
    <mergeCell ref="CH894:CI894"/>
    <mergeCell ref="CF897:CG897"/>
    <mergeCell ref="CH897:CI897"/>
    <mergeCell ref="CF974:CG974"/>
    <mergeCell ref="CH974:CI974"/>
    <mergeCell ref="CF977:CG977"/>
    <mergeCell ref="CH977:CI977"/>
    <mergeCell ref="CF982:CG982"/>
    <mergeCell ref="CH982:CI982"/>
    <mergeCell ref="CF985:CG985"/>
    <mergeCell ref="CH985:CI985"/>
    <mergeCell ref="CF990:CG990"/>
    <mergeCell ref="CH990:CI990"/>
    <mergeCell ref="CF993:CG993"/>
    <mergeCell ref="CH993:CI993"/>
    <mergeCell ref="CF998:CG998"/>
    <mergeCell ref="CH998:CI998"/>
    <mergeCell ref="CF937:CG937"/>
    <mergeCell ref="CH937:CI937"/>
    <mergeCell ref="CF942:CG942"/>
    <mergeCell ref="CH942:CI942"/>
    <mergeCell ref="CF945:CG945"/>
    <mergeCell ref="CH945:CI945"/>
    <mergeCell ref="CF950:CG950"/>
    <mergeCell ref="CH950:CI950"/>
    <mergeCell ref="CF953:CG953"/>
    <mergeCell ref="CH953:CI953"/>
    <mergeCell ref="CF958:CG958"/>
    <mergeCell ref="CH958:CI958"/>
    <mergeCell ref="CF961:CG961"/>
    <mergeCell ref="CH961:CI961"/>
    <mergeCell ref="CF966:CG966"/>
    <mergeCell ref="CH966:CI966"/>
    <mergeCell ref="CF969:CG969"/>
    <mergeCell ref="CH969:CI969"/>
    <mergeCell ref="CF1062:CG1062"/>
    <mergeCell ref="CH1062:CI1062"/>
    <mergeCell ref="CF1065:CG1065"/>
    <mergeCell ref="CH1065:CI1065"/>
    <mergeCell ref="CF1070:CG1070"/>
    <mergeCell ref="CH1070:CI1070"/>
    <mergeCell ref="CF1073:CG1073"/>
    <mergeCell ref="CH1073:CI1073"/>
    <mergeCell ref="CF1078:CG1078"/>
    <mergeCell ref="CH1078:CI1078"/>
    <mergeCell ref="CF1009:CG1009"/>
    <mergeCell ref="CH1009:CI1009"/>
    <mergeCell ref="CF1014:CG1014"/>
    <mergeCell ref="CH1014:CI1014"/>
    <mergeCell ref="CF1017:CG1017"/>
    <mergeCell ref="CH1017:CI1017"/>
    <mergeCell ref="CF1022:CG1022"/>
    <mergeCell ref="CH1022:CI1022"/>
    <mergeCell ref="CF1025:CG1025"/>
    <mergeCell ref="CH1025:CI1025"/>
    <mergeCell ref="CF1030:CG1030"/>
    <mergeCell ref="CH1030:CI1030"/>
    <mergeCell ref="CF1033:CG1033"/>
    <mergeCell ref="CH1033:CI1033"/>
    <mergeCell ref="CF1038:CG1038"/>
    <mergeCell ref="CH1038:CI1038"/>
    <mergeCell ref="CF1041:CG1041"/>
    <mergeCell ref="CH1041:CI1041"/>
    <mergeCell ref="CF1118:CG1118"/>
    <mergeCell ref="CH1118:CI1118"/>
    <mergeCell ref="CF1121:CG1121"/>
    <mergeCell ref="CH1121:CI1121"/>
    <mergeCell ref="CF1126:CG1126"/>
    <mergeCell ref="CH1126:CI1126"/>
    <mergeCell ref="CF1142:CG1142"/>
    <mergeCell ref="CH1142:CI1142"/>
    <mergeCell ref="CF1145:CG1145"/>
    <mergeCell ref="CH1145:CI1145"/>
    <mergeCell ref="CF1150:CG1150"/>
    <mergeCell ref="CH1150:CI1150"/>
    <mergeCell ref="CF1081:CG1081"/>
    <mergeCell ref="CH1081:CI1081"/>
    <mergeCell ref="CF1086:CG1086"/>
    <mergeCell ref="CH1086:CI1086"/>
    <mergeCell ref="CF1089:CG1089"/>
    <mergeCell ref="CH1089:CI1089"/>
    <mergeCell ref="CF1094:CG1094"/>
    <mergeCell ref="CH1094:CI1094"/>
    <mergeCell ref="CF1097:CG1097"/>
    <mergeCell ref="CH1097:CI1097"/>
    <mergeCell ref="CF1102:CG1102"/>
    <mergeCell ref="CH1102:CI1102"/>
    <mergeCell ref="CF1105:CG1105"/>
    <mergeCell ref="CH1105:CI1105"/>
    <mergeCell ref="CF1110:CG1110"/>
    <mergeCell ref="CH1110:CI1110"/>
    <mergeCell ref="CF1113:CG1113"/>
    <mergeCell ref="CH1113:CI1113"/>
    <mergeCell ref="CF1190:CG1190"/>
    <mergeCell ref="CH1190:CI1190"/>
    <mergeCell ref="CF1193:CG1193"/>
    <mergeCell ref="CH1193:CI1193"/>
    <mergeCell ref="CF1198:CG1198"/>
    <mergeCell ref="CH1198:CI1198"/>
    <mergeCell ref="CF1201:CG1201"/>
    <mergeCell ref="CH1201:CI1201"/>
    <mergeCell ref="CF1206:CG1206"/>
    <mergeCell ref="CH1206:CI1206"/>
    <mergeCell ref="CF1222:CG1222"/>
    <mergeCell ref="CH1222:CI1222"/>
    <mergeCell ref="CF1153:CG1153"/>
    <mergeCell ref="CH1153:CI1153"/>
    <mergeCell ref="CF1158:CG1158"/>
    <mergeCell ref="CH1158:CI1158"/>
    <mergeCell ref="CF1161:CG1161"/>
    <mergeCell ref="CH1161:CI1161"/>
    <mergeCell ref="CF1166:CG1166"/>
    <mergeCell ref="CH1166:CI1166"/>
    <mergeCell ref="CF1169:CG1169"/>
    <mergeCell ref="CH1169:CI1169"/>
    <mergeCell ref="CF1174:CG1174"/>
    <mergeCell ref="CH1174:CI1174"/>
    <mergeCell ref="CF1177:CG1177"/>
    <mergeCell ref="CH1177:CI1177"/>
    <mergeCell ref="CF1182:CG1182"/>
    <mergeCell ref="CH1182:CI1182"/>
    <mergeCell ref="CF1185:CG1185"/>
    <mergeCell ref="CH1185:CI1185"/>
    <mergeCell ref="CF1262:CG1262"/>
    <mergeCell ref="CH1262:CI1262"/>
    <mergeCell ref="CF1265:CG1265"/>
    <mergeCell ref="CH1265:CI1265"/>
    <mergeCell ref="CF1270:CG1270"/>
    <mergeCell ref="CH1270:CI1270"/>
    <mergeCell ref="CF1273:CG1273"/>
    <mergeCell ref="CH1273:CI1273"/>
    <mergeCell ref="CF1278:CG1278"/>
    <mergeCell ref="CH1278:CI1278"/>
    <mergeCell ref="CF1281:CG1281"/>
    <mergeCell ref="CH1281:CI1281"/>
    <mergeCell ref="CF1286:CG1286"/>
    <mergeCell ref="CH1286:CI1286"/>
    <mergeCell ref="CF1225:CG1225"/>
    <mergeCell ref="CH1225:CI1225"/>
    <mergeCell ref="CF1230:CG1230"/>
    <mergeCell ref="CH1230:CI1230"/>
    <mergeCell ref="CF1233:CG1233"/>
    <mergeCell ref="CH1233:CI1233"/>
    <mergeCell ref="CF1238:CG1238"/>
    <mergeCell ref="CH1238:CI1238"/>
    <mergeCell ref="CF1241:CG1241"/>
    <mergeCell ref="CH1241:CI1241"/>
    <mergeCell ref="CF1246:CG1246"/>
    <mergeCell ref="CH1246:CI1246"/>
    <mergeCell ref="CF1249:CG1249"/>
    <mergeCell ref="CH1249:CI1249"/>
    <mergeCell ref="CF1254:CG1254"/>
    <mergeCell ref="CH1254:CI1254"/>
    <mergeCell ref="CF1257:CG1257"/>
    <mergeCell ref="CH1257:CI1257"/>
    <mergeCell ref="CF1350:CG1350"/>
    <mergeCell ref="CH1350:CI1350"/>
    <mergeCell ref="CF1353:CG1353"/>
    <mergeCell ref="CH1353:CI1353"/>
    <mergeCell ref="CF1358:CG1358"/>
    <mergeCell ref="CH1358:CI1358"/>
    <mergeCell ref="CF1361:CG1361"/>
    <mergeCell ref="CH1361:CI1361"/>
    <mergeCell ref="CF1366:CG1366"/>
    <mergeCell ref="CH1366:CI1366"/>
    <mergeCell ref="CF1297:CG1297"/>
    <mergeCell ref="CH1297:CI1297"/>
    <mergeCell ref="CF1302:CG1302"/>
    <mergeCell ref="CH1302:CI1302"/>
    <mergeCell ref="CF1305:CG1305"/>
    <mergeCell ref="CH1305:CI1305"/>
    <mergeCell ref="CF1310:CG1310"/>
    <mergeCell ref="CH1310:CI1310"/>
    <mergeCell ref="CF1313:CG1313"/>
    <mergeCell ref="CH1313:CI1313"/>
    <mergeCell ref="CF1318:CG1318"/>
    <mergeCell ref="CH1318:CI1318"/>
    <mergeCell ref="CF1321:CG1321"/>
    <mergeCell ref="CH1321:CI1321"/>
    <mergeCell ref="CF1326:CG1326"/>
    <mergeCell ref="CH1326:CI1326"/>
    <mergeCell ref="CF1329:CG1329"/>
    <mergeCell ref="CH1329:CI1329"/>
    <mergeCell ref="CF1406:CG1406"/>
    <mergeCell ref="CH1406:CI1406"/>
    <mergeCell ref="CF1409:CG1409"/>
    <mergeCell ref="CH1409:CI1409"/>
    <mergeCell ref="CF1414:CG1414"/>
    <mergeCell ref="CH1414:CI1414"/>
    <mergeCell ref="CF1430:CG1430"/>
    <mergeCell ref="CH1430:CI1430"/>
    <mergeCell ref="CF1433:CG1433"/>
    <mergeCell ref="CH1433:CI1433"/>
    <mergeCell ref="CF1438:CG1438"/>
    <mergeCell ref="CH1438:CI1438"/>
    <mergeCell ref="CF1369:CG1369"/>
    <mergeCell ref="CH1369:CI1369"/>
    <mergeCell ref="CF1374:CG1374"/>
    <mergeCell ref="CH1374:CI1374"/>
    <mergeCell ref="CF1377:CG1377"/>
    <mergeCell ref="CH1377:CI1377"/>
    <mergeCell ref="CF1382:CG1382"/>
    <mergeCell ref="CH1382:CI1382"/>
    <mergeCell ref="CF1385:CG1385"/>
    <mergeCell ref="CH1385:CI1385"/>
    <mergeCell ref="CF1390:CG1390"/>
    <mergeCell ref="CH1390:CI1390"/>
    <mergeCell ref="CF1393:CG1393"/>
    <mergeCell ref="CH1393:CI1393"/>
    <mergeCell ref="CF1398:CG1398"/>
    <mergeCell ref="CH1398:CI1398"/>
    <mergeCell ref="CF1401:CG1401"/>
    <mergeCell ref="CH1401:CI1401"/>
    <mergeCell ref="CF1478:CG1478"/>
    <mergeCell ref="CH1478:CI1478"/>
    <mergeCell ref="CF1481:CG1481"/>
    <mergeCell ref="CH1481:CI1481"/>
    <mergeCell ref="CF1486:CG1486"/>
    <mergeCell ref="CH1486:CI1486"/>
    <mergeCell ref="CF1489:CG1489"/>
    <mergeCell ref="CH1489:CI1489"/>
    <mergeCell ref="CF1494:CG1494"/>
    <mergeCell ref="CH1494:CI1494"/>
    <mergeCell ref="CF1510:CG1510"/>
    <mergeCell ref="CH1510:CI1510"/>
    <mergeCell ref="CF1441:CG1441"/>
    <mergeCell ref="CH1441:CI1441"/>
    <mergeCell ref="CF1446:CG1446"/>
    <mergeCell ref="CH1446:CI1446"/>
    <mergeCell ref="CF1449:CG1449"/>
    <mergeCell ref="CH1449:CI1449"/>
    <mergeCell ref="CF1454:CG1454"/>
    <mergeCell ref="CH1454:CI1454"/>
    <mergeCell ref="CF1457:CG1457"/>
    <mergeCell ref="CH1457:CI1457"/>
    <mergeCell ref="CF1462:CG1462"/>
    <mergeCell ref="CH1462:CI1462"/>
    <mergeCell ref="CF1465:CG1465"/>
    <mergeCell ref="CH1465:CI1465"/>
    <mergeCell ref="CF1470:CG1470"/>
    <mergeCell ref="CH1470:CI1470"/>
    <mergeCell ref="CF1473:CG1473"/>
    <mergeCell ref="CH1473:CI1473"/>
    <mergeCell ref="CF1550:CG1550"/>
    <mergeCell ref="CH1550:CI1550"/>
    <mergeCell ref="CF1553:CG1553"/>
    <mergeCell ref="CH1553:CI1553"/>
    <mergeCell ref="CF1558:CG1558"/>
    <mergeCell ref="CH1558:CI1558"/>
    <mergeCell ref="CF1561:CG1561"/>
    <mergeCell ref="CH1561:CI1561"/>
    <mergeCell ref="CF1566:CG1566"/>
    <mergeCell ref="CH1566:CI1566"/>
    <mergeCell ref="CF1569:CG1569"/>
    <mergeCell ref="CH1569:CI1569"/>
    <mergeCell ref="CF1574:CG1574"/>
    <mergeCell ref="CH1574:CI1574"/>
    <mergeCell ref="CF1513:CG1513"/>
    <mergeCell ref="CH1513:CI1513"/>
    <mergeCell ref="CF1518:CG1518"/>
    <mergeCell ref="CH1518:CI1518"/>
    <mergeCell ref="CF1521:CG1521"/>
    <mergeCell ref="CH1521:CI1521"/>
    <mergeCell ref="CF1526:CG1526"/>
    <mergeCell ref="CH1526:CI1526"/>
    <mergeCell ref="CF1529:CG1529"/>
    <mergeCell ref="CH1529:CI1529"/>
    <mergeCell ref="CF1534:CG1534"/>
    <mergeCell ref="CH1534:CI1534"/>
    <mergeCell ref="CF1537:CG1537"/>
    <mergeCell ref="CH1537:CI1537"/>
    <mergeCell ref="CF1542:CG1542"/>
    <mergeCell ref="CH1542:CI1542"/>
    <mergeCell ref="CF1545:CG1545"/>
    <mergeCell ref="CH1545:CI1545"/>
    <mergeCell ref="CF1638:CG1638"/>
    <mergeCell ref="CH1638:CI1638"/>
    <mergeCell ref="CF1641:CG1641"/>
    <mergeCell ref="CH1641:CI1641"/>
    <mergeCell ref="CF1646:CG1646"/>
    <mergeCell ref="CH1646:CI1646"/>
    <mergeCell ref="CF1649:CG1649"/>
    <mergeCell ref="CH1649:CI1649"/>
    <mergeCell ref="CF1654:CG1654"/>
    <mergeCell ref="CH1654:CI1654"/>
    <mergeCell ref="CF1585:CG1585"/>
    <mergeCell ref="CH1585:CI1585"/>
    <mergeCell ref="CF1590:CG1590"/>
    <mergeCell ref="CH1590:CI1590"/>
    <mergeCell ref="CF1593:CG1593"/>
    <mergeCell ref="CH1593:CI1593"/>
    <mergeCell ref="CF1598:CG1598"/>
    <mergeCell ref="CH1598:CI1598"/>
    <mergeCell ref="CF1601:CG1601"/>
    <mergeCell ref="CH1601:CI1601"/>
    <mergeCell ref="CF1606:CG1606"/>
    <mergeCell ref="CH1606:CI1606"/>
    <mergeCell ref="CF1609:CG1609"/>
    <mergeCell ref="CH1609:CI1609"/>
    <mergeCell ref="CF1614:CG1614"/>
    <mergeCell ref="CH1614:CI1614"/>
    <mergeCell ref="CF1617:CG1617"/>
    <mergeCell ref="CH1617:CI1617"/>
    <mergeCell ref="CF1694:CG1694"/>
    <mergeCell ref="CH1694:CI1694"/>
    <mergeCell ref="CF1697:CG1697"/>
    <mergeCell ref="CH1697:CI1697"/>
    <mergeCell ref="CF1702:CG1702"/>
    <mergeCell ref="CH1702:CI1702"/>
    <mergeCell ref="CF1718:CG1718"/>
    <mergeCell ref="CH1718:CI1718"/>
    <mergeCell ref="CF1721:CG1721"/>
    <mergeCell ref="CH1721:CI1721"/>
    <mergeCell ref="CF1726:CG1726"/>
    <mergeCell ref="CH1726:CI1726"/>
    <mergeCell ref="CF1657:CG1657"/>
    <mergeCell ref="CH1657:CI1657"/>
    <mergeCell ref="CF1662:CG1662"/>
    <mergeCell ref="CH1662:CI1662"/>
    <mergeCell ref="CF1665:CG1665"/>
    <mergeCell ref="CH1665:CI1665"/>
    <mergeCell ref="CF1670:CG1670"/>
    <mergeCell ref="CH1670:CI1670"/>
    <mergeCell ref="CF1673:CG1673"/>
    <mergeCell ref="CH1673:CI1673"/>
    <mergeCell ref="CF1678:CG1678"/>
    <mergeCell ref="CH1678:CI1678"/>
    <mergeCell ref="CF1681:CG1681"/>
    <mergeCell ref="CH1681:CI1681"/>
    <mergeCell ref="CF1686:CG1686"/>
    <mergeCell ref="CH1686:CI1686"/>
    <mergeCell ref="CF1689:CG1689"/>
    <mergeCell ref="CH1689:CI1689"/>
    <mergeCell ref="CF1766:CG1766"/>
    <mergeCell ref="CH1766:CI1766"/>
    <mergeCell ref="CF1769:CG1769"/>
    <mergeCell ref="CH1769:CI1769"/>
    <mergeCell ref="CF1774:CG1774"/>
    <mergeCell ref="CH1774:CI1774"/>
    <mergeCell ref="CF1777:CG1777"/>
    <mergeCell ref="CH1777:CI1777"/>
    <mergeCell ref="CF1782:CG1782"/>
    <mergeCell ref="CH1782:CI1782"/>
    <mergeCell ref="CF1798:CG1798"/>
    <mergeCell ref="CH1798:CI1798"/>
    <mergeCell ref="CF1729:CG1729"/>
    <mergeCell ref="CH1729:CI1729"/>
    <mergeCell ref="CF1734:CG1734"/>
    <mergeCell ref="CH1734:CI1734"/>
    <mergeCell ref="CF1737:CG1737"/>
    <mergeCell ref="CH1737:CI1737"/>
    <mergeCell ref="CF1742:CG1742"/>
    <mergeCell ref="CH1742:CI1742"/>
    <mergeCell ref="CF1745:CG1745"/>
    <mergeCell ref="CH1745:CI1745"/>
    <mergeCell ref="CF1750:CG1750"/>
    <mergeCell ref="CH1750:CI1750"/>
    <mergeCell ref="CF1753:CG1753"/>
    <mergeCell ref="CH1753:CI1753"/>
    <mergeCell ref="CF1758:CG1758"/>
    <mergeCell ref="CH1758:CI1758"/>
    <mergeCell ref="CF1761:CG1761"/>
    <mergeCell ref="CH1761:CI1761"/>
    <mergeCell ref="CF1838:CG1838"/>
    <mergeCell ref="CH1838:CI1838"/>
    <mergeCell ref="CF1841:CG1841"/>
    <mergeCell ref="CH1841:CI1841"/>
    <mergeCell ref="CF1846:CG1846"/>
    <mergeCell ref="CH1846:CI1846"/>
    <mergeCell ref="CF1849:CG1849"/>
    <mergeCell ref="CH1849:CI1849"/>
    <mergeCell ref="CF1854:CG1854"/>
    <mergeCell ref="CH1854:CI1854"/>
    <mergeCell ref="CF1857:CG1857"/>
    <mergeCell ref="CH1857:CI1857"/>
    <mergeCell ref="CF1862:CG1862"/>
    <mergeCell ref="CH1862:CI1862"/>
    <mergeCell ref="CF1801:CG1801"/>
    <mergeCell ref="CH1801:CI1801"/>
    <mergeCell ref="CF1806:CG1806"/>
    <mergeCell ref="CH1806:CI1806"/>
    <mergeCell ref="CF1809:CG1809"/>
    <mergeCell ref="CH1809:CI1809"/>
    <mergeCell ref="CF1814:CG1814"/>
    <mergeCell ref="CH1814:CI1814"/>
    <mergeCell ref="CF1817:CG1817"/>
    <mergeCell ref="CH1817:CI1817"/>
    <mergeCell ref="CF1822:CG1822"/>
    <mergeCell ref="CH1822:CI1822"/>
    <mergeCell ref="CF1825:CG1825"/>
    <mergeCell ref="CH1825:CI1825"/>
    <mergeCell ref="CF1830:CG1830"/>
    <mergeCell ref="CH1830:CI1830"/>
    <mergeCell ref="CF1833:CG1833"/>
    <mergeCell ref="CH1833:CI1833"/>
    <mergeCell ref="CF1926:CG1926"/>
    <mergeCell ref="CH1926:CI1926"/>
    <mergeCell ref="CF1929:CG1929"/>
    <mergeCell ref="CH1929:CI1929"/>
    <mergeCell ref="CF1934:CG1934"/>
    <mergeCell ref="CH1934:CI1934"/>
    <mergeCell ref="CF1937:CG1937"/>
    <mergeCell ref="CH1937:CI1937"/>
    <mergeCell ref="CF1942:CG1942"/>
    <mergeCell ref="CH1942:CI1942"/>
    <mergeCell ref="CF1873:CG1873"/>
    <mergeCell ref="CH1873:CI1873"/>
    <mergeCell ref="CF1878:CG1878"/>
    <mergeCell ref="CH1878:CI1878"/>
    <mergeCell ref="CF1881:CG1881"/>
    <mergeCell ref="CH1881:CI1881"/>
    <mergeCell ref="CF1886:CG1886"/>
    <mergeCell ref="CH1886:CI1886"/>
    <mergeCell ref="CF1889:CG1889"/>
    <mergeCell ref="CH1889:CI1889"/>
    <mergeCell ref="CF1894:CG1894"/>
    <mergeCell ref="CH1894:CI1894"/>
    <mergeCell ref="CF1897:CG1897"/>
    <mergeCell ref="CH1897:CI1897"/>
    <mergeCell ref="CF1902:CG1902"/>
    <mergeCell ref="CH1902:CI1902"/>
    <mergeCell ref="CF1905:CG1905"/>
    <mergeCell ref="CH1905:CI1905"/>
    <mergeCell ref="CF1982:CG1982"/>
    <mergeCell ref="CH1982:CI1982"/>
    <mergeCell ref="CF1985:CG1985"/>
    <mergeCell ref="CH1985:CI1985"/>
    <mergeCell ref="CF1990:CG1990"/>
    <mergeCell ref="CH1990:CI1990"/>
    <mergeCell ref="CF2006:CG2006"/>
    <mergeCell ref="CH2006:CI2006"/>
    <mergeCell ref="CF2009:CG2009"/>
    <mergeCell ref="CH2009:CI2009"/>
    <mergeCell ref="CF2014:CG2014"/>
    <mergeCell ref="CH2014:CI2014"/>
    <mergeCell ref="CF1945:CG1945"/>
    <mergeCell ref="CH1945:CI1945"/>
    <mergeCell ref="CF1950:CG1950"/>
    <mergeCell ref="CH1950:CI1950"/>
    <mergeCell ref="CF1953:CG1953"/>
    <mergeCell ref="CH1953:CI1953"/>
    <mergeCell ref="CF1958:CG1958"/>
    <mergeCell ref="CH1958:CI1958"/>
    <mergeCell ref="CF1961:CG1961"/>
    <mergeCell ref="CH1961:CI1961"/>
    <mergeCell ref="CF1966:CG1966"/>
    <mergeCell ref="CH1966:CI1966"/>
    <mergeCell ref="CF1969:CG1969"/>
    <mergeCell ref="CH1969:CI1969"/>
    <mergeCell ref="CF1974:CG1974"/>
    <mergeCell ref="CH1974:CI1974"/>
    <mergeCell ref="CF1977:CG1977"/>
    <mergeCell ref="CH1977:CI1977"/>
    <mergeCell ref="CF2054:CG2054"/>
    <mergeCell ref="CH2054:CI2054"/>
    <mergeCell ref="CF2057:CG2057"/>
    <mergeCell ref="CH2057:CI2057"/>
    <mergeCell ref="CF2062:CG2062"/>
    <mergeCell ref="CH2062:CI2062"/>
    <mergeCell ref="CF2065:CG2065"/>
    <mergeCell ref="CH2065:CI2065"/>
    <mergeCell ref="CF2070:CG2070"/>
    <mergeCell ref="CH2070:CI2070"/>
    <mergeCell ref="CF2086:CG2086"/>
    <mergeCell ref="CH2086:CI2086"/>
    <mergeCell ref="CF2017:CG2017"/>
    <mergeCell ref="CH2017:CI2017"/>
    <mergeCell ref="CF2022:CG2022"/>
    <mergeCell ref="CH2022:CI2022"/>
    <mergeCell ref="CF2025:CG2025"/>
    <mergeCell ref="CH2025:CI2025"/>
    <mergeCell ref="CF2030:CG2030"/>
    <mergeCell ref="CH2030:CI2030"/>
    <mergeCell ref="CF2033:CG2033"/>
    <mergeCell ref="CH2033:CI2033"/>
    <mergeCell ref="CF2038:CG2038"/>
    <mergeCell ref="CH2038:CI2038"/>
    <mergeCell ref="CF2041:CG2041"/>
    <mergeCell ref="CH2041:CI2041"/>
    <mergeCell ref="CF2046:CG2046"/>
    <mergeCell ref="CH2046:CI2046"/>
    <mergeCell ref="CF2049:CG2049"/>
    <mergeCell ref="CH2049:CI2049"/>
    <mergeCell ref="CF2126:CG2126"/>
    <mergeCell ref="CH2126:CI2126"/>
    <mergeCell ref="CF2129:CG2129"/>
    <mergeCell ref="CH2129:CI2129"/>
    <mergeCell ref="CF2134:CG2134"/>
    <mergeCell ref="CH2134:CI2134"/>
    <mergeCell ref="CF2137:CG2137"/>
    <mergeCell ref="CH2137:CI2137"/>
    <mergeCell ref="CF2142:CG2142"/>
    <mergeCell ref="CH2142:CI2142"/>
    <mergeCell ref="CF2145:CG2145"/>
    <mergeCell ref="CH2145:CI2145"/>
    <mergeCell ref="CF2150:CG2150"/>
    <mergeCell ref="CH2150:CI2150"/>
    <mergeCell ref="CF2089:CG2089"/>
    <mergeCell ref="CH2089:CI2089"/>
    <mergeCell ref="CF2094:CG2094"/>
    <mergeCell ref="CH2094:CI2094"/>
    <mergeCell ref="CF2097:CG2097"/>
    <mergeCell ref="CH2097:CI2097"/>
    <mergeCell ref="CF2102:CG2102"/>
    <mergeCell ref="CH2102:CI2102"/>
    <mergeCell ref="CF2105:CG2105"/>
    <mergeCell ref="CH2105:CI2105"/>
    <mergeCell ref="CF2110:CG2110"/>
    <mergeCell ref="CH2110:CI2110"/>
    <mergeCell ref="CF2113:CG2113"/>
    <mergeCell ref="CH2113:CI2113"/>
    <mergeCell ref="CF2118:CG2118"/>
    <mergeCell ref="CH2118:CI2118"/>
    <mergeCell ref="CF2121:CG2121"/>
    <mergeCell ref="CH2121:CI2121"/>
    <mergeCell ref="CF2214:CG2214"/>
    <mergeCell ref="CH2214:CI2214"/>
    <mergeCell ref="CF2217:CG2217"/>
    <mergeCell ref="CH2217:CI2217"/>
    <mergeCell ref="CF2222:CG2222"/>
    <mergeCell ref="CH2222:CI2222"/>
    <mergeCell ref="CF2225:CG2225"/>
    <mergeCell ref="CH2225:CI2225"/>
    <mergeCell ref="CF2230:CG2230"/>
    <mergeCell ref="CH2230:CI2230"/>
    <mergeCell ref="CF2161:CG2161"/>
    <mergeCell ref="CH2161:CI2161"/>
    <mergeCell ref="CF2166:CG2166"/>
    <mergeCell ref="CH2166:CI2166"/>
    <mergeCell ref="CF2169:CG2169"/>
    <mergeCell ref="CH2169:CI2169"/>
    <mergeCell ref="CF2174:CG2174"/>
    <mergeCell ref="CH2174:CI2174"/>
    <mergeCell ref="CF2177:CG2177"/>
    <mergeCell ref="CH2177:CI2177"/>
    <mergeCell ref="CF2182:CG2182"/>
    <mergeCell ref="CH2182:CI2182"/>
    <mergeCell ref="CF2185:CG2185"/>
    <mergeCell ref="CH2185:CI2185"/>
    <mergeCell ref="CF2190:CG2190"/>
    <mergeCell ref="CH2190:CI2190"/>
    <mergeCell ref="CF2193:CG2193"/>
    <mergeCell ref="CH2193:CI2193"/>
    <mergeCell ref="CF2270:CG2270"/>
    <mergeCell ref="CH2270:CI2270"/>
    <mergeCell ref="CF2273:CG2273"/>
    <mergeCell ref="CH2273:CI2273"/>
    <mergeCell ref="CF2278:CG2278"/>
    <mergeCell ref="CH2278:CI2278"/>
    <mergeCell ref="CF2294:CG2294"/>
    <mergeCell ref="CH2294:CI2294"/>
    <mergeCell ref="CF2297:CG2297"/>
    <mergeCell ref="CH2297:CI2297"/>
    <mergeCell ref="CF2302:CG2302"/>
    <mergeCell ref="CH2302:CI2302"/>
    <mergeCell ref="CF2233:CG2233"/>
    <mergeCell ref="CH2233:CI2233"/>
    <mergeCell ref="CF2238:CG2238"/>
    <mergeCell ref="CH2238:CI2238"/>
    <mergeCell ref="CF2241:CG2241"/>
    <mergeCell ref="CH2241:CI2241"/>
    <mergeCell ref="CF2246:CG2246"/>
    <mergeCell ref="CH2246:CI2246"/>
    <mergeCell ref="CF2249:CG2249"/>
    <mergeCell ref="CH2249:CI2249"/>
    <mergeCell ref="CF2254:CG2254"/>
    <mergeCell ref="CH2254:CI2254"/>
    <mergeCell ref="CF2257:CG2257"/>
    <mergeCell ref="CH2257:CI2257"/>
    <mergeCell ref="CF2262:CG2262"/>
    <mergeCell ref="CH2262:CI2262"/>
    <mergeCell ref="CF2265:CG2265"/>
    <mergeCell ref="CH2265:CI2265"/>
    <mergeCell ref="CF2342:CG2342"/>
    <mergeCell ref="CH2342:CI2342"/>
    <mergeCell ref="CF2345:CG2345"/>
    <mergeCell ref="CH2345:CI2345"/>
    <mergeCell ref="CF2350:CG2350"/>
    <mergeCell ref="CH2350:CI2350"/>
    <mergeCell ref="CF2353:CG2353"/>
    <mergeCell ref="CH2353:CI2353"/>
    <mergeCell ref="CF2358:CG2358"/>
    <mergeCell ref="CH2358:CI2358"/>
    <mergeCell ref="CF2374:CG2374"/>
    <mergeCell ref="CH2374:CI2374"/>
    <mergeCell ref="CF2305:CG2305"/>
    <mergeCell ref="CH2305:CI2305"/>
    <mergeCell ref="CF2310:CG2310"/>
    <mergeCell ref="CH2310:CI2310"/>
    <mergeCell ref="CF2313:CG2313"/>
    <mergeCell ref="CH2313:CI2313"/>
    <mergeCell ref="CF2318:CG2318"/>
    <mergeCell ref="CH2318:CI2318"/>
    <mergeCell ref="CF2321:CG2321"/>
    <mergeCell ref="CH2321:CI2321"/>
    <mergeCell ref="CF2326:CG2326"/>
    <mergeCell ref="CH2326:CI2326"/>
    <mergeCell ref="CF2329:CG2329"/>
    <mergeCell ref="CH2329:CI2329"/>
    <mergeCell ref="CF2334:CG2334"/>
    <mergeCell ref="CH2334:CI2334"/>
    <mergeCell ref="CF2337:CG2337"/>
    <mergeCell ref="CH2337:CI2337"/>
    <mergeCell ref="CF2414:CG2414"/>
    <mergeCell ref="CH2414:CI2414"/>
    <mergeCell ref="CF2417:CG2417"/>
    <mergeCell ref="CH2417:CI2417"/>
    <mergeCell ref="CF2422:CG2422"/>
    <mergeCell ref="CH2422:CI2422"/>
    <mergeCell ref="CF2425:CG2425"/>
    <mergeCell ref="CH2425:CI2425"/>
    <mergeCell ref="CF2430:CG2430"/>
    <mergeCell ref="CH2430:CI2430"/>
    <mergeCell ref="CF2433:CG2433"/>
    <mergeCell ref="CH2433:CI2433"/>
    <mergeCell ref="CF2438:CG2438"/>
    <mergeCell ref="CH2438:CI2438"/>
    <mergeCell ref="CF2377:CG2377"/>
    <mergeCell ref="CH2377:CI2377"/>
    <mergeCell ref="CF2382:CG2382"/>
    <mergeCell ref="CH2382:CI2382"/>
    <mergeCell ref="CF2385:CG2385"/>
    <mergeCell ref="CH2385:CI2385"/>
    <mergeCell ref="CF2390:CG2390"/>
    <mergeCell ref="CH2390:CI2390"/>
    <mergeCell ref="CF2393:CG2393"/>
    <mergeCell ref="CH2393:CI2393"/>
    <mergeCell ref="CF2398:CG2398"/>
    <mergeCell ref="CH2398:CI2398"/>
    <mergeCell ref="CF2401:CG2401"/>
    <mergeCell ref="CH2401:CI2401"/>
    <mergeCell ref="CF2406:CG2406"/>
    <mergeCell ref="CH2406:CI2406"/>
    <mergeCell ref="CF2409:CG2409"/>
    <mergeCell ref="CH2409:CI2409"/>
    <mergeCell ref="CF2502:CG2502"/>
    <mergeCell ref="CH2502:CI2502"/>
    <mergeCell ref="CF2505:CG2505"/>
    <mergeCell ref="CH2505:CI2505"/>
    <mergeCell ref="CF2510:CG2510"/>
    <mergeCell ref="CH2510:CI2510"/>
    <mergeCell ref="CF2513:CG2513"/>
    <mergeCell ref="CH2513:CI2513"/>
    <mergeCell ref="CF2518:CG2518"/>
    <mergeCell ref="CH2518:CI2518"/>
    <mergeCell ref="CF2449:CG2449"/>
    <mergeCell ref="CH2449:CI2449"/>
    <mergeCell ref="CF2454:CG2454"/>
    <mergeCell ref="CH2454:CI2454"/>
    <mergeCell ref="CF2457:CG2457"/>
    <mergeCell ref="CH2457:CI2457"/>
    <mergeCell ref="CF2462:CG2462"/>
    <mergeCell ref="CH2462:CI2462"/>
    <mergeCell ref="CF2465:CG2465"/>
    <mergeCell ref="CH2465:CI2465"/>
    <mergeCell ref="CF2470:CG2470"/>
    <mergeCell ref="CH2470:CI2470"/>
    <mergeCell ref="CF2473:CG2473"/>
    <mergeCell ref="CH2473:CI2473"/>
    <mergeCell ref="CF2478:CG2478"/>
    <mergeCell ref="CH2478:CI2478"/>
    <mergeCell ref="CF2481:CG2481"/>
    <mergeCell ref="CH2481:CI2481"/>
    <mergeCell ref="CF2593:CG2593"/>
    <mergeCell ref="CH2593:CI2593"/>
    <mergeCell ref="CF2598:CG2598"/>
    <mergeCell ref="CH2598:CI2598"/>
    <mergeCell ref="CF2601:CG2601"/>
    <mergeCell ref="CH2601:CI2601"/>
    <mergeCell ref="CF2558:CG2558"/>
    <mergeCell ref="CH2558:CI2558"/>
    <mergeCell ref="CF2561:CG2561"/>
    <mergeCell ref="CH2561:CI2561"/>
    <mergeCell ref="CF2566:CG2566"/>
    <mergeCell ref="CH2566:CI2566"/>
    <mergeCell ref="CF2569:CG2569"/>
    <mergeCell ref="CH2569:CI2569"/>
    <mergeCell ref="CF2574:CG2574"/>
    <mergeCell ref="CH2574:CI2574"/>
    <mergeCell ref="CF2577:CG2577"/>
    <mergeCell ref="CH2577:CI2577"/>
    <mergeCell ref="CF2582:CG2582"/>
    <mergeCell ref="CH2582:CI2582"/>
    <mergeCell ref="CF2585:CG2585"/>
    <mergeCell ref="CH2585:CI2585"/>
    <mergeCell ref="CF2590:CG2590"/>
    <mergeCell ref="CH2590:CI2590"/>
    <mergeCell ref="CF2521:CG2521"/>
    <mergeCell ref="CH2521:CI2521"/>
    <mergeCell ref="CF2526:CG2526"/>
    <mergeCell ref="CH2526:CI2526"/>
    <mergeCell ref="CF2529:CG2529"/>
    <mergeCell ref="CH2529:CI2529"/>
    <mergeCell ref="CF2534:CG2534"/>
    <mergeCell ref="CH2534:CI2534"/>
    <mergeCell ref="CF2537:CG2537"/>
    <mergeCell ref="CH2537:CI2537"/>
    <mergeCell ref="CF2542:CG2542"/>
    <mergeCell ref="CH2542:CI2542"/>
    <mergeCell ref="CF2553:CG2553"/>
    <mergeCell ref="CH2553:CI2553"/>
    <mergeCell ref="BI86:BJ86"/>
    <mergeCell ref="BG94:BH94"/>
    <mergeCell ref="BI94:BJ94"/>
    <mergeCell ref="BG102:BH102"/>
    <mergeCell ref="BI102:BJ102"/>
    <mergeCell ref="BG110:BH110"/>
    <mergeCell ref="BI110:BJ110"/>
    <mergeCell ref="BG118:BH118"/>
    <mergeCell ref="BI118:BJ118"/>
    <mergeCell ref="BG126:BH126"/>
    <mergeCell ref="BI126:BJ126"/>
    <mergeCell ref="BG134:BH134"/>
    <mergeCell ref="BI134:BJ134"/>
    <mergeCell ref="BG142:BH142"/>
    <mergeCell ref="BI142:BJ142"/>
    <mergeCell ref="BG150:BH150"/>
    <mergeCell ref="BI150:BJ150"/>
    <mergeCell ref="BG158:BH158"/>
    <mergeCell ref="BI158:BJ158"/>
    <mergeCell ref="BG166:BH166"/>
    <mergeCell ref="BI166:BJ166"/>
    <mergeCell ref="BG174:BH174"/>
    <mergeCell ref="BI174:BJ174"/>
    <mergeCell ref="BG182:BH182"/>
    <mergeCell ref="BI182:BJ182"/>
    <mergeCell ref="BG190:BH190"/>
    <mergeCell ref="BI190:BJ190"/>
    <mergeCell ref="BG198:BH198"/>
    <mergeCell ref="BI198:BJ198"/>
    <mergeCell ref="BG206:BH206"/>
    <mergeCell ref="BI206:BJ206"/>
    <mergeCell ref="BG214:BH214"/>
    <mergeCell ref="BI214:BJ214"/>
    <mergeCell ref="BG222:BH222"/>
    <mergeCell ref="BI222:BJ222"/>
    <mergeCell ref="BG230:BH230"/>
    <mergeCell ref="BI230:BJ230"/>
    <mergeCell ref="BG238:BH238"/>
    <mergeCell ref="BI238:BJ238"/>
    <mergeCell ref="BG246:BH246"/>
    <mergeCell ref="BI246:BJ246"/>
    <mergeCell ref="BG254:BH254"/>
    <mergeCell ref="BI254:BJ254"/>
    <mergeCell ref="BG262:BH262"/>
    <mergeCell ref="BI262:BJ262"/>
    <mergeCell ref="BG270:BH270"/>
    <mergeCell ref="BI270:BJ270"/>
    <mergeCell ref="BG278:BH278"/>
    <mergeCell ref="BI278:BJ278"/>
    <mergeCell ref="BG286:BH286"/>
    <mergeCell ref="BI286:BJ286"/>
    <mergeCell ref="BG294:BH294"/>
    <mergeCell ref="BI294:BJ294"/>
    <mergeCell ref="BG302:BH302"/>
    <mergeCell ref="BI302:BJ302"/>
    <mergeCell ref="BG310:BH310"/>
    <mergeCell ref="BI310:BJ310"/>
    <mergeCell ref="BG318:BH318"/>
    <mergeCell ref="BI318:BJ318"/>
    <mergeCell ref="BG326:BH326"/>
    <mergeCell ref="BI326:BJ326"/>
    <mergeCell ref="BG334:BH334"/>
    <mergeCell ref="BI342:BJ342"/>
    <mergeCell ref="BG350:BH350"/>
    <mergeCell ref="BI350:BJ350"/>
    <mergeCell ref="BG358:BH358"/>
    <mergeCell ref="BI358:BJ358"/>
    <mergeCell ref="BG366:BH366"/>
    <mergeCell ref="BI366:BJ366"/>
    <mergeCell ref="BG374:BH374"/>
    <mergeCell ref="BI374:BJ374"/>
    <mergeCell ref="BG382:BH382"/>
    <mergeCell ref="BI382:BJ382"/>
    <mergeCell ref="BG390:BH390"/>
    <mergeCell ref="BI390:BJ390"/>
    <mergeCell ref="BG398:BH398"/>
    <mergeCell ref="BI398:BJ398"/>
    <mergeCell ref="BG406:BH406"/>
    <mergeCell ref="BI406:BJ406"/>
    <mergeCell ref="BG414:BH414"/>
    <mergeCell ref="BI414:BJ414"/>
    <mergeCell ref="BG422:BH422"/>
    <mergeCell ref="BI422:BJ422"/>
    <mergeCell ref="BG430:BH430"/>
    <mergeCell ref="BI430:BJ430"/>
    <mergeCell ref="BG438:BH438"/>
    <mergeCell ref="BI438:BJ438"/>
    <mergeCell ref="BG446:BH446"/>
    <mergeCell ref="BI446:BJ446"/>
    <mergeCell ref="BG454:BH454"/>
    <mergeCell ref="BI454:BJ454"/>
    <mergeCell ref="BG462:BH462"/>
    <mergeCell ref="BI462:BJ462"/>
    <mergeCell ref="BG470:BH470"/>
    <mergeCell ref="BI470:BJ470"/>
    <mergeCell ref="BG478:BH478"/>
    <mergeCell ref="BI478:BJ478"/>
    <mergeCell ref="BG486:BH486"/>
    <mergeCell ref="BI486:BJ486"/>
    <mergeCell ref="BG494:BH494"/>
    <mergeCell ref="BI494:BJ494"/>
    <mergeCell ref="BG502:BH502"/>
    <mergeCell ref="BI502:BJ502"/>
    <mergeCell ref="BG510:BH510"/>
    <mergeCell ref="BI510:BJ510"/>
    <mergeCell ref="BG518:BH518"/>
    <mergeCell ref="BI518:BJ518"/>
    <mergeCell ref="BG526:BH526"/>
    <mergeCell ref="BI526:BJ526"/>
    <mergeCell ref="BG534:BH534"/>
    <mergeCell ref="BI534:BJ534"/>
    <mergeCell ref="BG542:BH542"/>
    <mergeCell ref="BI542:BJ542"/>
    <mergeCell ref="BG550:BH550"/>
    <mergeCell ref="BI550:BJ550"/>
    <mergeCell ref="BG558:BH558"/>
    <mergeCell ref="BI558:BJ558"/>
    <mergeCell ref="BG566:BH566"/>
    <mergeCell ref="BI566:BJ566"/>
    <mergeCell ref="BG574:BH574"/>
    <mergeCell ref="BI574:BJ574"/>
    <mergeCell ref="BG582:BH582"/>
    <mergeCell ref="BI582:BJ582"/>
    <mergeCell ref="BG590:BH590"/>
    <mergeCell ref="BI590:BJ590"/>
    <mergeCell ref="BG598:BH598"/>
    <mergeCell ref="BI598:BJ598"/>
    <mergeCell ref="BG606:BH606"/>
    <mergeCell ref="BI606:BJ606"/>
    <mergeCell ref="BG630:BH630"/>
    <mergeCell ref="BI630:BJ630"/>
    <mergeCell ref="BG638:BH638"/>
    <mergeCell ref="BI638:BJ638"/>
    <mergeCell ref="BG646:BH646"/>
    <mergeCell ref="BI646:BJ646"/>
    <mergeCell ref="BG654:BH654"/>
    <mergeCell ref="BI654:BJ654"/>
    <mergeCell ref="BG662:BH662"/>
    <mergeCell ref="BI662:BJ662"/>
    <mergeCell ref="BG670:BH670"/>
    <mergeCell ref="BI670:BJ670"/>
    <mergeCell ref="BG678:BH678"/>
    <mergeCell ref="BI678:BJ678"/>
    <mergeCell ref="BG686:BH686"/>
    <mergeCell ref="BI686:BJ686"/>
    <mergeCell ref="BG694:BH694"/>
    <mergeCell ref="BI694:BJ694"/>
    <mergeCell ref="BG702:BH702"/>
    <mergeCell ref="BI702:BJ702"/>
    <mergeCell ref="BG710:BH710"/>
    <mergeCell ref="BI710:BJ710"/>
    <mergeCell ref="BG718:BH718"/>
    <mergeCell ref="BI718:BJ718"/>
    <mergeCell ref="BG726:BH726"/>
    <mergeCell ref="BI726:BJ726"/>
    <mergeCell ref="BG734:BH734"/>
    <mergeCell ref="BI734:BJ734"/>
    <mergeCell ref="BG742:BH742"/>
    <mergeCell ref="BI742:BJ742"/>
    <mergeCell ref="BG750:BH750"/>
    <mergeCell ref="BI750:BJ750"/>
    <mergeCell ref="BG758:BH758"/>
    <mergeCell ref="BI758:BJ758"/>
    <mergeCell ref="BG766:BH766"/>
    <mergeCell ref="BI766:BJ766"/>
    <mergeCell ref="BG774:BH774"/>
    <mergeCell ref="BI774:BJ774"/>
    <mergeCell ref="BG782:BH782"/>
    <mergeCell ref="BI782:BJ782"/>
    <mergeCell ref="BG790:BH790"/>
    <mergeCell ref="BI790:BJ790"/>
    <mergeCell ref="BG798:BH798"/>
    <mergeCell ref="BI798:BJ798"/>
    <mergeCell ref="BG806:BH806"/>
    <mergeCell ref="BI806:BJ806"/>
    <mergeCell ref="BG814:BH814"/>
    <mergeCell ref="BI814:BJ814"/>
    <mergeCell ref="BG822:BH822"/>
    <mergeCell ref="BI822:BJ822"/>
    <mergeCell ref="BG830:BH830"/>
    <mergeCell ref="BI830:BJ830"/>
    <mergeCell ref="BG838:BH838"/>
    <mergeCell ref="BI838:BJ838"/>
    <mergeCell ref="BG846:BH846"/>
    <mergeCell ref="BI846:BJ846"/>
    <mergeCell ref="BG854:BH854"/>
    <mergeCell ref="BI854:BJ854"/>
    <mergeCell ref="BG862:BH862"/>
    <mergeCell ref="BI862:BJ862"/>
    <mergeCell ref="BG870:BH870"/>
    <mergeCell ref="BI870:BJ870"/>
    <mergeCell ref="BG878:BH878"/>
    <mergeCell ref="BI878:BJ878"/>
    <mergeCell ref="BG886:BH886"/>
    <mergeCell ref="BI886:BJ886"/>
    <mergeCell ref="BG894:BH894"/>
    <mergeCell ref="BI894:BJ894"/>
    <mergeCell ref="BG918:BH918"/>
    <mergeCell ref="BI918:BJ918"/>
    <mergeCell ref="BG926:BH926"/>
    <mergeCell ref="BI926:BJ926"/>
    <mergeCell ref="BG934:BH934"/>
    <mergeCell ref="BI934:BJ934"/>
    <mergeCell ref="BG942:BH942"/>
    <mergeCell ref="BI942:BJ942"/>
    <mergeCell ref="BG950:BH950"/>
    <mergeCell ref="BI950:BJ950"/>
    <mergeCell ref="BG958:BH958"/>
    <mergeCell ref="BI958:BJ958"/>
    <mergeCell ref="BG966:BH966"/>
    <mergeCell ref="BI966:BJ966"/>
    <mergeCell ref="BG974:BH974"/>
    <mergeCell ref="BI974:BJ974"/>
    <mergeCell ref="BG982:BH982"/>
    <mergeCell ref="BI982:BJ982"/>
    <mergeCell ref="BG990:BH990"/>
    <mergeCell ref="BI990:BJ990"/>
    <mergeCell ref="BG998:BH998"/>
    <mergeCell ref="BI998:BJ998"/>
    <mergeCell ref="BG1006:BH1006"/>
    <mergeCell ref="BI1006:BJ1006"/>
    <mergeCell ref="BG1014:BH1014"/>
    <mergeCell ref="BI1014:BJ1014"/>
    <mergeCell ref="BG1022:BH1022"/>
    <mergeCell ref="BI1022:BJ1022"/>
    <mergeCell ref="BG1030:BH1030"/>
    <mergeCell ref="BI1030:BJ1030"/>
    <mergeCell ref="BG1038:BH1038"/>
    <mergeCell ref="BI1038:BJ1038"/>
    <mergeCell ref="BG1046:BH1046"/>
    <mergeCell ref="BI1046:BJ1046"/>
    <mergeCell ref="BG1054:BH1054"/>
    <mergeCell ref="BI1054:BJ1054"/>
    <mergeCell ref="BG1062:BH1062"/>
    <mergeCell ref="BI1062:BJ1062"/>
    <mergeCell ref="BG1070:BH1070"/>
    <mergeCell ref="BI1070:BJ1070"/>
    <mergeCell ref="BG1078:BH1078"/>
    <mergeCell ref="BI1078:BJ1078"/>
    <mergeCell ref="BG1086:BH1086"/>
    <mergeCell ref="BI1086:BJ1086"/>
    <mergeCell ref="BG1094:BH1094"/>
    <mergeCell ref="BI1094:BJ1094"/>
    <mergeCell ref="BG1102:BH1102"/>
    <mergeCell ref="BI1102:BJ1102"/>
    <mergeCell ref="BG1110:BH1110"/>
    <mergeCell ref="BI1110:BJ1110"/>
    <mergeCell ref="BG1118:BH1118"/>
    <mergeCell ref="BI1118:BJ1118"/>
    <mergeCell ref="BG1126:BH1126"/>
    <mergeCell ref="BI1126:BJ1126"/>
    <mergeCell ref="BG1134:BH1134"/>
    <mergeCell ref="BI1134:BJ1134"/>
    <mergeCell ref="BG1142:BH1142"/>
    <mergeCell ref="BI1142:BJ1142"/>
    <mergeCell ref="BG1150:BH1150"/>
    <mergeCell ref="BI1150:BJ1150"/>
    <mergeCell ref="BG1158:BH1158"/>
    <mergeCell ref="BI1158:BJ1158"/>
    <mergeCell ref="BG1166:BH1166"/>
    <mergeCell ref="BI1166:BJ1166"/>
    <mergeCell ref="BG1174:BH1174"/>
    <mergeCell ref="BI1174:BJ1174"/>
    <mergeCell ref="BG1182:BH1182"/>
    <mergeCell ref="BI1182:BJ1182"/>
    <mergeCell ref="BG1206:BH1206"/>
    <mergeCell ref="BI1206:BJ1206"/>
    <mergeCell ref="BG1214:BH1214"/>
    <mergeCell ref="BI1214:BJ1214"/>
    <mergeCell ref="BG1222:BH1222"/>
    <mergeCell ref="BI1222:BJ1222"/>
    <mergeCell ref="BG1230:BH1230"/>
    <mergeCell ref="BI1230:BJ1230"/>
    <mergeCell ref="BG1238:BH1238"/>
    <mergeCell ref="BI1238:BJ1238"/>
    <mergeCell ref="BG1246:BH1246"/>
    <mergeCell ref="BI1246:BJ1246"/>
    <mergeCell ref="BG1254:BH1254"/>
    <mergeCell ref="BI1254:BJ1254"/>
    <mergeCell ref="BG1262:BH1262"/>
    <mergeCell ref="BI1262:BJ1262"/>
    <mergeCell ref="BG1270:BH1270"/>
    <mergeCell ref="BI1270:BJ1270"/>
    <mergeCell ref="BG1278:BH1278"/>
    <mergeCell ref="BI1278:BJ1278"/>
    <mergeCell ref="BG1286:BH1286"/>
    <mergeCell ref="BI1286:BJ1286"/>
    <mergeCell ref="BG1294:BH1294"/>
    <mergeCell ref="BI1294:BJ1294"/>
    <mergeCell ref="BG1302:BH1302"/>
    <mergeCell ref="BI1302:BJ1302"/>
    <mergeCell ref="BG1310:BH1310"/>
    <mergeCell ref="BI1310:BJ1310"/>
    <mergeCell ref="BG1318:BH1318"/>
    <mergeCell ref="BI1318:BJ1318"/>
    <mergeCell ref="BG1326:BH1326"/>
    <mergeCell ref="BI1326:BJ1326"/>
    <mergeCell ref="BG1334:BH1334"/>
    <mergeCell ref="BI1334:BJ1334"/>
    <mergeCell ref="BG1342:BH1342"/>
    <mergeCell ref="BI1342:BJ1342"/>
    <mergeCell ref="BG1350:BH1350"/>
    <mergeCell ref="BI1350:BJ1350"/>
    <mergeCell ref="BG1358:BH1358"/>
    <mergeCell ref="BI1358:BJ1358"/>
    <mergeCell ref="BG1366:BH1366"/>
    <mergeCell ref="BI1366:BJ1366"/>
    <mergeCell ref="BG1374:BH1374"/>
    <mergeCell ref="BI1374:BJ1374"/>
    <mergeCell ref="BG1382:BH1382"/>
    <mergeCell ref="BI1382:BJ1382"/>
    <mergeCell ref="BG1390:BH1390"/>
    <mergeCell ref="BI1390:BJ1390"/>
    <mergeCell ref="BG1398:BH1398"/>
    <mergeCell ref="BI1398:BJ1398"/>
    <mergeCell ref="BG1406:BH1406"/>
    <mergeCell ref="BI1406:BJ1406"/>
    <mergeCell ref="BG1414:BH1414"/>
    <mergeCell ref="BI1414:BJ1414"/>
    <mergeCell ref="BG1422:BH1422"/>
    <mergeCell ref="BI1422:BJ1422"/>
    <mergeCell ref="BG1430:BH1430"/>
    <mergeCell ref="BI1430:BJ1430"/>
    <mergeCell ref="BG1438:BH1438"/>
    <mergeCell ref="BI1438:BJ1438"/>
    <mergeCell ref="BG1446:BH1446"/>
    <mergeCell ref="BI1446:BJ1446"/>
    <mergeCell ref="BG1454:BH1454"/>
    <mergeCell ref="BI1454:BJ1454"/>
    <mergeCell ref="BG1462:BH1462"/>
    <mergeCell ref="BI1462:BJ1462"/>
    <mergeCell ref="BG1470:BH1470"/>
    <mergeCell ref="BI1470:BJ1470"/>
    <mergeCell ref="BG1494:BH1494"/>
    <mergeCell ref="BI1494:BJ1494"/>
    <mergeCell ref="BG1502:BH1502"/>
    <mergeCell ref="BI1502:BJ1502"/>
    <mergeCell ref="BG1510:BH1510"/>
    <mergeCell ref="BI1510:BJ1510"/>
    <mergeCell ref="BG1518:BH1518"/>
    <mergeCell ref="BI1518:BJ1518"/>
    <mergeCell ref="BG1526:BH1526"/>
    <mergeCell ref="BI1526:BJ1526"/>
    <mergeCell ref="BG1534:BH1534"/>
    <mergeCell ref="BI1534:BJ1534"/>
    <mergeCell ref="BG1542:BH1542"/>
    <mergeCell ref="BI1542:BJ1542"/>
    <mergeCell ref="BG1550:BH1550"/>
    <mergeCell ref="BI1550:BJ1550"/>
    <mergeCell ref="BG1558:BH1558"/>
    <mergeCell ref="BI1558:BJ1558"/>
    <mergeCell ref="BG1566:BH1566"/>
    <mergeCell ref="BI1566:BJ1566"/>
    <mergeCell ref="BG1574:BH1574"/>
    <mergeCell ref="BI1574:BJ1574"/>
    <mergeCell ref="BG1582:BH1582"/>
    <mergeCell ref="BI1582:BJ1582"/>
    <mergeCell ref="BG1590:BH1590"/>
    <mergeCell ref="BI1590:BJ1590"/>
    <mergeCell ref="BG1598:BH1598"/>
    <mergeCell ref="BI1598:BJ1598"/>
    <mergeCell ref="BG1606:BH1606"/>
    <mergeCell ref="BI1606:BJ1606"/>
    <mergeCell ref="BG1614:BH1614"/>
    <mergeCell ref="BI1614:BJ1614"/>
    <mergeCell ref="BG1622:BH1622"/>
    <mergeCell ref="BI1622:BJ1622"/>
    <mergeCell ref="BG1630:BH1630"/>
    <mergeCell ref="BI1630:BJ1630"/>
    <mergeCell ref="BG1638:BH1638"/>
    <mergeCell ref="BI1638:BJ1638"/>
    <mergeCell ref="BG1646:BH1646"/>
    <mergeCell ref="BI1646:BJ1646"/>
    <mergeCell ref="BG1654:BH1654"/>
    <mergeCell ref="BI1654:BJ1654"/>
    <mergeCell ref="BG1662:BH1662"/>
    <mergeCell ref="BI1662:BJ1662"/>
    <mergeCell ref="BG1670:BH1670"/>
    <mergeCell ref="BI1670:BJ1670"/>
    <mergeCell ref="BG1678:BH1678"/>
    <mergeCell ref="BI1678:BJ1678"/>
    <mergeCell ref="BG1686:BH1686"/>
    <mergeCell ref="BI1686:BJ1686"/>
    <mergeCell ref="BG1694:BH1694"/>
    <mergeCell ref="BI1694:BJ1694"/>
    <mergeCell ref="BG1702:BH1702"/>
    <mergeCell ref="BI1702:BJ1702"/>
    <mergeCell ref="BG1710:BH1710"/>
    <mergeCell ref="BI1710:BJ1710"/>
    <mergeCell ref="BG1718:BH1718"/>
    <mergeCell ref="BI1718:BJ1718"/>
    <mergeCell ref="BG1726:BH1726"/>
    <mergeCell ref="BI1726:BJ1726"/>
    <mergeCell ref="BG1734:BH1734"/>
    <mergeCell ref="BI1734:BJ1734"/>
    <mergeCell ref="BG1742:BH1742"/>
    <mergeCell ref="BI1742:BJ1742"/>
    <mergeCell ref="BG1750:BH1750"/>
    <mergeCell ref="BI1750:BJ1750"/>
    <mergeCell ref="BG1758:BH1758"/>
    <mergeCell ref="BI1758:BJ1758"/>
    <mergeCell ref="BG1782:BH1782"/>
    <mergeCell ref="BI1782:BJ1782"/>
    <mergeCell ref="BG1790:BH1790"/>
    <mergeCell ref="BI1790:BJ1790"/>
    <mergeCell ref="BG1798:BH1798"/>
    <mergeCell ref="BI1798:BJ1798"/>
    <mergeCell ref="BG1806:BH1806"/>
    <mergeCell ref="BI1806:BJ1806"/>
    <mergeCell ref="BG1814:BH1814"/>
    <mergeCell ref="BI1814:BJ1814"/>
    <mergeCell ref="BG1822:BH1822"/>
    <mergeCell ref="BI1822:BJ1822"/>
    <mergeCell ref="BG1830:BH1830"/>
    <mergeCell ref="BI1830:BJ1830"/>
    <mergeCell ref="BG1838:BH1838"/>
    <mergeCell ref="BI1838:BJ1838"/>
    <mergeCell ref="BG1846:BH1846"/>
    <mergeCell ref="BI1846:BJ1846"/>
    <mergeCell ref="BG1854:BH1854"/>
    <mergeCell ref="BI1854:BJ1854"/>
    <mergeCell ref="BG1862:BH1862"/>
    <mergeCell ref="BI1862:BJ1862"/>
    <mergeCell ref="BG1870:BH1870"/>
    <mergeCell ref="BI1870:BJ1870"/>
    <mergeCell ref="BG1878:BH1878"/>
    <mergeCell ref="BI1878:BJ1878"/>
    <mergeCell ref="BG1886:BH1886"/>
    <mergeCell ref="BI1886:BJ1886"/>
    <mergeCell ref="BG1894:BH1894"/>
    <mergeCell ref="BI1894:BJ1894"/>
    <mergeCell ref="BG1902:BH1902"/>
    <mergeCell ref="BI1902:BJ1902"/>
    <mergeCell ref="BG1910:BH1910"/>
    <mergeCell ref="BI1910:BJ1910"/>
    <mergeCell ref="BG1918:BH1918"/>
    <mergeCell ref="BI1918:BJ1918"/>
    <mergeCell ref="BG1926:BH1926"/>
    <mergeCell ref="BI1926:BJ1926"/>
    <mergeCell ref="BG1934:BH1934"/>
    <mergeCell ref="BI1934:BJ1934"/>
    <mergeCell ref="BG1942:BH1942"/>
    <mergeCell ref="BI1942:BJ1942"/>
    <mergeCell ref="BG1950:BH1950"/>
    <mergeCell ref="BI1950:BJ1950"/>
    <mergeCell ref="BG1958:BH1958"/>
    <mergeCell ref="BI1958:BJ1958"/>
    <mergeCell ref="BG1966:BH1966"/>
    <mergeCell ref="BI1966:BJ1966"/>
    <mergeCell ref="BG1974:BH1974"/>
    <mergeCell ref="BI1974:BJ1974"/>
    <mergeCell ref="BG1982:BH1982"/>
    <mergeCell ref="BI1982:BJ1982"/>
    <mergeCell ref="BG1990:BH1990"/>
    <mergeCell ref="BI1990:BJ1990"/>
    <mergeCell ref="BG1998:BH1998"/>
    <mergeCell ref="BI1998:BJ1998"/>
    <mergeCell ref="BG2006:BH2006"/>
    <mergeCell ref="BI2006:BJ2006"/>
    <mergeCell ref="BG2014:BH2014"/>
    <mergeCell ref="BI2014:BJ2014"/>
    <mergeCell ref="BG2022:BH2022"/>
    <mergeCell ref="BI2022:BJ2022"/>
    <mergeCell ref="BG2030:BH2030"/>
    <mergeCell ref="BI2030:BJ2030"/>
    <mergeCell ref="BG2038:BH2038"/>
    <mergeCell ref="BI2038:BJ2038"/>
    <mergeCell ref="BG2046:BH2046"/>
    <mergeCell ref="BI2046:BJ2046"/>
    <mergeCell ref="BG2070:BH2070"/>
    <mergeCell ref="BI2070:BJ2070"/>
    <mergeCell ref="BG2078:BH2078"/>
    <mergeCell ref="BI2078:BJ2078"/>
    <mergeCell ref="BG2086:BH2086"/>
    <mergeCell ref="BI2086:BJ2086"/>
    <mergeCell ref="BG2094:BH2094"/>
    <mergeCell ref="BI2094:BJ2094"/>
    <mergeCell ref="BG2102:BH2102"/>
    <mergeCell ref="BI2102:BJ2102"/>
    <mergeCell ref="BG2110:BH2110"/>
    <mergeCell ref="BI2110:BJ2110"/>
    <mergeCell ref="BG2118:BH2118"/>
    <mergeCell ref="BI2118:BJ2118"/>
    <mergeCell ref="BG2126:BH2126"/>
    <mergeCell ref="BI2126:BJ2126"/>
    <mergeCell ref="BG2134:BH2134"/>
    <mergeCell ref="BI2134:BJ2134"/>
    <mergeCell ref="BG2142:BH2142"/>
    <mergeCell ref="BI2142:BJ2142"/>
    <mergeCell ref="BG2150:BH2150"/>
    <mergeCell ref="BI2150:BJ2150"/>
    <mergeCell ref="BG2158:BH2158"/>
    <mergeCell ref="BI2158:BJ2158"/>
    <mergeCell ref="BG2166:BH2166"/>
    <mergeCell ref="BI2166:BJ2166"/>
    <mergeCell ref="BG2174:BH2174"/>
    <mergeCell ref="BI2174:BJ2174"/>
    <mergeCell ref="BG2182:BH2182"/>
    <mergeCell ref="BI2182:BJ2182"/>
    <mergeCell ref="BG2190:BH2190"/>
    <mergeCell ref="BI2190:BJ2190"/>
    <mergeCell ref="BG2198:BH2198"/>
    <mergeCell ref="BI2198:BJ2198"/>
    <mergeCell ref="BG2206:BH2206"/>
    <mergeCell ref="BI2206:BJ2206"/>
    <mergeCell ref="BG2214:BH2214"/>
    <mergeCell ref="BI2214:BJ2214"/>
    <mergeCell ref="BG2222:BH2222"/>
    <mergeCell ref="BI2222:BJ2222"/>
    <mergeCell ref="BG2230:BH2230"/>
    <mergeCell ref="BI2230:BJ2230"/>
    <mergeCell ref="BG2238:BH2238"/>
    <mergeCell ref="BI2238:BJ2238"/>
    <mergeCell ref="BG2246:BH2246"/>
    <mergeCell ref="BI2246:BJ2246"/>
    <mergeCell ref="BG2254:BH2254"/>
    <mergeCell ref="BI2254:BJ2254"/>
    <mergeCell ref="BG2262:BH2262"/>
    <mergeCell ref="BI2262:BJ2262"/>
    <mergeCell ref="BG2270:BH2270"/>
    <mergeCell ref="BI2270:BJ2270"/>
    <mergeCell ref="BG2278:BH2278"/>
    <mergeCell ref="BI2278:BJ2278"/>
    <mergeCell ref="BG2286:BH2286"/>
    <mergeCell ref="BI2286:BJ2286"/>
    <mergeCell ref="BG2294:BH2294"/>
    <mergeCell ref="BI2294:BJ2294"/>
    <mergeCell ref="BG2302:BH2302"/>
    <mergeCell ref="BI2302:BJ2302"/>
    <mergeCell ref="BG2310:BH2310"/>
    <mergeCell ref="BI2310:BJ2310"/>
    <mergeCell ref="BG2318:BH2318"/>
    <mergeCell ref="BI2318:BJ2318"/>
    <mergeCell ref="BG2326:BH2326"/>
    <mergeCell ref="BI2326:BJ2326"/>
    <mergeCell ref="BG2334:BH2334"/>
    <mergeCell ref="BI2334:BJ2334"/>
    <mergeCell ref="BG2358:BH2358"/>
    <mergeCell ref="BI2358:BJ2358"/>
    <mergeCell ref="BG2366:BH2366"/>
    <mergeCell ref="BI2366:BJ2366"/>
    <mergeCell ref="BG2374:BH2374"/>
    <mergeCell ref="BI2374:BJ2374"/>
    <mergeCell ref="BG2382:BH2382"/>
    <mergeCell ref="BI2382:BJ2382"/>
    <mergeCell ref="BG2390:BH2390"/>
    <mergeCell ref="BI2390:BJ2390"/>
    <mergeCell ref="BG2534:BH2534"/>
    <mergeCell ref="BI2534:BJ2534"/>
    <mergeCell ref="BG2542:BH2542"/>
    <mergeCell ref="BI2542:BJ2542"/>
    <mergeCell ref="BG2550:BH2550"/>
    <mergeCell ref="BI2550:BJ2550"/>
    <mergeCell ref="BG2558:BH2558"/>
    <mergeCell ref="BI2558:BJ2558"/>
    <mergeCell ref="BG2566:BH2566"/>
    <mergeCell ref="BI2566:BJ2566"/>
    <mergeCell ref="BG2574:BH2574"/>
    <mergeCell ref="BI2574:BJ2574"/>
    <mergeCell ref="BG2582:BH2582"/>
    <mergeCell ref="BI2582:BJ2582"/>
    <mergeCell ref="BG2590:BH2590"/>
    <mergeCell ref="BI2590:BJ2590"/>
    <mergeCell ref="BG2598:BH2598"/>
    <mergeCell ref="BI2598:BJ2598"/>
    <mergeCell ref="BG2398:BH2398"/>
    <mergeCell ref="BI2398:BJ2398"/>
    <mergeCell ref="BG2406:BH2406"/>
    <mergeCell ref="BI2406:BJ2406"/>
    <mergeCell ref="BG2414:BH2414"/>
    <mergeCell ref="BI2414:BJ2414"/>
    <mergeCell ref="BG2422:BH2422"/>
    <mergeCell ref="BI2422:BJ2422"/>
    <mergeCell ref="BG2430:BH2430"/>
    <mergeCell ref="BI2430:BJ2430"/>
    <mergeCell ref="BG2438:BH2438"/>
    <mergeCell ref="BI2438:BJ2438"/>
    <mergeCell ref="BG2446:BH2446"/>
    <mergeCell ref="BI2446:BJ2446"/>
    <mergeCell ref="BG2454:BH2454"/>
    <mergeCell ref="BI2454:BJ2454"/>
    <mergeCell ref="BG2462:BH2462"/>
    <mergeCell ref="BI2462:BJ2462"/>
    <mergeCell ref="BG2470:BH2470"/>
    <mergeCell ref="BI2470:BJ2470"/>
    <mergeCell ref="BG2478:BH2478"/>
    <mergeCell ref="BI2478:BJ2478"/>
    <mergeCell ref="BG2486:BH2486"/>
    <mergeCell ref="BI2486:BJ2486"/>
    <mergeCell ref="BG2494:BH2494"/>
    <mergeCell ref="BI2494:BJ2494"/>
    <mergeCell ref="BG2502:BH2502"/>
    <mergeCell ref="BI2502:BJ2502"/>
    <mergeCell ref="BG2510:BH2510"/>
    <mergeCell ref="BI2510:BJ2510"/>
    <mergeCell ref="BG2518:BH2518"/>
    <mergeCell ref="BI2518:BJ2518"/>
    <mergeCell ref="BG2526:BH2526"/>
    <mergeCell ref="BI2526:BJ2526"/>
  </mergeCells>
  <phoneticPr fontId="2"/>
  <pageMargins left="0.7" right="0.7" top="0.75" bottom="0.75" header="0.3" footer="0.3"/>
  <pageSetup paperSize="9" orientation="portrait" horizontalDpi="4294967293" verticalDpi="0" r:id="rId1"/>
  <drawing r:id="rId2"/>
  <legacyDrawing r:id="rId3"/>
  <oleObjects>
    <mc:AlternateContent xmlns:mc="http://schemas.openxmlformats.org/markup-compatibility/2006">
      <mc:Choice Requires="x14">
        <oleObject progId="Equation.DSMT4" shapeId="5144" r:id="rId4">
          <objectPr defaultSize="0" autoPict="0" r:id="rId5">
            <anchor moveWithCells="1">
              <from>
                <xdr:col>28</xdr:col>
                <xdr:colOff>220980</xdr:colOff>
                <xdr:row>8</xdr:row>
                <xdr:rowOff>182880</xdr:rowOff>
              </from>
              <to>
                <xdr:col>30</xdr:col>
                <xdr:colOff>259080</xdr:colOff>
                <xdr:row>11</xdr:row>
                <xdr:rowOff>60960</xdr:rowOff>
              </to>
            </anchor>
          </objectPr>
        </oleObject>
      </mc:Choice>
      <mc:Fallback>
        <oleObject progId="Equation.DSMT4" shapeId="5144" r:id="rId4"/>
      </mc:Fallback>
    </mc:AlternateContent>
    <mc:AlternateContent xmlns:mc="http://schemas.openxmlformats.org/markup-compatibility/2006">
      <mc:Choice Requires="x14">
        <oleObject progId="Equation.DSMT4" shapeId="5146" r:id="rId6">
          <objectPr defaultSize="0" autoPict="0" r:id="rId7">
            <anchor moveWithCells="1">
              <from>
                <xdr:col>3</xdr:col>
                <xdr:colOff>274320</xdr:colOff>
                <xdr:row>9</xdr:row>
                <xdr:rowOff>7620</xdr:rowOff>
              </from>
              <to>
                <xdr:col>5</xdr:col>
                <xdr:colOff>312420</xdr:colOff>
                <xdr:row>11</xdr:row>
                <xdr:rowOff>114300</xdr:rowOff>
              </to>
            </anchor>
          </objectPr>
        </oleObject>
      </mc:Choice>
      <mc:Fallback>
        <oleObject progId="Equation.DSMT4" shapeId="5146" r:id="rId6"/>
      </mc:Fallback>
    </mc:AlternateContent>
    <mc:AlternateContent xmlns:mc="http://schemas.openxmlformats.org/markup-compatibility/2006">
      <mc:Choice Requires="x14">
        <oleObject progId="Equation.DSMT4" shapeId="5147" r:id="rId8">
          <objectPr defaultSize="0" autoPict="0" r:id="rId9">
            <anchor moveWithCells="1">
              <from>
                <xdr:col>18</xdr:col>
                <xdr:colOff>259080</xdr:colOff>
                <xdr:row>8</xdr:row>
                <xdr:rowOff>205740</xdr:rowOff>
              </from>
              <to>
                <xdr:col>20</xdr:col>
                <xdr:colOff>350520</xdr:colOff>
                <xdr:row>11</xdr:row>
                <xdr:rowOff>83820</xdr:rowOff>
              </to>
            </anchor>
          </objectPr>
        </oleObject>
      </mc:Choice>
      <mc:Fallback>
        <oleObject progId="Equation.DSMT4" shapeId="5147" r:id="rId8"/>
      </mc:Fallback>
    </mc:AlternateContent>
    <mc:AlternateContent xmlns:mc="http://schemas.openxmlformats.org/markup-compatibility/2006">
      <mc:Choice Requires="x14">
        <oleObject progId="Equation.DSMT4" shapeId="5148" r:id="rId10">
          <objectPr defaultSize="0" autoPict="0" r:id="rId11">
            <anchor moveWithCells="1">
              <from>
                <xdr:col>48</xdr:col>
                <xdr:colOff>281940</xdr:colOff>
                <xdr:row>8</xdr:row>
                <xdr:rowOff>175260</xdr:rowOff>
              </from>
              <to>
                <xdr:col>50</xdr:col>
                <xdr:colOff>320040</xdr:colOff>
                <xdr:row>11</xdr:row>
                <xdr:rowOff>60960</xdr:rowOff>
              </to>
            </anchor>
          </objectPr>
        </oleObject>
      </mc:Choice>
      <mc:Fallback>
        <oleObject progId="Equation.DSMT4" shapeId="5148" r:id="rId10"/>
      </mc:Fallback>
    </mc:AlternateContent>
    <mc:AlternateContent xmlns:mc="http://schemas.openxmlformats.org/markup-compatibility/2006">
      <mc:Choice Requires="x14">
        <oleObject progId="Equation.DSMT4" shapeId="5149" r:id="rId12">
          <objectPr defaultSize="0" autoPict="0" r:id="rId13">
            <anchor moveWithCells="1">
              <from>
                <xdr:col>38</xdr:col>
                <xdr:colOff>335280</xdr:colOff>
                <xdr:row>8</xdr:row>
                <xdr:rowOff>160020</xdr:rowOff>
              </from>
              <to>
                <xdr:col>40</xdr:col>
                <xdr:colOff>373380</xdr:colOff>
                <xdr:row>11</xdr:row>
                <xdr:rowOff>38100</xdr:rowOff>
              </to>
            </anchor>
          </objectPr>
        </oleObject>
      </mc:Choice>
      <mc:Fallback>
        <oleObject progId="Equation.DSMT4" shapeId="5149" r:id="rId12"/>
      </mc:Fallback>
    </mc:AlternateContent>
    <mc:AlternateContent xmlns:mc="http://schemas.openxmlformats.org/markup-compatibility/2006">
      <mc:Choice Requires="x14">
        <oleObject progId="Equation.DSMT4" shapeId="5150" r:id="rId14">
          <objectPr defaultSize="0" autoPict="0" r:id="rId15">
            <anchor moveWithCells="1">
              <from>
                <xdr:col>68</xdr:col>
                <xdr:colOff>320040</xdr:colOff>
                <xdr:row>8</xdr:row>
                <xdr:rowOff>167640</xdr:rowOff>
              </from>
              <to>
                <xdr:col>70</xdr:col>
                <xdr:colOff>358140</xdr:colOff>
                <xdr:row>11</xdr:row>
                <xdr:rowOff>53340</xdr:rowOff>
              </to>
            </anchor>
          </objectPr>
        </oleObject>
      </mc:Choice>
      <mc:Fallback>
        <oleObject progId="Equation.DSMT4" shapeId="5150" r:id="rId14"/>
      </mc:Fallback>
    </mc:AlternateContent>
    <mc:AlternateContent xmlns:mc="http://schemas.openxmlformats.org/markup-compatibility/2006">
      <mc:Choice Requires="x14">
        <oleObject progId="Equation.DSMT4" shapeId="5152" r:id="rId16">
          <objectPr defaultSize="0" autoPict="0" r:id="rId17">
            <anchor moveWithCells="1">
              <from>
                <xdr:col>58</xdr:col>
                <xdr:colOff>350520</xdr:colOff>
                <xdr:row>8</xdr:row>
                <xdr:rowOff>198120</xdr:rowOff>
              </from>
              <to>
                <xdr:col>61</xdr:col>
                <xdr:colOff>83820</xdr:colOff>
                <xdr:row>11</xdr:row>
                <xdr:rowOff>129540</xdr:rowOff>
              </to>
            </anchor>
          </objectPr>
        </oleObject>
      </mc:Choice>
      <mc:Fallback>
        <oleObject progId="Equation.DSMT4" shapeId="5152" r:id="rId16"/>
      </mc:Fallback>
    </mc:AlternateContent>
    <mc:AlternateContent xmlns:mc="http://schemas.openxmlformats.org/markup-compatibility/2006">
      <mc:Choice Requires="x14">
        <oleObject progId="Equation.DSMT4" shapeId="5155" r:id="rId18">
          <objectPr defaultSize="0" autoPict="0" r:id="rId19">
            <anchor moveWithCells="1">
              <from>
                <xdr:col>88</xdr:col>
                <xdr:colOff>342900</xdr:colOff>
                <xdr:row>8</xdr:row>
                <xdr:rowOff>213360</xdr:rowOff>
              </from>
              <to>
                <xdr:col>90</xdr:col>
                <xdr:colOff>281940</xdr:colOff>
                <xdr:row>11</xdr:row>
                <xdr:rowOff>220980</xdr:rowOff>
              </to>
            </anchor>
          </objectPr>
        </oleObject>
      </mc:Choice>
      <mc:Fallback>
        <oleObject progId="Equation.DSMT4" shapeId="5155" r:id="rId18"/>
      </mc:Fallback>
    </mc:AlternateContent>
    <mc:AlternateContent xmlns:mc="http://schemas.openxmlformats.org/markup-compatibility/2006">
      <mc:Choice Requires="x14">
        <oleObject progId="Equation.DSMT4" shapeId="5158" r:id="rId20">
          <objectPr defaultSize="0" autoPict="0" r:id="rId21">
            <anchor moveWithCells="1">
              <from>
                <xdr:col>8</xdr:col>
                <xdr:colOff>259080</xdr:colOff>
                <xdr:row>8</xdr:row>
                <xdr:rowOff>205740</xdr:rowOff>
              </from>
              <to>
                <xdr:col>10</xdr:col>
                <xdr:colOff>297180</xdr:colOff>
                <xdr:row>11</xdr:row>
                <xdr:rowOff>83820</xdr:rowOff>
              </to>
            </anchor>
          </objectPr>
        </oleObject>
      </mc:Choice>
      <mc:Fallback>
        <oleObject progId="Equation.DSMT4" shapeId="5158" r:id="rId20"/>
      </mc:Fallback>
    </mc:AlternateContent>
    <mc:AlternateContent xmlns:mc="http://schemas.openxmlformats.org/markup-compatibility/2006">
      <mc:Choice Requires="x14">
        <oleObject progId="Equation.DSMT4" shapeId="5160" r:id="rId22">
          <objectPr defaultSize="0" autoPict="0" r:id="rId23">
            <anchor moveWithCells="1">
              <from>
                <xdr:col>78</xdr:col>
                <xdr:colOff>304800</xdr:colOff>
                <xdr:row>9</xdr:row>
                <xdr:rowOff>7620</xdr:rowOff>
              </from>
              <to>
                <xdr:col>81</xdr:col>
                <xdr:colOff>38100</xdr:colOff>
                <xdr:row>11</xdr:row>
                <xdr:rowOff>167640</xdr:rowOff>
              </to>
            </anchor>
          </objectPr>
        </oleObject>
      </mc:Choice>
      <mc:Fallback>
        <oleObject progId="Equation.DSMT4" shapeId="5160" r:id="rId22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4C1F83-9450-46A2-BC86-4EF54B6504D5}">
  <dimension ref="C8:P81"/>
  <sheetViews>
    <sheetView workbookViewId="0">
      <selection activeCell="K4" sqref="K4"/>
    </sheetView>
  </sheetViews>
  <sheetFormatPr defaultRowHeight="18"/>
  <sheetData>
    <row r="8" spans="3:16" ht="18.600000000000001" thickBot="1"/>
    <row r="9" spans="3:16" ht="18.600000000000001" thickBot="1">
      <c r="P9" s="116" t="s">
        <v>61</v>
      </c>
    </row>
    <row r="10" spans="3:16" ht="19.2" thickTop="1" thickBot="1">
      <c r="E10" s="78" t="s">
        <v>164</v>
      </c>
      <c r="P10" s="117">
        <v>1</v>
      </c>
    </row>
    <row r="11" spans="3:16" ht="18.600000000000001" thickBot="1">
      <c r="C11" s="105" t="s">
        <v>50</v>
      </c>
      <c r="D11" s="113" t="s">
        <v>165</v>
      </c>
      <c r="E11" s="114" t="s">
        <v>26</v>
      </c>
      <c r="F11" s="80" t="s">
        <v>27</v>
      </c>
      <c r="G11" s="80" t="s">
        <v>28</v>
      </c>
      <c r="H11" s="80" t="s">
        <v>39</v>
      </c>
      <c r="I11" s="80" t="s">
        <v>40</v>
      </c>
      <c r="J11" s="80" t="s">
        <v>41</v>
      </c>
      <c r="K11" s="80" t="s">
        <v>42</v>
      </c>
      <c r="L11" s="80" t="s">
        <v>43</v>
      </c>
      <c r="M11" s="81" t="s">
        <v>44</v>
      </c>
      <c r="N11" s="79" t="s">
        <v>51</v>
      </c>
      <c r="O11" s="115" t="s">
        <v>48</v>
      </c>
    </row>
    <row r="12" spans="3:16" ht="18.600000000000001" thickTop="1">
      <c r="C12" s="185" t="s">
        <v>166</v>
      </c>
      <c r="D12" s="128">
        <v>3</v>
      </c>
      <c r="E12" s="237">
        <v>0.62905</v>
      </c>
      <c r="F12" s="238">
        <v>0.97008000000000005</v>
      </c>
      <c r="G12" s="238">
        <v>0.62905</v>
      </c>
      <c r="H12" s="47">
        <v>0</v>
      </c>
      <c r="I12" s="47">
        <v>0</v>
      </c>
      <c r="J12" s="47">
        <v>0</v>
      </c>
      <c r="K12" s="47">
        <v>0</v>
      </c>
      <c r="L12" s="47">
        <v>0</v>
      </c>
      <c r="M12" s="63">
        <v>0</v>
      </c>
      <c r="N12" s="186">
        <v>1.1007468834216345</v>
      </c>
      <c r="O12" s="187">
        <v>26.382842153594662</v>
      </c>
    </row>
    <row r="13" spans="3:16">
      <c r="C13" s="175"/>
      <c r="D13" s="131">
        <v>5</v>
      </c>
      <c r="E13" s="239">
        <v>0.75632999999999995</v>
      </c>
      <c r="F13" s="240">
        <v>1.30487</v>
      </c>
      <c r="G13" s="240">
        <v>1.57724</v>
      </c>
      <c r="H13" s="240">
        <v>1.30487</v>
      </c>
      <c r="I13" s="240">
        <v>0.75632999999999995</v>
      </c>
      <c r="J13" s="13">
        <v>0</v>
      </c>
      <c r="K13" s="13">
        <v>0</v>
      </c>
      <c r="L13" s="13">
        <v>0</v>
      </c>
      <c r="M13" s="57">
        <v>0</v>
      </c>
      <c r="N13" s="178"/>
      <c r="O13" s="181"/>
    </row>
    <row r="14" spans="3:16">
      <c r="C14" s="175"/>
      <c r="D14" s="131">
        <v>7</v>
      </c>
      <c r="E14" s="239">
        <v>0.79691000000000001</v>
      </c>
      <c r="F14" s="240">
        <v>1.39238</v>
      </c>
      <c r="G14" s="240">
        <v>1.7480899999999999</v>
      </c>
      <c r="H14" s="240">
        <v>1.6331</v>
      </c>
      <c r="I14" s="240">
        <v>1.7480899999999999</v>
      </c>
      <c r="J14" s="240">
        <v>1.39238</v>
      </c>
      <c r="K14" s="240">
        <v>0.79691000000000001</v>
      </c>
      <c r="L14" s="241">
        <v>0</v>
      </c>
      <c r="M14" s="242">
        <v>0</v>
      </c>
      <c r="N14" s="178"/>
      <c r="O14" s="181"/>
    </row>
    <row r="15" spans="3:16" ht="18.600000000000001" thickBot="1">
      <c r="C15" s="176"/>
      <c r="D15" s="132">
        <v>9</v>
      </c>
      <c r="E15" s="239">
        <v>0.81447999999999998</v>
      </c>
      <c r="F15" s="243">
        <v>1.4270400000000001</v>
      </c>
      <c r="G15" s="243">
        <v>1.8044800000000001</v>
      </c>
      <c r="H15" s="243">
        <v>1.7124900000000001</v>
      </c>
      <c r="I15" s="243">
        <v>1.9057599999999999</v>
      </c>
      <c r="J15" s="243">
        <v>1.7124900000000001</v>
      </c>
      <c r="K15" s="243">
        <v>1.8044800000000001</v>
      </c>
      <c r="L15" s="243">
        <v>1.4270400000000001</v>
      </c>
      <c r="M15" s="243">
        <v>0.81447999999999998</v>
      </c>
      <c r="N15" s="179"/>
      <c r="O15" s="182"/>
    </row>
    <row r="16" spans="3:16">
      <c r="C16" s="174" t="s">
        <v>167</v>
      </c>
      <c r="D16" s="133">
        <v>3</v>
      </c>
      <c r="E16" s="244">
        <v>0.72265999999999997</v>
      </c>
      <c r="F16" s="245">
        <v>1.03857</v>
      </c>
      <c r="G16" s="245">
        <v>0.72265999999999997</v>
      </c>
      <c r="H16" s="47">
        <v>0</v>
      </c>
      <c r="I16" s="47">
        <v>0</v>
      </c>
      <c r="J16" s="47">
        <v>0</v>
      </c>
      <c r="K16" s="47">
        <v>0</v>
      </c>
      <c r="L16" s="47">
        <v>0</v>
      </c>
      <c r="M16" s="63">
        <v>0</v>
      </c>
      <c r="N16" s="177">
        <v>1.1454240296615643</v>
      </c>
      <c r="O16" s="180">
        <v>23.377539318724541</v>
      </c>
    </row>
    <row r="17" spans="3:15">
      <c r="C17" s="175"/>
      <c r="D17" s="131">
        <v>5</v>
      </c>
      <c r="E17" s="239">
        <v>0.84660000000000002</v>
      </c>
      <c r="F17" s="240">
        <v>1.3442099999999999</v>
      </c>
      <c r="G17" s="240">
        <v>1.6746099999999999</v>
      </c>
      <c r="H17" s="240">
        <v>1.3442099999999999</v>
      </c>
      <c r="I17" s="240">
        <v>0.84660000000000002</v>
      </c>
      <c r="J17" s="13">
        <v>0</v>
      </c>
      <c r="K17" s="13">
        <v>0</v>
      </c>
      <c r="L17" s="13">
        <v>0</v>
      </c>
      <c r="M17" s="57">
        <v>0</v>
      </c>
      <c r="N17" s="178"/>
      <c r="O17" s="181"/>
    </row>
    <row r="18" spans="3:15">
      <c r="C18" s="175"/>
      <c r="D18" s="131">
        <v>7</v>
      </c>
      <c r="E18" s="239">
        <v>0.88548000000000004</v>
      </c>
      <c r="F18" s="240">
        <v>1.4215899999999999</v>
      </c>
      <c r="G18" s="240">
        <v>1.8299300000000001</v>
      </c>
      <c r="H18" s="240">
        <v>1.63693</v>
      </c>
      <c r="I18" s="240">
        <v>1.8299300000000001</v>
      </c>
      <c r="J18" s="240">
        <v>1.4215899999999999</v>
      </c>
      <c r="K18" s="240">
        <v>0.88548000000000004</v>
      </c>
      <c r="L18" s="240"/>
      <c r="M18" s="246"/>
      <c r="N18" s="178"/>
      <c r="O18" s="181"/>
    </row>
    <row r="19" spans="3:15" ht="18.600000000000001" thickBot="1">
      <c r="C19" s="176"/>
      <c r="D19" s="132">
        <v>9</v>
      </c>
      <c r="E19" s="243">
        <v>0.90236000000000005</v>
      </c>
      <c r="F19" s="247">
        <v>1.45105</v>
      </c>
      <c r="G19" s="247">
        <v>1.8793599999999999</v>
      </c>
      <c r="H19" s="247">
        <v>1.7048700000000001</v>
      </c>
      <c r="I19" s="247">
        <v>1.9717499999999999</v>
      </c>
      <c r="J19" s="247">
        <v>1.7048700000000001</v>
      </c>
      <c r="K19" s="247">
        <v>1.8793599999999999</v>
      </c>
      <c r="L19" s="247">
        <v>1.4510482499999999</v>
      </c>
      <c r="M19" s="248">
        <v>0.90235604999999997</v>
      </c>
      <c r="N19" s="179"/>
      <c r="O19" s="182"/>
    </row>
    <row r="20" spans="3:15">
      <c r="C20" s="175" t="s">
        <v>168</v>
      </c>
      <c r="D20" s="133">
        <v>3</v>
      </c>
      <c r="E20" s="249">
        <v>0.87966</v>
      </c>
      <c r="F20" s="245">
        <v>1.11314</v>
      </c>
      <c r="G20" s="245">
        <v>0.87966</v>
      </c>
      <c r="H20" s="47">
        <v>0</v>
      </c>
      <c r="I20" s="47">
        <v>0</v>
      </c>
      <c r="J20" s="47">
        <v>0</v>
      </c>
      <c r="K20" s="47">
        <v>0</v>
      </c>
      <c r="L20" s="47">
        <v>0</v>
      </c>
      <c r="M20" s="63">
        <v>0</v>
      </c>
      <c r="N20" s="177">
        <v>1.3553613447840864</v>
      </c>
      <c r="O20" s="180">
        <v>16.427747172383668</v>
      </c>
    </row>
    <row r="21" spans="3:15">
      <c r="C21" s="175"/>
      <c r="D21" s="131">
        <v>5</v>
      </c>
      <c r="E21" s="239">
        <v>0.99877000000000005</v>
      </c>
      <c r="F21" s="240">
        <v>1.3748</v>
      </c>
      <c r="G21" s="240">
        <v>1.8282400000000001</v>
      </c>
      <c r="H21" s="240">
        <v>1.3748</v>
      </c>
      <c r="I21" s="240">
        <v>0.99877000000000005</v>
      </c>
      <c r="J21" s="13">
        <v>0</v>
      </c>
      <c r="K21" s="13">
        <v>0</v>
      </c>
      <c r="L21" s="13">
        <v>0</v>
      </c>
      <c r="M21" s="57">
        <v>0</v>
      </c>
      <c r="N21" s="178"/>
      <c r="O21" s="181"/>
    </row>
    <row r="22" spans="3:15">
      <c r="C22" s="175"/>
      <c r="D22" s="134">
        <v>7</v>
      </c>
      <c r="E22" s="239">
        <v>1.0346500000000001</v>
      </c>
      <c r="F22" s="240">
        <v>1.43716</v>
      </c>
      <c r="G22" s="240">
        <v>1.9636899999999999</v>
      </c>
      <c r="H22" s="240">
        <v>1.61635</v>
      </c>
      <c r="I22" s="240">
        <v>1.9636899999999999</v>
      </c>
      <c r="J22" s="240">
        <v>1.43716</v>
      </c>
      <c r="K22" s="240">
        <v>1.03468</v>
      </c>
      <c r="L22" s="241">
        <v>0</v>
      </c>
      <c r="M22" s="242">
        <v>0</v>
      </c>
      <c r="N22" s="178"/>
      <c r="O22" s="181"/>
    </row>
    <row r="23" spans="3:15" ht="18.600000000000001" thickBot="1">
      <c r="C23" s="176"/>
      <c r="D23" s="132">
        <v>9</v>
      </c>
      <c r="E23" s="243">
        <v>1.05057</v>
      </c>
      <c r="F23" s="247">
        <v>1.46187</v>
      </c>
      <c r="G23" s="247">
        <v>2.0070999999999999</v>
      </c>
      <c r="H23" s="247">
        <v>1.6698900000000001</v>
      </c>
      <c r="I23" s="247">
        <v>2.0859399999999999</v>
      </c>
      <c r="J23" s="247">
        <v>1.6698900000000001</v>
      </c>
      <c r="K23" s="247">
        <v>2.0070999999999999</v>
      </c>
      <c r="L23" s="247">
        <v>1.46187</v>
      </c>
      <c r="M23" s="248">
        <v>1.05057</v>
      </c>
      <c r="N23" s="179"/>
      <c r="O23" s="182"/>
    </row>
    <row r="24" spans="3:15">
      <c r="C24" s="174" t="s">
        <v>169</v>
      </c>
      <c r="D24" s="133">
        <v>3</v>
      </c>
      <c r="E24" s="249">
        <v>1.0370900000000001</v>
      </c>
      <c r="F24" s="245">
        <v>1.1463699999999999</v>
      </c>
      <c r="G24" s="245">
        <v>1.0370900000000001</v>
      </c>
      <c r="H24" s="47">
        <v>0</v>
      </c>
      <c r="I24" s="47">
        <v>0</v>
      </c>
      <c r="J24" s="47">
        <v>0</v>
      </c>
      <c r="K24" s="47">
        <v>0</v>
      </c>
      <c r="L24" s="47">
        <v>0</v>
      </c>
      <c r="M24" s="63">
        <v>0</v>
      </c>
      <c r="N24" s="177">
        <v>1.5385527098198981</v>
      </c>
      <c r="O24" s="180">
        <v>13.467159398965418</v>
      </c>
    </row>
    <row r="25" spans="3:15">
      <c r="C25" s="175"/>
      <c r="D25" s="131">
        <v>5</v>
      </c>
      <c r="E25" s="239">
        <v>1.1464799999999999</v>
      </c>
      <c r="F25" s="240">
        <v>1.3711899999999999</v>
      </c>
      <c r="G25" s="240">
        <v>1.9748300000000001</v>
      </c>
      <c r="H25" s="240">
        <v>1.3711899999999999</v>
      </c>
      <c r="I25" s="240">
        <v>1.1464799999999999</v>
      </c>
      <c r="J25" s="13">
        <v>0</v>
      </c>
      <c r="K25" s="13">
        <v>0</v>
      </c>
      <c r="L25" s="13">
        <v>0</v>
      </c>
      <c r="M25" s="57">
        <v>0</v>
      </c>
      <c r="N25" s="178"/>
      <c r="O25" s="181"/>
    </row>
    <row r="26" spans="3:15">
      <c r="C26" s="175"/>
      <c r="D26" s="131">
        <v>7</v>
      </c>
      <c r="E26" s="239">
        <v>1.18187</v>
      </c>
      <c r="F26" s="240">
        <v>1.4234899999999999</v>
      </c>
      <c r="G26" s="240">
        <v>2.0968300000000002</v>
      </c>
      <c r="H26" s="240">
        <v>1.5733299999999999</v>
      </c>
      <c r="I26" s="240">
        <v>2.0968300000000002</v>
      </c>
      <c r="J26" s="240">
        <v>1.4234899999999999</v>
      </c>
      <c r="K26" s="240">
        <v>1.18187</v>
      </c>
      <c r="L26" s="241">
        <v>0</v>
      </c>
      <c r="M26" s="242">
        <v>0</v>
      </c>
      <c r="N26" s="178"/>
      <c r="O26" s="181"/>
    </row>
    <row r="27" spans="3:15" ht="18.600000000000001" thickBot="1">
      <c r="C27" s="176"/>
      <c r="D27" s="132">
        <v>9</v>
      </c>
      <c r="E27" s="243">
        <v>1.19598</v>
      </c>
      <c r="F27" s="247">
        <v>1.44286</v>
      </c>
      <c r="G27" s="247">
        <v>2.1345100000000001</v>
      </c>
      <c r="H27" s="247">
        <v>1.61673</v>
      </c>
      <c r="I27" s="247">
        <v>2.2056</v>
      </c>
      <c r="J27" s="247">
        <v>1.61673</v>
      </c>
      <c r="K27" s="247">
        <v>2.1345100000000001</v>
      </c>
      <c r="L27" s="247">
        <v>1.44286</v>
      </c>
      <c r="M27" s="248">
        <v>1.19598</v>
      </c>
      <c r="N27" s="179"/>
      <c r="O27" s="182"/>
    </row>
    <row r="28" spans="3:15">
      <c r="C28" s="174" t="s">
        <v>170</v>
      </c>
      <c r="D28" s="128">
        <v>3</v>
      </c>
      <c r="E28" s="249">
        <v>1.22797</v>
      </c>
      <c r="F28" s="245">
        <v>1.15239</v>
      </c>
      <c r="G28" s="245">
        <v>1.22797</v>
      </c>
      <c r="H28" s="47">
        <v>0</v>
      </c>
      <c r="I28" s="47">
        <v>0</v>
      </c>
      <c r="J28" s="47">
        <v>0</v>
      </c>
      <c r="K28" s="47">
        <v>0</v>
      </c>
      <c r="L28" s="47">
        <v>0</v>
      </c>
      <c r="M28" s="63">
        <v>0</v>
      </c>
      <c r="N28" s="177">
        <v>1.8434523214795604</v>
      </c>
      <c r="O28" s="180">
        <v>10.555708251498659</v>
      </c>
    </row>
    <row r="29" spans="3:15">
      <c r="C29" s="175"/>
      <c r="D29" s="131">
        <v>5</v>
      </c>
      <c r="E29" s="239">
        <v>1.33884</v>
      </c>
      <c r="F29" s="240">
        <v>1.3370200000000001</v>
      </c>
      <c r="G29" s="240">
        <v>2.16561</v>
      </c>
      <c r="H29" s="240">
        <v>1.3370200000000001</v>
      </c>
      <c r="I29" s="240">
        <v>1.33884</v>
      </c>
      <c r="J29" s="13">
        <v>0</v>
      </c>
      <c r="K29" s="13">
        <v>0</v>
      </c>
      <c r="L29" s="13">
        <v>0</v>
      </c>
      <c r="M29" s="57">
        <v>0</v>
      </c>
      <c r="N29" s="178"/>
      <c r="O29" s="181"/>
    </row>
    <row r="30" spans="3:15">
      <c r="C30" s="175"/>
      <c r="D30" s="131">
        <v>7</v>
      </c>
      <c r="E30" s="239">
        <v>1.3722799999999999</v>
      </c>
      <c r="F30" s="240">
        <v>1.37799</v>
      </c>
      <c r="G30" s="240">
        <v>2.2760199999999999</v>
      </c>
      <c r="H30" s="240">
        <v>1.4998899999999999</v>
      </c>
      <c r="I30" s="240">
        <v>2.2760199999999999</v>
      </c>
      <c r="J30" s="240">
        <v>1.37799</v>
      </c>
      <c r="K30" s="240">
        <v>1.3722799999999999</v>
      </c>
      <c r="L30" s="240">
        <v>0</v>
      </c>
      <c r="M30" s="246">
        <v>0</v>
      </c>
      <c r="N30" s="178"/>
      <c r="O30" s="181"/>
    </row>
    <row r="31" spans="3:15" ht="18.600000000000001" thickBot="1">
      <c r="C31" s="176"/>
      <c r="D31" s="132">
        <v>9</v>
      </c>
      <c r="E31" s="243">
        <v>1.3862300000000001</v>
      </c>
      <c r="F31" s="247">
        <v>1.3939999999999999</v>
      </c>
      <c r="G31" s="247">
        <v>2.3094100000000002</v>
      </c>
      <c r="H31" s="247">
        <v>1.5337799999999999</v>
      </c>
      <c r="I31" s="247">
        <v>2.3734799999999998</v>
      </c>
      <c r="J31" s="247">
        <v>1.5337799999999999</v>
      </c>
      <c r="K31" s="247">
        <v>2.3094100000000002</v>
      </c>
      <c r="L31" s="247">
        <v>1.3939999999999999</v>
      </c>
      <c r="M31" s="248">
        <v>1.3862300000000001</v>
      </c>
      <c r="N31" s="179"/>
      <c r="O31" s="182"/>
    </row>
    <row r="32" spans="3:15">
      <c r="C32" s="174" t="s">
        <v>171</v>
      </c>
      <c r="D32" s="133">
        <v>3</v>
      </c>
      <c r="E32" s="237">
        <v>1.5983799999999999</v>
      </c>
      <c r="F32" s="238">
        <v>1.0975999999999999</v>
      </c>
      <c r="G32" s="238">
        <v>1.5898099999999999</v>
      </c>
      <c r="H32" s="47">
        <v>0</v>
      </c>
      <c r="I32" s="47">
        <v>0</v>
      </c>
      <c r="J32" s="47">
        <v>0</v>
      </c>
      <c r="K32" s="47">
        <v>0</v>
      </c>
      <c r="L32" s="47">
        <v>0</v>
      </c>
      <c r="M32" s="63">
        <v>0</v>
      </c>
      <c r="N32" s="177">
        <v>2.6597225863829959</v>
      </c>
      <c r="O32" s="180">
        <v>6.8682532438011528</v>
      </c>
    </row>
    <row r="33" spans="3:15">
      <c r="C33" s="175"/>
      <c r="D33" s="131">
        <v>5</v>
      </c>
      <c r="E33" s="239">
        <v>1.7063600000000001</v>
      </c>
      <c r="F33" s="240">
        <v>1.22949</v>
      </c>
      <c r="G33" s="240">
        <v>2.5411299999999999</v>
      </c>
      <c r="H33" s="240">
        <v>1.22949</v>
      </c>
      <c r="I33" s="240">
        <v>1.7063600000000001</v>
      </c>
      <c r="J33" s="13">
        <v>0</v>
      </c>
      <c r="K33" s="13">
        <v>0</v>
      </c>
      <c r="L33" s="13">
        <v>0</v>
      </c>
      <c r="M33" s="57">
        <v>0</v>
      </c>
      <c r="N33" s="178"/>
      <c r="O33" s="181"/>
    </row>
    <row r="34" spans="3:15">
      <c r="C34" s="175"/>
      <c r="D34" s="131">
        <v>7</v>
      </c>
      <c r="E34" s="239">
        <v>1.7374799999999999</v>
      </c>
      <c r="F34" s="240">
        <v>1.2579800000000001</v>
      </c>
      <c r="G34" s="240">
        <v>2.6382599999999998</v>
      </c>
      <c r="H34" s="240">
        <v>1.3443700000000001</v>
      </c>
      <c r="I34" s="240">
        <v>2.6382599999999998</v>
      </c>
      <c r="J34" s="240">
        <v>1.2579800000000001</v>
      </c>
      <c r="K34" s="240">
        <v>1.7277800000000001</v>
      </c>
      <c r="L34" s="241">
        <v>0</v>
      </c>
      <c r="M34" s="242">
        <v>0</v>
      </c>
      <c r="N34" s="178"/>
      <c r="O34" s="181"/>
    </row>
    <row r="35" spans="3:15" ht="18.600000000000001" thickBot="1">
      <c r="C35" s="176"/>
      <c r="D35" s="135">
        <v>9</v>
      </c>
      <c r="E35" s="250">
        <v>1.7504</v>
      </c>
      <c r="F35" s="251">
        <v>1.2690900000000001</v>
      </c>
      <c r="G35" s="251">
        <v>2.6678299999999999</v>
      </c>
      <c r="H35" s="251">
        <v>1.36731</v>
      </c>
      <c r="I35" s="251">
        <v>2.7238199999999999</v>
      </c>
      <c r="J35" s="251">
        <v>1.36731</v>
      </c>
      <c r="K35" s="251">
        <v>2.6678299999999999</v>
      </c>
      <c r="L35" s="251">
        <v>1.2690900000000001</v>
      </c>
      <c r="M35" s="252">
        <v>1.7504</v>
      </c>
      <c r="N35" s="183"/>
      <c r="O35" s="184"/>
    </row>
    <row r="36" spans="3:15" ht="18.600000000000001" thickBot="1">
      <c r="D36" s="118" t="s">
        <v>84</v>
      </c>
      <c r="E36" s="119" t="s">
        <v>52</v>
      </c>
      <c r="F36" s="120" t="s">
        <v>53</v>
      </c>
      <c r="G36" s="120" t="s">
        <v>54</v>
      </c>
      <c r="H36" s="120" t="s">
        <v>55</v>
      </c>
      <c r="I36" s="120" t="s">
        <v>56</v>
      </c>
      <c r="J36" s="120" t="s">
        <v>57</v>
      </c>
      <c r="K36" s="120" t="s">
        <v>58</v>
      </c>
      <c r="L36" s="120" t="s">
        <v>59</v>
      </c>
      <c r="M36" s="121" t="s">
        <v>60</v>
      </c>
      <c r="N36" s="1"/>
      <c r="O36" s="122"/>
    </row>
    <row r="37" spans="3:15">
      <c r="D37" s="253"/>
      <c r="E37" s="36"/>
      <c r="F37" s="36"/>
      <c r="G37" s="36"/>
      <c r="H37" s="36"/>
      <c r="I37" s="36"/>
      <c r="J37" s="36"/>
      <c r="K37" s="36"/>
      <c r="L37" s="36"/>
      <c r="M37" s="36"/>
      <c r="N37" s="20"/>
      <c r="O37" s="23"/>
    </row>
    <row r="38" spans="3:15" ht="18.600000000000001" thickBot="1">
      <c r="D38" s="20" t="s">
        <v>185</v>
      </c>
      <c r="N38" s="36"/>
    </row>
    <row r="39" spans="3:15" ht="18.600000000000001" thickBot="1">
      <c r="D39" s="113" t="s">
        <v>186</v>
      </c>
      <c r="E39" s="79" t="s">
        <v>26</v>
      </c>
      <c r="F39" s="80" t="s">
        <v>27</v>
      </c>
      <c r="G39" s="80" t="s">
        <v>28</v>
      </c>
      <c r="H39" s="80" t="s">
        <v>39</v>
      </c>
      <c r="I39" s="80" t="s">
        <v>40</v>
      </c>
      <c r="J39" s="80" t="s">
        <v>41</v>
      </c>
      <c r="K39" s="80" t="s">
        <v>42</v>
      </c>
      <c r="L39" s="80" t="s">
        <v>43</v>
      </c>
      <c r="M39" s="115" t="s">
        <v>44</v>
      </c>
      <c r="N39" s="20"/>
    </row>
    <row r="40" spans="3:15" ht="18.600000000000001" thickTop="1">
      <c r="D40" s="128">
        <v>3</v>
      </c>
      <c r="E40" s="254">
        <v>1</v>
      </c>
      <c r="F40" s="255">
        <v>2</v>
      </c>
      <c r="G40" s="255">
        <v>1</v>
      </c>
      <c r="H40" s="63">
        <v>0</v>
      </c>
      <c r="I40" s="63">
        <v>0</v>
      </c>
      <c r="J40" s="63">
        <v>0</v>
      </c>
      <c r="K40" s="63">
        <v>0</v>
      </c>
      <c r="L40" s="47">
        <v>0</v>
      </c>
      <c r="M40" s="48">
        <v>0</v>
      </c>
      <c r="N40" s="20"/>
    </row>
    <row r="41" spans="3:15">
      <c r="D41" s="131">
        <v>5</v>
      </c>
      <c r="E41" s="256">
        <v>0.61799999999999999</v>
      </c>
      <c r="F41" s="257">
        <v>1.6180000000000001</v>
      </c>
      <c r="G41" s="257">
        <v>2</v>
      </c>
      <c r="H41" s="257">
        <v>1.6180000000000001</v>
      </c>
      <c r="I41" s="257">
        <v>0.61799999999999999</v>
      </c>
      <c r="J41" s="63">
        <v>0</v>
      </c>
      <c r="K41" s="63">
        <v>0</v>
      </c>
      <c r="L41" s="63">
        <v>0</v>
      </c>
      <c r="M41" s="258">
        <v>0</v>
      </c>
      <c r="N41" s="20"/>
    </row>
    <row r="42" spans="3:15">
      <c r="D42" s="128">
        <v>7</v>
      </c>
      <c r="E42" s="259">
        <v>0.44500000000000001</v>
      </c>
      <c r="F42" s="40">
        <v>1.2470000000000001</v>
      </c>
      <c r="G42" s="40">
        <v>1.8019000000000001</v>
      </c>
      <c r="H42" s="40">
        <v>2</v>
      </c>
      <c r="I42" s="40">
        <v>1.8019000000000001</v>
      </c>
      <c r="J42" s="40">
        <v>1.2470000000000001</v>
      </c>
      <c r="K42" s="40">
        <v>0.44500000000000001</v>
      </c>
      <c r="L42" s="13">
        <v>0</v>
      </c>
      <c r="M42" s="15">
        <v>0</v>
      </c>
      <c r="N42" s="20"/>
    </row>
    <row r="43" spans="3:15" ht="18.600000000000001" thickBot="1">
      <c r="D43" s="131">
        <v>9</v>
      </c>
      <c r="E43" s="259">
        <v>0.3473</v>
      </c>
      <c r="F43" s="40">
        <v>1</v>
      </c>
      <c r="G43" s="40">
        <v>1.5321</v>
      </c>
      <c r="H43" s="40">
        <v>1.8794</v>
      </c>
      <c r="I43" s="40">
        <v>2</v>
      </c>
      <c r="J43" s="40">
        <v>1.8794</v>
      </c>
      <c r="K43" s="40">
        <v>1.5321</v>
      </c>
      <c r="L43" s="40">
        <v>1</v>
      </c>
      <c r="M43" s="260">
        <v>0.3473</v>
      </c>
      <c r="N43" s="36"/>
    </row>
    <row r="44" spans="3:15" ht="18.600000000000001" thickBot="1">
      <c r="D44" s="53" t="s">
        <v>187</v>
      </c>
      <c r="E44" s="261" t="s">
        <v>52</v>
      </c>
      <c r="F44" s="262" t="s">
        <v>53</v>
      </c>
      <c r="G44" s="262" t="s">
        <v>54</v>
      </c>
      <c r="H44" s="262" t="s">
        <v>55</v>
      </c>
      <c r="I44" s="262" t="s">
        <v>56</v>
      </c>
      <c r="J44" s="262" t="s">
        <v>57</v>
      </c>
      <c r="K44" s="262" t="s">
        <v>58</v>
      </c>
      <c r="L44" s="262" t="s">
        <v>59</v>
      </c>
      <c r="M44" s="263" t="s">
        <v>60</v>
      </c>
    </row>
    <row r="45" spans="3:15">
      <c r="D45" s="36"/>
      <c r="E45" s="36"/>
      <c r="F45" s="36"/>
      <c r="G45" s="36"/>
      <c r="H45" s="36"/>
      <c r="I45" s="36"/>
      <c r="J45" s="36"/>
      <c r="K45" s="36"/>
      <c r="L45" s="36"/>
      <c r="M45" s="36"/>
    </row>
    <row r="46" spans="3:15">
      <c r="E46" s="20" t="s">
        <v>76</v>
      </c>
      <c r="F46" s="20"/>
    </row>
    <row r="47" spans="3:15" ht="18.600000000000001" thickBot="1">
      <c r="D47" s="101" t="s">
        <v>77</v>
      </c>
    </row>
    <row r="48" spans="3:15" ht="18.600000000000001" thickBot="1">
      <c r="D48" s="31" t="s">
        <v>172</v>
      </c>
      <c r="E48" s="37" t="s">
        <v>173</v>
      </c>
      <c r="F48" s="37" t="s">
        <v>174</v>
      </c>
      <c r="G48" s="37" t="s">
        <v>175</v>
      </c>
      <c r="H48" s="154" t="s">
        <v>51</v>
      </c>
      <c r="I48" s="155" t="s">
        <v>176</v>
      </c>
    </row>
    <row r="49" spans="4:9" ht="18.600000000000001" thickTop="1">
      <c r="D49" s="264">
        <v>9.5E-4</v>
      </c>
      <c r="E49" s="265">
        <f t="shared" ref="E49:E53" si="0">1-10^(-D49/20)</f>
        <v>1.0936681093143275E-4</v>
      </c>
      <c r="F49" s="265">
        <f t="shared" ref="F49:F73" si="1">(1-E49)^2</f>
        <v>0.99978127833923647</v>
      </c>
      <c r="G49" s="265">
        <f t="shared" ref="G49:G53" si="2">(1-F49)^0.5</f>
        <v>1.4789241385667227E-2</v>
      </c>
      <c r="H49" s="266">
        <f t="shared" ref="H49:H53" si="3">(1+G49)/(1-G49)</f>
        <v>1.0300224926623167</v>
      </c>
      <c r="I49" s="267">
        <f t="shared" ref="I49:I73" si="4">-20*LOG(G49)</f>
        <v>36.601082051459514</v>
      </c>
    </row>
    <row r="50" spans="4:9">
      <c r="D50" s="268">
        <v>3.6900000000000001E-3</v>
      </c>
      <c r="E50" s="269">
        <f t="shared" si="0"/>
        <v>4.2473672346610147E-4</v>
      </c>
      <c r="F50" s="269">
        <f t="shared" si="1"/>
        <v>0.99915070695435204</v>
      </c>
      <c r="G50" s="269">
        <f t="shared" si="2"/>
        <v>2.9142632785113268E-2</v>
      </c>
      <c r="H50" s="270">
        <f t="shared" si="3"/>
        <v>1.0600348388326395</v>
      </c>
      <c r="I50" s="271">
        <f t="shared" si="4"/>
        <v>30.709424320780535</v>
      </c>
    </row>
    <row r="51" spans="4:9">
      <c r="D51" s="268">
        <v>9.8600000000000007E-3</v>
      </c>
      <c r="E51" s="269">
        <f t="shared" si="0"/>
        <v>1.1345303840615273E-3</v>
      </c>
      <c r="F51" s="269">
        <f t="shared" si="1"/>
        <v>0.99773222639106929</v>
      </c>
      <c r="G51" s="269">
        <f t="shared" si="2"/>
        <v>4.7621146657033701E-2</v>
      </c>
      <c r="H51" s="270">
        <f t="shared" si="3"/>
        <v>1.1000046283889602</v>
      </c>
      <c r="I51" s="271">
        <f t="shared" si="4"/>
        <v>26.444003030858447</v>
      </c>
    </row>
    <row r="52" spans="4:9">
      <c r="D52" s="268">
        <v>3.6040000000000003E-2</v>
      </c>
      <c r="E52" s="269">
        <f t="shared" si="0"/>
        <v>4.1406620587031151E-3</v>
      </c>
      <c r="F52" s="269">
        <f t="shared" si="1"/>
        <v>0.99173582096487811</v>
      </c>
      <c r="G52" s="269">
        <f t="shared" si="2"/>
        <v>9.0907530134317738E-2</v>
      </c>
      <c r="H52" s="270">
        <f t="shared" si="3"/>
        <v>1.1999962229315337</v>
      </c>
      <c r="I52" s="271">
        <f t="shared" si="4"/>
        <v>20.828002828336359</v>
      </c>
    </row>
    <row r="53" spans="4:9">
      <c r="D53" s="272">
        <v>0.04</v>
      </c>
      <c r="E53" s="269">
        <f t="shared" si="0"/>
        <v>4.5945826484731223E-3</v>
      </c>
      <c r="F53" s="269">
        <f t="shared" si="1"/>
        <v>0.99083194489276738</v>
      </c>
      <c r="G53" s="269">
        <f t="shared" si="2"/>
        <v>9.5749961395462824E-2</v>
      </c>
      <c r="H53" s="273">
        <f t="shared" si="3"/>
        <v>1.2117776219135734</v>
      </c>
      <c r="I53" s="271">
        <f t="shared" si="4"/>
        <v>20.377227849169216</v>
      </c>
    </row>
    <row r="54" spans="4:9">
      <c r="D54" s="268">
        <v>4.3647999999999999E-2</v>
      </c>
      <c r="E54" s="269">
        <f>1-10^(-D54/20)</f>
        <v>5.0125567047566433E-3</v>
      </c>
      <c r="F54" s="269">
        <f t="shared" si="1"/>
        <v>0.99000001231520507</v>
      </c>
      <c r="G54" s="269">
        <f>(1-F54)^0.5</f>
        <v>9.99999384239557E-2</v>
      </c>
      <c r="H54" s="273">
        <f>(1+G54)/(1-G54)</f>
        <v>1.222222070182617</v>
      </c>
      <c r="I54" s="274">
        <f t="shared" si="4"/>
        <v>20.0000053484289</v>
      </c>
    </row>
    <row r="55" spans="4:9">
      <c r="D55" s="272">
        <v>0.05</v>
      </c>
      <c r="E55" s="269">
        <f t="shared" ref="E55:E73" si="5">1-10^(-D55/10)</f>
        <v>1.1446905343061253E-2</v>
      </c>
      <c r="F55" s="269">
        <f t="shared" si="1"/>
        <v>0.97723722095581045</v>
      </c>
      <c r="G55" s="269">
        <f t="shared" ref="G55:G73" si="6">(1-F55)^0.5</f>
        <v>0.15087338746177059</v>
      </c>
      <c r="H55" s="273">
        <f t="shared" ref="H55:H73" si="7">(1+G55)/(1-G55)</f>
        <v>1.3553613447840864</v>
      </c>
      <c r="I55" s="271">
        <f t="shared" si="4"/>
        <v>16.427747172383668</v>
      </c>
    </row>
    <row r="56" spans="4:9">
      <c r="D56" s="272">
        <v>0.06</v>
      </c>
      <c r="E56" s="269">
        <f t="shared" si="5"/>
        <v>1.3720514368789627E-2</v>
      </c>
      <c r="F56" s="269">
        <f t="shared" si="1"/>
        <v>0.97274722377696488</v>
      </c>
      <c r="G56" s="269">
        <f t="shared" si="6"/>
        <v>0.16508414891513698</v>
      </c>
      <c r="H56" s="273">
        <f t="shared" si="7"/>
        <v>1.3954509875471448</v>
      </c>
      <c r="I56" s="271">
        <f t="shared" si="4"/>
        <v>15.645892498302473</v>
      </c>
    </row>
    <row r="57" spans="4:9">
      <c r="D57" s="272">
        <v>7.0000000000000007E-2</v>
      </c>
      <c r="E57" s="269">
        <f t="shared" si="5"/>
        <v>1.598889423886618E-2</v>
      </c>
      <c r="F57" s="269">
        <f t="shared" si="1"/>
        <v>0.96827785626124929</v>
      </c>
      <c r="G57" s="269">
        <f t="shared" si="6"/>
        <v>0.17810711310543076</v>
      </c>
      <c r="H57" s="273">
        <f t="shared" si="7"/>
        <v>1.4334071165365325</v>
      </c>
      <c r="I57" s="271">
        <f t="shared" si="4"/>
        <v>14.986374713402142</v>
      </c>
    </row>
    <row r="58" spans="4:9">
      <c r="D58" s="268">
        <v>8.8650000000000007E-2</v>
      </c>
      <c r="E58" s="269">
        <f t="shared" si="5"/>
        <v>2.0205493793478579E-2</v>
      </c>
      <c r="F58" s="269">
        <f t="shared" si="1"/>
        <v>0.95999727439248117</v>
      </c>
      <c r="G58" s="269">
        <f t="shared" si="6"/>
        <v>0.2000068139027239</v>
      </c>
      <c r="H58" s="270">
        <f t="shared" si="7"/>
        <v>1.5000212936273782</v>
      </c>
      <c r="I58" s="271">
        <f t="shared" si="4"/>
        <v>13.979104167725932</v>
      </c>
    </row>
    <row r="59" spans="4:9">
      <c r="D59" s="272">
        <v>0.1</v>
      </c>
      <c r="E59" s="269">
        <f t="shared" si="5"/>
        <v>2.276277904418933E-2</v>
      </c>
      <c r="F59" s="269">
        <f t="shared" si="1"/>
        <v>0.95499258602143589</v>
      </c>
      <c r="G59" s="269">
        <f t="shared" si="6"/>
        <v>0.21214950855131415</v>
      </c>
      <c r="H59" s="273">
        <f t="shared" si="7"/>
        <v>1.5385527098198981</v>
      </c>
      <c r="I59" s="271">
        <f t="shared" si="4"/>
        <v>13.467159398965418</v>
      </c>
    </row>
    <row r="60" spans="4:9">
      <c r="D60" s="272">
        <v>0.25</v>
      </c>
      <c r="E60" s="269">
        <f t="shared" si="5"/>
        <v>5.5939123714076611E-2</v>
      </c>
      <c r="F60" s="269">
        <f t="shared" si="1"/>
        <v>0.89125093813374556</v>
      </c>
      <c r="G60" s="269">
        <f t="shared" si="6"/>
        <v>0.32977122655904112</v>
      </c>
      <c r="H60" s="273">
        <f t="shared" si="7"/>
        <v>1.9840557123980025</v>
      </c>
      <c r="I60" s="271">
        <f t="shared" si="4"/>
        <v>9.6357448083830288</v>
      </c>
    </row>
    <row r="61" spans="4:9" ht="18.600000000000001" thickBot="1">
      <c r="D61" s="275">
        <v>0.25580000000000003</v>
      </c>
      <c r="E61" s="276">
        <f t="shared" si="5"/>
        <v>5.719907488517928E-2</v>
      </c>
      <c r="F61" s="276">
        <f t="shared" si="1"/>
        <v>0.88887358439736175</v>
      </c>
      <c r="G61" s="276">
        <f t="shared" si="6"/>
        <v>0.33335628928016081</v>
      </c>
      <c r="H61" s="277">
        <f t="shared" si="7"/>
        <v>2.0001033053179307</v>
      </c>
      <c r="I61" s="278">
        <f t="shared" si="4"/>
        <v>9.5418269365278903</v>
      </c>
    </row>
    <row r="62" spans="4:9">
      <c r="D62" s="264">
        <v>0.3</v>
      </c>
      <c r="E62" s="265">
        <f t="shared" si="5"/>
        <v>6.674569920300899E-2</v>
      </c>
      <c r="F62" s="265">
        <f t="shared" si="1"/>
        <v>0.87096358995608059</v>
      </c>
      <c r="G62" s="265">
        <f t="shared" si="6"/>
        <v>0.35921638331779832</v>
      </c>
      <c r="H62" s="279">
        <f t="shared" si="7"/>
        <v>2.1211784258084512</v>
      </c>
      <c r="I62" s="267">
        <f t="shared" si="4"/>
        <v>8.8928772807262799</v>
      </c>
    </row>
    <row r="63" spans="4:9">
      <c r="D63" s="268">
        <v>0.4</v>
      </c>
      <c r="E63" s="269">
        <f t="shared" si="5"/>
        <v>8.7989160644090347E-2</v>
      </c>
      <c r="F63" s="269">
        <f t="shared" si="1"/>
        <v>0.83176377110267086</v>
      </c>
      <c r="G63" s="269">
        <f t="shared" si="6"/>
        <v>0.41016609915658453</v>
      </c>
      <c r="H63" s="273">
        <f t="shared" si="7"/>
        <v>2.3907850958382681</v>
      </c>
      <c r="I63" s="271">
        <f t="shared" si="4"/>
        <v>7.7408047514957792</v>
      </c>
    </row>
    <row r="64" spans="4:9">
      <c r="D64" s="268">
        <v>0.5</v>
      </c>
      <c r="E64" s="269">
        <f t="shared" si="5"/>
        <v>0.10874906186625455</v>
      </c>
      <c r="F64" s="269">
        <f t="shared" si="1"/>
        <v>0.79432823472428138</v>
      </c>
      <c r="G64" s="269">
        <f t="shared" si="6"/>
        <v>0.45351049081109318</v>
      </c>
      <c r="H64" s="273">
        <f t="shared" si="7"/>
        <v>2.6597225863829959</v>
      </c>
      <c r="I64" s="271">
        <f t="shared" si="4"/>
        <v>6.8682532438011528</v>
      </c>
    </row>
    <row r="65" spans="4:13">
      <c r="D65" s="268">
        <v>0.6</v>
      </c>
      <c r="E65" s="269">
        <f t="shared" si="5"/>
        <v>0.12903641004391941</v>
      </c>
      <c r="F65" s="269">
        <f t="shared" si="1"/>
        <v>0.75857757502918366</v>
      </c>
      <c r="G65" s="269">
        <f t="shared" si="6"/>
        <v>0.49134756025731557</v>
      </c>
      <c r="H65" s="273">
        <f t="shared" si="7"/>
        <v>2.9319579416777284</v>
      </c>
      <c r="I65" s="271">
        <f t="shared" si="4"/>
        <v>6.1722239211458536</v>
      </c>
    </row>
    <row r="66" spans="4:13">
      <c r="D66" s="268">
        <v>0.7</v>
      </c>
      <c r="E66" s="269">
        <f t="shared" si="5"/>
        <v>0.14886196179762357</v>
      </c>
      <c r="F66" s="269">
        <f t="shared" si="1"/>
        <v>0.72443596007499</v>
      </c>
      <c r="G66" s="269">
        <f t="shared" si="6"/>
        <v>0.52494193957523527</v>
      </c>
      <c r="H66" s="273">
        <f t="shared" si="7"/>
        <v>3.2100117156453161</v>
      </c>
      <c r="I66" s="271">
        <f t="shared" si="4"/>
        <v>5.5977745686996254</v>
      </c>
    </row>
    <row r="67" spans="4:13">
      <c r="D67" s="268">
        <v>0.8</v>
      </c>
      <c r="E67" s="269">
        <f t="shared" si="5"/>
        <v>0.16823622889732903</v>
      </c>
      <c r="F67" s="269">
        <f t="shared" si="1"/>
        <v>0.69183097091893642</v>
      </c>
      <c r="G67" s="269">
        <f t="shared" si="6"/>
        <v>0.5551297407643222</v>
      </c>
      <c r="H67" s="273">
        <f t="shared" si="7"/>
        <v>3.4956927519411116</v>
      </c>
      <c r="I67" s="271">
        <f t="shared" si="4"/>
        <v>5.112110099234302</v>
      </c>
    </row>
    <row r="68" spans="4:13">
      <c r="D68" s="268">
        <v>0.9</v>
      </c>
      <c r="E68" s="269">
        <f t="shared" si="5"/>
        <v>0.18716948383590082</v>
      </c>
      <c r="F68" s="269">
        <f t="shared" si="1"/>
        <v>0.66069344800759588</v>
      </c>
      <c r="G68" s="269">
        <f t="shared" si="6"/>
        <v>0.5825002592208901</v>
      </c>
      <c r="H68" s="273">
        <f t="shared" si="7"/>
        <v>3.790422135993988</v>
      </c>
      <c r="I68" s="271">
        <f t="shared" si="4"/>
        <v>4.6940775406937316</v>
      </c>
    </row>
    <row r="69" spans="4:13">
      <c r="D69" s="268">
        <v>1</v>
      </c>
      <c r="E69" s="269">
        <f t="shared" si="5"/>
        <v>0.20567176527571851</v>
      </c>
      <c r="F69" s="269">
        <f t="shared" si="1"/>
        <v>0.63095734448019325</v>
      </c>
      <c r="G69" s="269">
        <f t="shared" si="6"/>
        <v>0.60748881102437335</v>
      </c>
      <c r="H69" s="273">
        <f t="shared" si="7"/>
        <v>4.0953961470998781</v>
      </c>
      <c r="I69" s="271">
        <f t="shared" si="4"/>
        <v>4.3292343333624821</v>
      </c>
    </row>
    <row r="70" spans="4:13">
      <c r="D70" s="268">
        <v>1.5</v>
      </c>
      <c r="E70" s="269">
        <f t="shared" si="5"/>
        <v>0.29205421561586209</v>
      </c>
      <c r="F70" s="269">
        <f t="shared" si="1"/>
        <v>0.50118723362727224</v>
      </c>
      <c r="G70" s="269">
        <f t="shared" si="6"/>
        <v>0.70626678130344467</v>
      </c>
      <c r="H70" s="273">
        <f t="shared" si="7"/>
        <v>5.8088996160360207</v>
      </c>
      <c r="I70" s="271">
        <f t="shared" si="4"/>
        <v>3.0206243992830037</v>
      </c>
    </row>
    <row r="71" spans="4:13">
      <c r="D71" s="268">
        <v>2</v>
      </c>
      <c r="E71" s="269">
        <f t="shared" si="5"/>
        <v>0.36904265551980675</v>
      </c>
      <c r="F71" s="269">
        <f t="shared" si="1"/>
        <v>0.39810717055349726</v>
      </c>
      <c r="G71" s="269">
        <f t="shared" si="6"/>
        <v>0.77581752329172271</v>
      </c>
      <c r="H71" s="273">
        <f t="shared" si="7"/>
        <v>7.9213038831868516</v>
      </c>
      <c r="I71" s="271">
        <f t="shared" si="4"/>
        <v>2.2048083054190863</v>
      </c>
    </row>
    <row r="72" spans="4:13">
      <c r="D72" s="268">
        <v>2.5</v>
      </c>
      <c r="E72" s="269">
        <f t="shared" si="5"/>
        <v>0.43765867480965093</v>
      </c>
      <c r="F72" s="269">
        <f t="shared" si="1"/>
        <v>0.31622776601683794</v>
      </c>
      <c r="G72" s="269">
        <f t="shared" si="6"/>
        <v>0.82690521463052946</v>
      </c>
      <c r="H72" s="273">
        <f t="shared" si="7"/>
        <v>10.554363094942479</v>
      </c>
      <c r="I72" s="271">
        <f t="shared" si="4"/>
        <v>1.6508853862676973</v>
      </c>
    </row>
    <row r="73" spans="4:13" ht="18.600000000000001" thickBot="1">
      <c r="D73" s="275">
        <v>3</v>
      </c>
      <c r="E73" s="276">
        <f t="shared" si="5"/>
        <v>0.49881276637272776</v>
      </c>
      <c r="F73" s="276">
        <f t="shared" si="1"/>
        <v>0.25118864315095796</v>
      </c>
      <c r="G73" s="276">
        <f t="shared" si="6"/>
        <v>0.86533886821813455</v>
      </c>
      <c r="H73" s="280">
        <f t="shared" si="7"/>
        <v>13.852095578995693</v>
      </c>
      <c r="I73" s="278">
        <f t="shared" si="4"/>
        <v>1.2562757749181506</v>
      </c>
    </row>
    <row r="74" spans="4:13">
      <c r="D74" s="102" t="s">
        <v>78</v>
      </c>
      <c r="G74" s="24" t="s">
        <v>79</v>
      </c>
    </row>
    <row r="75" spans="4:13">
      <c r="D75" s="20"/>
      <c r="E75" s="20"/>
      <c r="F75" s="20"/>
      <c r="G75" s="20"/>
      <c r="H75" s="173"/>
      <c r="I75" s="173"/>
    </row>
    <row r="76" spans="4:13">
      <c r="D76" s="102"/>
      <c r="G76" s="24"/>
    </row>
    <row r="77" spans="4:13" ht="18.600000000000001" thickBot="1">
      <c r="H77" s="35" t="s">
        <v>188</v>
      </c>
      <c r="J77" s="20" t="s">
        <v>189</v>
      </c>
    </row>
    <row r="78" spans="4:13" ht="18.600000000000001" thickBot="1">
      <c r="D78" s="113" t="s">
        <v>186</v>
      </c>
      <c r="E78" s="79" t="s">
        <v>26</v>
      </c>
      <c r="F78" s="80" t="s">
        <v>27</v>
      </c>
      <c r="G78" s="80" t="s">
        <v>28</v>
      </c>
      <c r="H78" s="80" t="s">
        <v>39</v>
      </c>
      <c r="I78" s="80" t="s">
        <v>40</v>
      </c>
      <c r="J78" s="80" t="s">
        <v>41</v>
      </c>
      <c r="K78" s="80" t="s">
        <v>42</v>
      </c>
      <c r="L78" s="80" t="s">
        <v>43</v>
      </c>
      <c r="M78" s="115" t="s">
        <v>44</v>
      </c>
    </row>
    <row r="79" spans="4:13" ht="18.600000000000001" thickTop="1">
      <c r="D79" s="281">
        <v>3</v>
      </c>
      <c r="E79" s="282">
        <v>0.85345000000000004</v>
      </c>
      <c r="F79" s="8">
        <v>1.1038699999999999</v>
      </c>
      <c r="G79" s="8">
        <v>0.85345000000000004</v>
      </c>
      <c r="H79" s="8">
        <v>0</v>
      </c>
      <c r="I79" s="8">
        <v>0</v>
      </c>
      <c r="J79" s="8">
        <v>0</v>
      </c>
      <c r="K79" s="8">
        <v>0</v>
      </c>
      <c r="L79" s="8">
        <v>0</v>
      </c>
      <c r="M79" s="9">
        <v>0</v>
      </c>
    </row>
    <row r="80" spans="4:13">
      <c r="D80" s="283">
        <v>5</v>
      </c>
      <c r="E80" s="284">
        <v>0.97321000000000002</v>
      </c>
      <c r="F80" s="13">
        <v>1.3722799999999999</v>
      </c>
      <c r="G80" s="13">
        <v>1.8031699999999999</v>
      </c>
      <c r="H80" s="13">
        <v>1.3722799999999999</v>
      </c>
      <c r="I80" s="13">
        <v>0.97321000000000002</v>
      </c>
      <c r="J80" s="13">
        <v>0</v>
      </c>
      <c r="K80" s="13">
        <v>0</v>
      </c>
      <c r="L80" s="13">
        <v>0</v>
      </c>
      <c r="M80" s="15">
        <v>0</v>
      </c>
    </row>
    <row r="81" spans="4:13" ht="18.600000000000001" thickBot="1">
      <c r="D81" s="285">
        <v>7</v>
      </c>
      <c r="E81" s="286">
        <v>1.00973</v>
      </c>
      <c r="F81" s="18">
        <v>1.43682</v>
      </c>
      <c r="G81" s="18">
        <v>1.9414100000000001</v>
      </c>
      <c r="H81" s="18">
        <v>1.6215900000000001</v>
      </c>
      <c r="I81" s="18">
        <v>1.9414100000000001</v>
      </c>
      <c r="J81" s="18">
        <v>1.43682</v>
      </c>
      <c r="K81" s="18">
        <v>1.00973</v>
      </c>
      <c r="L81" s="18">
        <v>0</v>
      </c>
      <c r="M81" s="287">
        <v>0</v>
      </c>
    </row>
  </sheetData>
  <mergeCells count="18">
    <mergeCell ref="C28:C31"/>
    <mergeCell ref="N28:N31"/>
    <mergeCell ref="O28:O31"/>
    <mergeCell ref="C32:C35"/>
    <mergeCell ref="N32:N35"/>
    <mergeCell ref="O32:O35"/>
    <mergeCell ref="C20:C23"/>
    <mergeCell ref="N20:N23"/>
    <mergeCell ref="O20:O23"/>
    <mergeCell ref="C24:C27"/>
    <mergeCell ref="N24:N27"/>
    <mergeCell ref="O24:O27"/>
    <mergeCell ref="C12:C15"/>
    <mergeCell ref="N12:N15"/>
    <mergeCell ref="O12:O15"/>
    <mergeCell ref="C16:C19"/>
    <mergeCell ref="N16:N19"/>
    <mergeCell ref="O16:O19"/>
  </mergeCells>
  <phoneticPr fontId="2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設定部</vt:lpstr>
      <vt:lpstr>E系列丸め</vt:lpstr>
      <vt:lpstr>演算処理</vt:lpstr>
      <vt:lpstr>設計定数表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10075</dc:creator>
  <cp:lastModifiedBy>10075</cp:lastModifiedBy>
  <dcterms:created xsi:type="dcterms:W3CDTF">2021-04-04T11:19:04Z</dcterms:created>
  <dcterms:modified xsi:type="dcterms:W3CDTF">2022-10-08T00:24:34Z</dcterms:modified>
</cp:coreProperties>
</file>